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drawings/drawing4.xml" ContentType="application/vnd.openxmlformats-officedocument.drawing+xml"/>
  <Override PartName="/xl/charts/chart2.xml" ContentType="application/vnd.openxmlformats-officedocument.drawingml.chart+xml"/>
  <Override PartName="/xl/charts/chart3.xml" ContentType="application/vnd.openxmlformats-officedocument.drawingml.chart+xml"/>
  <Override PartName="/xl/charts/style1.xml" ContentType="application/vnd.ms-office.chartstyle+xml"/>
  <Override PartName="/xl/charts/colors1.xml" ContentType="application/vnd.ms-office.chartcolorstyle+xml"/>
  <Override PartName="/xl/drawings/drawing5.xml" ContentType="application/vnd.openxmlformats-officedocument.drawing+xml"/>
  <Override PartName="/xl/charts/chart4.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DieseArbeitsmappe" defaultThemeVersion="124226"/>
  <mc:AlternateContent xmlns:mc="http://schemas.openxmlformats.org/markup-compatibility/2006">
    <mc:Choice Requires="x15">
      <x15ac:absPath xmlns:x15ac="http://schemas.microsoft.com/office/spreadsheetml/2010/11/ac" url="C:\Users\SCHULT_ROB\Desktop\SPIS TB Tools\New\"/>
    </mc:Choice>
  </mc:AlternateContent>
  <workbookProtection workbookAlgorithmName="SHA-512" workbookHashValue="LJkhDVIzQ1NGeJK3fUCc9xbpaS1M3b0arXExoSH0VQD9YKCEiBQ8dD+rhtVuwz89z3pXd3RsxnOo8rC+VDWtTA==" workbookSaltValue="m1uM+DT0tbCr/Q/EIJgftw==" workbookSpinCount="100000" lockStructure="1"/>
  <bookViews>
    <workbookView xWindow="0" yWindow="0" windowWidth="21570" windowHeight="8100"/>
  </bookViews>
  <sheets>
    <sheet name="READ ME" sheetId="27" r:id="rId1"/>
    <sheet name="1 Geographic Data" sheetId="6" r:id="rId2"/>
    <sheet name="2 Texture Calculator" sheetId="23" r:id="rId3"/>
    <sheet name="3 Irrigation Schedule" sheetId="1" r:id="rId4"/>
    <sheet name="Crop Information" sheetId="3" r:id="rId5"/>
    <sheet name="Soil Information" sheetId="21" state="hidden" r:id="rId6"/>
    <sheet name="General Calculation" sheetId="18" state="hidden" r:id="rId7"/>
    <sheet name="Calculation Sheet Crop 1" sheetId="4" state="hidden" r:id="rId8"/>
    <sheet name="Calculations" sheetId="24" state="hidden" r:id="rId9"/>
    <sheet name="4 How this tool works" sheetId="26" r:id="rId10"/>
  </sheets>
  <definedNames>
    <definedName name="Beg_Bal" localSheetId="9">#REF!</definedName>
    <definedName name="Beg_Bal">#REF!</definedName>
    <definedName name="Beg_Bal2" localSheetId="9">#REF!</definedName>
    <definedName name="Beg_Bal2">#REF!</definedName>
    <definedName name="Cum_Int" localSheetId="9">#REF!</definedName>
    <definedName name="Cum_Int">#REF!</definedName>
    <definedName name="Data" localSheetId="9">#REF!</definedName>
    <definedName name="Data">#REF!</definedName>
    <definedName name="End_Bal" localSheetId="9">#REF!</definedName>
    <definedName name="End_Bal">#REF!</definedName>
    <definedName name="Extra_Pay" localSheetId="9">#REF!</definedName>
    <definedName name="Extra_Pay">#REF!</definedName>
    <definedName name="Full_Print" localSheetId="9">#REF!</definedName>
    <definedName name="Full_Print">#REF!</definedName>
    <definedName name="Header_Row" localSheetId="9">ROW(#REF!)</definedName>
    <definedName name="Header_Row">ROW(#REF!)</definedName>
    <definedName name="Int" localSheetId="9">#REF!</definedName>
    <definedName name="Int">#REF!</definedName>
    <definedName name="Interest_Rate" localSheetId="9">#REF!</definedName>
    <definedName name="Interest_Rate">#REF!</definedName>
    <definedName name="Last_Row" localSheetId="9">IF('4 How this tool works'!Values_Entered,'4 How this tool works'!Header_Row+'4 How this tool works'!Number_of_Payments,'4 How this tool works'!Header_Row)</definedName>
    <definedName name="Last_Row">IF(Values_Entered,Header_Row+Number_of_Payments,Header_Row)</definedName>
    <definedName name="Loan_Amount" localSheetId="9">#REF!</definedName>
    <definedName name="Loan_Amount">#REF!</definedName>
    <definedName name="Loan_Start" localSheetId="9">#REF!</definedName>
    <definedName name="Loan_Start">#REF!</definedName>
    <definedName name="Loan_Years" localSheetId="9">#REF!</definedName>
    <definedName name="Loan_Years">#REF!</definedName>
    <definedName name="Num_Pmt_Per_Year" localSheetId="9">#REF!</definedName>
    <definedName name="Num_Pmt_Per_Year">#REF!</definedName>
    <definedName name="Number_of_Payments" localSheetId="9">MATCH(0.01,'4 How this tool works'!End_Bal,-1)+1</definedName>
    <definedName name="Number_of_Payments">MATCH(0.01,End_Bal,-1)+1</definedName>
    <definedName name="Pay_Date" localSheetId="9">#REF!</definedName>
    <definedName name="Pay_Date">#REF!</definedName>
    <definedName name="Pay_Num" localSheetId="9">#REF!</definedName>
    <definedName name="Pay_Num">#REF!</definedName>
    <definedName name="Payment_Date" localSheetId="9">DATE(YEAR('4 How this tool works'!Loan_Start),MONTH('4 How this tool works'!Loan_Start)+Payment_Number,DAY('4 How this tool works'!Loan_Start))</definedName>
    <definedName name="Payment_Date">DATE(YEAR(Loan_Start),MONTH(Loan_Start)+Payment_Number,DAY(Loan_Start))</definedName>
    <definedName name="Payment_date2" localSheetId="9">DATE(YEAR('4 How this tool works'!Loan_Start),MONTH('4 How this tool works'!Loan_Start)+Payment_Number,DAY('4 How this tool works'!Loan_Start))</definedName>
    <definedName name="Payment_date2">DATE(YEAR([0]!Loan_Start),MONTH([0]!Loan_Start)+Payment_Number,DAY([0]!Loan_Start))</definedName>
    <definedName name="Princ" localSheetId="9">#REF!</definedName>
    <definedName name="Princ">#REF!</definedName>
    <definedName name="_xlnm.Print_Area" localSheetId="1">'1 Geographic Data'!$A$1:$N$46</definedName>
    <definedName name="_xlnm.Print_Area" localSheetId="2">'2 Texture Calculator'!$A$1:$S$57</definedName>
    <definedName name="_xlnm.Print_Area" localSheetId="3">'3 Irrigation Schedule'!$A$1:$R$53</definedName>
    <definedName name="_xlnm.Print_Area" localSheetId="9">'4 How this tool works'!$A$1:$BA$162</definedName>
    <definedName name="_xlnm.Print_Area" localSheetId="0">'READ ME'!$A$1:$J$107</definedName>
    <definedName name="Print_Area_Reset" localSheetId="9">OFFSET('4 How this tool works'!Full_Print,0,0,'4 How this tool works'!Last_Row)</definedName>
    <definedName name="Print_Area_Reset">OFFSET(Full_Print,0,0,Last_Row)</definedName>
    <definedName name="Sched_Pay" localSheetId="9">#REF!</definedName>
    <definedName name="Sched_Pay">#REF!</definedName>
    <definedName name="Scheduled_Extra_Payments" localSheetId="9">#REF!</definedName>
    <definedName name="Scheduled_Extra_Payments">#REF!</definedName>
    <definedName name="Scheduled_Interest_Rate" localSheetId="9">#REF!</definedName>
    <definedName name="Scheduled_Interest_Rate">#REF!</definedName>
    <definedName name="Scheduled_Monthly_Payment" localSheetId="9">#REF!</definedName>
    <definedName name="Scheduled_Monthly_Payment">#REF!</definedName>
    <definedName name="test" localSheetId="9">#REF!</definedName>
    <definedName name="test">#REF!</definedName>
    <definedName name="Total_Interest" localSheetId="9">#REF!</definedName>
    <definedName name="Total_Interest">#REF!</definedName>
    <definedName name="Total_Pay" localSheetId="9">#REF!</definedName>
    <definedName name="Total_Pay">#REF!</definedName>
    <definedName name="Total_Payment" localSheetId="9">Scheduled_Payment+Extra_Payment</definedName>
    <definedName name="Total_Payment">Scheduled_Payment+Extra_Payment</definedName>
    <definedName name="Values_Entered" localSheetId="9">IF('4 How this tool works'!Loan_Amount*'4 How this tool works'!Interest_Rate*'4 How this tool works'!Loan_Years*'4 How this tool works'!Loan_Start&gt;0,1,0)</definedName>
    <definedName name="Values_Entered">IF(Loan_Amount*Interest_Rate*Loan_Years*Loan_Start&gt;0,1,0)</definedName>
  </definedNames>
  <calcPr calcId="162913"/>
</workbook>
</file>

<file path=xl/calcChain.xml><?xml version="1.0" encoding="utf-8"?>
<calcChain xmlns="http://schemas.openxmlformats.org/spreadsheetml/2006/main">
  <c r="J10" i="21" l="1"/>
  <c r="M9" i="21" s="1"/>
  <c r="I10" i="21" s="1"/>
  <c r="J32" i="1"/>
  <c r="J4" i="21"/>
  <c r="I2" i="21" s="1"/>
  <c r="S36" i="18"/>
  <c r="J2" i="4"/>
  <c r="I1" i="4" s="1"/>
  <c r="B1" i="4"/>
  <c r="A1" i="4" s="1"/>
  <c r="A88" i="18"/>
  <c r="A91" i="18" s="1"/>
  <c r="A87" i="18"/>
  <c r="A106" i="18" s="1"/>
  <c r="A105" i="18" s="1"/>
  <c r="I9" i="21" l="1"/>
  <c r="I3" i="21"/>
  <c r="J1" i="4"/>
  <c r="J21" i="18"/>
  <c r="F21" i="18"/>
  <c r="P21" i="18"/>
  <c r="L21" i="18"/>
  <c r="G21" i="18"/>
  <c r="M21" i="18"/>
  <c r="I21" i="18"/>
  <c r="O21" i="18"/>
  <c r="K21" i="18"/>
  <c r="H21" i="18"/>
  <c r="N21" i="18"/>
  <c r="E21" i="18"/>
  <c r="C106" i="18"/>
  <c r="M32" i="1" l="1"/>
  <c r="C38" i="1" l="1"/>
  <c r="T36" i="18" l="1"/>
  <c r="U36" i="18" s="1"/>
  <c r="Q36" i="18" s="1"/>
  <c r="M6" i="4" l="1"/>
  <c r="R63" i="3"/>
  <c r="Q63" i="3"/>
  <c r="P63" i="3"/>
  <c r="O63" i="3"/>
  <c r="N63" i="3"/>
  <c r="R62" i="3"/>
  <c r="Q62" i="3"/>
  <c r="P62" i="3"/>
  <c r="O62" i="3"/>
  <c r="N62" i="3"/>
  <c r="R61" i="3"/>
  <c r="Q61" i="3"/>
  <c r="P61" i="3"/>
  <c r="O61" i="3"/>
  <c r="N61" i="3"/>
  <c r="R60" i="3"/>
  <c r="Q60" i="3"/>
  <c r="P60" i="3"/>
  <c r="O60" i="3"/>
  <c r="N60" i="3"/>
  <c r="R59" i="3"/>
  <c r="Q59" i="3"/>
  <c r="P59" i="3"/>
  <c r="O59" i="3"/>
  <c r="N59" i="3"/>
  <c r="R58" i="3"/>
  <c r="Q58" i="3"/>
  <c r="P58" i="3"/>
  <c r="O58" i="3"/>
  <c r="N58" i="3"/>
  <c r="R57" i="3"/>
  <c r="Q57" i="3"/>
  <c r="P57" i="3"/>
  <c r="O57" i="3"/>
  <c r="N57" i="3"/>
  <c r="R56" i="3"/>
  <c r="Q56" i="3"/>
  <c r="P56" i="3"/>
  <c r="O56" i="3"/>
  <c r="N56" i="3"/>
  <c r="R55" i="3"/>
  <c r="Q55" i="3"/>
  <c r="P55" i="3"/>
  <c r="O55" i="3"/>
  <c r="N55" i="3"/>
  <c r="R54" i="3"/>
  <c r="Q54" i="3"/>
  <c r="P54" i="3"/>
  <c r="O54" i="3"/>
  <c r="N54" i="3"/>
  <c r="R53" i="3"/>
  <c r="Q53" i="3"/>
  <c r="N53" i="3"/>
  <c r="P53" i="3"/>
  <c r="O53" i="3"/>
  <c r="R52" i="3"/>
  <c r="Q52" i="3"/>
  <c r="P52" i="3"/>
  <c r="O52" i="3"/>
  <c r="N52" i="3"/>
  <c r="R51" i="3"/>
  <c r="Q51" i="3"/>
  <c r="P51" i="3"/>
  <c r="O51" i="3"/>
  <c r="N51" i="3"/>
  <c r="R50" i="3"/>
  <c r="Q50" i="3"/>
  <c r="P50" i="3"/>
  <c r="O50" i="3"/>
  <c r="N50" i="3"/>
  <c r="R49" i="3"/>
  <c r="Q49" i="3"/>
  <c r="N49" i="3"/>
  <c r="P49" i="3"/>
  <c r="O49" i="3"/>
  <c r="R48" i="3"/>
  <c r="Q48" i="3"/>
  <c r="P48" i="3"/>
  <c r="O48" i="3"/>
  <c r="N48" i="3"/>
  <c r="R47" i="3"/>
  <c r="Q47" i="3"/>
  <c r="P47" i="3"/>
  <c r="O47" i="3"/>
  <c r="N47" i="3"/>
  <c r="R46" i="3"/>
  <c r="Q46" i="3"/>
  <c r="P46" i="3"/>
  <c r="O46" i="3"/>
  <c r="N46" i="3"/>
  <c r="R45" i="3"/>
  <c r="Q45" i="3"/>
  <c r="N45" i="3"/>
  <c r="P45" i="3"/>
  <c r="O45" i="3"/>
  <c r="R44" i="3"/>
  <c r="Q44" i="3"/>
  <c r="P44" i="3"/>
  <c r="O44" i="3"/>
  <c r="N44" i="3"/>
  <c r="R43" i="3"/>
  <c r="Q43" i="3"/>
  <c r="P43" i="3"/>
  <c r="O43" i="3"/>
  <c r="N43" i="3"/>
  <c r="R42" i="3"/>
  <c r="Q42" i="3"/>
  <c r="P42" i="3"/>
  <c r="O42" i="3"/>
  <c r="N42" i="3"/>
  <c r="R41" i="3"/>
  <c r="Q41" i="3"/>
  <c r="N41" i="3"/>
  <c r="P41" i="3"/>
  <c r="O41" i="3"/>
  <c r="R40" i="3"/>
  <c r="N40" i="3"/>
  <c r="Q40" i="3"/>
  <c r="P40" i="3"/>
  <c r="O40" i="3"/>
  <c r="R39" i="3"/>
  <c r="Q39" i="3"/>
  <c r="P39" i="3"/>
  <c r="O39" i="3"/>
  <c r="N39" i="3"/>
  <c r="R38" i="3"/>
  <c r="Q38" i="3"/>
  <c r="P38" i="3"/>
  <c r="O38" i="3"/>
  <c r="N38" i="3"/>
  <c r="R37" i="3"/>
  <c r="Q37" i="3"/>
  <c r="N37" i="3"/>
  <c r="P37" i="3"/>
  <c r="O37" i="3"/>
  <c r="R36" i="3"/>
  <c r="Q36" i="3"/>
  <c r="P36" i="3"/>
  <c r="O36" i="3"/>
  <c r="N36" i="3"/>
  <c r="R35" i="3"/>
  <c r="Q35" i="3"/>
  <c r="P35" i="3"/>
  <c r="O35" i="3"/>
  <c r="N35" i="3"/>
  <c r="R34" i="3"/>
  <c r="Q34" i="3"/>
  <c r="P34" i="3"/>
  <c r="O34" i="3"/>
  <c r="N34" i="3"/>
  <c r="R33" i="3"/>
  <c r="Q33" i="3"/>
  <c r="N33" i="3"/>
  <c r="P33" i="3"/>
  <c r="O33" i="3"/>
  <c r="R32" i="3"/>
  <c r="Q32" i="3"/>
  <c r="P32" i="3"/>
  <c r="O32" i="3"/>
  <c r="N32" i="3"/>
  <c r="R31" i="3"/>
  <c r="Q31" i="3"/>
  <c r="P31" i="3"/>
  <c r="O31" i="3"/>
  <c r="N31" i="3"/>
  <c r="R30" i="3"/>
  <c r="Q30" i="3"/>
  <c r="P30" i="3"/>
  <c r="O30" i="3"/>
  <c r="N30" i="3"/>
  <c r="R29" i="3"/>
  <c r="Q29" i="3"/>
  <c r="N29" i="3"/>
  <c r="P29" i="3"/>
  <c r="O29" i="3"/>
  <c r="R28" i="3"/>
  <c r="Q28" i="3"/>
  <c r="P28" i="3"/>
  <c r="O28" i="3"/>
  <c r="N28" i="3"/>
  <c r="R27" i="3"/>
  <c r="Q27" i="3"/>
  <c r="P27" i="3"/>
  <c r="O27" i="3"/>
  <c r="N27" i="3"/>
  <c r="R26" i="3"/>
  <c r="Q26" i="3"/>
  <c r="P26" i="3"/>
  <c r="O26" i="3"/>
  <c r="N26" i="3"/>
  <c r="R25" i="3"/>
  <c r="Q25" i="3"/>
  <c r="N25" i="3"/>
  <c r="P25" i="3"/>
  <c r="O25" i="3"/>
  <c r="R24" i="3"/>
  <c r="N24" i="3"/>
  <c r="Q24" i="3"/>
  <c r="P24" i="3"/>
  <c r="O24" i="3"/>
  <c r="R23" i="3"/>
  <c r="Q23" i="3"/>
  <c r="P23" i="3"/>
  <c r="O23" i="3"/>
  <c r="N23" i="3"/>
  <c r="R22" i="3"/>
  <c r="Q22" i="3"/>
  <c r="P22" i="3"/>
  <c r="O22" i="3"/>
  <c r="N22" i="3"/>
  <c r="R21" i="3"/>
  <c r="Q21" i="3"/>
  <c r="N21" i="3"/>
  <c r="P21" i="3"/>
  <c r="O21" i="3"/>
  <c r="R20" i="3"/>
  <c r="Q20" i="3"/>
  <c r="P20" i="3"/>
  <c r="O20" i="3"/>
  <c r="N20" i="3"/>
  <c r="R19" i="3"/>
  <c r="Q19" i="3"/>
  <c r="P19" i="3"/>
  <c r="O19" i="3"/>
  <c r="N19" i="3"/>
  <c r="R18" i="3"/>
  <c r="Q18" i="3"/>
  <c r="P18" i="3"/>
  <c r="O18" i="3"/>
  <c r="N18" i="3"/>
  <c r="R17" i="3"/>
  <c r="Q17" i="3"/>
  <c r="N17" i="3"/>
  <c r="P17" i="3"/>
  <c r="O17" i="3"/>
  <c r="R16" i="3"/>
  <c r="N16" i="3"/>
  <c r="Q16" i="3"/>
  <c r="P16" i="3"/>
  <c r="O16" i="3"/>
  <c r="R15" i="3"/>
  <c r="Q15" i="3"/>
  <c r="P15" i="3"/>
  <c r="O15" i="3"/>
  <c r="N15" i="3"/>
  <c r="R14" i="3"/>
  <c r="Q14" i="3"/>
  <c r="P14" i="3"/>
  <c r="O14" i="3"/>
  <c r="N14" i="3"/>
  <c r="R13" i="3"/>
  <c r="Q13" i="3"/>
  <c r="N13" i="3"/>
  <c r="P13" i="3"/>
  <c r="O13" i="3"/>
  <c r="R12" i="3"/>
  <c r="Q12" i="3"/>
  <c r="P12" i="3"/>
  <c r="O12" i="3"/>
  <c r="N12" i="3"/>
  <c r="R11" i="3"/>
  <c r="Q11" i="3"/>
  <c r="P11" i="3"/>
  <c r="O11" i="3"/>
  <c r="N11" i="3"/>
  <c r="R10" i="3"/>
  <c r="Q10" i="3"/>
  <c r="P10" i="3"/>
  <c r="O10" i="3"/>
  <c r="N10" i="3"/>
  <c r="R9" i="3"/>
  <c r="Q9" i="3"/>
  <c r="N9" i="3"/>
  <c r="P9" i="3"/>
  <c r="O9" i="3"/>
  <c r="H13" i="1"/>
  <c r="I13" i="1"/>
  <c r="C29" i="1"/>
  <c r="F38" i="21" s="1"/>
  <c r="H59" i="21"/>
  <c r="P6" i="23"/>
  <c r="E16" i="23"/>
  <c r="A34" i="24" s="1"/>
  <c r="F8" i="1"/>
  <c r="A35" i="24"/>
  <c r="A41" i="24"/>
  <c r="A42" i="24"/>
  <c r="A43" i="24"/>
  <c r="A45" i="24"/>
  <c r="A50" i="24"/>
  <c r="A60" i="24"/>
  <c r="A69" i="24"/>
  <c r="B85" i="24"/>
  <c r="C85" i="24"/>
  <c r="A44" i="24"/>
  <c r="A40" i="24"/>
  <c r="A39" i="24"/>
  <c r="A37" i="24"/>
  <c r="A36" i="24"/>
  <c r="A70" i="24"/>
  <c r="A73" i="24" s="1"/>
  <c r="A38" i="24"/>
  <c r="A61" i="24"/>
  <c r="A63" i="24" s="1"/>
  <c r="A51" i="24"/>
  <c r="A52" i="24" s="1"/>
  <c r="F4" i="21"/>
  <c r="A64" i="24"/>
  <c r="A66" i="24"/>
  <c r="A53" i="24"/>
  <c r="Q7" i="18"/>
  <c r="A56" i="24"/>
  <c r="A78" i="24"/>
  <c r="B36" i="18"/>
  <c r="N19" i="1" s="1"/>
  <c r="A80" i="24"/>
  <c r="A82" i="24"/>
  <c r="B13" i="1"/>
  <c r="B12" i="1"/>
  <c r="E17" i="1"/>
  <c r="D13" i="18"/>
  <c r="D12" i="18"/>
  <c r="F12" i="18"/>
  <c r="G12" i="18"/>
  <c r="H12" i="18"/>
  <c r="I12" i="18"/>
  <c r="J12" i="18"/>
  <c r="K12" i="18"/>
  <c r="L12" i="18"/>
  <c r="M12" i="18"/>
  <c r="N12" i="18"/>
  <c r="O12" i="18"/>
  <c r="P12" i="18"/>
  <c r="F13" i="18"/>
  <c r="F23" i="18" s="1"/>
  <c r="F7" i="18" s="1"/>
  <c r="G13" i="18"/>
  <c r="G23" i="18" s="1"/>
  <c r="G7" i="18" s="1"/>
  <c r="H13" i="18"/>
  <c r="H23" i="18" s="1"/>
  <c r="H7" i="18" s="1"/>
  <c r="I13" i="18"/>
  <c r="I23" i="18" s="1"/>
  <c r="I7" i="18" s="1"/>
  <c r="J13" i="18"/>
  <c r="J23" i="18" s="1"/>
  <c r="J7" i="18" s="1"/>
  <c r="K13" i="18"/>
  <c r="K23" i="18" s="1"/>
  <c r="K7" i="18" s="1"/>
  <c r="L13" i="18"/>
  <c r="L23" i="18" s="1"/>
  <c r="L7" i="18" s="1"/>
  <c r="M13" i="18"/>
  <c r="M23" i="18" s="1"/>
  <c r="M7" i="18" s="1"/>
  <c r="N13" i="18"/>
  <c r="N23" i="18" s="1"/>
  <c r="N7" i="18" s="1"/>
  <c r="O13" i="18"/>
  <c r="O23" i="18" s="1"/>
  <c r="O7" i="18" s="1"/>
  <c r="P13" i="18"/>
  <c r="P23" i="18" s="1"/>
  <c r="P7" i="18" s="1"/>
  <c r="E13" i="18"/>
  <c r="E23" i="18" s="1"/>
  <c r="E7" i="18" s="1"/>
  <c r="E12" i="18"/>
  <c r="D12" i="1"/>
  <c r="E12" i="1"/>
  <c r="F12" i="1"/>
  <c r="G12" i="1"/>
  <c r="H12" i="1"/>
  <c r="I12" i="1"/>
  <c r="J12" i="1"/>
  <c r="K12" i="1"/>
  <c r="L12" i="1"/>
  <c r="M12" i="1"/>
  <c r="N12" i="1"/>
  <c r="O12" i="1"/>
  <c r="D13" i="1"/>
  <c r="E13" i="1"/>
  <c r="F13" i="1"/>
  <c r="G13" i="1"/>
  <c r="J13" i="1"/>
  <c r="K13" i="1"/>
  <c r="L13" i="1"/>
  <c r="M13" i="1"/>
  <c r="N13" i="1"/>
  <c r="O13" i="1"/>
  <c r="C105" i="18"/>
  <c r="K6" i="4"/>
  <c r="M9" i="4"/>
  <c r="M8" i="4"/>
  <c r="P6" i="1"/>
  <c r="Q8" i="4"/>
  <c r="R8" i="4"/>
  <c r="S8" i="4"/>
  <c r="T8" i="4"/>
  <c r="U8" i="4"/>
  <c r="V8" i="4"/>
  <c r="W8" i="4"/>
  <c r="X8" i="4"/>
  <c r="Y8" i="4"/>
  <c r="Z8" i="4"/>
  <c r="AA8" i="4"/>
  <c r="Q9" i="4"/>
  <c r="R9" i="4"/>
  <c r="S9" i="4"/>
  <c r="T9" i="4"/>
  <c r="U9" i="4"/>
  <c r="V9" i="4"/>
  <c r="W9" i="4"/>
  <c r="X9" i="4"/>
  <c r="Y9" i="4"/>
  <c r="Z9" i="4"/>
  <c r="AA9" i="4"/>
  <c r="Q10" i="4"/>
  <c r="R10" i="4"/>
  <c r="S10" i="4"/>
  <c r="T10" i="4"/>
  <c r="U10" i="4"/>
  <c r="V10" i="4"/>
  <c r="W10" i="4"/>
  <c r="X10" i="4"/>
  <c r="Y10" i="4"/>
  <c r="Z10" i="4"/>
  <c r="AA10" i="4"/>
  <c r="Q11" i="4"/>
  <c r="R11" i="4"/>
  <c r="S11" i="4"/>
  <c r="T11" i="4"/>
  <c r="U11" i="4"/>
  <c r="V11" i="4"/>
  <c r="W11" i="4"/>
  <c r="X11" i="4"/>
  <c r="Y11" i="4"/>
  <c r="Z11" i="4"/>
  <c r="AA11" i="4"/>
  <c r="Q12" i="4"/>
  <c r="R12" i="4"/>
  <c r="S12" i="4"/>
  <c r="T12" i="4"/>
  <c r="U12" i="4"/>
  <c r="V12" i="4"/>
  <c r="W12" i="4"/>
  <c r="X12" i="4"/>
  <c r="Y12" i="4"/>
  <c r="Z12" i="4"/>
  <c r="AA12" i="4"/>
  <c r="Q13" i="4"/>
  <c r="R13" i="4"/>
  <c r="S13" i="4"/>
  <c r="T13" i="4"/>
  <c r="U13" i="4"/>
  <c r="V13" i="4"/>
  <c r="W13" i="4"/>
  <c r="X13" i="4"/>
  <c r="Y13" i="4"/>
  <c r="Z13" i="4"/>
  <c r="AA13" i="4"/>
  <c r="Q14" i="4"/>
  <c r="R14" i="4"/>
  <c r="S14" i="4"/>
  <c r="T14" i="4"/>
  <c r="U14" i="4"/>
  <c r="V14" i="4"/>
  <c r="W14" i="4"/>
  <c r="X14" i="4"/>
  <c r="Y14" i="4"/>
  <c r="Z14" i="4"/>
  <c r="AA14" i="4"/>
  <c r="Q15" i="4"/>
  <c r="R15" i="4"/>
  <c r="S15" i="4"/>
  <c r="T15" i="4"/>
  <c r="U15" i="4"/>
  <c r="V15" i="4"/>
  <c r="W15" i="4"/>
  <c r="X15" i="4"/>
  <c r="Y15" i="4"/>
  <c r="Z15" i="4"/>
  <c r="AA15" i="4"/>
  <c r="Q16" i="4"/>
  <c r="R16" i="4"/>
  <c r="S16" i="4"/>
  <c r="T16" i="4"/>
  <c r="U16" i="4"/>
  <c r="V16" i="4"/>
  <c r="W16" i="4"/>
  <c r="X16" i="4"/>
  <c r="Y16" i="4"/>
  <c r="Z16" i="4"/>
  <c r="AA16" i="4"/>
  <c r="Q17" i="4"/>
  <c r="R17" i="4"/>
  <c r="S17" i="4"/>
  <c r="T17" i="4"/>
  <c r="U17" i="4"/>
  <c r="V17" i="4"/>
  <c r="W17" i="4"/>
  <c r="X17" i="4"/>
  <c r="Y17" i="4"/>
  <c r="Z17" i="4"/>
  <c r="AA17" i="4"/>
  <c r="Q18" i="4"/>
  <c r="R18" i="4"/>
  <c r="S18" i="4"/>
  <c r="T18" i="4"/>
  <c r="U18" i="4"/>
  <c r="V18" i="4"/>
  <c r="W18" i="4"/>
  <c r="X18" i="4"/>
  <c r="Y18" i="4"/>
  <c r="Z18" i="4"/>
  <c r="AA18" i="4"/>
  <c r="Q19" i="4"/>
  <c r="R19" i="4"/>
  <c r="S19" i="4"/>
  <c r="T19" i="4"/>
  <c r="U19" i="4"/>
  <c r="V19" i="4"/>
  <c r="W19" i="4"/>
  <c r="X19" i="4"/>
  <c r="Y19" i="4"/>
  <c r="Z19" i="4"/>
  <c r="AA19" i="4"/>
  <c r="Q20" i="4"/>
  <c r="R20" i="4"/>
  <c r="S20" i="4"/>
  <c r="T20" i="4"/>
  <c r="U20" i="4"/>
  <c r="V20" i="4"/>
  <c r="W20" i="4"/>
  <c r="X20" i="4"/>
  <c r="Y20" i="4"/>
  <c r="Z20" i="4"/>
  <c r="AA20" i="4"/>
  <c r="Q21" i="4"/>
  <c r="R21" i="4"/>
  <c r="S21" i="4"/>
  <c r="T21" i="4"/>
  <c r="U21" i="4"/>
  <c r="V21" i="4"/>
  <c r="W21" i="4"/>
  <c r="X21" i="4"/>
  <c r="Y21" i="4"/>
  <c r="Z21" i="4"/>
  <c r="AA21" i="4"/>
  <c r="Q22" i="4"/>
  <c r="R22" i="4"/>
  <c r="S22" i="4"/>
  <c r="T22" i="4"/>
  <c r="U22" i="4"/>
  <c r="V22" i="4"/>
  <c r="W22" i="4"/>
  <c r="X22" i="4"/>
  <c r="Y22" i="4"/>
  <c r="Z22" i="4"/>
  <c r="AA22" i="4"/>
  <c r="Q23" i="4"/>
  <c r="R23" i="4"/>
  <c r="S23" i="4"/>
  <c r="T23" i="4"/>
  <c r="U23" i="4"/>
  <c r="V23" i="4"/>
  <c r="W23" i="4"/>
  <c r="X23" i="4"/>
  <c r="Y23" i="4"/>
  <c r="Z23" i="4"/>
  <c r="AA23" i="4"/>
  <c r="Q24" i="4"/>
  <c r="R24" i="4"/>
  <c r="S24" i="4"/>
  <c r="T24" i="4"/>
  <c r="U24" i="4"/>
  <c r="V24" i="4"/>
  <c r="W24" i="4"/>
  <c r="X24" i="4"/>
  <c r="Y24" i="4"/>
  <c r="Z24" i="4"/>
  <c r="AA24" i="4"/>
  <c r="Q25" i="4"/>
  <c r="R25" i="4"/>
  <c r="S25" i="4"/>
  <c r="T25" i="4"/>
  <c r="U25" i="4"/>
  <c r="V25" i="4"/>
  <c r="W25" i="4"/>
  <c r="X25" i="4"/>
  <c r="Y25" i="4"/>
  <c r="Z25" i="4"/>
  <c r="AA25" i="4"/>
  <c r="Q26" i="4"/>
  <c r="R26" i="4"/>
  <c r="S26" i="4"/>
  <c r="T26" i="4"/>
  <c r="U26" i="4"/>
  <c r="V26" i="4"/>
  <c r="W26" i="4"/>
  <c r="X26" i="4"/>
  <c r="Y26" i="4"/>
  <c r="Z26" i="4"/>
  <c r="AA26" i="4"/>
  <c r="Q27" i="4"/>
  <c r="R27" i="4"/>
  <c r="S27" i="4"/>
  <c r="T27" i="4"/>
  <c r="U27" i="4"/>
  <c r="V27" i="4"/>
  <c r="W27" i="4"/>
  <c r="X27" i="4"/>
  <c r="Y27" i="4"/>
  <c r="Z27" i="4"/>
  <c r="AA27" i="4"/>
  <c r="Q28" i="4"/>
  <c r="R28" i="4"/>
  <c r="S28" i="4"/>
  <c r="T28" i="4"/>
  <c r="U28" i="4"/>
  <c r="V28" i="4"/>
  <c r="W28" i="4"/>
  <c r="X28" i="4"/>
  <c r="Y28" i="4"/>
  <c r="Z28" i="4"/>
  <c r="AA28" i="4"/>
  <c r="Q29" i="4"/>
  <c r="R29" i="4"/>
  <c r="S29" i="4"/>
  <c r="T29" i="4"/>
  <c r="U29" i="4"/>
  <c r="V29" i="4"/>
  <c r="W29" i="4"/>
  <c r="X29" i="4"/>
  <c r="Y29" i="4"/>
  <c r="Z29" i="4"/>
  <c r="AA29" i="4"/>
  <c r="Q30" i="4"/>
  <c r="R30" i="4"/>
  <c r="S30" i="4"/>
  <c r="T30" i="4"/>
  <c r="U30" i="4"/>
  <c r="V30" i="4"/>
  <c r="W30" i="4"/>
  <c r="X30" i="4"/>
  <c r="Y30" i="4"/>
  <c r="Z30" i="4"/>
  <c r="AA30" i="4"/>
  <c r="Q31" i="4"/>
  <c r="R31" i="4"/>
  <c r="S31" i="4"/>
  <c r="T31" i="4"/>
  <c r="U31" i="4"/>
  <c r="V31" i="4"/>
  <c r="W31" i="4"/>
  <c r="X31" i="4"/>
  <c r="Y31" i="4"/>
  <c r="Z31" i="4"/>
  <c r="AA31" i="4"/>
  <c r="Q32" i="4"/>
  <c r="R32" i="4"/>
  <c r="S32" i="4"/>
  <c r="T32" i="4"/>
  <c r="U32" i="4"/>
  <c r="V32" i="4"/>
  <c r="W32" i="4"/>
  <c r="X32" i="4"/>
  <c r="Y32" i="4"/>
  <c r="Z32" i="4"/>
  <c r="AA32" i="4"/>
  <c r="Q33" i="4"/>
  <c r="R33" i="4"/>
  <c r="S33" i="4"/>
  <c r="T33" i="4"/>
  <c r="U33" i="4"/>
  <c r="V33" i="4"/>
  <c r="W33" i="4"/>
  <c r="X33" i="4"/>
  <c r="Y33" i="4"/>
  <c r="Z33" i="4"/>
  <c r="AA33" i="4"/>
  <c r="Q34" i="4"/>
  <c r="R34" i="4"/>
  <c r="S34" i="4"/>
  <c r="T34" i="4"/>
  <c r="U34" i="4"/>
  <c r="V34" i="4"/>
  <c r="W34" i="4"/>
  <c r="X34" i="4"/>
  <c r="Y34" i="4"/>
  <c r="Z34" i="4"/>
  <c r="AA34" i="4"/>
  <c r="Q35" i="4"/>
  <c r="R35" i="4"/>
  <c r="S35" i="4"/>
  <c r="T35" i="4"/>
  <c r="U35" i="4"/>
  <c r="V35" i="4"/>
  <c r="W35" i="4"/>
  <c r="X35" i="4"/>
  <c r="Y35" i="4"/>
  <c r="Z35" i="4"/>
  <c r="AA35" i="4"/>
  <c r="Q36" i="4"/>
  <c r="R36" i="4"/>
  <c r="S36" i="4"/>
  <c r="T36" i="4"/>
  <c r="U36" i="4"/>
  <c r="V36" i="4"/>
  <c r="W36" i="4"/>
  <c r="X36" i="4"/>
  <c r="Y36" i="4"/>
  <c r="Z36" i="4"/>
  <c r="AA36" i="4"/>
  <c r="Q37" i="4"/>
  <c r="R37" i="4"/>
  <c r="S37" i="4"/>
  <c r="T37" i="4"/>
  <c r="U37" i="4"/>
  <c r="V37" i="4"/>
  <c r="W37" i="4"/>
  <c r="X37" i="4"/>
  <c r="Y37" i="4"/>
  <c r="Z37" i="4"/>
  <c r="AA37" i="4"/>
  <c r="P38" i="4"/>
  <c r="R38" i="4"/>
  <c r="S38" i="4"/>
  <c r="T38" i="4"/>
  <c r="U38" i="4"/>
  <c r="V38" i="4"/>
  <c r="W38" i="4"/>
  <c r="X38" i="4"/>
  <c r="Y38" i="4"/>
  <c r="Z38" i="4"/>
  <c r="AA38" i="4"/>
  <c r="P39" i="4"/>
  <c r="R39" i="4"/>
  <c r="S39" i="4"/>
  <c r="T39" i="4"/>
  <c r="U39" i="4"/>
  <c r="V39" i="4"/>
  <c r="W39" i="4"/>
  <c r="X39" i="4"/>
  <c r="Y39" i="4"/>
  <c r="Z39" i="4"/>
  <c r="AA39" i="4"/>
  <c r="P40" i="4"/>
  <c r="R40" i="4"/>
  <c r="S40" i="4"/>
  <c r="T40" i="4"/>
  <c r="U40" i="4"/>
  <c r="V40" i="4"/>
  <c r="W40" i="4"/>
  <c r="X40" i="4"/>
  <c r="Y40" i="4"/>
  <c r="Z40" i="4"/>
  <c r="AA40" i="4"/>
  <c r="P41" i="4"/>
  <c r="R41" i="4"/>
  <c r="S41" i="4"/>
  <c r="T41" i="4"/>
  <c r="U41" i="4"/>
  <c r="V41" i="4"/>
  <c r="W41" i="4"/>
  <c r="X41" i="4"/>
  <c r="Y41" i="4"/>
  <c r="Z41" i="4"/>
  <c r="AA41" i="4"/>
  <c r="P42" i="4"/>
  <c r="R42" i="4"/>
  <c r="S42" i="4"/>
  <c r="T42" i="4"/>
  <c r="U42" i="4"/>
  <c r="V42" i="4"/>
  <c r="W42" i="4"/>
  <c r="X42" i="4"/>
  <c r="Y42" i="4"/>
  <c r="Z42" i="4"/>
  <c r="AA42" i="4"/>
  <c r="P43" i="4"/>
  <c r="R43" i="4"/>
  <c r="S43" i="4"/>
  <c r="T43" i="4"/>
  <c r="U43" i="4"/>
  <c r="V43" i="4"/>
  <c r="W43" i="4"/>
  <c r="X43" i="4"/>
  <c r="Y43" i="4"/>
  <c r="Z43" i="4"/>
  <c r="AA43" i="4"/>
  <c r="P44" i="4"/>
  <c r="R44" i="4"/>
  <c r="S44" i="4"/>
  <c r="T44" i="4"/>
  <c r="U44" i="4"/>
  <c r="V44" i="4"/>
  <c r="W44" i="4"/>
  <c r="X44" i="4"/>
  <c r="Y44" i="4"/>
  <c r="Z44" i="4"/>
  <c r="AA44" i="4"/>
  <c r="P45" i="4"/>
  <c r="R45" i="4"/>
  <c r="S45" i="4"/>
  <c r="T45" i="4"/>
  <c r="U45" i="4"/>
  <c r="V45" i="4"/>
  <c r="W45" i="4"/>
  <c r="X45" i="4"/>
  <c r="Y45" i="4"/>
  <c r="Z45" i="4"/>
  <c r="AA45" i="4"/>
  <c r="P46" i="4"/>
  <c r="R46" i="4"/>
  <c r="S46" i="4"/>
  <c r="T46" i="4"/>
  <c r="U46" i="4"/>
  <c r="V46" i="4"/>
  <c r="W46" i="4"/>
  <c r="X46" i="4"/>
  <c r="Y46" i="4"/>
  <c r="Z46" i="4"/>
  <c r="AA46" i="4"/>
  <c r="P47" i="4"/>
  <c r="R47" i="4"/>
  <c r="S47" i="4"/>
  <c r="T47" i="4"/>
  <c r="U47" i="4"/>
  <c r="V47" i="4"/>
  <c r="W47" i="4"/>
  <c r="X47" i="4"/>
  <c r="Y47" i="4"/>
  <c r="Z47" i="4"/>
  <c r="AA47" i="4"/>
  <c r="P48" i="4"/>
  <c r="R48" i="4"/>
  <c r="S48" i="4"/>
  <c r="T48" i="4"/>
  <c r="U48" i="4"/>
  <c r="V48" i="4"/>
  <c r="W48" i="4"/>
  <c r="X48" i="4"/>
  <c r="Y48" i="4"/>
  <c r="Z48" i="4"/>
  <c r="AA48" i="4"/>
  <c r="P49" i="4"/>
  <c r="R49" i="4"/>
  <c r="S49" i="4"/>
  <c r="T49" i="4"/>
  <c r="U49" i="4"/>
  <c r="V49" i="4"/>
  <c r="W49" i="4"/>
  <c r="X49" i="4"/>
  <c r="Y49" i="4"/>
  <c r="Z49" i="4"/>
  <c r="AA49" i="4"/>
  <c r="P50" i="4"/>
  <c r="R50" i="4"/>
  <c r="S50" i="4"/>
  <c r="T50" i="4"/>
  <c r="U50" i="4"/>
  <c r="V50" i="4"/>
  <c r="W50" i="4"/>
  <c r="X50" i="4"/>
  <c r="Y50" i="4"/>
  <c r="Z50" i="4"/>
  <c r="AA50" i="4"/>
  <c r="P51" i="4"/>
  <c r="R51" i="4"/>
  <c r="S51" i="4"/>
  <c r="T51" i="4"/>
  <c r="U51" i="4"/>
  <c r="V51" i="4"/>
  <c r="W51" i="4"/>
  <c r="X51" i="4"/>
  <c r="Y51" i="4"/>
  <c r="Z51" i="4"/>
  <c r="AA51" i="4"/>
  <c r="P52" i="4"/>
  <c r="R52" i="4"/>
  <c r="S52" i="4"/>
  <c r="T52" i="4"/>
  <c r="U52" i="4"/>
  <c r="V52" i="4"/>
  <c r="W52" i="4"/>
  <c r="X52" i="4"/>
  <c r="Y52" i="4"/>
  <c r="Z52" i="4"/>
  <c r="AA52" i="4"/>
  <c r="P53" i="4"/>
  <c r="R53" i="4"/>
  <c r="S53" i="4"/>
  <c r="T53" i="4"/>
  <c r="U53" i="4"/>
  <c r="V53" i="4"/>
  <c r="W53" i="4"/>
  <c r="X53" i="4"/>
  <c r="Y53" i="4"/>
  <c r="Z53" i="4"/>
  <c r="AA53" i="4"/>
  <c r="P54" i="4"/>
  <c r="R54" i="4"/>
  <c r="S54" i="4"/>
  <c r="T54" i="4"/>
  <c r="U54" i="4"/>
  <c r="V54" i="4"/>
  <c r="W54" i="4"/>
  <c r="X54" i="4"/>
  <c r="Y54" i="4"/>
  <c r="Z54" i="4"/>
  <c r="AA54" i="4"/>
  <c r="P55" i="4"/>
  <c r="R55" i="4"/>
  <c r="S55" i="4"/>
  <c r="T55" i="4"/>
  <c r="U55" i="4"/>
  <c r="V55" i="4"/>
  <c r="W55" i="4"/>
  <c r="X55" i="4"/>
  <c r="Y55" i="4"/>
  <c r="Z55" i="4"/>
  <c r="AA55" i="4"/>
  <c r="P56" i="4"/>
  <c r="R56" i="4"/>
  <c r="S56" i="4"/>
  <c r="T56" i="4"/>
  <c r="U56" i="4"/>
  <c r="V56" i="4"/>
  <c r="W56" i="4"/>
  <c r="X56" i="4"/>
  <c r="Y56" i="4"/>
  <c r="Z56" i="4"/>
  <c r="AA56" i="4"/>
  <c r="P57" i="4"/>
  <c r="R57" i="4"/>
  <c r="S57" i="4"/>
  <c r="T57" i="4"/>
  <c r="U57" i="4"/>
  <c r="V57" i="4"/>
  <c r="W57" i="4"/>
  <c r="X57" i="4"/>
  <c r="Y57" i="4"/>
  <c r="Z57" i="4"/>
  <c r="AA57" i="4"/>
  <c r="P58" i="4"/>
  <c r="R58" i="4"/>
  <c r="S58" i="4"/>
  <c r="T58" i="4"/>
  <c r="U58" i="4"/>
  <c r="V58" i="4"/>
  <c r="W58" i="4"/>
  <c r="X58" i="4"/>
  <c r="Y58" i="4"/>
  <c r="Z58" i="4"/>
  <c r="AA58" i="4"/>
  <c r="P59" i="4"/>
  <c r="R59" i="4"/>
  <c r="S59" i="4"/>
  <c r="T59" i="4"/>
  <c r="U59" i="4"/>
  <c r="V59" i="4"/>
  <c r="W59" i="4"/>
  <c r="X59" i="4"/>
  <c r="Y59" i="4"/>
  <c r="Z59" i="4"/>
  <c r="AA59" i="4"/>
  <c r="P60" i="4"/>
  <c r="R60" i="4"/>
  <c r="S60" i="4"/>
  <c r="T60" i="4"/>
  <c r="U60" i="4"/>
  <c r="V60" i="4"/>
  <c r="W60" i="4"/>
  <c r="X60" i="4"/>
  <c r="Y60" i="4"/>
  <c r="Z60" i="4"/>
  <c r="AA60" i="4"/>
  <c r="P61" i="4"/>
  <c r="R61" i="4"/>
  <c r="S61" i="4"/>
  <c r="T61" i="4"/>
  <c r="U61" i="4"/>
  <c r="V61" i="4"/>
  <c r="W61" i="4"/>
  <c r="X61" i="4"/>
  <c r="Y61" i="4"/>
  <c r="Z61" i="4"/>
  <c r="AA61" i="4"/>
  <c r="P62" i="4"/>
  <c r="R62" i="4"/>
  <c r="S62" i="4"/>
  <c r="T62" i="4"/>
  <c r="U62" i="4"/>
  <c r="V62" i="4"/>
  <c r="W62" i="4"/>
  <c r="X62" i="4"/>
  <c r="Y62" i="4"/>
  <c r="Z62" i="4"/>
  <c r="AA62" i="4"/>
  <c r="P63" i="4"/>
  <c r="R63" i="4"/>
  <c r="S63" i="4"/>
  <c r="T63" i="4"/>
  <c r="U63" i="4"/>
  <c r="V63" i="4"/>
  <c r="W63" i="4"/>
  <c r="X63" i="4"/>
  <c r="Y63" i="4"/>
  <c r="Z63" i="4"/>
  <c r="AA63" i="4"/>
  <c r="P64" i="4"/>
  <c r="R64" i="4"/>
  <c r="S64" i="4"/>
  <c r="T64" i="4"/>
  <c r="U64" i="4"/>
  <c r="V64" i="4"/>
  <c r="W64" i="4"/>
  <c r="X64" i="4"/>
  <c r="Y64" i="4"/>
  <c r="Z64" i="4"/>
  <c r="AA64" i="4"/>
  <c r="P65" i="4"/>
  <c r="R65" i="4"/>
  <c r="S65" i="4"/>
  <c r="T65" i="4"/>
  <c r="U65" i="4"/>
  <c r="V65" i="4"/>
  <c r="W65" i="4"/>
  <c r="X65" i="4"/>
  <c r="Y65" i="4"/>
  <c r="Z65" i="4"/>
  <c r="AA65" i="4"/>
  <c r="P66" i="4"/>
  <c r="Q66" i="4"/>
  <c r="S66" i="4"/>
  <c r="T66" i="4"/>
  <c r="U66" i="4"/>
  <c r="V66" i="4"/>
  <c r="W66" i="4"/>
  <c r="X66" i="4"/>
  <c r="Y66" i="4"/>
  <c r="Z66" i="4"/>
  <c r="AA66" i="4"/>
  <c r="P67" i="4"/>
  <c r="Q67" i="4"/>
  <c r="S67" i="4"/>
  <c r="T67" i="4"/>
  <c r="U67" i="4"/>
  <c r="V67" i="4"/>
  <c r="W67" i="4"/>
  <c r="X67" i="4"/>
  <c r="Y67" i="4"/>
  <c r="Z67" i="4"/>
  <c r="AA67" i="4"/>
  <c r="P68" i="4"/>
  <c r="Q68" i="4"/>
  <c r="S68" i="4"/>
  <c r="T68" i="4"/>
  <c r="U68" i="4"/>
  <c r="V68" i="4"/>
  <c r="W68" i="4"/>
  <c r="X68" i="4"/>
  <c r="Y68" i="4"/>
  <c r="Z68" i="4"/>
  <c r="AA68" i="4"/>
  <c r="P69" i="4"/>
  <c r="Q69" i="4"/>
  <c r="S69" i="4"/>
  <c r="T69" i="4"/>
  <c r="U69" i="4"/>
  <c r="V69" i="4"/>
  <c r="W69" i="4"/>
  <c r="X69" i="4"/>
  <c r="Y69" i="4"/>
  <c r="Z69" i="4"/>
  <c r="AA69" i="4"/>
  <c r="P70" i="4"/>
  <c r="Q70" i="4"/>
  <c r="S70" i="4"/>
  <c r="T70" i="4"/>
  <c r="U70" i="4"/>
  <c r="V70" i="4"/>
  <c r="W70" i="4"/>
  <c r="X70" i="4"/>
  <c r="Y70" i="4"/>
  <c r="Z70" i="4"/>
  <c r="AA70" i="4"/>
  <c r="P71" i="4"/>
  <c r="Q71" i="4"/>
  <c r="S71" i="4"/>
  <c r="T71" i="4"/>
  <c r="U71" i="4"/>
  <c r="V71" i="4"/>
  <c r="W71" i="4"/>
  <c r="X71" i="4"/>
  <c r="Y71" i="4"/>
  <c r="Z71" i="4"/>
  <c r="AA71" i="4"/>
  <c r="P72" i="4"/>
  <c r="Q72" i="4"/>
  <c r="S72" i="4"/>
  <c r="T72" i="4"/>
  <c r="U72" i="4"/>
  <c r="V72" i="4"/>
  <c r="W72" i="4"/>
  <c r="X72" i="4"/>
  <c r="Y72" i="4"/>
  <c r="Z72" i="4"/>
  <c r="AA72" i="4"/>
  <c r="P73" i="4"/>
  <c r="Q73" i="4"/>
  <c r="S73" i="4"/>
  <c r="T73" i="4"/>
  <c r="U73" i="4"/>
  <c r="V73" i="4"/>
  <c r="W73" i="4"/>
  <c r="X73" i="4"/>
  <c r="Y73" i="4"/>
  <c r="Z73" i="4"/>
  <c r="AA73" i="4"/>
  <c r="P74" i="4"/>
  <c r="Q74" i="4"/>
  <c r="S74" i="4"/>
  <c r="T74" i="4"/>
  <c r="U74" i="4"/>
  <c r="V74" i="4"/>
  <c r="W74" i="4"/>
  <c r="X74" i="4"/>
  <c r="Y74" i="4"/>
  <c r="Z74" i="4"/>
  <c r="AA74" i="4"/>
  <c r="P75" i="4"/>
  <c r="Q75" i="4"/>
  <c r="S75" i="4"/>
  <c r="T75" i="4"/>
  <c r="U75" i="4"/>
  <c r="V75" i="4"/>
  <c r="W75" i="4"/>
  <c r="X75" i="4"/>
  <c r="Y75" i="4"/>
  <c r="Z75" i="4"/>
  <c r="AA75" i="4"/>
  <c r="P76" i="4"/>
  <c r="Q76" i="4"/>
  <c r="S76" i="4"/>
  <c r="T76" i="4"/>
  <c r="U76" i="4"/>
  <c r="V76" i="4"/>
  <c r="W76" i="4"/>
  <c r="X76" i="4"/>
  <c r="Y76" i="4"/>
  <c r="Z76" i="4"/>
  <c r="AA76" i="4"/>
  <c r="P77" i="4"/>
  <c r="Q77" i="4"/>
  <c r="S77" i="4"/>
  <c r="T77" i="4"/>
  <c r="U77" i="4"/>
  <c r="V77" i="4"/>
  <c r="W77" i="4"/>
  <c r="X77" i="4"/>
  <c r="Y77" i="4"/>
  <c r="Z77" i="4"/>
  <c r="AA77" i="4"/>
  <c r="P78" i="4"/>
  <c r="Q78" i="4"/>
  <c r="S78" i="4"/>
  <c r="T78" i="4"/>
  <c r="U78" i="4"/>
  <c r="V78" i="4"/>
  <c r="W78" i="4"/>
  <c r="X78" i="4"/>
  <c r="Y78" i="4"/>
  <c r="Z78" i="4"/>
  <c r="AA78" i="4"/>
  <c r="P79" i="4"/>
  <c r="Q79" i="4"/>
  <c r="S79" i="4"/>
  <c r="T79" i="4"/>
  <c r="U79" i="4"/>
  <c r="V79" i="4"/>
  <c r="W79" i="4"/>
  <c r="X79" i="4"/>
  <c r="Y79" i="4"/>
  <c r="Z79" i="4"/>
  <c r="AA79" i="4"/>
  <c r="P80" i="4"/>
  <c r="Q80" i="4"/>
  <c r="S80" i="4"/>
  <c r="T80" i="4"/>
  <c r="U80" i="4"/>
  <c r="V80" i="4"/>
  <c r="W80" i="4"/>
  <c r="X80" i="4"/>
  <c r="Y80" i="4"/>
  <c r="Z80" i="4"/>
  <c r="AA80" i="4"/>
  <c r="P81" i="4"/>
  <c r="Q81" i="4"/>
  <c r="S81" i="4"/>
  <c r="T81" i="4"/>
  <c r="U81" i="4"/>
  <c r="V81" i="4"/>
  <c r="W81" i="4"/>
  <c r="X81" i="4"/>
  <c r="Y81" i="4"/>
  <c r="Z81" i="4"/>
  <c r="AA81" i="4"/>
  <c r="P82" i="4"/>
  <c r="Q82" i="4"/>
  <c r="S82" i="4"/>
  <c r="T82" i="4"/>
  <c r="U82" i="4"/>
  <c r="V82" i="4"/>
  <c r="W82" i="4"/>
  <c r="X82" i="4"/>
  <c r="Y82" i="4"/>
  <c r="Z82" i="4"/>
  <c r="AA82" i="4"/>
  <c r="P83" i="4"/>
  <c r="Q83" i="4"/>
  <c r="S83" i="4"/>
  <c r="T83" i="4"/>
  <c r="U83" i="4"/>
  <c r="V83" i="4"/>
  <c r="W83" i="4"/>
  <c r="X83" i="4"/>
  <c r="Y83" i="4"/>
  <c r="Z83" i="4"/>
  <c r="AA83" i="4"/>
  <c r="P84" i="4"/>
  <c r="Q84" i="4"/>
  <c r="S84" i="4"/>
  <c r="T84" i="4"/>
  <c r="U84" i="4"/>
  <c r="V84" i="4"/>
  <c r="W84" i="4"/>
  <c r="X84" i="4"/>
  <c r="Y84" i="4"/>
  <c r="Z84" i="4"/>
  <c r="AA84" i="4"/>
  <c r="P85" i="4"/>
  <c r="Q85" i="4"/>
  <c r="S85" i="4"/>
  <c r="T85" i="4"/>
  <c r="U85" i="4"/>
  <c r="V85" i="4"/>
  <c r="W85" i="4"/>
  <c r="X85" i="4"/>
  <c r="Y85" i="4"/>
  <c r="Z85" i="4"/>
  <c r="AA85" i="4"/>
  <c r="P86" i="4"/>
  <c r="Q86" i="4"/>
  <c r="S86" i="4"/>
  <c r="T86" i="4"/>
  <c r="U86" i="4"/>
  <c r="V86" i="4"/>
  <c r="W86" i="4"/>
  <c r="X86" i="4"/>
  <c r="Y86" i="4"/>
  <c r="Z86" i="4"/>
  <c r="AA86" i="4"/>
  <c r="P87" i="4"/>
  <c r="Q87" i="4"/>
  <c r="S87" i="4"/>
  <c r="T87" i="4"/>
  <c r="U87" i="4"/>
  <c r="V87" i="4"/>
  <c r="W87" i="4"/>
  <c r="X87" i="4"/>
  <c r="Y87" i="4"/>
  <c r="Z87" i="4"/>
  <c r="AA87" i="4"/>
  <c r="P88" i="4"/>
  <c r="Q88" i="4"/>
  <c r="S88" i="4"/>
  <c r="T88" i="4"/>
  <c r="U88" i="4"/>
  <c r="V88" i="4"/>
  <c r="W88" i="4"/>
  <c r="X88" i="4"/>
  <c r="Y88" i="4"/>
  <c r="Z88" i="4"/>
  <c r="AA88" i="4"/>
  <c r="P89" i="4"/>
  <c r="Q89" i="4"/>
  <c r="S89" i="4"/>
  <c r="T89" i="4"/>
  <c r="U89" i="4"/>
  <c r="V89" i="4"/>
  <c r="W89" i="4"/>
  <c r="X89" i="4"/>
  <c r="Y89" i="4"/>
  <c r="Z89" i="4"/>
  <c r="AA89" i="4"/>
  <c r="P90" i="4"/>
  <c r="Q90" i="4"/>
  <c r="S90" i="4"/>
  <c r="T90" i="4"/>
  <c r="U90" i="4"/>
  <c r="V90" i="4"/>
  <c r="W90" i="4"/>
  <c r="X90" i="4"/>
  <c r="Y90" i="4"/>
  <c r="Z90" i="4"/>
  <c r="AA90" i="4"/>
  <c r="P91" i="4"/>
  <c r="Q91" i="4"/>
  <c r="S91" i="4"/>
  <c r="T91" i="4"/>
  <c r="U91" i="4"/>
  <c r="V91" i="4"/>
  <c r="W91" i="4"/>
  <c r="X91" i="4"/>
  <c r="Y91" i="4"/>
  <c r="Z91" i="4"/>
  <c r="AA91" i="4"/>
  <c r="P92" i="4"/>
  <c r="Q92" i="4"/>
  <c r="S92" i="4"/>
  <c r="T92" i="4"/>
  <c r="U92" i="4"/>
  <c r="V92" i="4"/>
  <c r="W92" i="4"/>
  <c r="X92" i="4"/>
  <c r="Y92" i="4"/>
  <c r="Z92" i="4"/>
  <c r="AA92" i="4"/>
  <c r="P93" i="4"/>
  <c r="Q93" i="4"/>
  <c r="S93" i="4"/>
  <c r="T93" i="4"/>
  <c r="U93" i="4"/>
  <c r="V93" i="4"/>
  <c r="W93" i="4"/>
  <c r="X93" i="4"/>
  <c r="Y93" i="4"/>
  <c r="Z93" i="4"/>
  <c r="AA93" i="4"/>
  <c r="P94" i="4"/>
  <c r="Q94" i="4"/>
  <c r="S94" i="4"/>
  <c r="T94" i="4"/>
  <c r="U94" i="4"/>
  <c r="V94" i="4"/>
  <c r="W94" i="4"/>
  <c r="X94" i="4"/>
  <c r="Y94" i="4"/>
  <c r="Z94" i="4"/>
  <c r="AA94" i="4"/>
  <c r="P95" i="4"/>
  <c r="Q95" i="4"/>
  <c r="S95" i="4"/>
  <c r="T95" i="4"/>
  <c r="U95" i="4"/>
  <c r="V95" i="4"/>
  <c r="W95" i="4"/>
  <c r="X95" i="4"/>
  <c r="Y95" i="4"/>
  <c r="Z95" i="4"/>
  <c r="AA95" i="4"/>
  <c r="P96" i="4"/>
  <c r="Q96" i="4"/>
  <c r="S96" i="4"/>
  <c r="T96" i="4"/>
  <c r="U96" i="4"/>
  <c r="V96" i="4"/>
  <c r="W96" i="4"/>
  <c r="X96" i="4"/>
  <c r="Y96" i="4"/>
  <c r="Z96" i="4"/>
  <c r="AA96" i="4"/>
  <c r="P97" i="4"/>
  <c r="Q97" i="4"/>
  <c r="R97" i="4"/>
  <c r="T97" i="4"/>
  <c r="U97" i="4"/>
  <c r="V97" i="4"/>
  <c r="W97" i="4"/>
  <c r="X97" i="4"/>
  <c r="Y97" i="4"/>
  <c r="Z97" i="4"/>
  <c r="AA97" i="4"/>
  <c r="P98" i="4"/>
  <c r="Q98" i="4"/>
  <c r="R98" i="4"/>
  <c r="T98" i="4"/>
  <c r="U98" i="4"/>
  <c r="V98" i="4"/>
  <c r="W98" i="4"/>
  <c r="X98" i="4"/>
  <c r="Y98" i="4"/>
  <c r="Z98" i="4"/>
  <c r="AA98" i="4"/>
  <c r="P99" i="4"/>
  <c r="Q99" i="4"/>
  <c r="R99" i="4"/>
  <c r="T99" i="4"/>
  <c r="U99" i="4"/>
  <c r="V99" i="4"/>
  <c r="W99" i="4"/>
  <c r="X99" i="4"/>
  <c r="Y99" i="4"/>
  <c r="Z99" i="4"/>
  <c r="AA99" i="4"/>
  <c r="P100" i="4"/>
  <c r="Q100" i="4"/>
  <c r="R100" i="4"/>
  <c r="T100" i="4"/>
  <c r="U100" i="4"/>
  <c r="V100" i="4"/>
  <c r="W100" i="4"/>
  <c r="X100" i="4"/>
  <c r="Y100" i="4"/>
  <c r="Z100" i="4"/>
  <c r="AA100" i="4"/>
  <c r="P101" i="4"/>
  <c r="Q101" i="4"/>
  <c r="R101" i="4"/>
  <c r="T101" i="4"/>
  <c r="U101" i="4"/>
  <c r="V101" i="4"/>
  <c r="W101" i="4"/>
  <c r="X101" i="4"/>
  <c r="Y101" i="4"/>
  <c r="Z101" i="4"/>
  <c r="AA101" i="4"/>
  <c r="P102" i="4"/>
  <c r="Q102" i="4"/>
  <c r="R102" i="4"/>
  <c r="T102" i="4"/>
  <c r="U102" i="4"/>
  <c r="V102" i="4"/>
  <c r="W102" i="4"/>
  <c r="X102" i="4"/>
  <c r="Y102" i="4"/>
  <c r="Z102" i="4"/>
  <c r="AA102" i="4"/>
  <c r="P103" i="4"/>
  <c r="Q103" i="4"/>
  <c r="R103" i="4"/>
  <c r="T103" i="4"/>
  <c r="U103" i="4"/>
  <c r="V103" i="4"/>
  <c r="W103" i="4"/>
  <c r="X103" i="4"/>
  <c r="Y103" i="4"/>
  <c r="Z103" i="4"/>
  <c r="AA103" i="4"/>
  <c r="P104" i="4"/>
  <c r="Q104" i="4"/>
  <c r="R104" i="4"/>
  <c r="T104" i="4"/>
  <c r="U104" i="4"/>
  <c r="V104" i="4"/>
  <c r="W104" i="4"/>
  <c r="X104" i="4"/>
  <c r="Y104" i="4"/>
  <c r="Z104" i="4"/>
  <c r="AA104" i="4"/>
  <c r="P105" i="4"/>
  <c r="Q105" i="4"/>
  <c r="R105" i="4"/>
  <c r="T105" i="4"/>
  <c r="U105" i="4"/>
  <c r="V105" i="4"/>
  <c r="W105" i="4"/>
  <c r="X105" i="4"/>
  <c r="Y105" i="4"/>
  <c r="Z105" i="4"/>
  <c r="AA105" i="4"/>
  <c r="P106" i="4"/>
  <c r="Q106" i="4"/>
  <c r="R106" i="4"/>
  <c r="T106" i="4"/>
  <c r="U106" i="4"/>
  <c r="V106" i="4"/>
  <c r="W106" i="4"/>
  <c r="X106" i="4"/>
  <c r="Y106" i="4"/>
  <c r="Z106" i="4"/>
  <c r="AA106" i="4"/>
  <c r="P107" i="4"/>
  <c r="Q107" i="4"/>
  <c r="R107" i="4"/>
  <c r="T107" i="4"/>
  <c r="U107" i="4"/>
  <c r="V107" i="4"/>
  <c r="W107" i="4"/>
  <c r="X107" i="4"/>
  <c r="Y107" i="4"/>
  <c r="Z107" i="4"/>
  <c r="AA107" i="4"/>
  <c r="P108" i="4"/>
  <c r="Q108" i="4"/>
  <c r="R108" i="4"/>
  <c r="T108" i="4"/>
  <c r="U108" i="4"/>
  <c r="V108" i="4"/>
  <c r="W108" i="4"/>
  <c r="X108" i="4"/>
  <c r="Y108" i="4"/>
  <c r="Z108" i="4"/>
  <c r="AA108" i="4"/>
  <c r="P109" i="4"/>
  <c r="Q109" i="4"/>
  <c r="R109" i="4"/>
  <c r="T109" i="4"/>
  <c r="U109" i="4"/>
  <c r="V109" i="4"/>
  <c r="W109" i="4"/>
  <c r="X109" i="4"/>
  <c r="Y109" i="4"/>
  <c r="Z109" i="4"/>
  <c r="AA109" i="4"/>
  <c r="P110" i="4"/>
  <c r="Q110" i="4"/>
  <c r="R110" i="4"/>
  <c r="T110" i="4"/>
  <c r="U110" i="4"/>
  <c r="V110" i="4"/>
  <c r="W110" i="4"/>
  <c r="X110" i="4"/>
  <c r="Y110" i="4"/>
  <c r="Z110" i="4"/>
  <c r="AA110" i="4"/>
  <c r="P111" i="4"/>
  <c r="Q111" i="4"/>
  <c r="R111" i="4"/>
  <c r="T111" i="4"/>
  <c r="U111" i="4"/>
  <c r="V111" i="4"/>
  <c r="W111" i="4"/>
  <c r="X111" i="4"/>
  <c r="Y111" i="4"/>
  <c r="Z111" i="4"/>
  <c r="AA111" i="4"/>
  <c r="P112" i="4"/>
  <c r="Q112" i="4"/>
  <c r="R112" i="4"/>
  <c r="T112" i="4"/>
  <c r="U112" i="4"/>
  <c r="V112" i="4"/>
  <c r="W112" i="4"/>
  <c r="X112" i="4"/>
  <c r="Y112" i="4"/>
  <c r="Z112" i="4"/>
  <c r="AA112" i="4"/>
  <c r="P113" i="4"/>
  <c r="Q113" i="4"/>
  <c r="R113" i="4"/>
  <c r="T113" i="4"/>
  <c r="U113" i="4"/>
  <c r="V113" i="4"/>
  <c r="W113" i="4"/>
  <c r="X113" i="4"/>
  <c r="Y113" i="4"/>
  <c r="Z113" i="4"/>
  <c r="AA113" i="4"/>
  <c r="P114" i="4"/>
  <c r="Q114" i="4"/>
  <c r="R114" i="4"/>
  <c r="T114" i="4"/>
  <c r="U114" i="4"/>
  <c r="V114" i="4"/>
  <c r="W114" i="4"/>
  <c r="X114" i="4"/>
  <c r="Y114" i="4"/>
  <c r="Z114" i="4"/>
  <c r="AA114" i="4"/>
  <c r="P115" i="4"/>
  <c r="Q115" i="4"/>
  <c r="R115" i="4"/>
  <c r="T115" i="4"/>
  <c r="U115" i="4"/>
  <c r="V115" i="4"/>
  <c r="W115" i="4"/>
  <c r="X115" i="4"/>
  <c r="Y115" i="4"/>
  <c r="Z115" i="4"/>
  <c r="AA115" i="4"/>
  <c r="P116" i="4"/>
  <c r="Q116" i="4"/>
  <c r="R116" i="4"/>
  <c r="T116" i="4"/>
  <c r="U116" i="4"/>
  <c r="V116" i="4"/>
  <c r="W116" i="4"/>
  <c r="X116" i="4"/>
  <c r="Y116" i="4"/>
  <c r="Z116" i="4"/>
  <c r="AA116" i="4"/>
  <c r="P117" i="4"/>
  <c r="Q117" i="4"/>
  <c r="R117" i="4"/>
  <c r="T117" i="4"/>
  <c r="U117" i="4"/>
  <c r="V117" i="4"/>
  <c r="W117" i="4"/>
  <c r="X117" i="4"/>
  <c r="Y117" i="4"/>
  <c r="Z117" i="4"/>
  <c r="AA117" i="4"/>
  <c r="P118" i="4"/>
  <c r="Q118" i="4"/>
  <c r="R118" i="4"/>
  <c r="T118" i="4"/>
  <c r="U118" i="4"/>
  <c r="V118" i="4"/>
  <c r="W118" i="4"/>
  <c r="X118" i="4"/>
  <c r="Y118" i="4"/>
  <c r="Z118" i="4"/>
  <c r="AA118" i="4"/>
  <c r="P119" i="4"/>
  <c r="Q119" i="4"/>
  <c r="R119" i="4"/>
  <c r="T119" i="4"/>
  <c r="U119" i="4"/>
  <c r="V119" i="4"/>
  <c r="W119" i="4"/>
  <c r="X119" i="4"/>
  <c r="Y119" i="4"/>
  <c r="Z119" i="4"/>
  <c r="AA119" i="4"/>
  <c r="P120" i="4"/>
  <c r="Q120" i="4"/>
  <c r="R120" i="4"/>
  <c r="T120" i="4"/>
  <c r="U120" i="4"/>
  <c r="V120" i="4"/>
  <c r="W120" i="4"/>
  <c r="X120" i="4"/>
  <c r="Y120" i="4"/>
  <c r="Z120" i="4"/>
  <c r="AA120" i="4"/>
  <c r="P121" i="4"/>
  <c r="Q121" i="4"/>
  <c r="R121" i="4"/>
  <c r="T121" i="4"/>
  <c r="U121" i="4"/>
  <c r="V121" i="4"/>
  <c r="W121" i="4"/>
  <c r="X121" i="4"/>
  <c r="Y121" i="4"/>
  <c r="Z121" i="4"/>
  <c r="AA121" i="4"/>
  <c r="P122" i="4"/>
  <c r="Q122" i="4"/>
  <c r="R122" i="4"/>
  <c r="T122" i="4"/>
  <c r="U122" i="4"/>
  <c r="V122" i="4"/>
  <c r="W122" i="4"/>
  <c r="X122" i="4"/>
  <c r="Y122" i="4"/>
  <c r="Z122" i="4"/>
  <c r="AA122" i="4"/>
  <c r="P123" i="4"/>
  <c r="Q123" i="4"/>
  <c r="R123" i="4"/>
  <c r="T123" i="4"/>
  <c r="U123" i="4"/>
  <c r="V123" i="4"/>
  <c r="W123" i="4"/>
  <c r="X123" i="4"/>
  <c r="Y123" i="4"/>
  <c r="Z123" i="4"/>
  <c r="AA123" i="4"/>
  <c r="P124" i="4"/>
  <c r="Q124" i="4"/>
  <c r="R124" i="4"/>
  <c r="T124" i="4"/>
  <c r="U124" i="4"/>
  <c r="V124" i="4"/>
  <c r="W124" i="4"/>
  <c r="X124" i="4"/>
  <c r="Y124" i="4"/>
  <c r="Z124" i="4"/>
  <c r="AA124" i="4"/>
  <c r="P125" i="4"/>
  <c r="Q125" i="4"/>
  <c r="R125" i="4"/>
  <c r="T125" i="4"/>
  <c r="U125" i="4"/>
  <c r="V125" i="4"/>
  <c r="W125" i="4"/>
  <c r="X125" i="4"/>
  <c r="Y125" i="4"/>
  <c r="Z125" i="4"/>
  <c r="AA125" i="4"/>
  <c r="P126" i="4"/>
  <c r="Q126" i="4"/>
  <c r="R126" i="4"/>
  <c r="T126" i="4"/>
  <c r="U126" i="4"/>
  <c r="V126" i="4"/>
  <c r="W126" i="4"/>
  <c r="X126" i="4"/>
  <c r="Y126" i="4"/>
  <c r="Z126" i="4"/>
  <c r="AA126" i="4"/>
  <c r="P127" i="4"/>
  <c r="Q127" i="4"/>
  <c r="R127" i="4"/>
  <c r="S127" i="4"/>
  <c r="U127" i="4"/>
  <c r="V127" i="4"/>
  <c r="W127" i="4"/>
  <c r="X127" i="4"/>
  <c r="Y127" i="4"/>
  <c r="Z127" i="4"/>
  <c r="AA127" i="4"/>
  <c r="P128" i="4"/>
  <c r="Q128" i="4"/>
  <c r="R128" i="4"/>
  <c r="S128" i="4"/>
  <c r="U128" i="4"/>
  <c r="V128" i="4"/>
  <c r="W128" i="4"/>
  <c r="X128" i="4"/>
  <c r="Y128" i="4"/>
  <c r="Z128" i="4"/>
  <c r="AA128" i="4"/>
  <c r="P129" i="4"/>
  <c r="Q129" i="4"/>
  <c r="R129" i="4"/>
  <c r="S129" i="4"/>
  <c r="U129" i="4"/>
  <c r="V129" i="4"/>
  <c r="W129" i="4"/>
  <c r="X129" i="4"/>
  <c r="Y129" i="4"/>
  <c r="Z129" i="4"/>
  <c r="AA129" i="4"/>
  <c r="P130" i="4"/>
  <c r="Q130" i="4"/>
  <c r="R130" i="4"/>
  <c r="S130" i="4"/>
  <c r="U130" i="4"/>
  <c r="V130" i="4"/>
  <c r="W130" i="4"/>
  <c r="X130" i="4"/>
  <c r="Y130" i="4"/>
  <c r="Z130" i="4"/>
  <c r="AA130" i="4"/>
  <c r="P131" i="4"/>
  <c r="Q131" i="4"/>
  <c r="R131" i="4"/>
  <c r="S131" i="4"/>
  <c r="U131" i="4"/>
  <c r="V131" i="4"/>
  <c r="W131" i="4"/>
  <c r="X131" i="4"/>
  <c r="Y131" i="4"/>
  <c r="Z131" i="4"/>
  <c r="AA131" i="4"/>
  <c r="P132" i="4"/>
  <c r="Q132" i="4"/>
  <c r="R132" i="4"/>
  <c r="S132" i="4"/>
  <c r="U132" i="4"/>
  <c r="V132" i="4"/>
  <c r="W132" i="4"/>
  <c r="X132" i="4"/>
  <c r="Y132" i="4"/>
  <c r="Z132" i="4"/>
  <c r="AA132" i="4"/>
  <c r="P133" i="4"/>
  <c r="Q133" i="4"/>
  <c r="R133" i="4"/>
  <c r="S133" i="4"/>
  <c r="U133" i="4"/>
  <c r="V133" i="4"/>
  <c r="W133" i="4"/>
  <c r="X133" i="4"/>
  <c r="Y133" i="4"/>
  <c r="Z133" i="4"/>
  <c r="AA133" i="4"/>
  <c r="P134" i="4"/>
  <c r="Q134" i="4"/>
  <c r="R134" i="4"/>
  <c r="S134" i="4"/>
  <c r="U134" i="4"/>
  <c r="V134" i="4"/>
  <c r="W134" i="4"/>
  <c r="X134" i="4"/>
  <c r="Y134" i="4"/>
  <c r="Z134" i="4"/>
  <c r="AA134" i="4"/>
  <c r="P135" i="4"/>
  <c r="Q135" i="4"/>
  <c r="R135" i="4"/>
  <c r="S135" i="4"/>
  <c r="U135" i="4"/>
  <c r="V135" i="4"/>
  <c r="W135" i="4"/>
  <c r="X135" i="4"/>
  <c r="Y135" i="4"/>
  <c r="Z135" i="4"/>
  <c r="AA135" i="4"/>
  <c r="P136" i="4"/>
  <c r="Q136" i="4"/>
  <c r="R136" i="4"/>
  <c r="S136" i="4"/>
  <c r="U136" i="4"/>
  <c r="V136" i="4"/>
  <c r="W136" i="4"/>
  <c r="X136" i="4"/>
  <c r="Y136" i="4"/>
  <c r="Z136" i="4"/>
  <c r="AA136" i="4"/>
  <c r="P137" i="4"/>
  <c r="Q137" i="4"/>
  <c r="R137" i="4"/>
  <c r="S137" i="4"/>
  <c r="U137" i="4"/>
  <c r="V137" i="4"/>
  <c r="W137" i="4"/>
  <c r="X137" i="4"/>
  <c r="Y137" i="4"/>
  <c r="Z137" i="4"/>
  <c r="AA137" i="4"/>
  <c r="P138" i="4"/>
  <c r="Q138" i="4"/>
  <c r="R138" i="4"/>
  <c r="S138" i="4"/>
  <c r="U138" i="4"/>
  <c r="V138" i="4"/>
  <c r="W138" i="4"/>
  <c r="X138" i="4"/>
  <c r="Y138" i="4"/>
  <c r="Z138" i="4"/>
  <c r="AA138" i="4"/>
  <c r="P139" i="4"/>
  <c r="Q139" i="4"/>
  <c r="R139" i="4"/>
  <c r="S139" i="4"/>
  <c r="U139" i="4"/>
  <c r="V139" i="4"/>
  <c r="W139" i="4"/>
  <c r="X139" i="4"/>
  <c r="Y139" i="4"/>
  <c r="Z139" i="4"/>
  <c r="AA139" i="4"/>
  <c r="P140" i="4"/>
  <c r="Q140" i="4"/>
  <c r="R140" i="4"/>
  <c r="S140" i="4"/>
  <c r="U140" i="4"/>
  <c r="V140" i="4"/>
  <c r="W140" i="4"/>
  <c r="X140" i="4"/>
  <c r="Y140" i="4"/>
  <c r="Z140" i="4"/>
  <c r="AA140" i="4"/>
  <c r="P141" i="4"/>
  <c r="Q141" i="4"/>
  <c r="R141" i="4"/>
  <c r="S141" i="4"/>
  <c r="U141" i="4"/>
  <c r="V141" i="4"/>
  <c r="W141" i="4"/>
  <c r="X141" i="4"/>
  <c r="Y141" i="4"/>
  <c r="Z141" i="4"/>
  <c r="AA141" i="4"/>
  <c r="P142" i="4"/>
  <c r="Q142" i="4"/>
  <c r="R142" i="4"/>
  <c r="S142" i="4"/>
  <c r="U142" i="4"/>
  <c r="V142" i="4"/>
  <c r="W142" i="4"/>
  <c r="X142" i="4"/>
  <c r="Y142" i="4"/>
  <c r="Z142" i="4"/>
  <c r="AA142" i="4"/>
  <c r="P143" i="4"/>
  <c r="Q143" i="4"/>
  <c r="R143" i="4"/>
  <c r="S143" i="4"/>
  <c r="U143" i="4"/>
  <c r="V143" i="4"/>
  <c r="W143" i="4"/>
  <c r="X143" i="4"/>
  <c r="Y143" i="4"/>
  <c r="Z143" i="4"/>
  <c r="AA143" i="4"/>
  <c r="P144" i="4"/>
  <c r="Q144" i="4"/>
  <c r="R144" i="4"/>
  <c r="S144" i="4"/>
  <c r="U144" i="4"/>
  <c r="V144" i="4"/>
  <c r="W144" i="4"/>
  <c r="X144" i="4"/>
  <c r="Y144" i="4"/>
  <c r="Z144" i="4"/>
  <c r="AA144" i="4"/>
  <c r="P145" i="4"/>
  <c r="Q145" i="4"/>
  <c r="R145" i="4"/>
  <c r="S145" i="4"/>
  <c r="U145" i="4"/>
  <c r="V145" i="4"/>
  <c r="W145" i="4"/>
  <c r="X145" i="4"/>
  <c r="Y145" i="4"/>
  <c r="Z145" i="4"/>
  <c r="AA145" i="4"/>
  <c r="P146" i="4"/>
  <c r="Q146" i="4"/>
  <c r="R146" i="4"/>
  <c r="S146" i="4"/>
  <c r="U146" i="4"/>
  <c r="V146" i="4"/>
  <c r="W146" i="4"/>
  <c r="X146" i="4"/>
  <c r="Y146" i="4"/>
  <c r="Z146" i="4"/>
  <c r="AA146" i="4"/>
  <c r="P147" i="4"/>
  <c r="Q147" i="4"/>
  <c r="R147" i="4"/>
  <c r="S147" i="4"/>
  <c r="U147" i="4"/>
  <c r="V147" i="4"/>
  <c r="W147" i="4"/>
  <c r="X147" i="4"/>
  <c r="Y147" i="4"/>
  <c r="Z147" i="4"/>
  <c r="AA147" i="4"/>
  <c r="P148" i="4"/>
  <c r="Q148" i="4"/>
  <c r="R148" i="4"/>
  <c r="S148" i="4"/>
  <c r="U148" i="4"/>
  <c r="V148" i="4"/>
  <c r="W148" i="4"/>
  <c r="X148" i="4"/>
  <c r="Y148" i="4"/>
  <c r="Z148" i="4"/>
  <c r="AA148" i="4"/>
  <c r="P149" i="4"/>
  <c r="Q149" i="4"/>
  <c r="R149" i="4"/>
  <c r="S149" i="4"/>
  <c r="U149" i="4"/>
  <c r="V149" i="4"/>
  <c r="W149" i="4"/>
  <c r="X149" i="4"/>
  <c r="Y149" i="4"/>
  <c r="Z149" i="4"/>
  <c r="AA149" i="4"/>
  <c r="P150" i="4"/>
  <c r="Q150" i="4"/>
  <c r="R150" i="4"/>
  <c r="S150" i="4"/>
  <c r="U150" i="4"/>
  <c r="V150" i="4"/>
  <c r="W150" i="4"/>
  <c r="X150" i="4"/>
  <c r="Y150" i="4"/>
  <c r="Z150" i="4"/>
  <c r="AA150" i="4"/>
  <c r="P151" i="4"/>
  <c r="Q151" i="4"/>
  <c r="R151" i="4"/>
  <c r="S151" i="4"/>
  <c r="U151" i="4"/>
  <c r="V151" i="4"/>
  <c r="W151" i="4"/>
  <c r="X151" i="4"/>
  <c r="Y151" i="4"/>
  <c r="Z151" i="4"/>
  <c r="AA151" i="4"/>
  <c r="P152" i="4"/>
  <c r="Q152" i="4"/>
  <c r="R152" i="4"/>
  <c r="S152" i="4"/>
  <c r="U152" i="4"/>
  <c r="V152" i="4"/>
  <c r="W152" i="4"/>
  <c r="X152" i="4"/>
  <c r="Y152" i="4"/>
  <c r="Z152" i="4"/>
  <c r="AA152" i="4"/>
  <c r="P153" i="4"/>
  <c r="Q153" i="4"/>
  <c r="R153" i="4"/>
  <c r="S153" i="4"/>
  <c r="U153" i="4"/>
  <c r="V153" i="4"/>
  <c r="W153" i="4"/>
  <c r="X153" i="4"/>
  <c r="Y153" i="4"/>
  <c r="Z153" i="4"/>
  <c r="AA153" i="4"/>
  <c r="P154" i="4"/>
  <c r="Q154" i="4"/>
  <c r="R154" i="4"/>
  <c r="S154" i="4"/>
  <c r="U154" i="4"/>
  <c r="V154" i="4"/>
  <c r="W154" i="4"/>
  <c r="X154" i="4"/>
  <c r="Y154" i="4"/>
  <c r="Z154" i="4"/>
  <c r="AA154" i="4"/>
  <c r="P155" i="4"/>
  <c r="Q155" i="4"/>
  <c r="R155" i="4"/>
  <c r="S155" i="4"/>
  <c r="U155" i="4"/>
  <c r="V155" i="4"/>
  <c r="W155" i="4"/>
  <c r="X155" i="4"/>
  <c r="Y155" i="4"/>
  <c r="Z155" i="4"/>
  <c r="AA155" i="4"/>
  <c r="P156" i="4"/>
  <c r="Q156" i="4"/>
  <c r="R156" i="4"/>
  <c r="S156" i="4"/>
  <c r="U156" i="4"/>
  <c r="V156" i="4"/>
  <c r="W156" i="4"/>
  <c r="X156" i="4"/>
  <c r="Y156" i="4"/>
  <c r="Z156" i="4"/>
  <c r="AA156" i="4"/>
  <c r="P157" i="4"/>
  <c r="Q157" i="4"/>
  <c r="R157" i="4"/>
  <c r="S157" i="4"/>
  <c r="U157" i="4"/>
  <c r="V157" i="4"/>
  <c r="W157" i="4"/>
  <c r="X157" i="4"/>
  <c r="Y157" i="4"/>
  <c r="Z157" i="4"/>
  <c r="AA157" i="4"/>
  <c r="P158" i="4"/>
  <c r="Q158" i="4"/>
  <c r="R158" i="4"/>
  <c r="S158" i="4"/>
  <c r="T158" i="4"/>
  <c r="V158" i="4"/>
  <c r="W158" i="4"/>
  <c r="X158" i="4"/>
  <c r="Y158" i="4"/>
  <c r="Z158" i="4"/>
  <c r="AA158" i="4"/>
  <c r="P159" i="4"/>
  <c r="Q159" i="4"/>
  <c r="R159" i="4"/>
  <c r="S159" i="4"/>
  <c r="T159" i="4"/>
  <c r="V159" i="4"/>
  <c r="W159" i="4"/>
  <c r="X159" i="4"/>
  <c r="Y159" i="4"/>
  <c r="Z159" i="4"/>
  <c r="AA159" i="4"/>
  <c r="P160" i="4"/>
  <c r="Q160" i="4"/>
  <c r="R160" i="4"/>
  <c r="S160" i="4"/>
  <c r="T160" i="4"/>
  <c r="V160" i="4"/>
  <c r="W160" i="4"/>
  <c r="X160" i="4"/>
  <c r="Y160" i="4"/>
  <c r="Z160" i="4"/>
  <c r="AA160" i="4"/>
  <c r="P161" i="4"/>
  <c r="Q161" i="4"/>
  <c r="R161" i="4"/>
  <c r="S161" i="4"/>
  <c r="T161" i="4"/>
  <c r="V161" i="4"/>
  <c r="W161" i="4"/>
  <c r="X161" i="4"/>
  <c r="Y161" i="4"/>
  <c r="Z161" i="4"/>
  <c r="AA161" i="4"/>
  <c r="P162" i="4"/>
  <c r="Q162" i="4"/>
  <c r="R162" i="4"/>
  <c r="S162" i="4"/>
  <c r="T162" i="4"/>
  <c r="V162" i="4"/>
  <c r="W162" i="4"/>
  <c r="X162" i="4"/>
  <c r="Y162" i="4"/>
  <c r="Z162" i="4"/>
  <c r="AA162" i="4"/>
  <c r="P163" i="4"/>
  <c r="Q163" i="4"/>
  <c r="R163" i="4"/>
  <c r="S163" i="4"/>
  <c r="T163" i="4"/>
  <c r="V163" i="4"/>
  <c r="W163" i="4"/>
  <c r="X163" i="4"/>
  <c r="Y163" i="4"/>
  <c r="Z163" i="4"/>
  <c r="AA163" i="4"/>
  <c r="P164" i="4"/>
  <c r="Q164" i="4"/>
  <c r="R164" i="4"/>
  <c r="S164" i="4"/>
  <c r="T164" i="4"/>
  <c r="V164" i="4"/>
  <c r="W164" i="4"/>
  <c r="X164" i="4"/>
  <c r="Y164" i="4"/>
  <c r="Z164" i="4"/>
  <c r="AA164" i="4"/>
  <c r="P165" i="4"/>
  <c r="Q165" i="4"/>
  <c r="R165" i="4"/>
  <c r="S165" i="4"/>
  <c r="T165" i="4"/>
  <c r="V165" i="4"/>
  <c r="W165" i="4"/>
  <c r="X165" i="4"/>
  <c r="Y165" i="4"/>
  <c r="Z165" i="4"/>
  <c r="AA165" i="4"/>
  <c r="P166" i="4"/>
  <c r="Q166" i="4"/>
  <c r="R166" i="4"/>
  <c r="S166" i="4"/>
  <c r="T166" i="4"/>
  <c r="V166" i="4"/>
  <c r="W166" i="4"/>
  <c r="X166" i="4"/>
  <c r="Y166" i="4"/>
  <c r="Z166" i="4"/>
  <c r="AA166" i="4"/>
  <c r="P167" i="4"/>
  <c r="Q167" i="4"/>
  <c r="R167" i="4"/>
  <c r="S167" i="4"/>
  <c r="T167" i="4"/>
  <c r="V167" i="4"/>
  <c r="W167" i="4"/>
  <c r="X167" i="4"/>
  <c r="Y167" i="4"/>
  <c r="Z167" i="4"/>
  <c r="AA167" i="4"/>
  <c r="P168" i="4"/>
  <c r="Q168" i="4"/>
  <c r="R168" i="4"/>
  <c r="S168" i="4"/>
  <c r="T168" i="4"/>
  <c r="V168" i="4"/>
  <c r="W168" i="4"/>
  <c r="X168" i="4"/>
  <c r="Y168" i="4"/>
  <c r="Z168" i="4"/>
  <c r="AA168" i="4"/>
  <c r="P169" i="4"/>
  <c r="Q169" i="4"/>
  <c r="R169" i="4"/>
  <c r="S169" i="4"/>
  <c r="T169" i="4"/>
  <c r="V169" i="4"/>
  <c r="W169" i="4"/>
  <c r="X169" i="4"/>
  <c r="Y169" i="4"/>
  <c r="Z169" i="4"/>
  <c r="AA169" i="4"/>
  <c r="P170" i="4"/>
  <c r="Q170" i="4"/>
  <c r="R170" i="4"/>
  <c r="S170" i="4"/>
  <c r="T170" i="4"/>
  <c r="V170" i="4"/>
  <c r="W170" i="4"/>
  <c r="X170" i="4"/>
  <c r="Y170" i="4"/>
  <c r="Z170" i="4"/>
  <c r="AA170" i="4"/>
  <c r="P171" i="4"/>
  <c r="Q171" i="4"/>
  <c r="R171" i="4"/>
  <c r="S171" i="4"/>
  <c r="T171" i="4"/>
  <c r="V171" i="4"/>
  <c r="W171" i="4"/>
  <c r="X171" i="4"/>
  <c r="Y171" i="4"/>
  <c r="Z171" i="4"/>
  <c r="AA171" i="4"/>
  <c r="P172" i="4"/>
  <c r="Q172" i="4"/>
  <c r="R172" i="4"/>
  <c r="S172" i="4"/>
  <c r="T172" i="4"/>
  <c r="V172" i="4"/>
  <c r="W172" i="4"/>
  <c r="X172" i="4"/>
  <c r="Y172" i="4"/>
  <c r="Z172" i="4"/>
  <c r="AA172" i="4"/>
  <c r="P173" i="4"/>
  <c r="Q173" i="4"/>
  <c r="R173" i="4"/>
  <c r="S173" i="4"/>
  <c r="T173" i="4"/>
  <c r="V173" i="4"/>
  <c r="W173" i="4"/>
  <c r="X173" i="4"/>
  <c r="Y173" i="4"/>
  <c r="Z173" i="4"/>
  <c r="AA173" i="4"/>
  <c r="P174" i="4"/>
  <c r="Q174" i="4"/>
  <c r="R174" i="4"/>
  <c r="S174" i="4"/>
  <c r="T174" i="4"/>
  <c r="V174" i="4"/>
  <c r="W174" i="4"/>
  <c r="X174" i="4"/>
  <c r="Y174" i="4"/>
  <c r="Z174" i="4"/>
  <c r="AA174" i="4"/>
  <c r="P175" i="4"/>
  <c r="Q175" i="4"/>
  <c r="R175" i="4"/>
  <c r="S175" i="4"/>
  <c r="T175" i="4"/>
  <c r="V175" i="4"/>
  <c r="W175" i="4"/>
  <c r="X175" i="4"/>
  <c r="Y175" i="4"/>
  <c r="Z175" i="4"/>
  <c r="AA175" i="4"/>
  <c r="P176" i="4"/>
  <c r="Q176" i="4"/>
  <c r="R176" i="4"/>
  <c r="S176" i="4"/>
  <c r="T176" i="4"/>
  <c r="V176" i="4"/>
  <c r="W176" i="4"/>
  <c r="X176" i="4"/>
  <c r="Y176" i="4"/>
  <c r="Z176" i="4"/>
  <c r="AA176" i="4"/>
  <c r="P177" i="4"/>
  <c r="Q177" i="4"/>
  <c r="R177" i="4"/>
  <c r="S177" i="4"/>
  <c r="T177" i="4"/>
  <c r="V177" i="4"/>
  <c r="W177" i="4"/>
  <c r="X177" i="4"/>
  <c r="Y177" i="4"/>
  <c r="Z177" i="4"/>
  <c r="AA177" i="4"/>
  <c r="P178" i="4"/>
  <c r="Q178" i="4"/>
  <c r="R178" i="4"/>
  <c r="S178" i="4"/>
  <c r="T178" i="4"/>
  <c r="V178" i="4"/>
  <c r="W178" i="4"/>
  <c r="X178" i="4"/>
  <c r="Y178" i="4"/>
  <c r="Z178" i="4"/>
  <c r="AA178" i="4"/>
  <c r="P179" i="4"/>
  <c r="Q179" i="4"/>
  <c r="R179" i="4"/>
  <c r="S179" i="4"/>
  <c r="T179" i="4"/>
  <c r="V179" i="4"/>
  <c r="W179" i="4"/>
  <c r="X179" i="4"/>
  <c r="Y179" i="4"/>
  <c r="Z179" i="4"/>
  <c r="AA179" i="4"/>
  <c r="P180" i="4"/>
  <c r="Q180" i="4"/>
  <c r="R180" i="4"/>
  <c r="S180" i="4"/>
  <c r="T180" i="4"/>
  <c r="V180" i="4"/>
  <c r="W180" i="4"/>
  <c r="X180" i="4"/>
  <c r="Y180" i="4"/>
  <c r="Z180" i="4"/>
  <c r="AA180" i="4"/>
  <c r="P181" i="4"/>
  <c r="Q181" i="4"/>
  <c r="R181" i="4"/>
  <c r="S181" i="4"/>
  <c r="T181" i="4"/>
  <c r="V181" i="4"/>
  <c r="W181" i="4"/>
  <c r="X181" i="4"/>
  <c r="Y181" i="4"/>
  <c r="Z181" i="4"/>
  <c r="AA181" i="4"/>
  <c r="P182" i="4"/>
  <c r="Q182" i="4"/>
  <c r="R182" i="4"/>
  <c r="S182" i="4"/>
  <c r="T182" i="4"/>
  <c r="V182" i="4"/>
  <c r="W182" i="4"/>
  <c r="X182" i="4"/>
  <c r="Y182" i="4"/>
  <c r="Z182" i="4"/>
  <c r="AA182" i="4"/>
  <c r="P183" i="4"/>
  <c r="Q183" i="4"/>
  <c r="R183" i="4"/>
  <c r="S183" i="4"/>
  <c r="T183" i="4"/>
  <c r="V183" i="4"/>
  <c r="W183" i="4"/>
  <c r="X183" i="4"/>
  <c r="Y183" i="4"/>
  <c r="Z183" i="4"/>
  <c r="AA183" i="4"/>
  <c r="P184" i="4"/>
  <c r="Q184" i="4"/>
  <c r="R184" i="4"/>
  <c r="S184" i="4"/>
  <c r="T184" i="4"/>
  <c r="V184" i="4"/>
  <c r="W184" i="4"/>
  <c r="X184" i="4"/>
  <c r="Y184" i="4"/>
  <c r="Z184" i="4"/>
  <c r="AA184" i="4"/>
  <c r="P185" i="4"/>
  <c r="Q185" i="4"/>
  <c r="R185" i="4"/>
  <c r="S185" i="4"/>
  <c r="T185" i="4"/>
  <c r="V185" i="4"/>
  <c r="W185" i="4"/>
  <c r="X185" i="4"/>
  <c r="Y185" i="4"/>
  <c r="Z185" i="4"/>
  <c r="AA185" i="4"/>
  <c r="P186" i="4"/>
  <c r="Q186" i="4"/>
  <c r="R186" i="4"/>
  <c r="S186" i="4"/>
  <c r="T186" i="4"/>
  <c r="V186" i="4"/>
  <c r="W186" i="4"/>
  <c r="X186" i="4"/>
  <c r="Y186" i="4"/>
  <c r="Z186" i="4"/>
  <c r="AA186" i="4"/>
  <c r="P187" i="4"/>
  <c r="Q187" i="4"/>
  <c r="R187" i="4"/>
  <c r="S187" i="4"/>
  <c r="T187" i="4"/>
  <c r="V187" i="4"/>
  <c r="W187" i="4"/>
  <c r="X187" i="4"/>
  <c r="Y187" i="4"/>
  <c r="Z187" i="4"/>
  <c r="AA187" i="4"/>
  <c r="P188" i="4"/>
  <c r="Q188" i="4"/>
  <c r="R188" i="4"/>
  <c r="S188" i="4"/>
  <c r="T188" i="4"/>
  <c r="U188" i="4"/>
  <c r="W188" i="4"/>
  <c r="X188" i="4"/>
  <c r="Y188" i="4"/>
  <c r="Z188" i="4"/>
  <c r="AA188" i="4"/>
  <c r="P189" i="4"/>
  <c r="Q189" i="4"/>
  <c r="R189" i="4"/>
  <c r="S189" i="4"/>
  <c r="T189" i="4"/>
  <c r="U189" i="4"/>
  <c r="W189" i="4"/>
  <c r="X189" i="4"/>
  <c r="Y189" i="4"/>
  <c r="Z189" i="4"/>
  <c r="AA189" i="4"/>
  <c r="P190" i="4"/>
  <c r="Q190" i="4"/>
  <c r="R190" i="4"/>
  <c r="S190" i="4"/>
  <c r="T190" i="4"/>
  <c r="U190" i="4"/>
  <c r="W190" i="4"/>
  <c r="X190" i="4"/>
  <c r="Y190" i="4"/>
  <c r="Z190" i="4"/>
  <c r="AA190" i="4"/>
  <c r="P191" i="4"/>
  <c r="Q191" i="4"/>
  <c r="R191" i="4"/>
  <c r="S191" i="4"/>
  <c r="T191" i="4"/>
  <c r="U191" i="4"/>
  <c r="W191" i="4"/>
  <c r="X191" i="4"/>
  <c r="Y191" i="4"/>
  <c r="Z191" i="4"/>
  <c r="AA191" i="4"/>
  <c r="P192" i="4"/>
  <c r="Q192" i="4"/>
  <c r="R192" i="4"/>
  <c r="S192" i="4"/>
  <c r="T192" i="4"/>
  <c r="U192" i="4"/>
  <c r="W192" i="4"/>
  <c r="X192" i="4"/>
  <c r="Y192" i="4"/>
  <c r="Z192" i="4"/>
  <c r="AA192" i="4"/>
  <c r="P193" i="4"/>
  <c r="Q193" i="4"/>
  <c r="R193" i="4"/>
  <c r="S193" i="4"/>
  <c r="T193" i="4"/>
  <c r="U193" i="4"/>
  <c r="W193" i="4"/>
  <c r="X193" i="4"/>
  <c r="Y193" i="4"/>
  <c r="Z193" i="4"/>
  <c r="AA193" i="4"/>
  <c r="P194" i="4"/>
  <c r="Q194" i="4"/>
  <c r="R194" i="4"/>
  <c r="S194" i="4"/>
  <c r="T194" i="4"/>
  <c r="U194" i="4"/>
  <c r="W194" i="4"/>
  <c r="X194" i="4"/>
  <c r="Y194" i="4"/>
  <c r="Z194" i="4"/>
  <c r="AA194" i="4"/>
  <c r="P195" i="4"/>
  <c r="Q195" i="4"/>
  <c r="R195" i="4"/>
  <c r="S195" i="4"/>
  <c r="T195" i="4"/>
  <c r="U195" i="4"/>
  <c r="W195" i="4"/>
  <c r="X195" i="4"/>
  <c r="Y195" i="4"/>
  <c r="Z195" i="4"/>
  <c r="AA195" i="4"/>
  <c r="P196" i="4"/>
  <c r="Q196" i="4"/>
  <c r="R196" i="4"/>
  <c r="S196" i="4"/>
  <c r="T196" i="4"/>
  <c r="U196" i="4"/>
  <c r="W196" i="4"/>
  <c r="X196" i="4"/>
  <c r="Y196" i="4"/>
  <c r="Z196" i="4"/>
  <c r="AA196" i="4"/>
  <c r="P197" i="4"/>
  <c r="Q197" i="4"/>
  <c r="R197" i="4"/>
  <c r="S197" i="4"/>
  <c r="T197" i="4"/>
  <c r="U197" i="4"/>
  <c r="W197" i="4"/>
  <c r="X197" i="4"/>
  <c r="Y197" i="4"/>
  <c r="Z197" i="4"/>
  <c r="AA197" i="4"/>
  <c r="P198" i="4"/>
  <c r="Q198" i="4"/>
  <c r="R198" i="4"/>
  <c r="S198" i="4"/>
  <c r="T198" i="4"/>
  <c r="U198" i="4"/>
  <c r="W198" i="4"/>
  <c r="X198" i="4"/>
  <c r="Y198" i="4"/>
  <c r="Z198" i="4"/>
  <c r="AA198" i="4"/>
  <c r="P199" i="4"/>
  <c r="Q199" i="4"/>
  <c r="R199" i="4"/>
  <c r="S199" i="4"/>
  <c r="T199" i="4"/>
  <c r="U199" i="4"/>
  <c r="W199" i="4"/>
  <c r="X199" i="4"/>
  <c r="Y199" i="4"/>
  <c r="Z199" i="4"/>
  <c r="AA199" i="4"/>
  <c r="P200" i="4"/>
  <c r="Q200" i="4"/>
  <c r="R200" i="4"/>
  <c r="S200" i="4"/>
  <c r="T200" i="4"/>
  <c r="U200" i="4"/>
  <c r="W200" i="4"/>
  <c r="X200" i="4"/>
  <c r="Y200" i="4"/>
  <c r="Z200" i="4"/>
  <c r="AA200" i="4"/>
  <c r="P201" i="4"/>
  <c r="Q201" i="4"/>
  <c r="R201" i="4"/>
  <c r="S201" i="4"/>
  <c r="T201" i="4"/>
  <c r="U201" i="4"/>
  <c r="W201" i="4"/>
  <c r="X201" i="4"/>
  <c r="Y201" i="4"/>
  <c r="Z201" i="4"/>
  <c r="AA201" i="4"/>
  <c r="P202" i="4"/>
  <c r="Q202" i="4"/>
  <c r="R202" i="4"/>
  <c r="S202" i="4"/>
  <c r="T202" i="4"/>
  <c r="U202" i="4"/>
  <c r="W202" i="4"/>
  <c r="X202" i="4"/>
  <c r="Y202" i="4"/>
  <c r="Z202" i="4"/>
  <c r="AA202" i="4"/>
  <c r="P203" i="4"/>
  <c r="Q203" i="4"/>
  <c r="R203" i="4"/>
  <c r="S203" i="4"/>
  <c r="T203" i="4"/>
  <c r="U203" i="4"/>
  <c r="W203" i="4"/>
  <c r="X203" i="4"/>
  <c r="Y203" i="4"/>
  <c r="Z203" i="4"/>
  <c r="AA203" i="4"/>
  <c r="P204" i="4"/>
  <c r="Q204" i="4"/>
  <c r="R204" i="4"/>
  <c r="S204" i="4"/>
  <c r="T204" i="4"/>
  <c r="U204" i="4"/>
  <c r="W204" i="4"/>
  <c r="X204" i="4"/>
  <c r="Y204" i="4"/>
  <c r="Z204" i="4"/>
  <c r="AA204" i="4"/>
  <c r="P205" i="4"/>
  <c r="Q205" i="4"/>
  <c r="R205" i="4"/>
  <c r="S205" i="4"/>
  <c r="T205" i="4"/>
  <c r="U205" i="4"/>
  <c r="W205" i="4"/>
  <c r="X205" i="4"/>
  <c r="Y205" i="4"/>
  <c r="Z205" i="4"/>
  <c r="AA205" i="4"/>
  <c r="P206" i="4"/>
  <c r="Q206" i="4"/>
  <c r="R206" i="4"/>
  <c r="S206" i="4"/>
  <c r="T206" i="4"/>
  <c r="U206" i="4"/>
  <c r="W206" i="4"/>
  <c r="X206" i="4"/>
  <c r="Y206" i="4"/>
  <c r="Z206" i="4"/>
  <c r="AA206" i="4"/>
  <c r="P207" i="4"/>
  <c r="Q207" i="4"/>
  <c r="R207" i="4"/>
  <c r="S207" i="4"/>
  <c r="T207" i="4"/>
  <c r="U207" i="4"/>
  <c r="W207" i="4"/>
  <c r="X207" i="4"/>
  <c r="Y207" i="4"/>
  <c r="Z207" i="4"/>
  <c r="AA207" i="4"/>
  <c r="P208" i="4"/>
  <c r="Q208" i="4"/>
  <c r="R208" i="4"/>
  <c r="S208" i="4"/>
  <c r="T208" i="4"/>
  <c r="U208" i="4"/>
  <c r="W208" i="4"/>
  <c r="X208" i="4"/>
  <c r="Y208" i="4"/>
  <c r="Z208" i="4"/>
  <c r="AA208" i="4"/>
  <c r="P209" i="4"/>
  <c r="Q209" i="4"/>
  <c r="R209" i="4"/>
  <c r="S209" i="4"/>
  <c r="T209" i="4"/>
  <c r="U209" i="4"/>
  <c r="W209" i="4"/>
  <c r="X209" i="4"/>
  <c r="Y209" i="4"/>
  <c r="Z209" i="4"/>
  <c r="AA209" i="4"/>
  <c r="P210" i="4"/>
  <c r="Q210" i="4"/>
  <c r="R210" i="4"/>
  <c r="S210" i="4"/>
  <c r="T210" i="4"/>
  <c r="U210" i="4"/>
  <c r="W210" i="4"/>
  <c r="X210" i="4"/>
  <c r="Y210" i="4"/>
  <c r="Z210" i="4"/>
  <c r="AA210" i="4"/>
  <c r="P211" i="4"/>
  <c r="Q211" i="4"/>
  <c r="R211" i="4"/>
  <c r="S211" i="4"/>
  <c r="T211" i="4"/>
  <c r="U211" i="4"/>
  <c r="W211" i="4"/>
  <c r="X211" i="4"/>
  <c r="Y211" i="4"/>
  <c r="Z211" i="4"/>
  <c r="AA211" i="4"/>
  <c r="P212" i="4"/>
  <c r="Q212" i="4"/>
  <c r="R212" i="4"/>
  <c r="S212" i="4"/>
  <c r="T212" i="4"/>
  <c r="U212" i="4"/>
  <c r="W212" i="4"/>
  <c r="X212" i="4"/>
  <c r="Y212" i="4"/>
  <c r="Z212" i="4"/>
  <c r="AA212" i="4"/>
  <c r="P213" i="4"/>
  <c r="Q213" i="4"/>
  <c r="R213" i="4"/>
  <c r="S213" i="4"/>
  <c r="T213" i="4"/>
  <c r="U213" i="4"/>
  <c r="W213" i="4"/>
  <c r="X213" i="4"/>
  <c r="Y213" i="4"/>
  <c r="Z213" i="4"/>
  <c r="AA213" i="4"/>
  <c r="P214" i="4"/>
  <c r="Q214" i="4"/>
  <c r="R214" i="4"/>
  <c r="S214" i="4"/>
  <c r="T214" i="4"/>
  <c r="U214" i="4"/>
  <c r="W214" i="4"/>
  <c r="X214" i="4"/>
  <c r="Y214" i="4"/>
  <c r="Z214" i="4"/>
  <c r="AA214" i="4"/>
  <c r="P215" i="4"/>
  <c r="Q215" i="4"/>
  <c r="R215" i="4"/>
  <c r="S215" i="4"/>
  <c r="T215" i="4"/>
  <c r="U215" i="4"/>
  <c r="W215" i="4"/>
  <c r="X215" i="4"/>
  <c r="Y215" i="4"/>
  <c r="Z215" i="4"/>
  <c r="AA215" i="4"/>
  <c r="P216" i="4"/>
  <c r="Q216" i="4"/>
  <c r="R216" i="4"/>
  <c r="S216" i="4"/>
  <c r="T216" i="4"/>
  <c r="U216" i="4"/>
  <c r="W216" i="4"/>
  <c r="X216" i="4"/>
  <c r="Y216" i="4"/>
  <c r="Z216" i="4"/>
  <c r="AA216" i="4"/>
  <c r="P217" i="4"/>
  <c r="Q217" i="4"/>
  <c r="R217" i="4"/>
  <c r="S217" i="4"/>
  <c r="T217" i="4"/>
  <c r="U217" i="4"/>
  <c r="W217" i="4"/>
  <c r="X217" i="4"/>
  <c r="Y217" i="4"/>
  <c r="Z217" i="4"/>
  <c r="AA217" i="4"/>
  <c r="P218" i="4"/>
  <c r="Q218" i="4"/>
  <c r="R218" i="4"/>
  <c r="S218" i="4"/>
  <c r="T218" i="4"/>
  <c r="U218" i="4"/>
  <c r="W218" i="4"/>
  <c r="X218" i="4"/>
  <c r="Y218" i="4"/>
  <c r="Z218" i="4"/>
  <c r="AA218" i="4"/>
  <c r="P219" i="4"/>
  <c r="Q219" i="4"/>
  <c r="R219" i="4"/>
  <c r="S219" i="4"/>
  <c r="T219" i="4"/>
  <c r="U219" i="4"/>
  <c r="V219" i="4"/>
  <c r="X219" i="4"/>
  <c r="Y219" i="4"/>
  <c r="Z219" i="4"/>
  <c r="AA219" i="4"/>
  <c r="P220" i="4"/>
  <c r="Q220" i="4"/>
  <c r="R220" i="4"/>
  <c r="S220" i="4"/>
  <c r="T220" i="4"/>
  <c r="U220" i="4"/>
  <c r="V220" i="4"/>
  <c r="X220" i="4"/>
  <c r="Y220" i="4"/>
  <c r="Z220" i="4"/>
  <c r="AA220" i="4"/>
  <c r="P221" i="4"/>
  <c r="Q221" i="4"/>
  <c r="R221" i="4"/>
  <c r="S221" i="4"/>
  <c r="T221" i="4"/>
  <c r="U221" i="4"/>
  <c r="V221" i="4"/>
  <c r="X221" i="4"/>
  <c r="Y221" i="4"/>
  <c r="Z221" i="4"/>
  <c r="AA221" i="4"/>
  <c r="P222" i="4"/>
  <c r="Q222" i="4"/>
  <c r="R222" i="4"/>
  <c r="S222" i="4"/>
  <c r="T222" i="4"/>
  <c r="U222" i="4"/>
  <c r="V222" i="4"/>
  <c r="X222" i="4"/>
  <c r="Y222" i="4"/>
  <c r="Z222" i="4"/>
  <c r="AA222" i="4"/>
  <c r="P223" i="4"/>
  <c r="Q223" i="4"/>
  <c r="R223" i="4"/>
  <c r="S223" i="4"/>
  <c r="T223" i="4"/>
  <c r="U223" i="4"/>
  <c r="V223" i="4"/>
  <c r="X223" i="4"/>
  <c r="Y223" i="4"/>
  <c r="Z223" i="4"/>
  <c r="AA223" i="4"/>
  <c r="P224" i="4"/>
  <c r="Q224" i="4"/>
  <c r="R224" i="4"/>
  <c r="S224" i="4"/>
  <c r="T224" i="4"/>
  <c r="U224" i="4"/>
  <c r="V224" i="4"/>
  <c r="X224" i="4"/>
  <c r="Y224" i="4"/>
  <c r="Z224" i="4"/>
  <c r="AA224" i="4"/>
  <c r="P225" i="4"/>
  <c r="Q225" i="4"/>
  <c r="R225" i="4"/>
  <c r="S225" i="4"/>
  <c r="T225" i="4"/>
  <c r="U225" i="4"/>
  <c r="V225" i="4"/>
  <c r="X225" i="4"/>
  <c r="Y225" i="4"/>
  <c r="Z225" i="4"/>
  <c r="AA225" i="4"/>
  <c r="P226" i="4"/>
  <c r="Q226" i="4"/>
  <c r="R226" i="4"/>
  <c r="S226" i="4"/>
  <c r="T226" i="4"/>
  <c r="U226" i="4"/>
  <c r="V226" i="4"/>
  <c r="X226" i="4"/>
  <c r="Y226" i="4"/>
  <c r="Z226" i="4"/>
  <c r="AA226" i="4"/>
  <c r="P227" i="4"/>
  <c r="Q227" i="4"/>
  <c r="R227" i="4"/>
  <c r="S227" i="4"/>
  <c r="T227" i="4"/>
  <c r="U227" i="4"/>
  <c r="V227" i="4"/>
  <c r="X227" i="4"/>
  <c r="Y227" i="4"/>
  <c r="Z227" i="4"/>
  <c r="AA227" i="4"/>
  <c r="P228" i="4"/>
  <c r="Q228" i="4"/>
  <c r="R228" i="4"/>
  <c r="S228" i="4"/>
  <c r="T228" i="4"/>
  <c r="U228" i="4"/>
  <c r="V228" i="4"/>
  <c r="X228" i="4"/>
  <c r="Y228" i="4"/>
  <c r="Z228" i="4"/>
  <c r="AA228" i="4"/>
  <c r="P229" i="4"/>
  <c r="Q229" i="4"/>
  <c r="R229" i="4"/>
  <c r="S229" i="4"/>
  <c r="T229" i="4"/>
  <c r="U229" i="4"/>
  <c r="V229" i="4"/>
  <c r="X229" i="4"/>
  <c r="Y229" i="4"/>
  <c r="Z229" i="4"/>
  <c r="AA229" i="4"/>
  <c r="P230" i="4"/>
  <c r="Q230" i="4"/>
  <c r="R230" i="4"/>
  <c r="S230" i="4"/>
  <c r="T230" i="4"/>
  <c r="U230" i="4"/>
  <c r="V230" i="4"/>
  <c r="X230" i="4"/>
  <c r="Y230" i="4"/>
  <c r="Z230" i="4"/>
  <c r="AA230" i="4"/>
  <c r="P231" i="4"/>
  <c r="Q231" i="4"/>
  <c r="R231" i="4"/>
  <c r="S231" i="4"/>
  <c r="T231" i="4"/>
  <c r="U231" i="4"/>
  <c r="V231" i="4"/>
  <c r="X231" i="4"/>
  <c r="Y231" i="4"/>
  <c r="Z231" i="4"/>
  <c r="AA231" i="4"/>
  <c r="P232" i="4"/>
  <c r="Q232" i="4"/>
  <c r="R232" i="4"/>
  <c r="S232" i="4"/>
  <c r="T232" i="4"/>
  <c r="U232" i="4"/>
  <c r="V232" i="4"/>
  <c r="X232" i="4"/>
  <c r="Y232" i="4"/>
  <c r="Z232" i="4"/>
  <c r="AA232" i="4"/>
  <c r="P233" i="4"/>
  <c r="Q233" i="4"/>
  <c r="R233" i="4"/>
  <c r="S233" i="4"/>
  <c r="T233" i="4"/>
  <c r="U233" i="4"/>
  <c r="V233" i="4"/>
  <c r="X233" i="4"/>
  <c r="Y233" i="4"/>
  <c r="Z233" i="4"/>
  <c r="AA233" i="4"/>
  <c r="P234" i="4"/>
  <c r="Q234" i="4"/>
  <c r="R234" i="4"/>
  <c r="S234" i="4"/>
  <c r="T234" i="4"/>
  <c r="U234" i="4"/>
  <c r="V234" i="4"/>
  <c r="X234" i="4"/>
  <c r="Y234" i="4"/>
  <c r="Z234" i="4"/>
  <c r="AA234" i="4"/>
  <c r="P235" i="4"/>
  <c r="Q235" i="4"/>
  <c r="R235" i="4"/>
  <c r="S235" i="4"/>
  <c r="T235" i="4"/>
  <c r="U235" i="4"/>
  <c r="V235" i="4"/>
  <c r="X235" i="4"/>
  <c r="Y235" i="4"/>
  <c r="Z235" i="4"/>
  <c r="AA235" i="4"/>
  <c r="P236" i="4"/>
  <c r="Q236" i="4"/>
  <c r="R236" i="4"/>
  <c r="S236" i="4"/>
  <c r="T236" i="4"/>
  <c r="U236" i="4"/>
  <c r="V236" i="4"/>
  <c r="X236" i="4"/>
  <c r="Y236" i="4"/>
  <c r="Z236" i="4"/>
  <c r="AA236" i="4"/>
  <c r="P237" i="4"/>
  <c r="Q237" i="4"/>
  <c r="R237" i="4"/>
  <c r="S237" i="4"/>
  <c r="T237" i="4"/>
  <c r="U237" i="4"/>
  <c r="V237" i="4"/>
  <c r="X237" i="4"/>
  <c r="Y237" i="4"/>
  <c r="Z237" i="4"/>
  <c r="AA237" i="4"/>
  <c r="P238" i="4"/>
  <c r="Q238" i="4"/>
  <c r="R238" i="4"/>
  <c r="S238" i="4"/>
  <c r="T238" i="4"/>
  <c r="U238" i="4"/>
  <c r="V238" i="4"/>
  <c r="X238" i="4"/>
  <c r="Y238" i="4"/>
  <c r="Z238" i="4"/>
  <c r="AA238" i="4"/>
  <c r="P239" i="4"/>
  <c r="Q239" i="4"/>
  <c r="R239" i="4"/>
  <c r="S239" i="4"/>
  <c r="T239" i="4"/>
  <c r="U239" i="4"/>
  <c r="V239" i="4"/>
  <c r="X239" i="4"/>
  <c r="Y239" i="4"/>
  <c r="Z239" i="4"/>
  <c r="AA239" i="4"/>
  <c r="P240" i="4"/>
  <c r="Q240" i="4"/>
  <c r="R240" i="4"/>
  <c r="S240" i="4"/>
  <c r="T240" i="4"/>
  <c r="U240" i="4"/>
  <c r="V240" i="4"/>
  <c r="X240" i="4"/>
  <c r="Y240" i="4"/>
  <c r="Z240" i="4"/>
  <c r="AA240" i="4"/>
  <c r="P241" i="4"/>
  <c r="Q241" i="4"/>
  <c r="R241" i="4"/>
  <c r="S241" i="4"/>
  <c r="T241" i="4"/>
  <c r="U241" i="4"/>
  <c r="V241" i="4"/>
  <c r="X241" i="4"/>
  <c r="Y241" i="4"/>
  <c r="Z241" i="4"/>
  <c r="AA241" i="4"/>
  <c r="P242" i="4"/>
  <c r="Q242" i="4"/>
  <c r="R242" i="4"/>
  <c r="S242" i="4"/>
  <c r="T242" i="4"/>
  <c r="U242" i="4"/>
  <c r="V242" i="4"/>
  <c r="X242" i="4"/>
  <c r="Y242" i="4"/>
  <c r="Z242" i="4"/>
  <c r="AA242" i="4"/>
  <c r="P243" i="4"/>
  <c r="Q243" i="4"/>
  <c r="R243" i="4"/>
  <c r="S243" i="4"/>
  <c r="T243" i="4"/>
  <c r="U243" i="4"/>
  <c r="V243" i="4"/>
  <c r="X243" i="4"/>
  <c r="Y243" i="4"/>
  <c r="Z243" i="4"/>
  <c r="AA243" i="4"/>
  <c r="P244" i="4"/>
  <c r="Q244" i="4"/>
  <c r="R244" i="4"/>
  <c r="S244" i="4"/>
  <c r="T244" i="4"/>
  <c r="U244" i="4"/>
  <c r="V244" i="4"/>
  <c r="X244" i="4"/>
  <c r="Y244" i="4"/>
  <c r="Z244" i="4"/>
  <c r="AA244" i="4"/>
  <c r="P245" i="4"/>
  <c r="Q245" i="4"/>
  <c r="R245" i="4"/>
  <c r="S245" i="4"/>
  <c r="T245" i="4"/>
  <c r="U245" i="4"/>
  <c r="V245" i="4"/>
  <c r="X245" i="4"/>
  <c r="Y245" i="4"/>
  <c r="Z245" i="4"/>
  <c r="AA245" i="4"/>
  <c r="P246" i="4"/>
  <c r="Q246" i="4"/>
  <c r="R246" i="4"/>
  <c r="S246" i="4"/>
  <c r="T246" i="4"/>
  <c r="U246" i="4"/>
  <c r="V246" i="4"/>
  <c r="X246" i="4"/>
  <c r="Y246" i="4"/>
  <c r="Z246" i="4"/>
  <c r="AA246" i="4"/>
  <c r="P247" i="4"/>
  <c r="Q247" i="4"/>
  <c r="R247" i="4"/>
  <c r="S247" i="4"/>
  <c r="T247" i="4"/>
  <c r="U247" i="4"/>
  <c r="V247" i="4"/>
  <c r="X247" i="4"/>
  <c r="Y247" i="4"/>
  <c r="Z247" i="4"/>
  <c r="AA247" i="4"/>
  <c r="P248" i="4"/>
  <c r="Q248" i="4"/>
  <c r="R248" i="4"/>
  <c r="S248" i="4"/>
  <c r="T248" i="4"/>
  <c r="U248" i="4"/>
  <c r="V248" i="4"/>
  <c r="X248" i="4"/>
  <c r="Y248" i="4"/>
  <c r="Z248" i="4"/>
  <c r="AA248" i="4"/>
  <c r="P249" i="4"/>
  <c r="Q249" i="4"/>
  <c r="R249" i="4"/>
  <c r="S249" i="4"/>
  <c r="T249" i="4"/>
  <c r="U249" i="4"/>
  <c r="V249" i="4"/>
  <c r="X249" i="4"/>
  <c r="Y249" i="4"/>
  <c r="Z249" i="4"/>
  <c r="AA249" i="4"/>
  <c r="P250" i="4"/>
  <c r="Q250" i="4"/>
  <c r="R250" i="4"/>
  <c r="S250" i="4"/>
  <c r="T250" i="4"/>
  <c r="U250" i="4"/>
  <c r="V250" i="4"/>
  <c r="W250" i="4"/>
  <c r="Y250" i="4"/>
  <c r="Z250" i="4"/>
  <c r="AA250" i="4"/>
  <c r="P251" i="4"/>
  <c r="Q251" i="4"/>
  <c r="R251" i="4"/>
  <c r="S251" i="4"/>
  <c r="T251" i="4"/>
  <c r="U251" i="4"/>
  <c r="V251" i="4"/>
  <c r="W251" i="4"/>
  <c r="Y251" i="4"/>
  <c r="Z251" i="4"/>
  <c r="AA251" i="4"/>
  <c r="P252" i="4"/>
  <c r="Q252" i="4"/>
  <c r="R252" i="4"/>
  <c r="S252" i="4"/>
  <c r="T252" i="4"/>
  <c r="U252" i="4"/>
  <c r="V252" i="4"/>
  <c r="W252" i="4"/>
  <c r="Y252" i="4"/>
  <c r="Z252" i="4"/>
  <c r="AA252" i="4"/>
  <c r="P253" i="4"/>
  <c r="Q253" i="4"/>
  <c r="R253" i="4"/>
  <c r="S253" i="4"/>
  <c r="T253" i="4"/>
  <c r="U253" i="4"/>
  <c r="V253" i="4"/>
  <c r="W253" i="4"/>
  <c r="Y253" i="4"/>
  <c r="Z253" i="4"/>
  <c r="AA253" i="4"/>
  <c r="P254" i="4"/>
  <c r="Q254" i="4"/>
  <c r="R254" i="4"/>
  <c r="S254" i="4"/>
  <c r="T254" i="4"/>
  <c r="U254" i="4"/>
  <c r="V254" i="4"/>
  <c r="W254" i="4"/>
  <c r="Y254" i="4"/>
  <c r="Z254" i="4"/>
  <c r="AA254" i="4"/>
  <c r="P255" i="4"/>
  <c r="Q255" i="4"/>
  <c r="R255" i="4"/>
  <c r="S255" i="4"/>
  <c r="T255" i="4"/>
  <c r="U255" i="4"/>
  <c r="V255" i="4"/>
  <c r="W255" i="4"/>
  <c r="Y255" i="4"/>
  <c r="Z255" i="4"/>
  <c r="AA255" i="4"/>
  <c r="P256" i="4"/>
  <c r="Q256" i="4"/>
  <c r="R256" i="4"/>
  <c r="S256" i="4"/>
  <c r="T256" i="4"/>
  <c r="U256" i="4"/>
  <c r="V256" i="4"/>
  <c r="W256" i="4"/>
  <c r="Y256" i="4"/>
  <c r="Z256" i="4"/>
  <c r="AA256" i="4"/>
  <c r="P257" i="4"/>
  <c r="Q257" i="4"/>
  <c r="R257" i="4"/>
  <c r="S257" i="4"/>
  <c r="T257" i="4"/>
  <c r="U257" i="4"/>
  <c r="V257" i="4"/>
  <c r="W257" i="4"/>
  <c r="Y257" i="4"/>
  <c r="Z257" i="4"/>
  <c r="AA257" i="4"/>
  <c r="P258" i="4"/>
  <c r="Q258" i="4"/>
  <c r="R258" i="4"/>
  <c r="S258" i="4"/>
  <c r="T258" i="4"/>
  <c r="U258" i="4"/>
  <c r="V258" i="4"/>
  <c r="W258" i="4"/>
  <c r="Y258" i="4"/>
  <c r="Z258" i="4"/>
  <c r="AA258" i="4"/>
  <c r="P259" i="4"/>
  <c r="Q259" i="4"/>
  <c r="R259" i="4"/>
  <c r="S259" i="4"/>
  <c r="T259" i="4"/>
  <c r="U259" i="4"/>
  <c r="V259" i="4"/>
  <c r="W259" i="4"/>
  <c r="Y259" i="4"/>
  <c r="Z259" i="4"/>
  <c r="AA259" i="4"/>
  <c r="P260" i="4"/>
  <c r="Q260" i="4"/>
  <c r="R260" i="4"/>
  <c r="S260" i="4"/>
  <c r="T260" i="4"/>
  <c r="U260" i="4"/>
  <c r="V260" i="4"/>
  <c r="W260" i="4"/>
  <c r="Y260" i="4"/>
  <c r="Z260" i="4"/>
  <c r="AA260" i="4"/>
  <c r="P261" i="4"/>
  <c r="Q261" i="4"/>
  <c r="R261" i="4"/>
  <c r="S261" i="4"/>
  <c r="T261" i="4"/>
  <c r="U261" i="4"/>
  <c r="V261" i="4"/>
  <c r="W261" i="4"/>
  <c r="Y261" i="4"/>
  <c r="Z261" i="4"/>
  <c r="AA261" i="4"/>
  <c r="P262" i="4"/>
  <c r="Q262" i="4"/>
  <c r="R262" i="4"/>
  <c r="S262" i="4"/>
  <c r="T262" i="4"/>
  <c r="U262" i="4"/>
  <c r="V262" i="4"/>
  <c r="W262" i="4"/>
  <c r="Y262" i="4"/>
  <c r="Z262" i="4"/>
  <c r="AA262" i="4"/>
  <c r="P263" i="4"/>
  <c r="Q263" i="4"/>
  <c r="R263" i="4"/>
  <c r="S263" i="4"/>
  <c r="T263" i="4"/>
  <c r="U263" i="4"/>
  <c r="V263" i="4"/>
  <c r="W263" i="4"/>
  <c r="Y263" i="4"/>
  <c r="Z263" i="4"/>
  <c r="AA263" i="4"/>
  <c r="P264" i="4"/>
  <c r="Q264" i="4"/>
  <c r="R264" i="4"/>
  <c r="S264" i="4"/>
  <c r="T264" i="4"/>
  <c r="U264" i="4"/>
  <c r="V264" i="4"/>
  <c r="W264" i="4"/>
  <c r="Y264" i="4"/>
  <c r="Z264" i="4"/>
  <c r="AA264" i="4"/>
  <c r="P265" i="4"/>
  <c r="Q265" i="4"/>
  <c r="R265" i="4"/>
  <c r="S265" i="4"/>
  <c r="T265" i="4"/>
  <c r="U265" i="4"/>
  <c r="V265" i="4"/>
  <c r="W265" i="4"/>
  <c r="Y265" i="4"/>
  <c r="Z265" i="4"/>
  <c r="AA265" i="4"/>
  <c r="P266" i="4"/>
  <c r="Q266" i="4"/>
  <c r="R266" i="4"/>
  <c r="S266" i="4"/>
  <c r="T266" i="4"/>
  <c r="U266" i="4"/>
  <c r="V266" i="4"/>
  <c r="W266" i="4"/>
  <c r="Y266" i="4"/>
  <c r="Z266" i="4"/>
  <c r="AA266" i="4"/>
  <c r="P267" i="4"/>
  <c r="Q267" i="4"/>
  <c r="R267" i="4"/>
  <c r="S267" i="4"/>
  <c r="T267" i="4"/>
  <c r="U267" i="4"/>
  <c r="V267" i="4"/>
  <c r="W267" i="4"/>
  <c r="Y267" i="4"/>
  <c r="Z267" i="4"/>
  <c r="AA267" i="4"/>
  <c r="P268" i="4"/>
  <c r="Q268" i="4"/>
  <c r="R268" i="4"/>
  <c r="S268" i="4"/>
  <c r="T268" i="4"/>
  <c r="U268" i="4"/>
  <c r="V268" i="4"/>
  <c r="W268" i="4"/>
  <c r="Y268" i="4"/>
  <c r="Z268" i="4"/>
  <c r="AA268" i="4"/>
  <c r="P269" i="4"/>
  <c r="Q269" i="4"/>
  <c r="R269" i="4"/>
  <c r="S269" i="4"/>
  <c r="T269" i="4"/>
  <c r="U269" i="4"/>
  <c r="V269" i="4"/>
  <c r="W269" i="4"/>
  <c r="Y269" i="4"/>
  <c r="Z269" i="4"/>
  <c r="AA269" i="4"/>
  <c r="P270" i="4"/>
  <c r="Q270" i="4"/>
  <c r="R270" i="4"/>
  <c r="S270" i="4"/>
  <c r="T270" i="4"/>
  <c r="U270" i="4"/>
  <c r="V270" i="4"/>
  <c r="W270" i="4"/>
  <c r="Y270" i="4"/>
  <c r="Z270" i="4"/>
  <c r="AA270" i="4"/>
  <c r="P271" i="4"/>
  <c r="Q271" i="4"/>
  <c r="R271" i="4"/>
  <c r="S271" i="4"/>
  <c r="T271" i="4"/>
  <c r="U271" i="4"/>
  <c r="V271" i="4"/>
  <c r="W271" i="4"/>
  <c r="Y271" i="4"/>
  <c r="Z271" i="4"/>
  <c r="AA271" i="4"/>
  <c r="P272" i="4"/>
  <c r="Q272" i="4"/>
  <c r="R272" i="4"/>
  <c r="S272" i="4"/>
  <c r="T272" i="4"/>
  <c r="U272" i="4"/>
  <c r="V272" i="4"/>
  <c r="W272" i="4"/>
  <c r="Y272" i="4"/>
  <c r="Z272" i="4"/>
  <c r="AA272" i="4"/>
  <c r="P273" i="4"/>
  <c r="Q273" i="4"/>
  <c r="R273" i="4"/>
  <c r="S273" i="4"/>
  <c r="T273" i="4"/>
  <c r="U273" i="4"/>
  <c r="V273" i="4"/>
  <c r="W273" i="4"/>
  <c r="Y273" i="4"/>
  <c r="Z273" i="4"/>
  <c r="AA273" i="4"/>
  <c r="P274" i="4"/>
  <c r="Q274" i="4"/>
  <c r="R274" i="4"/>
  <c r="S274" i="4"/>
  <c r="T274" i="4"/>
  <c r="U274" i="4"/>
  <c r="V274" i="4"/>
  <c r="W274" i="4"/>
  <c r="Y274" i="4"/>
  <c r="Z274" i="4"/>
  <c r="AA274" i="4"/>
  <c r="P275" i="4"/>
  <c r="Q275" i="4"/>
  <c r="R275" i="4"/>
  <c r="S275" i="4"/>
  <c r="T275" i="4"/>
  <c r="U275" i="4"/>
  <c r="V275" i="4"/>
  <c r="W275" i="4"/>
  <c r="Y275" i="4"/>
  <c r="Z275" i="4"/>
  <c r="AA275" i="4"/>
  <c r="P276" i="4"/>
  <c r="Q276" i="4"/>
  <c r="R276" i="4"/>
  <c r="S276" i="4"/>
  <c r="T276" i="4"/>
  <c r="U276" i="4"/>
  <c r="V276" i="4"/>
  <c r="W276" i="4"/>
  <c r="Y276" i="4"/>
  <c r="Z276" i="4"/>
  <c r="AA276" i="4"/>
  <c r="P277" i="4"/>
  <c r="Q277" i="4"/>
  <c r="R277" i="4"/>
  <c r="S277" i="4"/>
  <c r="T277" i="4"/>
  <c r="U277" i="4"/>
  <c r="V277" i="4"/>
  <c r="W277" i="4"/>
  <c r="Y277" i="4"/>
  <c r="Z277" i="4"/>
  <c r="AA277" i="4"/>
  <c r="P278" i="4"/>
  <c r="Q278" i="4"/>
  <c r="R278" i="4"/>
  <c r="S278" i="4"/>
  <c r="T278" i="4"/>
  <c r="U278" i="4"/>
  <c r="V278" i="4"/>
  <c r="W278" i="4"/>
  <c r="Y278" i="4"/>
  <c r="Z278" i="4"/>
  <c r="AA278" i="4"/>
  <c r="P279" i="4"/>
  <c r="Q279" i="4"/>
  <c r="R279" i="4"/>
  <c r="S279" i="4"/>
  <c r="T279" i="4"/>
  <c r="U279" i="4"/>
  <c r="V279" i="4"/>
  <c r="W279" i="4"/>
  <c r="Y279" i="4"/>
  <c r="Z279" i="4"/>
  <c r="AA279" i="4"/>
  <c r="P280" i="4"/>
  <c r="Q280" i="4"/>
  <c r="R280" i="4"/>
  <c r="S280" i="4"/>
  <c r="T280" i="4"/>
  <c r="U280" i="4"/>
  <c r="V280" i="4"/>
  <c r="W280" i="4"/>
  <c r="X280" i="4"/>
  <c r="Z280" i="4"/>
  <c r="AA280" i="4"/>
  <c r="P281" i="4"/>
  <c r="Q281" i="4"/>
  <c r="R281" i="4"/>
  <c r="S281" i="4"/>
  <c r="T281" i="4"/>
  <c r="U281" i="4"/>
  <c r="V281" i="4"/>
  <c r="W281" i="4"/>
  <c r="X281" i="4"/>
  <c r="Z281" i="4"/>
  <c r="AA281" i="4"/>
  <c r="P282" i="4"/>
  <c r="Q282" i="4"/>
  <c r="R282" i="4"/>
  <c r="S282" i="4"/>
  <c r="T282" i="4"/>
  <c r="U282" i="4"/>
  <c r="V282" i="4"/>
  <c r="W282" i="4"/>
  <c r="X282" i="4"/>
  <c r="Z282" i="4"/>
  <c r="AA282" i="4"/>
  <c r="P283" i="4"/>
  <c r="Q283" i="4"/>
  <c r="R283" i="4"/>
  <c r="S283" i="4"/>
  <c r="T283" i="4"/>
  <c r="U283" i="4"/>
  <c r="V283" i="4"/>
  <c r="W283" i="4"/>
  <c r="X283" i="4"/>
  <c r="Z283" i="4"/>
  <c r="AA283" i="4"/>
  <c r="P284" i="4"/>
  <c r="Q284" i="4"/>
  <c r="R284" i="4"/>
  <c r="S284" i="4"/>
  <c r="T284" i="4"/>
  <c r="U284" i="4"/>
  <c r="V284" i="4"/>
  <c r="W284" i="4"/>
  <c r="X284" i="4"/>
  <c r="Z284" i="4"/>
  <c r="AA284" i="4"/>
  <c r="P285" i="4"/>
  <c r="Q285" i="4"/>
  <c r="R285" i="4"/>
  <c r="S285" i="4"/>
  <c r="T285" i="4"/>
  <c r="U285" i="4"/>
  <c r="V285" i="4"/>
  <c r="W285" i="4"/>
  <c r="X285" i="4"/>
  <c r="Z285" i="4"/>
  <c r="AA285" i="4"/>
  <c r="P286" i="4"/>
  <c r="Q286" i="4"/>
  <c r="R286" i="4"/>
  <c r="S286" i="4"/>
  <c r="T286" i="4"/>
  <c r="U286" i="4"/>
  <c r="V286" i="4"/>
  <c r="W286" i="4"/>
  <c r="X286" i="4"/>
  <c r="Z286" i="4"/>
  <c r="AA286" i="4"/>
  <c r="P287" i="4"/>
  <c r="Q287" i="4"/>
  <c r="R287" i="4"/>
  <c r="S287" i="4"/>
  <c r="T287" i="4"/>
  <c r="U287" i="4"/>
  <c r="V287" i="4"/>
  <c r="W287" i="4"/>
  <c r="X287" i="4"/>
  <c r="Z287" i="4"/>
  <c r="AA287" i="4"/>
  <c r="P288" i="4"/>
  <c r="Q288" i="4"/>
  <c r="R288" i="4"/>
  <c r="S288" i="4"/>
  <c r="T288" i="4"/>
  <c r="U288" i="4"/>
  <c r="V288" i="4"/>
  <c r="W288" i="4"/>
  <c r="X288" i="4"/>
  <c r="Z288" i="4"/>
  <c r="AA288" i="4"/>
  <c r="P289" i="4"/>
  <c r="Q289" i="4"/>
  <c r="R289" i="4"/>
  <c r="S289" i="4"/>
  <c r="T289" i="4"/>
  <c r="U289" i="4"/>
  <c r="V289" i="4"/>
  <c r="W289" i="4"/>
  <c r="X289" i="4"/>
  <c r="Z289" i="4"/>
  <c r="AA289" i="4"/>
  <c r="P290" i="4"/>
  <c r="Q290" i="4"/>
  <c r="R290" i="4"/>
  <c r="S290" i="4"/>
  <c r="T290" i="4"/>
  <c r="U290" i="4"/>
  <c r="V290" i="4"/>
  <c r="W290" i="4"/>
  <c r="X290" i="4"/>
  <c r="Z290" i="4"/>
  <c r="AA290" i="4"/>
  <c r="P291" i="4"/>
  <c r="Q291" i="4"/>
  <c r="R291" i="4"/>
  <c r="S291" i="4"/>
  <c r="T291" i="4"/>
  <c r="U291" i="4"/>
  <c r="V291" i="4"/>
  <c r="W291" i="4"/>
  <c r="X291" i="4"/>
  <c r="Z291" i="4"/>
  <c r="AA291" i="4"/>
  <c r="P292" i="4"/>
  <c r="Q292" i="4"/>
  <c r="R292" i="4"/>
  <c r="S292" i="4"/>
  <c r="T292" i="4"/>
  <c r="U292" i="4"/>
  <c r="V292" i="4"/>
  <c r="W292" i="4"/>
  <c r="X292" i="4"/>
  <c r="Z292" i="4"/>
  <c r="AA292" i="4"/>
  <c r="P293" i="4"/>
  <c r="Q293" i="4"/>
  <c r="R293" i="4"/>
  <c r="S293" i="4"/>
  <c r="T293" i="4"/>
  <c r="U293" i="4"/>
  <c r="V293" i="4"/>
  <c r="W293" i="4"/>
  <c r="X293" i="4"/>
  <c r="Z293" i="4"/>
  <c r="AA293" i="4"/>
  <c r="P294" i="4"/>
  <c r="Q294" i="4"/>
  <c r="R294" i="4"/>
  <c r="S294" i="4"/>
  <c r="T294" i="4"/>
  <c r="U294" i="4"/>
  <c r="V294" i="4"/>
  <c r="W294" i="4"/>
  <c r="X294" i="4"/>
  <c r="Z294" i="4"/>
  <c r="AA294" i="4"/>
  <c r="P295" i="4"/>
  <c r="Q295" i="4"/>
  <c r="R295" i="4"/>
  <c r="S295" i="4"/>
  <c r="T295" i="4"/>
  <c r="U295" i="4"/>
  <c r="V295" i="4"/>
  <c r="W295" i="4"/>
  <c r="X295" i="4"/>
  <c r="Z295" i="4"/>
  <c r="AA295" i="4"/>
  <c r="P296" i="4"/>
  <c r="Q296" i="4"/>
  <c r="R296" i="4"/>
  <c r="S296" i="4"/>
  <c r="T296" i="4"/>
  <c r="U296" i="4"/>
  <c r="V296" i="4"/>
  <c r="W296" i="4"/>
  <c r="X296" i="4"/>
  <c r="Z296" i="4"/>
  <c r="AA296" i="4"/>
  <c r="P297" i="4"/>
  <c r="Q297" i="4"/>
  <c r="R297" i="4"/>
  <c r="S297" i="4"/>
  <c r="T297" i="4"/>
  <c r="U297" i="4"/>
  <c r="V297" i="4"/>
  <c r="W297" i="4"/>
  <c r="X297" i="4"/>
  <c r="Z297" i="4"/>
  <c r="AA297" i="4"/>
  <c r="P298" i="4"/>
  <c r="Q298" i="4"/>
  <c r="R298" i="4"/>
  <c r="S298" i="4"/>
  <c r="T298" i="4"/>
  <c r="U298" i="4"/>
  <c r="V298" i="4"/>
  <c r="W298" i="4"/>
  <c r="X298" i="4"/>
  <c r="Z298" i="4"/>
  <c r="AA298" i="4"/>
  <c r="P299" i="4"/>
  <c r="Q299" i="4"/>
  <c r="R299" i="4"/>
  <c r="S299" i="4"/>
  <c r="T299" i="4"/>
  <c r="U299" i="4"/>
  <c r="V299" i="4"/>
  <c r="W299" i="4"/>
  <c r="X299" i="4"/>
  <c r="Z299" i="4"/>
  <c r="AA299" i="4"/>
  <c r="P300" i="4"/>
  <c r="Q300" i="4"/>
  <c r="R300" i="4"/>
  <c r="S300" i="4"/>
  <c r="T300" i="4"/>
  <c r="U300" i="4"/>
  <c r="V300" i="4"/>
  <c r="W300" i="4"/>
  <c r="X300" i="4"/>
  <c r="Z300" i="4"/>
  <c r="AA300" i="4"/>
  <c r="P301" i="4"/>
  <c r="Q301" i="4"/>
  <c r="R301" i="4"/>
  <c r="S301" i="4"/>
  <c r="T301" i="4"/>
  <c r="U301" i="4"/>
  <c r="V301" i="4"/>
  <c r="W301" i="4"/>
  <c r="X301" i="4"/>
  <c r="Z301" i="4"/>
  <c r="AA301" i="4"/>
  <c r="P302" i="4"/>
  <c r="Q302" i="4"/>
  <c r="R302" i="4"/>
  <c r="S302" i="4"/>
  <c r="T302" i="4"/>
  <c r="U302" i="4"/>
  <c r="V302" i="4"/>
  <c r="W302" i="4"/>
  <c r="X302" i="4"/>
  <c r="Z302" i="4"/>
  <c r="AA302" i="4"/>
  <c r="P303" i="4"/>
  <c r="Q303" i="4"/>
  <c r="R303" i="4"/>
  <c r="S303" i="4"/>
  <c r="T303" i="4"/>
  <c r="U303" i="4"/>
  <c r="V303" i="4"/>
  <c r="W303" i="4"/>
  <c r="X303" i="4"/>
  <c r="Z303" i="4"/>
  <c r="AA303" i="4"/>
  <c r="P304" i="4"/>
  <c r="Q304" i="4"/>
  <c r="R304" i="4"/>
  <c r="S304" i="4"/>
  <c r="T304" i="4"/>
  <c r="U304" i="4"/>
  <c r="V304" i="4"/>
  <c r="W304" i="4"/>
  <c r="X304" i="4"/>
  <c r="Z304" i="4"/>
  <c r="AA304" i="4"/>
  <c r="P305" i="4"/>
  <c r="Q305" i="4"/>
  <c r="R305" i="4"/>
  <c r="S305" i="4"/>
  <c r="T305" i="4"/>
  <c r="U305" i="4"/>
  <c r="V305" i="4"/>
  <c r="W305" i="4"/>
  <c r="X305" i="4"/>
  <c r="Z305" i="4"/>
  <c r="AA305" i="4"/>
  <c r="P306" i="4"/>
  <c r="Q306" i="4"/>
  <c r="R306" i="4"/>
  <c r="S306" i="4"/>
  <c r="T306" i="4"/>
  <c r="U306" i="4"/>
  <c r="V306" i="4"/>
  <c r="W306" i="4"/>
  <c r="X306" i="4"/>
  <c r="Z306" i="4"/>
  <c r="AA306" i="4"/>
  <c r="P307" i="4"/>
  <c r="Q307" i="4"/>
  <c r="R307" i="4"/>
  <c r="S307" i="4"/>
  <c r="T307" i="4"/>
  <c r="U307" i="4"/>
  <c r="V307" i="4"/>
  <c r="W307" i="4"/>
  <c r="X307" i="4"/>
  <c r="Z307" i="4"/>
  <c r="AA307" i="4"/>
  <c r="P308" i="4"/>
  <c r="Q308" i="4"/>
  <c r="R308" i="4"/>
  <c r="S308" i="4"/>
  <c r="T308" i="4"/>
  <c r="U308" i="4"/>
  <c r="V308" i="4"/>
  <c r="W308" i="4"/>
  <c r="X308" i="4"/>
  <c r="Z308" i="4"/>
  <c r="AA308" i="4"/>
  <c r="P309" i="4"/>
  <c r="Q309" i="4"/>
  <c r="R309" i="4"/>
  <c r="S309" i="4"/>
  <c r="T309" i="4"/>
  <c r="U309" i="4"/>
  <c r="V309" i="4"/>
  <c r="W309" i="4"/>
  <c r="X309" i="4"/>
  <c r="Z309" i="4"/>
  <c r="AA309" i="4"/>
  <c r="P310" i="4"/>
  <c r="Q310" i="4"/>
  <c r="R310" i="4"/>
  <c r="S310" i="4"/>
  <c r="T310" i="4"/>
  <c r="U310" i="4"/>
  <c r="V310" i="4"/>
  <c r="W310" i="4"/>
  <c r="X310" i="4"/>
  <c r="Z310" i="4"/>
  <c r="AA310" i="4"/>
  <c r="P311" i="4"/>
  <c r="Q311" i="4"/>
  <c r="R311" i="4"/>
  <c r="S311" i="4"/>
  <c r="T311" i="4"/>
  <c r="U311" i="4"/>
  <c r="V311" i="4"/>
  <c r="W311" i="4"/>
  <c r="X311" i="4"/>
  <c r="Y311" i="4"/>
  <c r="AA311" i="4"/>
  <c r="P312" i="4"/>
  <c r="Q312" i="4"/>
  <c r="R312" i="4"/>
  <c r="S312" i="4"/>
  <c r="T312" i="4"/>
  <c r="U312" i="4"/>
  <c r="V312" i="4"/>
  <c r="W312" i="4"/>
  <c r="X312" i="4"/>
  <c r="Y312" i="4"/>
  <c r="AA312" i="4"/>
  <c r="P313" i="4"/>
  <c r="Q313" i="4"/>
  <c r="R313" i="4"/>
  <c r="S313" i="4"/>
  <c r="T313" i="4"/>
  <c r="U313" i="4"/>
  <c r="V313" i="4"/>
  <c r="W313" i="4"/>
  <c r="X313" i="4"/>
  <c r="Y313" i="4"/>
  <c r="AA313" i="4"/>
  <c r="P314" i="4"/>
  <c r="Q314" i="4"/>
  <c r="R314" i="4"/>
  <c r="S314" i="4"/>
  <c r="T314" i="4"/>
  <c r="U314" i="4"/>
  <c r="V314" i="4"/>
  <c r="W314" i="4"/>
  <c r="X314" i="4"/>
  <c r="Y314" i="4"/>
  <c r="AA314" i="4"/>
  <c r="P315" i="4"/>
  <c r="Q315" i="4"/>
  <c r="R315" i="4"/>
  <c r="S315" i="4"/>
  <c r="T315" i="4"/>
  <c r="U315" i="4"/>
  <c r="V315" i="4"/>
  <c r="W315" i="4"/>
  <c r="X315" i="4"/>
  <c r="Y315" i="4"/>
  <c r="AA315" i="4"/>
  <c r="P316" i="4"/>
  <c r="Q316" i="4"/>
  <c r="R316" i="4"/>
  <c r="S316" i="4"/>
  <c r="T316" i="4"/>
  <c r="U316" i="4"/>
  <c r="V316" i="4"/>
  <c r="W316" i="4"/>
  <c r="X316" i="4"/>
  <c r="Y316" i="4"/>
  <c r="AA316" i="4"/>
  <c r="P317" i="4"/>
  <c r="Q317" i="4"/>
  <c r="R317" i="4"/>
  <c r="S317" i="4"/>
  <c r="T317" i="4"/>
  <c r="U317" i="4"/>
  <c r="V317" i="4"/>
  <c r="W317" i="4"/>
  <c r="X317" i="4"/>
  <c r="Y317" i="4"/>
  <c r="AA317" i="4"/>
  <c r="P318" i="4"/>
  <c r="Q318" i="4"/>
  <c r="R318" i="4"/>
  <c r="S318" i="4"/>
  <c r="T318" i="4"/>
  <c r="U318" i="4"/>
  <c r="V318" i="4"/>
  <c r="W318" i="4"/>
  <c r="X318" i="4"/>
  <c r="Y318" i="4"/>
  <c r="AA318" i="4"/>
  <c r="P319" i="4"/>
  <c r="Q319" i="4"/>
  <c r="R319" i="4"/>
  <c r="S319" i="4"/>
  <c r="T319" i="4"/>
  <c r="U319" i="4"/>
  <c r="V319" i="4"/>
  <c r="W319" i="4"/>
  <c r="X319" i="4"/>
  <c r="Y319" i="4"/>
  <c r="AA319" i="4"/>
  <c r="P320" i="4"/>
  <c r="Q320" i="4"/>
  <c r="R320" i="4"/>
  <c r="S320" i="4"/>
  <c r="T320" i="4"/>
  <c r="U320" i="4"/>
  <c r="V320" i="4"/>
  <c r="W320" i="4"/>
  <c r="X320" i="4"/>
  <c r="Y320" i="4"/>
  <c r="AA320" i="4"/>
  <c r="P321" i="4"/>
  <c r="Q321" i="4"/>
  <c r="R321" i="4"/>
  <c r="S321" i="4"/>
  <c r="T321" i="4"/>
  <c r="U321" i="4"/>
  <c r="V321" i="4"/>
  <c r="W321" i="4"/>
  <c r="X321" i="4"/>
  <c r="Y321" i="4"/>
  <c r="AA321" i="4"/>
  <c r="P322" i="4"/>
  <c r="Q322" i="4"/>
  <c r="R322" i="4"/>
  <c r="S322" i="4"/>
  <c r="T322" i="4"/>
  <c r="U322" i="4"/>
  <c r="V322" i="4"/>
  <c r="W322" i="4"/>
  <c r="X322" i="4"/>
  <c r="Y322" i="4"/>
  <c r="AA322" i="4"/>
  <c r="P323" i="4"/>
  <c r="Q323" i="4"/>
  <c r="R323" i="4"/>
  <c r="S323" i="4"/>
  <c r="T323" i="4"/>
  <c r="U323" i="4"/>
  <c r="V323" i="4"/>
  <c r="W323" i="4"/>
  <c r="X323" i="4"/>
  <c r="Y323" i="4"/>
  <c r="AA323" i="4"/>
  <c r="P324" i="4"/>
  <c r="Q324" i="4"/>
  <c r="R324" i="4"/>
  <c r="S324" i="4"/>
  <c r="T324" i="4"/>
  <c r="U324" i="4"/>
  <c r="V324" i="4"/>
  <c r="W324" i="4"/>
  <c r="X324" i="4"/>
  <c r="Y324" i="4"/>
  <c r="AA324" i="4"/>
  <c r="P325" i="4"/>
  <c r="Q325" i="4"/>
  <c r="R325" i="4"/>
  <c r="S325" i="4"/>
  <c r="T325" i="4"/>
  <c r="U325" i="4"/>
  <c r="V325" i="4"/>
  <c r="W325" i="4"/>
  <c r="X325" i="4"/>
  <c r="Y325" i="4"/>
  <c r="AA325" i="4"/>
  <c r="P326" i="4"/>
  <c r="Q326" i="4"/>
  <c r="R326" i="4"/>
  <c r="S326" i="4"/>
  <c r="T326" i="4"/>
  <c r="U326" i="4"/>
  <c r="V326" i="4"/>
  <c r="W326" i="4"/>
  <c r="X326" i="4"/>
  <c r="Y326" i="4"/>
  <c r="AA326" i="4"/>
  <c r="P327" i="4"/>
  <c r="Q327" i="4"/>
  <c r="R327" i="4"/>
  <c r="S327" i="4"/>
  <c r="T327" i="4"/>
  <c r="U327" i="4"/>
  <c r="V327" i="4"/>
  <c r="W327" i="4"/>
  <c r="X327" i="4"/>
  <c r="Y327" i="4"/>
  <c r="AA327" i="4"/>
  <c r="P328" i="4"/>
  <c r="Q328" i="4"/>
  <c r="R328" i="4"/>
  <c r="S328" i="4"/>
  <c r="T328" i="4"/>
  <c r="U328" i="4"/>
  <c r="V328" i="4"/>
  <c r="W328" i="4"/>
  <c r="X328" i="4"/>
  <c r="Y328" i="4"/>
  <c r="AA328" i="4"/>
  <c r="P329" i="4"/>
  <c r="Q329" i="4"/>
  <c r="R329" i="4"/>
  <c r="S329" i="4"/>
  <c r="T329" i="4"/>
  <c r="U329" i="4"/>
  <c r="V329" i="4"/>
  <c r="W329" i="4"/>
  <c r="X329" i="4"/>
  <c r="Y329" i="4"/>
  <c r="AA329" i="4"/>
  <c r="P330" i="4"/>
  <c r="Q330" i="4"/>
  <c r="R330" i="4"/>
  <c r="S330" i="4"/>
  <c r="T330" i="4"/>
  <c r="U330" i="4"/>
  <c r="V330" i="4"/>
  <c r="W330" i="4"/>
  <c r="X330" i="4"/>
  <c r="Y330" i="4"/>
  <c r="AA330" i="4"/>
  <c r="P331" i="4"/>
  <c r="Q331" i="4"/>
  <c r="R331" i="4"/>
  <c r="S331" i="4"/>
  <c r="T331" i="4"/>
  <c r="U331" i="4"/>
  <c r="V331" i="4"/>
  <c r="W331" i="4"/>
  <c r="X331" i="4"/>
  <c r="Y331" i="4"/>
  <c r="AA331" i="4"/>
  <c r="P332" i="4"/>
  <c r="Q332" i="4"/>
  <c r="R332" i="4"/>
  <c r="S332" i="4"/>
  <c r="T332" i="4"/>
  <c r="U332" i="4"/>
  <c r="V332" i="4"/>
  <c r="W332" i="4"/>
  <c r="X332" i="4"/>
  <c r="Y332" i="4"/>
  <c r="AA332" i="4"/>
  <c r="P333" i="4"/>
  <c r="Q333" i="4"/>
  <c r="R333" i="4"/>
  <c r="S333" i="4"/>
  <c r="T333" i="4"/>
  <c r="U333" i="4"/>
  <c r="V333" i="4"/>
  <c r="W333" i="4"/>
  <c r="X333" i="4"/>
  <c r="Y333" i="4"/>
  <c r="AA333" i="4"/>
  <c r="P334" i="4"/>
  <c r="Q334" i="4"/>
  <c r="R334" i="4"/>
  <c r="S334" i="4"/>
  <c r="T334" i="4"/>
  <c r="U334" i="4"/>
  <c r="V334" i="4"/>
  <c r="W334" i="4"/>
  <c r="X334" i="4"/>
  <c r="Y334" i="4"/>
  <c r="AA334" i="4"/>
  <c r="P335" i="4"/>
  <c r="Q335" i="4"/>
  <c r="R335" i="4"/>
  <c r="S335" i="4"/>
  <c r="T335" i="4"/>
  <c r="U335" i="4"/>
  <c r="V335" i="4"/>
  <c r="W335" i="4"/>
  <c r="X335" i="4"/>
  <c r="Y335" i="4"/>
  <c r="AA335" i="4"/>
  <c r="P336" i="4"/>
  <c r="Q336" i="4"/>
  <c r="R336" i="4"/>
  <c r="S336" i="4"/>
  <c r="T336" i="4"/>
  <c r="U336" i="4"/>
  <c r="V336" i="4"/>
  <c r="W336" i="4"/>
  <c r="X336" i="4"/>
  <c r="Y336" i="4"/>
  <c r="AA336" i="4"/>
  <c r="P337" i="4"/>
  <c r="Q337" i="4"/>
  <c r="R337" i="4"/>
  <c r="S337" i="4"/>
  <c r="T337" i="4"/>
  <c r="U337" i="4"/>
  <c r="V337" i="4"/>
  <c r="W337" i="4"/>
  <c r="X337" i="4"/>
  <c r="Y337" i="4"/>
  <c r="AA337" i="4"/>
  <c r="P338" i="4"/>
  <c r="Q338" i="4"/>
  <c r="R338" i="4"/>
  <c r="S338" i="4"/>
  <c r="T338" i="4"/>
  <c r="U338" i="4"/>
  <c r="V338" i="4"/>
  <c r="W338" i="4"/>
  <c r="X338" i="4"/>
  <c r="Y338" i="4"/>
  <c r="AA338" i="4"/>
  <c r="P339" i="4"/>
  <c r="Q339" i="4"/>
  <c r="R339" i="4"/>
  <c r="S339" i="4"/>
  <c r="T339" i="4"/>
  <c r="U339" i="4"/>
  <c r="V339" i="4"/>
  <c r="W339" i="4"/>
  <c r="X339" i="4"/>
  <c r="Y339" i="4"/>
  <c r="AA339" i="4"/>
  <c r="P340" i="4"/>
  <c r="Q340" i="4"/>
  <c r="R340" i="4"/>
  <c r="S340" i="4"/>
  <c r="T340" i="4"/>
  <c r="U340" i="4"/>
  <c r="V340" i="4"/>
  <c r="W340" i="4"/>
  <c r="X340" i="4"/>
  <c r="Y340" i="4"/>
  <c r="AA340" i="4"/>
  <c r="P341" i="4"/>
  <c r="Q341" i="4"/>
  <c r="R341" i="4"/>
  <c r="S341" i="4"/>
  <c r="T341" i="4"/>
  <c r="U341" i="4"/>
  <c r="V341" i="4"/>
  <c r="W341" i="4"/>
  <c r="X341" i="4"/>
  <c r="Y341" i="4"/>
  <c r="Z341" i="4"/>
  <c r="P342" i="4"/>
  <c r="Q342" i="4"/>
  <c r="R342" i="4"/>
  <c r="S342" i="4"/>
  <c r="T342" i="4"/>
  <c r="U342" i="4"/>
  <c r="V342" i="4"/>
  <c r="W342" i="4"/>
  <c r="X342" i="4"/>
  <c r="Y342" i="4"/>
  <c r="Z342" i="4"/>
  <c r="P343" i="4"/>
  <c r="Q343" i="4"/>
  <c r="R343" i="4"/>
  <c r="S343" i="4"/>
  <c r="T343" i="4"/>
  <c r="U343" i="4"/>
  <c r="V343" i="4"/>
  <c r="W343" i="4"/>
  <c r="X343" i="4"/>
  <c r="Y343" i="4"/>
  <c r="Z343" i="4"/>
  <c r="P344" i="4"/>
  <c r="Q344" i="4"/>
  <c r="R344" i="4"/>
  <c r="S344" i="4"/>
  <c r="T344" i="4"/>
  <c r="U344" i="4"/>
  <c r="V344" i="4"/>
  <c r="W344" i="4"/>
  <c r="X344" i="4"/>
  <c r="Y344" i="4"/>
  <c r="Z344" i="4"/>
  <c r="P345" i="4"/>
  <c r="Q345" i="4"/>
  <c r="R345" i="4"/>
  <c r="S345" i="4"/>
  <c r="T345" i="4"/>
  <c r="U345" i="4"/>
  <c r="V345" i="4"/>
  <c r="W345" i="4"/>
  <c r="X345" i="4"/>
  <c r="Y345" i="4"/>
  <c r="Z345" i="4"/>
  <c r="P346" i="4"/>
  <c r="Q346" i="4"/>
  <c r="R346" i="4"/>
  <c r="S346" i="4"/>
  <c r="T346" i="4"/>
  <c r="U346" i="4"/>
  <c r="V346" i="4"/>
  <c r="W346" i="4"/>
  <c r="X346" i="4"/>
  <c r="Y346" i="4"/>
  <c r="Z346" i="4"/>
  <c r="P347" i="4"/>
  <c r="Q347" i="4"/>
  <c r="R347" i="4"/>
  <c r="S347" i="4"/>
  <c r="T347" i="4"/>
  <c r="U347" i="4"/>
  <c r="V347" i="4"/>
  <c r="W347" i="4"/>
  <c r="X347" i="4"/>
  <c r="Y347" i="4"/>
  <c r="Z347" i="4"/>
  <c r="P348" i="4"/>
  <c r="Q348" i="4"/>
  <c r="R348" i="4"/>
  <c r="S348" i="4"/>
  <c r="T348" i="4"/>
  <c r="U348" i="4"/>
  <c r="V348" i="4"/>
  <c r="W348" i="4"/>
  <c r="X348" i="4"/>
  <c r="Y348" i="4"/>
  <c r="Z348" i="4"/>
  <c r="P349" i="4"/>
  <c r="Q349" i="4"/>
  <c r="R349" i="4"/>
  <c r="S349" i="4"/>
  <c r="T349" i="4"/>
  <c r="U349" i="4"/>
  <c r="V349" i="4"/>
  <c r="W349" i="4"/>
  <c r="X349" i="4"/>
  <c r="Y349" i="4"/>
  <c r="Z349" i="4"/>
  <c r="P350" i="4"/>
  <c r="Q350" i="4"/>
  <c r="R350" i="4"/>
  <c r="S350" i="4"/>
  <c r="T350" i="4"/>
  <c r="U350" i="4"/>
  <c r="V350" i="4"/>
  <c r="W350" i="4"/>
  <c r="X350" i="4"/>
  <c r="Y350" i="4"/>
  <c r="Z350" i="4"/>
  <c r="P351" i="4"/>
  <c r="Q351" i="4"/>
  <c r="R351" i="4"/>
  <c r="S351" i="4"/>
  <c r="T351" i="4"/>
  <c r="U351" i="4"/>
  <c r="V351" i="4"/>
  <c r="W351" i="4"/>
  <c r="X351" i="4"/>
  <c r="Y351" i="4"/>
  <c r="Z351" i="4"/>
  <c r="P352" i="4"/>
  <c r="Q352" i="4"/>
  <c r="R352" i="4"/>
  <c r="S352" i="4"/>
  <c r="T352" i="4"/>
  <c r="U352" i="4"/>
  <c r="V352" i="4"/>
  <c r="W352" i="4"/>
  <c r="X352" i="4"/>
  <c r="Y352" i="4"/>
  <c r="Z352" i="4"/>
  <c r="P353" i="4"/>
  <c r="Q353" i="4"/>
  <c r="R353" i="4"/>
  <c r="S353" i="4"/>
  <c r="T353" i="4"/>
  <c r="U353" i="4"/>
  <c r="V353" i="4"/>
  <c r="W353" i="4"/>
  <c r="X353" i="4"/>
  <c r="Y353" i="4"/>
  <c r="Z353" i="4"/>
  <c r="P354" i="4"/>
  <c r="Q354" i="4"/>
  <c r="R354" i="4"/>
  <c r="S354" i="4"/>
  <c r="T354" i="4"/>
  <c r="U354" i="4"/>
  <c r="V354" i="4"/>
  <c r="W354" i="4"/>
  <c r="X354" i="4"/>
  <c r="Y354" i="4"/>
  <c r="Z354" i="4"/>
  <c r="P355" i="4"/>
  <c r="Q355" i="4"/>
  <c r="R355" i="4"/>
  <c r="S355" i="4"/>
  <c r="T355" i="4"/>
  <c r="U355" i="4"/>
  <c r="V355" i="4"/>
  <c r="W355" i="4"/>
  <c r="X355" i="4"/>
  <c r="Y355" i="4"/>
  <c r="Z355" i="4"/>
  <c r="P356" i="4"/>
  <c r="Q356" i="4"/>
  <c r="R356" i="4"/>
  <c r="S356" i="4"/>
  <c r="T356" i="4"/>
  <c r="U356" i="4"/>
  <c r="V356" i="4"/>
  <c r="W356" i="4"/>
  <c r="X356" i="4"/>
  <c r="Y356" i="4"/>
  <c r="Z356" i="4"/>
  <c r="P357" i="4"/>
  <c r="Q357" i="4"/>
  <c r="R357" i="4"/>
  <c r="S357" i="4"/>
  <c r="T357" i="4"/>
  <c r="U357" i="4"/>
  <c r="V357" i="4"/>
  <c r="W357" i="4"/>
  <c r="X357" i="4"/>
  <c r="Y357" i="4"/>
  <c r="Z357" i="4"/>
  <c r="P358" i="4"/>
  <c r="Q358" i="4"/>
  <c r="R358" i="4"/>
  <c r="S358" i="4"/>
  <c r="T358" i="4"/>
  <c r="U358" i="4"/>
  <c r="V358" i="4"/>
  <c r="W358" i="4"/>
  <c r="X358" i="4"/>
  <c r="Y358" i="4"/>
  <c r="Z358" i="4"/>
  <c r="P359" i="4"/>
  <c r="Q359" i="4"/>
  <c r="R359" i="4"/>
  <c r="S359" i="4"/>
  <c r="T359" i="4"/>
  <c r="U359" i="4"/>
  <c r="V359" i="4"/>
  <c r="W359" i="4"/>
  <c r="X359" i="4"/>
  <c r="Y359" i="4"/>
  <c r="Z359" i="4"/>
  <c r="P360" i="4"/>
  <c r="Q360" i="4"/>
  <c r="R360" i="4"/>
  <c r="S360" i="4"/>
  <c r="T360" i="4"/>
  <c r="U360" i="4"/>
  <c r="V360" i="4"/>
  <c r="W360" i="4"/>
  <c r="X360" i="4"/>
  <c r="Y360" i="4"/>
  <c r="Z360" i="4"/>
  <c r="P361" i="4"/>
  <c r="Q361" i="4"/>
  <c r="R361" i="4"/>
  <c r="S361" i="4"/>
  <c r="T361" i="4"/>
  <c r="U361" i="4"/>
  <c r="V361" i="4"/>
  <c r="W361" i="4"/>
  <c r="X361" i="4"/>
  <c r="Y361" i="4"/>
  <c r="Z361" i="4"/>
  <c r="P362" i="4"/>
  <c r="Q362" i="4"/>
  <c r="R362" i="4"/>
  <c r="S362" i="4"/>
  <c r="T362" i="4"/>
  <c r="U362" i="4"/>
  <c r="V362" i="4"/>
  <c r="W362" i="4"/>
  <c r="X362" i="4"/>
  <c r="Y362" i="4"/>
  <c r="Z362" i="4"/>
  <c r="P363" i="4"/>
  <c r="Q363" i="4"/>
  <c r="R363" i="4"/>
  <c r="S363" i="4"/>
  <c r="T363" i="4"/>
  <c r="U363" i="4"/>
  <c r="V363" i="4"/>
  <c r="W363" i="4"/>
  <c r="X363" i="4"/>
  <c r="Y363" i="4"/>
  <c r="Z363" i="4"/>
  <c r="P364" i="4"/>
  <c r="Q364" i="4"/>
  <c r="R364" i="4"/>
  <c r="S364" i="4"/>
  <c r="T364" i="4"/>
  <c r="U364" i="4"/>
  <c r="V364" i="4"/>
  <c r="W364" i="4"/>
  <c r="X364" i="4"/>
  <c r="Y364" i="4"/>
  <c r="Z364" i="4"/>
  <c r="P365" i="4"/>
  <c r="Q365" i="4"/>
  <c r="R365" i="4"/>
  <c r="S365" i="4"/>
  <c r="T365" i="4"/>
  <c r="U365" i="4"/>
  <c r="V365" i="4"/>
  <c r="W365" i="4"/>
  <c r="X365" i="4"/>
  <c r="Y365" i="4"/>
  <c r="Z365" i="4"/>
  <c r="P366" i="4"/>
  <c r="Q366" i="4"/>
  <c r="R366" i="4"/>
  <c r="S366" i="4"/>
  <c r="T366" i="4"/>
  <c r="U366" i="4"/>
  <c r="V366" i="4"/>
  <c r="W366" i="4"/>
  <c r="X366" i="4"/>
  <c r="Y366" i="4"/>
  <c r="Z366" i="4"/>
  <c r="P367" i="4"/>
  <c r="Q367" i="4"/>
  <c r="R367" i="4"/>
  <c r="S367" i="4"/>
  <c r="T367" i="4"/>
  <c r="U367" i="4"/>
  <c r="V367" i="4"/>
  <c r="W367" i="4"/>
  <c r="X367" i="4"/>
  <c r="Y367" i="4"/>
  <c r="Z367" i="4"/>
  <c r="P368" i="4"/>
  <c r="Q368" i="4"/>
  <c r="R368" i="4"/>
  <c r="S368" i="4"/>
  <c r="T368" i="4"/>
  <c r="U368" i="4"/>
  <c r="V368" i="4"/>
  <c r="W368" i="4"/>
  <c r="X368" i="4"/>
  <c r="Y368" i="4"/>
  <c r="Z368" i="4"/>
  <c r="P369" i="4"/>
  <c r="Q369" i="4"/>
  <c r="R369" i="4"/>
  <c r="S369" i="4"/>
  <c r="T369" i="4"/>
  <c r="U369" i="4"/>
  <c r="V369" i="4"/>
  <c r="W369" i="4"/>
  <c r="X369" i="4"/>
  <c r="Y369" i="4"/>
  <c r="Z369" i="4"/>
  <c r="P370" i="4"/>
  <c r="Q370" i="4"/>
  <c r="R370" i="4"/>
  <c r="S370" i="4"/>
  <c r="T370" i="4"/>
  <c r="U370" i="4"/>
  <c r="V370" i="4"/>
  <c r="W370" i="4"/>
  <c r="X370" i="4"/>
  <c r="Y370" i="4"/>
  <c r="Z370" i="4"/>
  <c r="P371" i="4"/>
  <c r="Q371" i="4"/>
  <c r="R371" i="4"/>
  <c r="S371" i="4"/>
  <c r="T371" i="4"/>
  <c r="U371" i="4"/>
  <c r="V371" i="4"/>
  <c r="W371" i="4"/>
  <c r="X371" i="4"/>
  <c r="Y371" i="4"/>
  <c r="Z371" i="4"/>
  <c r="Q372" i="4"/>
  <c r="R372" i="4"/>
  <c r="S372" i="4"/>
  <c r="T372" i="4"/>
  <c r="U372" i="4"/>
  <c r="V372" i="4"/>
  <c r="W372" i="4"/>
  <c r="X372" i="4"/>
  <c r="Y372" i="4"/>
  <c r="Z372" i="4"/>
  <c r="AA372" i="4"/>
  <c r="Q373" i="4"/>
  <c r="R373" i="4"/>
  <c r="S373" i="4"/>
  <c r="T373" i="4"/>
  <c r="U373" i="4"/>
  <c r="V373" i="4"/>
  <c r="W373" i="4"/>
  <c r="X373" i="4"/>
  <c r="Y373" i="4"/>
  <c r="Z373" i="4"/>
  <c r="AA373" i="4"/>
  <c r="Q374" i="4"/>
  <c r="R374" i="4"/>
  <c r="S374" i="4"/>
  <c r="T374" i="4"/>
  <c r="U374" i="4"/>
  <c r="V374" i="4"/>
  <c r="W374" i="4"/>
  <c r="X374" i="4"/>
  <c r="Y374" i="4"/>
  <c r="Z374" i="4"/>
  <c r="AA374" i="4"/>
  <c r="Q375" i="4"/>
  <c r="R375" i="4"/>
  <c r="S375" i="4"/>
  <c r="T375" i="4"/>
  <c r="U375" i="4"/>
  <c r="V375" i="4"/>
  <c r="W375" i="4"/>
  <c r="X375" i="4"/>
  <c r="Y375" i="4"/>
  <c r="Z375" i="4"/>
  <c r="AA375" i="4"/>
  <c r="Q376" i="4"/>
  <c r="R376" i="4"/>
  <c r="S376" i="4"/>
  <c r="T376" i="4"/>
  <c r="U376" i="4"/>
  <c r="V376" i="4"/>
  <c r="W376" i="4"/>
  <c r="X376" i="4"/>
  <c r="Y376" i="4"/>
  <c r="Z376" i="4"/>
  <c r="AA376" i="4"/>
  <c r="Q377" i="4"/>
  <c r="R377" i="4"/>
  <c r="S377" i="4"/>
  <c r="T377" i="4"/>
  <c r="U377" i="4"/>
  <c r="V377" i="4"/>
  <c r="W377" i="4"/>
  <c r="X377" i="4"/>
  <c r="Y377" i="4"/>
  <c r="Z377" i="4"/>
  <c r="AA377" i="4"/>
  <c r="Q378" i="4"/>
  <c r="R378" i="4"/>
  <c r="S378" i="4"/>
  <c r="T378" i="4"/>
  <c r="U378" i="4"/>
  <c r="V378" i="4"/>
  <c r="W378" i="4"/>
  <c r="X378" i="4"/>
  <c r="Y378" i="4"/>
  <c r="Z378" i="4"/>
  <c r="AA378" i="4"/>
  <c r="Q379" i="4"/>
  <c r="R379" i="4"/>
  <c r="S379" i="4"/>
  <c r="T379" i="4"/>
  <c r="U379" i="4"/>
  <c r="V379" i="4"/>
  <c r="W379" i="4"/>
  <c r="X379" i="4"/>
  <c r="Y379" i="4"/>
  <c r="Z379" i="4"/>
  <c r="AA379" i="4"/>
  <c r="Q380" i="4"/>
  <c r="R380" i="4"/>
  <c r="S380" i="4"/>
  <c r="T380" i="4"/>
  <c r="U380" i="4"/>
  <c r="V380" i="4"/>
  <c r="W380" i="4"/>
  <c r="X380" i="4"/>
  <c r="Y380" i="4"/>
  <c r="Z380" i="4"/>
  <c r="AA380" i="4"/>
  <c r="Q381" i="4"/>
  <c r="R381" i="4"/>
  <c r="S381" i="4"/>
  <c r="T381" i="4"/>
  <c r="U381" i="4"/>
  <c r="V381" i="4"/>
  <c r="W381" i="4"/>
  <c r="X381" i="4"/>
  <c r="Y381" i="4"/>
  <c r="Z381" i="4"/>
  <c r="AA381" i="4"/>
  <c r="Q382" i="4"/>
  <c r="R382" i="4"/>
  <c r="S382" i="4"/>
  <c r="T382" i="4"/>
  <c r="U382" i="4"/>
  <c r="V382" i="4"/>
  <c r="W382" i="4"/>
  <c r="X382" i="4"/>
  <c r="Y382" i="4"/>
  <c r="Z382" i="4"/>
  <c r="AA382" i="4"/>
  <c r="Q383" i="4"/>
  <c r="R383" i="4"/>
  <c r="S383" i="4"/>
  <c r="T383" i="4"/>
  <c r="U383" i="4"/>
  <c r="V383" i="4"/>
  <c r="W383" i="4"/>
  <c r="X383" i="4"/>
  <c r="Y383" i="4"/>
  <c r="Z383" i="4"/>
  <c r="AA383" i="4"/>
  <c r="Q384" i="4"/>
  <c r="R384" i="4"/>
  <c r="S384" i="4"/>
  <c r="T384" i="4"/>
  <c r="U384" i="4"/>
  <c r="V384" i="4"/>
  <c r="W384" i="4"/>
  <c r="X384" i="4"/>
  <c r="Y384" i="4"/>
  <c r="Z384" i="4"/>
  <c r="AA384" i="4"/>
  <c r="Q385" i="4"/>
  <c r="R385" i="4"/>
  <c r="S385" i="4"/>
  <c r="T385" i="4"/>
  <c r="U385" i="4"/>
  <c r="V385" i="4"/>
  <c r="W385" i="4"/>
  <c r="X385" i="4"/>
  <c r="Y385" i="4"/>
  <c r="Z385" i="4"/>
  <c r="AA385" i="4"/>
  <c r="Q386" i="4"/>
  <c r="R386" i="4"/>
  <c r="S386" i="4"/>
  <c r="T386" i="4"/>
  <c r="U386" i="4"/>
  <c r="V386" i="4"/>
  <c r="W386" i="4"/>
  <c r="X386" i="4"/>
  <c r="Y386" i="4"/>
  <c r="Z386" i="4"/>
  <c r="AA386" i="4"/>
  <c r="Q387" i="4"/>
  <c r="R387" i="4"/>
  <c r="S387" i="4"/>
  <c r="T387" i="4"/>
  <c r="U387" i="4"/>
  <c r="V387" i="4"/>
  <c r="W387" i="4"/>
  <c r="X387" i="4"/>
  <c r="Y387" i="4"/>
  <c r="Z387" i="4"/>
  <c r="AA387" i="4"/>
  <c r="Q388" i="4"/>
  <c r="R388" i="4"/>
  <c r="S388" i="4"/>
  <c r="T388" i="4"/>
  <c r="U388" i="4"/>
  <c r="V388" i="4"/>
  <c r="W388" i="4"/>
  <c r="X388" i="4"/>
  <c r="Y388" i="4"/>
  <c r="Z388" i="4"/>
  <c r="AA388" i="4"/>
  <c r="Q389" i="4"/>
  <c r="R389" i="4"/>
  <c r="S389" i="4"/>
  <c r="T389" i="4"/>
  <c r="U389" i="4"/>
  <c r="V389" i="4"/>
  <c r="W389" i="4"/>
  <c r="X389" i="4"/>
  <c r="Y389" i="4"/>
  <c r="Z389" i="4"/>
  <c r="AA389" i="4"/>
  <c r="Q390" i="4"/>
  <c r="R390" i="4"/>
  <c r="S390" i="4"/>
  <c r="T390" i="4"/>
  <c r="U390" i="4"/>
  <c r="V390" i="4"/>
  <c r="W390" i="4"/>
  <c r="X390" i="4"/>
  <c r="Y390" i="4"/>
  <c r="Z390" i="4"/>
  <c r="AA390" i="4"/>
  <c r="Q391" i="4"/>
  <c r="R391" i="4"/>
  <c r="S391" i="4"/>
  <c r="T391" i="4"/>
  <c r="U391" i="4"/>
  <c r="V391" i="4"/>
  <c r="W391" i="4"/>
  <c r="X391" i="4"/>
  <c r="Y391" i="4"/>
  <c r="Z391" i="4"/>
  <c r="AA391" i="4"/>
  <c r="Q392" i="4"/>
  <c r="R392" i="4"/>
  <c r="S392" i="4"/>
  <c r="T392" i="4"/>
  <c r="U392" i="4"/>
  <c r="V392" i="4"/>
  <c r="W392" i="4"/>
  <c r="X392" i="4"/>
  <c r="Y392" i="4"/>
  <c r="Z392" i="4"/>
  <c r="AA392" i="4"/>
  <c r="Q393" i="4"/>
  <c r="R393" i="4"/>
  <c r="S393" i="4"/>
  <c r="T393" i="4"/>
  <c r="U393" i="4"/>
  <c r="V393" i="4"/>
  <c r="W393" i="4"/>
  <c r="X393" i="4"/>
  <c r="Y393" i="4"/>
  <c r="Z393" i="4"/>
  <c r="AA393" i="4"/>
  <c r="Q394" i="4"/>
  <c r="R394" i="4"/>
  <c r="S394" i="4"/>
  <c r="T394" i="4"/>
  <c r="U394" i="4"/>
  <c r="V394" i="4"/>
  <c r="W394" i="4"/>
  <c r="X394" i="4"/>
  <c r="Y394" i="4"/>
  <c r="Z394" i="4"/>
  <c r="AA394" i="4"/>
  <c r="Q395" i="4"/>
  <c r="R395" i="4"/>
  <c r="S395" i="4"/>
  <c r="T395" i="4"/>
  <c r="U395" i="4"/>
  <c r="V395" i="4"/>
  <c r="W395" i="4"/>
  <c r="X395" i="4"/>
  <c r="Y395" i="4"/>
  <c r="Z395" i="4"/>
  <c r="AA395" i="4"/>
  <c r="Q396" i="4"/>
  <c r="R396" i="4"/>
  <c r="S396" i="4"/>
  <c r="T396" i="4"/>
  <c r="U396" i="4"/>
  <c r="V396" i="4"/>
  <c r="W396" i="4"/>
  <c r="X396" i="4"/>
  <c r="Y396" i="4"/>
  <c r="Z396" i="4"/>
  <c r="AA396" i="4"/>
  <c r="Q397" i="4"/>
  <c r="R397" i="4"/>
  <c r="S397" i="4"/>
  <c r="T397" i="4"/>
  <c r="U397" i="4"/>
  <c r="V397" i="4"/>
  <c r="W397" i="4"/>
  <c r="X397" i="4"/>
  <c r="Y397" i="4"/>
  <c r="Z397" i="4"/>
  <c r="AA397" i="4"/>
  <c r="Q398" i="4"/>
  <c r="R398" i="4"/>
  <c r="S398" i="4"/>
  <c r="T398" i="4"/>
  <c r="U398" i="4"/>
  <c r="V398" i="4"/>
  <c r="W398" i="4"/>
  <c r="X398" i="4"/>
  <c r="Y398" i="4"/>
  <c r="Z398" i="4"/>
  <c r="AA398" i="4"/>
  <c r="Q399" i="4"/>
  <c r="R399" i="4"/>
  <c r="S399" i="4"/>
  <c r="T399" i="4"/>
  <c r="U399" i="4"/>
  <c r="V399" i="4"/>
  <c r="W399" i="4"/>
  <c r="X399" i="4"/>
  <c r="Y399" i="4"/>
  <c r="Z399" i="4"/>
  <c r="AA399" i="4"/>
  <c r="Q400" i="4"/>
  <c r="R400" i="4"/>
  <c r="S400" i="4"/>
  <c r="T400" i="4"/>
  <c r="U400" i="4"/>
  <c r="V400" i="4"/>
  <c r="W400" i="4"/>
  <c r="X400" i="4"/>
  <c r="Y400" i="4"/>
  <c r="Z400" i="4"/>
  <c r="AA400" i="4"/>
  <c r="Q401" i="4"/>
  <c r="R401" i="4"/>
  <c r="S401" i="4"/>
  <c r="T401" i="4"/>
  <c r="U401" i="4"/>
  <c r="V401" i="4"/>
  <c r="W401" i="4"/>
  <c r="X401" i="4"/>
  <c r="Y401" i="4"/>
  <c r="Z401" i="4"/>
  <c r="AA401" i="4"/>
  <c r="Q402" i="4"/>
  <c r="R402" i="4"/>
  <c r="S402" i="4"/>
  <c r="T402" i="4"/>
  <c r="U402" i="4"/>
  <c r="V402" i="4"/>
  <c r="W402" i="4"/>
  <c r="X402" i="4"/>
  <c r="Y402" i="4"/>
  <c r="Z402" i="4"/>
  <c r="AA402" i="4"/>
  <c r="P403" i="4"/>
  <c r="R403" i="4"/>
  <c r="S403" i="4"/>
  <c r="T403" i="4"/>
  <c r="U403" i="4"/>
  <c r="V403" i="4"/>
  <c r="W403" i="4"/>
  <c r="X403" i="4"/>
  <c r="Y403" i="4"/>
  <c r="Z403" i="4"/>
  <c r="AA403" i="4"/>
  <c r="P404" i="4"/>
  <c r="R404" i="4"/>
  <c r="S404" i="4"/>
  <c r="T404" i="4"/>
  <c r="U404" i="4"/>
  <c r="V404" i="4"/>
  <c r="W404" i="4"/>
  <c r="X404" i="4"/>
  <c r="Y404" i="4"/>
  <c r="Z404" i="4"/>
  <c r="AA404" i="4"/>
  <c r="P405" i="4"/>
  <c r="R405" i="4"/>
  <c r="S405" i="4"/>
  <c r="T405" i="4"/>
  <c r="U405" i="4"/>
  <c r="V405" i="4"/>
  <c r="W405" i="4"/>
  <c r="X405" i="4"/>
  <c r="Y405" i="4"/>
  <c r="Z405" i="4"/>
  <c r="AA405" i="4"/>
  <c r="P406" i="4"/>
  <c r="R406" i="4"/>
  <c r="S406" i="4"/>
  <c r="T406" i="4"/>
  <c r="U406" i="4"/>
  <c r="V406" i="4"/>
  <c r="W406" i="4"/>
  <c r="X406" i="4"/>
  <c r="Y406" i="4"/>
  <c r="Z406" i="4"/>
  <c r="AA406" i="4"/>
  <c r="P407" i="4"/>
  <c r="R407" i="4"/>
  <c r="S407" i="4"/>
  <c r="T407" i="4"/>
  <c r="U407" i="4"/>
  <c r="V407" i="4"/>
  <c r="W407" i="4"/>
  <c r="X407" i="4"/>
  <c r="Y407" i="4"/>
  <c r="Z407" i="4"/>
  <c r="AA407" i="4"/>
  <c r="P408" i="4"/>
  <c r="R408" i="4"/>
  <c r="S408" i="4"/>
  <c r="T408" i="4"/>
  <c r="U408" i="4"/>
  <c r="V408" i="4"/>
  <c r="W408" i="4"/>
  <c r="X408" i="4"/>
  <c r="Y408" i="4"/>
  <c r="Z408" i="4"/>
  <c r="AA408" i="4"/>
  <c r="P409" i="4"/>
  <c r="R409" i="4"/>
  <c r="S409" i="4"/>
  <c r="T409" i="4"/>
  <c r="U409" i="4"/>
  <c r="V409" i="4"/>
  <c r="W409" i="4"/>
  <c r="X409" i="4"/>
  <c r="Y409" i="4"/>
  <c r="Z409" i="4"/>
  <c r="AA409" i="4"/>
  <c r="P410" i="4"/>
  <c r="R410" i="4"/>
  <c r="S410" i="4"/>
  <c r="T410" i="4"/>
  <c r="U410" i="4"/>
  <c r="V410" i="4"/>
  <c r="W410" i="4"/>
  <c r="X410" i="4"/>
  <c r="Y410" i="4"/>
  <c r="Z410" i="4"/>
  <c r="AA410" i="4"/>
  <c r="P411" i="4"/>
  <c r="R411" i="4"/>
  <c r="S411" i="4"/>
  <c r="T411" i="4"/>
  <c r="U411" i="4"/>
  <c r="V411" i="4"/>
  <c r="W411" i="4"/>
  <c r="X411" i="4"/>
  <c r="Y411" i="4"/>
  <c r="Z411" i="4"/>
  <c r="AA411" i="4"/>
  <c r="P412" i="4"/>
  <c r="R412" i="4"/>
  <c r="S412" i="4"/>
  <c r="T412" i="4"/>
  <c r="U412" i="4"/>
  <c r="V412" i="4"/>
  <c r="W412" i="4"/>
  <c r="X412" i="4"/>
  <c r="Y412" i="4"/>
  <c r="Z412" i="4"/>
  <c r="AA412" i="4"/>
  <c r="P413" i="4"/>
  <c r="R413" i="4"/>
  <c r="S413" i="4"/>
  <c r="T413" i="4"/>
  <c r="U413" i="4"/>
  <c r="V413" i="4"/>
  <c r="W413" i="4"/>
  <c r="X413" i="4"/>
  <c r="Y413" i="4"/>
  <c r="Z413" i="4"/>
  <c r="AA413" i="4"/>
  <c r="P414" i="4"/>
  <c r="R414" i="4"/>
  <c r="S414" i="4"/>
  <c r="T414" i="4"/>
  <c r="U414" i="4"/>
  <c r="V414" i="4"/>
  <c r="W414" i="4"/>
  <c r="X414" i="4"/>
  <c r="Y414" i="4"/>
  <c r="Z414" i="4"/>
  <c r="AA414" i="4"/>
  <c r="P415" i="4"/>
  <c r="R415" i="4"/>
  <c r="S415" i="4"/>
  <c r="T415" i="4"/>
  <c r="U415" i="4"/>
  <c r="V415" i="4"/>
  <c r="W415" i="4"/>
  <c r="X415" i="4"/>
  <c r="Y415" i="4"/>
  <c r="Z415" i="4"/>
  <c r="AA415" i="4"/>
  <c r="P416" i="4"/>
  <c r="R416" i="4"/>
  <c r="S416" i="4"/>
  <c r="T416" i="4"/>
  <c r="U416" i="4"/>
  <c r="V416" i="4"/>
  <c r="W416" i="4"/>
  <c r="X416" i="4"/>
  <c r="Y416" i="4"/>
  <c r="Z416" i="4"/>
  <c r="AA416" i="4"/>
  <c r="P417" i="4"/>
  <c r="R417" i="4"/>
  <c r="S417" i="4"/>
  <c r="T417" i="4"/>
  <c r="U417" i="4"/>
  <c r="V417" i="4"/>
  <c r="W417" i="4"/>
  <c r="X417" i="4"/>
  <c r="Y417" i="4"/>
  <c r="Z417" i="4"/>
  <c r="AA417" i="4"/>
  <c r="P418" i="4"/>
  <c r="R418" i="4"/>
  <c r="S418" i="4"/>
  <c r="T418" i="4"/>
  <c r="U418" i="4"/>
  <c r="V418" i="4"/>
  <c r="W418" i="4"/>
  <c r="X418" i="4"/>
  <c r="Y418" i="4"/>
  <c r="Z418" i="4"/>
  <c r="AA418" i="4"/>
  <c r="P419" i="4"/>
  <c r="R419" i="4"/>
  <c r="S419" i="4"/>
  <c r="T419" i="4"/>
  <c r="U419" i="4"/>
  <c r="V419" i="4"/>
  <c r="W419" i="4"/>
  <c r="X419" i="4"/>
  <c r="Y419" i="4"/>
  <c r="Z419" i="4"/>
  <c r="AA419" i="4"/>
  <c r="P420" i="4"/>
  <c r="R420" i="4"/>
  <c r="S420" i="4"/>
  <c r="T420" i="4"/>
  <c r="U420" i="4"/>
  <c r="V420" i="4"/>
  <c r="W420" i="4"/>
  <c r="X420" i="4"/>
  <c r="Y420" i="4"/>
  <c r="Z420" i="4"/>
  <c r="AA420" i="4"/>
  <c r="P421" i="4"/>
  <c r="R421" i="4"/>
  <c r="S421" i="4"/>
  <c r="T421" i="4"/>
  <c r="U421" i="4"/>
  <c r="V421" i="4"/>
  <c r="W421" i="4"/>
  <c r="X421" i="4"/>
  <c r="Y421" i="4"/>
  <c r="Z421" i="4"/>
  <c r="AA421" i="4"/>
  <c r="P422" i="4"/>
  <c r="R422" i="4"/>
  <c r="S422" i="4"/>
  <c r="T422" i="4"/>
  <c r="U422" i="4"/>
  <c r="V422" i="4"/>
  <c r="W422" i="4"/>
  <c r="X422" i="4"/>
  <c r="Y422" i="4"/>
  <c r="Z422" i="4"/>
  <c r="AA422" i="4"/>
  <c r="P423" i="4"/>
  <c r="R423" i="4"/>
  <c r="S423" i="4"/>
  <c r="T423" i="4"/>
  <c r="U423" i="4"/>
  <c r="V423" i="4"/>
  <c r="W423" i="4"/>
  <c r="X423" i="4"/>
  <c r="Y423" i="4"/>
  <c r="Z423" i="4"/>
  <c r="AA423" i="4"/>
  <c r="P424" i="4"/>
  <c r="R424" i="4"/>
  <c r="S424" i="4"/>
  <c r="T424" i="4"/>
  <c r="U424" i="4"/>
  <c r="V424" i="4"/>
  <c r="W424" i="4"/>
  <c r="X424" i="4"/>
  <c r="Y424" i="4"/>
  <c r="Z424" i="4"/>
  <c r="AA424" i="4"/>
  <c r="P425" i="4"/>
  <c r="R425" i="4"/>
  <c r="S425" i="4"/>
  <c r="T425" i="4"/>
  <c r="U425" i="4"/>
  <c r="V425" i="4"/>
  <c r="W425" i="4"/>
  <c r="X425" i="4"/>
  <c r="Y425" i="4"/>
  <c r="Z425" i="4"/>
  <c r="AA425" i="4"/>
  <c r="P426" i="4"/>
  <c r="R426" i="4"/>
  <c r="S426" i="4"/>
  <c r="T426" i="4"/>
  <c r="U426" i="4"/>
  <c r="V426" i="4"/>
  <c r="W426" i="4"/>
  <c r="X426" i="4"/>
  <c r="Y426" i="4"/>
  <c r="Z426" i="4"/>
  <c r="AA426" i="4"/>
  <c r="P427" i="4"/>
  <c r="R427" i="4"/>
  <c r="S427" i="4"/>
  <c r="T427" i="4"/>
  <c r="U427" i="4"/>
  <c r="V427" i="4"/>
  <c r="W427" i="4"/>
  <c r="X427" i="4"/>
  <c r="Y427" i="4"/>
  <c r="Z427" i="4"/>
  <c r="AA427" i="4"/>
  <c r="P428" i="4"/>
  <c r="R428" i="4"/>
  <c r="S428" i="4"/>
  <c r="T428" i="4"/>
  <c r="U428" i="4"/>
  <c r="V428" i="4"/>
  <c r="W428" i="4"/>
  <c r="X428" i="4"/>
  <c r="Y428" i="4"/>
  <c r="Z428" i="4"/>
  <c r="AA428" i="4"/>
  <c r="P429" i="4"/>
  <c r="R429" i="4"/>
  <c r="S429" i="4"/>
  <c r="T429" i="4"/>
  <c r="U429" i="4"/>
  <c r="V429" i="4"/>
  <c r="W429" i="4"/>
  <c r="X429" i="4"/>
  <c r="Y429" i="4"/>
  <c r="Z429" i="4"/>
  <c r="AA429" i="4"/>
  <c r="P430" i="4"/>
  <c r="R430" i="4"/>
  <c r="S430" i="4"/>
  <c r="T430" i="4"/>
  <c r="U430" i="4"/>
  <c r="V430" i="4"/>
  <c r="W430" i="4"/>
  <c r="X430" i="4"/>
  <c r="Y430" i="4"/>
  <c r="Z430" i="4"/>
  <c r="AA430" i="4"/>
  <c r="P431" i="4"/>
  <c r="Q431" i="4"/>
  <c r="S431" i="4"/>
  <c r="T431" i="4"/>
  <c r="U431" i="4"/>
  <c r="V431" i="4"/>
  <c r="W431" i="4"/>
  <c r="X431" i="4"/>
  <c r="Y431" i="4"/>
  <c r="Z431" i="4"/>
  <c r="AA431" i="4"/>
  <c r="P432" i="4"/>
  <c r="Q432" i="4"/>
  <c r="S432" i="4"/>
  <c r="T432" i="4"/>
  <c r="U432" i="4"/>
  <c r="V432" i="4"/>
  <c r="W432" i="4"/>
  <c r="X432" i="4"/>
  <c r="Y432" i="4"/>
  <c r="Z432" i="4"/>
  <c r="AA432" i="4"/>
  <c r="P433" i="4"/>
  <c r="Q433" i="4"/>
  <c r="S433" i="4"/>
  <c r="T433" i="4"/>
  <c r="U433" i="4"/>
  <c r="V433" i="4"/>
  <c r="W433" i="4"/>
  <c r="X433" i="4"/>
  <c r="Y433" i="4"/>
  <c r="Z433" i="4"/>
  <c r="AA433" i="4"/>
  <c r="P434" i="4"/>
  <c r="Q434" i="4"/>
  <c r="S434" i="4"/>
  <c r="T434" i="4"/>
  <c r="U434" i="4"/>
  <c r="V434" i="4"/>
  <c r="W434" i="4"/>
  <c r="X434" i="4"/>
  <c r="Y434" i="4"/>
  <c r="Z434" i="4"/>
  <c r="AA434" i="4"/>
  <c r="P435" i="4"/>
  <c r="Q435" i="4"/>
  <c r="S435" i="4"/>
  <c r="T435" i="4"/>
  <c r="U435" i="4"/>
  <c r="V435" i="4"/>
  <c r="W435" i="4"/>
  <c r="X435" i="4"/>
  <c r="Y435" i="4"/>
  <c r="Z435" i="4"/>
  <c r="AA435" i="4"/>
  <c r="P436" i="4"/>
  <c r="Q436" i="4"/>
  <c r="S436" i="4"/>
  <c r="T436" i="4"/>
  <c r="U436" i="4"/>
  <c r="V436" i="4"/>
  <c r="W436" i="4"/>
  <c r="X436" i="4"/>
  <c r="Y436" i="4"/>
  <c r="Z436" i="4"/>
  <c r="AA436" i="4"/>
  <c r="P437" i="4"/>
  <c r="Q437" i="4"/>
  <c r="S437" i="4"/>
  <c r="T437" i="4"/>
  <c r="U437" i="4"/>
  <c r="V437" i="4"/>
  <c r="W437" i="4"/>
  <c r="X437" i="4"/>
  <c r="Y437" i="4"/>
  <c r="Z437" i="4"/>
  <c r="AA437" i="4"/>
  <c r="P438" i="4"/>
  <c r="Q438" i="4"/>
  <c r="S438" i="4"/>
  <c r="T438" i="4"/>
  <c r="U438" i="4"/>
  <c r="V438" i="4"/>
  <c r="W438" i="4"/>
  <c r="X438" i="4"/>
  <c r="Y438" i="4"/>
  <c r="Z438" i="4"/>
  <c r="AA438" i="4"/>
  <c r="P439" i="4"/>
  <c r="Q439" i="4"/>
  <c r="S439" i="4"/>
  <c r="T439" i="4"/>
  <c r="U439" i="4"/>
  <c r="V439" i="4"/>
  <c r="W439" i="4"/>
  <c r="X439" i="4"/>
  <c r="Y439" i="4"/>
  <c r="Z439" i="4"/>
  <c r="AA439" i="4"/>
  <c r="P440" i="4"/>
  <c r="Q440" i="4"/>
  <c r="S440" i="4"/>
  <c r="T440" i="4"/>
  <c r="U440" i="4"/>
  <c r="V440" i="4"/>
  <c r="W440" i="4"/>
  <c r="X440" i="4"/>
  <c r="Y440" i="4"/>
  <c r="Z440" i="4"/>
  <c r="AA440" i="4"/>
  <c r="P441" i="4"/>
  <c r="Q441" i="4"/>
  <c r="S441" i="4"/>
  <c r="T441" i="4"/>
  <c r="U441" i="4"/>
  <c r="V441" i="4"/>
  <c r="W441" i="4"/>
  <c r="X441" i="4"/>
  <c r="Y441" i="4"/>
  <c r="Z441" i="4"/>
  <c r="AA441" i="4"/>
  <c r="P442" i="4"/>
  <c r="Q442" i="4"/>
  <c r="S442" i="4"/>
  <c r="T442" i="4"/>
  <c r="U442" i="4"/>
  <c r="V442" i="4"/>
  <c r="W442" i="4"/>
  <c r="X442" i="4"/>
  <c r="Y442" i="4"/>
  <c r="Z442" i="4"/>
  <c r="AA442" i="4"/>
  <c r="P443" i="4"/>
  <c r="Q443" i="4"/>
  <c r="S443" i="4"/>
  <c r="T443" i="4"/>
  <c r="U443" i="4"/>
  <c r="V443" i="4"/>
  <c r="W443" i="4"/>
  <c r="X443" i="4"/>
  <c r="Y443" i="4"/>
  <c r="Z443" i="4"/>
  <c r="AA443" i="4"/>
  <c r="P444" i="4"/>
  <c r="Q444" i="4"/>
  <c r="S444" i="4"/>
  <c r="T444" i="4"/>
  <c r="U444" i="4"/>
  <c r="V444" i="4"/>
  <c r="W444" i="4"/>
  <c r="X444" i="4"/>
  <c r="Y444" i="4"/>
  <c r="Z444" i="4"/>
  <c r="AA444" i="4"/>
  <c r="P445" i="4"/>
  <c r="Q445" i="4"/>
  <c r="S445" i="4"/>
  <c r="T445" i="4"/>
  <c r="U445" i="4"/>
  <c r="V445" i="4"/>
  <c r="W445" i="4"/>
  <c r="X445" i="4"/>
  <c r="Y445" i="4"/>
  <c r="Z445" i="4"/>
  <c r="AA445" i="4"/>
  <c r="P446" i="4"/>
  <c r="Q446" i="4"/>
  <c r="S446" i="4"/>
  <c r="T446" i="4"/>
  <c r="U446" i="4"/>
  <c r="V446" i="4"/>
  <c r="W446" i="4"/>
  <c r="X446" i="4"/>
  <c r="Y446" i="4"/>
  <c r="Z446" i="4"/>
  <c r="AA446" i="4"/>
  <c r="P447" i="4"/>
  <c r="Q447" i="4"/>
  <c r="S447" i="4"/>
  <c r="T447" i="4"/>
  <c r="U447" i="4"/>
  <c r="V447" i="4"/>
  <c r="W447" i="4"/>
  <c r="X447" i="4"/>
  <c r="Y447" i="4"/>
  <c r="Z447" i="4"/>
  <c r="AA447" i="4"/>
  <c r="P448" i="4"/>
  <c r="Q448" i="4"/>
  <c r="S448" i="4"/>
  <c r="T448" i="4"/>
  <c r="U448" i="4"/>
  <c r="V448" i="4"/>
  <c r="W448" i="4"/>
  <c r="X448" i="4"/>
  <c r="Y448" i="4"/>
  <c r="Z448" i="4"/>
  <c r="AA448" i="4"/>
  <c r="P449" i="4"/>
  <c r="Q449" i="4"/>
  <c r="S449" i="4"/>
  <c r="T449" i="4"/>
  <c r="U449" i="4"/>
  <c r="V449" i="4"/>
  <c r="W449" i="4"/>
  <c r="X449" i="4"/>
  <c r="Y449" i="4"/>
  <c r="Z449" i="4"/>
  <c r="AA449" i="4"/>
  <c r="P450" i="4"/>
  <c r="Q450" i="4"/>
  <c r="S450" i="4"/>
  <c r="T450" i="4"/>
  <c r="U450" i="4"/>
  <c r="V450" i="4"/>
  <c r="W450" i="4"/>
  <c r="X450" i="4"/>
  <c r="Y450" i="4"/>
  <c r="Z450" i="4"/>
  <c r="AA450" i="4"/>
  <c r="P451" i="4"/>
  <c r="Q451" i="4"/>
  <c r="S451" i="4"/>
  <c r="T451" i="4"/>
  <c r="U451" i="4"/>
  <c r="V451" i="4"/>
  <c r="W451" i="4"/>
  <c r="X451" i="4"/>
  <c r="Y451" i="4"/>
  <c r="Z451" i="4"/>
  <c r="AA451" i="4"/>
  <c r="P452" i="4"/>
  <c r="Q452" i="4"/>
  <c r="S452" i="4"/>
  <c r="T452" i="4"/>
  <c r="U452" i="4"/>
  <c r="V452" i="4"/>
  <c r="W452" i="4"/>
  <c r="X452" i="4"/>
  <c r="Y452" i="4"/>
  <c r="Z452" i="4"/>
  <c r="AA452" i="4"/>
  <c r="P453" i="4"/>
  <c r="Q453" i="4"/>
  <c r="S453" i="4"/>
  <c r="T453" i="4"/>
  <c r="U453" i="4"/>
  <c r="V453" i="4"/>
  <c r="W453" i="4"/>
  <c r="X453" i="4"/>
  <c r="Y453" i="4"/>
  <c r="Z453" i="4"/>
  <c r="AA453" i="4"/>
  <c r="P454" i="4"/>
  <c r="Q454" i="4"/>
  <c r="S454" i="4"/>
  <c r="T454" i="4"/>
  <c r="U454" i="4"/>
  <c r="V454" i="4"/>
  <c r="W454" i="4"/>
  <c r="X454" i="4"/>
  <c r="Y454" i="4"/>
  <c r="Z454" i="4"/>
  <c r="AA454" i="4"/>
  <c r="P455" i="4"/>
  <c r="Q455" i="4"/>
  <c r="S455" i="4"/>
  <c r="T455" i="4"/>
  <c r="U455" i="4"/>
  <c r="V455" i="4"/>
  <c r="W455" i="4"/>
  <c r="X455" i="4"/>
  <c r="Y455" i="4"/>
  <c r="Z455" i="4"/>
  <c r="AA455" i="4"/>
  <c r="P456" i="4"/>
  <c r="Q456" i="4"/>
  <c r="S456" i="4"/>
  <c r="T456" i="4"/>
  <c r="U456" i="4"/>
  <c r="V456" i="4"/>
  <c r="W456" i="4"/>
  <c r="X456" i="4"/>
  <c r="Y456" i="4"/>
  <c r="Z456" i="4"/>
  <c r="AA456" i="4"/>
  <c r="P457" i="4"/>
  <c r="Q457" i="4"/>
  <c r="S457" i="4"/>
  <c r="T457" i="4"/>
  <c r="U457" i="4"/>
  <c r="V457" i="4"/>
  <c r="W457" i="4"/>
  <c r="X457" i="4"/>
  <c r="Y457" i="4"/>
  <c r="Z457" i="4"/>
  <c r="AA457" i="4"/>
  <c r="P458" i="4"/>
  <c r="Q458" i="4"/>
  <c r="S458" i="4"/>
  <c r="T458" i="4"/>
  <c r="U458" i="4"/>
  <c r="V458" i="4"/>
  <c r="W458" i="4"/>
  <c r="X458" i="4"/>
  <c r="Y458" i="4"/>
  <c r="Z458" i="4"/>
  <c r="AA458" i="4"/>
  <c r="P459" i="4"/>
  <c r="Q459" i="4"/>
  <c r="S459" i="4"/>
  <c r="T459" i="4"/>
  <c r="U459" i="4"/>
  <c r="V459" i="4"/>
  <c r="W459" i="4"/>
  <c r="X459" i="4"/>
  <c r="Y459" i="4"/>
  <c r="Z459" i="4"/>
  <c r="AA459" i="4"/>
  <c r="P460" i="4"/>
  <c r="Q460" i="4"/>
  <c r="S460" i="4"/>
  <c r="T460" i="4"/>
  <c r="U460" i="4"/>
  <c r="V460" i="4"/>
  <c r="W460" i="4"/>
  <c r="X460" i="4"/>
  <c r="Y460" i="4"/>
  <c r="Z460" i="4"/>
  <c r="AA460" i="4"/>
  <c r="P461" i="4"/>
  <c r="Q461" i="4"/>
  <c r="S461" i="4"/>
  <c r="T461" i="4"/>
  <c r="U461" i="4"/>
  <c r="V461" i="4"/>
  <c r="W461" i="4"/>
  <c r="X461" i="4"/>
  <c r="Y461" i="4"/>
  <c r="Z461" i="4"/>
  <c r="AA461" i="4"/>
  <c r="P462" i="4"/>
  <c r="Q462" i="4"/>
  <c r="R462" i="4"/>
  <c r="T462" i="4"/>
  <c r="U462" i="4"/>
  <c r="V462" i="4"/>
  <c r="W462" i="4"/>
  <c r="X462" i="4"/>
  <c r="Y462" i="4"/>
  <c r="Z462" i="4"/>
  <c r="AA462" i="4"/>
  <c r="P463" i="4"/>
  <c r="Q463" i="4"/>
  <c r="R463" i="4"/>
  <c r="T463" i="4"/>
  <c r="U463" i="4"/>
  <c r="V463" i="4"/>
  <c r="W463" i="4"/>
  <c r="X463" i="4"/>
  <c r="Y463" i="4"/>
  <c r="Z463" i="4"/>
  <c r="AA463" i="4"/>
  <c r="P464" i="4"/>
  <c r="Q464" i="4"/>
  <c r="R464" i="4"/>
  <c r="T464" i="4"/>
  <c r="U464" i="4"/>
  <c r="V464" i="4"/>
  <c r="W464" i="4"/>
  <c r="X464" i="4"/>
  <c r="Y464" i="4"/>
  <c r="Z464" i="4"/>
  <c r="AA464" i="4"/>
  <c r="P465" i="4"/>
  <c r="Q465" i="4"/>
  <c r="R465" i="4"/>
  <c r="T465" i="4"/>
  <c r="U465" i="4"/>
  <c r="V465" i="4"/>
  <c r="W465" i="4"/>
  <c r="X465" i="4"/>
  <c r="Y465" i="4"/>
  <c r="Z465" i="4"/>
  <c r="AA465" i="4"/>
  <c r="P466" i="4"/>
  <c r="Q466" i="4"/>
  <c r="R466" i="4"/>
  <c r="T466" i="4"/>
  <c r="U466" i="4"/>
  <c r="V466" i="4"/>
  <c r="W466" i="4"/>
  <c r="X466" i="4"/>
  <c r="Y466" i="4"/>
  <c r="Z466" i="4"/>
  <c r="AA466" i="4"/>
  <c r="P467" i="4"/>
  <c r="Q467" i="4"/>
  <c r="R467" i="4"/>
  <c r="T467" i="4"/>
  <c r="U467" i="4"/>
  <c r="V467" i="4"/>
  <c r="W467" i="4"/>
  <c r="X467" i="4"/>
  <c r="Y467" i="4"/>
  <c r="Z467" i="4"/>
  <c r="AA467" i="4"/>
  <c r="P468" i="4"/>
  <c r="Q468" i="4"/>
  <c r="R468" i="4"/>
  <c r="T468" i="4"/>
  <c r="U468" i="4"/>
  <c r="V468" i="4"/>
  <c r="W468" i="4"/>
  <c r="X468" i="4"/>
  <c r="Y468" i="4"/>
  <c r="Z468" i="4"/>
  <c r="AA468" i="4"/>
  <c r="P469" i="4"/>
  <c r="Q469" i="4"/>
  <c r="R469" i="4"/>
  <c r="T469" i="4"/>
  <c r="U469" i="4"/>
  <c r="V469" i="4"/>
  <c r="W469" i="4"/>
  <c r="X469" i="4"/>
  <c r="Y469" i="4"/>
  <c r="Z469" i="4"/>
  <c r="AA469" i="4"/>
  <c r="P470" i="4"/>
  <c r="Q470" i="4"/>
  <c r="R470" i="4"/>
  <c r="T470" i="4"/>
  <c r="U470" i="4"/>
  <c r="V470" i="4"/>
  <c r="W470" i="4"/>
  <c r="X470" i="4"/>
  <c r="Y470" i="4"/>
  <c r="Z470" i="4"/>
  <c r="AA470" i="4"/>
  <c r="P471" i="4"/>
  <c r="Q471" i="4"/>
  <c r="R471" i="4"/>
  <c r="T471" i="4"/>
  <c r="U471" i="4"/>
  <c r="V471" i="4"/>
  <c r="W471" i="4"/>
  <c r="X471" i="4"/>
  <c r="Y471" i="4"/>
  <c r="Z471" i="4"/>
  <c r="AA471" i="4"/>
  <c r="P472" i="4"/>
  <c r="Q472" i="4"/>
  <c r="R472" i="4"/>
  <c r="T472" i="4"/>
  <c r="U472" i="4"/>
  <c r="V472" i="4"/>
  <c r="W472" i="4"/>
  <c r="X472" i="4"/>
  <c r="Y472" i="4"/>
  <c r="Z472" i="4"/>
  <c r="AA472" i="4"/>
  <c r="P473" i="4"/>
  <c r="Q473" i="4"/>
  <c r="R473" i="4"/>
  <c r="T473" i="4"/>
  <c r="U473" i="4"/>
  <c r="V473" i="4"/>
  <c r="W473" i="4"/>
  <c r="X473" i="4"/>
  <c r="Y473" i="4"/>
  <c r="Z473" i="4"/>
  <c r="AA473" i="4"/>
  <c r="P474" i="4"/>
  <c r="Q474" i="4"/>
  <c r="R474" i="4"/>
  <c r="T474" i="4"/>
  <c r="U474" i="4"/>
  <c r="V474" i="4"/>
  <c r="W474" i="4"/>
  <c r="X474" i="4"/>
  <c r="Y474" i="4"/>
  <c r="Z474" i="4"/>
  <c r="AA474" i="4"/>
  <c r="P475" i="4"/>
  <c r="Q475" i="4"/>
  <c r="R475" i="4"/>
  <c r="T475" i="4"/>
  <c r="U475" i="4"/>
  <c r="V475" i="4"/>
  <c r="W475" i="4"/>
  <c r="X475" i="4"/>
  <c r="Y475" i="4"/>
  <c r="Z475" i="4"/>
  <c r="AA475" i="4"/>
  <c r="P476" i="4"/>
  <c r="Q476" i="4"/>
  <c r="R476" i="4"/>
  <c r="T476" i="4"/>
  <c r="U476" i="4"/>
  <c r="V476" i="4"/>
  <c r="W476" i="4"/>
  <c r="X476" i="4"/>
  <c r="Y476" i="4"/>
  <c r="Z476" i="4"/>
  <c r="AA476" i="4"/>
  <c r="P477" i="4"/>
  <c r="Q477" i="4"/>
  <c r="R477" i="4"/>
  <c r="T477" i="4"/>
  <c r="U477" i="4"/>
  <c r="V477" i="4"/>
  <c r="W477" i="4"/>
  <c r="X477" i="4"/>
  <c r="Y477" i="4"/>
  <c r="Z477" i="4"/>
  <c r="AA477" i="4"/>
  <c r="P478" i="4"/>
  <c r="Q478" i="4"/>
  <c r="R478" i="4"/>
  <c r="T478" i="4"/>
  <c r="U478" i="4"/>
  <c r="V478" i="4"/>
  <c r="W478" i="4"/>
  <c r="X478" i="4"/>
  <c r="Y478" i="4"/>
  <c r="Z478" i="4"/>
  <c r="AA478" i="4"/>
  <c r="P479" i="4"/>
  <c r="Q479" i="4"/>
  <c r="R479" i="4"/>
  <c r="T479" i="4"/>
  <c r="U479" i="4"/>
  <c r="V479" i="4"/>
  <c r="W479" i="4"/>
  <c r="X479" i="4"/>
  <c r="Y479" i="4"/>
  <c r="Z479" i="4"/>
  <c r="AA479" i="4"/>
  <c r="P480" i="4"/>
  <c r="Q480" i="4"/>
  <c r="R480" i="4"/>
  <c r="T480" i="4"/>
  <c r="U480" i="4"/>
  <c r="V480" i="4"/>
  <c r="W480" i="4"/>
  <c r="X480" i="4"/>
  <c r="Y480" i="4"/>
  <c r="Z480" i="4"/>
  <c r="AA480" i="4"/>
  <c r="P481" i="4"/>
  <c r="Q481" i="4"/>
  <c r="R481" i="4"/>
  <c r="T481" i="4"/>
  <c r="U481" i="4"/>
  <c r="V481" i="4"/>
  <c r="W481" i="4"/>
  <c r="X481" i="4"/>
  <c r="Y481" i="4"/>
  <c r="Z481" i="4"/>
  <c r="AA481" i="4"/>
  <c r="P482" i="4"/>
  <c r="Q482" i="4"/>
  <c r="R482" i="4"/>
  <c r="T482" i="4"/>
  <c r="U482" i="4"/>
  <c r="V482" i="4"/>
  <c r="W482" i="4"/>
  <c r="X482" i="4"/>
  <c r="Y482" i="4"/>
  <c r="Z482" i="4"/>
  <c r="AA482" i="4"/>
  <c r="P483" i="4"/>
  <c r="Q483" i="4"/>
  <c r="R483" i="4"/>
  <c r="T483" i="4"/>
  <c r="U483" i="4"/>
  <c r="V483" i="4"/>
  <c r="W483" i="4"/>
  <c r="X483" i="4"/>
  <c r="Y483" i="4"/>
  <c r="Z483" i="4"/>
  <c r="AA483" i="4"/>
  <c r="P484" i="4"/>
  <c r="Q484" i="4"/>
  <c r="R484" i="4"/>
  <c r="T484" i="4"/>
  <c r="U484" i="4"/>
  <c r="V484" i="4"/>
  <c r="W484" i="4"/>
  <c r="X484" i="4"/>
  <c r="Y484" i="4"/>
  <c r="Z484" i="4"/>
  <c r="AA484" i="4"/>
  <c r="P485" i="4"/>
  <c r="Q485" i="4"/>
  <c r="R485" i="4"/>
  <c r="T485" i="4"/>
  <c r="U485" i="4"/>
  <c r="V485" i="4"/>
  <c r="W485" i="4"/>
  <c r="X485" i="4"/>
  <c r="Y485" i="4"/>
  <c r="Z485" i="4"/>
  <c r="AA485" i="4"/>
  <c r="P486" i="4"/>
  <c r="Q486" i="4"/>
  <c r="R486" i="4"/>
  <c r="T486" i="4"/>
  <c r="U486" i="4"/>
  <c r="V486" i="4"/>
  <c r="W486" i="4"/>
  <c r="X486" i="4"/>
  <c r="Y486" i="4"/>
  <c r="Z486" i="4"/>
  <c r="AA486" i="4"/>
  <c r="P487" i="4"/>
  <c r="Q487" i="4"/>
  <c r="R487" i="4"/>
  <c r="T487" i="4"/>
  <c r="U487" i="4"/>
  <c r="V487" i="4"/>
  <c r="W487" i="4"/>
  <c r="X487" i="4"/>
  <c r="Y487" i="4"/>
  <c r="Z487" i="4"/>
  <c r="AA487" i="4"/>
  <c r="P488" i="4"/>
  <c r="Q488" i="4"/>
  <c r="R488" i="4"/>
  <c r="T488" i="4"/>
  <c r="U488" i="4"/>
  <c r="V488" i="4"/>
  <c r="W488" i="4"/>
  <c r="X488" i="4"/>
  <c r="Y488" i="4"/>
  <c r="Z488" i="4"/>
  <c r="AA488" i="4"/>
  <c r="P489" i="4"/>
  <c r="Q489" i="4"/>
  <c r="R489" i="4"/>
  <c r="T489" i="4"/>
  <c r="U489" i="4"/>
  <c r="V489" i="4"/>
  <c r="W489" i="4"/>
  <c r="X489" i="4"/>
  <c r="Y489" i="4"/>
  <c r="Z489" i="4"/>
  <c r="AA489" i="4"/>
  <c r="P490" i="4"/>
  <c r="Q490" i="4"/>
  <c r="R490" i="4"/>
  <c r="T490" i="4"/>
  <c r="U490" i="4"/>
  <c r="V490" i="4"/>
  <c r="W490" i="4"/>
  <c r="X490" i="4"/>
  <c r="Y490" i="4"/>
  <c r="Z490" i="4"/>
  <c r="AA490" i="4"/>
  <c r="P491" i="4"/>
  <c r="Q491" i="4"/>
  <c r="R491" i="4"/>
  <c r="T491" i="4"/>
  <c r="U491" i="4"/>
  <c r="V491" i="4"/>
  <c r="W491" i="4"/>
  <c r="X491" i="4"/>
  <c r="Y491" i="4"/>
  <c r="Z491" i="4"/>
  <c r="AA491" i="4"/>
  <c r="P492" i="4"/>
  <c r="Q492" i="4"/>
  <c r="R492" i="4"/>
  <c r="S492" i="4"/>
  <c r="U492" i="4"/>
  <c r="V492" i="4"/>
  <c r="W492" i="4"/>
  <c r="X492" i="4"/>
  <c r="Y492" i="4"/>
  <c r="Z492" i="4"/>
  <c r="AA492" i="4"/>
  <c r="P493" i="4"/>
  <c r="Q493" i="4"/>
  <c r="R493" i="4"/>
  <c r="S493" i="4"/>
  <c r="U493" i="4"/>
  <c r="V493" i="4"/>
  <c r="W493" i="4"/>
  <c r="X493" i="4"/>
  <c r="Y493" i="4"/>
  <c r="Z493" i="4"/>
  <c r="AA493" i="4"/>
  <c r="P494" i="4"/>
  <c r="Q494" i="4"/>
  <c r="R494" i="4"/>
  <c r="S494" i="4"/>
  <c r="U494" i="4"/>
  <c r="V494" i="4"/>
  <c r="W494" i="4"/>
  <c r="X494" i="4"/>
  <c r="Y494" i="4"/>
  <c r="Z494" i="4"/>
  <c r="AA494" i="4"/>
  <c r="P495" i="4"/>
  <c r="Q495" i="4"/>
  <c r="R495" i="4"/>
  <c r="S495" i="4"/>
  <c r="U495" i="4"/>
  <c r="V495" i="4"/>
  <c r="W495" i="4"/>
  <c r="X495" i="4"/>
  <c r="Y495" i="4"/>
  <c r="Z495" i="4"/>
  <c r="AA495" i="4"/>
  <c r="P496" i="4"/>
  <c r="Q496" i="4"/>
  <c r="R496" i="4"/>
  <c r="S496" i="4"/>
  <c r="U496" i="4"/>
  <c r="V496" i="4"/>
  <c r="W496" i="4"/>
  <c r="X496" i="4"/>
  <c r="Y496" i="4"/>
  <c r="Z496" i="4"/>
  <c r="AA496" i="4"/>
  <c r="P497" i="4"/>
  <c r="Q497" i="4"/>
  <c r="R497" i="4"/>
  <c r="S497" i="4"/>
  <c r="U497" i="4"/>
  <c r="V497" i="4"/>
  <c r="W497" i="4"/>
  <c r="X497" i="4"/>
  <c r="Y497" i="4"/>
  <c r="Z497" i="4"/>
  <c r="AA497" i="4"/>
  <c r="P498" i="4"/>
  <c r="Q498" i="4"/>
  <c r="R498" i="4"/>
  <c r="S498" i="4"/>
  <c r="U498" i="4"/>
  <c r="V498" i="4"/>
  <c r="W498" i="4"/>
  <c r="X498" i="4"/>
  <c r="Y498" i="4"/>
  <c r="Z498" i="4"/>
  <c r="AA498" i="4"/>
  <c r="P499" i="4"/>
  <c r="Q499" i="4"/>
  <c r="R499" i="4"/>
  <c r="S499" i="4"/>
  <c r="U499" i="4"/>
  <c r="V499" i="4"/>
  <c r="W499" i="4"/>
  <c r="X499" i="4"/>
  <c r="Y499" i="4"/>
  <c r="Z499" i="4"/>
  <c r="AA499" i="4"/>
  <c r="P500" i="4"/>
  <c r="Q500" i="4"/>
  <c r="R500" i="4"/>
  <c r="S500" i="4"/>
  <c r="U500" i="4"/>
  <c r="V500" i="4"/>
  <c r="W500" i="4"/>
  <c r="X500" i="4"/>
  <c r="Y500" i="4"/>
  <c r="Z500" i="4"/>
  <c r="AA500" i="4"/>
  <c r="P501" i="4"/>
  <c r="Q501" i="4"/>
  <c r="R501" i="4"/>
  <c r="S501" i="4"/>
  <c r="U501" i="4"/>
  <c r="V501" i="4"/>
  <c r="W501" i="4"/>
  <c r="X501" i="4"/>
  <c r="Y501" i="4"/>
  <c r="Z501" i="4"/>
  <c r="AA501" i="4"/>
  <c r="P502" i="4"/>
  <c r="Q502" i="4"/>
  <c r="R502" i="4"/>
  <c r="S502" i="4"/>
  <c r="U502" i="4"/>
  <c r="V502" i="4"/>
  <c r="W502" i="4"/>
  <c r="X502" i="4"/>
  <c r="Y502" i="4"/>
  <c r="Z502" i="4"/>
  <c r="AA502" i="4"/>
  <c r="P503" i="4"/>
  <c r="Q503" i="4"/>
  <c r="R503" i="4"/>
  <c r="S503" i="4"/>
  <c r="U503" i="4"/>
  <c r="V503" i="4"/>
  <c r="W503" i="4"/>
  <c r="X503" i="4"/>
  <c r="Y503" i="4"/>
  <c r="Z503" i="4"/>
  <c r="AA503" i="4"/>
  <c r="P504" i="4"/>
  <c r="Q504" i="4"/>
  <c r="R504" i="4"/>
  <c r="S504" i="4"/>
  <c r="U504" i="4"/>
  <c r="V504" i="4"/>
  <c r="W504" i="4"/>
  <c r="X504" i="4"/>
  <c r="Y504" i="4"/>
  <c r="Z504" i="4"/>
  <c r="AA504" i="4"/>
  <c r="P505" i="4"/>
  <c r="Q505" i="4"/>
  <c r="R505" i="4"/>
  <c r="S505" i="4"/>
  <c r="U505" i="4"/>
  <c r="V505" i="4"/>
  <c r="W505" i="4"/>
  <c r="X505" i="4"/>
  <c r="Y505" i="4"/>
  <c r="Z505" i="4"/>
  <c r="AA505" i="4"/>
  <c r="P506" i="4"/>
  <c r="Q506" i="4"/>
  <c r="R506" i="4"/>
  <c r="S506" i="4"/>
  <c r="U506" i="4"/>
  <c r="V506" i="4"/>
  <c r="W506" i="4"/>
  <c r="X506" i="4"/>
  <c r="Y506" i="4"/>
  <c r="Z506" i="4"/>
  <c r="AA506" i="4"/>
  <c r="P507" i="4"/>
  <c r="Q507" i="4"/>
  <c r="R507" i="4"/>
  <c r="S507" i="4"/>
  <c r="U507" i="4"/>
  <c r="V507" i="4"/>
  <c r="W507" i="4"/>
  <c r="X507" i="4"/>
  <c r="Y507" i="4"/>
  <c r="Z507" i="4"/>
  <c r="AA507" i="4"/>
  <c r="P508" i="4"/>
  <c r="Q508" i="4"/>
  <c r="R508" i="4"/>
  <c r="S508" i="4"/>
  <c r="U508" i="4"/>
  <c r="V508" i="4"/>
  <c r="W508" i="4"/>
  <c r="X508" i="4"/>
  <c r="Y508" i="4"/>
  <c r="Z508" i="4"/>
  <c r="AA508" i="4"/>
  <c r="P509" i="4"/>
  <c r="Q509" i="4"/>
  <c r="R509" i="4"/>
  <c r="S509" i="4"/>
  <c r="U509" i="4"/>
  <c r="V509" i="4"/>
  <c r="W509" i="4"/>
  <c r="X509" i="4"/>
  <c r="Y509" i="4"/>
  <c r="Z509" i="4"/>
  <c r="AA509" i="4"/>
  <c r="P510" i="4"/>
  <c r="Q510" i="4"/>
  <c r="R510" i="4"/>
  <c r="S510" i="4"/>
  <c r="U510" i="4"/>
  <c r="V510" i="4"/>
  <c r="W510" i="4"/>
  <c r="X510" i="4"/>
  <c r="Y510" i="4"/>
  <c r="Z510" i="4"/>
  <c r="AA510" i="4"/>
  <c r="P511" i="4"/>
  <c r="Q511" i="4"/>
  <c r="R511" i="4"/>
  <c r="S511" i="4"/>
  <c r="U511" i="4"/>
  <c r="V511" i="4"/>
  <c r="W511" i="4"/>
  <c r="X511" i="4"/>
  <c r="Y511" i="4"/>
  <c r="Z511" i="4"/>
  <c r="AA511" i="4"/>
  <c r="P512" i="4"/>
  <c r="Q512" i="4"/>
  <c r="R512" i="4"/>
  <c r="S512" i="4"/>
  <c r="U512" i="4"/>
  <c r="V512" i="4"/>
  <c r="W512" i="4"/>
  <c r="X512" i="4"/>
  <c r="Y512" i="4"/>
  <c r="Z512" i="4"/>
  <c r="AA512" i="4"/>
  <c r="P513" i="4"/>
  <c r="Q513" i="4"/>
  <c r="R513" i="4"/>
  <c r="S513" i="4"/>
  <c r="U513" i="4"/>
  <c r="V513" i="4"/>
  <c r="W513" i="4"/>
  <c r="X513" i="4"/>
  <c r="Y513" i="4"/>
  <c r="Z513" i="4"/>
  <c r="AA513" i="4"/>
  <c r="P514" i="4"/>
  <c r="Q514" i="4"/>
  <c r="R514" i="4"/>
  <c r="S514" i="4"/>
  <c r="U514" i="4"/>
  <c r="V514" i="4"/>
  <c r="W514" i="4"/>
  <c r="X514" i="4"/>
  <c r="Y514" i="4"/>
  <c r="Z514" i="4"/>
  <c r="AA514" i="4"/>
  <c r="P515" i="4"/>
  <c r="Q515" i="4"/>
  <c r="R515" i="4"/>
  <c r="S515" i="4"/>
  <c r="U515" i="4"/>
  <c r="V515" i="4"/>
  <c r="W515" i="4"/>
  <c r="X515" i="4"/>
  <c r="Y515" i="4"/>
  <c r="Z515" i="4"/>
  <c r="AA515" i="4"/>
  <c r="P516" i="4"/>
  <c r="Q516" i="4"/>
  <c r="R516" i="4"/>
  <c r="S516" i="4"/>
  <c r="U516" i="4"/>
  <c r="V516" i="4"/>
  <c r="W516" i="4"/>
  <c r="X516" i="4"/>
  <c r="Y516" i="4"/>
  <c r="Z516" i="4"/>
  <c r="AA516" i="4"/>
  <c r="P517" i="4"/>
  <c r="Q517" i="4"/>
  <c r="R517" i="4"/>
  <c r="S517" i="4"/>
  <c r="U517" i="4"/>
  <c r="V517" i="4"/>
  <c r="W517" i="4"/>
  <c r="X517" i="4"/>
  <c r="Y517" i="4"/>
  <c r="Z517" i="4"/>
  <c r="AA517" i="4"/>
  <c r="P518" i="4"/>
  <c r="Q518" i="4"/>
  <c r="R518" i="4"/>
  <c r="S518" i="4"/>
  <c r="U518" i="4"/>
  <c r="V518" i="4"/>
  <c r="W518" i="4"/>
  <c r="X518" i="4"/>
  <c r="Y518" i="4"/>
  <c r="Z518" i="4"/>
  <c r="AA518" i="4"/>
  <c r="P519" i="4"/>
  <c r="Q519" i="4"/>
  <c r="R519" i="4"/>
  <c r="S519" i="4"/>
  <c r="U519" i="4"/>
  <c r="V519" i="4"/>
  <c r="W519" i="4"/>
  <c r="X519" i="4"/>
  <c r="Y519" i="4"/>
  <c r="Z519" i="4"/>
  <c r="AA519" i="4"/>
  <c r="P520" i="4"/>
  <c r="Q520" i="4"/>
  <c r="R520" i="4"/>
  <c r="S520" i="4"/>
  <c r="U520" i="4"/>
  <c r="V520" i="4"/>
  <c r="W520" i="4"/>
  <c r="X520" i="4"/>
  <c r="Y520" i="4"/>
  <c r="Z520" i="4"/>
  <c r="AA520" i="4"/>
  <c r="P521" i="4"/>
  <c r="Q521" i="4"/>
  <c r="R521" i="4"/>
  <c r="S521" i="4"/>
  <c r="U521" i="4"/>
  <c r="V521" i="4"/>
  <c r="W521" i="4"/>
  <c r="X521" i="4"/>
  <c r="Y521" i="4"/>
  <c r="Z521" i="4"/>
  <c r="AA521" i="4"/>
  <c r="P522" i="4"/>
  <c r="Q522" i="4"/>
  <c r="R522" i="4"/>
  <c r="S522" i="4"/>
  <c r="U522" i="4"/>
  <c r="V522" i="4"/>
  <c r="W522" i="4"/>
  <c r="X522" i="4"/>
  <c r="Y522" i="4"/>
  <c r="Z522" i="4"/>
  <c r="AA522" i="4"/>
  <c r="P523" i="4"/>
  <c r="Q523" i="4"/>
  <c r="R523" i="4"/>
  <c r="S523" i="4"/>
  <c r="T523" i="4"/>
  <c r="V523" i="4"/>
  <c r="W523" i="4"/>
  <c r="X523" i="4"/>
  <c r="Y523" i="4"/>
  <c r="Z523" i="4"/>
  <c r="AA523" i="4"/>
  <c r="P524" i="4"/>
  <c r="Q524" i="4"/>
  <c r="R524" i="4"/>
  <c r="S524" i="4"/>
  <c r="T524" i="4"/>
  <c r="V524" i="4"/>
  <c r="W524" i="4"/>
  <c r="X524" i="4"/>
  <c r="Y524" i="4"/>
  <c r="Z524" i="4"/>
  <c r="AA524" i="4"/>
  <c r="P525" i="4"/>
  <c r="Q525" i="4"/>
  <c r="R525" i="4"/>
  <c r="S525" i="4"/>
  <c r="T525" i="4"/>
  <c r="V525" i="4"/>
  <c r="W525" i="4"/>
  <c r="X525" i="4"/>
  <c r="Y525" i="4"/>
  <c r="Z525" i="4"/>
  <c r="AA525" i="4"/>
  <c r="P526" i="4"/>
  <c r="Q526" i="4"/>
  <c r="R526" i="4"/>
  <c r="S526" i="4"/>
  <c r="T526" i="4"/>
  <c r="V526" i="4"/>
  <c r="W526" i="4"/>
  <c r="X526" i="4"/>
  <c r="Y526" i="4"/>
  <c r="Z526" i="4"/>
  <c r="AA526" i="4"/>
  <c r="P527" i="4"/>
  <c r="Q527" i="4"/>
  <c r="R527" i="4"/>
  <c r="S527" i="4"/>
  <c r="T527" i="4"/>
  <c r="V527" i="4"/>
  <c r="W527" i="4"/>
  <c r="X527" i="4"/>
  <c r="Y527" i="4"/>
  <c r="Z527" i="4"/>
  <c r="AA527" i="4"/>
  <c r="P528" i="4"/>
  <c r="Q528" i="4"/>
  <c r="R528" i="4"/>
  <c r="S528" i="4"/>
  <c r="T528" i="4"/>
  <c r="V528" i="4"/>
  <c r="W528" i="4"/>
  <c r="X528" i="4"/>
  <c r="Y528" i="4"/>
  <c r="Z528" i="4"/>
  <c r="AA528" i="4"/>
  <c r="P529" i="4"/>
  <c r="Q529" i="4"/>
  <c r="R529" i="4"/>
  <c r="S529" i="4"/>
  <c r="T529" i="4"/>
  <c r="V529" i="4"/>
  <c r="W529" i="4"/>
  <c r="X529" i="4"/>
  <c r="Y529" i="4"/>
  <c r="Z529" i="4"/>
  <c r="AA529" i="4"/>
  <c r="P530" i="4"/>
  <c r="Q530" i="4"/>
  <c r="R530" i="4"/>
  <c r="S530" i="4"/>
  <c r="T530" i="4"/>
  <c r="V530" i="4"/>
  <c r="W530" i="4"/>
  <c r="X530" i="4"/>
  <c r="Y530" i="4"/>
  <c r="Z530" i="4"/>
  <c r="AA530" i="4"/>
  <c r="P531" i="4"/>
  <c r="Q531" i="4"/>
  <c r="R531" i="4"/>
  <c r="S531" i="4"/>
  <c r="T531" i="4"/>
  <c r="V531" i="4"/>
  <c r="W531" i="4"/>
  <c r="X531" i="4"/>
  <c r="Y531" i="4"/>
  <c r="Z531" i="4"/>
  <c r="AA531" i="4"/>
  <c r="P532" i="4"/>
  <c r="Q532" i="4"/>
  <c r="R532" i="4"/>
  <c r="S532" i="4"/>
  <c r="T532" i="4"/>
  <c r="V532" i="4"/>
  <c r="W532" i="4"/>
  <c r="X532" i="4"/>
  <c r="Y532" i="4"/>
  <c r="Z532" i="4"/>
  <c r="AA532" i="4"/>
  <c r="P533" i="4"/>
  <c r="Q533" i="4"/>
  <c r="R533" i="4"/>
  <c r="S533" i="4"/>
  <c r="T533" i="4"/>
  <c r="V533" i="4"/>
  <c r="W533" i="4"/>
  <c r="X533" i="4"/>
  <c r="Y533" i="4"/>
  <c r="Z533" i="4"/>
  <c r="AA533" i="4"/>
  <c r="P534" i="4"/>
  <c r="Q534" i="4"/>
  <c r="R534" i="4"/>
  <c r="S534" i="4"/>
  <c r="T534" i="4"/>
  <c r="V534" i="4"/>
  <c r="W534" i="4"/>
  <c r="X534" i="4"/>
  <c r="Y534" i="4"/>
  <c r="Z534" i="4"/>
  <c r="AA534" i="4"/>
  <c r="P535" i="4"/>
  <c r="Q535" i="4"/>
  <c r="R535" i="4"/>
  <c r="S535" i="4"/>
  <c r="T535" i="4"/>
  <c r="V535" i="4"/>
  <c r="W535" i="4"/>
  <c r="X535" i="4"/>
  <c r="Y535" i="4"/>
  <c r="Z535" i="4"/>
  <c r="AA535" i="4"/>
  <c r="P536" i="4"/>
  <c r="Q536" i="4"/>
  <c r="R536" i="4"/>
  <c r="S536" i="4"/>
  <c r="T536" i="4"/>
  <c r="V536" i="4"/>
  <c r="W536" i="4"/>
  <c r="X536" i="4"/>
  <c r="Y536" i="4"/>
  <c r="Z536" i="4"/>
  <c r="AA536" i="4"/>
  <c r="P537" i="4"/>
  <c r="Q537" i="4"/>
  <c r="R537" i="4"/>
  <c r="S537" i="4"/>
  <c r="T537" i="4"/>
  <c r="V537" i="4"/>
  <c r="W537" i="4"/>
  <c r="X537" i="4"/>
  <c r="Y537" i="4"/>
  <c r="Z537" i="4"/>
  <c r="AA537" i="4"/>
  <c r="P538" i="4"/>
  <c r="Q538" i="4"/>
  <c r="R538" i="4"/>
  <c r="S538" i="4"/>
  <c r="T538" i="4"/>
  <c r="V538" i="4"/>
  <c r="W538" i="4"/>
  <c r="X538" i="4"/>
  <c r="Y538" i="4"/>
  <c r="Z538" i="4"/>
  <c r="AA538" i="4"/>
  <c r="P539" i="4"/>
  <c r="Q539" i="4"/>
  <c r="R539" i="4"/>
  <c r="S539" i="4"/>
  <c r="T539" i="4"/>
  <c r="V539" i="4"/>
  <c r="W539" i="4"/>
  <c r="X539" i="4"/>
  <c r="Y539" i="4"/>
  <c r="Z539" i="4"/>
  <c r="AA539" i="4"/>
  <c r="P540" i="4"/>
  <c r="Q540" i="4"/>
  <c r="R540" i="4"/>
  <c r="S540" i="4"/>
  <c r="T540" i="4"/>
  <c r="V540" i="4"/>
  <c r="W540" i="4"/>
  <c r="X540" i="4"/>
  <c r="Y540" i="4"/>
  <c r="Z540" i="4"/>
  <c r="AA540" i="4"/>
  <c r="P541" i="4"/>
  <c r="Q541" i="4"/>
  <c r="R541" i="4"/>
  <c r="S541" i="4"/>
  <c r="T541" i="4"/>
  <c r="V541" i="4"/>
  <c r="W541" i="4"/>
  <c r="X541" i="4"/>
  <c r="Y541" i="4"/>
  <c r="Z541" i="4"/>
  <c r="AA541" i="4"/>
  <c r="P542" i="4"/>
  <c r="Q542" i="4"/>
  <c r="R542" i="4"/>
  <c r="S542" i="4"/>
  <c r="T542" i="4"/>
  <c r="V542" i="4"/>
  <c r="W542" i="4"/>
  <c r="X542" i="4"/>
  <c r="Y542" i="4"/>
  <c r="Z542" i="4"/>
  <c r="AA542" i="4"/>
  <c r="P543" i="4"/>
  <c r="Q543" i="4"/>
  <c r="R543" i="4"/>
  <c r="S543" i="4"/>
  <c r="T543" i="4"/>
  <c r="V543" i="4"/>
  <c r="W543" i="4"/>
  <c r="X543" i="4"/>
  <c r="Y543" i="4"/>
  <c r="Z543" i="4"/>
  <c r="AA543" i="4"/>
  <c r="P544" i="4"/>
  <c r="Q544" i="4"/>
  <c r="R544" i="4"/>
  <c r="S544" i="4"/>
  <c r="T544" i="4"/>
  <c r="V544" i="4"/>
  <c r="W544" i="4"/>
  <c r="X544" i="4"/>
  <c r="Y544" i="4"/>
  <c r="Z544" i="4"/>
  <c r="AA544" i="4"/>
  <c r="P545" i="4"/>
  <c r="Q545" i="4"/>
  <c r="R545" i="4"/>
  <c r="S545" i="4"/>
  <c r="T545" i="4"/>
  <c r="V545" i="4"/>
  <c r="W545" i="4"/>
  <c r="X545" i="4"/>
  <c r="Y545" i="4"/>
  <c r="Z545" i="4"/>
  <c r="AA545" i="4"/>
  <c r="P546" i="4"/>
  <c r="Q546" i="4"/>
  <c r="R546" i="4"/>
  <c r="S546" i="4"/>
  <c r="T546" i="4"/>
  <c r="V546" i="4"/>
  <c r="W546" i="4"/>
  <c r="X546" i="4"/>
  <c r="Y546" i="4"/>
  <c r="Z546" i="4"/>
  <c r="AA546" i="4"/>
  <c r="P547" i="4"/>
  <c r="Q547" i="4"/>
  <c r="R547" i="4"/>
  <c r="S547" i="4"/>
  <c r="T547" i="4"/>
  <c r="V547" i="4"/>
  <c r="W547" i="4"/>
  <c r="X547" i="4"/>
  <c r="Y547" i="4"/>
  <c r="Z547" i="4"/>
  <c r="AA547" i="4"/>
  <c r="P548" i="4"/>
  <c r="Q548" i="4"/>
  <c r="R548" i="4"/>
  <c r="S548" i="4"/>
  <c r="T548" i="4"/>
  <c r="V548" i="4"/>
  <c r="W548" i="4"/>
  <c r="X548" i="4"/>
  <c r="Y548" i="4"/>
  <c r="Z548" i="4"/>
  <c r="AA548" i="4"/>
  <c r="P549" i="4"/>
  <c r="Q549" i="4"/>
  <c r="R549" i="4"/>
  <c r="S549" i="4"/>
  <c r="T549" i="4"/>
  <c r="V549" i="4"/>
  <c r="W549" i="4"/>
  <c r="X549" i="4"/>
  <c r="Y549" i="4"/>
  <c r="Z549" i="4"/>
  <c r="AA549" i="4"/>
  <c r="P550" i="4"/>
  <c r="Q550" i="4"/>
  <c r="R550" i="4"/>
  <c r="S550" i="4"/>
  <c r="T550" i="4"/>
  <c r="V550" i="4"/>
  <c r="W550" i="4"/>
  <c r="X550" i="4"/>
  <c r="Y550" i="4"/>
  <c r="Z550" i="4"/>
  <c r="AA550" i="4"/>
  <c r="P551" i="4"/>
  <c r="Q551" i="4"/>
  <c r="R551" i="4"/>
  <c r="S551" i="4"/>
  <c r="T551" i="4"/>
  <c r="V551" i="4"/>
  <c r="W551" i="4"/>
  <c r="X551" i="4"/>
  <c r="Y551" i="4"/>
  <c r="Z551" i="4"/>
  <c r="AA551" i="4"/>
  <c r="P552" i="4"/>
  <c r="Q552" i="4"/>
  <c r="R552" i="4"/>
  <c r="S552" i="4"/>
  <c r="T552" i="4"/>
  <c r="V552" i="4"/>
  <c r="W552" i="4"/>
  <c r="X552" i="4"/>
  <c r="Y552" i="4"/>
  <c r="Z552" i="4"/>
  <c r="AA552" i="4"/>
  <c r="P553" i="4"/>
  <c r="Q553" i="4"/>
  <c r="R553" i="4"/>
  <c r="S553" i="4"/>
  <c r="T553" i="4"/>
  <c r="U553" i="4"/>
  <c r="W553" i="4"/>
  <c r="X553" i="4"/>
  <c r="Y553" i="4"/>
  <c r="Z553" i="4"/>
  <c r="AA553" i="4"/>
  <c r="P554" i="4"/>
  <c r="Q554" i="4"/>
  <c r="R554" i="4"/>
  <c r="S554" i="4"/>
  <c r="T554" i="4"/>
  <c r="U554" i="4"/>
  <c r="W554" i="4"/>
  <c r="X554" i="4"/>
  <c r="Y554" i="4"/>
  <c r="Z554" i="4"/>
  <c r="AA554" i="4"/>
  <c r="P555" i="4"/>
  <c r="Q555" i="4"/>
  <c r="R555" i="4"/>
  <c r="S555" i="4"/>
  <c r="T555" i="4"/>
  <c r="U555" i="4"/>
  <c r="W555" i="4"/>
  <c r="X555" i="4"/>
  <c r="Y555" i="4"/>
  <c r="Z555" i="4"/>
  <c r="AA555" i="4"/>
  <c r="P556" i="4"/>
  <c r="Q556" i="4"/>
  <c r="R556" i="4"/>
  <c r="S556" i="4"/>
  <c r="T556" i="4"/>
  <c r="U556" i="4"/>
  <c r="W556" i="4"/>
  <c r="X556" i="4"/>
  <c r="Y556" i="4"/>
  <c r="Z556" i="4"/>
  <c r="AA556" i="4"/>
  <c r="P557" i="4"/>
  <c r="Q557" i="4"/>
  <c r="R557" i="4"/>
  <c r="S557" i="4"/>
  <c r="T557" i="4"/>
  <c r="U557" i="4"/>
  <c r="W557" i="4"/>
  <c r="X557" i="4"/>
  <c r="Y557" i="4"/>
  <c r="Z557" i="4"/>
  <c r="AA557" i="4"/>
  <c r="P558" i="4"/>
  <c r="Q558" i="4"/>
  <c r="R558" i="4"/>
  <c r="S558" i="4"/>
  <c r="T558" i="4"/>
  <c r="U558" i="4"/>
  <c r="W558" i="4"/>
  <c r="X558" i="4"/>
  <c r="Y558" i="4"/>
  <c r="Z558" i="4"/>
  <c r="AA558" i="4"/>
  <c r="P559" i="4"/>
  <c r="Q559" i="4"/>
  <c r="R559" i="4"/>
  <c r="S559" i="4"/>
  <c r="T559" i="4"/>
  <c r="U559" i="4"/>
  <c r="W559" i="4"/>
  <c r="X559" i="4"/>
  <c r="Y559" i="4"/>
  <c r="Z559" i="4"/>
  <c r="AA559" i="4"/>
  <c r="P560" i="4"/>
  <c r="Q560" i="4"/>
  <c r="R560" i="4"/>
  <c r="S560" i="4"/>
  <c r="T560" i="4"/>
  <c r="U560" i="4"/>
  <c r="W560" i="4"/>
  <c r="X560" i="4"/>
  <c r="Y560" i="4"/>
  <c r="Z560" i="4"/>
  <c r="AA560" i="4"/>
  <c r="P561" i="4"/>
  <c r="Q561" i="4"/>
  <c r="R561" i="4"/>
  <c r="S561" i="4"/>
  <c r="T561" i="4"/>
  <c r="U561" i="4"/>
  <c r="W561" i="4"/>
  <c r="X561" i="4"/>
  <c r="Y561" i="4"/>
  <c r="Z561" i="4"/>
  <c r="AA561" i="4"/>
  <c r="P562" i="4"/>
  <c r="Q562" i="4"/>
  <c r="R562" i="4"/>
  <c r="S562" i="4"/>
  <c r="T562" i="4"/>
  <c r="U562" i="4"/>
  <c r="W562" i="4"/>
  <c r="X562" i="4"/>
  <c r="Y562" i="4"/>
  <c r="Z562" i="4"/>
  <c r="AA562" i="4"/>
  <c r="P563" i="4"/>
  <c r="Q563" i="4"/>
  <c r="R563" i="4"/>
  <c r="S563" i="4"/>
  <c r="T563" i="4"/>
  <c r="U563" i="4"/>
  <c r="W563" i="4"/>
  <c r="X563" i="4"/>
  <c r="Y563" i="4"/>
  <c r="Z563" i="4"/>
  <c r="AA563" i="4"/>
  <c r="P564" i="4"/>
  <c r="Q564" i="4"/>
  <c r="R564" i="4"/>
  <c r="S564" i="4"/>
  <c r="T564" i="4"/>
  <c r="U564" i="4"/>
  <c r="W564" i="4"/>
  <c r="X564" i="4"/>
  <c r="Y564" i="4"/>
  <c r="Z564" i="4"/>
  <c r="AA564" i="4"/>
  <c r="P565" i="4"/>
  <c r="Q565" i="4"/>
  <c r="R565" i="4"/>
  <c r="S565" i="4"/>
  <c r="T565" i="4"/>
  <c r="U565" i="4"/>
  <c r="W565" i="4"/>
  <c r="X565" i="4"/>
  <c r="Y565" i="4"/>
  <c r="Z565" i="4"/>
  <c r="AA565" i="4"/>
  <c r="P566" i="4"/>
  <c r="Q566" i="4"/>
  <c r="R566" i="4"/>
  <c r="S566" i="4"/>
  <c r="T566" i="4"/>
  <c r="U566" i="4"/>
  <c r="W566" i="4"/>
  <c r="X566" i="4"/>
  <c r="Y566" i="4"/>
  <c r="Z566" i="4"/>
  <c r="AA566" i="4"/>
  <c r="P567" i="4"/>
  <c r="Q567" i="4"/>
  <c r="R567" i="4"/>
  <c r="S567" i="4"/>
  <c r="T567" i="4"/>
  <c r="U567" i="4"/>
  <c r="W567" i="4"/>
  <c r="X567" i="4"/>
  <c r="Y567" i="4"/>
  <c r="Z567" i="4"/>
  <c r="AA567" i="4"/>
  <c r="P568" i="4"/>
  <c r="Q568" i="4"/>
  <c r="R568" i="4"/>
  <c r="S568" i="4"/>
  <c r="T568" i="4"/>
  <c r="U568" i="4"/>
  <c r="W568" i="4"/>
  <c r="X568" i="4"/>
  <c r="Y568" i="4"/>
  <c r="Z568" i="4"/>
  <c r="AA568" i="4"/>
  <c r="P569" i="4"/>
  <c r="Q569" i="4"/>
  <c r="R569" i="4"/>
  <c r="S569" i="4"/>
  <c r="T569" i="4"/>
  <c r="U569" i="4"/>
  <c r="W569" i="4"/>
  <c r="X569" i="4"/>
  <c r="Y569" i="4"/>
  <c r="Z569" i="4"/>
  <c r="AA569" i="4"/>
  <c r="P570" i="4"/>
  <c r="Q570" i="4"/>
  <c r="R570" i="4"/>
  <c r="S570" i="4"/>
  <c r="T570" i="4"/>
  <c r="U570" i="4"/>
  <c r="W570" i="4"/>
  <c r="X570" i="4"/>
  <c r="Y570" i="4"/>
  <c r="Z570" i="4"/>
  <c r="AA570" i="4"/>
  <c r="P571" i="4"/>
  <c r="Q571" i="4"/>
  <c r="R571" i="4"/>
  <c r="S571" i="4"/>
  <c r="T571" i="4"/>
  <c r="U571" i="4"/>
  <c r="W571" i="4"/>
  <c r="X571" i="4"/>
  <c r="Y571" i="4"/>
  <c r="Z571" i="4"/>
  <c r="AA571" i="4"/>
  <c r="P572" i="4"/>
  <c r="Q572" i="4"/>
  <c r="R572" i="4"/>
  <c r="S572" i="4"/>
  <c r="T572" i="4"/>
  <c r="U572" i="4"/>
  <c r="W572" i="4"/>
  <c r="X572" i="4"/>
  <c r="Y572" i="4"/>
  <c r="Z572" i="4"/>
  <c r="AA572" i="4"/>
  <c r="P573" i="4"/>
  <c r="Q573" i="4"/>
  <c r="R573" i="4"/>
  <c r="S573" i="4"/>
  <c r="T573" i="4"/>
  <c r="U573" i="4"/>
  <c r="W573" i="4"/>
  <c r="X573" i="4"/>
  <c r="Y573" i="4"/>
  <c r="Z573" i="4"/>
  <c r="AA573" i="4"/>
  <c r="P574" i="4"/>
  <c r="Q574" i="4"/>
  <c r="R574" i="4"/>
  <c r="S574" i="4"/>
  <c r="T574" i="4"/>
  <c r="U574" i="4"/>
  <c r="W574" i="4"/>
  <c r="X574" i="4"/>
  <c r="Y574" i="4"/>
  <c r="Z574" i="4"/>
  <c r="AA574" i="4"/>
  <c r="P575" i="4"/>
  <c r="Q575" i="4"/>
  <c r="R575" i="4"/>
  <c r="S575" i="4"/>
  <c r="T575" i="4"/>
  <c r="U575" i="4"/>
  <c r="W575" i="4"/>
  <c r="X575" i="4"/>
  <c r="Y575" i="4"/>
  <c r="Z575" i="4"/>
  <c r="AA575" i="4"/>
  <c r="P576" i="4"/>
  <c r="Q576" i="4"/>
  <c r="R576" i="4"/>
  <c r="S576" i="4"/>
  <c r="T576" i="4"/>
  <c r="U576" i="4"/>
  <c r="W576" i="4"/>
  <c r="X576" i="4"/>
  <c r="Y576" i="4"/>
  <c r="Z576" i="4"/>
  <c r="AA576" i="4"/>
  <c r="P577" i="4"/>
  <c r="Q577" i="4"/>
  <c r="R577" i="4"/>
  <c r="S577" i="4"/>
  <c r="T577" i="4"/>
  <c r="U577" i="4"/>
  <c r="W577" i="4"/>
  <c r="X577" i="4"/>
  <c r="Y577" i="4"/>
  <c r="Z577" i="4"/>
  <c r="AA577" i="4"/>
  <c r="P578" i="4"/>
  <c r="Q578" i="4"/>
  <c r="R578" i="4"/>
  <c r="S578" i="4"/>
  <c r="T578" i="4"/>
  <c r="U578" i="4"/>
  <c r="W578" i="4"/>
  <c r="X578" i="4"/>
  <c r="Y578" i="4"/>
  <c r="Z578" i="4"/>
  <c r="AA578" i="4"/>
  <c r="P579" i="4"/>
  <c r="Q579" i="4"/>
  <c r="R579" i="4"/>
  <c r="S579" i="4"/>
  <c r="T579" i="4"/>
  <c r="U579" i="4"/>
  <c r="W579" i="4"/>
  <c r="X579" i="4"/>
  <c r="Y579" i="4"/>
  <c r="Z579" i="4"/>
  <c r="AA579" i="4"/>
  <c r="P580" i="4"/>
  <c r="Q580" i="4"/>
  <c r="R580" i="4"/>
  <c r="S580" i="4"/>
  <c r="T580" i="4"/>
  <c r="U580" i="4"/>
  <c r="W580" i="4"/>
  <c r="X580" i="4"/>
  <c r="Y580" i="4"/>
  <c r="Z580" i="4"/>
  <c r="AA580" i="4"/>
  <c r="P581" i="4"/>
  <c r="Q581" i="4"/>
  <c r="R581" i="4"/>
  <c r="S581" i="4"/>
  <c r="T581" i="4"/>
  <c r="U581" i="4"/>
  <c r="W581" i="4"/>
  <c r="X581" i="4"/>
  <c r="Y581" i="4"/>
  <c r="Z581" i="4"/>
  <c r="AA581" i="4"/>
  <c r="P582" i="4"/>
  <c r="Q582" i="4"/>
  <c r="R582" i="4"/>
  <c r="S582" i="4"/>
  <c r="T582" i="4"/>
  <c r="U582" i="4"/>
  <c r="W582" i="4"/>
  <c r="X582" i="4"/>
  <c r="Y582" i="4"/>
  <c r="Z582" i="4"/>
  <c r="AA582" i="4"/>
  <c r="P583" i="4"/>
  <c r="Q583" i="4"/>
  <c r="R583" i="4"/>
  <c r="S583" i="4"/>
  <c r="T583" i="4"/>
  <c r="U583" i="4"/>
  <c r="W583" i="4"/>
  <c r="X583" i="4"/>
  <c r="Y583" i="4"/>
  <c r="Z583" i="4"/>
  <c r="AA583" i="4"/>
  <c r="P584" i="4"/>
  <c r="Q584" i="4"/>
  <c r="R584" i="4"/>
  <c r="S584" i="4"/>
  <c r="T584" i="4"/>
  <c r="U584" i="4"/>
  <c r="V584" i="4"/>
  <c r="X584" i="4"/>
  <c r="Y584" i="4"/>
  <c r="Z584" i="4"/>
  <c r="AA584" i="4"/>
  <c r="P585" i="4"/>
  <c r="Q585" i="4"/>
  <c r="R585" i="4"/>
  <c r="S585" i="4"/>
  <c r="T585" i="4"/>
  <c r="U585" i="4"/>
  <c r="V585" i="4"/>
  <c r="X585" i="4"/>
  <c r="Y585" i="4"/>
  <c r="Z585" i="4"/>
  <c r="AA585" i="4"/>
  <c r="P586" i="4"/>
  <c r="Q586" i="4"/>
  <c r="R586" i="4"/>
  <c r="S586" i="4"/>
  <c r="T586" i="4"/>
  <c r="U586" i="4"/>
  <c r="V586" i="4"/>
  <c r="X586" i="4"/>
  <c r="Y586" i="4"/>
  <c r="Z586" i="4"/>
  <c r="AA586" i="4"/>
  <c r="P587" i="4"/>
  <c r="Q587" i="4"/>
  <c r="R587" i="4"/>
  <c r="S587" i="4"/>
  <c r="T587" i="4"/>
  <c r="U587" i="4"/>
  <c r="V587" i="4"/>
  <c r="X587" i="4"/>
  <c r="Y587" i="4"/>
  <c r="Z587" i="4"/>
  <c r="AA587" i="4"/>
  <c r="P588" i="4"/>
  <c r="Q588" i="4"/>
  <c r="R588" i="4"/>
  <c r="S588" i="4"/>
  <c r="T588" i="4"/>
  <c r="U588" i="4"/>
  <c r="V588" i="4"/>
  <c r="X588" i="4"/>
  <c r="Y588" i="4"/>
  <c r="Z588" i="4"/>
  <c r="AA588" i="4"/>
  <c r="P589" i="4"/>
  <c r="Q589" i="4"/>
  <c r="R589" i="4"/>
  <c r="S589" i="4"/>
  <c r="T589" i="4"/>
  <c r="U589" i="4"/>
  <c r="V589" i="4"/>
  <c r="X589" i="4"/>
  <c r="Y589" i="4"/>
  <c r="Z589" i="4"/>
  <c r="AA589" i="4"/>
  <c r="P590" i="4"/>
  <c r="Q590" i="4"/>
  <c r="R590" i="4"/>
  <c r="S590" i="4"/>
  <c r="T590" i="4"/>
  <c r="U590" i="4"/>
  <c r="V590" i="4"/>
  <c r="X590" i="4"/>
  <c r="Y590" i="4"/>
  <c r="Z590" i="4"/>
  <c r="AA590" i="4"/>
  <c r="P591" i="4"/>
  <c r="Q591" i="4"/>
  <c r="R591" i="4"/>
  <c r="S591" i="4"/>
  <c r="T591" i="4"/>
  <c r="U591" i="4"/>
  <c r="V591" i="4"/>
  <c r="X591" i="4"/>
  <c r="Y591" i="4"/>
  <c r="Z591" i="4"/>
  <c r="AA591" i="4"/>
  <c r="P592" i="4"/>
  <c r="Q592" i="4"/>
  <c r="R592" i="4"/>
  <c r="S592" i="4"/>
  <c r="T592" i="4"/>
  <c r="U592" i="4"/>
  <c r="V592" i="4"/>
  <c r="X592" i="4"/>
  <c r="Y592" i="4"/>
  <c r="Z592" i="4"/>
  <c r="AA592" i="4"/>
  <c r="P593" i="4"/>
  <c r="Q593" i="4"/>
  <c r="R593" i="4"/>
  <c r="S593" i="4"/>
  <c r="T593" i="4"/>
  <c r="U593" i="4"/>
  <c r="V593" i="4"/>
  <c r="X593" i="4"/>
  <c r="Y593" i="4"/>
  <c r="Z593" i="4"/>
  <c r="AA593" i="4"/>
  <c r="P594" i="4"/>
  <c r="Q594" i="4"/>
  <c r="R594" i="4"/>
  <c r="S594" i="4"/>
  <c r="T594" i="4"/>
  <c r="U594" i="4"/>
  <c r="V594" i="4"/>
  <c r="X594" i="4"/>
  <c r="Y594" i="4"/>
  <c r="Z594" i="4"/>
  <c r="AA594" i="4"/>
  <c r="P595" i="4"/>
  <c r="Q595" i="4"/>
  <c r="R595" i="4"/>
  <c r="S595" i="4"/>
  <c r="T595" i="4"/>
  <c r="U595" i="4"/>
  <c r="V595" i="4"/>
  <c r="X595" i="4"/>
  <c r="Y595" i="4"/>
  <c r="Z595" i="4"/>
  <c r="AA595" i="4"/>
  <c r="P596" i="4"/>
  <c r="Q596" i="4"/>
  <c r="R596" i="4"/>
  <c r="S596" i="4"/>
  <c r="T596" i="4"/>
  <c r="U596" i="4"/>
  <c r="V596" i="4"/>
  <c r="X596" i="4"/>
  <c r="Y596" i="4"/>
  <c r="Z596" i="4"/>
  <c r="AA596" i="4"/>
  <c r="P597" i="4"/>
  <c r="Q597" i="4"/>
  <c r="R597" i="4"/>
  <c r="S597" i="4"/>
  <c r="T597" i="4"/>
  <c r="U597" i="4"/>
  <c r="V597" i="4"/>
  <c r="X597" i="4"/>
  <c r="Y597" i="4"/>
  <c r="Z597" i="4"/>
  <c r="AA597" i="4"/>
  <c r="P598" i="4"/>
  <c r="Q598" i="4"/>
  <c r="R598" i="4"/>
  <c r="S598" i="4"/>
  <c r="T598" i="4"/>
  <c r="U598" i="4"/>
  <c r="V598" i="4"/>
  <c r="X598" i="4"/>
  <c r="Y598" i="4"/>
  <c r="Z598" i="4"/>
  <c r="AA598" i="4"/>
  <c r="P599" i="4"/>
  <c r="Q599" i="4"/>
  <c r="R599" i="4"/>
  <c r="S599" i="4"/>
  <c r="T599" i="4"/>
  <c r="U599" i="4"/>
  <c r="V599" i="4"/>
  <c r="X599" i="4"/>
  <c r="Y599" i="4"/>
  <c r="Z599" i="4"/>
  <c r="AA599" i="4"/>
  <c r="P600" i="4"/>
  <c r="Q600" i="4"/>
  <c r="R600" i="4"/>
  <c r="S600" i="4"/>
  <c r="T600" i="4"/>
  <c r="U600" i="4"/>
  <c r="V600" i="4"/>
  <c r="X600" i="4"/>
  <c r="Y600" i="4"/>
  <c r="Z600" i="4"/>
  <c r="AA600" i="4"/>
  <c r="P601" i="4"/>
  <c r="Q601" i="4"/>
  <c r="R601" i="4"/>
  <c r="S601" i="4"/>
  <c r="T601" i="4"/>
  <c r="U601" i="4"/>
  <c r="V601" i="4"/>
  <c r="X601" i="4"/>
  <c r="Y601" i="4"/>
  <c r="Z601" i="4"/>
  <c r="AA601" i="4"/>
  <c r="P602" i="4"/>
  <c r="Q602" i="4"/>
  <c r="R602" i="4"/>
  <c r="S602" i="4"/>
  <c r="T602" i="4"/>
  <c r="U602" i="4"/>
  <c r="V602" i="4"/>
  <c r="X602" i="4"/>
  <c r="Y602" i="4"/>
  <c r="Z602" i="4"/>
  <c r="AA602" i="4"/>
  <c r="P603" i="4"/>
  <c r="Q603" i="4"/>
  <c r="R603" i="4"/>
  <c r="S603" i="4"/>
  <c r="T603" i="4"/>
  <c r="U603" i="4"/>
  <c r="V603" i="4"/>
  <c r="X603" i="4"/>
  <c r="Y603" i="4"/>
  <c r="Z603" i="4"/>
  <c r="AA603" i="4"/>
  <c r="P604" i="4"/>
  <c r="Q604" i="4"/>
  <c r="R604" i="4"/>
  <c r="S604" i="4"/>
  <c r="T604" i="4"/>
  <c r="U604" i="4"/>
  <c r="V604" i="4"/>
  <c r="X604" i="4"/>
  <c r="Y604" i="4"/>
  <c r="Z604" i="4"/>
  <c r="AA604" i="4"/>
  <c r="P605" i="4"/>
  <c r="Q605" i="4"/>
  <c r="R605" i="4"/>
  <c r="S605" i="4"/>
  <c r="T605" i="4"/>
  <c r="U605" i="4"/>
  <c r="V605" i="4"/>
  <c r="X605" i="4"/>
  <c r="Y605" i="4"/>
  <c r="Z605" i="4"/>
  <c r="AA605" i="4"/>
  <c r="P606" i="4"/>
  <c r="Q606" i="4"/>
  <c r="R606" i="4"/>
  <c r="S606" i="4"/>
  <c r="T606" i="4"/>
  <c r="U606" i="4"/>
  <c r="V606" i="4"/>
  <c r="X606" i="4"/>
  <c r="Y606" i="4"/>
  <c r="Z606" i="4"/>
  <c r="AA606" i="4"/>
  <c r="P607" i="4"/>
  <c r="Q607" i="4"/>
  <c r="R607" i="4"/>
  <c r="S607" i="4"/>
  <c r="T607" i="4"/>
  <c r="U607" i="4"/>
  <c r="V607" i="4"/>
  <c r="X607" i="4"/>
  <c r="Y607" i="4"/>
  <c r="Z607" i="4"/>
  <c r="AA607" i="4"/>
  <c r="P608" i="4"/>
  <c r="Q608" i="4"/>
  <c r="R608" i="4"/>
  <c r="S608" i="4"/>
  <c r="T608" i="4"/>
  <c r="U608" i="4"/>
  <c r="V608" i="4"/>
  <c r="X608" i="4"/>
  <c r="Y608" i="4"/>
  <c r="Z608" i="4"/>
  <c r="AA608" i="4"/>
  <c r="P609" i="4"/>
  <c r="Q609" i="4"/>
  <c r="R609" i="4"/>
  <c r="S609" i="4"/>
  <c r="T609" i="4"/>
  <c r="U609" i="4"/>
  <c r="V609" i="4"/>
  <c r="X609" i="4"/>
  <c r="Y609" i="4"/>
  <c r="Z609" i="4"/>
  <c r="AA609" i="4"/>
  <c r="P610" i="4"/>
  <c r="Q610" i="4"/>
  <c r="R610" i="4"/>
  <c r="S610" i="4"/>
  <c r="T610" i="4"/>
  <c r="U610" i="4"/>
  <c r="V610" i="4"/>
  <c r="X610" i="4"/>
  <c r="Y610" i="4"/>
  <c r="Z610" i="4"/>
  <c r="AA610" i="4"/>
  <c r="P611" i="4"/>
  <c r="Q611" i="4"/>
  <c r="R611" i="4"/>
  <c r="S611" i="4"/>
  <c r="T611" i="4"/>
  <c r="U611" i="4"/>
  <c r="V611" i="4"/>
  <c r="X611" i="4"/>
  <c r="Y611" i="4"/>
  <c r="Z611" i="4"/>
  <c r="AA611" i="4"/>
  <c r="P612" i="4"/>
  <c r="Q612" i="4"/>
  <c r="R612" i="4"/>
  <c r="S612" i="4"/>
  <c r="T612" i="4"/>
  <c r="U612" i="4"/>
  <c r="V612" i="4"/>
  <c r="X612" i="4"/>
  <c r="Y612" i="4"/>
  <c r="Z612" i="4"/>
  <c r="AA612" i="4"/>
  <c r="P613" i="4"/>
  <c r="Q613" i="4"/>
  <c r="R613" i="4"/>
  <c r="S613" i="4"/>
  <c r="T613" i="4"/>
  <c r="U613" i="4"/>
  <c r="V613" i="4"/>
  <c r="X613" i="4"/>
  <c r="Y613" i="4"/>
  <c r="Z613" i="4"/>
  <c r="AA613" i="4"/>
  <c r="P614" i="4"/>
  <c r="Q614" i="4"/>
  <c r="R614" i="4"/>
  <c r="S614" i="4"/>
  <c r="T614" i="4"/>
  <c r="U614" i="4"/>
  <c r="V614" i="4"/>
  <c r="X614" i="4"/>
  <c r="Y614" i="4"/>
  <c r="Z614" i="4"/>
  <c r="AA614" i="4"/>
  <c r="P615" i="4"/>
  <c r="Q615" i="4"/>
  <c r="R615" i="4"/>
  <c r="S615" i="4"/>
  <c r="T615" i="4"/>
  <c r="U615" i="4"/>
  <c r="V615" i="4"/>
  <c r="W615" i="4"/>
  <c r="Y615" i="4"/>
  <c r="Z615" i="4"/>
  <c r="AA615" i="4"/>
  <c r="P616" i="4"/>
  <c r="Q616" i="4"/>
  <c r="R616" i="4"/>
  <c r="S616" i="4"/>
  <c r="T616" i="4"/>
  <c r="U616" i="4"/>
  <c r="V616" i="4"/>
  <c r="W616" i="4"/>
  <c r="Y616" i="4"/>
  <c r="Z616" i="4"/>
  <c r="AA616" i="4"/>
  <c r="P617" i="4"/>
  <c r="Q617" i="4"/>
  <c r="R617" i="4"/>
  <c r="S617" i="4"/>
  <c r="T617" i="4"/>
  <c r="U617" i="4"/>
  <c r="V617" i="4"/>
  <c r="W617" i="4"/>
  <c r="Y617" i="4"/>
  <c r="Z617" i="4"/>
  <c r="AA617" i="4"/>
  <c r="P618" i="4"/>
  <c r="Q618" i="4"/>
  <c r="R618" i="4"/>
  <c r="S618" i="4"/>
  <c r="T618" i="4"/>
  <c r="U618" i="4"/>
  <c r="V618" i="4"/>
  <c r="W618" i="4"/>
  <c r="Y618" i="4"/>
  <c r="Z618" i="4"/>
  <c r="AA618" i="4"/>
  <c r="P619" i="4"/>
  <c r="Q619" i="4"/>
  <c r="R619" i="4"/>
  <c r="S619" i="4"/>
  <c r="T619" i="4"/>
  <c r="U619" i="4"/>
  <c r="V619" i="4"/>
  <c r="W619" i="4"/>
  <c r="Y619" i="4"/>
  <c r="Z619" i="4"/>
  <c r="AA619" i="4"/>
  <c r="P620" i="4"/>
  <c r="Q620" i="4"/>
  <c r="R620" i="4"/>
  <c r="S620" i="4"/>
  <c r="T620" i="4"/>
  <c r="U620" i="4"/>
  <c r="V620" i="4"/>
  <c r="W620" i="4"/>
  <c r="Y620" i="4"/>
  <c r="Z620" i="4"/>
  <c r="AA620" i="4"/>
  <c r="P621" i="4"/>
  <c r="Q621" i="4"/>
  <c r="R621" i="4"/>
  <c r="S621" i="4"/>
  <c r="T621" i="4"/>
  <c r="U621" i="4"/>
  <c r="V621" i="4"/>
  <c r="W621" i="4"/>
  <c r="Y621" i="4"/>
  <c r="Z621" i="4"/>
  <c r="AA621" i="4"/>
  <c r="P622" i="4"/>
  <c r="Q622" i="4"/>
  <c r="R622" i="4"/>
  <c r="S622" i="4"/>
  <c r="T622" i="4"/>
  <c r="U622" i="4"/>
  <c r="V622" i="4"/>
  <c r="W622" i="4"/>
  <c r="Y622" i="4"/>
  <c r="Z622" i="4"/>
  <c r="AA622" i="4"/>
  <c r="P623" i="4"/>
  <c r="Q623" i="4"/>
  <c r="R623" i="4"/>
  <c r="S623" i="4"/>
  <c r="T623" i="4"/>
  <c r="U623" i="4"/>
  <c r="V623" i="4"/>
  <c r="W623" i="4"/>
  <c r="Y623" i="4"/>
  <c r="Z623" i="4"/>
  <c r="AA623" i="4"/>
  <c r="P624" i="4"/>
  <c r="Q624" i="4"/>
  <c r="R624" i="4"/>
  <c r="S624" i="4"/>
  <c r="T624" i="4"/>
  <c r="U624" i="4"/>
  <c r="V624" i="4"/>
  <c r="W624" i="4"/>
  <c r="Y624" i="4"/>
  <c r="Z624" i="4"/>
  <c r="AA624" i="4"/>
  <c r="P625" i="4"/>
  <c r="Q625" i="4"/>
  <c r="R625" i="4"/>
  <c r="S625" i="4"/>
  <c r="T625" i="4"/>
  <c r="U625" i="4"/>
  <c r="V625" i="4"/>
  <c r="W625" i="4"/>
  <c r="Y625" i="4"/>
  <c r="Z625" i="4"/>
  <c r="AA625" i="4"/>
  <c r="P626" i="4"/>
  <c r="Q626" i="4"/>
  <c r="R626" i="4"/>
  <c r="S626" i="4"/>
  <c r="T626" i="4"/>
  <c r="U626" i="4"/>
  <c r="V626" i="4"/>
  <c r="W626" i="4"/>
  <c r="Y626" i="4"/>
  <c r="Z626" i="4"/>
  <c r="AA626" i="4"/>
  <c r="P627" i="4"/>
  <c r="Q627" i="4"/>
  <c r="R627" i="4"/>
  <c r="S627" i="4"/>
  <c r="T627" i="4"/>
  <c r="U627" i="4"/>
  <c r="V627" i="4"/>
  <c r="W627" i="4"/>
  <c r="Y627" i="4"/>
  <c r="Z627" i="4"/>
  <c r="AA627" i="4"/>
  <c r="P628" i="4"/>
  <c r="Q628" i="4"/>
  <c r="R628" i="4"/>
  <c r="S628" i="4"/>
  <c r="T628" i="4"/>
  <c r="U628" i="4"/>
  <c r="V628" i="4"/>
  <c r="W628" i="4"/>
  <c r="Y628" i="4"/>
  <c r="Z628" i="4"/>
  <c r="AA628" i="4"/>
  <c r="P629" i="4"/>
  <c r="Q629" i="4"/>
  <c r="R629" i="4"/>
  <c r="S629" i="4"/>
  <c r="T629" i="4"/>
  <c r="U629" i="4"/>
  <c r="V629" i="4"/>
  <c r="W629" i="4"/>
  <c r="Y629" i="4"/>
  <c r="Z629" i="4"/>
  <c r="AA629" i="4"/>
  <c r="P630" i="4"/>
  <c r="Q630" i="4"/>
  <c r="R630" i="4"/>
  <c r="S630" i="4"/>
  <c r="T630" i="4"/>
  <c r="U630" i="4"/>
  <c r="V630" i="4"/>
  <c r="W630" i="4"/>
  <c r="Y630" i="4"/>
  <c r="Z630" i="4"/>
  <c r="AA630" i="4"/>
  <c r="P631" i="4"/>
  <c r="Q631" i="4"/>
  <c r="R631" i="4"/>
  <c r="S631" i="4"/>
  <c r="T631" i="4"/>
  <c r="U631" i="4"/>
  <c r="V631" i="4"/>
  <c r="W631" i="4"/>
  <c r="Y631" i="4"/>
  <c r="Z631" i="4"/>
  <c r="AA631" i="4"/>
  <c r="P632" i="4"/>
  <c r="Q632" i="4"/>
  <c r="R632" i="4"/>
  <c r="S632" i="4"/>
  <c r="T632" i="4"/>
  <c r="U632" i="4"/>
  <c r="V632" i="4"/>
  <c r="W632" i="4"/>
  <c r="Y632" i="4"/>
  <c r="Z632" i="4"/>
  <c r="AA632" i="4"/>
  <c r="P633" i="4"/>
  <c r="Q633" i="4"/>
  <c r="R633" i="4"/>
  <c r="S633" i="4"/>
  <c r="T633" i="4"/>
  <c r="U633" i="4"/>
  <c r="V633" i="4"/>
  <c r="W633" i="4"/>
  <c r="Y633" i="4"/>
  <c r="Z633" i="4"/>
  <c r="AA633" i="4"/>
  <c r="P634" i="4"/>
  <c r="Q634" i="4"/>
  <c r="R634" i="4"/>
  <c r="S634" i="4"/>
  <c r="T634" i="4"/>
  <c r="U634" i="4"/>
  <c r="V634" i="4"/>
  <c r="W634" i="4"/>
  <c r="Y634" i="4"/>
  <c r="Z634" i="4"/>
  <c r="AA634" i="4"/>
  <c r="P635" i="4"/>
  <c r="Q635" i="4"/>
  <c r="R635" i="4"/>
  <c r="S635" i="4"/>
  <c r="T635" i="4"/>
  <c r="U635" i="4"/>
  <c r="V635" i="4"/>
  <c r="W635" i="4"/>
  <c r="Y635" i="4"/>
  <c r="Z635" i="4"/>
  <c r="AA635" i="4"/>
  <c r="P636" i="4"/>
  <c r="Q636" i="4"/>
  <c r="R636" i="4"/>
  <c r="S636" i="4"/>
  <c r="T636" i="4"/>
  <c r="U636" i="4"/>
  <c r="V636" i="4"/>
  <c r="W636" i="4"/>
  <c r="Y636" i="4"/>
  <c r="Z636" i="4"/>
  <c r="AA636" i="4"/>
  <c r="P637" i="4"/>
  <c r="Q637" i="4"/>
  <c r="R637" i="4"/>
  <c r="S637" i="4"/>
  <c r="T637" i="4"/>
  <c r="U637" i="4"/>
  <c r="V637" i="4"/>
  <c r="W637" i="4"/>
  <c r="Y637" i="4"/>
  <c r="Z637" i="4"/>
  <c r="AA637" i="4"/>
  <c r="P638" i="4"/>
  <c r="Q638" i="4"/>
  <c r="R638" i="4"/>
  <c r="S638" i="4"/>
  <c r="T638" i="4"/>
  <c r="U638" i="4"/>
  <c r="V638" i="4"/>
  <c r="W638" i="4"/>
  <c r="Y638" i="4"/>
  <c r="Z638" i="4"/>
  <c r="AA638" i="4"/>
  <c r="P639" i="4"/>
  <c r="Q639" i="4"/>
  <c r="R639" i="4"/>
  <c r="S639" i="4"/>
  <c r="T639" i="4"/>
  <c r="U639" i="4"/>
  <c r="V639" i="4"/>
  <c r="W639" i="4"/>
  <c r="Y639" i="4"/>
  <c r="Z639" i="4"/>
  <c r="AA639" i="4"/>
  <c r="P640" i="4"/>
  <c r="Q640" i="4"/>
  <c r="R640" i="4"/>
  <c r="S640" i="4"/>
  <c r="T640" i="4"/>
  <c r="U640" i="4"/>
  <c r="V640" i="4"/>
  <c r="W640" i="4"/>
  <c r="Y640" i="4"/>
  <c r="Z640" i="4"/>
  <c r="AA640" i="4"/>
  <c r="P641" i="4"/>
  <c r="Q641" i="4"/>
  <c r="R641" i="4"/>
  <c r="S641" i="4"/>
  <c r="T641" i="4"/>
  <c r="U641" i="4"/>
  <c r="V641" i="4"/>
  <c r="W641" i="4"/>
  <c r="Y641" i="4"/>
  <c r="Z641" i="4"/>
  <c r="AA641" i="4"/>
  <c r="P642" i="4"/>
  <c r="Q642" i="4"/>
  <c r="R642" i="4"/>
  <c r="S642" i="4"/>
  <c r="T642" i="4"/>
  <c r="U642" i="4"/>
  <c r="V642" i="4"/>
  <c r="W642" i="4"/>
  <c r="Y642" i="4"/>
  <c r="Z642" i="4"/>
  <c r="AA642" i="4"/>
  <c r="P643" i="4"/>
  <c r="Q643" i="4"/>
  <c r="R643" i="4"/>
  <c r="S643" i="4"/>
  <c r="T643" i="4"/>
  <c r="U643" i="4"/>
  <c r="V643" i="4"/>
  <c r="W643" i="4"/>
  <c r="Y643" i="4"/>
  <c r="Z643" i="4"/>
  <c r="AA643" i="4"/>
  <c r="P644" i="4"/>
  <c r="Q644" i="4"/>
  <c r="R644" i="4"/>
  <c r="S644" i="4"/>
  <c r="T644" i="4"/>
  <c r="U644" i="4"/>
  <c r="V644" i="4"/>
  <c r="W644" i="4"/>
  <c r="Y644" i="4"/>
  <c r="Z644" i="4"/>
  <c r="AA644" i="4"/>
  <c r="P645" i="4"/>
  <c r="Q645" i="4"/>
  <c r="R645" i="4"/>
  <c r="S645" i="4"/>
  <c r="T645" i="4"/>
  <c r="U645" i="4"/>
  <c r="V645" i="4"/>
  <c r="W645" i="4"/>
  <c r="X645" i="4"/>
  <c r="Z645" i="4"/>
  <c r="AA645" i="4"/>
  <c r="P646" i="4"/>
  <c r="Q646" i="4"/>
  <c r="R646" i="4"/>
  <c r="S646" i="4"/>
  <c r="T646" i="4"/>
  <c r="U646" i="4"/>
  <c r="V646" i="4"/>
  <c r="W646" i="4"/>
  <c r="X646" i="4"/>
  <c r="Z646" i="4"/>
  <c r="AA646" i="4"/>
  <c r="P647" i="4"/>
  <c r="Q647" i="4"/>
  <c r="R647" i="4"/>
  <c r="S647" i="4"/>
  <c r="T647" i="4"/>
  <c r="U647" i="4"/>
  <c r="V647" i="4"/>
  <c r="W647" i="4"/>
  <c r="X647" i="4"/>
  <c r="Z647" i="4"/>
  <c r="AA647" i="4"/>
  <c r="P648" i="4"/>
  <c r="Q648" i="4"/>
  <c r="R648" i="4"/>
  <c r="S648" i="4"/>
  <c r="T648" i="4"/>
  <c r="U648" i="4"/>
  <c r="V648" i="4"/>
  <c r="W648" i="4"/>
  <c r="X648" i="4"/>
  <c r="Z648" i="4"/>
  <c r="AA648" i="4"/>
  <c r="P649" i="4"/>
  <c r="Q649" i="4"/>
  <c r="R649" i="4"/>
  <c r="S649" i="4"/>
  <c r="T649" i="4"/>
  <c r="U649" i="4"/>
  <c r="V649" i="4"/>
  <c r="W649" i="4"/>
  <c r="X649" i="4"/>
  <c r="Z649" i="4"/>
  <c r="AA649" i="4"/>
  <c r="P650" i="4"/>
  <c r="Q650" i="4"/>
  <c r="R650" i="4"/>
  <c r="S650" i="4"/>
  <c r="T650" i="4"/>
  <c r="U650" i="4"/>
  <c r="V650" i="4"/>
  <c r="W650" i="4"/>
  <c r="X650" i="4"/>
  <c r="Z650" i="4"/>
  <c r="AA650" i="4"/>
  <c r="P651" i="4"/>
  <c r="Q651" i="4"/>
  <c r="R651" i="4"/>
  <c r="S651" i="4"/>
  <c r="T651" i="4"/>
  <c r="U651" i="4"/>
  <c r="V651" i="4"/>
  <c r="W651" i="4"/>
  <c r="X651" i="4"/>
  <c r="Z651" i="4"/>
  <c r="AA651" i="4"/>
  <c r="P652" i="4"/>
  <c r="Q652" i="4"/>
  <c r="R652" i="4"/>
  <c r="S652" i="4"/>
  <c r="T652" i="4"/>
  <c r="U652" i="4"/>
  <c r="V652" i="4"/>
  <c r="W652" i="4"/>
  <c r="X652" i="4"/>
  <c r="Z652" i="4"/>
  <c r="AA652" i="4"/>
  <c r="P653" i="4"/>
  <c r="Q653" i="4"/>
  <c r="R653" i="4"/>
  <c r="S653" i="4"/>
  <c r="T653" i="4"/>
  <c r="U653" i="4"/>
  <c r="V653" i="4"/>
  <c r="W653" i="4"/>
  <c r="X653" i="4"/>
  <c r="Z653" i="4"/>
  <c r="AA653" i="4"/>
  <c r="P654" i="4"/>
  <c r="Q654" i="4"/>
  <c r="R654" i="4"/>
  <c r="S654" i="4"/>
  <c r="T654" i="4"/>
  <c r="U654" i="4"/>
  <c r="V654" i="4"/>
  <c r="W654" i="4"/>
  <c r="X654" i="4"/>
  <c r="Z654" i="4"/>
  <c r="AA654" i="4"/>
  <c r="P655" i="4"/>
  <c r="Q655" i="4"/>
  <c r="R655" i="4"/>
  <c r="S655" i="4"/>
  <c r="T655" i="4"/>
  <c r="U655" i="4"/>
  <c r="V655" i="4"/>
  <c r="W655" i="4"/>
  <c r="X655" i="4"/>
  <c r="Z655" i="4"/>
  <c r="AA655" i="4"/>
  <c r="P656" i="4"/>
  <c r="Q656" i="4"/>
  <c r="R656" i="4"/>
  <c r="S656" i="4"/>
  <c r="T656" i="4"/>
  <c r="U656" i="4"/>
  <c r="V656" i="4"/>
  <c r="W656" i="4"/>
  <c r="X656" i="4"/>
  <c r="Z656" i="4"/>
  <c r="AA656" i="4"/>
  <c r="P657" i="4"/>
  <c r="Q657" i="4"/>
  <c r="R657" i="4"/>
  <c r="S657" i="4"/>
  <c r="T657" i="4"/>
  <c r="U657" i="4"/>
  <c r="V657" i="4"/>
  <c r="W657" i="4"/>
  <c r="X657" i="4"/>
  <c r="Z657" i="4"/>
  <c r="AA657" i="4"/>
  <c r="P658" i="4"/>
  <c r="Q658" i="4"/>
  <c r="R658" i="4"/>
  <c r="S658" i="4"/>
  <c r="T658" i="4"/>
  <c r="U658" i="4"/>
  <c r="V658" i="4"/>
  <c r="W658" i="4"/>
  <c r="X658" i="4"/>
  <c r="Z658" i="4"/>
  <c r="AA658" i="4"/>
  <c r="P659" i="4"/>
  <c r="Q659" i="4"/>
  <c r="R659" i="4"/>
  <c r="S659" i="4"/>
  <c r="T659" i="4"/>
  <c r="U659" i="4"/>
  <c r="V659" i="4"/>
  <c r="W659" i="4"/>
  <c r="X659" i="4"/>
  <c r="Z659" i="4"/>
  <c r="AA659" i="4"/>
  <c r="P660" i="4"/>
  <c r="Q660" i="4"/>
  <c r="R660" i="4"/>
  <c r="S660" i="4"/>
  <c r="T660" i="4"/>
  <c r="U660" i="4"/>
  <c r="V660" i="4"/>
  <c r="W660" i="4"/>
  <c r="X660" i="4"/>
  <c r="Z660" i="4"/>
  <c r="AA660" i="4"/>
  <c r="P661" i="4"/>
  <c r="Q661" i="4"/>
  <c r="R661" i="4"/>
  <c r="S661" i="4"/>
  <c r="T661" i="4"/>
  <c r="U661" i="4"/>
  <c r="V661" i="4"/>
  <c r="W661" i="4"/>
  <c r="X661" i="4"/>
  <c r="Z661" i="4"/>
  <c r="AA661" i="4"/>
  <c r="P662" i="4"/>
  <c r="Q662" i="4"/>
  <c r="R662" i="4"/>
  <c r="S662" i="4"/>
  <c r="T662" i="4"/>
  <c r="U662" i="4"/>
  <c r="V662" i="4"/>
  <c r="W662" i="4"/>
  <c r="X662" i="4"/>
  <c r="Z662" i="4"/>
  <c r="AA662" i="4"/>
  <c r="P663" i="4"/>
  <c r="Q663" i="4"/>
  <c r="R663" i="4"/>
  <c r="S663" i="4"/>
  <c r="T663" i="4"/>
  <c r="U663" i="4"/>
  <c r="V663" i="4"/>
  <c r="W663" i="4"/>
  <c r="X663" i="4"/>
  <c r="Z663" i="4"/>
  <c r="AA663" i="4"/>
  <c r="P664" i="4"/>
  <c r="Q664" i="4"/>
  <c r="R664" i="4"/>
  <c r="S664" i="4"/>
  <c r="T664" i="4"/>
  <c r="U664" i="4"/>
  <c r="V664" i="4"/>
  <c r="W664" i="4"/>
  <c r="X664" i="4"/>
  <c r="Z664" i="4"/>
  <c r="AA664" i="4"/>
  <c r="P665" i="4"/>
  <c r="Q665" i="4"/>
  <c r="R665" i="4"/>
  <c r="S665" i="4"/>
  <c r="T665" i="4"/>
  <c r="U665" i="4"/>
  <c r="V665" i="4"/>
  <c r="W665" i="4"/>
  <c r="X665" i="4"/>
  <c r="Z665" i="4"/>
  <c r="AA665" i="4"/>
  <c r="P666" i="4"/>
  <c r="Q666" i="4"/>
  <c r="R666" i="4"/>
  <c r="S666" i="4"/>
  <c r="T666" i="4"/>
  <c r="U666" i="4"/>
  <c r="V666" i="4"/>
  <c r="W666" i="4"/>
  <c r="X666" i="4"/>
  <c r="Z666" i="4"/>
  <c r="AA666" i="4"/>
  <c r="P667" i="4"/>
  <c r="Q667" i="4"/>
  <c r="R667" i="4"/>
  <c r="S667" i="4"/>
  <c r="T667" i="4"/>
  <c r="U667" i="4"/>
  <c r="V667" i="4"/>
  <c r="W667" i="4"/>
  <c r="X667" i="4"/>
  <c r="Z667" i="4"/>
  <c r="AA667" i="4"/>
  <c r="P668" i="4"/>
  <c r="Q668" i="4"/>
  <c r="R668" i="4"/>
  <c r="S668" i="4"/>
  <c r="T668" i="4"/>
  <c r="U668" i="4"/>
  <c r="V668" i="4"/>
  <c r="W668" i="4"/>
  <c r="X668" i="4"/>
  <c r="Z668" i="4"/>
  <c r="AA668" i="4"/>
  <c r="P669" i="4"/>
  <c r="Q669" i="4"/>
  <c r="R669" i="4"/>
  <c r="S669" i="4"/>
  <c r="T669" i="4"/>
  <c r="U669" i="4"/>
  <c r="V669" i="4"/>
  <c r="W669" i="4"/>
  <c r="X669" i="4"/>
  <c r="Z669" i="4"/>
  <c r="AA669" i="4"/>
  <c r="P670" i="4"/>
  <c r="Q670" i="4"/>
  <c r="R670" i="4"/>
  <c r="S670" i="4"/>
  <c r="T670" i="4"/>
  <c r="U670" i="4"/>
  <c r="V670" i="4"/>
  <c r="W670" i="4"/>
  <c r="X670" i="4"/>
  <c r="Z670" i="4"/>
  <c r="AA670" i="4"/>
  <c r="P671" i="4"/>
  <c r="Q671" i="4"/>
  <c r="R671" i="4"/>
  <c r="S671" i="4"/>
  <c r="T671" i="4"/>
  <c r="U671" i="4"/>
  <c r="V671" i="4"/>
  <c r="W671" i="4"/>
  <c r="X671" i="4"/>
  <c r="Z671" i="4"/>
  <c r="AA671" i="4"/>
  <c r="P672" i="4"/>
  <c r="Q672" i="4"/>
  <c r="R672" i="4"/>
  <c r="S672" i="4"/>
  <c r="T672" i="4"/>
  <c r="U672" i="4"/>
  <c r="V672" i="4"/>
  <c r="W672" i="4"/>
  <c r="X672" i="4"/>
  <c r="Z672" i="4"/>
  <c r="AA672" i="4"/>
  <c r="P673" i="4"/>
  <c r="Q673" i="4"/>
  <c r="R673" i="4"/>
  <c r="S673" i="4"/>
  <c r="T673" i="4"/>
  <c r="U673" i="4"/>
  <c r="V673" i="4"/>
  <c r="W673" i="4"/>
  <c r="X673" i="4"/>
  <c r="Z673" i="4"/>
  <c r="AA673" i="4"/>
  <c r="P674" i="4"/>
  <c r="Q674" i="4"/>
  <c r="R674" i="4"/>
  <c r="S674" i="4"/>
  <c r="T674" i="4"/>
  <c r="U674" i="4"/>
  <c r="V674" i="4"/>
  <c r="W674" i="4"/>
  <c r="X674" i="4"/>
  <c r="Z674" i="4"/>
  <c r="AA674" i="4"/>
  <c r="P675" i="4"/>
  <c r="Q675" i="4"/>
  <c r="R675" i="4"/>
  <c r="S675" i="4"/>
  <c r="T675" i="4"/>
  <c r="U675" i="4"/>
  <c r="V675" i="4"/>
  <c r="W675" i="4"/>
  <c r="X675" i="4"/>
  <c r="Z675" i="4"/>
  <c r="AA675" i="4"/>
  <c r="P676" i="4"/>
  <c r="Q676" i="4"/>
  <c r="R676" i="4"/>
  <c r="S676" i="4"/>
  <c r="T676" i="4"/>
  <c r="U676" i="4"/>
  <c r="V676" i="4"/>
  <c r="W676" i="4"/>
  <c r="X676" i="4"/>
  <c r="Y676" i="4"/>
  <c r="AA676" i="4"/>
  <c r="P677" i="4"/>
  <c r="Q677" i="4"/>
  <c r="R677" i="4"/>
  <c r="S677" i="4"/>
  <c r="T677" i="4"/>
  <c r="U677" i="4"/>
  <c r="V677" i="4"/>
  <c r="W677" i="4"/>
  <c r="X677" i="4"/>
  <c r="Y677" i="4"/>
  <c r="AA677" i="4"/>
  <c r="P678" i="4"/>
  <c r="Q678" i="4"/>
  <c r="R678" i="4"/>
  <c r="S678" i="4"/>
  <c r="T678" i="4"/>
  <c r="U678" i="4"/>
  <c r="V678" i="4"/>
  <c r="W678" i="4"/>
  <c r="X678" i="4"/>
  <c r="Y678" i="4"/>
  <c r="AA678" i="4"/>
  <c r="P679" i="4"/>
  <c r="Q679" i="4"/>
  <c r="R679" i="4"/>
  <c r="S679" i="4"/>
  <c r="T679" i="4"/>
  <c r="U679" i="4"/>
  <c r="V679" i="4"/>
  <c r="W679" i="4"/>
  <c r="X679" i="4"/>
  <c r="Y679" i="4"/>
  <c r="AA679" i="4"/>
  <c r="P680" i="4"/>
  <c r="Q680" i="4"/>
  <c r="R680" i="4"/>
  <c r="S680" i="4"/>
  <c r="T680" i="4"/>
  <c r="U680" i="4"/>
  <c r="V680" i="4"/>
  <c r="W680" i="4"/>
  <c r="X680" i="4"/>
  <c r="Y680" i="4"/>
  <c r="AA680" i="4"/>
  <c r="P681" i="4"/>
  <c r="Q681" i="4"/>
  <c r="R681" i="4"/>
  <c r="S681" i="4"/>
  <c r="T681" i="4"/>
  <c r="U681" i="4"/>
  <c r="V681" i="4"/>
  <c r="W681" i="4"/>
  <c r="X681" i="4"/>
  <c r="Y681" i="4"/>
  <c r="AA681" i="4"/>
  <c r="P682" i="4"/>
  <c r="Q682" i="4"/>
  <c r="R682" i="4"/>
  <c r="S682" i="4"/>
  <c r="T682" i="4"/>
  <c r="U682" i="4"/>
  <c r="V682" i="4"/>
  <c r="W682" i="4"/>
  <c r="X682" i="4"/>
  <c r="Y682" i="4"/>
  <c r="AA682" i="4"/>
  <c r="P683" i="4"/>
  <c r="Q683" i="4"/>
  <c r="R683" i="4"/>
  <c r="S683" i="4"/>
  <c r="T683" i="4"/>
  <c r="U683" i="4"/>
  <c r="V683" i="4"/>
  <c r="W683" i="4"/>
  <c r="X683" i="4"/>
  <c r="Y683" i="4"/>
  <c r="AA683" i="4"/>
  <c r="P684" i="4"/>
  <c r="Q684" i="4"/>
  <c r="R684" i="4"/>
  <c r="S684" i="4"/>
  <c r="T684" i="4"/>
  <c r="U684" i="4"/>
  <c r="V684" i="4"/>
  <c r="W684" i="4"/>
  <c r="X684" i="4"/>
  <c r="Y684" i="4"/>
  <c r="AA684" i="4"/>
  <c r="P685" i="4"/>
  <c r="Q685" i="4"/>
  <c r="R685" i="4"/>
  <c r="S685" i="4"/>
  <c r="T685" i="4"/>
  <c r="U685" i="4"/>
  <c r="V685" i="4"/>
  <c r="W685" i="4"/>
  <c r="X685" i="4"/>
  <c r="Y685" i="4"/>
  <c r="AA685" i="4"/>
  <c r="P686" i="4"/>
  <c r="Q686" i="4"/>
  <c r="R686" i="4"/>
  <c r="S686" i="4"/>
  <c r="T686" i="4"/>
  <c r="U686" i="4"/>
  <c r="V686" i="4"/>
  <c r="W686" i="4"/>
  <c r="X686" i="4"/>
  <c r="Y686" i="4"/>
  <c r="AA686" i="4"/>
  <c r="P687" i="4"/>
  <c r="Q687" i="4"/>
  <c r="R687" i="4"/>
  <c r="S687" i="4"/>
  <c r="T687" i="4"/>
  <c r="U687" i="4"/>
  <c r="V687" i="4"/>
  <c r="W687" i="4"/>
  <c r="X687" i="4"/>
  <c r="Y687" i="4"/>
  <c r="AA687" i="4"/>
  <c r="P688" i="4"/>
  <c r="Q688" i="4"/>
  <c r="R688" i="4"/>
  <c r="S688" i="4"/>
  <c r="T688" i="4"/>
  <c r="U688" i="4"/>
  <c r="V688" i="4"/>
  <c r="W688" i="4"/>
  <c r="X688" i="4"/>
  <c r="Y688" i="4"/>
  <c r="AA688" i="4"/>
  <c r="P689" i="4"/>
  <c r="Q689" i="4"/>
  <c r="R689" i="4"/>
  <c r="S689" i="4"/>
  <c r="T689" i="4"/>
  <c r="U689" i="4"/>
  <c r="V689" i="4"/>
  <c r="W689" i="4"/>
  <c r="X689" i="4"/>
  <c r="Y689" i="4"/>
  <c r="AA689" i="4"/>
  <c r="P690" i="4"/>
  <c r="Q690" i="4"/>
  <c r="R690" i="4"/>
  <c r="S690" i="4"/>
  <c r="T690" i="4"/>
  <c r="U690" i="4"/>
  <c r="V690" i="4"/>
  <c r="W690" i="4"/>
  <c r="X690" i="4"/>
  <c r="Y690" i="4"/>
  <c r="AA690" i="4"/>
  <c r="P691" i="4"/>
  <c r="Q691" i="4"/>
  <c r="R691" i="4"/>
  <c r="S691" i="4"/>
  <c r="T691" i="4"/>
  <c r="U691" i="4"/>
  <c r="V691" i="4"/>
  <c r="W691" i="4"/>
  <c r="X691" i="4"/>
  <c r="Y691" i="4"/>
  <c r="AA691" i="4"/>
  <c r="P692" i="4"/>
  <c r="Q692" i="4"/>
  <c r="R692" i="4"/>
  <c r="S692" i="4"/>
  <c r="T692" i="4"/>
  <c r="U692" i="4"/>
  <c r="V692" i="4"/>
  <c r="W692" i="4"/>
  <c r="X692" i="4"/>
  <c r="Y692" i="4"/>
  <c r="AA692" i="4"/>
  <c r="P693" i="4"/>
  <c r="Q693" i="4"/>
  <c r="R693" i="4"/>
  <c r="S693" i="4"/>
  <c r="T693" i="4"/>
  <c r="U693" i="4"/>
  <c r="V693" i="4"/>
  <c r="W693" i="4"/>
  <c r="X693" i="4"/>
  <c r="Y693" i="4"/>
  <c r="AA693" i="4"/>
  <c r="P694" i="4"/>
  <c r="Q694" i="4"/>
  <c r="R694" i="4"/>
  <c r="S694" i="4"/>
  <c r="T694" i="4"/>
  <c r="U694" i="4"/>
  <c r="V694" i="4"/>
  <c r="W694" i="4"/>
  <c r="X694" i="4"/>
  <c r="Y694" i="4"/>
  <c r="AA694" i="4"/>
  <c r="P695" i="4"/>
  <c r="Q695" i="4"/>
  <c r="R695" i="4"/>
  <c r="S695" i="4"/>
  <c r="T695" i="4"/>
  <c r="U695" i="4"/>
  <c r="V695" i="4"/>
  <c r="W695" i="4"/>
  <c r="X695" i="4"/>
  <c r="Y695" i="4"/>
  <c r="AA695" i="4"/>
  <c r="P696" i="4"/>
  <c r="Q696" i="4"/>
  <c r="R696" i="4"/>
  <c r="S696" i="4"/>
  <c r="T696" i="4"/>
  <c r="U696" i="4"/>
  <c r="V696" i="4"/>
  <c r="W696" i="4"/>
  <c r="X696" i="4"/>
  <c r="Y696" i="4"/>
  <c r="AA696" i="4"/>
  <c r="P697" i="4"/>
  <c r="Q697" i="4"/>
  <c r="R697" i="4"/>
  <c r="S697" i="4"/>
  <c r="T697" i="4"/>
  <c r="U697" i="4"/>
  <c r="V697" i="4"/>
  <c r="W697" i="4"/>
  <c r="X697" i="4"/>
  <c r="Y697" i="4"/>
  <c r="AA697" i="4"/>
  <c r="P698" i="4"/>
  <c r="Q698" i="4"/>
  <c r="R698" i="4"/>
  <c r="S698" i="4"/>
  <c r="T698" i="4"/>
  <c r="U698" i="4"/>
  <c r="V698" i="4"/>
  <c r="W698" i="4"/>
  <c r="X698" i="4"/>
  <c r="Y698" i="4"/>
  <c r="AA698" i="4"/>
  <c r="P699" i="4"/>
  <c r="Q699" i="4"/>
  <c r="R699" i="4"/>
  <c r="S699" i="4"/>
  <c r="T699" i="4"/>
  <c r="U699" i="4"/>
  <c r="V699" i="4"/>
  <c r="W699" i="4"/>
  <c r="X699" i="4"/>
  <c r="Y699" i="4"/>
  <c r="AA699" i="4"/>
  <c r="P700" i="4"/>
  <c r="Q700" i="4"/>
  <c r="R700" i="4"/>
  <c r="S700" i="4"/>
  <c r="T700" i="4"/>
  <c r="U700" i="4"/>
  <c r="V700" i="4"/>
  <c r="W700" i="4"/>
  <c r="X700" i="4"/>
  <c r="Y700" i="4"/>
  <c r="AA700" i="4"/>
  <c r="P701" i="4"/>
  <c r="Q701" i="4"/>
  <c r="R701" i="4"/>
  <c r="S701" i="4"/>
  <c r="T701" i="4"/>
  <c r="U701" i="4"/>
  <c r="V701" i="4"/>
  <c r="W701" i="4"/>
  <c r="X701" i="4"/>
  <c r="Y701" i="4"/>
  <c r="AA701" i="4"/>
  <c r="P702" i="4"/>
  <c r="Q702" i="4"/>
  <c r="R702" i="4"/>
  <c r="S702" i="4"/>
  <c r="T702" i="4"/>
  <c r="U702" i="4"/>
  <c r="V702" i="4"/>
  <c r="W702" i="4"/>
  <c r="X702" i="4"/>
  <c r="Y702" i="4"/>
  <c r="AA702" i="4"/>
  <c r="P703" i="4"/>
  <c r="Q703" i="4"/>
  <c r="R703" i="4"/>
  <c r="S703" i="4"/>
  <c r="T703" i="4"/>
  <c r="U703" i="4"/>
  <c r="V703" i="4"/>
  <c r="W703" i="4"/>
  <c r="X703" i="4"/>
  <c r="Y703" i="4"/>
  <c r="AA703" i="4"/>
  <c r="P704" i="4"/>
  <c r="Q704" i="4"/>
  <c r="R704" i="4"/>
  <c r="S704" i="4"/>
  <c r="T704" i="4"/>
  <c r="U704" i="4"/>
  <c r="V704" i="4"/>
  <c r="W704" i="4"/>
  <c r="X704" i="4"/>
  <c r="Y704" i="4"/>
  <c r="AA704" i="4"/>
  <c r="P705" i="4"/>
  <c r="Q705" i="4"/>
  <c r="R705" i="4"/>
  <c r="S705" i="4"/>
  <c r="T705" i="4"/>
  <c r="U705" i="4"/>
  <c r="V705" i="4"/>
  <c r="W705" i="4"/>
  <c r="X705" i="4"/>
  <c r="Y705" i="4"/>
  <c r="AA705" i="4"/>
  <c r="P706" i="4"/>
  <c r="Q706" i="4"/>
  <c r="R706" i="4"/>
  <c r="S706" i="4"/>
  <c r="T706" i="4"/>
  <c r="U706" i="4"/>
  <c r="V706" i="4"/>
  <c r="W706" i="4"/>
  <c r="X706" i="4"/>
  <c r="Y706" i="4"/>
  <c r="Z706" i="4"/>
  <c r="P707" i="4"/>
  <c r="Q707" i="4"/>
  <c r="R707" i="4"/>
  <c r="S707" i="4"/>
  <c r="T707" i="4"/>
  <c r="U707" i="4"/>
  <c r="V707" i="4"/>
  <c r="W707" i="4"/>
  <c r="X707" i="4"/>
  <c r="Y707" i="4"/>
  <c r="Z707" i="4"/>
  <c r="P708" i="4"/>
  <c r="Q708" i="4"/>
  <c r="R708" i="4"/>
  <c r="S708" i="4"/>
  <c r="T708" i="4"/>
  <c r="U708" i="4"/>
  <c r="V708" i="4"/>
  <c r="W708" i="4"/>
  <c r="X708" i="4"/>
  <c r="Y708" i="4"/>
  <c r="Z708" i="4"/>
  <c r="P709" i="4"/>
  <c r="Q709" i="4"/>
  <c r="R709" i="4"/>
  <c r="S709" i="4"/>
  <c r="T709" i="4"/>
  <c r="U709" i="4"/>
  <c r="V709" i="4"/>
  <c r="W709" i="4"/>
  <c r="X709" i="4"/>
  <c r="Y709" i="4"/>
  <c r="Z709" i="4"/>
  <c r="P710" i="4"/>
  <c r="Q710" i="4"/>
  <c r="R710" i="4"/>
  <c r="S710" i="4"/>
  <c r="T710" i="4"/>
  <c r="U710" i="4"/>
  <c r="V710" i="4"/>
  <c r="W710" i="4"/>
  <c r="X710" i="4"/>
  <c r="Y710" i="4"/>
  <c r="Z710" i="4"/>
  <c r="P711" i="4"/>
  <c r="Q711" i="4"/>
  <c r="R711" i="4"/>
  <c r="S711" i="4"/>
  <c r="T711" i="4"/>
  <c r="U711" i="4"/>
  <c r="V711" i="4"/>
  <c r="W711" i="4"/>
  <c r="X711" i="4"/>
  <c r="Y711" i="4"/>
  <c r="Z711" i="4"/>
  <c r="P712" i="4"/>
  <c r="Q712" i="4"/>
  <c r="R712" i="4"/>
  <c r="S712" i="4"/>
  <c r="T712" i="4"/>
  <c r="U712" i="4"/>
  <c r="V712" i="4"/>
  <c r="W712" i="4"/>
  <c r="X712" i="4"/>
  <c r="Y712" i="4"/>
  <c r="Z712" i="4"/>
  <c r="P713" i="4"/>
  <c r="Q713" i="4"/>
  <c r="R713" i="4"/>
  <c r="S713" i="4"/>
  <c r="T713" i="4"/>
  <c r="U713" i="4"/>
  <c r="V713" i="4"/>
  <c r="W713" i="4"/>
  <c r="X713" i="4"/>
  <c r="Y713" i="4"/>
  <c r="Z713" i="4"/>
  <c r="P714" i="4"/>
  <c r="Q714" i="4"/>
  <c r="R714" i="4"/>
  <c r="S714" i="4"/>
  <c r="T714" i="4"/>
  <c r="U714" i="4"/>
  <c r="V714" i="4"/>
  <c r="W714" i="4"/>
  <c r="X714" i="4"/>
  <c r="Y714" i="4"/>
  <c r="Z714" i="4"/>
  <c r="P715" i="4"/>
  <c r="Q715" i="4"/>
  <c r="R715" i="4"/>
  <c r="S715" i="4"/>
  <c r="T715" i="4"/>
  <c r="U715" i="4"/>
  <c r="V715" i="4"/>
  <c r="W715" i="4"/>
  <c r="X715" i="4"/>
  <c r="Y715" i="4"/>
  <c r="Z715" i="4"/>
  <c r="P716" i="4"/>
  <c r="Q716" i="4"/>
  <c r="R716" i="4"/>
  <c r="S716" i="4"/>
  <c r="T716" i="4"/>
  <c r="U716" i="4"/>
  <c r="V716" i="4"/>
  <c r="W716" i="4"/>
  <c r="X716" i="4"/>
  <c r="Y716" i="4"/>
  <c r="Z716" i="4"/>
  <c r="P717" i="4"/>
  <c r="Q717" i="4"/>
  <c r="R717" i="4"/>
  <c r="S717" i="4"/>
  <c r="T717" i="4"/>
  <c r="U717" i="4"/>
  <c r="V717" i="4"/>
  <c r="W717" i="4"/>
  <c r="X717" i="4"/>
  <c r="Y717" i="4"/>
  <c r="Z717" i="4"/>
  <c r="P718" i="4"/>
  <c r="Q718" i="4"/>
  <c r="R718" i="4"/>
  <c r="S718" i="4"/>
  <c r="T718" i="4"/>
  <c r="U718" i="4"/>
  <c r="V718" i="4"/>
  <c r="W718" i="4"/>
  <c r="X718" i="4"/>
  <c r="Y718" i="4"/>
  <c r="Z718" i="4"/>
  <c r="P719" i="4"/>
  <c r="Q719" i="4"/>
  <c r="R719" i="4"/>
  <c r="S719" i="4"/>
  <c r="T719" i="4"/>
  <c r="U719" i="4"/>
  <c r="V719" i="4"/>
  <c r="W719" i="4"/>
  <c r="X719" i="4"/>
  <c r="Y719" i="4"/>
  <c r="Z719" i="4"/>
  <c r="P720" i="4"/>
  <c r="Q720" i="4"/>
  <c r="R720" i="4"/>
  <c r="S720" i="4"/>
  <c r="T720" i="4"/>
  <c r="U720" i="4"/>
  <c r="V720" i="4"/>
  <c r="W720" i="4"/>
  <c r="X720" i="4"/>
  <c r="Y720" i="4"/>
  <c r="Z720" i="4"/>
  <c r="P721" i="4"/>
  <c r="Q721" i="4"/>
  <c r="R721" i="4"/>
  <c r="S721" i="4"/>
  <c r="T721" i="4"/>
  <c r="U721" i="4"/>
  <c r="V721" i="4"/>
  <c r="W721" i="4"/>
  <c r="X721" i="4"/>
  <c r="Y721" i="4"/>
  <c r="Z721" i="4"/>
  <c r="P722" i="4"/>
  <c r="Q722" i="4"/>
  <c r="R722" i="4"/>
  <c r="S722" i="4"/>
  <c r="T722" i="4"/>
  <c r="U722" i="4"/>
  <c r="V722" i="4"/>
  <c r="W722" i="4"/>
  <c r="X722" i="4"/>
  <c r="Y722" i="4"/>
  <c r="Z722" i="4"/>
  <c r="P723" i="4"/>
  <c r="Q723" i="4"/>
  <c r="R723" i="4"/>
  <c r="S723" i="4"/>
  <c r="T723" i="4"/>
  <c r="U723" i="4"/>
  <c r="V723" i="4"/>
  <c r="W723" i="4"/>
  <c r="X723" i="4"/>
  <c r="Y723" i="4"/>
  <c r="Z723" i="4"/>
  <c r="P724" i="4"/>
  <c r="Q724" i="4"/>
  <c r="R724" i="4"/>
  <c r="S724" i="4"/>
  <c r="T724" i="4"/>
  <c r="U724" i="4"/>
  <c r="V724" i="4"/>
  <c r="W724" i="4"/>
  <c r="X724" i="4"/>
  <c r="Y724" i="4"/>
  <c r="Z724" i="4"/>
  <c r="P725" i="4"/>
  <c r="Q725" i="4"/>
  <c r="R725" i="4"/>
  <c r="S725" i="4"/>
  <c r="T725" i="4"/>
  <c r="U725" i="4"/>
  <c r="V725" i="4"/>
  <c r="W725" i="4"/>
  <c r="X725" i="4"/>
  <c r="Y725" i="4"/>
  <c r="Z725" i="4"/>
  <c r="P726" i="4"/>
  <c r="Q726" i="4"/>
  <c r="R726" i="4"/>
  <c r="S726" i="4"/>
  <c r="T726" i="4"/>
  <c r="U726" i="4"/>
  <c r="V726" i="4"/>
  <c r="W726" i="4"/>
  <c r="X726" i="4"/>
  <c r="Y726" i="4"/>
  <c r="Z726" i="4"/>
  <c r="P727" i="4"/>
  <c r="Q727" i="4"/>
  <c r="R727" i="4"/>
  <c r="S727" i="4"/>
  <c r="T727" i="4"/>
  <c r="U727" i="4"/>
  <c r="V727" i="4"/>
  <c r="W727" i="4"/>
  <c r="X727" i="4"/>
  <c r="Y727" i="4"/>
  <c r="Z727" i="4"/>
  <c r="P728" i="4"/>
  <c r="Q728" i="4"/>
  <c r="R728" i="4"/>
  <c r="S728" i="4"/>
  <c r="T728" i="4"/>
  <c r="U728" i="4"/>
  <c r="V728" i="4"/>
  <c r="W728" i="4"/>
  <c r="X728" i="4"/>
  <c r="Y728" i="4"/>
  <c r="Z728" i="4"/>
  <c r="P729" i="4"/>
  <c r="Q729" i="4"/>
  <c r="R729" i="4"/>
  <c r="S729" i="4"/>
  <c r="T729" i="4"/>
  <c r="U729" i="4"/>
  <c r="V729" i="4"/>
  <c r="W729" i="4"/>
  <c r="X729" i="4"/>
  <c r="Y729" i="4"/>
  <c r="Z729" i="4"/>
  <c r="P730" i="4"/>
  <c r="Q730" i="4"/>
  <c r="R730" i="4"/>
  <c r="S730" i="4"/>
  <c r="T730" i="4"/>
  <c r="U730" i="4"/>
  <c r="V730" i="4"/>
  <c r="W730" i="4"/>
  <c r="X730" i="4"/>
  <c r="Y730" i="4"/>
  <c r="Z730" i="4"/>
  <c r="P731" i="4"/>
  <c r="Q731" i="4"/>
  <c r="R731" i="4"/>
  <c r="S731" i="4"/>
  <c r="T731" i="4"/>
  <c r="U731" i="4"/>
  <c r="V731" i="4"/>
  <c r="W731" i="4"/>
  <c r="X731" i="4"/>
  <c r="Y731" i="4"/>
  <c r="Z731" i="4"/>
  <c r="P732" i="4"/>
  <c r="Q732" i="4"/>
  <c r="R732" i="4"/>
  <c r="S732" i="4"/>
  <c r="T732" i="4"/>
  <c r="U732" i="4"/>
  <c r="V732" i="4"/>
  <c r="W732" i="4"/>
  <c r="X732" i="4"/>
  <c r="Y732" i="4"/>
  <c r="Z732" i="4"/>
  <c r="P733" i="4"/>
  <c r="Q733" i="4"/>
  <c r="R733" i="4"/>
  <c r="S733" i="4"/>
  <c r="T733" i="4"/>
  <c r="U733" i="4"/>
  <c r="V733" i="4"/>
  <c r="W733" i="4"/>
  <c r="X733" i="4"/>
  <c r="Y733" i="4"/>
  <c r="Z733" i="4"/>
  <c r="P734" i="4"/>
  <c r="Q734" i="4"/>
  <c r="R734" i="4"/>
  <c r="S734" i="4"/>
  <c r="T734" i="4"/>
  <c r="U734" i="4"/>
  <c r="V734" i="4"/>
  <c r="W734" i="4"/>
  <c r="X734" i="4"/>
  <c r="Y734" i="4"/>
  <c r="Z734" i="4"/>
  <c r="P735" i="4"/>
  <c r="Q735" i="4"/>
  <c r="R735" i="4"/>
  <c r="S735" i="4"/>
  <c r="T735" i="4"/>
  <c r="U735" i="4"/>
  <c r="V735" i="4"/>
  <c r="W735" i="4"/>
  <c r="X735" i="4"/>
  <c r="Y735" i="4"/>
  <c r="Z735" i="4"/>
  <c r="P736" i="4"/>
  <c r="Q736" i="4"/>
  <c r="R736" i="4"/>
  <c r="S736" i="4"/>
  <c r="T736" i="4"/>
  <c r="U736" i="4"/>
  <c r="V736" i="4"/>
  <c r="W736" i="4"/>
  <c r="X736" i="4"/>
  <c r="Y736" i="4"/>
  <c r="Z736" i="4"/>
  <c r="Q737" i="4"/>
  <c r="R737" i="4"/>
  <c r="S737" i="4"/>
  <c r="T737" i="4"/>
  <c r="U737" i="4"/>
  <c r="V737" i="4"/>
  <c r="W737" i="4"/>
  <c r="X737" i="4"/>
  <c r="Y737" i="4"/>
  <c r="Z737" i="4"/>
  <c r="AA737" i="4"/>
  <c r="Q738" i="4"/>
  <c r="R738" i="4"/>
  <c r="S738" i="4"/>
  <c r="T738" i="4"/>
  <c r="U738" i="4"/>
  <c r="V738" i="4"/>
  <c r="W738" i="4"/>
  <c r="X738" i="4"/>
  <c r="Y738" i="4"/>
  <c r="Z738" i="4"/>
  <c r="AA738" i="4"/>
  <c r="Q739" i="4"/>
  <c r="R739" i="4"/>
  <c r="S739" i="4"/>
  <c r="T739" i="4"/>
  <c r="U739" i="4"/>
  <c r="V739" i="4"/>
  <c r="W739" i="4"/>
  <c r="X739" i="4"/>
  <c r="Y739" i="4"/>
  <c r="Z739" i="4"/>
  <c r="AA739" i="4"/>
  <c r="Q740" i="4"/>
  <c r="R740" i="4"/>
  <c r="S740" i="4"/>
  <c r="T740" i="4"/>
  <c r="U740" i="4"/>
  <c r="V740" i="4"/>
  <c r="W740" i="4"/>
  <c r="X740" i="4"/>
  <c r="Y740" i="4"/>
  <c r="Z740" i="4"/>
  <c r="AA740" i="4"/>
  <c r="Q741" i="4"/>
  <c r="R741" i="4"/>
  <c r="S741" i="4"/>
  <c r="T741" i="4"/>
  <c r="U741" i="4"/>
  <c r="V741" i="4"/>
  <c r="W741" i="4"/>
  <c r="X741" i="4"/>
  <c r="Y741" i="4"/>
  <c r="Z741" i="4"/>
  <c r="AA741" i="4"/>
  <c r="Q742" i="4"/>
  <c r="R742" i="4"/>
  <c r="S742" i="4"/>
  <c r="T742" i="4"/>
  <c r="U742" i="4"/>
  <c r="V742" i="4"/>
  <c r="W742" i="4"/>
  <c r="X742" i="4"/>
  <c r="Y742" i="4"/>
  <c r="Z742" i="4"/>
  <c r="AA742" i="4"/>
  <c r="Q743" i="4"/>
  <c r="R743" i="4"/>
  <c r="S743" i="4"/>
  <c r="T743" i="4"/>
  <c r="U743" i="4"/>
  <c r="V743" i="4"/>
  <c r="W743" i="4"/>
  <c r="X743" i="4"/>
  <c r="Y743" i="4"/>
  <c r="Z743" i="4"/>
  <c r="AA743" i="4"/>
  <c r="Q744" i="4"/>
  <c r="R744" i="4"/>
  <c r="S744" i="4"/>
  <c r="T744" i="4"/>
  <c r="U744" i="4"/>
  <c r="V744" i="4"/>
  <c r="W744" i="4"/>
  <c r="X744" i="4"/>
  <c r="Y744" i="4"/>
  <c r="Z744" i="4"/>
  <c r="AA744" i="4"/>
  <c r="Q745" i="4"/>
  <c r="R745" i="4"/>
  <c r="S745" i="4"/>
  <c r="T745" i="4"/>
  <c r="U745" i="4"/>
  <c r="V745" i="4"/>
  <c r="W745" i="4"/>
  <c r="X745" i="4"/>
  <c r="Y745" i="4"/>
  <c r="Z745" i="4"/>
  <c r="AA745" i="4"/>
  <c r="Q746" i="4"/>
  <c r="R746" i="4"/>
  <c r="S746" i="4"/>
  <c r="T746" i="4"/>
  <c r="U746" i="4"/>
  <c r="V746" i="4"/>
  <c r="W746" i="4"/>
  <c r="X746" i="4"/>
  <c r="Y746" i="4"/>
  <c r="Z746" i="4"/>
  <c r="AA746" i="4"/>
  <c r="Q747" i="4"/>
  <c r="R747" i="4"/>
  <c r="S747" i="4"/>
  <c r="T747" i="4"/>
  <c r="U747" i="4"/>
  <c r="V747" i="4"/>
  <c r="W747" i="4"/>
  <c r="X747" i="4"/>
  <c r="Y747" i="4"/>
  <c r="Z747" i="4"/>
  <c r="AA747" i="4"/>
  <c r="Q748" i="4"/>
  <c r="R748" i="4"/>
  <c r="S748" i="4"/>
  <c r="T748" i="4"/>
  <c r="U748" i="4"/>
  <c r="V748" i="4"/>
  <c r="W748" i="4"/>
  <c r="X748" i="4"/>
  <c r="Y748" i="4"/>
  <c r="Z748" i="4"/>
  <c r="AA748" i="4"/>
  <c r="Q749" i="4"/>
  <c r="R749" i="4"/>
  <c r="S749" i="4"/>
  <c r="T749" i="4"/>
  <c r="U749" i="4"/>
  <c r="V749" i="4"/>
  <c r="W749" i="4"/>
  <c r="X749" i="4"/>
  <c r="Y749" i="4"/>
  <c r="Z749" i="4"/>
  <c r="AA749" i="4"/>
  <c r="Q750" i="4"/>
  <c r="R750" i="4"/>
  <c r="S750" i="4"/>
  <c r="T750" i="4"/>
  <c r="U750" i="4"/>
  <c r="V750" i="4"/>
  <c r="W750" i="4"/>
  <c r="X750" i="4"/>
  <c r="Y750" i="4"/>
  <c r="Z750" i="4"/>
  <c r="AA750" i="4"/>
  <c r="Q751" i="4"/>
  <c r="R751" i="4"/>
  <c r="S751" i="4"/>
  <c r="T751" i="4"/>
  <c r="U751" i="4"/>
  <c r="V751" i="4"/>
  <c r="W751" i="4"/>
  <c r="X751" i="4"/>
  <c r="Y751" i="4"/>
  <c r="Z751" i="4"/>
  <c r="AA751" i="4"/>
  <c r="Q752" i="4"/>
  <c r="R752" i="4"/>
  <c r="S752" i="4"/>
  <c r="T752" i="4"/>
  <c r="U752" i="4"/>
  <c r="V752" i="4"/>
  <c r="W752" i="4"/>
  <c r="X752" i="4"/>
  <c r="Y752" i="4"/>
  <c r="Z752" i="4"/>
  <c r="AA752" i="4"/>
  <c r="Q753" i="4"/>
  <c r="R753" i="4"/>
  <c r="S753" i="4"/>
  <c r="T753" i="4"/>
  <c r="U753" i="4"/>
  <c r="V753" i="4"/>
  <c r="W753" i="4"/>
  <c r="X753" i="4"/>
  <c r="Y753" i="4"/>
  <c r="Z753" i="4"/>
  <c r="AA753" i="4"/>
  <c r="Q754" i="4"/>
  <c r="R754" i="4"/>
  <c r="S754" i="4"/>
  <c r="T754" i="4"/>
  <c r="U754" i="4"/>
  <c r="V754" i="4"/>
  <c r="W754" i="4"/>
  <c r="X754" i="4"/>
  <c r="Y754" i="4"/>
  <c r="Z754" i="4"/>
  <c r="AA754" i="4"/>
  <c r="Q755" i="4"/>
  <c r="R755" i="4"/>
  <c r="S755" i="4"/>
  <c r="T755" i="4"/>
  <c r="U755" i="4"/>
  <c r="V755" i="4"/>
  <c r="W755" i="4"/>
  <c r="X755" i="4"/>
  <c r="Y755" i="4"/>
  <c r="Z755" i="4"/>
  <c r="AA755" i="4"/>
  <c r="Q756" i="4"/>
  <c r="R756" i="4"/>
  <c r="S756" i="4"/>
  <c r="T756" i="4"/>
  <c r="U756" i="4"/>
  <c r="V756" i="4"/>
  <c r="W756" i="4"/>
  <c r="X756" i="4"/>
  <c r="Y756" i="4"/>
  <c r="Z756" i="4"/>
  <c r="AA756" i="4"/>
  <c r="Q757" i="4"/>
  <c r="R757" i="4"/>
  <c r="S757" i="4"/>
  <c r="T757" i="4"/>
  <c r="U757" i="4"/>
  <c r="V757" i="4"/>
  <c r="W757" i="4"/>
  <c r="X757" i="4"/>
  <c r="Y757" i="4"/>
  <c r="Z757" i="4"/>
  <c r="AA757" i="4"/>
  <c r="Q758" i="4"/>
  <c r="R758" i="4"/>
  <c r="S758" i="4"/>
  <c r="T758" i="4"/>
  <c r="U758" i="4"/>
  <c r="V758" i="4"/>
  <c r="W758" i="4"/>
  <c r="X758" i="4"/>
  <c r="Y758" i="4"/>
  <c r="Z758" i="4"/>
  <c r="AA758" i="4"/>
  <c r="Q759" i="4"/>
  <c r="R759" i="4"/>
  <c r="S759" i="4"/>
  <c r="T759" i="4"/>
  <c r="U759" i="4"/>
  <c r="V759" i="4"/>
  <c r="W759" i="4"/>
  <c r="X759" i="4"/>
  <c r="Y759" i="4"/>
  <c r="Z759" i="4"/>
  <c r="AA759" i="4"/>
  <c r="Q760" i="4"/>
  <c r="R760" i="4"/>
  <c r="S760" i="4"/>
  <c r="T760" i="4"/>
  <c r="U760" i="4"/>
  <c r="V760" i="4"/>
  <c r="W760" i="4"/>
  <c r="X760" i="4"/>
  <c r="Y760" i="4"/>
  <c r="Z760" i="4"/>
  <c r="AA760" i="4"/>
  <c r="Q761" i="4"/>
  <c r="R761" i="4"/>
  <c r="S761" i="4"/>
  <c r="T761" i="4"/>
  <c r="U761" i="4"/>
  <c r="V761" i="4"/>
  <c r="W761" i="4"/>
  <c r="X761" i="4"/>
  <c r="Y761" i="4"/>
  <c r="Z761" i="4"/>
  <c r="AA761" i="4"/>
  <c r="Q762" i="4"/>
  <c r="R762" i="4"/>
  <c r="S762" i="4"/>
  <c r="T762" i="4"/>
  <c r="U762" i="4"/>
  <c r="V762" i="4"/>
  <c r="W762" i="4"/>
  <c r="X762" i="4"/>
  <c r="Y762" i="4"/>
  <c r="Z762" i="4"/>
  <c r="AA762" i="4"/>
  <c r="Q763" i="4"/>
  <c r="R763" i="4"/>
  <c r="S763" i="4"/>
  <c r="T763" i="4"/>
  <c r="U763" i="4"/>
  <c r="V763" i="4"/>
  <c r="W763" i="4"/>
  <c r="X763" i="4"/>
  <c r="Y763" i="4"/>
  <c r="Z763" i="4"/>
  <c r="AA763" i="4"/>
  <c r="Q764" i="4"/>
  <c r="R764" i="4"/>
  <c r="S764" i="4"/>
  <c r="T764" i="4"/>
  <c r="U764" i="4"/>
  <c r="V764" i="4"/>
  <c r="W764" i="4"/>
  <c r="X764" i="4"/>
  <c r="Y764" i="4"/>
  <c r="Z764" i="4"/>
  <c r="AA764" i="4"/>
  <c r="Q765" i="4"/>
  <c r="R765" i="4"/>
  <c r="S765" i="4"/>
  <c r="T765" i="4"/>
  <c r="U765" i="4"/>
  <c r="V765" i="4"/>
  <c r="W765" i="4"/>
  <c r="X765" i="4"/>
  <c r="Y765" i="4"/>
  <c r="Z765" i="4"/>
  <c r="AA765" i="4"/>
  <c r="Q766" i="4"/>
  <c r="R766" i="4"/>
  <c r="S766" i="4"/>
  <c r="T766" i="4"/>
  <c r="U766" i="4"/>
  <c r="V766" i="4"/>
  <c r="W766" i="4"/>
  <c r="X766" i="4"/>
  <c r="Y766" i="4"/>
  <c r="Z766" i="4"/>
  <c r="AA766" i="4"/>
  <c r="Q767" i="4"/>
  <c r="R767" i="4"/>
  <c r="S767" i="4"/>
  <c r="T767" i="4"/>
  <c r="U767" i="4"/>
  <c r="V767" i="4"/>
  <c r="W767" i="4"/>
  <c r="X767" i="4"/>
  <c r="Y767" i="4"/>
  <c r="Z767" i="4"/>
  <c r="AA767" i="4"/>
  <c r="P768" i="4"/>
  <c r="R768" i="4"/>
  <c r="S768" i="4"/>
  <c r="T768" i="4"/>
  <c r="U768" i="4"/>
  <c r="V768" i="4"/>
  <c r="W768" i="4"/>
  <c r="X768" i="4"/>
  <c r="Y768" i="4"/>
  <c r="Z768" i="4"/>
  <c r="AA768" i="4"/>
  <c r="P769" i="4"/>
  <c r="R769" i="4"/>
  <c r="S769" i="4"/>
  <c r="T769" i="4"/>
  <c r="U769" i="4"/>
  <c r="V769" i="4"/>
  <c r="W769" i="4"/>
  <c r="X769" i="4"/>
  <c r="Y769" i="4"/>
  <c r="Z769" i="4"/>
  <c r="AA769" i="4"/>
  <c r="P770" i="4"/>
  <c r="R770" i="4"/>
  <c r="S770" i="4"/>
  <c r="T770" i="4"/>
  <c r="U770" i="4"/>
  <c r="V770" i="4"/>
  <c r="W770" i="4"/>
  <c r="X770" i="4"/>
  <c r="Y770" i="4"/>
  <c r="Z770" i="4"/>
  <c r="AA770" i="4"/>
  <c r="P771" i="4"/>
  <c r="R771" i="4"/>
  <c r="S771" i="4"/>
  <c r="T771" i="4"/>
  <c r="U771" i="4"/>
  <c r="V771" i="4"/>
  <c r="W771" i="4"/>
  <c r="X771" i="4"/>
  <c r="Y771" i="4"/>
  <c r="Z771" i="4"/>
  <c r="AA771" i="4"/>
  <c r="P772" i="4"/>
  <c r="R772" i="4"/>
  <c r="S772" i="4"/>
  <c r="T772" i="4"/>
  <c r="U772" i="4"/>
  <c r="V772" i="4"/>
  <c r="W772" i="4"/>
  <c r="X772" i="4"/>
  <c r="Y772" i="4"/>
  <c r="Z772" i="4"/>
  <c r="AA772" i="4"/>
  <c r="P773" i="4"/>
  <c r="R773" i="4"/>
  <c r="S773" i="4"/>
  <c r="T773" i="4"/>
  <c r="U773" i="4"/>
  <c r="V773" i="4"/>
  <c r="W773" i="4"/>
  <c r="X773" i="4"/>
  <c r="Y773" i="4"/>
  <c r="Z773" i="4"/>
  <c r="AA773" i="4"/>
  <c r="P774" i="4"/>
  <c r="R774" i="4"/>
  <c r="S774" i="4"/>
  <c r="T774" i="4"/>
  <c r="U774" i="4"/>
  <c r="V774" i="4"/>
  <c r="W774" i="4"/>
  <c r="X774" i="4"/>
  <c r="Y774" i="4"/>
  <c r="Z774" i="4"/>
  <c r="AA774" i="4"/>
  <c r="P775" i="4"/>
  <c r="R775" i="4"/>
  <c r="S775" i="4"/>
  <c r="T775" i="4"/>
  <c r="U775" i="4"/>
  <c r="V775" i="4"/>
  <c r="W775" i="4"/>
  <c r="X775" i="4"/>
  <c r="Y775" i="4"/>
  <c r="Z775" i="4"/>
  <c r="AA775" i="4"/>
  <c r="P776" i="4"/>
  <c r="R776" i="4"/>
  <c r="S776" i="4"/>
  <c r="T776" i="4"/>
  <c r="U776" i="4"/>
  <c r="V776" i="4"/>
  <c r="W776" i="4"/>
  <c r="X776" i="4"/>
  <c r="Y776" i="4"/>
  <c r="Z776" i="4"/>
  <c r="AA776" i="4"/>
  <c r="P777" i="4"/>
  <c r="R777" i="4"/>
  <c r="S777" i="4"/>
  <c r="T777" i="4"/>
  <c r="U777" i="4"/>
  <c r="V777" i="4"/>
  <c r="W777" i="4"/>
  <c r="X777" i="4"/>
  <c r="Y777" i="4"/>
  <c r="Z777" i="4"/>
  <c r="AA777" i="4"/>
  <c r="P778" i="4"/>
  <c r="R778" i="4"/>
  <c r="S778" i="4"/>
  <c r="T778" i="4"/>
  <c r="U778" i="4"/>
  <c r="V778" i="4"/>
  <c r="W778" i="4"/>
  <c r="X778" i="4"/>
  <c r="Y778" i="4"/>
  <c r="Z778" i="4"/>
  <c r="AA778" i="4"/>
  <c r="P779" i="4"/>
  <c r="R779" i="4"/>
  <c r="S779" i="4"/>
  <c r="T779" i="4"/>
  <c r="U779" i="4"/>
  <c r="V779" i="4"/>
  <c r="W779" i="4"/>
  <c r="X779" i="4"/>
  <c r="Y779" i="4"/>
  <c r="Z779" i="4"/>
  <c r="AA779" i="4"/>
  <c r="P780" i="4"/>
  <c r="R780" i="4"/>
  <c r="S780" i="4"/>
  <c r="T780" i="4"/>
  <c r="U780" i="4"/>
  <c r="V780" i="4"/>
  <c r="W780" i="4"/>
  <c r="X780" i="4"/>
  <c r="Y780" i="4"/>
  <c r="Z780" i="4"/>
  <c r="AA780" i="4"/>
  <c r="P781" i="4"/>
  <c r="R781" i="4"/>
  <c r="S781" i="4"/>
  <c r="T781" i="4"/>
  <c r="U781" i="4"/>
  <c r="V781" i="4"/>
  <c r="W781" i="4"/>
  <c r="X781" i="4"/>
  <c r="Y781" i="4"/>
  <c r="Z781" i="4"/>
  <c r="AA781" i="4"/>
  <c r="P782" i="4"/>
  <c r="R782" i="4"/>
  <c r="S782" i="4"/>
  <c r="T782" i="4"/>
  <c r="U782" i="4"/>
  <c r="V782" i="4"/>
  <c r="W782" i="4"/>
  <c r="X782" i="4"/>
  <c r="Y782" i="4"/>
  <c r="Z782" i="4"/>
  <c r="AA782" i="4"/>
  <c r="P783" i="4"/>
  <c r="R783" i="4"/>
  <c r="S783" i="4"/>
  <c r="T783" i="4"/>
  <c r="U783" i="4"/>
  <c r="V783" i="4"/>
  <c r="W783" i="4"/>
  <c r="X783" i="4"/>
  <c r="Y783" i="4"/>
  <c r="Z783" i="4"/>
  <c r="AA783" i="4"/>
  <c r="P784" i="4"/>
  <c r="R784" i="4"/>
  <c r="S784" i="4"/>
  <c r="T784" i="4"/>
  <c r="U784" i="4"/>
  <c r="V784" i="4"/>
  <c r="W784" i="4"/>
  <c r="X784" i="4"/>
  <c r="Y784" i="4"/>
  <c r="Z784" i="4"/>
  <c r="AA784" i="4"/>
  <c r="P785" i="4"/>
  <c r="R785" i="4"/>
  <c r="S785" i="4"/>
  <c r="T785" i="4"/>
  <c r="U785" i="4"/>
  <c r="V785" i="4"/>
  <c r="W785" i="4"/>
  <c r="X785" i="4"/>
  <c r="Y785" i="4"/>
  <c r="Z785" i="4"/>
  <c r="AA785" i="4"/>
  <c r="P786" i="4"/>
  <c r="R786" i="4"/>
  <c r="S786" i="4"/>
  <c r="T786" i="4"/>
  <c r="U786" i="4"/>
  <c r="V786" i="4"/>
  <c r="W786" i="4"/>
  <c r="X786" i="4"/>
  <c r="Y786" i="4"/>
  <c r="Z786" i="4"/>
  <c r="AA786" i="4"/>
  <c r="P787" i="4"/>
  <c r="R787" i="4"/>
  <c r="S787" i="4"/>
  <c r="T787" i="4"/>
  <c r="U787" i="4"/>
  <c r="V787" i="4"/>
  <c r="W787" i="4"/>
  <c r="X787" i="4"/>
  <c r="Y787" i="4"/>
  <c r="Z787" i="4"/>
  <c r="AA787" i="4"/>
  <c r="P788" i="4"/>
  <c r="R788" i="4"/>
  <c r="S788" i="4"/>
  <c r="T788" i="4"/>
  <c r="U788" i="4"/>
  <c r="V788" i="4"/>
  <c r="W788" i="4"/>
  <c r="X788" i="4"/>
  <c r="Y788" i="4"/>
  <c r="Z788" i="4"/>
  <c r="AA788" i="4"/>
  <c r="P789" i="4"/>
  <c r="R789" i="4"/>
  <c r="S789" i="4"/>
  <c r="T789" i="4"/>
  <c r="U789" i="4"/>
  <c r="V789" i="4"/>
  <c r="W789" i="4"/>
  <c r="X789" i="4"/>
  <c r="Y789" i="4"/>
  <c r="Z789" i="4"/>
  <c r="AA789" i="4"/>
  <c r="P790" i="4"/>
  <c r="R790" i="4"/>
  <c r="S790" i="4"/>
  <c r="T790" i="4"/>
  <c r="U790" i="4"/>
  <c r="V790" i="4"/>
  <c r="W790" i="4"/>
  <c r="X790" i="4"/>
  <c r="Y790" i="4"/>
  <c r="Z790" i="4"/>
  <c r="AA790" i="4"/>
  <c r="P791" i="4"/>
  <c r="R791" i="4"/>
  <c r="S791" i="4"/>
  <c r="T791" i="4"/>
  <c r="U791" i="4"/>
  <c r="V791" i="4"/>
  <c r="W791" i="4"/>
  <c r="X791" i="4"/>
  <c r="Y791" i="4"/>
  <c r="Z791" i="4"/>
  <c r="AA791" i="4"/>
  <c r="P792" i="4"/>
  <c r="R792" i="4"/>
  <c r="S792" i="4"/>
  <c r="T792" i="4"/>
  <c r="U792" i="4"/>
  <c r="V792" i="4"/>
  <c r="W792" i="4"/>
  <c r="X792" i="4"/>
  <c r="Y792" i="4"/>
  <c r="Z792" i="4"/>
  <c r="AA792" i="4"/>
  <c r="P793" i="4"/>
  <c r="R793" i="4"/>
  <c r="S793" i="4"/>
  <c r="T793" i="4"/>
  <c r="U793" i="4"/>
  <c r="V793" i="4"/>
  <c r="W793" i="4"/>
  <c r="X793" i="4"/>
  <c r="Y793" i="4"/>
  <c r="Z793" i="4"/>
  <c r="AA793" i="4"/>
  <c r="P794" i="4"/>
  <c r="R794" i="4"/>
  <c r="S794" i="4"/>
  <c r="T794" i="4"/>
  <c r="U794" i="4"/>
  <c r="V794" i="4"/>
  <c r="W794" i="4"/>
  <c r="X794" i="4"/>
  <c r="Y794" i="4"/>
  <c r="Z794" i="4"/>
  <c r="AA794" i="4"/>
  <c r="P795" i="4"/>
  <c r="R795" i="4"/>
  <c r="S795" i="4"/>
  <c r="T795" i="4"/>
  <c r="U795" i="4"/>
  <c r="V795" i="4"/>
  <c r="W795" i="4"/>
  <c r="X795" i="4"/>
  <c r="Y795" i="4"/>
  <c r="Z795" i="4"/>
  <c r="AA795" i="4"/>
  <c r="P796" i="4"/>
  <c r="Q796" i="4"/>
  <c r="S796" i="4"/>
  <c r="T796" i="4"/>
  <c r="U796" i="4"/>
  <c r="V796" i="4"/>
  <c r="W796" i="4"/>
  <c r="X796" i="4"/>
  <c r="Y796" i="4"/>
  <c r="Z796" i="4"/>
  <c r="AA796" i="4"/>
  <c r="P797" i="4"/>
  <c r="Q797" i="4"/>
  <c r="S797" i="4"/>
  <c r="T797" i="4"/>
  <c r="U797" i="4"/>
  <c r="V797" i="4"/>
  <c r="W797" i="4"/>
  <c r="X797" i="4"/>
  <c r="Y797" i="4"/>
  <c r="Z797" i="4"/>
  <c r="AA797" i="4"/>
  <c r="P798" i="4"/>
  <c r="Q798" i="4"/>
  <c r="S798" i="4"/>
  <c r="T798" i="4"/>
  <c r="U798" i="4"/>
  <c r="V798" i="4"/>
  <c r="W798" i="4"/>
  <c r="X798" i="4"/>
  <c r="Y798" i="4"/>
  <c r="Z798" i="4"/>
  <c r="AA798" i="4"/>
  <c r="P799" i="4"/>
  <c r="Q799" i="4"/>
  <c r="S799" i="4"/>
  <c r="T799" i="4"/>
  <c r="U799" i="4"/>
  <c r="V799" i="4"/>
  <c r="W799" i="4"/>
  <c r="X799" i="4"/>
  <c r="Y799" i="4"/>
  <c r="Z799" i="4"/>
  <c r="AA799" i="4"/>
  <c r="P800" i="4"/>
  <c r="Q800" i="4"/>
  <c r="S800" i="4"/>
  <c r="T800" i="4"/>
  <c r="U800" i="4"/>
  <c r="V800" i="4"/>
  <c r="W800" i="4"/>
  <c r="X800" i="4"/>
  <c r="Y800" i="4"/>
  <c r="Z800" i="4"/>
  <c r="AA800" i="4"/>
  <c r="P801" i="4"/>
  <c r="Q801" i="4"/>
  <c r="S801" i="4"/>
  <c r="T801" i="4"/>
  <c r="U801" i="4"/>
  <c r="V801" i="4"/>
  <c r="W801" i="4"/>
  <c r="X801" i="4"/>
  <c r="Y801" i="4"/>
  <c r="Z801" i="4"/>
  <c r="AA801" i="4"/>
  <c r="P802" i="4"/>
  <c r="Q802" i="4"/>
  <c r="S802" i="4"/>
  <c r="T802" i="4"/>
  <c r="U802" i="4"/>
  <c r="V802" i="4"/>
  <c r="W802" i="4"/>
  <c r="X802" i="4"/>
  <c r="Y802" i="4"/>
  <c r="Z802" i="4"/>
  <c r="AA802" i="4"/>
  <c r="P803" i="4"/>
  <c r="Q803" i="4"/>
  <c r="S803" i="4"/>
  <c r="T803" i="4"/>
  <c r="U803" i="4"/>
  <c r="V803" i="4"/>
  <c r="W803" i="4"/>
  <c r="X803" i="4"/>
  <c r="Y803" i="4"/>
  <c r="Z803" i="4"/>
  <c r="AA803" i="4"/>
  <c r="P804" i="4"/>
  <c r="Q804" i="4"/>
  <c r="S804" i="4"/>
  <c r="T804" i="4"/>
  <c r="U804" i="4"/>
  <c r="V804" i="4"/>
  <c r="W804" i="4"/>
  <c r="X804" i="4"/>
  <c r="Y804" i="4"/>
  <c r="Z804" i="4"/>
  <c r="AA804" i="4"/>
  <c r="P805" i="4"/>
  <c r="Q805" i="4"/>
  <c r="S805" i="4"/>
  <c r="T805" i="4"/>
  <c r="U805" i="4"/>
  <c r="V805" i="4"/>
  <c r="W805" i="4"/>
  <c r="X805" i="4"/>
  <c r="Y805" i="4"/>
  <c r="Z805" i="4"/>
  <c r="AA805" i="4"/>
  <c r="P806" i="4"/>
  <c r="Q806" i="4"/>
  <c r="S806" i="4"/>
  <c r="T806" i="4"/>
  <c r="U806" i="4"/>
  <c r="V806" i="4"/>
  <c r="W806" i="4"/>
  <c r="X806" i="4"/>
  <c r="Y806" i="4"/>
  <c r="Z806" i="4"/>
  <c r="AA806" i="4"/>
  <c r="P807" i="4"/>
  <c r="Q807" i="4"/>
  <c r="S807" i="4"/>
  <c r="T807" i="4"/>
  <c r="U807" i="4"/>
  <c r="V807" i="4"/>
  <c r="W807" i="4"/>
  <c r="X807" i="4"/>
  <c r="Y807" i="4"/>
  <c r="Z807" i="4"/>
  <c r="AA807" i="4"/>
  <c r="P808" i="4"/>
  <c r="Q808" i="4"/>
  <c r="S808" i="4"/>
  <c r="T808" i="4"/>
  <c r="U808" i="4"/>
  <c r="V808" i="4"/>
  <c r="W808" i="4"/>
  <c r="X808" i="4"/>
  <c r="Y808" i="4"/>
  <c r="Z808" i="4"/>
  <c r="AA808" i="4"/>
  <c r="P809" i="4"/>
  <c r="Q809" i="4"/>
  <c r="S809" i="4"/>
  <c r="T809" i="4"/>
  <c r="U809" i="4"/>
  <c r="V809" i="4"/>
  <c r="W809" i="4"/>
  <c r="X809" i="4"/>
  <c r="Y809" i="4"/>
  <c r="Z809" i="4"/>
  <c r="AA809" i="4"/>
  <c r="P810" i="4"/>
  <c r="Q810" i="4"/>
  <c r="S810" i="4"/>
  <c r="T810" i="4"/>
  <c r="U810" i="4"/>
  <c r="V810" i="4"/>
  <c r="W810" i="4"/>
  <c r="X810" i="4"/>
  <c r="Y810" i="4"/>
  <c r="Z810" i="4"/>
  <c r="AA810" i="4"/>
  <c r="P811" i="4"/>
  <c r="Q811" i="4"/>
  <c r="S811" i="4"/>
  <c r="T811" i="4"/>
  <c r="U811" i="4"/>
  <c r="V811" i="4"/>
  <c r="W811" i="4"/>
  <c r="X811" i="4"/>
  <c r="Y811" i="4"/>
  <c r="Z811" i="4"/>
  <c r="AA811" i="4"/>
  <c r="P812" i="4"/>
  <c r="Q812" i="4"/>
  <c r="S812" i="4"/>
  <c r="T812" i="4"/>
  <c r="U812" i="4"/>
  <c r="V812" i="4"/>
  <c r="W812" i="4"/>
  <c r="X812" i="4"/>
  <c r="Y812" i="4"/>
  <c r="Z812" i="4"/>
  <c r="AA812" i="4"/>
  <c r="P813" i="4"/>
  <c r="Q813" i="4"/>
  <c r="S813" i="4"/>
  <c r="T813" i="4"/>
  <c r="U813" i="4"/>
  <c r="V813" i="4"/>
  <c r="W813" i="4"/>
  <c r="X813" i="4"/>
  <c r="Y813" i="4"/>
  <c r="Z813" i="4"/>
  <c r="AA813" i="4"/>
  <c r="P814" i="4"/>
  <c r="Q814" i="4"/>
  <c r="S814" i="4"/>
  <c r="T814" i="4"/>
  <c r="U814" i="4"/>
  <c r="V814" i="4"/>
  <c r="W814" i="4"/>
  <c r="X814" i="4"/>
  <c r="Y814" i="4"/>
  <c r="Z814" i="4"/>
  <c r="AA814" i="4"/>
  <c r="P815" i="4"/>
  <c r="Q815" i="4"/>
  <c r="S815" i="4"/>
  <c r="T815" i="4"/>
  <c r="U815" i="4"/>
  <c r="V815" i="4"/>
  <c r="W815" i="4"/>
  <c r="X815" i="4"/>
  <c r="Y815" i="4"/>
  <c r="Z815" i="4"/>
  <c r="AA815" i="4"/>
  <c r="P816" i="4"/>
  <c r="Q816" i="4"/>
  <c r="S816" i="4"/>
  <c r="T816" i="4"/>
  <c r="U816" i="4"/>
  <c r="V816" i="4"/>
  <c r="W816" i="4"/>
  <c r="X816" i="4"/>
  <c r="Y816" i="4"/>
  <c r="Z816" i="4"/>
  <c r="AA816" i="4"/>
  <c r="P817" i="4"/>
  <c r="Q817" i="4"/>
  <c r="S817" i="4"/>
  <c r="T817" i="4"/>
  <c r="U817" i="4"/>
  <c r="V817" i="4"/>
  <c r="W817" i="4"/>
  <c r="X817" i="4"/>
  <c r="Y817" i="4"/>
  <c r="Z817" i="4"/>
  <c r="AA817" i="4"/>
  <c r="P818" i="4"/>
  <c r="Q818" i="4"/>
  <c r="S818" i="4"/>
  <c r="T818" i="4"/>
  <c r="U818" i="4"/>
  <c r="V818" i="4"/>
  <c r="W818" i="4"/>
  <c r="X818" i="4"/>
  <c r="Y818" i="4"/>
  <c r="Z818" i="4"/>
  <c r="AA818" i="4"/>
  <c r="P819" i="4"/>
  <c r="Q819" i="4"/>
  <c r="S819" i="4"/>
  <c r="T819" i="4"/>
  <c r="U819" i="4"/>
  <c r="V819" i="4"/>
  <c r="W819" i="4"/>
  <c r="X819" i="4"/>
  <c r="Y819" i="4"/>
  <c r="Z819" i="4"/>
  <c r="AA819" i="4"/>
  <c r="P820" i="4"/>
  <c r="Q820" i="4"/>
  <c r="S820" i="4"/>
  <c r="T820" i="4"/>
  <c r="U820" i="4"/>
  <c r="V820" i="4"/>
  <c r="W820" i="4"/>
  <c r="X820" i="4"/>
  <c r="Y820" i="4"/>
  <c r="Z820" i="4"/>
  <c r="AA820" i="4"/>
  <c r="P821" i="4"/>
  <c r="Q821" i="4"/>
  <c r="S821" i="4"/>
  <c r="T821" i="4"/>
  <c r="U821" i="4"/>
  <c r="V821" i="4"/>
  <c r="W821" i="4"/>
  <c r="X821" i="4"/>
  <c r="Y821" i="4"/>
  <c r="Z821" i="4"/>
  <c r="AA821" i="4"/>
  <c r="P822" i="4"/>
  <c r="Q822" i="4"/>
  <c r="S822" i="4"/>
  <c r="T822" i="4"/>
  <c r="U822" i="4"/>
  <c r="V822" i="4"/>
  <c r="W822" i="4"/>
  <c r="X822" i="4"/>
  <c r="Y822" i="4"/>
  <c r="Z822" i="4"/>
  <c r="AA822" i="4"/>
  <c r="P823" i="4"/>
  <c r="Q823" i="4"/>
  <c r="S823" i="4"/>
  <c r="T823" i="4"/>
  <c r="U823" i="4"/>
  <c r="V823" i="4"/>
  <c r="W823" i="4"/>
  <c r="X823" i="4"/>
  <c r="Y823" i="4"/>
  <c r="Z823" i="4"/>
  <c r="AA823" i="4"/>
  <c r="P824" i="4"/>
  <c r="Q824" i="4"/>
  <c r="S824" i="4"/>
  <c r="T824" i="4"/>
  <c r="U824" i="4"/>
  <c r="V824" i="4"/>
  <c r="W824" i="4"/>
  <c r="X824" i="4"/>
  <c r="Y824" i="4"/>
  <c r="Z824" i="4"/>
  <c r="AA824" i="4"/>
  <c r="P825" i="4"/>
  <c r="Q825" i="4"/>
  <c r="S825" i="4"/>
  <c r="T825" i="4"/>
  <c r="U825" i="4"/>
  <c r="V825" i="4"/>
  <c r="W825" i="4"/>
  <c r="X825" i="4"/>
  <c r="Y825" i="4"/>
  <c r="Z825" i="4"/>
  <c r="AA825" i="4"/>
  <c r="P826" i="4"/>
  <c r="Q826" i="4"/>
  <c r="S826" i="4"/>
  <c r="T826" i="4"/>
  <c r="U826" i="4"/>
  <c r="V826" i="4"/>
  <c r="W826" i="4"/>
  <c r="X826" i="4"/>
  <c r="Y826" i="4"/>
  <c r="Z826" i="4"/>
  <c r="AA826" i="4"/>
  <c r="P827" i="4"/>
  <c r="Q827" i="4"/>
  <c r="R827" i="4"/>
  <c r="T827" i="4"/>
  <c r="U827" i="4"/>
  <c r="V827" i="4"/>
  <c r="W827" i="4"/>
  <c r="X827" i="4"/>
  <c r="Y827" i="4"/>
  <c r="Z827" i="4"/>
  <c r="AA827" i="4"/>
  <c r="P828" i="4"/>
  <c r="Q828" i="4"/>
  <c r="R828" i="4"/>
  <c r="T828" i="4"/>
  <c r="U828" i="4"/>
  <c r="V828" i="4"/>
  <c r="W828" i="4"/>
  <c r="X828" i="4"/>
  <c r="Y828" i="4"/>
  <c r="Z828" i="4"/>
  <c r="AA828" i="4"/>
  <c r="P829" i="4"/>
  <c r="Q829" i="4"/>
  <c r="R829" i="4"/>
  <c r="T829" i="4"/>
  <c r="U829" i="4"/>
  <c r="V829" i="4"/>
  <c r="W829" i="4"/>
  <c r="X829" i="4"/>
  <c r="Y829" i="4"/>
  <c r="Z829" i="4"/>
  <c r="AA829" i="4"/>
  <c r="P830" i="4"/>
  <c r="Q830" i="4"/>
  <c r="R830" i="4"/>
  <c r="T830" i="4"/>
  <c r="U830" i="4"/>
  <c r="V830" i="4"/>
  <c r="W830" i="4"/>
  <c r="X830" i="4"/>
  <c r="Y830" i="4"/>
  <c r="Z830" i="4"/>
  <c r="AA830" i="4"/>
  <c r="P831" i="4"/>
  <c r="Q831" i="4"/>
  <c r="R831" i="4"/>
  <c r="T831" i="4"/>
  <c r="U831" i="4"/>
  <c r="V831" i="4"/>
  <c r="W831" i="4"/>
  <c r="X831" i="4"/>
  <c r="Y831" i="4"/>
  <c r="Z831" i="4"/>
  <c r="AA831" i="4"/>
  <c r="P832" i="4"/>
  <c r="Q832" i="4"/>
  <c r="R832" i="4"/>
  <c r="T832" i="4"/>
  <c r="U832" i="4"/>
  <c r="V832" i="4"/>
  <c r="W832" i="4"/>
  <c r="X832" i="4"/>
  <c r="Y832" i="4"/>
  <c r="Z832" i="4"/>
  <c r="AA832" i="4"/>
  <c r="P833" i="4"/>
  <c r="Q833" i="4"/>
  <c r="R833" i="4"/>
  <c r="T833" i="4"/>
  <c r="U833" i="4"/>
  <c r="V833" i="4"/>
  <c r="W833" i="4"/>
  <c r="X833" i="4"/>
  <c r="Y833" i="4"/>
  <c r="Z833" i="4"/>
  <c r="AA833" i="4"/>
  <c r="P834" i="4"/>
  <c r="Q834" i="4"/>
  <c r="R834" i="4"/>
  <c r="T834" i="4"/>
  <c r="U834" i="4"/>
  <c r="V834" i="4"/>
  <c r="W834" i="4"/>
  <c r="X834" i="4"/>
  <c r="Y834" i="4"/>
  <c r="Z834" i="4"/>
  <c r="AA834" i="4"/>
  <c r="P835" i="4"/>
  <c r="Q835" i="4"/>
  <c r="R835" i="4"/>
  <c r="T835" i="4"/>
  <c r="U835" i="4"/>
  <c r="V835" i="4"/>
  <c r="W835" i="4"/>
  <c r="X835" i="4"/>
  <c r="Y835" i="4"/>
  <c r="Z835" i="4"/>
  <c r="AA835" i="4"/>
  <c r="P836" i="4"/>
  <c r="Q836" i="4"/>
  <c r="R836" i="4"/>
  <c r="T836" i="4"/>
  <c r="U836" i="4"/>
  <c r="V836" i="4"/>
  <c r="W836" i="4"/>
  <c r="X836" i="4"/>
  <c r="Y836" i="4"/>
  <c r="Z836" i="4"/>
  <c r="AA836" i="4"/>
  <c r="P837" i="4"/>
  <c r="Q837" i="4"/>
  <c r="R837" i="4"/>
  <c r="T837" i="4"/>
  <c r="U837" i="4"/>
  <c r="V837" i="4"/>
  <c r="W837" i="4"/>
  <c r="X837" i="4"/>
  <c r="Y837" i="4"/>
  <c r="Z837" i="4"/>
  <c r="AA837" i="4"/>
  <c r="P838" i="4"/>
  <c r="Q838" i="4"/>
  <c r="R838" i="4"/>
  <c r="T838" i="4"/>
  <c r="U838" i="4"/>
  <c r="V838" i="4"/>
  <c r="W838" i="4"/>
  <c r="X838" i="4"/>
  <c r="Y838" i="4"/>
  <c r="Z838" i="4"/>
  <c r="AA838" i="4"/>
  <c r="P839" i="4"/>
  <c r="Q839" i="4"/>
  <c r="R839" i="4"/>
  <c r="T839" i="4"/>
  <c r="U839" i="4"/>
  <c r="V839" i="4"/>
  <c r="W839" i="4"/>
  <c r="X839" i="4"/>
  <c r="Y839" i="4"/>
  <c r="Z839" i="4"/>
  <c r="AA839" i="4"/>
  <c r="P840" i="4"/>
  <c r="Q840" i="4"/>
  <c r="R840" i="4"/>
  <c r="T840" i="4"/>
  <c r="U840" i="4"/>
  <c r="V840" i="4"/>
  <c r="W840" i="4"/>
  <c r="X840" i="4"/>
  <c r="Y840" i="4"/>
  <c r="Z840" i="4"/>
  <c r="AA840" i="4"/>
  <c r="P841" i="4"/>
  <c r="Q841" i="4"/>
  <c r="R841" i="4"/>
  <c r="T841" i="4"/>
  <c r="U841" i="4"/>
  <c r="V841" i="4"/>
  <c r="W841" i="4"/>
  <c r="X841" i="4"/>
  <c r="Y841" i="4"/>
  <c r="Z841" i="4"/>
  <c r="AA841" i="4"/>
  <c r="P842" i="4"/>
  <c r="Q842" i="4"/>
  <c r="R842" i="4"/>
  <c r="T842" i="4"/>
  <c r="U842" i="4"/>
  <c r="V842" i="4"/>
  <c r="W842" i="4"/>
  <c r="X842" i="4"/>
  <c r="Y842" i="4"/>
  <c r="Z842" i="4"/>
  <c r="AA842" i="4"/>
  <c r="P843" i="4"/>
  <c r="Q843" i="4"/>
  <c r="R843" i="4"/>
  <c r="T843" i="4"/>
  <c r="U843" i="4"/>
  <c r="V843" i="4"/>
  <c r="W843" i="4"/>
  <c r="X843" i="4"/>
  <c r="Y843" i="4"/>
  <c r="Z843" i="4"/>
  <c r="AA843" i="4"/>
  <c r="P844" i="4"/>
  <c r="Q844" i="4"/>
  <c r="R844" i="4"/>
  <c r="T844" i="4"/>
  <c r="U844" i="4"/>
  <c r="V844" i="4"/>
  <c r="W844" i="4"/>
  <c r="X844" i="4"/>
  <c r="Y844" i="4"/>
  <c r="Z844" i="4"/>
  <c r="AA844" i="4"/>
  <c r="P845" i="4"/>
  <c r="Q845" i="4"/>
  <c r="R845" i="4"/>
  <c r="T845" i="4"/>
  <c r="U845" i="4"/>
  <c r="V845" i="4"/>
  <c r="W845" i="4"/>
  <c r="X845" i="4"/>
  <c r="Y845" i="4"/>
  <c r="Z845" i="4"/>
  <c r="AA845" i="4"/>
  <c r="P846" i="4"/>
  <c r="Q846" i="4"/>
  <c r="R846" i="4"/>
  <c r="T846" i="4"/>
  <c r="U846" i="4"/>
  <c r="V846" i="4"/>
  <c r="W846" i="4"/>
  <c r="X846" i="4"/>
  <c r="Y846" i="4"/>
  <c r="Z846" i="4"/>
  <c r="AA846" i="4"/>
  <c r="P847" i="4"/>
  <c r="Q847" i="4"/>
  <c r="R847" i="4"/>
  <c r="T847" i="4"/>
  <c r="U847" i="4"/>
  <c r="V847" i="4"/>
  <c r="W847" i="4"/>
  <c r="X847" i="4"/>
  <c r="Y847" i="4"/>
  <c r="Z847" i="4"/>
  <c r="AA847" i="4"/>
  <c r="P848" i="4"/>
  <c r="Q848" i="4"/>
  <c r="R848" i="4"/>
  <c r="T848" i="4"/>
  <c r="U848" i="4"/>
  <c r="V848" i="4"/>
  <c r="W848" i="4"/>
  <c r="X848" i="4"/>
  <c r="Y848" i="4"/>
  <c r="Z848" i="4"/>
  <c r="AA848" i="4"/>
  <c r="P849" i="4"/>
  <c r="Q849" i="4"/>
  <c r="R849" i="4"/>
  <c r="T849" i="4"/>
  <c r="U849" i="4"/>
  <c r="V849" i="4"/>
  <c r="W849" i="4"/>
  <c r="X849" i="4"/>
  <c r="Y849" i="4"/>
  <c r="Z849" i="4"/>
  <c r="AA849" i="4"/>
  <c r="P850" i="4"/>
  <c r="Q850" i="4"/>
  <c r="R850" i="4"/>
  <c r="T850" i="4"/>
  <c r="U850" i="4"/>
  <c r="V850" i="4"/>
  <c r="W850" i="4"/>
  <c r="X850" i="4"/>
  <c r="Y850" i="4"/>
  <c r="Z850" i="4"/>
  <c r="AA850" i="4"/>
  <c r="P851" i="4"/>
  <c r="Q851" i="4"/>
  <c r="R851" i="4"/>
  <c r="T851" i="4"/>
  <c r="U851" i="4"/>
  <c r="V851" i="4"/>
  <c r="W851" i="4"/>
  <c r="X851" i="4"/>
  <c r="Y851" i="4"/>
  <c r="Z851" i="4"/>
  <c r="AA851" i="4"/>
  <c r="P852" i="4"/>
  <c r="Q852" i="4"/>
  <c r="R852" i="4"/>
  <c r="T852" i="4"/>
  <c r="U852" i="4"/>
  <c r="V852" i="4"/>
  <c r="W852" i="4"/>
  <c r="X852" i="4"/>
  <c r="Y852" i="4"/>
  <c r="Z852" i="4"/>
  <c r="AA852" i="4"/>
  <c r="P853" i="4"/>
  <c r="Q853" i="4"/>
  <c r="R853" i="4"/>
  <c r="T853" i="4"/>
  <c r="U853" i="4"/>
  <c r="V853" i="4"/>
  <c r="W853" i="4"/>
  <c r="X853" i="4"/>
  <c r="Y853" i="4"/>
  <c r="Z853" i="4"/>
  <c r="AA853" i="4"/>
  <c r="P854" i="4"/>
  <c r="Q854" i="4"/>
  <c r="R854" i="4"/>
  <c r="T854" i="4"/>
  <c r="U854" i="4"/>
  <c r="V854" i="4"/>
  <c r="W854" i="4"/>
  <c r="X854" i="4"/>
  <c r="Y854" i="4"/>
  <c r="Z854" i="4"/>
  <c r="AA854" i="4"/>
  <c r="P855" i="4"/>
  <c r="Q855" i="4"/>
  <c r="R855" i="4"/>
  <c r="T855" i="4"/>
  <c r="U855" i="4"/>
  <c r="V855" i="4"/>
  <c r="W855" i="4"/>
  <c r="X855" i="4"/>
  <c r="Y855" i="4"/>
  <c r="Z855" i="4"/>
  <c r="AA855" i="4"/>
  <c r="P856" i="4"/>
  <c r="Q856" i="4"/>
  <c r="R856" i="4"/>
  <c r="T856" i="4"/>
  <c r="U856" i="4"/>
  <c r="V856" i="4"/>
  <c r="W856" i="4"/>
  <c r="X856" i="4"/>
  <c r="Y856" i="4"/>
  <c r="Z856" i="4"/>
  <c r="AA856" i="4"/>
  <c r="P857" i="4"/>
  <c r="Q857" i="4"/>
  <c r="R857" i="4"/>
  <c r="S857" i="4"/>
  <c r="U857" i="4"/>
  <c r="V857" i="4"/>
  <c r="W857" i="4"/>
  <c r="X857" i="4"/>
  <c r="Y857" i="4"/>
  <c r="Z857" i="4"/>
  <c r="AA857" i="4"/>
  <c r="P858" i="4"/>
  <c r="Q858" i="4"/>
  <c r="R858" i="4"/>
  <c r="S858" i="4"/>
  <c r="U858" i="4"/>
  <c r="V858" i="4"/>
  <c r="W858" i="4"/>
  <c r="X858" i="4"/>
  <c r="Y858" i="4"/>
  <c r="Z858" i="4"/>
  <c r="AA858" i="4"/>
  <c r="P859" i="4"/>
  <c r="Q859" i="4"/>
  <c r="R859" i="4"/>
  <c r="S859" i="4"/>
  <c r="U859" i="4"/>
  <c r="V859" i="4"/>
  <c r="W859" i="4"/>
  <c r="X859" i="4"/>
  <c r="Y859" i="4"/>
  <c r="Z859" i="4"/>
  <c r="AA859" i="4"/>
  <c r="P860" i="4"/>
  <c r="Q860" i="4"/>
  <c r="R860" i="4"/>
  <c r="S860" i="4"/>
  <c r="U860" i="4"/>
  <c r="V860" i="4"/>
  <c r="W860" i="4"/>
  <c r="X860" i="4"/>
  <c r="Y860" i="4"/>
  <c r="Z860" i="4"/>
  <c r="AA860" i="4"/>
  <c r="P861" i="4"/>
  <c r="Q861" i="4"/>
  <c r="R861" i="4"/>
  <c r="S861" i="4"/>
  <c r="U861" i="4"/>
  <c r="V861" i="4"/>
  <c r="W861" i="4"/>
  <c r="X861" i="4"/>
  <c r="Y861" i="4"/>
  <c r="Z861" i="4"/>
  <c r="AA861" i="4"/>
  <c r="P862" i="4"/>
  <c r="Q862" i="4"/>
  <c r="R862" i="4"/>
  <c r="S862" i="4"/>
  <c r="U862" i="4"/>
  <c r="V862" i="4"/>
  <c r="W862" i="4"/>
  <c r="X862" i="4"/>
  <c r="Y862" i="4"/>
  <c r="Z862" i="4"/>
  <c r="AA862" i="4"/>
  <c r="P863" i="4"/>
  <c r="Q863" i="4"/>
  <c r="R863" i="4"/>
  <c r="S863" i="4"/>
  <c r="U863" i="4"/>
  <c r="V863" i="4"/>
  <c r="W863" i="4"/>
  <c r="X863" i="4"/>
  <c r="Y863" i="4"/>
  <c r="Z863" i="4"/>
  <c r="AA863" i="4"/>
  <c r="P864" i="4"/>
  <c r="Q864" i="4"/>
  <c r="R864" i="4"/>
  <c r="S864" i="4"/>
  <c r="U864" i="4"/>
  <c r="V864" i="4"/>
  <c r="W864" i="4"/>
  <c r="X864" i="4"/>
  <c r="Y864" i="4"/>
  <c r="Z864" i="4"/>
  <c r="AA864" i="4"/>
  <c r="P865" i="4"/>
  <c r="Q865" i="4"/>
  <c r="R865" i="4"/>
  <c r="S865" i="4"/>
  <c r="U865" i="4"/>
  <c r="V865" i="4"/>
  <c r="W865" i="4"/>
  <c r="X865" i="4"/>
  <c r="Y865" i="4"/>
  <c r="Z865" i="4"/>
  <c r="AA865" i="4"/>
  <c r="P866" i="4"/>
  <c r="Q866" i="4"/>
  <c r="R866" i="4"/>
  <c r="S866" i="4"/>
  <c r="U866" i="4"/>
  <c r="V866" i="4"/>
  <c r="W866" i="4"/>
  <c r="X866" i="4"/>
  <c r="Y866" i="4"/>
  <c r="Z866" i="4"/>
  <c r="AA866" i="4"/>
  <c r="P867" i="4"/>
  <c r="Q867" i="4"/>
  <c r="R867" i="4"/>
  <c r="S867" i="4"/>
  <c r="U867" i="4"/>
  <c r="V867" i="4"/>
  <c r="W867" i="4"/>
  <c r="X867" i="4"/>
  <c r="Y867" i="4"/>
  <c r="Z867" i="4"/>
  <c r="AA867" i="4"/>
  <c r="P868" i="4"/>
  <c r="Q868" i="4"/>
  <c r="R868" i="4"/>
  <c r="S868" i="4"/>
  <c r="U868" i="4"/>
  <c r="V868" i="4"/>
  <c r="W868" i="4"/>
  <c r="X868" i="4"/>
  <c r="Y868" i="4"/>
  <c r="Z868" i="4"/>
  <c r="AA868" i="4"/>
  <c r="P869" i="4"/>
  <c r="Q869" i="4"/>
  <c r="R869" i="4"/>
  <c r="S869" i="4"/>
  <c r="U869" i="4"/>
  <c r="V869" i="4"/>
  <c r="W869" i="4"/>
  <c r="X869" i="4"/>
  <c r="Y869" i="4"/>
  <c r="Z869" i="4"/>
  <c r="AA869" i="4"/>
  <c r="P870" i="4"/>
  <c r="Q870" i="4"/>
  <c r="R870" i="4"/>
  <c r="S870" i="4"/>
  <c r="U870" i="4"/>
  <c r="V870" i="4"/>
  <c r="W870" i="4"/>
  <c r="X870" i="4"/>
  <c r="Y870" i="4"/>
  <c r="Z870" i="4"/>
  <c r="AA870" i="4"/>
  <c r="P871" i="4"/>
  <c r="Q871" i="4"/>
  <c r="R871" i="4"/>
  <c r="S871" i="4"/>
  <c r="U871" i="4"/>
  <c r="V871" i="4"/>
  <c r="W871" i="4"/>
  <c r="X871" i="4"/>
  <c r="Y871" i="4"/>
  <c r="Z871" i="4"/>
  <c r="AA871" i="4"/>
  <c r="P872" i="4"/>
  <c r="Q872" i="4"/>
  <c r="R872" i="4"/>
  <c r="S872" i="4"/>
  <c r="U872" i="4"/>
  <c r="V872" i="4"/>
  <c r="W872" i="4"/>
  <c r="X872" i="4"/>
  <c r="Y872" i="4"/>
  <c r="Z872" i="4"/>
  <c r="AA872" i="4"/>
  <c r="P873" i="4"/>
  <c r="Q873" i="4"/>
  <c r="R873" i="4"/>
  <c r="S873" i="4"/>
  <c r="U873" i="4"/>
  <c r="V873" i="4"/>
  <c r="W873" i="4"/>
  <c r="X873" i="4"/>
  <c r="Y873" i="4"/>
  <c r="Z873" i="4"/>
  <c r="AA873" i="4"/>
  <c r="P874" i="4"/>
  <c r="Q874" i="4"/>
  <c r="R874" i="4"/>
  <c r="S874" i="4"/>
  <c r="U874" i="4"/>
  <c r="V874" i="4"/>
  <c r="W874" i="4"/>
  <c r="X874" i="4"/>
  <c r="Y874" i="4"/>
  <c r="Z874" i="4"/>
  <c r="AA874" i="4"/>
  <c r="P875" i="4"/>
  <c r="Q875" i="4"/>
  <c r="R875" i="4"/>
  <c r="S875" i="4"/>
  <c r="U875" i="4"/>
  <c r="V875" i="4"/>
  <c r="W875" i="4"/>
  <c r="X875" i="4"/>
  <c r="Y875" i="4"/>
  <c r="Z875" i="4"/>
  <c r="AA875" i="4"/>
  <c r="P876" i="4"/>
  <c r="Q876" i="4"/>
  <c r="R876" i="4"/>
  <c r="S876" i="4"/>
  <c r="U876" i="4"/>
  <c r="V876" i="4"/>
  <c r="W876" i="4"/>
  <c r="X876" i="4"/>
  <c r="Y876" i="4"/>
  <c r="Z876" i="4"/>
  <c r="AA876" i="4"/>
  <c r="P877" i="4"/>
  <c r="Q877" i="4"/>
  <c r="R877" i="4"/>
  <c r="S877" i="4"/>
  <c r="U877" i="4"/>
  <c r="V877" i="4"/>
  <c r="W877" i="4"/>
  <c r="X877" i="4"/>
  <c r="Y877" i="4"/>
  <c r="Z877" i="4"/>
  <c r="AA877" i="4"/>
  <c r="P878" i="4"/>
  <c r="Q878" i="4"/>
  <c r="R878" i="4"/>
  <c r="S878" i="4"/>
  <c r="U878" i="4"/>
  <c r="V878" i="4"/>
  <c r="W878" i="4"/>
  <c r="X878" i="4"/>
  <c r="Y878" i="4"/>
  <c r="Z878" i="4"/>
  <c r="AA878" i="4"/>
  <c r="P879" i="4"/>
  <c r="Q879" i="4"/>
  <c r="R879" i="4"/>
  <c r="S879" i="4"/>
  <c r="U879" i="4"/>
  <c r="V879" i="4"/>
  <c r="W879" i="4"/>
  <c r="X879" i="4"/>
  <c r="Y879" i="4"/>
  <c r="Z879" i="4"/>
  <c r="AA879" i="4"/>
  <c r="P880" i="4"/>
  <c r="Q880" i="4"/>
  <c r="R880" i="4"/>
  <c r="S880" i="4"/>
  <c r="U880" i="4"/>
  <c r="V880" i="4"/>
  <c r="W880" i="4"/>
  <c r="X880" i="4"/>
  <c r="Y880" i="4"/>
  <c r="Z880" i="4"/>
  <c r="AA880" i="4"/>
  <c r="P881" i="4"/>
  <c r="Q881" i="4"/>
  <c r="R881" i="4"/>
  <c r="S881" i="4"/>
  <c r="U881" i="4"/>
  <c r="V881" i="4"/>
  <c r="W881" i="4"/>
  <c r="X881" i="4"/>
  <c r="Y881" i="4"/>
  <c r="Z881" i="4"/>
  <c r="AA881" i="4"/>
  <c r="P882" i="4"/>
  <c r="Q882" i="4"/>
  <c r="R882" i="4"/>
  <c r="S882" i="4"/>
  <c r="U882" i="4"/>
  <c r="V882" i="4"/>
  <c r="W882" i="4"/>
  <c r="X882" i="4"/>
  <c r="Y882" i="4"/>
  <c r="Z882" i="4"/>
  <c r="AA882" i="4"/>
  <c r="P883" i="4"/>
  <c r="Q883" i="4"/>
  <c r="R883" i="4"/>
  <c r="S883" i="4"/>
  <c r="U883" i="4"/>
  <c r="V883" i="4"/>
  <c r="W883" i="4"/>
  <c r="X883" i="4"/>
  <c r="Y883" i="4"/>
  <c r="Z883" i="4"/>
  <c r="AA883" i="4"/>
  <c r="P884" i="4"/>
  <c r="Q884" i="4"/>
  <c r="R884" i="4"/>
  <c r="S884" i="4"/>
  <c r="U884" i="4"/>
  <c r="V884" i="4"/>
  <c r="W884" i="4"/>
  <c r="X884" i="4"/>
  <c r="Y884" i="4"/>
  <c r="Z884" i="4"/>
  <c r="AA884" i="4"/>
  <c r="P885" i="4"/>
  <c r="Q885" i="4"/>
  <c r="R885" i="4"/>
  <c r="S885" i="4"/>
  <c r="U885" i="4"/>
  <c r="V885" i="4"/>
  <c r="W885" i="4"/>
  <c r="X885" i="4"/>
  <c r="Y885" i="4"/>
  <c r="Z885" i="4"/>
  <c r="AA885" i="4"/>
  <c r="P886" i="4"/>
  <c r="Q886" i="4"/>
  <c r="R886" i="4"/>
  <c r="S886" i="4"/>
  <c r="U886" i="4"/>
  <c r="V886" i="4"/>
  <c r="W886" i="4"/>
  <c r="X886" i="4"/>
  <c r="Y886" i="4"/>
  <c r="Z886" i="4"/>
  <c r="AA886" i="4"/>
  <c r="P887" i="4"/>
  <c r="Q887" i="4"/>
  <c r="R887" i="4"/>
  <c r="S887" i="4"/>
  <c r="U887" i="4"/>
  <c r="V887" i="4"/>
  <c r="W887" i="4"/>
  <c r="X887" i="4"/>
  <c r="Y887" i="4"/>
  <c r="Z887" i="4"/>
  <c r="AA887" i="4"/>
  <c r="P888" i="4"/>
  <c r="Q888" i="4"/>
  <c r="R888" i="4"/>
  <c r="S888" i="4"/>
  <c r="T888" i="4"/>
  <c r="V888" i="4"/>
  <c r="W888" i="4"/>
  <c r="X888" i="4"/>
  <c r="Y888" i="4"/>
  <c r="Z888" i="4"/>
  <c r="AA888" i="4"/>
  <c r="P889" i="4"/>
  <c r="Q889" i="4"/>
  <c r="R889" i="4"/>
  <c r="S889" i="4"/>
  <c r="T889" i="4"/>
  <c r="V889" i="4"/>
  <c r="W889" i="4"/>
  <c r="X889" i="4"/>
  <c r="Y889" i="4"/>
  <c r="Z889" i="4"/>
  <c r="AA889" i="4"/>
  <c r="P890" i="4"/>
  <c r="Q890" i="4"/>
  <c r="R890" i="4"/>
  <c r="S890" i="4"/>
  <c r="T890" i="4"/>
  <c r="V890" i="4"/>
  <c r="W890" i="4"/>
  <c r="X890" i="4"/>
  <c r="Y890" i="4"/>
  <c r="Z890" i="4"/>
  <c r="AA890" i="4"/>
  <c r="P891" i="4"/>
  <c r="Q891" i="4"/>
  <c r="R891" i="4"/>
  <c r="S891" i="4"/>
  <c r="T891" i="4"/>
  <c r="V891" i="4"/>
  <c r="W891" i="4"/>
  <c r="X891" i="4"/>
  <c r="Y891" i="4"/>
  <c r="Z891" i="4"/>
  <c r="AA891" i="4"/>
  <c r="P892" i="4"/>
  <c r="Q892" i="4"/>
  <c r="R892" i="4"/>
  <c r="S892" i="4"/>
  <c r="T892" i="4"/>
  <c r="V892" i="4"/>
  <c r="W892" i="4"/>
  <c r="X892" i="4"/>
  <c r="Y892" i="4"/>
  <c r="Z892" i="4"/>
  <c r="AA892" i="4"/>
  <c r="P893" i="4"/>
  <c r="Q893" i="4"/>
  <c r="R893" i="4"/>
  <c r="S893" i="4"/>
  <c r="T893" i="4"/>
  <c r="V893" i="4"/>
  <c r="W893" i="4"/>
  <c r="X893" i="4"/>
  <c r="Y893" i="4"/>
  <c r="Z893" i="4"/>
  <c r="AA893" i="4"/>
  <c r="P894" i="4"/>
  <c r="Q894" i="4"/>
  <c r="R894" i="4"/>
  <c r="S894" i="4"/>
  <c r="T894" i="4"/>
  <c r="V894" i="4"/>
  <c r="W894" i="4"/>
  <c r="X894" i="4"/>
  <c r="Y894" i="4"/>
  <c r="Z894" i="4"/>
  <c r="AA894" i="4"/>
  <c r="P895" i="4"/>
  <c r="Q895" i="4"/>
  <c r="R895" i="4"/>
  <c r="S895" i="4"/>
  <c r="T895" i="4"/>
  <c r="V895" i="4"/>
  <c r="W895" i="4"/>
  <c r="X895" i="4"/>
  <c r="Y895" i="4"/>
  <c r="Z895" i="4"/>
  <c r="AA895" i="4"/>
  <c r="P896" i="4"/>
  <c r="Q896" i="4"/>
  <c r="R896" i="4"/>
  <c r="S896" i="4"/>
  <c r="T896" i="4"/>
  <c r="V896" i="4"/>
  <c r="W896" i="4"/>
  <c r="X896" i="4"/>
  <c r="Y896" i="4"/>
  <c r="Z896" i="4"/>
  <c r="AA896" i="4"/>
  <c r="P897" i="4"/>
  <c r="Q897" i="4"/>
  <c r="R897" i="4"/>
  <c r="S897" i="4"/>
  <c r="T897" i="4"/>
  <c r="V897" i="4"/>
  <c r="W897" i="4"/>
  <c r="X897" i="4"/>
  <c r="Y897" i="4"/>
  <c r="Z897" i="4"/>
  <c r="AA897" i="4"/>
  <c r="P898" i="4"/>
  <c r="Q898" i="4"/>
  <c r="R898" i="4"/>
  <c r="S898" i="4"/>
  <c r="T898" i="4"/>
  <c r="V898" i="4"/>
  <c r="W898" i="4"/>
  <c r="X898" i="4"/>
  <c r="Y898" i="4"/>
  <c r="Z898" i="4"/>
  <c r="AA898" i="4"/>
  <c r="P899" i="4"/>
  <c r="Q899" i="4"/>
  <c r="R899" i="4"/>
  <c r="S899" i="4"/>
  <c r="T899" i="4"/>
  <c r="V899" i="4"/>
  <c r="W899" i="4"/>
  <c r="X899" i="4"/>
  <c r="Y899" i="4"/>
  <c r="Z899" i="4"/>
  <c r="AA899" i="4"/>
  <c r="P900" i="4"/>
  <c r="Q900" i="4"/>
  <c r="R900" i="4"/>
  <c r="S900" i="4"/>
  <c r="T900" i="4"/>
  <c r="V900" i="4"/>
  <c r="W900" i="4"/>
  <c r="X900" i="4"/>
  <c r="Y900" i="4"/>
  <c r="Z900" i="4"/>
  <c r="AA900" i="4"/>
  <c r="P901" i="4"/>
  <c r="Q901" i="4"/>
  <c r="R901" i="4"/>
  <c r="S901" i="4"/>
  <c r="T901" i="4"/>
  <c r="V901" i="4"/>
  <c r="W901" i="4"/>
  <c r="X901" i="4"/>
  <c r="Y901" i="4"/>
  <c r="Z901" i="4"/>
  <c r="AA901" i="4"/>
  <c r="P902" i="4"/>
  <c r="Q902" i="4"/>
  <c r="R902" i="4"/>
  <c r="S902" i="4"/>
  <c r="T902" i="4"/>
  <c r="V902" i="4"/>
  <c r="W902" i="4"/>
  <c r="X902" i="4"/>
  <c r="Y902" i="4"/>
  <c r="Z902" i="4"/>
  <c r="AA902" i="4"/>
  <c r="P903" i="4"/>
  <c r="Q903" i="4"/>
  <c r="R903" i="4"/>
  <c r="S903" i="4"/>
  <c r="T903" i="4"/>
  <c r="V903" i="4"/>
  <c r="W903" i="4"/>
  <c r="X903" i="4"/>
  <c r="Y903" i="4"/>
  <c r="Z903" i="4"/>
  <c r="AA903" i="4"/>
  <c r="P904" i="4"/>
  <c r="Q904" i="4"/>
  <c r="R904" i="4"/>
  <c r="S904" i="4"/>
  <c r="T904" i="4"/>
  <c r="V904" i="4"/>
  <c r="W904" i="4"/>
  <c r="X904" i="4"/>
  <c r="Y904" i="4"/>
  <c r="Z904" i="4"/>
  <c r="AA904" i="4"/>
  <c r="P905" i="4"/>
  <c r="Q905" i="4"/>
  <c r="R905" i="4"/>
  <c r="S905" i="4"/>
  <c r="T905" i="4"/>
  <c r="V905" i="4"/>
  <c r="W905" i="4"/>
  <c r="X905" i="4"/>
  <c r="Y905" i="4"/>
  <c r="Z905" i="4"/>
  <c r="AA905" i="4"/>
  <c r="P906" i="4"/>
  <c r="Q906" i="4"/>
  <c r="R906" i="4"/>
  <c r="S906" i="4"/>
  <c r="T906" i="4"/>
  <c r="V906" i="4"/>
  <c r="W906" i="4"/>
  <c r="X906" i="4"/>
  <c r="Y906" i="4"/>
  <c r="Z906" i="4"/>
  <c r="AA906" i="4"/>
  <c r="P907" i="4"/>
  <c r="Q907" i="4"/>
  <c r="R907" i="4"/>
  <c r="S907" i="4"/>
  <c r="T907" i="4"/>
  <c r="V907" i="4"/>
  <c r="W907" i="4"/>
  <c r="X907" i="4"/>
  <c r="Y907" i="4"/>
  <c r="Z907" i="4"/>
  <c r="AA907" i="4"/>
  <c r="P908" i="4"/>
  <c r="Q908" i="4"/>
  <c r="R908" i="4"/>
  <c r="S908" i="4"/>
  <c r="T908" i="4"/>
  <c r="V908" i="4"/>
  <c r="W908" i="4"/>
  <c r="X908" i="4"/>
  <c r="Y908" i="4"/>
  <c r="Z908" i="4"/>
  <c r="AA908" i="4"/>
  <c r="P909" i="4"/>
  <c r="Q909" i="4"/>
  <c r="R909" i="4"/>
  <c r="S909" i="4"/>
  <c r="T909" i="4"/>
  <c r="V909" i="4"/>
  <c r="W909" i="4"/>
  <c r="X909" i="4"/>
  <c r="Y909" i="4"/>
  <c r="Z909" i="4"/>
  <c r="AA909" i="4"/>
  <c r="P910" i="4"/>
  <c r="Q910" i="4"/>
  <c r="R910" i="4"/>
  <c r="S910" i="4"/>
  <c r="T910" i="4"/>
  <c r="V910" i="4"/>
  <c r="W910" i="4"/>
  <c r="X910" i="4"/>
  <c r="Y910" i="4"/>
  <c r="Z910" i="4"/>
  <c r="AA910" i="4"/>
  <c r="P911" i="4"/>
  <c r="Q911" i="4"/>
  <c r="R911" i="4"/>
  <c r="S911" i="4"/>
  <c r="T911" i="4"/>
  <c r="V911" i="4"/>
  <c r="W911" i="4"/>
  <c r="X911" i="4"/>
  <c r="Y911" i="4"/>
  <c r="Z911" i="4"/>
  <c r="AA911" i="4"/>
  <c r="P912" i="4"/>
  <c r="Q912" i="4"/>
  <c r="R912" i="4"/>
  <c r="S912" i="4"/>
  <c r="T912" i="4"/>
  <c r="V912" i="4"/>
  <c r="W912" i="4"/>
  <c r="X912" i="4"/>
  <c r="Y912" i="4"/>
  <c r="Z912" i="4"/>
  <c r="AA912" i="4"/>
  <c r="P913" i="4"/>
  <c r="Q913" i="4"/>
  <c r="R913" i="4"/>
  <c r="S913" i="4"/>
  <c r="T913" i="4"/>
  <c r="V913" i="4"/>
  <c r="W913" i="4"/>
  <c r="X913" i="4"/>
  <c r="Y913" i="4"/>
  <c r="Z913" i="4"/>
  <c r="AA913" i="4"/>
  <c r="P914" i="4"/>
  <c r="Q914" i="4"/>
  <c r="R914" i="4"/>
  <c r="S914" i="4"/>
  <c r="T914" i="4"/>
  <c r="V914" i="4"/>
  <c r="W914" i="4"/>
  <c r="X914" i="4"/>
  <c r="Y914" i="4"/>
  <c r="Z914" i="4"/>
  <c r="AA914" i="4"/>
  <c r="P915" i="4"/>
  <c r="Q915" i="4"/>
  <c r="R915" i="4"/>
  <c r="S915" i="4"/>
  <c r="T915" i="4"/>
  <c r="V915" i="4"/>
  <c r="W915" i="4"/>
  <c r="X915" i="4"/>
  <c r="Y915" i="4"/>
  <c r="Z915" i="4"/>
  <c r="AA915" i="4"/>
  <c r="P916" i="4"/>
  <c r="Q916" i="4"/>
  <c r="R916" i="4"/>
  <c r="S916" i="4"/>
  <c r="T916" i="4"/>
  <c r="V916" i="4"/>
  <c r="W916" i="4"/>
  <c r="X916" i="4"/>
  <c r="Y916" i="4"/>
  <c r="Z916" i="4"/>
  <c r="AA916" i="4"/>
  <c r="P917" i="4"/>
  <c r="Q917" i="4"/>
  <c r="R917" i="4"/>
  <c r="S917" i="4"/>
  <c r="T917" i="4"/>
  <c r="V917" i="4"/>
  <c r="W917" i="4"/>
  <c r="X917" i="4"/>
  <c r="Y917" i="4"/>
  <c r="Z917" i="4"/>
  <c r="AA917" i="4"/>
  <c r="P918" i="4"/>
  <c r="Q918" i="4"/>
  <c r="R918" i="4"/>
  <c r="S918" i="4"/>
  <c r="T918" i="4"/>
  <c r="U918" i="4"/>
  <c r="W918" i="4"/>
  <c r="X918" i="4"/>
  <c r="Y918" i="4"/>
  <c r="Z918" i="4"/>
  <c r="AA918" i="4"/>
  <c r="P919" i="4"/>
  <c r="Q919" i="4"/>
  <c r="R919" i="4"/>
  <c r="S919" i="4"/>
  <c r="T919" i="4"/>
  <c r="U919" i="4"/>
  <c r="W919" i="4"/>
  <c r="X919" i="4"/>
  <c r="Y919" i="4"/>
  <c r="Z919" i="4"/>
  <c r="AA919" i="4"/>
  <c r="P920" i="4"/>
  <c r="Q920" i="4"/>
  <c r="R920" i="4"/>
  <c r="S920" i="4"/>
  <c r="T920" i="4"/>
  <c r="U920" i="4"/>
  <c r="W920" i="4"/>
  <c r="X920" i="4"/>
  <c r="Y920" i="4"/>
  <c r="Z920" i="4"/>
  <c r="AA920" i="4"/>
  <c r="P921" i="4"/>
  <c r="Q921" i="4"/>
  <c r="R921" i="4"/>
  <c r="S921" i="4"/>
  <c r="T921" i="4"/>
  <c r="U921" i="4"/>
  <c r="W921" i="4"/>
  <c r="X921" i="4"/>
  <c r="Y921" i="4"/>
  <c r="Z921" i="4"/>
  <c r="AA921" i="4"/>
  <c r="P922" i="4"/>
  <c r="Q922" i="4"/>
  <c r="R922" i="4"/>
  <c r="S922" i="4"/>
  <c r="T922" i="4"/>
  <c r="U922" i="4"/>
  <c r="W922" i="4"/>
  <c r="X922" i="4"/>
  <c r="Y922" i="4"/>
  <c r="Z922" i="4"/>
  <c r="AA922" i="4"/>
  <c r="P923" i="4"/>
  <c r="Q923" i="4"/>
  <c r="R923" i="4"/>
  <c r="S923" i="4"/>
  <c r="T923" i="4"/>
  <c r="U923" i="4"/>
  <c r="W923" i="4"/>
  <c r="X923" i="4"/>
  <c r="Y923" i="4"/>
  <c r="Z923" i="4"/>
  <c r="AA923" i="4"/>
  <c r="P924" i="4"/>
  <c r="Q924" i="4"/>
  <c r="R924" i="4"/>
  <c r="S924" i="4"/>
  <c r="T924" i="4"/>
  <c r="U924" i="4"/>
  <c r="W924" i="4"/>
  <c r="X924" i="4"/>
  <c r="Y924" i="4"/>
  <c r="Z924" i="4"/>
  <c r="AA924" i="4"/>
  <c r="P925" i="4"/>
  <c r="Q925" i="4"/>
  <c r="R925" i="4"/>
  <c r="S925" i="4"/>
  <c r="T925" i="4"/>
  <c r="U925" i="4"/>
  <c r="W925" i="4"/>
  <c r="X925" i="4"/>
  <c r="Y925" i="4"/>
  <c r="Z925" i="4"/>
  <c r="AA925" i="4"/>
  <c r="P926" i="4"/>
  <c r="Q926" i="4"/>
  <c r="R926" i="4"/>
  <c r="S926" i="4"/>
  <c r="T926" i="4"/>
  <c r="U926" i="4"/>
  <c r="W926" i="4"/>
  <c r="X926" i="4"/>
  <c r="Y926" i="4"/>
  <c r="Z926" i="4"/>
  <c r="AA926" i="4"/>
  <c r="P927" i="4"/>
  <c r="Q927" i="4"/>
  <c r="R927" i="4"/>
  <c r="S927" i="4"/>
  <c r="T927" i="4"/>
  <c r="U927" i="4"/>
  <c r="W927" i="4"/>
  <c r="X927" i="4"/>
  <c r="Y927" i="4"/>
  <c r="Z927" i="4"/>
  <c r="AA927" i="4"/>
  <c r="P928" i="4"/>
  <c r="Q928" i="4"/>
  <c r="R928" i="4"/>
  <c r="S928" i="4"/>
  <c r="T928" i="4"/>
  <c r="U928" i="4"/>
  <c r="W928" i="4"/>
  <c r="X928" i="4"/>
  <c r="Y928" i="4"/>
  <c r="Z928" i="4"/>
  <c r="AA928" i="4"/>
  <c r="P929" i="4"/>
  <c r="Q929" i="4"/>
  <c r="R929" i="4"/>
  <c r="S929" i="4"/>
  <c r="T929" i="4"/>
  <c r="U929" i="4"/>
  <c r="W929" i="4"/>
  <c r="X929" i="4"/>
  <c r="Y929" i="4"/>
  <c r="Z929" i="4"/>
  <c r="AA929" i="4"/>
  <c r="P930" i="4"/>
  <c r="Q930" i="4"/>
  <c r="R930" i="4"/>
  <c r="S930" i="4"/>
  <c r="T930" i="4"/>
  <c r="U930" i="4"/>
  <c r="W930" i="4"/>
  <c r="X930" i="4"/>
  <c r="Y930" i="4"/>
  <c r="Z930" i="4"/>
  <c r="AA930" i="4"/>
  <c r="P931" i="4"/>
  <c r="Q931" i="4"/>
  <c r="R931" i="4"/>
  <c r="S931" i="4"/>
  <c r="T931" i="4"/>
  <c r="U931" i="4"/>
  <c r="W931" i="4"/>
  <c r="X931" i="4"/>
  <c r="Y931" i="4"/>
  <c r="Z931" i="4"/>
  <c r="AA931" i="4"/>
  <c r="P932" i="4"/>
  <c r="Q932" i="4"/>
  <c r="R932" i="4"/>
  <c r="S932" i="4"/>
  <c r="T932" i="4"/>
  <c r="U932" i="4"/>
  <c r="W932" i="4"/>
  <c r="X932" i="4"/>
  <c r="Y932" i="4"/>
  <c r="Z932" i="4"/>
  <c r="AA932" i="4"/>
  <c r="P933" i="4"/>
  <c r="Q933" i="4"/>
  <c r="R933" i="4"/>
  <c r="S933" i="4"/>
  <c r="T933" i="4"/>
  <c r="U933" i="4"/>
  <c r="W933" i="4"/>
  <c r="X933" i="4"/>
  <c r="Y933" i="4"/>
  <c r="Z933" i="4"/>
  <c r="AA933" i="4"/>
  <c r="P934" i="4"/>
  <c r="Q934" i="4"/>
  <c r="R934" i="4"/>
  <c r="S934" i="4"/>
  <c r="T934" i="4"/>
  <c r="U934" i="4"/>
  <c r="W934" i="4"/>
  <c r="X934" i="4"/>
  <c r="Y934" i="4"/>
  <c r="Z934" i="4"/>
  <c r="AA934" i="4"/>
  <c r="P935" i="4"/>
  <c r="Q935" i="4"/>
  <c r="R935" i="4"/>
  <c r="S935" i="4"/>
  <c r="T935" i="4"/>
  <c r="U935" i="4"/>
  <c r="W935" i="4"/>
  <c r="X935" i="4"/>
  <c r="Y935" i="4"/>
  <c r="Z935" i="4"/>
  <c r="AA935" i="4"/>
  <c r="P936" i="4"/>
  <c r="Q936" i="4"/>
  <c r="R936" i="4"/>
  <c r="S936" i="4"/>
  <c r="T936" i="4"/>
  <c r="U936" i="4"/>
  <c r="W936" i="4"/>
  <c r="X936" i="4"/>
  <c r="Y936" i="4"/>
  <c r="Z936" i="4"/>
  <c r="AA936" i="4"/>
  <c r="P937" i="4"/>
  <c r="Q937" i="4"/>
  <c r="R937" i="4"/>
  <c r="S937" i="4"/>
  <c r="T937" i="4"/>
  <c r="U937" i="4"/>
  <c r="W937" i="4"/>
  <c r="X937" i="4"/>
  <c r="Y937" i="4"/>
  <c r="Z937" i="4"/>
  <c r="AA937" i="4"/>
  <c r="P938" i="4"/>
  <c r="Q938" i="4"/>
  <c r="R938" i="4"/>
  <c r="S938" i="4"/>
  <c r="T938" i="4"/>
  <c r="U938" i="4"/>
  <c r="W938" i="4"/>
  <c r="X938" i="4"/>
  <c r="Y938" i="4"/>
  <c r="Z938" i="4"/>
  <c r="AA938" i="4"/>
  <c r="P939" i="4"/>
  <c r="Q939" i="4"/>
  <c r="R939" i="4"/>
  <c r="S939" i="4"/>
  <c r="T939" i="4"/>
  <c r="U939" i="4"/>
  <c r="W939" i="4"/>
  <c r="X939" i="4"/>
  <c r="Y939" i="4"/>
  <c r="Z939" i="4"/>
  <c r="AA939" i="4"/>
  <c r="P940" i="4"/>
  <c r="Q940" i="4"/>
  <c r="R940" i="4"/>
  <c r="S940" i="4"/>
  <c r="T940" i="4"/>
  <c r="U940" i="4"/>
  <c r="W940" i="4"/>
  <c r="X940" i="4"/>
  <c r="Y940" i="4"/>
  <c r="Z940" i="4"/>
  <c r="AA940" i="4"/>
  <c r="P941" i="4"/>
  <c r="Q941" i="4"/>
  <c r="R941" i="4"/>
  <c r="S941" i="4"/>
  <c r="T941" i="4"/>
  <c r="U941" i="4"/>
  <c r="W941" i="4"/>
  <c r="X941" i="4"/>
  <c r="Y941" i="4"/>
  <c r="Z941" i="4"/>
  <c r="AA941" i="4"/>
  <c r="P942" i="4"/>
  <c r="Q942" i="4"/>
  <c r="R942" i="4"/>
  <c r="S942" i="4"/>
  <c r="T942" i="4"/>
  <c r="U942" i="4"/>
  <c r="W942" i="4"/>
  <c r="X942" i="4"/>
  <c r="Y942" i="4"/>
  <c r="Z942" i="4"/>
  <c r="AA942" i="4"/>
  <c r="P943" i="4"/>
  <c r="Q943" i="4"/>
  <c r="R943" i="4"/>
  <c r="S943" i="4"/>
  <c r="T943" i="4"/>
  <c r="U943" i="4"/>
  <c r="W943" i="4"/>
  <c r="X943" i="4"/>
  <c r="Y943" i="4"/>
  <c r="Z943" i="4"/>
  <c r="AA943" i="4"/>
  <c r="P944" i="4"/>
  <c r="Q944" i="4"/>
  <c r="R944" i="4"/>
  <c r="S944" i="4"/>
  <c r="T944" i="4"/>
  <c r="U944" i="4"/>
  <c r="W944" i="4"/>
  <c r="X944" i="4"/>
  <c r="Y944" i="4"/>
  <c r="Z944" i="4"/>
  <c r="AA944" i="4"/>
  <c r="P945" i="4"/>
  <c r="Q945" i="4"/>
  <c r="R945" i="4"/>
  <c r="S945" i="4"/>
  <c r="T945" i="4"/>
  <c r="U945" i="4"/>
  <c r="W945" i="4"/>
  <c r="X945" i="4"/>
  <c r="Y945" i="4"/>
  <c r="Z945" i="4"/>
  <c r="AA945" i="4"/>
  <c r="P946" i="4"/>
  <c r="Q946" i="4"/>
  <c r="R946" i="4"/>
  <c r="S946" i="4"/>
  <c r="T946" i="4"/>
  <c r="U946" i="4"/>
  <c r="W946" i="4"/>
  <c r="X946" i="4"/>
  <c r="Y946" i="4"/>
  <c r="Z946" i="4"/>
  <c r="AA946" i="4"/>
  <c r="P947" i="4"/>
  <c r="Q947" i="4"/>
  <c r="R947" i="4"/>
  <c r="S947" i="4"/>
  <c r="T947" i="4"/>
  <c r="U947" i="4"/>
  <c r="W947" i="4"/>
  <c r="X947" i="4"/>
  <c r="Y947" i="4"/>
  <c r="Z947" i="4"/>
  <c r="AA947" i="4"/>
  <c r="P948" i="4"/>
  <c r="Q948" i="4"/>
  <c r="R948" i="4"/>
  <c r="S948" i="4"/>
  <c r="T948" i="4"/>
  <c r="U948" i="4"/>
  <c r="W948" i="4"/>
  <c r="X948" i="4"/>
  <c r="Y948" i="4"/>
  <c r="Z948" i="4"/>
  <c r="AA948" i="4"/>
  <c r="P949" i="4"/>
  <c r="Q949" i="4"/>
  <c r="R949" i="4"/>
  <c r="S949" i="4"/>
  <c r="T949" i="4"/>
  <c r="U949" i="4"/>
  <c r="V949" i="4"/>
  <c r="X949" i="4"/>
  <c r="Y949" i="4"/>
  <c r="Z949" i="4"/>
  <c r="AA949" i="4"/>
  <c r="P950" i="4"/>
  <c r="Q950" i="4"/>
  <c r="R950" i="4"/>
  <c r="S950" i="4"/>
  <c r="T950" i="4"/>
  <c r="U950" i="4"/>
  <c r="V950" i="4"/>
  <c r="X950" i="4"/>
  <c r="Y950" i="4"/>
  <c r="Z950" i="4"/>
  <c r="AA950" i="4"/>
  <c r="P951" i="4"/>
  <c r="Q951" i="4"/>
  <c r="R951" i="4"/>
  <c r="S951" i="4"/>
  <c r="T951" i="4"/>
  <c r="U951" i="4"/>
  <c r="V951" i="4"/>
  <c r="X951" i="4"/>
  <c r="Y951" i="4"/>
  <c r="Z951" i="4"/>
  <c r="AA951" i="4"/>
  <c r="P952" i="4"/>
  <c r="Q952" i="4"/>
  <c r="R952" i="4"/>
  <c r="S952" i="4"/>
  <c r="T952" i="4"/>
  <c r="U952" i="4"/>
  <c r="V952" i="4"/>
  <c r="X952" i="4"/>
  <c r="Y952" i="4"/>
  <c r="Z952" i="4"/>
  <c r="AA952" i="4"/>
  <c r="P953" i="4"/>
  <c r="Q953" i="4"/>
  <c r="R953" i="4"/>
  <c r="S953" i="4"/>
  <c r="T953" i="4"/>
  <c r="U953" i="4"/>
  <c r="V953" i="4"/>
  <c r="X953" i="4"/>
  <c r="Y953" i="4"/>
  <c r="Z953" i="4"/>
  <c r="AA953" i="4"/>
  <c r="P954" i="4"/>
  <c r="Q954" i="4"/>
  <c r="R954" i="4"/>
  <c r="S954" i="4"/>
  <c r="T954" i="4"/>
  <c r="U954" i="4"/>
  <c r="V954" i="4"/>
  <c r="X954" i="4"/>
  <c r="Y954" i="4"/>
  <c r="Z954" i="4"/>
  <c r="AA954" i="4"/>
  <c r="P955" i="4"/>
  <c r="Q955" i="4"/>
  <c r="R955" i="4"/>
  <c r="S955" i="4"/>
  <c r="T955" i="4"/>
  <c r="U955" i="4"/>
  <c r="V955" i="4"/>
  <c r="X955" i="4"/>
  <c r="Y955" i="4"/>
  <c r="Z955" i="4"/>
  <c r="AA955" i="4"/>
  <c r="P956" i="4"/>
  <c r="Q956" i="4"/>
  <c r="R956" i="4"/>
  <c r="S956" i="4"/>
  <c r="T956" i="4"/>
  <c r="U956" i="4"/>
  <c r="V956" i="4"/>
  <c r="X956" i="4"/>
  <c r="Y956" i="4"/>
  <c r="Z956" i="4"/>
  <c r="AA956" i="4"/>
  <c r="P957" i="4"/>
  <c r="Q957" i="4"/>
  <c r="R957" i="4"/>
  <c r="S957" i="4"/>
  <c r="T957" i="4"/>
  <c r="U957" i="4"/>
  <c r="V957" i="4"/>
  <c r="X957" i="4"/>
  <c r="Y957" i="4"/>
  <c r="Z957" i="4"/>
  <c r="AA957" i="4"/>
  <c r="P958" i="4"/>
  <c r="Q958" i="4"/>
  <c r="R958" i="4"/>
  <c r="S958" i="4"/>
  <c r="T958" i="4"/>
  <c r="U958" i="4"/>
  <c r="V958" i="4"/>
  <c r="X958" i="4"/>
  <c r="Y958" i="4"/>
  <c r="Z958" i="4"/>
  <c r="AA958" i="4"/>
  <c r="P959" i="4"/>
  <c r="Q959" i="4"/>
  <c r="R959" i="4"/>
  <c r="S959" i="4"/>
  <c r="T959" i="4"/>
  <c r="U959" i="4"/>
  <c r="V959" i="4"/>
  <c r="X959" i="4"/>
  <c r="Y959" i="4"/>
  <c r="Z959" i="4"/>
  <c r="AA959" i="4"/>
  <c r="P960" i="4"/>
  <c r="Q960" i="4"/>
  <c r="R960" i="4"/>
  <c r="S960" i="4"/>
  <c r="T960" i="4"/>
  <c r="U960" i="4"/>
  <c r="V960" i="4"/>
  <c r="X960" i="4"/>
  <c r="Y960" i="4"/>
  <c r="Z960" i="4"/>
  <c r="AA960" i="4"/>
  <c r="P961" i="4"/>
  <c r="Q961" i="4"/>
  <c r="R961" i="4"/>
  <c r="S961" i="4"/>
  <c r="T961" i="4"/>
  <c r="U961" i="4"/>
  <c r="V961" i="4"/>
  <c r="X961" i="4"/>
  <c r="Y961" i="4"/>
  <c r="Z961" i="4"/>
  <c r="AA961" i="4"/>
  <c r="P962" i="4"/>
  <c r="Q962" i="4"/>
  <c r="R962" i="4"/>
  <c r="S962" i="4"/>
  <c r="T962" i="4"/>
  <c r="U962" i="4"/>
  <c r="V962" i="4"/>
  <c r="X962" i="4"/>
  <c r="Y962" i="4"/>
  <c r="Z962" i="4"/>
  <c r="AA962" i="4"/>
  <c r="P963" i="4"/>
  <c r="Q963" i="4"/>
  <c r="R963" i="4"/>
  <c r="S963" i="4"/>
  <c r="T963" i="4"/>
  <c r="U963" i="4"/>
  <c r="V963" i="4"/>
  <c r="X963" i="4"/>
  <c r="Y963" i="4"/>
  <c r="Z963" i="4"/>
  <c r="AA963" i="4"/>
  <c r="P964" i="4"/>
  <c r="Q964" i="4"/>
  <c r="R964" i="4"/>
  <c r="S964" i="4"/>
  <c r="T964" i="4"/>
  <c r="U964" i="4"/>
  <c r="V964" i="4"/>
  <c r="X964" i="4"/>
  <c r="Y964" i="4"/>
  <c r="Z964" i="4"/>
  <c r="AA964" i="4"/>
  <c r="P965" i="4"/>
  <c r="Q965" i="4"/>
  <c r="R965" i="4"/>
  <c r="S965" i="4"/>
  <c r="T965" i="4"/>
  <c r="U965" i="4"/>
  <c r="V965" i="4"/>
  <c r="X965" i="4"/>
  <c r="Y965" i="4"/>
  <c r="Z965" i="4"/>
  <c r="AA965" i="4"/>
  <c r="P966" i="4"/>
  <c r="Q966" i="4"/>
  <c r="R966" i="4"/>
  <c r="S966" i="4"/>
  <c r="T966" i="4"/>
  <c r="U966" i="4"/>
  <c r="V966" i="4"/>
  <c r="X966" i="4"/>
  <c r="Y966" i="4"/>
  <c r="Z966" i="4"/>
  <c r="AA966" i="4"/>
  <c r="P967" i="4"/>
  <c r="Q967" i="4"/>
  <c r="R967" i="4"/>
  <c r="S967" i="4"/>
  <c r="T967" i="4"/>
  <c r="U967" i="4"/>
  <c r="V967" i="4"/>
  <c r="X967" i="4"/>
  <c r="Y967" i="4"/>
  <c r="Z967" i="4"/>
  <c r="AA967" i="4"/>
  <c r="P968" i="4"/>
  <c r="Q968" i="4"/>
  <c r="R968" i="4"/>
  <c r="S968" i="4"/>
  <c r="T968" i="4"/>
  <c r="U968" i="4"/>
  <c r="V968" i="4"/>
  <c r="X968" i="4"/>
  <c r="Y968" i="4"/>
  <c r="Z968" i="4"/>
  <c r="AA968" i="4"/>
  <c r="P969" i="4"/>
  <c r="Q969" i="4"/>
  <c r="R969" i="4"/>
  <c r="S969" i="4"/>
  <c r="T969" i="4"/>
  <c r="U969" i="4"/>
  <c r="V969" i="4"/>
  <c r="X969" i="4"/>
  <c r="Y969" i="4"/>
  <c r="Z969" i="4"/>
  <c r="AA969" i="4"/>
  <c r="P970" i="4"/>
  <c r="Q970" i="4"/>
  <c r="R970" i="4"/>
  <c r="S970" i="4"/>
  <c r="T970" i="4"/>
  <c r="U970" i="4"/>
  <c r="V970" i="4"/>
  <c r="X970" i="4"/>
  <c r="Y970" i="4"/>
  <c r="Z970" i="4"/>
  <c r="AA970" i="4"/>
  <c r="P971" i="4"/>
  <c r="Q971" i="4"/>
  <c r="R971" i="4"/>
  <c r="S971" i="4"/>
  <c r="T971" i="4"/>
  <c r="U971" i="4"/>
  <c r="V971" i="4"/>
  <c r="X971" i="4"/>
  <c r="Y971" i="4"/>
  <c r="Z971" i="4"/>
  <c r="AA971" i="4"/>
  <c r="P972" i="4"/>
  <c r="Q972" i="4"/>
  <c r="R972" i="4"/>
  <c r="S972" i="4"/>
  <c r="T972" i="4"/>
  <c r="U972" i="4"/>
  <c r="V972" i="4"/>
  <c r="X972" i="4"/>
  <c r="Y972" i="4"/>
  <c r="Z972" i="4"/>
  <c r="AA972" i="4"/>
  <c r="P973" i="4"/>
  <c r="Q973" i="4"/>
  <c r="R973" i="4"/>
  <c r="S973" i="4"/>
  <c r="T973" i="4"/>
  <c r="U973" i="4"/>
  <c r="V973" i="4"/>
  <c r="X973" i="4"/>
  <c r="Y973" i="4"/>
  <c r="Z973" i="4"/>
  <c r="AA973" i="4"/>
  <c r="P974" i="4"/>
  <c r="Q974" i="4"/>
  <c r="R974" i="4"/>
  <c r="S974" i="4"/>
  <c r="T974" i="4"/>
  <c r="U974" i="4"/>
  <c r="V974" i="4"/>
  <c r="X974" i="4"/>
  <c r="Y974" i="4"/>
  <c r="Z974" i="4"/>
  <c r="AA974" i="4"/>
  <c r="P975" i="4"/>
  <c r="Q975" i="4"/>
  <c r="R975" i="4"/>
  <c r="S975" i="4"/>
  <c r="T975" i="4"/>
  <c r="U975" i="4"/>
  <c r="V975" i="4"/>
  <c r="X975" i="4"/>
  <c r="Y975" i="4"/>
  <c r="Z975" i="4"/>
  <c r="AA975" i="4"/>
  <c r="P976" i="4"/>
  <c r="Q976" i="4"/>
  <c r="R976" i="4"/>
  <c r="S976" i="4"/>
  <c r="T976" i="4"/>
  <c r="U976" i="4"/>
  <c r="V976" i="4"/>
  <c r="X976" i="4"/>
  <c r="Y976" i="4"/>
  <c r="Z976" i="4"/>
  <c r="AA976" i="4"/>
  <c r="P977" i="4"/>
  <c r="Q977" i="4"/>
  <c r="R977" i="4"/>
  <c r="S977" i="4"/>
  <c r="T977" i="4"/>
  <c r="U977" i="4"/>
  <c r="V977" i="4"/>
  <c r="X977" i="4"/>
  <c r="Y977" i="4"/>
  <c r="Z977" i="4"/>
  <c r="AA977" i="4"/>
  <c r="P978" i="4"/>
  <c r="Q978" i="4"/>
  <c r="R978" i="4"/>
  <c r="S978" i="4"/>
  <c r="T978" i="4"/>
  <c r="U978" i="4"/>
  <c r="V978" i="4"/>
  <c r="X978" i="4"/>
  <c r="Y978" i="4"/>
  <c r="Z978" i="4"/>
  <c r="AA978" i="4"/>
  <c r="P979" i="4"/>
  <c r="Q979" i="4"/>
  <c r="R979" i="4"/>
  <c r="S979" i="4"/>
  <c r="T979" i="4"/>
  <c r="U979" i="4"/>
  <c r="V979" i="4"/>
  <c r="X979" i="4"/>
  <c r="Y979" i="4"/>
  <c r="Z979" i="4"/>
  <c r="AA979" i="4"/>
  <c r="P980" i="4"/>
  <c r="Q980" i="4"/>
  <c r="R980" i="4"/>
  <c r="S980" i="4"/>
  <c r="T980" i="4"/>
  <c r="U980" i="4"/>
  <c r="V980" i="4"/>
  <c r="W980" i="4"/>
  <c r="Y980" i="4"/>
  <c r="Z980" i="4"/>
  <c r="AA980" i="4"/>
  <c r="P981" i="4"/>
  <c r="Q981" i="4"/>
  <c r="R981" i="4"/>
  <c r="S981" i="4"/>
  <c r="T981" i="4"/>
  <c r="U981" i="4"/>
  <c r="V981" i="4"/>
  <c r="W981" i="4"/>
  <c r="Y981" i="4"/>
  <c r="Z981" i="4"/>
  <c r="AA981" i="4"/>
  <c r="P982" i="4"/>
  <c r="Q982" i="4"/>
  <c r="R982" i="4"/>
  <c r="S982" i="4"/>
  <c r="T982" i="4"/>
  <c r="U982" i="4"/>
  <c r="V982" i="4"/>
  <c r="W982" i="4"/>
  <c r="Y982" i="4"/>
  <c r="Z982" i="4"/>
  <c r="AA982" i="4"/>
  <c r="P983" i="4"/>
  <c r="Q983" i="4"/>
  <c r="R983" i="4"/>
  <c r="S983" i="4"/>
  <c r="T983" i="4"/>
  <c r="U983" i="4"/>
  <c r="V983" i="4"/>
  <c r="W983" i="4"/>
  <c r="Y983" i="4"/>
  <c r="Z983" i="4"/>
  <c r="AA983" i="4"/>
  <c r="P984" i="4"/>
  <c r="Q984" i="4"/>
  <c r="R984" i="4"/>
  <c r="S984" i="4"/>
  <c r="T984" i="4"/>
  <c r="U984" i="4"/>
  <c r="V984" i="4"/>
  <c r="W984" i="4"/>
  <c r="Y984" i="4"/>
  <c r="Z984" i="4"/>
  <c r="AA984" i="4"/>
  <c r="P985" i="4"/>
  <c r="Q985" i="4"/>
  <c r="R985" i="4"/>
  <c r="S985" i="4"/>
  <c r="T985" i="4"/>
  <c r="U985" i="4"/>
  <c r="V985" i="4"/>
  <c r="W985" i="4"/>
  <c r="Y985" i="4"/>
  <c r="Z985" i="4"/>
  <c r="AA985" i="4"/>
  <c r="P986" i="4"/>
  <c r="Q986" i="4"/>
  <c r="R986" i="4"/>
  <c r="S986" i="4"/>
  <c r="T986" i="4"/>
  <c r="U986" i="4"/>
  <c r="V986" i="4"/>
  <c r="W986" i="4"/>
  <c r="Y986" i="4"/>
  <c r="Z986" i="4"/>
  <c r="AA986" i="4"/>
  <c r="P987" i="4"/>
  <c r="Q987" i="4"/>
  <c r="R987" i="4"/>
  <c r="S987" i="4"/>
  <c r="T987" i="4"/>
  <c r="U987" i="4"/>
  <c r="V987" i="4"/>
  <c r="W987" i="4"/>
  <c r="Y987" i="4"/>
  <c r="Z987" i="4"/>
  <c r="AA987" i="4"/>
  <c r="P988" i="4"/>
  <c r="Q988" i="4"/>
  <c r="R988" i="4"/>
  <c r="S988" i="4"/>
  <c r="T988" i="4"/>
  <c r="U988" i="4"/>
  <c r="V988" i="4"/>
  <c r="W988" i="4"/>
  <c r="Y988" i="4"/>
  <c r="Z988" i="4"/>
  <c r="AA988" i="4"/>
  <c r="P989" i="4"/>
  <c r="Q989" i="4"/>
  <c r="R989" i="4"/>
  <c r="S989" i="4"/>
  <c r="T989" i="4"/>
  <c r="U989" i="4"/>
  <c r="V989" i="4"/>
  <c r="W989" i="4"/>
  <c r="Y989" i="4"/>
  <c r="Z989" i="4"/>
  <c r="AA989" i="4"/>
  <c r="P990" i="4"/>
  <c r="Q990" i="4"/>
  <c r="R990" i="4"/>
  <c r="S990" i="4"/>
  <c r="T990" i="4"/>
  <c r="U990" i="4"/>
  <c r="V990" i="4"/>
  <c r="W990" i="4"/>
  <c r="Y990" i="4"/>
  <c r="Z990" i="4"/>
  <c r="AA990" i="4"/>
  <c r="P991" i="4"/>
  <c r="Q991" i="4"/>
  <c r="R991" i="4"/>
  <c r="S991" i="4"/>
  <c r="T991" i="4"/>
  <c r="U991" i="4"/>
  <c r="V991" i="4"/>
  <c r="W991" i="4"/>
  <c r="Y991" i="4"/>
  <c r="Z991" i="4"/>
  <c r="AA991" i="4"/>
  <c r="P992" i="4"/>
  <c r="Q992" i="4"/>
  <c r="R992" i="4"/>
  <c r="S992" i="4"/>
  <c r="T992" i="4"/>
  <c r="U992" i="4"/>
  <c r="V992" i="4"/>
  <c r="W992" i="4"/>
  <c r="Y992" i="4"/>
  <c r="Z992" i="4"/>
  <c r="AA992" i="4"/>
  <c r="P993" i="4"/>
  <c r="Q993" i="4"/>
  <c r="R993" i="4"/>
  <c r="S993" i="4"/>
  <c r="T993" i="4"/>
  <c r="U993" i="4"/>
  <c r="V993" i="4"/>
  <c r="W993" i="4"/>
  <c r="Y993" i="4"/>
  <c r="Z993" i="4"/>
  <c r="AA993" i="4"/>
  <c r="P994" i="4"/>
  <c r="Q994" i="4"/>
  <c r="R994" i="4"/>
  <c r="S994" i="4"/>
  <c r="T994" i="4"/>
  <c r="U994" i="4"/>
  <c r="V994" i="4"/>
  <c r="W994" i="4"/>
  <c r="Y994" i="4"/>
  <c r="Z994" i="4"/>
  <c r="AA994" i="4"/>
  <c r="P995" i="4"/>
  <c r="Q995" i="4"/>
  <c r="R995" i="4"/>
  <c r="S995" i="4"/>
  <c r="T995" i="4"/>
  <c r="U995" i="4"/>
  <c r="V995" i="4"/>
  <c r="W995" i="4"/>
  <c r="Y995" i="4"/>
  <c r="Z995" i="4"/>
  <c r="AA995" i="4"/>
  <c r="P996" i="4"/>
  <c r="Q996" i="4"/>
  <c r="R996" i="4"/>
  <c r="S996" i="4"/>
  <c r="T996" i="4"/>
  <c r="U996" i="4"/>
  <c r="V996" i="4"/>
  <c r="W996" i="4"/>
  <c r="Y996" i="4"/>
  <c r="Z996" i="4"/>
  <c r="AA996" i="4"/>
  <c r="P997" i="4"/>
  <c r="Q997" i="4"/>
  <c r="R997" i="4"/>
  <c r="S997" i="4"/>
  <c r="T997" i="4"/>
  <c r="U997" i="4"/>
  <c r="V997" i="4"/>
  <c r="W997" i="4"/>
  <c r="Y997" i="4"/>
  <c r="Z997" i="4"/>
  <c r="AA997" i="4"/>
  <c r="P998" i="4"/>
  <c r="Q998" i="4"/>
  <c r="R998" i="4"/>
  <c r="S998" i="4"/>
  <c r="T998" i="4"/>
  <c r="U998" i="4"/>
  <c r="V998" i="4"/>
  <c r="W998" i="4"/>
  <c r="Y998" i="4"/>
  <c r="Z998" i="4"/>
  <c r="AA998" i="4"/>
  <c r="P999" i="4"/>
  <c r="Q999" i="4"/>
  <c r="R999" i="4"/>
  <c r="S999" i="4"/>
  <c r="T999" i="4"/>
  <c r="U999" i="4"/>
  <c r="V999" i="4"/>
  <c r="W999" i="4"/>
  <c r="Y999" i="4"/>
  <c r="Z999" i="4"/>
  <c r="AA999" i="4"/>
  <c r="P1000" i="4"/>
  <c r="Q1000" i="4"/>
  <c r="R1000" i="4"/>
  <c r="S1000" i="4"/>
  <c r="T1000" i="4"/>
  <c r="U1000" i="4"/>
  <c r="V1000" i="4"/>
  <c r="W1000" i="4"/>
  <c r="Y1000" i="4"/>
  <c r="Z1000" i="4"/>
  <c r="AA1000" i="4"/>
  <c r="P1001" i="4"/>
  <c r="Q1001" i="4"/>
  <c r="R1001" i="4"/>
  <c r="S1001" i="4"/>
  <c r="T1001" i="4"/>
  <c r="U1001" i="4"/>
  <c r="V1001" i="4"/>
  <c r="W1001" i="4"/>
  <c r="Y1001" i="4"/>
  <c r="Z1001" i="4"/>
  <c r="AA1001" i="4"/>
  <c r="P1002" i="4"/>
  <c r="Q1002" i="4"/>
  <c r="R1002" i="4"/>
  <c r="S1002" i="4"/>
  <c r="T1002" i="4"/>
  <c r="U1002" i="4"/>
  <c r="V1002" i="4"/>
  <c r="W1002" i="4"/>
  <c r="Y1002" i="4"/>
  <c r="Z1002" i="4"/>
  <c r="AA1002" i="4"/>
  <c r="P1003" i="4"/>
  <c r="Q1003" i="4"/>
  <c r="R1003" i="4"/>
  <c r="S1003" i="4"/>
  <c r="T1003" i="4"/>
  <c r="U1003" i="4"/>
  <c r="V1003" i="4"/>
  <c r="W1003" i="4"/>
  <c r="Y1003" i="4"/>
  <c r="Z1003" i="4"/>
  <c r="AA1003" i="4"/>
  <c r="P1004" i="4"/>
  <c r="Q1004" i="4"/>
  <c r="R1004" i="4"/>
  <c r="S1004" i="4"/>
  <c r="T1004" i="4"/>
  <c r="U1004" i="4"/>
  <c r="V1004" i="4"/>
  <c r="W1004" i="4"/>
  <c r="Y1004" i="4"/>
  <c r="Z1004" i="4"/>
  <c r="AA1004" i="4"/>
  <c r="P1005" i="4"/>
  <c r="Q1005" i="4"/>
  <c r="R1005" i="4"/>
  <c r="S1005" i="4"/>
  <c r="T1005" i="4"/>
  <c r="U1005" i="4"/>
  <c r="V1005" i="4"/>
  <c r="W1005" i="4"/>
  <c r="Y1005" i="4"/>
  <c r="Z1005" i="4"/>
  <c r="AA1005" i="4"/>
  <c r="P1006" i="4"/>
  <c r="Q1006" i="4"/>
  <c r="R1006" i="4"/>
  <c r="S1006" i="4"/>
  <c r="T1006" i="4"/>
  <c r="U1006" i="4"/>
  <c r="V1006" i="4"/>
  <c r="W1006" i="4"/>
  <c r="Y1006" i="4"/>
  <c r="Z1006" i="4"/>
  <c r="AA1006" i="4"/>
  <c r="P1007" i="4"/>
  <c r="Q1007" i="4"/>
  <c r="R1007" i="4"/>
  <c r="S1007" i="4"/>
  <c r="T1007" i="4"/>
  <c r="U1007" i="4"/>
  <c r="V1007" i="4"/>
  <c r="W1007" i="4"/>
  <c r="Y1007" i="4"/>
  <c r="Z1007" i="4"/>
  <c r="AA1007" i="4"/>
  <c r="P1008" i="4"/>
  <c r="Q1008" i="4"/>
  <c r="R1008" i="4"/>
  <c r="S1008" i="4"/>
  <c r="T1008" i="4"/>
  <c r="U1008" i="4"/>
  <c r="V1008" i="4"/>
  <c r="W1008" i="4"/>
  <c r="Y1008" i="4"/>
  <c r="Z1008" i="4"/>
  <c r="AA1008" i="4"/>
  <c r="P1009" i="4"/>
  <c r="Q1009" i="4"/>
  <c r="R1009" i="4"/>
  <c r="S1009" i="4"/>
  <c r="T1009" i="4"/>
  <c r="U1009" i="4"/>
  <c r="V1009" i="4"/>
  <c r="W1009" i="4"/>
  <c r="Y1009" i="4"/>
  <c r="Z1009" i="4"/>
  <c r="AA1009" i="4"/>
  <c r="P1010" i="4"/>
  <c r="Q1010" i="4"/>
  <c r="R1010" i="4"/>
  <c r="S1010" i="4"/>
  <c r="T1010" i="4"/>
  <c r="U1010" i="4"/>
  <c r="V1010" i="4"/>
  <c r="W1010" i="4"/>
  <c r="X1010" i="4"/>
  <c r="Z1010" i="4"/>
  <c r="AA1010" i="4"/>
  <c r="P1011" i="4"/>
  <c r="Q1011" i="4"/>
  <c r="R1011" i="4"/>
  <c r="S1011" i="4"/>
  <c r="T1011" i="4"/>
  <c r="U1011" i="4"/>
  <c r="V1011" i="4"/>
  <c r="W1011" i="4"/>
  <c r="X1011" i="4"/>
  <c r="Z1011" i="4"/>
  <c r="AA1011" i="4"/>
  <c r="P1012" i="4"/>
  <c r="Q1012" i="4"/>
  <c r="R1012" i="4"/>
  <c r="S1012" i="4"/>
  <c r="T1012" i="4"/>
  <c r="U1012" i="4"/>
  <c r="V1012" i="4"/>
  <c r="W1012" i="4"/>
  <c r="X1012" i="4"/>
  <c r="Z1012" i="4"/>
  <c r="AA1012" i="4"/>
  <c r="P1013" i="4"/>
  <c r="Q1013" i="4"/>
  <c r="R1013" i="4"/>
  <c r="S1013" i="4"/>
  <c r="T1013" i="4"/>
  <c r="U1013" i="4"/>
  <c r="V1013" i="4"/>
  <c r="W1013" i="4"/>
  <c r="X1013" i="4"/>
  <c r="Z1013" i="4"/>
  <c r="AA1013" i="4"/>
  <c r="P1014" i="4"/>
  <c r="Q1014" i="4"/>
  <c r="R1014" i="4"/>
  <c r="S1014" i="4"/>
  <c r="T1014" i="4"/>
  <c r="U1014" i="4"/>
  <c r="V1014" i="4"/>
  <c r="W1014" i="4"/>
  <c r="X1014" i="4"/>
  <c r="Z1014" i="4"/>
  <c r="AA1014" i="4"/>
  <c r="P1015" i="4"/>
  <c r="Q1015" i="4"/>
  <c r="R1015" i="4"/>
  <c r="S1015" i="4"/>
  <c r="T1015" i="4"/>
  <c r="U1015" i="4"/>
  <c r="V1015" i="4"/>
  <c r="W1015" i="4"/>
  <c r="X1015" i="4"/>
  <c r="Z1015" i="4"/>
  <c r="AA1015" i="4"/>
  <c r="P1016" i="4"/>
  <c r="Q1016" i="4"/>
  <c r="R1016" i="4"/>
  <c r="S1016" i="4"/>
  <c r="T1016" i="4"/>
  <c r="U1016" i="4"/>
  <c r="V1016" i="4"/>
  <c r="W1016" i="4"/>
  <c r="X1016" i="4"/>
  <c r="Z1016" i="4"/>
  <c r="AA1016" i="4"/>
  <c r="P1017" i="4"/>
  <c r="Q1017" i="4"/>
  <c r="R1017" i="4"/>
  <c r="S1017" i="4"/>
  <c r="T1017" i="4"/>
  <c r="U1017" i="4"/>
  <c r="V1017" i="4"/>
  <c r="W1017" i="4"/>
  <c r="X1017" i="4"/>
  <c r="Z1017" i="4"/>
  <c r="AA1017" i="4"/>
  <c r="P1018" i="4"/>
  <c r="Q1018" i="4"/>
  <c r="R1018" i="4"/>
  <c r="S1018" i="4"/>
  <c r="T1018" i="4"/>
  <c r="U1018" i="4"/>
  <c r="V1018" i="4"/>
  <c r="W1018" i="4"/>
  <c r="X1018" i="4"/>
  <c r="Z1018" i="4"/>
  <c r="AA1018" i="4"/>
  <c r="P1019" i="4"/>
  <c r="Q1019" i="4"/>
  <c r="R1019" i="4"/>
  <c r="S1019" i="4"/>
  <c r="T1019" i="4"/>
  <c r="U1019" i="4"/>
  <c r="V1019" i="4"/>
  <c r="W1019" i="4"/>
  <c r="X1019" i="4"/>
  <c r="Z1019" i="4"/>
  <c r="AA1019" i="4"/>
  <c r="P1020" i="4"/>
  <c r="Q1020" i="4"/>
  <c r="R1020" i="4"/>
  <c r="S1020" i="4"/>
  <c r="T1020" i="4"/>
  <c r="U1020" i="4"/>
  <c r="V1020" i="4"/>
  <c r="W1020" i="4"/>
  <c r="X1020" i="4"/>
  <c r="Z1020" i="4"/>
  <c r="AA1020" i="4"/>
  <c r="P1021" i="4"/>
  <c r="Q1021" i="4"/>
  <c r="R1021" i="4"/>
  <c r="S1021" i="4"/>
  <c r="T1021" i="4"/>
  <c r="U1021" i="4"/>
  <c r="V1021" i="4"/>
  <c r="W1021" i="4"/>
  <c r="X1021" i="4"/>
  <c r="Z1021" i="4"/>
  <c r="AA1021" i="4"/>
  <c r="P1022" i="4"/>
  <c r="Q1022" i="4"/>
  <c r="R1022" i="4"/>
  <c r="S1022" i="4"/>
  <c r="T1022" i="4"/>
  <c r="U1022" i="4"/>
  <c r="V1022" i="4"/>
  <c r="W1022" i="4"/>
  <c r="X1022" i="4"/>
  <c r="Z1022" i="4"/>
  <c r="AA1022" i="4"/>
  <c r="P1023" i="4"/>
  <c r="Q1023" i="4"/>
  <c r="R1023" i="4"/>
  <c r="S1023" i="4"/>
  <c r="T1023" i="4"/>
  <c r="U1023" i="4"/>
  <c r="V1023" i="4"/>
  <c r="W1023" i="4"/>
  <c r="X1023" i="4"/>
  <c r="Z1023" i="4"/>
  <c r="AA1023" i="4"/>
  <c r="P1024" i="4"/>
  <c r="Q1024" i="4"/>
  <c r="R1024" i="4"/>
  <c r="S1024" i="4"/>
  <c r="T1024" i="4"/>
  <c r="U1024" i="4"/>
  <c r="V1024" i="4"/>
  <c r="W1024" i="4"/>
  <c r="X1024" i="4"/>
  <c r="Z1024" i="4"/>
  <c r="AA1024" i="4"/>
  <c r="P1025" i="4"/>
  <c r="Q1025" i="4"/>
  <c r="R1025" i="4"/>
  <c r="S1025" i="4"/>
  <c r="T1025" i="4"/>
  <c r="U1025" i="4"/>
  <c r="V1025" i="4"/>
  <c r="W1025" i="4"/>
  <c r="X1025" i="4"/>
  <c r="Z1025" i="4"/>
  <c r="AA1025" i="4"/>
  <c r="P1026" i="4"/>
  <c r="Q1026" i="4"/>
  <c r="R1026" i="4"/>
  <c r="S1026" i="4"/>
  <c r="T1026" i="4"/>
  <c r="U1026" i="4"/>
  <c r="V1026" i="4"/>
  <c r="W1026" i="4"/>
  <c r="X1026" i="4"/>
  <c r="Z1026" i="4"/>
  <c r="AA1026" i="4"/>
  <c r="P1027" i="4"/>
  <c r="Q1027" i="4"/>
  <c r="R1027" i="4"/>
  <c r="S1027" i="4"/>
  <c r="T1027" i="4"/>
  <c r="U1027" i="4"/>
  <c r="V1027" i="4"/>
  <c r="W1027" i="4"/>
  <c r="X1027" i="4"/>
  <c r="Z1027" i="4"/>
  <c r="AA1027" i="4"/>
  <c r="P1028" i="4"/>
  <c r="Q1028" i="4"/>
  <c r="R1028" i="4"/>
  <c r="S1028" i="4"/>
  <c r="T1028" i="4"/>
  <c r="U1028" i="4"/>
  <c r="V1028" i="4"/>
  <c r="W1028" i="4"/>
  <c r="X1028" i="4"/>
  <c r="Z1028" i="4"/>
  <c r="AA1028" i="4"/>
  <c r="P1029" i="4"/>
  <c r="Q1029" i="4"/>
  <c r="R1029" i="4"/>
  <c r="S1029" i="4"/>
  <c r="T1029" i="4"/>
  <c r="U1029" i="4"/>
  <c r="V1029" i="4"/>
  <c r="W1029" i="4"/>
  <c r="X1029" i="4"/>
  <c r="Z1029" i="4"/>
  <c r="AA1029" i="4"/>
  <c r="P1030" i="4"/>
  <c r="Q1030" i="4"/>
  <c r="R1030" i="4"/>
  <c r="S1030" i="4"/>
  <c r="T1030" i="4"/>
  <c r="U1030" i="4"/>
  <c r="V1030" i="4"/>
  <c r="W1030" i="4"/>
  <c r="X1030" i="4"/>
  <c r="Z1030" i="4"/>
  <c r="AA1030" i="4"/>
  <c r="P1031" i="4"/>
  <c r="Q1031" i="4"/>
  <c r="R1031" i="4"/>
  <c r="S1031" i="4"/>
  <c r="T1031" i="4"/>
  <c r="U1031" i="4"/>
  <c r="V1031" i="4"/>
  <c r="W1031" i="4"/>
  <c r="X1031" i="4"/>
  <c r="Z1031" i="4"/>
  <c r="AA1031" i="4"/>
  <c r="P1032" i="4"/>
  <c r="Q1032" i="4"/>
  <c r="R1032" i="4"/>
  <c r="S1032" i="4"/>
  <c r="T1032" i="4"/>
  <c r="U1032" i="4"/>
  <c r="V1032" i="4"/>
  <c r="W1032" i="4"/>
  <c r="X1032" i="4"/>
  <c r="Z1032" i="4"/>
  <c r="AA1032" i="4"/>
  <c r="P1033" i="4"/>
  <c r="Q1033" i="4"/>
  <c r="R1033" i="4"/>
  <c r="S1033" i="4"/>
  <c r="T1033" i="4"/>
  <c r="U1033" i="4"/>
  <c r="V1033" i="4"/>
  <c r="W1033" i="4"/>
  <c r="X1033" i="4"/>
  <c r="Z1033" i="4"/>
  <c r="AA1033" i="4"/>
  <c r="P1034" i="4"/>
  <c r="Q1034" i="4"/>
  <c r="R1034" i="4"/>
  <c r="S1034" i="4"/>
  <c r="T1034" i="4"/>
  <c r="U1034" i="4"/>
  <c r="V1034" i="4"/>
  <c r="W1034" i="4"/>
  <c r="X1034" i="4"/>
  <c r="Z1034" i="4"/>
  <c r="AA1034" i="4"/>
  <c r="P1035" i="4"/>
  <c r="Q1035" i="4"/>
  <c r="R1035" i="4"/>
  <c r="S1035" i="4"/>
  <c r="T1035" i="4"/>
  <c r="U1035" i="4"/>
  <c r="V1035" i="4"/>
  <c r="W1035" i="4"/>
  <c r="X1035" i="4"/>
  <c r="Z1035" i="4"/>
  <c r="AA1035" i="4"/>
  <c r="P1036" i="4"/>
  <c r="Q1036" i="4"/>
  <c r="R1036" i="4"/>
  <c r="S1036" i="4"/>
  <c r="T1036" i="4"/>
  <c r="U1036" i="4"/>
  <c r="V1036" i="4"/>
  <c r="W1036" i="4"/>
  <c r="X1036" i="4"/>
  <c r="Z1036" i="4"/>
  <c r="AA1036" i="4"/>
  <c r="P1037" i="4"/>
  <c r="Q1037" i="4"/>
  <c r="R1037" i="4"/>
  <c r="S1037" i="4"/>
  <c r="T1037" i="4"/>
  <c r="U1037" i="4"/>
  <c r="V1037" i="4"/>
  <c r="W1037" i="4"/>
  <c r="X1037" i="4"/>
  <c r="Z1037" i="4"/>
  <c r="AA1037" i="4"/>
  <c r="P1038" i="4"/>
  <c r="Q1038" i="4"/>
  <c r="R1038" i="4"/>
  <c r="S1038" i="4"/>
  <c r="T1038" i="4"/>
  <c r="U1038" i="4"/>
  <c r="V1038" i="4"/>
  <c r="W1038" i="4"/>
  <c r="X1038" i="4"/>
  <c r="Z1038" i="4"/>
  <c r="AA1038" i="4"/>
  <c r="P1039" i="4"/>
  <c r="Q1039" i="4"/>
  <c r="R1039" i="4"/>
  <c r="S1039" i="4"/>
  <c r="T1039" i="4"/>
  <c r="U1039" i="4"/>
  <c r="V1039" i="4"/>
  <c r="W1039" i="4"/>
  <c r="X1039" i="4"/>
  <c r="Z1039" i="4"/>
  <c r="AA1039" i="4"/>
  <c r="P1040" i="4"/>
  <c r="Q1040" i="4"/>
  <c r="R1040" i="4"/>
  <c r="S1040" i="4"/>
  <c r="T1040" i="4"/>
  <c r="U1040" i="4"/>
  <c r="V1040" i="4"/>
  <c r="W1040" i="4"/>
  <c r="X1040" i="4"/>
  <c r="Z1040" i="4"/>
  <c r="AA1040" i="4"/>
  <c r="P1041" i="4"/>
  <c r="Q1041" i="4"/>
  <c r="R1041" i="4"/>
  <c r="S1041" i="4"/>
  <c r="T1041" i="4"/>
  <c r="U1041" i="4"/>
  <c r="V1041" i="4"/>
  <c r="W1041" i="4"/>
  <c r="X1041" i="4"/>
  <c r="Y1041" i="4"/>
  <c r="AA1041" i="4"/>
  <c r="P1042" i="4"/>
  <c r="Q1042" i="4"/>
  <c r="R1042" i="4"/>
  <c r="S1042" i="4"/>
  <c r="T1042" i="4"/>
  <c r="U1042" i="4"/>
  <c r="V1042" i="4"/>
  <c r="W1042" i="4"/>
  <c r="X1042" i="4"/>
  <c r="Y1042" i="4"/>
  <c r="AA1042" i="4"/>
  <c r="P1043" i="4"/>
  <c r="Q1043" i="4"/>
  <c r="R1043" i="4"/>
  <c r="S1043" i="4"/>
  <c r="T1043" i="4"/>
  <c r="U1043" i="4"/>
  <c r="V1043" i="4"/>
  <c r="W1043" i="4"/>
  <c r="X1043" i="4"/>
  <c r="Y1043" i="4"/>
  <c r="AA1043" i="4"/>
  <c r="P1044" i="4"/>
  <c r="Q1044" i="4"/>
  <c r="R1044" i="4"/>
  <c r="S1044" i="4"/>
  <c r="T1044" i="4"/>
  <c r="U1044" i="4"/>
  <c r="V1044" i="4"/>
  <c r="W1044" i="4"/>
  <c r="X1044" i="4"/>
  <c r="Y1044" i="4"/>
  <c r="AA1044" i="4"/>
  <c r="P1045" i="4"/>
  <c r="Q1045" i="4"/>
  <c r="R1045" i="4"/>
  <c r="S1045" i="4"/>
  <c r="T1045" i="4"/>
  <c r="U1045" i="4"/>
  <c r="V1045" i="4"/>
  <c r="W1045" i="4"/>
  <c r="X1045" i="4"/>
  <c r="Y1045" i="4"/>
  <c r="AA1045" i="4"/>
  <c r="P1046" i="4"/>
  <c r="Q1046" i="4"/>
  <c r="R1046" i="4"/>
  <c r="S1046" i="4"/>
  <c r="T1046" i="4"/>
  <c r="U1046" i="4"/>
  <c r="V1046" i="4"/>
  <c r="W1046" i="4"/>
  <c r="X1046" i="4"/>
  <c r="Y1046" i="4"/>
  <c r="AA1046" i="4"/>
  <c r="P1047" i="4"/>
  <c r="Q1047" i="4"/>
  <c r="R1047" i="4"/>
  <c r="S1047" i="4"/>
  <c r="T1047" i="4"/>
  <c r="U1047" i="4"/>
  <c r="V1047" i="4"/>
  <c r="W1047" i="4"/>
  <c r="X1047" i="4"/>
  <c r="Y1047" i="4"/>
  <c r="AA1047" i="4"/>
  <c r="P1048" i="4"/>
  <c r="Q1048" i="4"/>
  <c r="R1048" i="4"/>
  <c r="S1048" i="4"/>
  <c r="T1048" i="4"/>
  <c r="U1048" i="4"/>
  <c r="V1048" i="4"/>
  <c r="W1048" i="4"/>
  <c r="X1048" i="4"/>
  <c r="Y1048" i="4"/>
  <c r="AA1048" i="4"/>
  <c r="P1049" i="4"/>
  <c r="Q1049" i="4"/>
  <c r="R1049" i="4"/>
  <c r="S1049" i="4"/>
  <c r="T1049" i="4"/>
  <c r="U1049" i="4"/>
  <c r="V1049" i="4"/>
  <c r="W1049" i="4"/>
  <c r="X1049" i="4"/>
  <c r="Y1049" i="4"/>
  <c r="AA1049" i="4"/>
  <c r="P1050" i="4"/>
  <c r="Q1050" i="4"/>
  <c r="R1050" i="4"/>
  <c r="S1050" i="4"/>
  <c r="T1050" i="4"/>
  <c r="U1050" i="4"/>
  <c r="V1050" i="4"/>
  <c r="W1050" i="4"/>
  <c r="X1050" i="4"/>
  <c r="Y1050" i="4"/>
  <c r="AA1050" i="4"/>
  <c r="P1051" i="4"/>
  <c r="Q1051" i="4"/>
  <c r="R1051" i="4"/>
  <c r="S1051" i="4"/>
  <c r="T1051" i="4"/>
  <c r="U1051" i="4"/>
  <c r="V1051" i="4"/>
  <c r="W1051" i="4"/>
  <c r="X1051" i="4"/>
  <c r="Y1051" i="4"/>
  <c r="AA1051" i="4"/>
  <c r="P1052" i="4"/>
  <c r="Q1052" i="4"/>
  <c r="R1052" i="4"/>
  <c r="S1052" i="4"/>
  <c r="T1052" i="4"/>
  <c r="U1052" i="4"/>
  <c r="V1052" i="4"/>
  <c r="W1052" i="4"/>
  <c r="X1052" i="4"/>
  <c r="Y1052" i="4"/>
  <c r="AA1052" i="4"/>
  <c r="P1053" i="4"/>
  <c r="Q1053" i="4"/>
  <c r="R1053" i="4"/>
  <c r="S1053" i="4"/>
  <c r="T1053" i="4"/>
  <c r="U1053" i="4"/>
  <c r="V1053" i="4"/>
  <c r="W1053" i="4"/>
  <c r="X1053" i="4"/>
  <c r="Y1053" i="4"/>
  <c r="AA1053" i="4"/>
  <c r="P1054" i="4"/>
  <c r="Q1054" i="4"/>
  <c r="R1054" i="4"/>
  <c r="S1054" i="4"/>
  <c r="T1054" i="4"/>
  <c r="U1054" i="4"/>
  <c r="V1054" i="4"/>
  <c r="W1054" i="4"/>
  <c r="X1054" i="4"/>
  <c r="Y1054" i="4"/>
  <c r="AA1054" i="4"/>
  <c r="P1055" i="4"/>
  <c r="Q1055" i="4"/>
  <c r="R1055" i="4"/>
  <c r="S1055" i="4"/>
  <c r="T1055" i="4"/>
  <c r="U1055" i="4"/>
  <c r="V1055" i="4"/>
  <c r="W1055" i="4"/>
  <c r="X1055" i="4"/>
  <c r="Y1055" i="4"/>
  <c r="AA1055" i="4"/>
  <c r="P1056" i="4"/>
  <c r="Q1056" i="4"/>
  <c r="R1056" i="4"/>
  <c r="S1056" i="4"/>
  <c r="T1056" i="4"/>
  <c r="U1056" i="4"/>
  <c r="V1056" i="4"/>
  <c r="W1056" i="4"/>
  <c r="X1056" i="4"/>
  <c r="Y1056" i="4"/>
  <c r="AA1056" i="4"/>
  <c r="P1057" i="4"/>
  <c r="Q1057" i="4"/>
  <c r="R1057" i="4"/>
  <c r="S1057" i="4"/>
  <c r="T1057" i="4"/>
  <c r="U1057" i="4"/>
  <c r="V1057" i="4"/>
  <c r="W1057" i="4"/>
  <c r="X1057" i="4"/>
  <c r="Y1057" i="4"/>
  <c r="AA1057" i="4"/>
  <c r="P1058" i="4"/>
  <c r="Q1058" i="4"/>
  <c r="R1058" i="4"/>
  <c r="S1058" i="4"/>
  <c r="T1058" i="4"/>
  <c r="U1058" i="4"/>
  <c r="V1058" i="4"/>
  <c r="W1058" i="4"/>
  <c r="X1058" i="4"/>
  <c r="Y1058" i="4"/>
  <c r="AA1058" i="4"/>
  <c r="P1059" i="4"/>
  <c r="Q1059" i="4"/>
  <c r="R1059" i="4"/>
  <c r="S1059" i="4"/>
  <c r="T1059" i="4"/>
  <c r="U1059" i="4"/>
  <c r="V1059" i="4"/>
  <c r="W1059" i="4"/>
  <c r="X1059" i="4"/>
  <c r="Y1059" i="4"/>
  <c r="AA1059" i="4"/>
  <c r="P1060" i="4"/>
  <c r="Q1060" i="4"/>
  <c r="R1060" i="4"/>
  <c r="S1060" i="4"/>
  <c r="T1060" i="4"/>
  <c r="U1060" i="4"/>
  <c r="V1060" i="4"/>
  <c r="W1060" i="4"/>
  <c r="X1060" i="4"/>
  <c r="Y1060" i="4"/>
  <c r="AA1060" i="4"/>
  <c r="P1061" i="4"/>
  <c r="Q1061" i="4"/>
  <c r="R1061" i="4"/>
  <c r="S1061" i="4"/>
  <c r="T1061" i="4"/>
  <c r="U1061" i="4"/>
  <c r="V1061" i="4"/>
  <c r="W1061" i="4"/>
  <c r="X1061" i="4"/>
  <c r="Y1061" i="4"/>
  <c r="AA1061" i="4"/>
  <c r="P1062" i="4"/>
  <c r="Q1062" i="4"/>
  <c r="R1062" i="4"/>
  <c r="S1062" i="4"/>
  <c r="T1062" i="4"/>
  <c r="U1062" i="4"/>
  <c r="V1062" i="4"/>
  <c r="W1062" i="4"/>
  <c r="X1062" i="4"/>
  <c r="Y1062" i="4"/>
  <c r="AA1062" i="4"/>
  <c r="P1063" i="4"/>
  <c r="Q1063" i="4"/>
  <c r="R1063" i="4"/>
  <c r="S1063" i="4"/>
  <c r="T1063" i="4"/>
  <c r="U1063" i="4"/>
  <c r="V1063" i="4"/>
  <c r="W1063" i="4"/>
  <c r="X1063" i="4"/>
  <c r="Y1063" i="4"/>
  <c r="AA1063" i="4"/>
  <c r="P1064" i="4"/>
  <c r="Q1064" i="4"/>
  <c r="R1064" i="4"/>
  <c r="S1064" i="4"/>
  <c r="T1064" i="4"/>
  <c r="U1064" i="4"/>
  <c r="V1064" i="4"/>
  <c r="W1064" i="4"/>
  <c r="X1064" i="4"/>
  <c r="Y1064" i="4"/>
  <c r="AA1064" i="4"/>
  <c r="P1065" i="4"/>
  <c r="Q1065" i="4"/>
  <c r="R1065" i="4"/>
  <c r="S1065" i="4"/>
  <c r="T1065" i="4"/>
  <c r="U1065" i="4"/>
  <c r="V1065" i="4"/>
  <c r="W1065" i="4"/>
  <c r="X1065" i="4"/>
  <c r="Y1065" i="4"/>
  <c r="AA1065" i="4"/>
  <c r="P1066" i="4"/>
  <c r="Q1066" i="4"/>
  <c r="R1066" i="4"/>
  <c r="S1066" i="4"/>
  <c r="T1066" i="4"/>
  <c r="U1066" i="4"/>
  <c r="V1066" i="4"/>
  <c r="W1066" i="4"/>
  <c r="X1066" i="4"/>
  <c r="Y1066" i="4"/>
  <c r="AA1066" i="4"/>
  <c r="P1067" i="4"/>
  <c r="Q1067" i="4"/>
  <c r="R1067" i="4"/>
  <c r="S1067" i="4"/>
  <c r="T1067" i="4"/>
  <c r="U1067" i="4"/>
  <c r="V1067" i="4"/>
  <c r="W1067" i="4"/>
  <c r="X1067" i="4"/>
  <c r="Y1067" i="4"/>
  <c r="AA1067" i="4"/>
  <c r="P1068" i="4"/>
  <c r="Q1068" i="4"/>
  <c r="R1068" i="4"/>
  <c r="S1068" i="4"/>
  <c r="T1068" i="4"/>
  <c r="U1068" i="4"/>
  <c r="V1068" i="4"/>
  <c r="W1068" i="4"/>
  <c r="X1068" i="4"/>
  <c r="Y1068" i="4"/>
  <c r="AA1068" i="4"/>
  <c r="P1069" i="4"/>
  <c r="Q1069" i="4"/>
  <c r="R1069" i="4"/>
  <c r="S1069" i="4"/>
  <c r="T1069" i="4"/>
  <c r="U1069" i="4"/>
  <c r="V1069" i="4"/>
  <c r="W1069" i="4"/>
  <c r="X1069" i="4"/>
  <c r="Y1069" i="4"/>
  <c r="AA1069" i="4"/>
  <c r="P1070" i="4"/>
  <c r="Q1070" i="4"/>
  <c r="R1070" i="4"/>
  <c r="S1070" i="4"/>
  <c r="T1070" i="4"/>
  <c r="U1070" i="4"/>
  <c r="V1070" i="4"/>
  <c r="W1070" i="4"/>
  <c r="X1070" i="4"/>
  <c r="Y1070" i="4"/>
  <c r="AA1070" i="4"/>
  <c r="P1071" i="4"/>
  <c r="Q1071" i="4"/>
  <c r="R1071" i="4"/>
  <c r="S1071" i="4"/>
  <c r="T1071" i="4"/>
  <c r="U1071" i="4"/>
  <c r="V1071" i="4"/>
  <c r="W1071" i="4"/>
  <c r="X1071" i="4"/>
  <c r="Y1071" i="4"/>
  <c r="Z1071" i="4"/>
  <c r="P1072" i="4"/>
  <c r="Q1072" i="4"/>
  <c r="R1072" i="4"/>
  <c r="S1072" i="4"/>
  <c r="T1072" i="4"/>
  <c r="U1072" i="4"/>
  <c r="V1072" i="4"/>
  <c r="W1072" i="4"/>
  <c r="X1072" i="4"/>
  <c r="Y1072" i="4"/>
  <c r="Z1072" i="4"/>
  <c r="P1073" i="4"/>
  <c r="Q1073" i="4"/>
  <c r="R1073" i="4"/>
  <c r="S1073" i="4"/>
  <c r="T1073" i="4"/>
  <c r="U1073" i="4"/>
  <c r="V1073" i="4"/>
  <c r="W1073" i="4"/>
  <c r="X1073" i="4"/>
  <c r="Y1073" i="4"/>
  <c r="Z1073" i="4"/>
  <c r="P1074" i="4"/>
  <c r="Q1074" i="4"/>
  <c r="R1074" i="4"/>
  <c r="S1074" i="4"/>
  <c r="T1074" i="4"/>
  <c r="U1074" i="4"/>
  <c r="V1074" i="4"/>
  <c r="W1074" i="4"/>
  <c r="X1074" i="4"/>
  <c r="Y1074" i="4"/>
  <c r="Z1074" i="4"/>
  <c r="P1075" i="4"/>
  <c r="Q1075" i="4"/>
  <c r="R1075" i="4"/>
  <c r="S1075" i="4"/>
  <c r="T1075" i="4"/>
  <c r="U1075" i="4"/>
  <c r="V1075" i="4"/>
  <c r="W1075" i="4"/>
  <c r="X1075" i="4"/>
  <c r="Y1075" i="4"/>
  <c r="Z1075" i="4"/>
  <c r="P1076" i="4"/>
  <c r="Q1076" i="4"/>
  <c r="R1076" i="4"/>
  <c r="S1076" i="4"/>
  <c r="T1076" i="4"/>
  <c r="U1076" i="4"/>
  <c r="V1076" i="4"/>
  <c r="W1076" i="4"/>
  <c r="X1076" i="4"/>
  <c r="Y1076" i="4"/>
  <c r="Z1076" i="4"/>
  <c r="P1077" i="4"/>
  <c r="Q1077" i="4"/>
  <c r="R1077" i="4"/>
  <c r="S1077" i="4"/>
  <c r="T1077" i="4"/>
  <c r="U1077" i="4"/>
  <c r="V1077" i="4"/>
  <c r="W1077" i="4"/>
  <c r="X1077" i="4"/>
  <c r="Y1077" i="4"/>
  <c r="Z1077" i="4"/>
  <c r="P1078" i="4"/>
  <c r="Q1078" i="4"/>
  <c r="R1078" i="4"/>
  <c r="S1078" i="4"/>
  <c r="T1078" i="4"/>
  <c r="U1078" i="4"/>
  <c r="V1078" i="4"/>
  <c r="W1078" i="4"/>
  <c r="X1078" i="4"/>
  <c r="Y1078" i="4"/>
  <c r="Z1078" i="4"/>
  <c r="P1079" i="4"/>
  <c r="Q1079" i="4"/>
  <c r="R1079" i="4"/>
  <c r="S1079" i="4"/>
  <c r="T1079" i="4"/>
  <c r="U1079" i="4"/>
  <c r="V1079" i="4"/>
  <c r="W1079" i="4"/>
  <c r="X1079" i="4"/>
  <c r="Y1079" i="4"/>
  <c r="Z1079" i="4"/>
  <c r="P1080" i="4"/>
  <c r="Q1080" i="4"/>
  <c r="R1080" i="4"/>
  <c r="S1080" i="4"/>
  <c r="T1080" i="4"/>
  <c r="U1080" i="4"/>
  <c r="V1080" i="4"/>
  <c r="W1080" i="4"/>
  <c r="X1080" i="4"/>
  <c r="Y1080" i="4"/>
  <c r="Z1080" i="4"/>
  <c r="P1081" i="4"/>
  <c r="Q1081" i="4"/>
  <c r="R1081" i="4"/>
  <c r="S1081" i="4"/>
  <c r="T1081" i="4"/>
  <c r="U1081" i="4"/>
  <c r="V1081" i="4"/>
  <c r="W1081" i="4"/>
  <c r="X1081" i="4"/>
  <c r="Y1081" i="4"/>
  <c r="Z1081" i="4"/>
  <c r="P1082" i="4"/>
  <c r="Q1082" i="4"/>
  <c r="R1082" i="4"/>
  <c r="S1082" i="4"/>
  <c r="T1082" i="4"/>
  <c r="U1082" i="4"/>
  <c r="V1082" i="4"/>
  <c r="W1082" i="4"/>
  <c r="X1082" i="4"/>
  <c r="Y1082" i="4"/>
  <c r="Z1082" i="4"/>
  <c r="P1083" i="4"/>
  <c r="Q1083" i="4"/>
  <c r="R1083" i="4"/>
  <c r="S1083" i="4"/>
  <c r="T1083" i="4"/>
  <c r="U1083" i="4"/>
  <c r="V1083" i="4"/>
  <c r="W1083" i="4"/>
  <c r="X1083" i="4"/>
  <c r="Y1083" i="4"/>
  <c r="Z1083" i="4"/>
  <c r="P1084" i="4"/>
  <c r="Q1084" i="4"/>
  <c r="R1084" i="4"/>
  <c r="S1084" i="4"/>
  <c r="T1084" i="4"/>
  <c r="U1084" i="4"/>
  <c r="V1084" i="4"/>
  <c r="W1084" i="4"/>
  <c r="X1084" i="4"/>
  <c r="Y1084" i="4"/>
  <c r="Z1084" i="4"/>
  <c r="P1085" i="4"/>
  <c r="Q1085" i="4"/>
  <c r="R1085" i="4"/>
  <c r="S1085" i="4"/>
  <c r="T1085" i="4"/>
  <c r="U1085" i="4"/>
  <c r="V1085" i="4"/>
  <c r="W1085" i="4"/>
  <c r="X1085" i="4"/>
  <c r="Y1085" i="4"/>
  <c r="Z1085" i="4"/>
  <c r="P1086" i="4"/>
  <c r="Q1086" i="4"/>
  <c r="R1086" i="4"/>
  <c r="S1086" i="4"/>
  <c r="T1086" i="4"/>
  <c r="U1086" i="4"/>
  <c r="V1086" i="4"/>
  <c r="W1086" i="4"/>
  <c r="X1086" i="4"/>
  <c r="Y1086" i="4"/>
  <c r="Z1086" i="4"/>
  <c r="P1087" i="4"/>
  <c r="Q1087" i="4"/>
  <c r="R1087" i="4"/>
  <c r="S1087" i="4"/>
  <c r="T1087" i="4"/>
  <c r="U1087" i="4"/>
  <c r="V1087" i="4"/>
  <c r="W1087" i="4"/>
  <c r="X1087" i="4"/>
  <c r="Y1087" i="4"/>
  <c r="Z1087" i="4"/>
  <c r="P1088" i="4"/>
  <c r="Q1088" i="4"/>
  <c r="R1088" i="4"/>
  <c r="S1088" i="4"/>
  <c r="T1088" i="4"/>
  <c r="U1088" i="4"/>
  <c r="V1088" i="4"/>
  <c r="W1088" i="4"/>
  <c r="X1088" i="4"/>
  <c r="Y1088" i="4"/>
  <c r="Z1088" i="4"/>
  <c r="P1089" i="4"/>
  <c r="Q1089" i="4"/>
  <c r="R1089" i="4"/>
  <c r="S1089" i="4"/>
  <c r="T1089" i="4"/>
  <c r="U1089" i="4"/>
  <c r="V1089" i="4"/>
  <c r="W1089" i="4"/>
  <c r="X1089" i="4"/>
  <c r="Y1089" i="4"/>
  <c r="Z1089" i="4"/>
  <c r="P1090" i="4"/>
  <c r="Q1090" i="4"/>
  <c r="R1090" i="4"/>
  <c r="S1090" i="4"/>
  <c r="T1090" i="4"/>
  <c r="U1090" i="4"/>
  <c r="V1090" i="4"/>
  <c r="W1090" i="4"/>
  <c r="X1090" i="4"/>
  <c r="Y1090" i="4"/>
  <c r="Z1090" i="4"/>
  <c r="P1091" i="4"/>
  <c r="Q1091" i="4"/>
  <c r="R1091" i="4"/>
  <c r="S1091" i="4"/>
  <c r="T1091" i="4"/>
  <c r="U1091" i="4"/>
  <c r="V1091" i="4"/>
  <c r="W1091" i="4"/>
  <c r="X1091" i="4"/>
  <c r="Y1091" i="4"/>
  <c r="Z1091" i="4"/>
  <c r="P1092" i="4"/>
  <c r="Q1092" i="4"/>
  <c r="R1092" i="4"/>
  <c r="S1092" i="4"/>
  <c r="T1092" i="4"/>
  <c r="U1092" i="4"/>
  <c r="V1092" i="4"/>
  <c r="W1092" i="4"/>
  <c r="X1092" i="4"/>
  <c r="Y1092" i="4"/>
  <c r="Z1092" i="4"/>
  <c r="P1093" i="4"/>
  <c r="Q1093" i="4"/>
  <c r="R1093" i="4"/>
  <c r="S1093" i="4"/>
  <c r="T1093" i="4"/>
  <c r="U1093" i="4"/>
  <c r="V1093" i="4"/>
  <c r="W1093" i="4"/>
  <c r="X1093" i="4"/>
  <c r="Y1093" i="4"/>
  <c r="Z1093" i="4"/>
  <c r="P1094" i="4"/>
  <c r="Q1094" i="4"/>
  <c r="R1094" i="4"/>
  <c r="S1094" i="4"/>
  <c r="T1094" i="4"/>
  <c r="U1094" i="4"/>
  <c r="V1094" i="4"/>
  <c r="W1094" i="4"/>
  <c r="X1094" i="4"/>
  <c r="Y1094" i="4"/>
  <c r="Z1094" i="4"/>
  <c r="P1095" i="4"/>
  <c r="Q1095" i="4"/>
  <c r="R1095" i="4"/>
  <c r="S1095" i="4"/>
  <c r="T1095" i="4"/>
  <c r="U1095" i="4"/>
  <c r="V1095" i="4"/>
  <c r="W1095" i="4"/>
  <c r="X1095" i="4"/>
  <c r="Y1095" i="4"/>
  <c r="Z1095" i="4"/>
  <c r="P1096" i="4"/>
  <c r="Q1096" i="4"/>
  <c r="R1096" i="4"/>
  <c r="S1096" i="4"/>
  <c r="T1096" i="4"/>
  <c r="U1096" i="4"/>
  <c r="V1096" i="4"/>
  <c r="W1096" i="4"/>
  <c r="X1096" i="4"/>
  <c r="Y1096" i="4"/>
  <c r="Z1096" i="4"/>
  <c r="P1097" i="4"/>
  <c r="Q1097" i="4"/>
  <c r="R1097" i="4"/>
  <c r="S1097" i="4"/>
  <c r="T1097" i="4"/>
  <c r="U1097" i="4"/>
  <c r="V1097" i="4"/>
  <c r="W1097" i="4"/>
  <c r="X1097" i="4"/>
  <c r="Y1097" i="4"/>
  <c r="Z1097" i="4"/>
  <c r="P1098" i="4"/>
  <c r="Q1098" i="4"/>
  <c r="R1098" i="4"/>
  <c r="S1098" i="4"/>
  <c r="T1098" i="4"/>
  <c r="U1098" i="4"/>
  <c r="V1098" i="4"/>
  <c r="W1098" i="4"/>
  <c r="X1098" i="4"/>
  <c r="Y1098" i="4"/>
  <c r="Z1098" i="4"/>
  <c r="P1099" i="4"/>
  <c r="Q1099" i="4"/>
  <c r="R1099" i="4"/>
  <c r="S1099" i="4"/>
  <c r="T1099" i="4"/>
  <c r="U1099" i="4"/>
  <c r="V1099" i="4"/>
  <c r="W1099" i="4"/>
  <c r="X1099" i="4"/>
  <c r="Y1099" i="4"/>
  <c r="Z1099" i="4"/>
  <c r="P1100" i="4"/>
  <c r="Q1100" i="4"/>
  <c r="R1100" i="4"/>
  <c r="S1100" i="4"/>
  <c r="T1100" i="4"/>
  <c r="U1100" i="4"/>
  <c r="V1100" i="4"/>
  <c r="W1100" i="4"/>
  <c r="X1100" i="4"/>
  <c r="Y1100" i="4"/>
  <c r="Z1100" i="4"/>
  <c r="P1101" i="4"/>
  <c r="Q1101" i="4"/>
  <c r="R1101" i="4"/>
  <c r="S1101" i="4"/>
  <c r="T1101" i="4"/>
  <c r="U1101" i="4"/>
  <c r="V1101" i="4"/>
  <c r="W1101" i="4"/>
  <c r="X1101" i="4"/>
  <c r="Y1101" i="4"/>
  <c r="Z1101" i="4"/>
  <c r="Q1102" i="4"/>
  <c r="R1102" i="4"/>
  <c r="S1102" i="4"/>
  <c r="T1102" i="4"/>
  <c r="U1102" i="4"/>
  <c r="V1102" i="4"/>
  <c r="W1102" i="4"/>
  <c r="X1102" i="4"/>
  <c r="Y1102" i="4"/>
  <c r="Z1102" i="4"/>
  <c r="AA1102" i="4"/>
  <c r="Q1103" i="4"/>
  <c r="R1103" i="4"/>
  <c r="S1103" i="4"/>
  <c r="T1103" i="4"/>
  <c r="U1103" i="4"/>
  <c r="V1103" i="4"/>
  <c r="W1103" i="4"/>
  <c r="X1103" i="4"/>
  <c r="Y1103" i="4"/>
  <c r="Z1103" i="4"/>
  <c r="AA1103" i="4"/>
  <c r="Q1104" i="4"/>
  <c r="R1104" i="4"/>
  <c r="S1104" i="4"/>
  <c r="T1104" i="4"/>
  <c r="U1104" i="4"/>
  <c r="V1104" i="4"/>
  <c r="W1104" i="4"/>
  <c r="X1104" i="4"/>
  <c r="Y1104" i="4"/>
  <c r="Z1104" i="4"/>
  <c r="AA1104" i="4"/>
  <c r="Q1105" i="4"/>
  <c r="R1105" i="4"/>
  <c r="S1105" i="4"/>
  <c r="T1105" i="4"/>
  <c r="U1105" i="4"/>
  <c r="V1105" i="4"/>
  <c r="W1105" i="4"/>
  <c r="X1105" i="4"/>
  <c r="Y1105" i="4"/>
  <c r="Z1105" i="4"/>
  <c r="AA1105" i="4"/>
  <c r="Q1106" i="4"/>
  <c r="R1106" i="4"/>
  <c r="S1106" i="4"/>
  <c r="T1106" i="4"/>
  <c r="U1106" i="4"/>
  <c r="V1106" i="4"/>
  <c r="W1106" i="4"/>
  <c r="X1106" i="4"/>
  <c r="Y1106" i="4"/>
  <c r="Z1106" i="4"/>
  <c r="AA1106" i="4"/>
  <c r="Q1107" i="4"/>
  <c r="R1107" i="4"/>
  <c r="S1107" i="4"/>
  <c r="T1107" i="4"/>
  <c r="U1107" i="4"/>
  <c r="V1107" i="4"/>
  <c r="W1107" i="4"/>
  <c r="X1107" i="4"/>
  <c r="Y1107" i="4"/>
  <c r="Z1107" i="4"/>
  <c r="AA1107" i="4"/>
  <c r="Q1108" i="4"/>
  <c r="R1108" i="4"/>
  <c r="S1108" i="4"/>
  <c r="T1108" i="4"/>
  <c r="U1108" i="4"/>
  <c r="V1108" i="4"/>
  <c r="W1108" i="4"/>
  <c r="X1108" i="4"/>
  <c r="Y1108" i="4"/>
  <c r="Z1108" i="4"/>
  <c r="AA1108" i="4"/>
  <c r="Q1109" i="4"/>
  <c r="R1109" i="4"/>
  <c r="S1109" i="4"/>
  <c r="T1109" i="4"/>
  <c r="U1109" i="4"/>
  <c r="V1109" i="4"/>
  <c r="W1109" i="4"/>
  <c r="X1109" i="4"/>
  <c r="Y1109" i="4"/>
  <c r="Z1109" i="4"/>
  <c r="AA1109" i="4"/>
  <c r="Q1110" i="4"/>
  <c r="R1110" i="4"/>
  <c r="S1110" i="4"/>
  <c r="T1110" i="4"/>
  <c r="U1110" i="4"/>
  <c r="V1110" i="4"/>
  <c r="W1110" i="4"/>
  <c r="X1110" i="4"/>
  <c r="Y1110" i="4"/>
  <c r="Z1110" i="4"/>
  <c r="AA1110" i="4"/>
  <c r="Q1111" i="4"/>
  <c r="R1111" i="4"/>
  <c r="S1111" i="4"/>
  <c r="T1111" i="4"/>
  <c r="U1111" i="4"/>
  <c r="V1111" i="4"/>
  <c r="W1111" i="4"/>
  <c r="X1111" i="4"/>
  <c r="Y1111" i="4"/>
  <c r="Z1111" i="4"/>
  <c r="AA1111" i="4"/>
  <c r="Q1112" i="4"/>
  <c r="R1112" i="4"/>
  <c r="S1112" i="4"/>
  <c r="T1112" i="4"/>
  <c r="U1112" i="4"/>
  <c r="V1112" i="4"/>
  <c r="W1112" i="4"/>
  <c r="X1112" i="4"/>
  <c r="Y1112" i="4"/>
  <c r="Z1112" i="4"/>
  <c r="AA1112" i="4"/>
  <c r="Q1113" i="4"/>
  <c r="R1113" i="4"/>
  <c r="S1113" i="4"/>
  <c r="T1113" i="4"/>
  <c r="U1113" i="4"/>
  <c r="V1113" i="4"/>
  <c r="W1113" i="4"/>
  <c r="X1113" i="4"/>
  <c r="Y1113" i="4"/>
  <c r="Z1113" i="4"/>
  <c r="AA1113" i="4"/>
  <c r="Q1114" i="4"/>
  <c r="R1114" i="4"/>
  <c r="S1114" i="4"/>
  <c r="T1114" i="4"/>
  <c r="U1114" i="4"/>
  <c r="V1114" i="4"/>
  <c r="W1114" i="4"/>
  <c r="X1114" i="4"/>
  <c r="Y1114" i="4"/>
  <c r="Z1114" i="4"/>
  <c r="AA1114" i="4"/>
  <c r="Q1115" i="4"/>
  <c r="R1115" i="4"/>
  <c r="S1115" i="4"/>
  <c r="T1115" i="4"/>
  <c r="U1115" i="4"/>
  <c r="V1115" i="4"/>
  <c r="W1115" i="4"/>
  <c r="X1115" i="4"/>
  <c r="Y1115" i="4"/>
  <c r="Z1115" i="4"/>
  <c r="AA1115" i="4"/>
  <c r="Q1116" i="4"/>
  <c r="R1116" i="4"/>
  <c r="S1116" i="4"/>
  <c r="T1116" i="4"/>
  <c r="U1116" i="4"/>
  <c r="V1116" i="4"/>
  <c r="W1116" i="4"/>
  <c r="X1116" i="4"/>
  <c r="Y1116" i="4"/>
  <c r="Z1116" i="4"/>
  <c r="AA1116" i="4"/>
  <c r="Q1117" i="4"/>
  <c r="R1117" i="4"/>
  <c r="S1117" i="4"/>
  <c r="T1117" i="4"/>
  <c r="U1117" i="4"/>
  <c r="V1117" i="4"/>
  <c r="W1117" i="4"/>
  <c r="X1117" i="4"/>
  <c r="Y1117" i="4"/>
  <c r="Z1117" i="4"/>
  <c r="AA1117" i="4"/>
  <c r="Q1118" i="4"/>
  <c r="R1118" i="4"/>
  <c r="S1118" i="4"/>
  <c r="T1118" i="4"/>
  <c r="U1118" i="4"/>
  <c r="V1118" i="4"/>
  <c r="W1118" i="4"/>
  <c r="X1118" i="4"/>
  <c r="Y1118" i="4"/>
  <c r="Z1118" i="4"/>
  <c r="AA1118" i="4"/>
  <c r="Q1119" i="4"/>
  <c r="R1119" i="4"/>
  <c r="S1119" i="4"/>
  <c r="T1119" i="4"/>
  <c r="U1119" i="4"/>
  <c r="V1119" i="4"/>
  <c r="W1119" i="4"/>
  <c r="X1119" i="4"/>
  <c r="Y1119" i="4"/>
  <c r="Z1119" i="4"/>
  <c r="AA1119" i="4"/>
  <c r="Q1120" i="4"/>
  <c r="R1120" i="4"/>
  <c r="S1120" i="4"/>
  <c r="T1120" i="4"/>
  <c r="U1120" i="4"/>
  <c r="V1120" i="4"/>
  <c r="W1120" i="4"/>
  <c r="X1120" i="4"/>
  <c r="Y1120" i="4"/>
  <c r="Z1120" i="4"/>
  <c r="AA1120" i="4"/>
  <c r="Q1121" i="4"/>
  <c r="R1121" i="4"/>
  <c r="S1121" i="4"/>
  <c r="T1121" i="4"/>
  <c r="U1121" i="4"/>
  <c r="V1121" i="4"/>
  <c r="W1121" i="4"/>
  <c r="X1121" i="4"/>
  <c r="Y1121" i="4"/>
  <c r="Z1121" i="4"/>
  <c r="AA1121" i="4"/>
  <c r="Q1122" i="4"/>
  <c r="R1122" i="4"/>
  <c r="S1122" i="4"/>
  <c r="T1122" i="4"/>
  <c r="U1122" i="4"/>
  <c r="V1122" i="4"/>
  <c r="W1122" i="4"/>
  <c r="X1122" i="4"/>
  <c r="Y1122" i="4"/>
  <c r="Z1122" i="4"/>
  <c r="AA1122" i="4"/>
  <c r="Q1123" i="4"/>
  <c r="R1123" i="4"/>
  <c r="S1123" i="4"/>
  <c r="T1123" i="4"/>
  <c r="U1123" i="4"/>
  <c r="V1123" i="4"/>
  <c r="W1123" i="4"/>
  <c r="X1123" i="4"/>
  <c r="Y1123" i="4"/>
  <c r="Z1123" i="4"/>
  <c r="AA1123" i="4"/>
  <c r="Q1124" i="4"/>
  <c r="R1124" i="4"/>
  <c r="S1124" i="4"/>
  <c r="T1124" i="4"/>
  <c r="U1124" i="4"/>
  <c r="V1124" i="4"/>
  <c r="W1124" i="4"/>
  <c r="X1124" i="4"/>
  <c r="Y1124" i="4"/>
  <c r="Z1124" i="4"/>
  <c r="AA1124" i="4"/>
  <c r="Q1125" i="4"/>
  <c r="R1125" i="4"/>
  <c r="S1125" i="4"/>
  <c r="T1125" i="4"/>
  <c r="U1125" i="4"/>
  <c r="V1125" i="4"/>
  <c r="W1125" i="4"/>
  <c r="X1125" i="4"/>
  <c r="Y1125" i="4"/>
  <c r="Z1125" i="4"/>
  <c r="AA1125" i="4"/>
  <c r="Q1126" i="4"/>
  <c r="R1126" i="4"/>
  <c r="S1126" i="4"/>
  <c r="T1126" i="4"/>
  <c r="U1126" i="4"/>
  <c r="V1126" i="4"/>
  <c r="W1126" i="4"/>
  <c r="X1126" i="4"/>
  <c r="Y1126" i="4"/>
  <c r="Z1126" i="4"/>
  <c r="AA1126" i="4"/>
  <c r="Q1127" i="4"/>
  <c r="R1127" i="4"/>
  <c r="S1127" i="4"/>
  <c r="T1127" i="4"/>
  <c r="U1127" i="4"/>
  <c r="V1127" i="4"/>
  <c r="W1127" i="4"/>
  <c r="X1127" i="4"/>
  <c r="Y1127" i="4"/>
  <c r="Z1127" i="4"/>
  <c r="AA1127" i="4"/>
  <c r="Q1128" i="4"/>
  <c r="R1128" i="4"/>
  <c r="S1128" i="4"/>
  <c r="T1128" i="4"/>
  <c r="U1128" i="4"/>
  <c r="V1128" i="4"/>
  <c r="W1128" i="4"/>
  <c r="X1128" i="4"/>
  <c r="Y1128" i="4"/>
  <c r="Z1128" i="4"/>
  <c r="AA1128" i="4"/>
  <c r="Q1129" i="4"/>
  <c r="R1129" i="4"/>
  <c r="S1129" i="4"/>
  <c r="T1129" i="4"/>
  <c r="U1129" i="4"/>
  <c r="V1129" i="4"/>
  <c r="W1129" i="4"/>
  <c r="X1129" i="4"/>
  <c r="Y1129" i="4"/>
  <c r="Z1129" i="4"/>
  <c r="AA1129" i="4"/>
  <c r="Q1130" i="4"/>
  <c r="R1130" i="4"/>
  <c r="S1130" i="4"/>
  <c r="T1130" i="4"/>
  <c r="U1130" i="4"/>
  <c r="V1130" i="4"/>
  <c r="W1130" i="4"/>
  <c r="X1130" i="4"/>
  <c r="Y1130" i="4"/>
  <c r="Z1130" i="4"/>
  <c r="AA1130" i="4"/>
  <c r="Q1131" i="4"/>
  <c r="R1131" i="4"/>
  <c r="S1131" i="4"/>
  <c r="T1131" i="4"/>
  <c r="U1131" i="4"/>
  <c r="V1131" i="4"/>
  <c r="W1131" i="4"/>
  <c r="X1131" i="4"/>
  <c r="Y1131" i="4"/>
  <c r="Z1131" i="4"/>
  <c r="AA1131" i="4"/>
  <c r="Q1132" i="4"/>
  <c r="R1132" i="4"/>
  <c r="S1132" i="4"/>
  <c r="T1132" i="4"/>
  <c r="U1132" i="4"/>
  <c r="V1132" i="4"/>
  <c r="W1132" i="4"/>
  <c r="X1132" i="4"/>
  <c r="Y1132" i="4"/>
  <c r="Z1132" i="4"/>
  <c r="AA1132" i="4"/>
  <c r="P1133" i="4"/>
  <c r="R1133" i="4"/>
  <c r="S1133" i="4"/>
  <c r="T1133" i="4"/>
  <c r="U1133" i="4"/>
  <c r="V1133" i="4"/>
  <c r="W1133" i="4"/>
  <c r="X1133" i="4"/>
  <c r="Y1133" i="4"/>
  <c r="Z1133" i="4"/>
  <c r="AA1133" i="4"/>
  <c r="P1134" i="4"/>
  <c r="R1134" i="4"/>
  <c r="S1134" i="4"/>
  <c r="T1134" i="4"/>
  <c r="U1134" i="4"/>
  <c r="V1134" i="4"/>
  <c r="W1134" i="4"/>
  <c r="X1134" i="4"/>
  <c r="Y1134" i="4"/>
  <c r="Z1134" i="4"/>
  <c r="AA1134" i="4"/>
  <c r="P1135" i="4"/>
  <c r="R1135" i="4"/>
  <c r="S1135" i="4"/>
  <c r="T1135" i="4"/>
  <c r="U1135" i="4"/>
  <c r="V1135" i="4"/>
  <c r="W1135" i="4"/>
  <c r="X1135" i="4"/>
  <c r="Y1135" i="4"/>
  <c r="Z1135" i="4"/>
  <c r="AA1135" i="4"/>
  <c r="P1136" i="4"/>
  <c r="R1136" i="4"/>
  <c r="S1136" i="4"/>
  <c r="T1136" i="4"/>
  <c r="U1136" i="4"/>
  <c r="V1136" i="4"/>
  <c r="W1136" i="4"/>
  <c r="X1136" i="4"/>
  <c r="Y1136" i="4"/>
  <c r="Z1136" i="4"/>
  <c r="AA1136" i="4"/>
  <c r="P1137" i="4"/>
  <c r="R1137" i="4"/>
  <c r="S1137" i="4"/>
  <c r="T1137" i="4"/>
  <c r="U1137" i="4"/>
  <c r="V1137" i="4"/>
  <c r="W1137" i="4"/>
  <c r="X1137" i="4"/>
  <c r="Y1137" i="4"/>
  <c r="Z1137" i="4"/>
  <c r="AA1137" i="4"/>
  <c r="P1138" i="4"/>
  <c r="R1138" i="4"/>
  <c r="S1138" i="4"/>
  <c r="T1138" i="4"/>
  <c r="U1138" i="4"/>
  <c r="V1138" i="4"/>
  <c r="W1138" i="4"/>
  <c r="X1138" i="4"/>
  <c r="Y1138" i="4"/>
  <c r="Z1138" i="4"/>
  <c r="AA1138" i="4"/>
  <c r="P1139" i="4"/>
  <c r="R1139" i="4"/>
  <c r="S1139" i="4"/>
  <c r="T1139" i="4"/>
  <c r="U1139" i="4"/>
  <c r="V1139" i="4"/>
  <c r="W1139" i="4"/>
  <c r="X1139" i="4"/>
  <c r="Y1139" i="4"/>
  <c r="Z1139" i="4"/>
  <c r="AA1139" i="4"/>
  <c r="P1140" i="4"/>
  <c r="R1140" i="4"/>
  <c r="S1140" i="4"/>
  <c r="T1140" i="4"/>
  <c r="U1140" i="4"/>
  <c r="V1140" i="4"/>
  <c r="W1140" i="4"/>
  <c r="X1140" i="4"/>
  <c r="Y1140" i="4"/>
  <c r="Z1140" i="4"/>
  <c r="AA1140" i="4"/>
  <c r="P1141" i="4"/>
  <c r="R1141" i="4"/>
  <c r="S1141" i="4"/>
  <c r="T1141" i="4"/>
  <c r="U1141" i="4"/>
  <c r="V1141" i="4"/>
  <c r="W1141" i="4"/>
  <c r="X1141" i="4"/>
  <c r="Y1141" i="4"/>
  <c r="Z1141" i="4"/>
  <c r="AA1141" i="4"/>
  <c r="P1142" i="4"/>
  <c r="R1142" i="4"/>
  <c r="S1142" i="4"/>
  <c r="T1142" i="4"/>
  <c r="U1142" i="4"/>
  <c r="V1142" i="4"/>
  <c r="W1142" i="4"/>
  <c r="X1142" i="4"/>
  <c r="Y1142" i="4"/>
  <c r="Z1142" i="4"/>
  <c r="AA1142" i="4"/>
  <c r="P1143" i="4"/>
  <c r="R1143" i="4"/>
  <c r="S1143" i="4"/>
  <c r="T1143" i="4"/>
  <c r="U1143" i="4"/>
  <c r="V1143" i="4"/>
  <c r="W1143" i="4"/>
  <c r="X1143" i="4"/>
  <c r="Y1143" i="4"/>
  <c r="Z1143" i="4"/>
  <c r="AA1143" i="4"/>
  <c r="P1144" i="4"/>
  <c r="R1144" i="4"/>
  <c r="S1144" i="4"/>
  <c r="T1144" i="4"/>
  <c r="U1144" i="4"/>
  <c r="V1144" i="4"/>
  <c r="W1144" i="4"/>
  <c r="X1144" i="4"/>
  <c r="Y1144" i="4"/>
  <c r="Z1144" i="4"/>
  <c r="AA1144" i="4"/>
  <c r="P1145" i="4"/>
  <c r="R1145" i="4"/>
  <c r="S1145" i="4"/>
  <c r="T1145" i="4"/>
  <c r="U1145" i="4"/>
  <c r="V1145" i="4"/>
  <c r="W1145" i="4"/>
  <c r="X1145" i="4"/>
  <c r="Y1145" i="4"/>
  <c r="Z1145" i="4"/>
  <c r="AA1145" i="4"/>
  <c r="P1146" i="4"/>
  <c r="R1146" i="4"/>
  <c r="S1146" i="4"/>
  <c r="T1146" i="4"/>
  <c r="U1146" i="4"/>
  <c r="V1146" i="4"/>
  <c r="W1146" i="4"/>
  <c r="X1146" i="4"/>
  <c r="Y1146" i="4"/>
  <c r="Z1146" i="4"/>
  <c r="AA1146" i="4"/>
  <c r="P1147" i="4"/>
  <c r="R1147" i="4"/>
  <c r="S1147" i="4"/>
  <c r="T1147" i="4"/>
  <c r="U1147" i="4"/>
  <c r="V1147" i="4"/>
  <c r="W1147" i="4"/>
  <c r="X1147" i="4"/>
  <c r="Y1147" i="4"/>
  <c r="Z1147" i="4"/>
  <c r="AA1147" i="4"/>
  <c r="P1148" i="4"/>
  <c r="R1148" i="4"/>
  <c r="S1148" i="4"/>
  <c r="T1148" i="4"/>
  <c r="U1148" i="4"/>
  <c r="V1148" i="4"/>
  <c r="W1148" i="4"/>
  <c r="X1148" i="4"/>
  <c r="Y1148" i="4"/>
  <c r="Z1148" i="4"/>
  <c r="AA1148" i="4"/>
  <c r="P1149" i="4"/>
  <c r="R1149" i="4"/>
  <c r="S1149" i="4"/>
  <c r="T1149" i="4"/>
  <c r="U1149" i="4"/>
  <c r="V1149" i="4"/>
  <c r="W1149" i="4"/>
  <c r="X1149" i="4"/>
  <c r="Y1149" i="4"/>
  <c r="Z1149" i="4"/>
  <c r="AA1149" i="4"/>
  <c r="P1150" i="4"/>
  <c r="R1150" i="4"/>
  <c r="S1150" i="4"/>
  <c r="T1150" i="4"/>
  <c r="U1150" i="4"/>
  <c r="V1150" i="4"/>
  <c r="W1150" i="4"/>
  <c r="X1150" i="4"/>
  <c r="Y1150" i="4"/>
  <c r="Z1150" i="4"/>
  <c r="AA1150" i="4"/>
  <c r="P1151" i="4"/>
  <c r="R1151" i="4"/>
  <c r="S1151" i="4"/>
  <c r="T1151" i="4"/>
  <c r="U1151" i="4"/>
  <c r="V1151" i="4"/>
  <c r="W1151" i="4"/>
  <c r="X1151" i="4"/>
  <c r="Y1151" i="4"/>
  <c r="Z1151" i="4"/>
  <c r="AA1151" i="4"/>
  <c r="P1152" i="4"/>
  <c r="R1152" i="4"/>
  <c r="S1152" i="4"/>
  <c r="T1152" i="4"/>
  <c r="U1152" i="4"/>
  <c r="V1152" i="4"/>
  <c r="W1152" i="4"/>
  <c r="X1152" i="4"/>
  <c r="Y1152" i="4"/>
  <c r="Z1152" i="4"/>
  <c r="AA1152" i="4"/>
  <c r="P1153" i="4"/>
  <c r="R1153" i="4"/>
  <c r="S1153" i="4"/>
  <c r="T1153" i="4"/>
  <c r="U1153" i="4"/>
  <c r="V1153" i="4"/>
  <c r="W1153" i="4"/>
  <c r="X1153" i="4"/>
  <c r="Y1153" i="4"/>
  <c r="Z1153" i="4"/>
  <c r="AA1153" i="4"/>
  <c r="P1154" i="4"/>
  <c r="R1154" i="4"/>
  <c r="S1154" i="4"/>
  <c r="T1154" i="4"/>
  <c r="U1154" i="4"/>
  <c r="V1154" i="4"/>
  <c r="W1154" i="4"/>
  <c r="X1154" i="4"/>
  <c r="Y1154" i="4"/>
  <c r="Z1154" i="4"/>
  <c r="AA1154" i="4"/>
  <c r="P1155" i="4"/>
  <c r="R1155" i="4"/>
  <c r="S1155" i="4"/>
  <c r="T1155" i="4"/>
  <c r="U1155" i="4"/>
  <c r="V1155" i="4"/>
  <c r="W1155" i="4"/>
  <c r="X1155" i="4"/>
  <c r="Y1155" i="4"/>
  <c r="Z1155" i="4"/>
  <c r="AA1155" i="4"/>
  <c r="P1156" i="4"/>
  <c r="R1156" i="4"/>
  <c r="S1156" i="4"/>
  <c r="T1156" i="4"/>
  <c r="U1156" i="4"/>
  <c r="V1156" i="4"/>
  <c r="W1156" i="4"/>
  <c r="X1156" i="4"/>
  <c r="Y1156" i="4"/>
  <c r="Z1156" i="4"/>
  <c r="AA1156" i="4"/>
  <c r="P1157" i="4"/>
  <c r="R1157" i="4"/>
  <c r="S1157" i="4"/>
  <c r="T1157" i="4"/>
  <c r="U1157" i="4"/>
  <c r="V1157" i="4"/>
  <c r="W1157" i="4"/>
  <c r="X1157" i="4"/>
  <c r="Y1157" i="4"/>
  <c r="Z1157" i="4"/>
  <c r="AA1157" i="4"/>
  <c r="P1158" i="4"/>
  <c r="R1158" i="4"/>
  <c r="S1158" i="4"/>
  <c r="T1158" i="4"/>
  <c r="U1158" i="4"/>
  <c r="V1158" i="4"/>
  <c r="W1158" i="4"/>
  <c r="X1158" i="4"/>
  <c r="Y1158" i="4"/>
  <c r="Z1158" i="4"/>
  <c r="AA1158" i="4"/>
  <c r="P1159" i="4"/>
  <c r="R1159" i="4"/>
  <c r="S1159" i="4"/>
  <c r="T1159" i="4"/>
  <c r="U1159" i="4"/>
  <c r="V1159" i="4"/>
  <c r="W1159" i="4"/>
  <c r="X1159" i="4"/>
  <c r="Y1159" i="4"/>
  <c r="Z1159" i="4"/>
  <c r="AA1159" i="4"/>
  <c r="P1160" i="4"/>
  <c r="R1160" i="4"/>
  <c r="S1160" i="4"/>
  <c r="T1160" i="4"/>
  <c r="U1160" i="4"/>
  <c r="V1160" i="4"/>
  <c r="W1160" i="4"/>
  <c r="X1160" i="4"/>
  <c r="Y1160" i="4"/>
  <c r="Z1160" i="4"/>
  <c r="AA1160" i="4"/>
  <c r="P1161" i="4"/>
  <c r="R1161" i="4"/>
  <c r="S1161" i="4"/>
  <c r="T1161" i="4"/>
  <c r="U1161" i="4"/>
  <c r="V1161" i="4"/>
  <c r="W1161" i="4"/>
  <c r="X1161" i="4"/>
  <c r="Y1161" i="4"/>
  <c r="Z1161" i="4"/>
  <c r="AA1161" i="4"/>
  <c r="P1162" i="4"/>
  <c r="Q1162" i="4"/>
  <c r="S1162" i="4"/>
  <c r="T1162" i="4"/>
  <c r="U1162" i="4"/>
  <c r="V1162" i="4"/>
  <c r="W1162" i="4"/>
  <c r="X1162" i="4"/>
  <c r="Y1162" i="4"/>
  <c r="Z1162" i="4"/>
  <c r="AA1162" i="4"/>
  <c r="P1163" i="4"/>
  <c r="Q1163" i="4"/>
  <c r="S1163" i="4"/>
  <c r="T1163" i="4"/>
  <c r="U1163" i="4"/>
  <c r="V1163" i="4"/>
  <c r="W1163" i="4"/>
  <c r="X1163" i="4"/>
  <c r="Y1163" i="4"/>
  <c r="Z1163" i="4"/>
  <c r="AA1163" i="4"/>
  <c r="P1164" i="4"/>
  <c r="Q1164" i="4"/>
  <c r="S1164" i="4"/>
  <c r="T1164" i="4"/>
  <c r="U1164" i="4"/>
  <c r="V1164" i="4"/>
  <c r="W1164" i="4"/>
  <c r="X1164" i="4"/>
  <c r="Y1164" i="4"/>
  <c r="Z1164" i="4"/>
  <c r="AA1164" i="4"/>
  <c r="P1165" i="4"/>
  <c r="Q1165" i="4"/>
  <c r="S1165" i="4"/>
  <c r="T1165" i="4"/>
  <c r="U1165" i="4"/>
  <c r="V1165" i="4"/>
  <c r="W1165" i="4"/>
  <c r="X1165" i="4"/>
  <c r="Y1165" i="4"/>
  <c r="Z1165" i="4"/>
  <c r="AA1165" i="4"/>
  <c r="P1166" i="4"/>
  <c r="Q1166" i="4"/>
  <c r="S1166" i="4"/>
  <c r="T1166" i="4"/>
  <c r="U1166" i="4"/>
  <c r="V1166" i="4"/>
  <c r="W1166" i="4"/>
  <c r="X1166" i="4"/>
  <c r="Y1166" i="4"/>
  <c r="Z1166" i="4"/>
  <c r="AA1166" i="4"/>
  <c r="P1167" i="4"/>
  <c r="Q1167" i="4"/>
  <c r="S1167" i="4"/>
  <c r="T1167" i="4"/>
  <c r="U1167" i="4"/>
  <c r="V1167" i="4"/>
  <c r="W1167" i="4"/>
  <c r="X1167" i="4"/>
  <c r="Y1167" i="4"/>
  <c r="Z1167" i="4"/>
  <c r="AA1167" i="4"/>
  <c r="P1168" i="4"/>
  <c r="Q1168" i="4"/>
  <c r="S1168" i="4"/>
  <c r="T1168" i="4"/>
  <c r="U1168" i="4"/>
  <c r="V1168" i="4"/>
  <c r="W1168" i="4"/>
  <c r="X1168" i="4"/>
  <c r="Y1168" i="4"/>
  <c r="Z1168" i="4"/>
  <c r="AA1168" i="4"/>
  <c r="P1169" i="4"/>
  <c r="Q1169" i="4"/>
  <c r="S1169" i="4"/>
  <c r="T1169" i="4"/>
  <c r="U1169" i="4"/>
  <c r="V1169" i="4"/>
  <c r="W1169" i="4"/>
  <c r="X1169" i="4"/>
  <c r="Y1169" i="4"/>
  <c r="Z1169" i="4"/>
  <c r="AA1169" i="4"/>
  <c r="P1170" i="4"/>
  <c r="Q1170" i="4"/>
  <c r="S1170" i="4"/>
  <c r="T1170" i="4"/>
  <c r="U1170" i="4"/>
  <c r="V1170" i="4"/>
  <c r="W1170" i="4"/>
  <c r="X1170" i="4"/>
  <c r="Y1170" i="4"/>
  <c r="Z1170" i="4"/>
  <c r="AA1170" i="4"/>
  <c r="P1171" i="4"/>
  <c r="Q1171" i="4"/>
  <c r="S1171" i="4"/>
  <c r="T1171" i="4"/>
  <c r="U1171" i="4"/>
  <c r="V1171" i="4"/>
  <c r="W1171" i="4"/>
  <c r="X1171" i="4"/>
  <c r="Y1171" i="4"/>
  <c r="Z1171" i="4"/>
  <c r="AA1171" i="4"/>
  <c r="P1172" i="4"/>
  <c r="Q1172" i="4"/>
  <c r="S1172" i="4"/>
  <c r="T1172" i="4"/>
  <c r="U1172" i="4"/>
  <c r="V1172" i="4"/>
  <c r="W1172" i="4"/>
  <c r="X1172" i="4"/>
  <c r="Y1172" i="4"/>
  <c r="Z1172" i="4"/>
  <c r="AA1172" i="4"/>
  <c r="P1173" i="4"/>
  <c r="Q1173" i="4"/>
  <c r="S1173" i="4"/>
  <c r="T1173" i="4"/>
  <c r="U1173" i="4"/>
  <c r="V1173" i="4"/>
  <c r="W1173" i="4"/>
  <c r="X1173" i="4"/>
  <c r="Y1173" i="4"/>
  <c r="Z1173" i="4"/>
  <c r="AA1173" i="4"/>
  <c r="P1174" i="4"/>
  <c r="Q1174" i="4"/>
  <c r="S1174" i="4"/>
  <c r="T1174" i="4"/>
  <c r="U1174" i="4"/>
  <c r="V1174" i="4"/>
  <c r="W1174" i="4"/>
  <c r="X1174" i="4"/>
  <c r="Y1174" i="4"/>
  <c r="Z1174" i="4"/>
  <c r="AA1174" i="4"/>
  <c r="P1175" i="4"/>
  <c r="Q1175" i="4"/>
  <c r="S1175" i="4"/>
  <c r="T1175" i="4"/>
  <c r="U1175" i="4"/>
  <c r="V1175" i="4"/>
  <c r="W1175" i="4"/>
  <c r="X1175" i="4"/>
  <c r="Y1175" i="4"/>
  <c r="Z1175" i="4"/>
  <c r="AA1175" i="4"/>
  <c r="P1176" i="4"/>
  <c r="Q1176" i="4"/>
  <c r="S1176" i="4"/>
  <c r="T1176" i="4"/>
  <c r="U1176" i="4"/>
  <c r="V1176" i="4"/>
  <c r="W1176" i="4"/>
  <c r="X1176" i="4"/>
  <c r="Y1176" i="4"/>
  <c r="Z1176" i="4"/>
  <c r="AA1176" i="4"/>
  <c r="P1177" i="4"/>
  <c r="Q1177" i="4"/>
  <c r="S1177" i="4"/>
  <c r="T1177" i="4"/>
  <c r="U1177" i="4"/>
  <c r="V1177" i="4"/>
  <c r="W1177" i="4"/>
  <c r="X1177" i="4"/>
  <c r="Y1177" i="4"/>
  <c r="Z1177" i="4"/>
  <c r="AA1177" i="4"/>
  <c r="P1178" i="4"/>
  <c r="Q1178" i="4"/>
  <c r="S1178" i="4"/>
  <c r="T1178" i="4"/>
  <c r="U1178" i="4"/>
  <c r="V1178" i="4"/>
  <c r="W1178" i="4"/>
  <c r="X1178" i="4"/>
  <c r="Y1178" i="4"/>
  <c r="Z1178" i="4"/>
  <c r="AA1178" i="4"/>
  <c r="P1179" i="4"/>
  <c r="Q1179" i="4"/>
  <c r="S1179" i="4"/>
  <c r="T1179" i="4"/>
  <c r="U1179" i="4"/>
  <c r="V1179" i="4"/>
  <c r="W1179" i="4"/>
  <c r="X1179" i="4"/>
  <c r="Y1179" i="4"/>
  <c r="Z1179" i="4"/>
  <c r="AA1179" i="4"/>
  <c r="P1180" i="4"/>
  <c r="Q1180" i="4"/>
  <c r="S1180" i="4"/>
  <c r="T1180" i="4"/>
  <c r="U1180" i="4"/>
  <c r="V1180" i="4"/>
  <c r="W1180" i="4"/>
  <c r="X1180" i="4"/>
  <c r="Y1180" i="4"/>
  <c r="Z1180" i="4"/>
  <c r="AA1180" i="4"/>
  <c r="P1181" i="4"/>
  <c r="Q1181" i="4"/>
  <c r="S1181" i="4"/>
  <c r="T1181" i="4"/>
  <c r="U1181" i="4"/>
  <c r="V1181" i="4"/>
  <c r="W1181" i="4"/>
  <c r="X1181" i="4"/>
  <c r="Y1181" i="4"/>
  <c r="Z1181" i="4"/>
  <c r="AA1181" i="4"/>
  <c r="P1182" i="4"/>
  <c r="Q1182" i="4"/>
  <c r="S1182" i="4"/>
  <c r="T1182" i="4"/>
  <c r="U1182" i="4"/>
  <c r="V1182" i="4"/>
  <c r="W1182" i="4"/>
  <c r="X1182" i="4"/>
  <c r="Y1182" i="4"/>
  <c r="Z1182" i="4"/>
  <c r="AA1182" i="4"/>
  <c r="P1183" i="4"/>
  <c r="Q1183" i="4"/>
  <c r="S1183" i="4"/>
  <c r="T1183" i="4"/>
  <c r="U1183" i="4"/>
  <c r="V1183" i="4"/>
  <c r="W1183" i="4"/>
  <c r="X1183" i="4"/>
  <c r="Y1183" i="4"/>
  <c r="Z1183" i="4"/>
  <c r="AA1183" i="4"/>
  <c r="P1184" i="4"/>
  <c r="Q1184" i="4"/>
  <c r="S1184" i="4"/>
  <c r="T1184" i="4"/>
  <c r="U1184" i="4"/>
  <c r="V1184" i="4"/>
  <c r="W1184" i="4"/>
  <c r="X1184" i="4"/>
  <c r="Y1184" i="4"/>
  <c r="Z1184" i="4"/>
  <c r="AA1184" i="4"/>
  <c r="P1185" i="4"/>
  <c r="Q1185" i="4"/>
  <c r="S1185" i="4"/>
  <c r="T1185" i="4"/>
  <c r="U1185" i="4"/>
  <c r="V1185" i="4"/>
  <c r="W1185" i="4"/>
  <c r="X1185" i="4"/>
  <c r="Y1185" i="4"/>
  <c r="Z1185" i="4"/>
  <c r="AA1185" i="4"/>
  <c r="P1186" i="4"/>
  <c r="Q1186" i="4"/>
  <c r="S1186" i="4"/>
  <c r="T1186" i="4"/>
  <c r="U1186" i="4"/>
  <c r="V1186" i="4"/>
  <c r="W1186" i="4"/>
  <c r="X1186" i="4"/>
  <c r="Y1186" i="4"/>
  <c r="Z1186" i="4"/>
  <c r="AA1186" i="4"/>
  <c r="P1187" i="4"/>
  <c r="Q1187" i="4"/>
  <c r="S1187" i="4"/>
  <c r="T1187" i="4"/>
  <c r="U1187" i="4"/>
  <c r="V1187" i="4"/>
  <c r="W1187" i="4"/>
  <c r="X1187" i="4"/>
  <c r="Y1187" i="4"/>
  <c r="Z1187" i="4"/>
  <c r="AA1187" i="4"/>
  <c r="P1188" i="4"/>
  <c r="Q1188" i="4"/>
  <c r="S1188" i="4"/>
  <c r="T1188" i="4"/>
  <c r="U1188" i="4"/>
  <c r="V1188" i="4"/>
  <c r="W1188" i="4"/>
  <c r="X1188" i="4"/>
  <c r="Y1188" i="4"/>
  <c r="Z1188" i="4"/>
  <c r="AA1188" i="4"/>
  <c r="P1189" i="4"/>
  <c r="Q1189" i="4"/>
  <c r="S1189" i="4"/>
  <c r="T1189" i="4"/>
  <c r="U1189" i="4"/>
  <c r="V1189" i="4"/>
  <c r="W1189" i="4"/>
  <c r="X1189" i="4"/>
  <c r="Y1189" i="4"/>
  <c r="Z1189" i="4"/>
  <c r="AA1189" i="4"/>
  <c r="P1190" i="4"/>
  <c r="Q1190" i="4"/>
  <c r="S1190" i="4"/>
  <c r="T1190" i="4"/>
  <c r="U1190" i="4"/>
  <c r="V1190" i="4"/>
  <c r="W1190" i="4"/>
  <c r="X1190" i="4"/>
  <c r="Y1190" i="4"/>
  <c r="Z1190" i="4"/>
  <c r="AA1190" i="4"/>
  <c r="P1191" i="4"/>
  <c r="Q1191" i="4"/>
  <c r="S1191" i="4"/>
  <c r="T1191" i="4"/>
  <c r="U1191" i="4"/>
  <c r="V1191" i="4"/>
  <c r="W1191" i="4"/>
  <c r="X1191" i="4"/>
  <c r="Y1191" i="4"/>
  <c r="Z1191" i="4"/>
  <c r="AA1191" i="4"/>
  <c r="P1192" i="4"/>
  <c r="Q1192" i="4"/>
  <c r="S1192" i="4"/>
  <c r="T1192" i="4"/>
  <c r="U1192" i="4"/>
  <c r="V1192" i="4"/>
  <c r="W1192" i="4"/>
  <c r="X1192" i="4"/>
  <c r="Y1192" i="4"/>
  <c r="Z1192" i="4"/>
  <c r="AA1192" i="4"/>
  <c r="P1193" i="4"/>
  <c r="Q1193" i="4"/>
  <c r="R1193" i="4"/>
  <c r="T1193" i="4"/>
  <c r="U1193" i="4"/>
  <c r="V1193" i="4"/>
  <c r="W1193" i="4"/>
  <c r="X1193" i="4"/>
  <c r="Y1193" i="4"/>
  <c r="Z1193" i="4"/>
  <c r="AA1193" i="4"/>
  <c r="P1194" i="4"/>
  <c r="Q1194" i="4"/>
  <c r="R1194" i="4"/>
  <c r="T1194" i="4"/>
  <c r="U1194" i="4"/>
  <c r="V1194" i="4"/>
  <c r="W1194" i="4"/>
  <c r="X1194" i="4"/>
  <c r="Y1194" i="4"/>
  <c r="Z1194" i="4"/>
  <c r="AA1194" i="4"/>
  <c r="P1195" i="4"/>
  <c r="Q1195" i="4"/>
  <c r="R1195" i="4"/>
  <c r="T1195" i="4"/>
  <c r="U1195" i="4"/>
  <c r="V1195" i="4"/>
  <c r="W1195" i="4"/>
  <c r="X1195" i="4"/>
  <c r="Y1195" i="4"/>
  <c r="Z1195" i="4"/>
  <c r="AA1195" i="4"/>
  <c r="P1196" i="4"/>
  <c r="Q1196" i="4"/>
  <c r="R1196" i="4"/>
  <c r="T1196" i="4"/>
  <c r="U1196" i="4"/>
  <c r="V1196" i="4"/>
  <c r="W1196" i="4"/>
  <c r="X1196" i="4"/>
  <c r="Y1196" i="4"/>
  <c r="Z1196" i="4"/>
  <c r="AA1196" i="4"/>
  <c r="P1197" i="4"/>
  <c r="Q1197" i="4"/>
  <c r="R1197" i="4"/>
  <c r="T1197" i="4"/>
  <c r="U1197" i="4"/>
  <c r="V1197" i="4"/>
  <c r="W1197" i="4"/>
  <c r="X1197" i="4"/>
  <c r="Y1197" i="4"/>
  <c r="Z1197" i="4"/>
  <c r="AA1197" i="4"/>
  <c r="P1198" i="4"/>
  <c r="Q1198" i="4"/>
  <c r="R1198" i="4"/>
  <c r="T1198" i="4"/>
  <c r="U1198" i="4"/>
  <c r="V1198" i="4"/>
  <c r="W1198" i="4"/>
  <c r="X1198" i="4"/>
  <c r="Y1198" i="4"/>
  <c r="Z1198" i="4"/>
  <c r="AA1198" i="4"/>
  <c r="P1199" i="4"/>
  <c r="Q1199" i="4"/>
  <c r="R1199" i="4"/>
  <c r="T1199" i="4"/>
  <c r="U1199" i="4"/>
  <c r="V1199" i="4"/>
  <c r="W1199" i="4"/>
  <c r="X1199" i="4"/>
  <c r="Y1199" i="4"/>
  <c r="Z1199" i="4"/>
  <c r="AA1199" i="4"/>
  <c r="P1200" i="4"/>
  <c r="Q1200" i="4"/>
  <c r="R1200" i="4"/>
  <c r="T1200" i="4"/>
  <c r="U1200" i="4"/>
  <c r="V1200" i="4"/>
  <c r="W1200" i="4"/>
  <c r="X1200" i="4"/>
  <c r="Y1200" i="4"/>
  <c r="Z1200" i="4"/>
  <c r="AA1200" i="4"/>
  <c r="P1201" i="4"/>
  <c r="Q1201" i="4"/>
  <c r="R1201" i="4"/>
  <c r="T1201" i="4"/>
  <c r="U1201" i="4"/>
  <c r="V1201" i="4"/>
  <c r="W1201" i="4"/>
  <c r="X1201" i="4"/>
  <c r="Y1201" i="4"/>
  <c r="Z1201" i="4"/>
  <c r="AA1201" i="4"/>
  <c r="P1202" i="4"/>
  <c r="Q1202" i="4"/>
  <c r="R1202" i="4"/>
  <c r="T1202" i="4"/>
  <c r="U1202" i="4"/>
  <c r="V1202" i="4"/>
  <c r="W1202" i="4"/>
  <c r="X1202" i="4"/>
  <c r="Y1202" i="4"/>
  <c r="Z1202" i="4"/>
  <c r="AA1202" i="4"/>
  <c r="P1203" i="4"/>
  <c r="Q1203" i="4"/>
  <c r="R1203" i="4"/>
  <c r="T1203" i="4"/>
  <c r="U1203" i="4"/>
  <c r="V1203" i="4"/>
  <c r="W1203" i="4"/>
  <c r="X1203" i="4"/>
  <c r="Y1203" i="4"/>
  <c r="Z1203" i="4"/>
  <c r="AA1203" i="4"/>
  <c r="P1204" i="4"/>
  <c r="Q1204" i="4"/>
  <c r="R1204" i="4"/>
  <c r="T1204" i="4"/>
  <c r="U1204" i="4"/>
  <c r="V1204" i="4"/>
  <c r="W1204" i="4"/>
  <c r="X1204" i="4"/>
  <c r="Y1204" i="4"/>
  <c r="Z1204" i="4"/>
  <c r="AA1204" i="4"/>
  <c r="P1205" i="4"/>
  <c r="Q1205" i="4"/>
  <c r="R1205" i="4"/>
  <c r="T1205" i="4"/>
  <c r="U1205" i="4"/>
  <c r="V1205" i="4"/>
  <c r="W1205" i="4"/>
  <c r="X1205" i="4"/>
  <c r="Y1205" i="4"/>
  <c r="Z1205" i="4"/>
  <c r="AA1205" i="4"/>
  <c r="P1206" i="4"/>
  <c r="Q1206" i="4"/>
  <c r="R1206" i="4"/>
  <c r="T1206" i="4"/>
  <c r="U1206" i="4"/>
  <c r="V1206" i="4"/>
  <c r="W1206" i="4"/>
  <c r="X1206" i="4"/>
  <c r="Y1206" i="4"/>
  <c r="Z1206" i="4"/>
  <c r="AA1206" i="4"/>
  <c r="P1207" i="4"/>
  <c r="Q1207" i="4"/>
  <c r="R1207" i="4"/>
  <c r="T1207" i="4"/>
  <c r="U1207" i="4"/>
  <c r="V1207" i="4"/>
  <c r="W1207" i="4"/>
  <c r="X1207" i="4"/>
  <c r="Y1207" i="4"/>
  <c r="Z1207" i="4"/>
  <c r="AA1207" i="4"/>
  <c r="P1208" i="4"/>
  <c r="Q1208" i="4"/>
  <c r="R1208" i="4"/>
  <c r="T1208" i="4"/>
  <c r="U1208" i="4"/>
  <c r="V1208" i="4"/>
  <c r="W1208" i="4"/>
  <c r="X1208" i="4"/>
  <c r="Y1208" i="4"/>
  <c r="Z1208" i="4"/>
  <c r="AA1208" i="4"/>
  <c r="P1209" i="4"/>
  <c r="Q1209" i="4"/>
  <c r="R1209" i="4"/>
  <c r="T1209" i="4"/>
  <c r="U1209" i="4"/>
  <c r="V1209" i="4"/>
  <c r="W1209" i="4"/>
  <c r="X1209" i="4"/>
  <c r="Y1209" i="4"/>
  <c r="Z1209" i="4"/>
  <c r="AA1209" i="4"/>
  <c r="P1210" i="4"/>
  <c r="Q1210" i="4"/>
  <c r="R1210" i="4"/>
  <c r="T1210" i="4"/>
  <c r="U1210" i="4"/>
  <c r="V1210" i="4"/>
  <c r="W1210" i="4"/>
  <c r="X1210" i="4"/>
  <c r="Y1210" i="4"/>
  <c r="Z1210" i="4"/>
  <c r="AA1210" i="4"/>
  <c r="P1211" i="4"/>
  <c r="Q1211" i="4"/>
  <c r="R1211" i="4"/>
  <c r="T1211" i="4"/>
  <c r="U1211" i="4"/>
  <c r="V1211" i="4"/>
  <c r="W1211" i="4"/>
  <c r="X1211" i="4"/>
  <c r="Y1211" i="4"/>
  <c r="Z1211" i="4"/>
  <c r="AA1211" i="4"/>
  <c r="P1212" i="4"/>
  <c r="Q1212" i="4"/>
  <c r="R1212" i="4"/>
  <c r="T1212" i="4"/>
  <c r="U1212" i="4"/>
  <c r="V1212" i="4"/>
  <c r="W1212" i="4"/>
  <c r="X1212" i="4"/>
  <c r="Y1212" i="4"/>
  <c r="Z1212" i="4"/>
  <c r="AA1212" i="4"/>
  <c r="P1213" i="4"/>
  <c r="Q1213" i="4"/>
  <c r="R1213" i="4"/>
  <c r="T1213" i="4"/>
  <c r="U1213" i="4"/>
  <c r="V1213" i="4"/>
  <c r="W1213" i="4"/>
  <c r="X1213" i="4"/>
  <c r="Y1213" i="4"/>
  <c r="Z1213" i="4"/>
  <c r="AA1213" i="4"/>
  <c r="P1214" i="4"/>
  <c r="Q1214" i="4"/>
  <c r="R1214" i="4"/>
  <c r="T1214" i="4"/>
  <c r="U1214" i="4"/>
  <c r="V1214" i="4"/>
  <c r="W1214" i="4"/>
  <c r="X1214" i="4"/>
  <c r="Y1214" i="4"/>
  <c r="Z1214" i="4"/>
  <c r="AA1214" i="4"/>
  <c r="P1215" i="4"/>
  <c r="Q1215" i="4"/>
  <c r="R1215" i="4"/>
  <c r="T1215" i="4"/>
  <c r="U1215" i="4"/>
  <c r="V1215" i="4"/>
  <c r="W1215" i="4"/>
  <c r="X1215" i="4"/>
  <c r="Y1215" i="4"/>
  <c r="Z1215" i="4"/>
  <c r="AA1215" i="4"/>
  <c r="P1216" i="4"/>
  <c r="Q1216" i="4"/>
  <c r="R1216" i="4"/>
  <c r="T1216" i="4"/>
  <c r="U1216" i="4"/>
  <c r="V1216" i="4"/>
  <c r="W1216" i="4"/>
  <c r="X1216" i="4"/>
  <c r="Y1216" i="4"/>
  <c r="Z1216" i="4"/>
  <c r="AA1216" i="4"/>
  <c r="P1217" i="4"/>
  <c r="Q1217" i="4"/>
  <c r="R1217" i="4"/>
  <c r="T1217" i="4"/>
  <c r="U1217" i="4"/>
  <c r="V1217" i="4"/>
  <c r="W1217" i="4"/>
  <c r="X1217" i="4"/>
  <c r="Y1217" i="4"/>
  <c r="Z1217" i="4"/>
  <c r="AA1217" i="4"/>
  <c r="P1218" i="4"/>
  <c r="Q1218" i="4"/>
  <c r="R1218" i="4"/>
  <c r="T1218" i="4"/>
  <c r="U1218" i="4"/>
  <c r="V1218" i="4"/>
  <c r="W1218" i="4"/>
  <c r="X1218" i="4"/>
  <c r="Y1218" i="4"/>
  <c r="Z1218" i="4"/>
  <c r="AA1218" i="4"/>
  <c r="P1219" i="4"/>
  <c r="Q1219" i="4"/>
  <c r="R1219" i="4"/>
  <c r="T1219" i="4"/>
  <c r="U1219" i="4"/>
  <c r="V1219" i="4"/>
  <c r="W1219" i="4"/>
  <c r="X1219" i="4"/>
  <c r="Y1219" i="4"/>
  <c r="Z1219" i="4"/>
  <c r="AA1219" i="4"/>
  <c r="P1220" i="4"/>
  <c r="Q1220" i="4"/>
  <c r="R1220" i="4"/>
  <c r="T1220" i="4"/>
  <c r="U1220" i="4"/>
  <c r="V1220" i="4"/>
  <c r="W1220" i="4"/>
  <c r="X1220" i="4"/>
  <c r="Y1220" i="4"/>
  <c r="Z1220" i="4"/>
  <c r="AA1220" i="4"/>
  <c r="P1221" i="4"/>
  <c r="Q1221" i="4"/>
  <c r="R1221" i="4"/>
  <c r="T1221" i="4"/>
  <c r="U1221" i="4"/>
  <c r="V1221" i="4"/>
  <c r="W1221" i="4"/>
  <c r="X1221" i="4"/>
  <c r="Y1221" i="4"/>
  <c r="Z1221" i="4"/>
  <c r="AA1221" i="4"/>
  <c r="P1222" i="4"/>
  <c r="Q1222" i="4"/>
  <c r="R1222" i="4"/>
  <c r="T1222" i="4"/>
  <c r="U1222" i="4"/>
  <c r="V1222" i="4"/>
  <c r="W1222" i="4"/>
  <c r="X1222" i="4"/>
  <c r="Y1222" i="4"/>
  <c r="Z1222" i="4"/>
  <c r="AA1222" i="4"/>
  <c r="P1223" i="4"/>
  <c r="Q1223" i="4"/>
  <c r="R1223" i="4"/>
  <c r="S1223" i="4"/>
  <c r="U1223" i="4"/>
  <c r="V1223" i="4"/>
  <c r="W1223" i="4"/>
  <c r="X1223" i="4"/>
  <c r="Y1223" i="4"/>
  <c r="Z1223" i="4"/>
  <c r="AA1223" i="4"/>
  <c r="P1224" i="4"/>
  <c r="Q1224" i="4"/>
  <c r="R1224" i="4"/>
  <c r="S1224" i="4"/>
  <c r="U1224" i="4"/>
  <c r="V1224" i="4"/>
  <c r="W1224" i="4"/>
  <c r="X1224" i="4"/>
  <c r="Y1224" i="4"/>
  <c r="Z1224" i="4"/>
  <c r="AA1224" i="4"/>
  <c r="P1225" i="4"/>
  <c r="Q1225" i="4"/>
  <c r="R1225" i="4"/>
  <c r="S1225" i="4"/>
  <c r="U1225" i="4"/>
  <c r="V1225" i="4"/>
  <c r="W1225" i="4"/>
  <c r="X1225" i="4"/>
  <c r="Y1225" i="4"/>
  <c r="Z1225" i="4"/>
  <c r="AA1225" i="4"/>
  <c r="P1226" i="4"/>
  <c r="Q1226" i="4"/>
  <c r="R1226" i="4"/>
  <c r="S1226" i="4"/>
  <c r="U1226" i="4"/>
  <c r="V1226" i="4"/>
  <c r="W1226" i="4"/>
  <c r="X1226" i="4"/>
  <c r="Y1226" i="4"/>
  <c r="Z1226" i="4"/>
  <c r="AA1226" i="4"/>
  <c r="P1227" i="4"/>
  <c r="Q1227" i="4"/>
  <c r="R1227" i="4"/>
  <c r="S1227" i="4"/>
  <c r="U1227" i="4"/>
  <c r="V1227" i="4"/>
  <c r="W1227" i="4"/>
  <c r="X1227" i="4"/>
  <c r="Y1227" i="4"/>
  <c r="Z1227" i="4"/>
  <c r="AA1227" i="4"/>
  <c r="P1228" i="4"/>
  <c r="Q1228" i="4"/>
  <c r="R1228" i="4"/>
  <c r="S1228" i="4"/>
  <c r="U1228" i="4"/>
  <c r="V1228" i="4"/>
  <c r="W1228" i="4"/>
  <c r="X1228" i="4"/>
  <c r="Y1228" i="4"/>
  <c r="Z1228" i="4"/>
  <c r="AA1228" i="4"/>
  <c r="P1229" i="4"/>
  <c r="Q1229" i="4"/>
  <c r="R1229" i="4"/>
  <c r="S1229" i="4"/>
  <c r="U1229" i="4"/>
  <c r="V1229" i="4"/>
  <c r="W1229" i="4"/>
  <c r="X1229" i="4"/>
  <c r="Y1229" i="4"/>
  <c r="Z1229" i="4"/>
  <c r="AA1229" i="4"/>
  <c r="P1230" i="4"/>
  <c r="Q1230" i="4"/>
  <c r="R1230" i="4"/>
  <c r="S1230" i="4"/>
  <c r="U1230" i="4"/>
  <c r="V1230" i="4"/>
  <c r="W1230" i="4"/>
  <c r="X1230" i="4"/>
  <c r="Y1230" i="4"/>
  <c r="Z1230" i="4"/>
  <c r="AA1230" i="4"/>
  <c r="P1231" i="4"/>
  <c r="Q1231" i="4"/>
  <c r="R1231" i="4"/>
  <c r="S1231" i="4"/>
  <c r="U1231" i="4"/>
  <c r="V1231" i="4"/>
  <c r="W1231" i="4"/>
  <c r="X1231" i="4"/>
  <c r="Y1231" i="4"/>
  <c r="Z1231" i="4"/>
  <c r="AA1231" i="4"/>
  <c r="P1232" i="4"/>
  <c r="Q1232" i="4"/>
  <c r="R1232" i="4"/>
  <c r="S1232" i="4"/>
  <c r="U1232" i="4"/>
  <c r="V1232" i="4"/>
  <c r="W1232" i="4"/>
  <c r="X1232" i="4"/>
  <c r="Y1232" i="4"/>
  <c r="Z1232" i="4"/>
  <c r="AA1232" i="4"/>
  <c r="P1233" i="4"/>
  <c r="Q1233" i="4"/>
  <c r="R1233" i="4"/>
  <c r="S1233" i="4"/>
  <c r="U1233" i="4"/>
  <c r="V1233" i="4"/>
  <c r="W1233" i="4"/>
  <c r="X1233" i="4"/>
  <c r="Y1233" i="4"/>
  <c r="Z1233" i="4"/>
  <c r="AA1233" i="4"/>
  <c r="P1234" i="4"/>
  <c r="Q1234" i="4"/>
  <c r="R1234" i="4"/>
  <c r="S1234" i="4"/>
  <c r="U1234" i="4"/>
  <c r="V1234" i="4"/>
  <c r="W1234" i="4"/>
  <c r="X1234" i="4"/>
  <c r="Y1234" i="4"/>
  <c r="Z1234" i="4"/>
  <c r="AA1234" i="4"/>
  <c r="P1235" i="4"/>
  <c r="Q1235" i="4"/>
  <c r="R1235" i="4"/>
  <c r="S1235" i="4"/>
  <c r="U1235" i="4"/>
  <c r="V1235" i="4"/>
  <c r="W1235" i="4"/>
  <c r="X1235" i="4"/>
  <c r="Y1235" i="4"/>
  <c r="Z1235" i="4"/>
  <c r="AA1235" i="4"/>
  <c r="P1236" i="4"/>
  <c r="Q1236" i="4"/>
  <c r="R1236" i="4"/>
  <c r="S1236" i="4"/>
  <c r="U1236" i="4"/>
  <c r="V1236" i="4"/>
  <c r="W1236" i="4"/>
  <c r="X1236" i="4"/>
  <c r="Y1236" i="4"/>
  <c r="Z1236" i="4"/>
  <c r="AA1236" i="4"/>
  <c r="P1237" i="4"/>
  <c r="Q1237" i="4"/>
  <c r="R1237" i="4"/>
  <c r="S1237" i="4"/>
  <c r="U1237" i="4"/>
  <c r="V1237" i="4"/>
  <c r="W1237" i="4"/>
  <c r="X1237" i="4"/>
  <c r="Y1237" i="4"/>
  <c r="Z1237" i="4"/>
  <c r="AA1237" i="4"/>
  <c r="P1238" i="4"/>
  <c r="Q1238" i="4"/>
  <c r="R1238" i="4"/>
  <c r="S1238" i="4"/>
  <c r="U1238" i="4"/>
  <c r="V1238" i="4"/>
  <c r="W1238" i="4"/>
  <c r="X1238" i="4"/>
  <c r="Y1238" i="4"/>
  <c r="Z1238" i="4"/>
  <c r="AA1238" i="4"/>
  <c r="P1239" i="4"/>
  <c r="Q1239" i="4"/>
  <c r="R1239" i="4"/>
  <c r="S1239" i="4"/>
  <c r="U1239" i="4"/>
  <c r="V1239" i="4"/>
  <c r="W1239" i="4"/>
  <c r="X1239" i="4"/>
  <c r="Y1239" i="4"/>
  <c r="Z1239" i="4"/>
  <c r="AA1239" i="4"/>
  <c r="P1240" i="4"/>
  <c r="Q1240" i="4"/>
  <c r="R1240" i="4"/>
  <c r="S1240" i="4"/>
  <c r="U1240" i="4"/>
  <c r="V1240" i="4"/>
  <c r="W1240" i="4"/>
  <c r="X1240" i="4"/>
  <c r="Y1240" i="4"/>
  <c r="Z1240" i="4"/>
  <c r="AA1240" i="4"/>
  <c r="P1241" i="4"/>
  <c r="Q1241" i="4"/>
  <c r="R1241" i="4"/>
  <c r="S1241" i="4"/>
  <c r="U1241" i="4"/>
  <c r="V1241" i="4"/>
  <c r="W1241" i="4"/>
  <c r="X1241" i="4"/>
  <c r="Y1241" i="4"/>
  <c r="Z1241" i="4"/>
  <c r="AA1241" i="4"/>
  <c r="P1242" i="4"/>
  <c r="Q1242" i="4"/>
  <c r="R1242" i="4"/>
  <c r="S1242" i="4"/>
  <c r="U1242" i="4"/>
  <c r="V1242" i="4"/>
  <c r="W1242" i="4"/>
  <c r="X1242" i="4"/>
  <c r="Y1242" i="4"/>
  <c r="Z1242" i="4"/>
  <c r="AA1242" i="4"/>
  <c r="P1243" i="4"/>
  <c r="Q1243" i="4"/>
  <c r="R1243" i="4"/>
  <c r="S1243" i="4"/>
  <c r="U1243" i="4"/>
  <c r="V1243" i="4"/>
  <c r="W1243" i="4"/>
  <c r="X1243" i="4"/>
  <c r="Y1243" i="4"/>
  <c r="Z1243" i="4"/>
  <c r="AA1243" i="4"/>
  <c r="P1244" i="4"/>
  <c r="Q1244" i="4"/>
  <c r="R1244" i="4"/>
  <c r="S1244" i="4"/>
  <c r="U1244" i="4"/>
  <c r="V1244" i="4"/>
  <c r="W1244" i="4"/>
  <c r="X1244" i="4"/>
  <c r="Y1244" i="4"/>
  <c r="Z1244" i="4"/>
  <c r="AA1244" i="4"/>
  <c r="P1245" i="4"/>
  <c r="Q1245" i="4"/>
  <c r="R1245" i="4"/>
  <c r="S1245" i="4"/>
  <c r="U1245" i="4"/>
  <c r="V1245" i="4"/>
  <c r="W1245" i="4"/>
  <c r="X1245" i="4"/>
  <c r="Y1245" i="4"/>
  <c r="Z1245" i="4"/>
  <c r="AA1245" i="4"/>
  <c r="P1246" i="4"/>
  <c r="Q1246" i="4"/>
  <c r="R1246" i="4"/>
  <c r="S1246" i="4"/>
  <c r="U1246" i="4"/>
  <c r="V1246" i="4"/>
  <c r="W1246" i="4"/>
  <c r="X1246" i="4"/>
  <c r="Y1246" i="4"/>
  <c r="Z1246" i="4"/>
  <c r="AA1246" i="4"/>
  <c r="P1247" i="4"/>
  <c r="Q1247" i="4"/>
  <c r="R1247" i="4"/>
  <c r="S1247" i="4"/>
  <c r="U1247" i="4"/>
  <c r="V1247" i="4"/>
  <c r="W1247" i="4"/>
  <c r="X1247" i="4"/>
  <c r="Y1247" i="4"/>
  <c r="Z1247" i="4"/>
  <c r="AA1247" i="4"/>
  <c r="P1248" i="4"/>
  <c r="Q1248" i="4"/>
  <c r="R1248" i="4"/>
  <c r="S1248" i="4"/>
  <c r="U1248" i="4"/>
  <c r="V1248" i="4"/>
  <c r="W1248" i="4"/>
  <c r="X1248" i="4"/>
  <c r="Y1248" i="4"/>
  <c r="Z1248" i="4"/>
  <c r="AA1248" i="4"/>
  <c r="P1249" i="4"/>
  <c r="Q1249" i="4"/>
  <c r="R1249" i="4"/>
  <c r="S1249" i="4"/>
  <c r="U1249" i="4"/>
  <c r="V1249" i="4"/>
  <c r="W1249" i="4"/>
  <c r="X1249" i="4"/>
  <c r="Y1249" i="4"/>
  <c r="Z1249" i="4"/>
  <c r="AA1249" i="4"/>
  <c r="P1250" i="4"/>
  <c r="Q1250" i="4"/>
  <c r="R1250" i="4"/>
  <c r="S1250" i="4"/>
  <c r="U1250" i="4"/>
  <c r="V1250" i="4"/>
  <c r="W1250" i="4"/>
  <c r="X1250" i="4"/>
  <c r="Y1250" i="4"/>
  <c r="Z1250" i="4"/>
  <c r="AA1250" i="4"/>
  <c r="P1251" i="4"/>
  <c r="Q1251" i="4"/>
  <c r="R1251" i="4"/>
  <c r="S1251" i="4"/>
  <c r="U1251" i="4"/>
  <c r="V1251" i="4"/>
  <c r="W1251" i="4"/>
  <c r="X1251" i="4"/>
  <c r="Y1251" i="4"/>
  <c r="Z1251" i="4"/>
  <c r="AA1251" i="4"/>
  <c r="P1252" i="4"/>
  <c r="Q1252" i="4"/>
  <c r="R1252" i="4"/>
  <c r="S1252" i="4"/>
  <c r="U1252" i="4"/>
  <c r="V1252" i="4"/>
  <c r="W1252" i="4"/>
  <c r="X1252" i="4"/>
  <c r="Y1252" i="4"/>
  <c r="Z1252" i="4"/>
  <c r="AA1252" i="4"/>
  <c r="P1253" i="4"/>
  <c r="Q1253" i="4"/>
  <c r="R1253" i="4"/>
  <c r="S1253" i="4"/>
  <c r="U1253" i="4"/>
  <c r="V1253" i="4"/>
  <c r="W1253" i="4"/>
  <c r="X1253" i="4"/>
  <c r="Y1253" i="4"/>
  <c r="Z1253" i="4"/>
  <c r="AA1253" i="4"/>
  <c r="P1254" i="4"/>
  <c r="Q1254" i="4"/>
  <c r="R1254" i="4"/>
  <c r="S1254" i="4"/>
  <c r="T1254" i="4"/>
  <c r="V1254" i="4"/>
  <c r="W1254" i="4"/>
  <c r="X1254" i="4"/>
  <c r="Y1254" i="4"/>
  <c r="Z1254" i="4"/>
  <c r="AA1254" i="4"/>
  <c r="P1255" i="4"/>
  <c r="Q1255" i="4"/>
  <c r="R1255" i="4"/>
  <c r="S1255" i="4"/>
  <c r="T1255" i="4"/>
  <c r="V1255" i="4"/>
  <c r="W1255" i="4"/>
  <c r="X1255" i="4"/>
  <c r="Y1255" i="4"/>
  <c r="Z1255" i="4"/>
  <c r="AA1255" i="4"/>
  <c r="P1256" i="4"/>
  <c r="Q1256" i="4"/>
  <c r="R1256" i="4"/>
  <c r="S1256" i="4"/>
  <c r="T1256" i="4"/>
  <c r="V1256" i="4"/>
  <c r="W1256" i="4"/>
  <c r="X1256" i="4"/>
  <c r="Y1256" i="4"/>
  <c r="Z1256" i="4"/>
  <c r="AA1256" i="4"/>
  <c r="P1257" i="4"/>
  <c r="Q1257" i="4"/>
  <c r="R1257" i="4"/>
  <c r="S1257" i="4"/>
  <c r="T1257" i="4"/>
  <c r="V1257" i="4"/>
  <c r="W1257" i="4"/>
  <c r="X1257" i="4"/>
  <c r="Y1257" i="4"/>
  <c r="Z1257" i="4"/>
  <c r="AA1257" i="4"/>
  <c r="P1258" i="4"/>
  <c r="Q1258" i="4"/>
  <c r="R1258" i="4"/>
  <c r="S1258" i="4"/>
  <c r="T1258" i="4"/>
  <c r="V1258" i="4"/>
  <c r="W1258" i="4"/>
  <c r="X1258" i="4"/>
  <c r="Y1258" i="4"/>
  <c r="Z1258" i="4"/>
  <c r="AA1258" i="4"/>
  <c r="P1259" i="4"/>
  <c r="Q1259" i="4"/>
  <c r="R1259" i="4"/>
  <c r="S1259" i="4"/>
  <c r="T1259" i="4"/>
  <c r="V1259" i="4"/>
  <c r="W1259" i="4"/>
  <c r="X1259" i="4"/>
  <c r="Y1259" i="4"/>
  <c r="Z1259" i="4"/>
  <c r="AA1259" i="4"/>
  <c r="P1260" i="4"/>
  <c r="Q1260" i="4"/>
  <c r="R1260" i="4"/>
  <c r="S1260" i="4"/>
  <c r="T1260" i="4"/>
  <c r="V1260" i="4"/>
  <c r="W1260" i="4"/>
  <c r="X1260" i="4"/>
  <c r="Y1260" i="4"/>
  <c r="Z1260" i="4"/>
  <c r="AA1260" i="4"/>
  <c r="P1261" i="4"/>
  <c r="Q1261" i="4"/>
  <c r="R1261" i="4"/>
  <c r="S1261" i="4"/>
  <c r="T1261" i="4"/>
  <c r="V1261" i="4"/>
  <c r="W1261" i="4"/>
  <c r="X1261" i="4"/>
  <c r="Y1261" i="4"/>
  <c r="Z1261" i="4"/>
  <c r="AA1261" i="4"/>
  <c r="P1262" i="4"/>
  <c r="Q1262" i="4"/>
  <c r="R1262" i="4"/>
  <c r="S1262" i="4"/>
  <c r="T1262" i="4"/>
  <c r="V1262" i="4"/>
  <c r="W1262" i="4"/>
  <c r="X1262" i="4"/>
  <c r="Y1262" i="4"/>
  <c r="Z1262" i="4"/>
  <c r="AA1262" i="4"/>
  <c r="P1263" i="4"/>
  <c r="Q1263" i="4"/>
  <c r="R1263" i="4"/>
  <c r="S1263" i="4"/>
  <c r="T1263" i="4"/>
  <c r="V1263" i="4"/>
  <c r="W1263" i="4"/>
  <c r="X1263" i="4"/>
  <c r="Y1263" i="4"/>
  <c r="Z1263" i="4"/>
  <c r="AA1263" i="4"/>
  <c r="P1264" i="4"/>
  <c r="Q1264" i="4"/>
  <c r="R1264" i="4"/>
  <c r="S1264" i="4"/>
  <c r="T1264" i="4"/>
  <c r="V1264" i="4"/>
  <c r="W1264" i="4"/>
  <c r="X1264" i="4"/>
  <c r="Y1264" i="4"/>
  <c r="Z1264" i="4"/>
  <c r="AA1264" i="4"/>
  <c r="P1265" i="4"/>
  <c r="Q1265" i="4"/>
  <c r="R1265" i="4"/>
  <c r="S1265" i="4"/>
  <c r="T1265" i="4"/>
  <c r="V1265" i="4"/>
  <c r="W1265" i="4"/>
  <c r="X1265" i="4"/>
  <c r="Y1265" i="4"/>
  <c r="Z1265" i="4"/>
  <c r="AA1265" i="4"/>
  <c r="P1266" i="4"/>
  <c r="Q1266" i="4"/>
  <c r="R1266" i="4"/>
  <c r="S1266" i="4"/>
  <c r="T1266" i="4"/>
  <c r="V1266" i="4"/>
  <c r="W1266" i="4"/>
  <c r="X1266" i="4"/>
  <c r="Y1266" i="4"/>
  <c r="Z1266" i="4"/>
  <c r="AA1266" i="4"/>
  <c r="P1267" i="4"/>
  <c r="Q1267" i="4"/>
  <c r="R1267" i="4"/>
  <c r="S1267" i="4"/>
  <c r="T1267" i="4"/>
  <c r="V1267" i="4"/>
  <c r="W1267" i="4"/>
  <c r="X1267" i="4"/>
  <c r="Y1267" i="4"/>
  <c r="Z1267" i="4"/>
  <c r="AA1267" i="4"/>
  <c r="P1268" i="4"/>
  <c r="Q1268" i="4"/>
  <c r="R1268" i="4"/>
  <c r="S1268" i="4"/>
  <c r="T1268" i="4"/>
  <c r="V1268" i="4"/>
  <c r="W1268" i="4"/>
  <c r="X1268" i="4"/>
  <c r="Y1268" i="4"/>
  <c r="Z1268" i="4"/>
  <c r="AA1268" i="4"/>
  <c r="P1269" i="4"/>
  <c r="Q1269" i="4"/>
  <c r="R1269" i="4"/>
  <c r="S1269" i="4"/>
  <c r="T1269" i="4"/>
  <c r="V1269" i="4"/>
  <c r="W1269" i="4"/>
  <c r="X1269" i="4"/>
  <c r="Y1269" i="4"/>
  <c r="Z1269" i="4"/>
  <c r="AA1269" i="4"/>
  <c r="P1270" i="4"/>
  <c r="Q1270" i="4"/>
  <c r="R1270" i="4"/>
  <c r="S1270" i="4"/>
  <c r="T1270" i="4"/>
  <c r="V1270" i="4"/>
  <c r="W1270" i="4"/>
  <c r="X1270" i="4"/>
  <c r="Y1270" i="4"/>
  <c r="Z1270" i="4"/>
  <c r="AA1270" i="4"/>
  <c r="P1271" i="4"/>
  <c r="Q1271" i="4"/>
  <c r="R1271" i="4"/>
  <c r="S1271" i="4"/>
  <c r="T1271" i="4"/>
  <c r="V1271" i="4"/>
  <c r="W1271" i="4"/>
  <c r="X1271" i="4"/>
  <c r="Y1271" i="4"/>
  <c r="Z1271" i="4"/>
  <c r="AA1271" i="4"/>
  <c r="P1272" i="4"/>
  <c r="Q1272" i="4"/>
  <c r="R1272" i="4"/>
  <c r="S1272" i="4"/>
  <c r="T1272" i="4"/>
  <c r="V1272" i="4"/>
  <c r="W1272" i="4"/>
  <c r="X1272" i="4"/>
  <c r="Y1272" i="4"/>
  <c r="Z1272" i="4"/>
  <c r="AA1272" i="4"/>
  <c r="P1273" i="4"/>
  <c r="Q1273" i="4"/>
  <c r="R1273" i="4"/>
  <c r="S1273" i="4"/>
  <c r="T1273" i="4"/>
  <c r="V1273" i="4"/>
  <c r="W1273" i="4"/>
  <c r="X1273" i="4"/>
  <c r="Y1273" i="4"/>
  <c r="Z1273" i="4"/>
  <c r="AA1273" i="4"/>
  <c r="P1274" i="4"/>
  <c r="Q1274" i="4"/>
  <c r="R1274" i="4"/>
  <c r="S1274" i="4"/>
  <c r="T1274" i="4"/>
  <c r="V1274" i="4"/>
  <c r="W1274" i="4"/>
  <c r="X1274" i="4"/>
  <c r="Y1274" i="4"/>
  <c r="Z1274" i="4"/>
  <c r="AA1274" i="4"/>
  <c r="P1275" i="4"/>
  <c r="Q1275" i="4"/>
  <c r="R1275" i="4"/>
  <c r="S1275" i="4"/>
  <c r="T1275" i="4"/>
  <c r="V1275" i="4"/>
  <c r="W1275" i="4"/>
  <c r="X1275" i="4"/>
  <c r="Y1275" i="4"/>
  <c r="Z1275" i="4"/>
  <c r="AA1275" i="4"/>
  <c r="P1276" i="4"/>
  <c r="Q1276" i="4"/>
  <c r="R1276" i="4"/>
  <c r="S1276" i="4"/>
  <c r="T1276" i="4"/>
  <c r="V1276" i="4"/>
  <c r="W1276" i="4"/>
  <c r="X1276" i="4"/>
  <c r="Y1276" i="4"/>
  <c r="Z1276" i="4"/>
  <c r="AA1276" i="4"/>
  <c r="P1277" i="4"/>
  <c r="Q1277" i="4"/>
  <c r="R1277" i="4"/>
  <c r="S1277" i="4"/>
  <c r="T1277" i="4"/>
  <c r="V1277" i="4"/>
  <c r="W1277" i="4"/>
  <c r="X1277" i="4"/>
  <c r="Y1277" i="4"/>
  <c r="Z1277" i="4"/>
  <c r="AA1277" i="4"/>
  <c r="P1278" i="4"/>
  <c r="Q1278" i="4"/>
  <c r="R1278" i="4"/>
  <c r="S1278" i="4"/>
  <c r="T1278" i="4"/>
  <c r="V1278" i="4"/>
  <c r="W1278" i="4"/>
  <c r="X1278" i="4"/>
  <c r="Y1278" i="4"/>
  <c r="Z1278" i="4"/>
  <c r="AA1278" i="4"/>
  <c r="P1279" i="4"/>
  <c r="Q1279" i="4"/>
  <c r="R1279" i="4"/>
  <c r="S1279" i="4"/>
  <c r="T1279" i="4"/>
  <c r="V1279" i="4"/>
  <c r="W1279" i="4"/>
  <c r="X1279" i="4"/>
  <c r="Y1279" i="4"/>
  <c r="Z1279" i="4"/>
  <c r="AA1279" i="4"/>
  <c r="P1280" i="4"/>
  <c r="Q1280" i="4"/>
  <c r="R1280" i="4"/>
  <c r="S1280" i="4"/>
  <c r="T1280" i="4"/>
  <c r="V1280" i="4"/>
  <c r="W1280" i="4"/>
  <c r="X1280" i="4"/>
  <c r="Y1280" i="4"/>
  <c r="Z1280" i="4"/>
  <c r="AA1280" i="4"/>
  <c r="P1281" i="4"/>
  <c r="Q1281" i="4"/>
  <c r="R1281" i="4"/>
  <c r="S1281" i="4"/>
  <c r="T1281" i="4"/>
  <c r="V1281" i="4"/>
  <c r="W1281" i="4"/>
  <c r="X1281" i="4"/>
  <c r="Y1281" i="4"/>
  <c r="Z1281" i="4"/>
  <c r="AA1281" i="4"/>
  <c r="P1282" i="4"/>
  <c r="Q1282" i="4"/>
  <c r="R1282" i="4"/>
  <c r="S1282" i="4"/>
  <c r="T1282" i="4"/>
  <c r="V1282" i="4"/>
  <c r="W1282" i="4"/>
  <c r="X1282" i="4"/>
  <c r="Y1282" i="4"/>
  <c r="Z1282" i="4"/>
  <c r="AA1282" i="4"/>
  <c r="P1283" i="4"/>
  <c r="Q1283" i="4"/>
  <c r="R1283" i="4"/>
  <c r="S1283" i="4"/>
  <c r="T1283" i="4"/>
  <c r="V1283" i="4"/>
  <c r="W1283" i="4"/>
  <c r="X1283" i="4"/>
  <c r="Y1283" i="4"/>
  <c r="Z1283" i="4"/>
  <c r="AA1283" i="4"/>
  <c r="P1284" i="4"/>
  <c r="Q1284" i="4"/>
  <c r="R1284" i="4"/>
  <c r="S1284" i="4"/>
  <c r="T1284" i="4"/>
  <c r="U1284" i="4"/>
  <c r="W1284" i="4"/>
  <c r="X1284" i="4"/>
  <c r="Y1284" i="4"/>
  <c r="Z1284" i="4"/>
  <c r="AA1284" i="4"/>
  <c r="P1285" i="4"/>
  <c r="Q1285" i="4"/>
  <c r="R1285" i="4"/>
  <c r="S1285" i="4"/>
  <c r="T1285" i="4"/>
  <c r="U1285" i="4"/>
  <c r="W1285" i="4"/>
  <c r="X1285" i="4"/>
  <c r="Y1285" i="4"/>
  <c r="Z1285" i="4"/>
  <c r="AA1285" i="4"/>
  <c r="P1286" i="4"/>
  <c r="Q1286" i="4"/>
  <c r="R1286" i="4"/>
  <c r="S1286" i="4"/>
  <c r="T1286" i="4"/>
  <c r="U1286" i="4"/>
  <c r="W1286" i="4"/>
  <c r="X1286" i="4"/>
  <c r="Y1286" i="4"/>
  <c r="Z1286" i="4"/>
  <c r="AA1286" i="4"/>
  <c r="P1287" i="4"/>
  <c r="Q1287" i="4"/>
  <c r="R1287" i="4"/>
  <c r="S1287" i="4"/>
  <c r="T1287" i="4"/>
  <c r="U1287" i="4"/>
  <c r="W1287" i="4"/>
  <c r="X1287" i="4"/>
  <c r="Y1287" i="4"/>
  <c r="Z1287" i="4"/>
  <c r="AA1287" i="4"/>
  <c r="P1288" i="4"/>
  <c r="Q1288" i="4"/>
  <c r="R1288" i="4"/>
  <c r="S1288" i="4"/>
  <c r="T1288" i="4"/>
  <c r="U1288" i="4"/>
  <c r="W1288" i="4"/>
  <c r="X1288" i="4"/>
  <c r="Y1288" i="4"/>
  <c r="Z1288" i="4"/>
  <c r="AA1288" i="4"/>
  <c r="P1289" i="4"/>
  <c r="Q1289" i="4"/>
  <c r="R1289" i="4"/>
  <c r="S1289" i="4"/>
  <c r="T1289" i="4"/>
  <c r="U1289" i="4"/>
  <c r="W1289" i="4"/>
  <c r="X1289" i="4"/>
  <c r="Y1289" i="4"/>
  <c r="Z1289" i="4"/>
  <c r="AA1289" i="4"/>
  <c r="P1290" i="4"/>
  <c r="Q1290" i="4"/>
  <c r="R1290" i="4"/>
  <c r="S1290" i="4"/>
  <c r="T1290" i="4"/>
  <c r="U1290" i="4"/>
  <c r="W1290" i="4"/>
  <c r="X1290" i="4"/>
  <c r="Y1290" i="4"/>
  <c r="Z1290" i="4"/>
  <c r="AA1290" i="4"/>
  <c r="P1291" i="4"/>
  <c r="Q1291" i="4"/>
  <c r="R1291" i="4"/>
  <c r="S1291" i="4"/>
  <c r="T1291" i="4"/>
  <c r="U1291" i="4"/>
  <c r="W1291" i="4"/>
  <c r="X1291" i="4"/>
  <c r="Y1291" i="4"/>
  <c r="Z1291" i="4"/>
  <c r="AA1291" i="4"/>
  <c r="P1292" i="4"/>
  <c r="Q1292" i="4"/>
  <c r="R1292" i="4"/>
  <c r="S1292" i="4"/>
  <c r="T1292" i="4"/>
  <c r="U1292" i="4"/>
  <c r="W1292" i="4"/>
  <c r="X1292" i="4"/>
  <c r="Y1292" i="4"/>
  <c r="Z1292" i="4"/>
  <c r="AA1292" i="4"/>
  <c r="P1293" i="4"/>
  <c r="Q1293" i="4"/>
  <c r="R1293" i="4"/>
  <c r="S1293" i="4"/>
  <c r="T1293" i="4"/>
  <c r="U1293" i="4"/>
  <c r="W1293" i="4"/>
  <c r="X1293" i="4"/>
  <c r="Y1293" i="4"/>
  <c r="Z1293" i="4"/>
  <c r="AA1293" i="4"/>
  <c r="P1294" i="4"/>
  <c r="Q1294" i="4"/>
  <c r="R1294" i="4"/>
  <c r="S1294" i="4"/>
  <c r="T1294" i="4"/>
  <c r="U1294" i="4"/>
  <c r="W1294" i="4"/>
  <c r="X1294" i="4"/>
  <c r="Y1294" i="4"/>
  <c r="Z1294" i="4"/>
  <c r="AA1294" i="4"/>
  <c r="P1295" i="4"/>
  <c r="Q1295" i="4"/>
  <c r="R1295" i="4"/>
  <c r="S1295" i="4"/>
  <c r="T1295" i="4"/>
  <c r="U1295" i="4"/>
  <c r="W1295" i="4"/>
  <c r="X1295" i="4"/>
  <c r="Y1295" i="4"/>
  <c r="Z1295" i="4"/>
  <c r="AA1295" i="4"/>
  <c r="P1296" i="4"/>
  <c r="Q1296" i="4"/>
  <c r="R1296" i="4"/>
  <c r="S1296" i="4"/>
  <c r="T1296" i="4"/>
  <c r="U1296" i="4"/>
  <c r="W1296" i="4"/>
  <c r="X1296" i="4"/>
  <c r="Y1296" i="4"/>
  <c r="Z1296" i="4"/>
  <c r="AA1296" i="4"/>
  <c r="P1297" i="4"/>
  <c r="Q1297" i="4"/>
  <c r="R1297" i="4"/>
  <c r="S1297" i="4"/>
  <c r="T1297" i="4"/>
  <c r="U1297" i="4"/>
  <c r="W1297" i="4"/>
  <c r="X1297" i="4"/>
  <c r="Y1297" i="4"/>
  <c r="Z1297" i="4"/>
  <c r="AA1297" i="4"/>
  <c r="P1298" i="4"/>
  <c r="Q1298" i="4"/>
  <c r="R1298" i="4"/>
  <c r="S1298" i="4"/>
  <c r="T1298" i="4"/>
  <c r="U1298" i="4"/>
  <c r="W1298" i="4"/>
  <c r="X1298" i="4"/>
  <c r="Y1298" i="4"/>
  <c r="Z1298" i="4"/>
  <c r="AA1298" i="4"/>
  <c r="P1299" i="4"/>
  <c r="Q1299" i="4"/>
  <c r="R1299" i="4"/>
  <c r="S1299" i="4"/>
  <c r="T1299" i="4"/>
  <c r="U1299" i="4"/>
  <c r="W1299" i="4"/>
  <c r="X1299" i="4"/>
  <c r="Y1299" i="4"/>
  <c r="Z1299" i="4"/>
  <c r="AA1299" i="4"/>
  <c r="P1300" i="4"/>
  <c r="Q1300" i="4"/>
  <c r="R1300" i="4"/>
  <c r="S1300" i="4"/>
  <c r="T1300" i="4"/>
  <c r="U1300" i="4"/>
  <c r="W1300" i="4"/>
  <c r="X1300" i="4"/>
  <c r="Y1300" i="4"/>
  <c r="Z1300" i="4"/>
  <c r="AA1300" i="4"/>
  <c r="P1301" i="4"/>
  <c r="Q1301" i="4"/>
  <c r="R1301" i="4"/>
  <c r="S1301" i="4"/>
  <c r="T1301" i="4"/>
  <c r="U1301" i="4"/>
  <c r="W1301" i="4"/>
  <c r="X1301" i="4"/>
  <c r="Y1301" i="4"/>
  <c r="Z1301" i="4"/>
  <c r="AA1301" i="4"/>
  <c r="P1302" i="4"/>
  <c r="Q1302" i="4"/>
  <c r="R1302" i="4"/>
  <c r="S1302" i="4"/>
  <c r="T1302" i="4"/>
  <c r="U1302" i="4"/>
  <c r="W1302" i="4"/>
  <c r="X1302" i="4"/>
  <c r="Y1302" i="4"/>
  <c r="Z1302" i="4"/>
  <c r="AA1302" i="4"/>
  <c r="P1303" i="4"/>
  <c r="Q1303" i="4"/>
  <c r="R1303" i="4"/>
  <c r="S1303" i="4"/>
  <c r="T1303" i="4"/>
  <c r="U1303" i="4"/>
  <c r="W1303" i="4"/>
  <c r="X1303" i="4"/>
  <c r="Y1303" i="4"/>
  <c r="Z1303" i="4"/>
  <c r="AA1303" i="4"/>
  <c r="P1304" i="4"/>
  <c r="Q1304" i="4"/>
  <c r="R1304" i="4"/>
  <c r="S1304" i="4"/>
  <c r="T1304" i="4"/>
  <c r="U1304" i="4"/>
  <c r="W1304" i="4"/>
  <c r="X1304" i="4"/>
  <c r="Y1304" i="4"/>
  <c r="Z1304" i="4"/>
  <c r="AA1304" i="4"/>
  <c r="P1305" i="4"/>
  <c r="Q1305" i="4"/>
  <c r="R1305" i="4"/>
  <c r="S1305" i="4"/>
  <c r="T1305" i="4"/>
  <c r="U1305" i="4"/>
  <c r="W1305" i="4"/>
  <c r="X1305" i="4"/>
  <c r="Y1305" i="4"/>
  <c r="Z1305" i="4"/>
  <c r="AA1305" i="4"/>
  <c r="P1306" i="4"/>
  <c r="Q1306" i="4"/>
  <c r="R1306" i="4"/>
  <c r="S1306" i="4"/>
  <c r="T1306" i="4"/>
  <c r="U1306" i="4"/>
  <c r="W1306" i="4"/>
  <c r="X1306" i="4"/>
  <c r="Y1306" i="4"/>
  <c r="Z1306" i="4"/>
  <c r="AA1306" i="4"/>
  <c r="P1307" i="4"/>
  <c r="Q1307" i="4"/>
  <c r="R1307" i="4"/>
  <c r="S1307" i="4"/>
  <c r="T1307" i="4"/>
  <c r="U1307" i="4"/>
  <c r="W1307" i="4"/>
  <c r="X1307" i="4"/>
  <c r="Y1307" i="4"/>
  <c r="Z1307" i="4"/>
  <c r="AA1307" i="4"/>
  <c r="P1308" i="4"/>
  <c r="Q1308" i="4"/>
  <c r="R1308" i="4"/>
  <c r="S1308" i="4"/>
  <c r="T1308" i="4"/>
  <c r="U1308" i="4"/>
  <c r="W1308" i="4"/>
  <c r="X1308" i="4"/>
  <c r="Y1308" i="4"/>
  <c r="Z1308" i="4"/>
  <c r="AA1308" i="4"/>
  <c r="P1309" i="4"/>
  <c r="Q1309" i="4"/>
  <c r="R1309" i="4"/>
  <c r="S1309" i="4"/>
  <c r="T1309" i="4"/>
  <c r="U1309" i="4"/>
  <c r="W1309" i="4"/>
  <c r="X1309" i="4"/>
  <c r="Y1309" i="4"/>
  <c r="Z1309" i="4"/>
  <c r="AA1309" i="4"/>
  <c r="P1310" i="4"/>
  <c r="Q1310" i="4"/>
  <c r="R1310" i="4"/>
  <c r="S1310" i="4"/>
  <c r="T1310" i="4"/>
  <c r="U1310" i="4"/>
  <c r="W1310" i="4"/>
  <c r="X1310" i="4"/>
  <c r="Y1310" i="4"/>
  <c r="Z1310" i="4"/>
  <c r="AA1310" i="4"/>
  <c r="P1311" i="4"/>
  <c r="Q1311" i="4"/>
  <c r="R1311" i="4"/>
  <c r="S1311" i="4"/>
  <c r="T1311" i="4"/>
  <c r="U1311" i="4"/>
  <c r="W1311" i="4"/>
  <c r="X1311" i="4"/>
  <c r="Y1311" i="4"/>
  <c r="Z1311" i="4"/>
  <c r="AA1311" i="4"/>
  <c r="P1312" i="4"/>
  <c r="Q1312" i="4"/>
  <c r="R1312" i="4"/>
  <c r="S1312" i="4"/>
  <c r="T1312" i="4"/>
  <c r="U1312" i="4"/>
  <c r="W1312" i="4"/>
  <c r="X1312" i="4"/>
  <c r="Y1312" i="4"/>
  <c r="Z1312" i="4"/>
  <c r="AA1312" i="4"/>
  <c r="P1313" i="4"/>
  <c r="Q1313" i="4"/>
  <c r="R1313" i="4"/>
  <c r="S1313" i="4"/>
  <c r="T1313" i="4"/>
  <c r="U1313" i="4"/>
  <c r="W1313" i="4"/>
  <c r="X1313" i="4"/>
  <c r="Y1313" i="4"/>
  <c r="Z1313" i="4"/>
  <c r="AA1313" i="4"/>
  <c r="P1314" i="4"/>
  <c r="Q1314" i="4"/>
  <c r="R1314" i="4"/>
  <c r="S1314" i="4"/>
  <c r="T1314" i="4"/>
  <c r="U1314" i="4"/>
  <c r="W1314" i="4"/>
  <c r="X1314" i="4"/>
  <c r="Y1314" i="4"/>
  <c r="Z1314" i="4"/>
  <c r="AA1314" i="4"/>
  <c r="P1315" i="4"/>
  <c r="Q1315" i="4"/>
  <c r="R1315" i="4"/>
  <c r="S1315" i="4"/>
  <c r="T1315" i="4"/>
  <c r="U1315" i="4"/>
  <c r="V1315" i="4"/>
  <c r="X1315" i="4"/>
  <c r="Y1315" i="4"/>
  <c r="Z1315" i="4"/>
  <c r="AA1315" i="4"/>
  <c r="P1316" i="4"/>
  <c r="Q1316" i="4"/>
  <c r="R1316" i="4"/>
  <c r="S1316" i="4"/>
  <c r="T1316" i="4"/>
  <c r="U1316" i="4"/>
  <c r="V1316" i="4"/>
  <c r="X1316" i="4"/>
  <c r="Y1316" i="4"/>
  <c r="Z1316" i="4"/>
  <c r="AA1316" i="4"/>
  <c r="P1317" i="4"/>
  <c r="Q1317" i="4"/>
  <c r="R1317" i="4"/>
  <c r="S1317" i="4"/>
  <c r="T1317" i="4"/>
  <c r="U1317" i="4"/>
  <c r="V1317" i="4"/>
  <c r="X1317" i="4"/>
  <c r="Y1317" i="4"/>
  <c r="Z1317" i="4"/>
  <c r="AA1317" i="4"/>
  <c r="P1318" i="4"/>
  <c r="Q1318" i="4"/>
  <c r="R1318" i="4"/>
  <c r="S1318" i="4"/>
  <c r="T1318" i="4"/>
  <c r="U1318" i="4"/>
  <c r="V1318" i="4"/>
  <c r="X1318" i="4"/>
  <c r="Y1318" i="4"/>
  <c r="Z1318" i="4"/>
  <c r="AA1318" i="4"/>
  <c r="P1319" i="4"/>
  <c r="Q1319" i="4"/>
  <c r="R1319" i="4"/>
  <c r="S1319" i="4"/>
  <c r="T1319" i="4"/>
  <c r="U1319" i="4"/>
  <c r="V1319" i="4"/>
  <c r="X1319" i="4"/>
  <c r="Y1319" i="4"/>
  <c r="Z1319" i="4"/>
  <c r="AA1319" i="4"/>
  <c r="P1320" i="4"/>
  <c r="Q1320" i="4"/>
  <c r="R1320" i="4"/>
  <c r="S1320" i="4"/>
  <c r="T1320" i="4"/>
  <c r="U1320" i="4"/>
  <c r="V1320" i="4"/>
  <c r="X1320" i="4"/>
  <c r="Y1320" i="4"/>
  <c r="Z1320" i="4"/>
  <c r="AA1320" i="4"/>
  <c r="P1321" i="4"/>
  <c r="Q1321" i="4"/>
  <c r="R1321" i="4"/>
  <c r="S1321" i="4"/>
  <c r="T1321" i="4"/>
  <c r="U1321" i="4"/>
  <c r="V1321" i="4"/>
  <c r="X1321" i="4"/>
  <c r="Y1321" i="4"/>
  <c r="Z1321" i="4"/>
  <c r="AA1321" i="4"/>
  <c r="P1322" i="4"/>
  <c r="Q1322" i="4"/>
  <c r="R1322" i="4"/>
  <c r="S1322" i="4"/>
  <c r="T1322" i="4"/>
  <c r="U1322" i="4"/>
  <c r="V1322" i="4"/>
  <c r="X1322" i="4"/>
  <c r="Y1322" i="4"/>
  <c r="Z1322" i="4"/>
  <c r="AA1322" i="4"/>
  <c r="P1323" i="4"/>
  <c r="Q1323" i="4"/>
  <c r="R1323" i="4"/>
  <c r="S1323" i="4"/>
  <c r="T1323" i="4"/>
  <c r="U1323" i="4"/>
  <c r="V1323" i="4"/>
  <c r="X1323" i="4"/>
  <c r="Y1323" i="4"/>
  <c r="Z1323" i="4"/>
  <c r="AA1323" i="4"/>
  <c r="P1324" i="4"/>
  <c r="Q1324" i="4"/>
  <c r="R1324" i="4"/>
  <c r="S1324" i="4"/>
  <c r="T1324" i="4"/>
  <c r="U1324" i="4"/>
  <c r="V1324" i="4"/>
  <c r="X1324" i="4"/>
  <c r="Y1324" i="4"/>
  <c r="Z1324" i="4"/>
  <c r="AA1324" i="4"/>
  <c r="P1325" i="4"/>
  <c r="Q1325" i="4"/>
  <c r="R1325" i="4"/>
  <c r="S1325" i="4"/>
  <c r="T1325" i="4"/>
  <c r="U1325" i="4"/>
  <c r="V1325" i="4"/>
  <c r="X1325" i="4"/>
  <c r="Y1325" i="4"/>
  <c r="Z1325" i="4"/>
  <c r="AA1325" i="4"/>
  <c r="P1326" i="4"/>
  <c r="Q1326" i="4"/>
  <c r="R1326" i="4"/>
  <c r="S1326" i="4"/>
  <c r="T1326" i="4"/>
  <c r="U1326" i="4"/>
  <c r="V1326" i="4"/>
  <c r="X1326" i="4"/>
  <c r="Y1326" i="4"/>
  <c r="Z1326" i="4"/>
  <c r="AA1326" i="4"/>
  <c r="P1327" i="4"/>
  <c r="Q1327" i="4"/>
  <c r="R1327" i="4"/>
  <c r="S1327" i="4"/>
  <c r="T1327" i="4"/>
  <c r="U1327" i="4"/>
  <c r="V1327" i="4"/>
  <c r="X1327" i="4"/>
  <c r="Y1327" i="4"/>
  <c r="Z1327" i="4"/>
  <c r="AA1327" i="4"/>
  <c r="P1328" i="4"/>
  <c r="Q1328" i="4"/>
  <c r="R1328" i="4"/>
  <c r="S1328" i="4"/>
  <c r="T1328" i="4"/>
  <c r="U1328" i="4"/>
  <c r="V1328" i="4"/>
  <c r="X1328" i="4"/>
  <c r="Y1328" i="4"/>
  <c r="Z1328" i="4"/>
  <c r="AA1328" i="4"/>
  <c r="P1329" i="4"/>
  <c r="Q1329" i="4"/>
  <c r="R1329" i="4"/>
  <c r="S1329" i="4"/>
  <c r="T1329" i="4"/>
  <c r="U1329" i="4"/>
  <c r="V1329" i="4"/>
  <c r="X1329" i="4"/>
  <c r="Y1329" i="4"/>
  <c r="Z1329" i="4"/>
  <c r="AA1329" i="4"/>
  <c r="P1330" i="4"/>
  <c r="Q1330" i="4"/>
  <c r="R1330" i="4"/>
  <c r="S1330" i="4"/>
  <c r="T1330" i="4"/>
  <c r="U1330" i="4"/>
  <c r="V1330" i="4"/>
  <c r="X1330" i="4"/>
  <c r="Y1330" i="4"/>
  <c r="Z1330" i="4"/>
  <c r="AA1330" i="4"/>
  <c r="P1331" i="4"/>
  <c r="Q1331" i="4"/>
  <c r="R1331" i="4"/>
  <c r="S1331" i="4"/>
  <c r="T1331" i="4"/>
  <c r="U1331" i="4"/>
  <c r="V1331" i="4"/>
  <c r="X1331" i="4"/>
  <c r="Y1331" i="4"/>
  <c r="Z1331" i="4"/>
  <c r="AA1331" i="4"/>
  <c r="P1332" i="4"/>
  <c r="Q1332" i="4"/>
  <c r="R1332" i="4"/>
  <c r="S1332" i="4"/>
  <c r="T1332" i="4"/>
  <c r="U1332" i="4"/>
  <c r="V1332" i="4"/>
  <c r="X1332" i="4"/>
  <c r="Y1332" i="4"/>
  <c r="Z1332" i="4"/>
  <c r="AA1332" i="4"/>
  <c r="P1333" i="4"/>
  <c r="Q1333" i="4"/>
  <c r="R1333" i="4"/>
  <c r="S1333" i="4"/>
  <c r="T1333" i="4"/>
  <c r="U1333" i="4"/>
  <c r="V1333" i="4"/>
  <c r="X1333" i="4"/>
  <c r="Y1333" i="4"/>
  <c r="Z1333" i="4"/>
  <c r="AA1333" i="4"/>
  <c r="P1334" i="4"/>
  <c r="Q1334" i="4"/>
  <c r="R1334" i="4"/>
  <c r="S1334" i="4"/>
  <c r="T1334" i="4"/>
  <c r="U1334" i="4"/>
  <c r="V1334" i="4"/>
  <c r="X1334" i="4"/>
  <c r="Y1334" i="4"/>
  <c r="Z1334" i="4"/>
  <c r="AA1334" i="4"/>
  <c r="P1335" i="4"/>
  <c r="Q1335" i="4"/>
  <c r="R1335" i="4"/>
  <c r="S1335" i="4"/>
  <c r="T1335" i="4"/>
  <c r="U1335" i="4"/>
  <c r="V1335" i="4"/>
  <c r="X1335" i="4"/>
  <c r="Y1335" i="4"/>
  <c r="Z1335" i="4"/>
  <c r="AA1335" i="4"/>
  <c r="P1336" i="4"/>
  <c r="Q1336" i="4"/>
  <c r="R1336" i="4"/>
  <c r="S1336" i="4"/>
  <c r="T1336" i="4"/>
  <c r="U1336" i="4"/>
  <c r="V1336" i="4"/>
  <c r="X1336" i="4"/>
  <c r="Y1336" i="4"/>
  <c r="Z1336" i="4"/>
  <c r="AA1336" i="4"/>
  <c r="P1337" i="4"/>
  <c r="Q1337" i="4"/>
  <c r="R1337" i="4"/>
  <c r="S1337" i="4"/>
  <c r="T1337" i="4"/>
  <c r="U1337" i="4"/>
  <c r="V1337" i="4"/>
  <c r="X1337" i="4"/>
  <c r="Y1337" i="4"/>
  <c r="Z1337" i="4"/>
  <c r="AA1337" i="4"/>
  <c r="P1338" i="4"/>
  <c r="Q1338" i="4"/>
  <c r="R1338" i="4"/>
  <c r="S1338" i="4"/>
  <c r="T1338" i="4"/>
  <c r="U1338" i="4"/>
  <c r="V1338" i="4"/>
  <c r="X1338" i="4"/>
  <c r="Y1338" i="4"/>
  <c r="Z1338" i="4"/>
  <c r="AA1338" i="4"/>
  <c r="P1339" i="4"/>
  <c r="Q1339" i="4"/>
  <c r="R1339" i="4"/>
  <c r="S1339" i="4"/>
  <c r="T1339" i="4"/>
  <c r="U1339" i="4"/>
  <c r="V1339" i="4"/>
  <c r="X1339" i="4"/>
  <c r="Y1339" i="4"/>
  <c r="Z1339" i="4"/>
  <c r="AA1339" i="4"/>
  <c r="P1340" i="4"/>
  <c r="Q1340" i="4"/>
  <c r="R1340" i="4"/>
  <c r="S1340" i="4"/>
  <c r="T1340" i="4"/>
  <c r="U1340" i="4"/>
  <c r="V1340" i="4"/>
  <c r="X1340" i="4"/>
  <c r="Y1340" i="4"/>
  <c r="Z1340" i="4"/>
  <c r="AA1340" i="4"/>
  <c r="P1341" i="4"/>
  <c r="Q1341" i="4"/>
  <c r="R1341" i="4"/>
  <c r="S1341" i="4"/>
  <c r="T1341" i="4"/>
  <c r="U1341" i="4"/>
  <c r="V1341" i="4"/>
  <c r="X1341" i="4"/>
  <c r="Y1341" i="4"/>
  <c r="Z1341" i="4"/>
  <c r="AA1341" i="4"/>
  <c r="P1342" i="4"/>
  <c r="Q1342" i="4"/>
  <c r="R1342" i="4"/>
  <c r="S1342" i="4"/>
  <c r="T1342" i="4"/>
  <c r="U1342" i="4"/>
  <c r="V1342" i="4"/>
  <c r="X1342" i="4"/>
  <c r="Y1342" i="4"/>
  <c r="Z1342" i="4"/>
  <c r="AA1342" i="4"/>
  <c r="P1343" i="4"/>
  <c r="Q1343" i="4"/>
  <c r="R1343" i="4"/>
  <c r="S1343" i="4"/>
  <c r="T1343" i="4"/>
  <c r="U1343" i="4"/>
  <c r="V1343" i="4"/>
  <c r="X1343" i="4"/>
  <c r="Y1343" i="4"/>
  <c r="Z1343" i="4"/>
  <c r="AA1343" i="4"/>
  <c r="P1344" i="4"/>
  <c r="Q1344" i="4"/>
  <c r="R1344" i="4"/>
  <c r="S1344" i="4"/>
  <c r="T1344" i="4"/>
  <c r="U1344" i="4"/>
  <c r="V1344" i="4"/>
  <c r="X1344" i="4"/>
  <c r="Y1344" i="4"/>
  <c r="Z1344" i="4"/>
  <c r="AA1344" i="4"/>
  <c r="P1345" i="4"/>
  <c r="Q1345" i="4"/>
  <c r="R1345" i="4"/>
  <c r="S1345" i="4"/>
  <c r="T1345" i="4"/>
  <c r="U1345" i="4"/>
  <c r="V1345" i="4"/>
  <c r="X1345" i="4"/>
  <c r="Y1345" i="4"/>
  <c r="Z1345" i="4"/>
  <c r="AA1345" i="4"/>
  <c r="P1346" i="4"/>
  <c r="Q1346" i="4"/>
  <c r="R1346" i="4"/>
  <c r="S1346" i="4"/>
  <c r="T1346" i="4"/>
  <c r="U1346" i="4"/>
  <c r="V1346" i="4"/>
  <c r="W1346" i="4"/>
  <c r="Y1346" i="4"/>
  <c r="Z1346" i="4"/>
  <c r="AA1346" i="4"/>
  <c r="P1347" i="4"/>
  <c r="Q1347" i="4"/>
  <c r="R1347" i="4"/>
  <c r="S1347" i="4"/>
  <c r="T1347" i="4"/>
  <c r="U1347" i="4"/>
  <c r="V1347" i="4"/>
  <c r="W1347" i="4"/>
  <c r="Y1347" i="4"/>
  <c r="Z1347" i="4"/>
  <c r="AA1347" i="4"/>
  <c r="P1348" i="4"/>
  <c r="Q1348" i="4"/>
  <c r="R1348" i="4"/>
  <c r="S1348" i="4"/>
  <c r="T1348" i="4"/>
  <c r="U1348" i="4"/>
  <c r="V1348" i="4"/>
  <c r="W1348" i="4"/>
  <c r="Y1348" i="4"/>
  <c r="Z1348" i="4"/>
  <c r="AA1348" i="4"/>
  <c r="P1349" i="4"/>
  <c r="Q1349" i="4"/>
  <c r="R1349" i="4"/>
  <c r="S1349" i="4"/>
  <c r="T1349" i="4"/>
  <c r="U1349" i="4"/>
  <c r="V1349" i="4"/>
  <c r="W1349" i="4"/>
  <c r="Y1349" i="4"/>
  <c r="Z1349" i="4"/>
  <c r="AA1349" i="4"/>
  <c r="P1350" i="4"/>
  <c r="Q1350" i="4"/>
  <c r="R1350" i="4"/>
  <c r="S1350" i="4"/>
  <c r="T1350" i="4"/>
  <c r="U1350" i="4"/>
  <c r="V1350" i="4"/>
  <c r="W1350" i="4"/>
  <c r="Y1350" i="4"/>
  <c r="Z1350" i="4"/>
  <c r="AA1350" i="4"/>
  <c r="P1351" i="4"/>
  <c r="Q1351" i="4"/>
  <c r="R1351" i="4"/>
  <c r="S1351" i="4"/>
  <c r="T1351" i="4"/>
  <c r="U1351" i="4"/>
  <c r="V1351" i="4"/>
  <c r="W1351" i="4"/>
  <c r="Y1351" i="4"/>
  <c r="Z1351" i="4"/>
  <c r="AA1351" i="4"/>
  <c r="P1352" i="4"/>
  <c r="Q1352" i="4"/>
  <c r="R1352" i="4"/>
  <c r="S1352" i="4"/>
  <c r="T1352" i="4"/>
  <c r="U1352" i="4"/>
  <c r="V1352" i="4"/>
  <c r="W1352" i="4"/>
  <c r="Y1352" i="4"/>
  <c r="Z1352" i="4"/>
  <c r="AA1352" i="4"/>
  <c r="P1353" i="4"/>
  <c r="Q1353" i="4"/>
  <c r="R1353" i="4"/>
  <c r="S1353" i="4"/>
  <c r="T1353" i="4"/>
  <c r="U1353" i="4"/>
  <c r="V1353" i="4"/>
  <c r="W1353" i="4"/>
  <c r="Y1353" i="4"/>
  <c r="Z1353" i="4"/>
  <c r="AA1353" i="4"/>
  <c r="P1354" i="4"/>
  <c r="Q1354" i="4"/>
  <c r="R1354" i="4"/>
  <c r="S1354" i="4"/>
  <c r="T1354" i="4"/>
  <c r="U1354" i="4"/>
  <c r="V1354" i="4"/>
  <c r="W1354" i="4"/>
  <c r="Y1354" i="4"/>
  <c r="Z1354" i="4"/>
  <c r="AA1354" i="4"/>
  <c r="P1355" i="4"/>
  <c r="Q1355" i="4"/>
  <c r="R1355" i="4"/>
  <c r="S1355" i="4"/>
  <c r="T1355" i="4"/>
  <c r="U1355" i="4"/>
  <c r="V1355" i="4"/>
  <c r="W1355" i="4"/>
  <c r="Y1355" i="4"/>
  <c r="Z1355" i="4"/>
  <c r="AA1355" i="4"/>
  <c r="P1356" i="4"/>
  <c r="Q1356" i="4"/>
  <c r="R1356" i="4"/>
  <c r="S1356" i="4"/>
  <c r="T1356" i="4"/>
  <c r="U1356" i="4"/>
  <c r="V1356" i="4"/>
  <c r="W1356" i="4"/>
  <c r="Y1356" i="4"/>
  <c r="Z1356" i="4"/>
  <c r="AA1356" i="4"/>
  <c r="P1357" i="4"/>
  <c r="Q1357" i="4"/>
  <c r="R1357" i="4"/>
  <c r="S1357" i="4"/>
  <c r="T1357" i="4"/>
  <c r="U1357" i="4"/>
  <c r="V1357" i="4"/>
  <c r="W1357" i="4"/>
  <c r="Y1357" i="4"/>
  <c r="Z1357" i="4"/>
  <c r="AA1357" i="4"/>
  <c r="P1358" i="4"/>
  <c r="Q1358" i="4"/>
  <c r="R1358" i="4"/>
  <c r="S1358" i="4"/>
  <c r="T1358" i="4"/>
  <c r="U1358" i="4"/>
  <c r="V1358" i="4"/>
  <c r="W1358" i="4"/>
  <c r="Y1358" i="4"/>
  <c r="Z1358" i="4"/>
  <c r="AA1358" i="4"/>
  <c r="P1359" i="4"/>
  <c r="Q1359" i="4"/>
  <c r="R1359" i="4"/>
  <c r="S1359" i="4"/>
  <c r="T1359" i="4"/>
  <c r="U1359" i="4"/>
  <c r="V1359" i="4"/>
  <c r="W1359" i="4"/>
  <c r="Y1359" i="4"/>
  <c r="Z1359" i="4"/>
  <c r="AA1359" i="4"/>
  <c r="P1360" i="4"/>
  <c r="Q1360" i="4"/>
  <c r="R1360" i="4"/>
  <c r="S1360" i="4"/>
  <c r="T1360" i="4"/>
  <c r="U1360" i="4"/>
  <c r="V1360" i="4"/>
  <c r="W1360" i="4"/>
  <c r="Y1360" i="4"/>
  <c r="Z1360" i="4"/>
  <c r="AA1360" i="4"/>
  <c r="P1361" i="4"/>
  <c r="Q1361" i="4"/>
  <c r="R1361" i="4"/>
  <c r="S1361" i="4"/>
  <c r="T1361" i="4"/>
  <c r="U1361" i="4"/>
  <c r="V1361" i="4"/>
  <c r="W1361" i="4"/>
  <c r="Y1361" i="4"/>
  <c r="Z1361" i="4"/>
  <c r="AA1361" i="4"/>
  <c r="P1362" i="4"/>
  <c r="Q1362" i="4"/>
  <c r="R1362" i="4"/>
  <c r="S1362" i="4"/>
  <c r="T1362" i="4"/>
  <c r="U1362" i="4"/>
  <c r="V1362" i="4"/>
  <c r="W1362" i="4"/>
  <c r="Y1362" i="4"/>
  <c r="Z1362" i="4"/>
  <c r="AA1362" i="4"/>
  <c r="P1363" i="4"/>
  <c r="Q1363" i="4"/>
  <c r="R1363" i="4"/>
  <c r="S1363" i="4"/>
  <c r="T1363" i="4"/>
  <c r="U1363" i="4"/>
  <c r="V1363" i="4"/>
  <c r="W1363" i="4"/>
  <c r="Y1363" i="4"/>
  <c r="Z1363" i="4"/>
  <c r="AA1363" i="4"/>
  <c r="P1364" i="4"/>
  <c r="Q1364" i="4"/>
  <c r="R1364" i="4"/>
  <c r="S1364" i="4"/>
  <c r="T1364" i="4"/>
  <c r="U1364" i="4"/>
  <c r="V1364" i="4"/>
  <c r="W1364" i="4"/>
  <c r="Y1364" i="4"/>
  <c r="Z1364" i="4"/>
  <c r="AA1364" i="4"/>
  <c r="P1365" i="4"/>
  <c r="Q1365" i="4"/>
  <c r="R1365" i="4"/>
  <c r="S1365" i="4"/>
  <c r="T1365" i="4"/>
  <c r="U1365" i="4"/>
  <c r="V1365" i="4"/>
  <c r="W1365" i="4"/>
  <c r="Y1365" i="4"/>
  <c r="Z1365" i="4"/>
  <c r="AA1365" i="4"/>
  <c r="P1366" i="4"/>
  <c r="Q1366" i="4"/>
  <c r="R1366" i="4"/>
  <c r="S1366" i="4"/>
  <c r="T1366" i="4"/>
  <c r="U1366" i="4"/>
  <c r="V1366" i="4"/>
  <c r="W1366" i="4"/>
  <c r="Y1366" i="4"/>
  <c r="Z1366" i="4"/>
  <c r="AA1366" i="4"/>
  <c r="P1367" i="4"/>
  <c r="Q1367" i="4"/>
  <c r="R1367" i="4"/>
  <c r="S1367" i="4"/>
  <c r="T1367" i="4"/>
  <c r="U1367" i="4"/>
  <c r="V1367" i="4"/>
  <c r="W1367" i="4"/>
  <c r="Y1367" i="4"/>
  <c r="Z1367" i="4"/>
  <c r="AA1367" i="4"/>
  <c r="P1368" i="4"/>
  <c r="Q1368" i="4"/>
  <c r="R1368" i="4"/>
  <c r="S1368" i="4"/>
  <c r="T1368" i="4"/>
  <c r="U1368" i="4"/>
  <c r="V1368" i="4"/>
  <c r="W1368" i="4"/>
  <c r="Y1368" i="4"/>
  <c r="Z1368" i="4"/>
  <c r="AA1368" i="4"/>
  <c r="P1369" i="4"/>
  <c r="Q1369" i="4"/>
  <c r="R1369" i="4"/>
  <c r="S1369" i="4"/>
  <c r="T1369" i="4"/>
  <c r="U1369" i="4"/>
  <c r="V1369" i="4"/>
  <c r="W1369" i="4"/>
  <c r="Y1369" i="4"/>
  <c r="Z1369" i="4"/>
  <c r="AA1369" i="4"/>
  <c r="P1370" i="4"/>
  <c r="Q1370" i="4"/>
  <c r="R1370" i="4"/>
  <c r="S1370" i="4"/>
  <c r="T1370" i="4"/>
  <c r="U1370" i="4"/>
  <c r="V1370" i="4"/>
  <c r="W1370" i="4"/>
  <c r="Y1370" i="4"/>
  <c r="Z1370" i="4"/>
  <c r="AA1370" i="4"/>
  <c r="P1371" i="4"/>
  <c r="Q1371" i="4"/>
  <c r="R1371" i="4"/>
  <c r="S1371" i="4"/>
  <c r="T1371" i="4"/>
  <c r="U1371" i="4"/>
  <c r="V1371" i="4"/>
  <c r="W1371" i="4"/>
  <c r="Y1371" i="4"/>
  <c r="Z1371" i="4"/>
  <c r="AA1371" i="4"/>
  <c r="P1372" i="4"/>
  <c r="Q1372" i="4"/>
  <c r="R1372" i="4"/>
  <c r="S1372" i="4"/>
  <c r="T1372" i="4"/>
  <c r="U1372" i="4"/>
  <c r="V1372" i="4"/>
  <c r="W1372" i="4"/>
  <c r="Y1372" i="4"/>
  <c r="Z1372" i="4"/>
  <c r="AA1372" i="4"/>
  <c r="P1373" i="4"/>
  <c r="Q1373" i="4"/>
  <c r="R1373" i="4"/>
  <c r="S1373" i="4"/>
  <c r="T1373" i="4"/>
  <c r="U1373" i="4"/>
  <c r="V1373" i="4"/>
  <c r="W1373" i="4"/>
  <c r="Y1373" i="4"/>
  <c r="Z1373" i="4"/>
  <c r="AA1373" i="4"/>
  <c r="P1374" i="4"/>
  <c r="Q1374" i="4"/>
  <c r="R1374" i="4"/>
  <c r="S1374" i="4"/>
  <c r="T1374" i="4"/>
  <c r="U1374" i="4"/>
  <c r="V1374" i="4"/>
  <c r="W1374" i="4"/>
  <c r="Y1374" i="4"/>
  <c r="Z1374" i="4"/>
  <c r="AA1374" i="4"/>
  <c r="P1375" i="4"/>
  <c r="Q1375" i="4"/>
  <c r="R1375" i="4"/>
  <c r="S1375" i="4"/>
  <c r="T1375" i="4"/>
  <c r="U1375" i="4"/>
  <c r="V1375" i="4"/>
  <c r="W1375" i="4"/>
  <c r="Y1375" i="4"/>
  <c r="Z1375" i="4"/>
  <c r="AA1375" i="4"/>
  <c r="P1376" i="4"/>
  <c r="Q1376" i="4"/>
  <c r="R1376" i="4"/>
  <c r="S1376" i="4"/>
  <c r="T1376" i="4"/>
  <c r="U1376" i="4"/>
  <c r="V1376" i="4"/>
  <c r="W1376" i="4"/>
  <c r="X1376" i="4"/>
  <c r="Z1376" i="4"/>
  <c r="AA1376" i="4"/>
  <c r="P1377" i="4"/>
  <c r="Q1377" i="4"/>
  <c r="R1377" i="4"/>
  <c r="S1377" i="4"/>
  <c r="T1377" i="4"/>
  <c r="U1377" i="4"/>
  <c r="V1377" i="4"/>
  <c r="W1377" i="4"/>
  <c r="X1377" i="4"/>
  <c r="Z1377" i="4"/>
  <c r="AA1377" i="4"/>
  <c r="P1378" i="4"/>
  <c r="Q1378" i="4"/>
  <c r="R1378" i="4"/>
  <c r="S1378" i="4"/>
  <c r="T1378" i="4"/>
  <c r="U1378" i="4"/>
  <c r="V1378" i="4"/>
  <c r="W1378" i="4"/>
  <c r="X1378" i="4"/>
  <c r="Z1378" i="4"/>
  <c r="AA1378" i="4"/>
  <c r="P1379" i="4"/>
  <c r="Q1379" i="4"/>
  <c r="R1379" i="4"/>
  <c r="S1379" i="4"/>
  <c r="T1379" i="4"/>
  <c r="U1379" i="4"/>
  <c r="V1379" i="4"/>
  <c r="W1379" i="4"/>
  <c r="X1379" i="4"/>
  <c r="Z1379" i="4"/>
  <c r="AA1379" i="4"/>
  <c r="P1380" i="4"/>
  <c r="Q1380" i="4"/>
  <c r="R1380" i="4"/>
  <c r="S1380" i="4"/>
  <c r="T1380" i="4"/>
  <c r="U1380" i="4"/>
  <c r="V1380" i="4"/>
  <c r="W1380" i="4"/>
  <c r="X1380" i="4"/>
  <c r="Z1380" i="4"/>
  <c r="AA1380" i="4"/>
  <c r="P1381" i="4"/>
  <c r="Q1381" i="4"/>
  <c r="R1381" i="4"/>
  <c r="S1381" i="4"/>
  <c r="T1381" i="4"/>
  <c r="U1381" i="4"/>
  <c r="V1381" i="4"/>
  <c r="W1381" i="4"/>
  <c r="X1381" i="4"/>
  <c r="Z1381" i="4"/>
  <c r="AA1381" i="4"/>
  <c r="P1382" i="4"/>
  <c r="Q1382" i="4"/>
  <c r="R1382" i="4"/>
  <c r="S1382" i="4"/>
  <c r="T1382" i="4"/>
  <c r="U1382" i="4"/>
  <c r="V1382" i="4"/>
  <c r="W1382" i="4"/>
  <c r="X1382" i="4"/>
  <c r="Z1382" i="4"/>
  <c r="AA1382" i="4"/>
  <c r="P1383" i="4"/>
  <c r="Q1383" i="4"/>
  <c r="R1383" i="4"/>
  <c r="S1383" i="4"/>
  <c r="T1383" i="4"/>
  <c r="U1383" i="4"/>
  <c r="V1383" i="4"/>
  <c r="W1383" i="4"/>
  <c r="X1383" i="4"/>
  <c r="Z1383" i="4"/>
  <c r="AA1383" i="4"/>
  <c r="P1384" i="4"/>
  <c r="Q1384" i="4"/>
  <c r="R1384" i="4"/>
  <c r="S1384" i="4"/>
  <c r="T1384" i="4"/>
  <c r="U1384" i="4"/>
  <c r="V1384" i="4"/>
  <c r="W1384" i="4"/>
  <c r="X1384" i="4"/>
  <c r="Z1384" i="4"/>
  <c r="AA1384" i="4"/>
  <c r="P1385" i="4"/>
  <c r="Q1385" i="4"/>
  <c r="R1385" i="4"/>
  <c r="S1385" i="4"/>
  <c r="T1385" i="4"/>
  <c r="U1385" i="4"/>
  <c r="V1385" i="4"/>
  <c r="W1385" i="4"/>
  <c r="X1385" i="4"/>
  <c r="Z1385" i="4"/>
  <c r="AA1385" i="4"/>
  <c r="P1386" i="4"/>
  <c r="Q1386" i="4"/>
  <c r="R1386" i="4"/>
  <c r="S1386" i="4"/>
  <c r="T1386" i="4"/>
  <c r="U1386" i="4"/>
  <c r="V1386" i="4"/>
  <c r="W1386" i="4"/>
  <c r="X1386" i="4"/>
  <c r="Z1386" i="4"/>
  <c r="AA1386" i="4"/>
  <c r="P1387" i="4"/>
  <c r="Q1387" i="4"/>
  <c r="R1387" i="4"/>
  <c r="S1387" i="4"/>
  <c r="T1387" i="4"/>
  <c r="U1387" i="4"/>
  <c r="V1387" i="4"/>
  <c r="W1387" i="4"/>
  <c r="X1387" i="4"/>
  <c r="Z1387" i="4"/>
  <c r="AA1387" i="4"/>
  <c r="P1388" i="4"/>
  <c r="Q1388" i="4"/>
  <c r="R1388" i="4"/>
  <c r="S1388" i="4"/>
  <c r="T1388" i="4"/>
  <c r="U1388" i="4"/>
  <c r="V1388" i="4"/>
  <c r="W1388" i="4"/>
  <c r="X1388" i="4"/>
  <c r="Z1388" i="4"/>
  <c r="AA1388" i="4"/>
  <c r="P1389" i="4"/>
  <c r="Q1389" i="4"/>
  <c r="R1389" i="4"/>
  <c r="S1389" i="4"/>
  <c r="T1389" i="4"/>
  <c r="U1389" i="4"/>
  <c r="V1389" i="4"/>
  <c r="W1389" i="4"/>
  <c r="X1389" i="4"/>
  <c r="Z1389" i="4"/>
  <c r="AA1389" i="4"/>
  <c r="P1390" i="4"/>
  <c r="Q1390" i="4"/>
  <c r="R1390" i="4"/>
  <c r="S1390" i="4"/>
  <c r="T1390" i="4"/>
  <c r="U1390" i="4"/>
  <c r="V1390" i="4"/>
  <c r="W1390" i="4"/>
  <c r="X1390" i="4"/>
  <c r="Z1390" i="4"/>
  <c r="AA1390" i="4"/>
  <c r="P1391" i="4"/>
  <c r="Q1391" i="4"/>
  <c r="R1391" i="4"/>
  <c r="S1391" i="4"/>
  <c r="T1391" i="4"/>
  <c r="U1391" i="4"/>
  <c r="V1391" i="4"/>
  <c r="W1391" i="4"/>
  <c r="X1391" i="4"/>
  <c r="Z1391" i="4"/>
  <c r="AA1391" i="4"/>
  <c r="P1392" i="4"/>
  <c r="Q1392" i="4"/>
  <c r="R1392" i="4"/>
  <c r="S1392" i="4"/>
  <c r="T1392" i="4"/>
  <c r="U1392" i="4"/>
  <c r="V1392" i="4"/>
  <c r="W1392" i="4"/>
  <c r="X1392" i="4"/>
  <c r="Z1392" i="4"/>
  <c r="AA1392" i="4"/>
  <c r="P1393" i="4"/>
  <c r="Q1393" i="4"/>
  <c r="R1393" i="4"/>
  <c r="S1393" i="4"/>
  <c r="T1393" i="4"/>
  <c r="U1393" i="4"/>
  <c r="V1393" i="4"/>
  <c r="W1393" i="4"/>
  <c r="X1393" i="4"/>
  <c r="Z1393" i="4"/>
  <c r="AA1393" i="4"/>
  <c r="P1394" i="4"/>
  <c r="Q1394" i="4"/>
  <c r="R1394" i="4"/>
  <c r="S1394" i="4"/>
  <c r="T1394" i="4"/>
  <c r="U1394" i="4"/>
  <c r="V1394" i="4"/>
  <c r="W1394" i="4"/>
  <c r="X1394" i="4"/>
  <c r="Z1394" i="4"/>
  <c r="AA1394" i="4"/>
  <c r="P1395" i="4"/>
  <c r="Q1395" i="4"/>
  <c r="R1395" i="4"/>
  <c r="S1395" i="4"/>
  <c r="T1395" i="4"/>
  <c r="U1395" i="4"/>
  <c r="V1395" i="4"/>
  <c r="W1395" i="4"/>
  <c r="X1395" i="4"/>
  <c r="Z1395" i="4"/>
  <c r="AA1395" i="4"/>
  <c r="P1396" i="4"/>
  <c r="Q1396" i="4"/>
  <c r="R1396" i="4"/>
  <c r="S1396" i="4"/>
  <c r="T1396" i="4"/>
  <c r="U1396" i="4"/>
  <c r="V1396" i="4"/>
  <c r="W1396" i="4"/>
  <c r="X1396" i="4"/>
  <c r="Z1396" i="4"/>
  <c r="AA1396" i="4"/>
  <c r="P1397" i="4"/>
  <c r="Q1397" i="4"/>
  <c r="R1397" i="4"/>
  <c r="S1397" i="4"/>
  <c r="T1397" i="4"/>
  <c r="U1397" i="4"/>
  <c r="V1397" i="4"/>
  <c r="W1397" i="4"/>
  <c r="X1397" i="4"/>
  <c r="Z1397" i="4"/>
  <c r="AA1397" i="4"/>
  <c r="P1398" i="4"/>
  <c r="Q1398" i="4"/>
  <c r="R1398" i="4"/>
  <c r="S1398" i="4"/>
  <c r="T1398" i="4"/>
  <c r="U1398" i="4"/>
  <c r="V1398" i="4"/>
  <c r="W1398" i="4"/>
  <c r="X1398" i="4"/>
  <c r="Z1398" i="4"/>
  <c r="AA1398" i="4"/>
  <c r="P1399" i="4"/>
  <c r="Q1399" i="4"/>
  <c r="R1399" i="4"/>
  <c r="S1399" i="4"/>
  <c r="T1399" i="4"/>
  <c r="U1399" i="4"/>
  <c r="V1399" i="4"/>
  <c r="W1399" i="4"/>
  <c r="X1399" i="4"/>
  <c r="Z1399" i="4"/>
  <c r="AA1399" i="4"/>
  <c r="P1400" i="4"/>
  <c r="Q1400" i="4"/>
  <c r="R1400" i="4"/>
  <c r="S1400" i="4"/>
  <c r="T1400" i="4"/>
  <c r="U1400" i="4"/>
  <c r="V1400" i="4"/>
  <c r="W1400" i="4"/>
  <c r="X1400" i="4"/>
  <c r="Z1400" i="4"/>
  <c r="AA1400" i="4"/>
  <c r="P1401" i="4"/>
  <c r="Q1401" i="4"/>
  <c r="R1401" i="4"/>
  <c r="S1401" i="4"/>
  <c r="T1401" i="4"/>
  <c r="U1401" i="4"/>
  <c r="V1401" i="4"/>
  <c r="W1401" i="4"/>
  <c r="X1401" i="4"/>
  <c r="Z1401" i="4"/>
  <c r="AA1401" i="4"/>
  <c r="P1402" i="4"/>
  <c r="Q1402" i="4"/>
  <c r="R1402" i="4"/>
  <c r="S1402" i="4"/>
  <c r="T1402" i="4"/>
  <c r="U1402" i="4"/>
  <c r="V1402" i="4"/>
  <c r="W1402" i="4"/>
  <c r="X1402" i="4"/>
  <c r="Z1402" i="4"/>
  <c r="AA1402" i="4"/>
  <c r="P1403" i="4"/>
  <c r="Q1403" i="4"/>
  <c r="R1403" i="4"/>
  <c r="S1403" i="4"/>
  <c r="T1403" i="4"/>
  <c r="U1403" i="4"/>
  <c r="V1403" i="4"/>
  <c r="W1403" i="4"/>
  <c r="X1403" i="4"/>
  <c r="Z1403" i="4"/>
  <c r="AA1403" i="4"/>
  <c r="P1404" i="4"/>
  <c r="Q1404" i="4"/>
  <c r="R1404" i="4"/>
  <c r="S1404" i="4"/>
  <c r="T1404" i="4"/>
  <c r="U1404" i="4"/>
  <c r="V1404" i="4"/>
  <c r="W1404" i="4"/>
  <c r="X1404" i="4"/>
  <c r="Z1404" i="4"/>
  <c r="AA1404" i="4"/>
  <c r="P1405" i="4"/>
  <c r="Q1405" i="4"/>
  <c r="R1405" i="4"/>
  <c r="S1405" i="4"/>
  <c r="T1405" i="4"/>
  <c r="U1405" i="4"/>
  <c r="V1405" i="4"/>
  <c r="W1405" i="4"/>
  <c r="X1405" i="4"/>
  <c r="Z1405" i="4"/>
  <c r="AA1405" i="4"/>
  <c r="P1406" i="4"/>
  <c r="Q1406" i="4"/>
  <c r="R1406" i="4"/>
  <c r="S1406" i="4"/>
  <c r="T1406" i="4"/>
  <c r="U1406" i="4"/>
  <c r="V1406" i="4"/>
  <c r="W1406" i="4"/>
  <c r="X1406" i="4"/>
  <c r="Z1406" i="4"/>
  <c r="AA1406" i="4"/>
  <c r="P1407" i="4"/>
  <c r="Q1407" i="4"/>
  <c r="R1407" i="4"/>
  <c r="S1407" i="4"/>
  <c r="T1407" i="4"/>
  <c r="U1407" i="4"/>
  <c r="V1407" i="4"/>
  <c r="W1407" i="4"/>
  <c r="X1407" i="4"/>
  <c r="Y1407" i="4"/>
  <c r="AA1407" i="4"/>
  <c r="P1408" i="4"/>
  <c r="Q1408" i="4"/>
  <c r="R1408" i="4"/>
  <c r="S1408" i="4"/>
  <c r="T1408" i="4"/>
  <c r="U1408" i="4"/>
  <c r="V1408" i="4"/>
  <c r="W1408" i="4"/>
  <c r="X1408" i="4"/>
  <c r="Y1408" i="4"/>
  <c r="AA1408" i="4"/>
  <c r="P1409" i="4"/>
  <c r="Q1409" i="4"/>
  <c r="R1409" i="4"/>
  <c r="S1409" i="4"/>
  <c r="T1409" i="4"/>
  <c r="U1409" i="4"/>
  <c r="V1409" i="4"/>
  <c r="W1409" i="4"/>
  <c r="X1409" i="4"/>
  <c r="Y1409" i="4"/>
  <c r="AA1409" i="4"/>
  <c r="P1410" i="4"/>
  <c r="Q1410" i="4"/>
  <c r="R1410" i="4"/>
  <c r="S1410" i="4"/>
  <c r="T1410" i="4"/>
  <c r="U1410" i="4"/>
  <c r="V1410" i="4"/>
  <c r="W1410" i="4"/>
  <c r="X1410" i="4"/>
  <c r="Y1410" i="4"/>
  <c r="AA1410" i="4"/>
  <c r="P1411" i="4"/>
  <c r="Q1411" i="4"/>
  <c r="R1411" i="4"/>
  <c r="S1411" i="4"/>
  <c r="T1411" i="4"/>
  <c r="U1411" i="4"/>
  <c r="V1411" i="4"/>
  <c r="W1411" i="4"/>
  <c r="X1411" i="4"/>
  <c r="Y1411" i="4"/>
  <c r="AA1411" i="4"/>
  <c r="P1412" i="4"/>
  <c r="Q1412" i="4"/>
  <c r="R1412" i="4"/>
  <c r="S1412" i="4"/>
  <c r="T1412" i="4"/>
  <c r="U1412" i="4"/>
  <c r="V1412" i="4"/>
  <c r="W1412" i="4"/>
  <c r="X1412" i="4"/>
  <c r="Y1412" i="4"/>
  <c r="AA1412" i="4"/>
  <c r="P1413" i="4"/>
  <c r="Q1413" i="4"/>
  <c r="R1413" i="4"/>
  <c r="S1413" i="4"/>
  <c r="T1413" i="4"/>
  <c r="U1413" i="4"/>
  <c r="V1413" i="4"/>
  <c r="W1413" i="4"/>
  <c r="X1413" i="4"/>
  <c r="Y1413" i="4"/>
  <c r="AA1413" i="4"/>
  <c r="P1414" i="4"/>
  <c r="Q1414" i="4"/>
  <c r="R1414" i="4"/>
  <c r="S1414" i="4"/>
  <c r="T1414" i="4"/>
  <c r="U1414" i="4"/>
  <c r="V1414" i="4"/>
  <c r="W1414" i="4"/>
  <c r="X1414" i="4"/>
  <c r="Y1414" i="4"/>
  <c r="AA1414" i="4"/>
  <c r="P1415" i="4"/>
  <c r="Q1415" i="4"/>
  <c r="R1415" i="4"/>
  <c r="S1415" i="4"/>
  <c r="T1415" i="4"/>
  <c r="U1415" i="4"/>
  <c r="V1415" i="4"/>
  <c r="W1415" i="4"/>
  <c r="X1415" i="4"/>
  <c r="Y1415" i="4"/>
  <c r="AA1415" i="4"/>
  <c r="P1416" i="4"/>
  <c r="Q1416" i="4"/>
  <c r="R1416" i="4"/>
  <c r="S1416" i="4"/>
  <c r="T1416" i="4"/>
  <c r="U1416" i="4"/>
  <c r="V1416" i="4"/>
  <c r="W1416" i="4"/>
  <c r="X1416" i="4"/>
  <c r="Y1416" i="4"/>
  <c r="AA1416" i="4"/>
  <c r="P1417" i="4"/>
  <c r="Q1417" i="4"/>
  <c r="R1417" i="4"/>
  <c r="S1417" i="4"/>
  <c r="T1417" i="4"/>
  <c r="U1417" i="4"/>
  <c r="V1417" i="4"/>
  <c r="W1417" i="4"/>
  <c r="X1417" i="4"/>
  <c r="Y1417" i="4"/>
  <c r="AA1417" i="4"/>
  <c r="P1418" i="4"/>
  <c r="Q1418" i="4"/>
  <c r="R1418" i="4"/>
  <c r="S1418" i="4"/>
  <c r="T1418" i="4"/>
  <c r="U1418" i="4"/>
  <c r="V1418" i="4"/>
  <c r="W1418" i="4"/>
  <c r="X1418" i="4"/>
  <c r="Y1418" i="4"/>
  <c r="AA1418" i="4"/>
  <c r="P1419" i="4"/>
  <c r="Q1419" i="4"/>
  <c r="R1419" i="4"/>
  <c r="S1419" i="4"/>
  <c r="T1419" i="4"/>
  <c r="U1419" i="4"/>
  <c r="V1419" i="4"/>
  <c r="W1419" i="4"/>
  <c r="X1419" i="4"/>
  <c r="Y1419" i="4"/>
  <c r="AA1419" i="4"/>
  <c r="P1420" i="4"/>
  <c r="Q1420" i="4"/>
  <c r="R1420" i="4"/>
  <c r="S1420" i="4"/>
  <c r="T1420" i="4"/>
  <c r="U1420" i="4"/>
  <c r="V1420" i="4"/>
  <c r="W1420" i="4"/>
  <c r="X1420" i="4"/>
  <c r="Y1420" i="4"/>
  <c r="AA1420" i="4"/>
  <c r="P1421" i="4"/>
  <c r="Q1421" i="4"/>
  <c r="R1421" i="4"/>
  <c r="S1421" i="4"/>
  <c r="T1421" i="4"/>
  <c r="U1421" i="4"/>
  <c r="V1421" i="4"/>
  <c r="W1421" i="4"/>
  <c r="X1421" i="4"/>
  <c r="Y1421" i="4"/>
  <c r="AA1421" i="4"/>
  <c r="P1422" i="4"/>
  <c r="Q1422" i="4"/>
  <c r="R1422" i="4"/>
  <c r="S1422" i="4"/>
  <c r="T1422" i="4"/>
  <c r="U1422" i="4"/>
  <c r="V1422" i="4"/>
  <c r="W1422" i="4"/>
  <c r="X1422" i="4"/>
  <c r="Y1422" i="4"/>
  <c r="AA1422" i="4"/>
  <c r="P1423" i="4"/>
  <c r="Q1423" i="4"/>
  <c r="R1423" i="4"/>
  <c r="S1423" i="4"/>
  <c r="T1423" i="4"/>
  <c r="U1423" i="4"/>
  <c r="V1423" i="4"/>
  <c r="W1423" i="4"/>
  <c r="X1423" i="4"/>
  <c r="Y1423" i="4"/>
  <c r="AA1423" i="4"/>
  <c r="P1424" i="4"/>
  <c r="Q1424" i="4"/>
  <c r="R1424" i="4"/>
  <c r="S1424" i="4"/>
  <c r="T1424" i="4"/>
  <c r="U1424" i="4"/>
  <c r="V1424" i="4"/>
  <c r="W1424" i="4"/>
  <c r="X1424" i="4"/>
  <c r="Y1424" i="4"/>
  <c r="AA1424" i="4"/>
  <c r="P1425" i="4"/>
  <c r="Q1425" i="4"/>
  <c r="R1425" i="4"/>
  <c r="S1425" i="4"/>
  <c r="T1425" i="4"/>
  <c r="U1425" i="4"/>
  <c r="V1425" i="4"/>
  <c r="W1425" i="4"/>
  <c r="X1425" i="4"/>
  <c r="Y1425" i="4"/>
  <c r="AA1425" i="4"/>
  <c r="P1426" i="4"/>
  <c r="Q1426" i="4"/>
  <c r="R1426" i="4"/>
  <c r="S1426" i="4"/>
  <c r="T1426" i="4"/>
  <c r="U1426" i="4"/>
  <c r="V1426" i="4"/>
  <c r="W1426" i="4"/>
  <c r="X1426" i="4"/>
  <c r="Y1426" i="4"/>
  <c r="AA1426" i="4"/>
  <c r="P1427" i="4"/>
  <c r="Q1427" i="4"/>
  <c r="R1427" i="4"/>
  <c r="S1427" i="4"/>
  <c r="T1427" i="4"/>
  <c r="U1427" i="4"/>
  <c r="V1427" i="4"/>
  <c r="W1427" i="4"/>
  <c r="X1427" i="4"/>
  <c r="Y1427" i="4"/>
  <c r="AA1427" i="4"/>
  <c r="P1428" i="4"/>
  <c r="Q1428" i="4"/>
  <c r="R1428" i="4"/>
  <c r="S1428" i="4"/>
  <c r="T1428" i="4"/>
  <c r="U1428" i="4"/>
  <c r="V1428" i="4"/>
  <c r="W1428" i="4"/>
  <c r="X1428" i="4"/>
  <c r="Y1428" i="4"/>
  <c r="AA1428" i="4"/>
  <c r="P1429" i="4"/>
  <c r="Q1429" i="4"/>
  <c r="R1429" i="4"/>
  <c r="S1429" i="4"/>
  <c r="T1429" i="4"/>
  <c r="U1429" i="4"/>
  <c r="V1429" i="4"/>
  <c r="W1429" i="4"/>
  <c r="X1429" i="4"/>
  <c r="Y1429" i="4"/>
  <c r="AA1429" i="4"/>
  <c r="P1430" i="4"/>
  <c r="Q1430" i="4"/>
  <c r="R1430" i="4"/>
  <c r="S1430" i="4"/>
  <c r="T1430" i="4"/>
  <c r="U1430" i="4"/>
  <c r="V1430" i="4"/>
  <c r="W1430" i="4"/>
  <c r="X1430" i="4"/>
  <c r="Y1430" i="4"/>
  <c r="AA1430" i="4"/>
  <c r="P1431" i="4"/>
  <c r="Q1431" i="4"/>
  <c r="R1431" i="4"/>
  <c r="S1431" i="4"/>
  <c r="T1431" i="4"/>
  <c r="U1431" i="4"/>
  <c r="V1431" i="4"/>
  <c r="W1431" i="4"/>
  <c r="X1431" i="4"/>
  <c r="Y1431" i="4"/>
  <c r="AA1431" i="4"/>
  <c r="P1432" i="4"/>
  <c r="Q1432" i="4"/>
  <c r="R1432" i="4"/>
  <c r="S1432" i="4"/>
  <c r="T1432" i="4"/>
  <c r="U1432" i="4"/>
  <c r="V1432" i="4"/>
  <c r="W1432" i="4"/>
  <c r="X1432" i="4"/>
  <c r="Y1432" i="4"/>
  <c r="AA1432" i="4"/>
  <c r="P1433" i="4"/>
  <c r="Q1433" i="4"/>
  <c r="R1433" i="4"/>
  <c r="S1433" i="4"/>
  <c r="T1433" i="4"/>
  <c r="U1433" i="4"/>
  <c r="V1433" i="4"/>
  <c r="W1433" i="4"/>
  <c r="X1433" i="4"/>
  <c r="Y1433" i="4"/>
  <c r="AA1433" i="4"/>
  <c r="P1434" i="4"/>
  <c r="Q1434" i="4"/>
  <c r="R1434" i="4"/>
  <c r="S1434" i="4"/>
  <c r="T1434" i="4"/>
  <c r="U1434" i="4"/>
  <c r="V1434" i="4"/>
  <c r="W1434" i="4"/>
  <c r="X1434" i="4"/>
  <c r="Y1434" i="4"/>
  <c r="AA1434" i="4"/>
  <c r="P1435" i="4"/>
  <c r="Q1435" i="4"/>
  <c r="R1435" i="4"/>
  <c r="S1435" i="4"/>
  <c r="T1435" i="4"/>
  <c r="U1435" i="4"/>
  <c r="V1435" i="4"/>
  <c r="W1435" i="4"/>
  <c r="X1435" i="4"/>
  <c r="Y1435" i="4"/>
  <c r="AA1435" i="4"/>
  <c r="P1436" i="4"/>
  <c r="Q1436" i="4"/>
  <c r="R1436" i="4"/>
  <c r="S1436" i="4"/>
  <c r="T1436" i="4"/>
  <c r="U1436" i="4"/>
  <c r="V1436" i="4"/>
  <c r="W1436" i="4"/>
  <c r="X1436" i="4"/>
  <c r="Y1436" i="4"/>
  <c r="AA1436" i="4"/>
  <c r="P1437" i="4"/>
  <c r="Q1437" i="4"/>
  <c r="R1437" i="4"/>
  <c r="S1437" i="4"/>
  <c r="T1437" i="4"/>
  <c r="U1437" i="4"/>
  <c r="V1437" i="4"/>
  <c r="W1437" i="4"/>
  <c r="X1437" i="4"/>
  <c r="Y1437" i="4"/>
  <c r="Z1437" i="4"/>
  <c r="P1438" i="4"/>
  <c r="Q1438" i="4"/>
  <c r="R1438" i="4"/>
  <c r="S1438" i="4"/>
  <c r="T1438" i="4"/>
  <c r="U1438" i="4"/>
  <c r="V1438" i="4"/>
  <c r="W1438" i="4"/>
  <c r="X1438" i="4"/>
  <c r="Y1438" i="4"/>
  <c r="Z1438" i="4"/>
  <c r="P1439" i="4"/>
  <c r="Q1439" i="4"/>
  <c r="R1439" i="4"/>
  <c r="S1439" i="4"/>
  <c r="T1439" i="4"/>
  <c r="U1439" i="4"/>
  <c r="V1439" i="4"/>
  <c r="W1439" i="4"/>
  <c r="X1439" i="4"/>
  <c r="Y1439" i="4"/>
  <c r="Z1439" i="4"/>
  <c r="P1440" i="4"/>
  <c r="Q1440" i="4"/>
  <c r="R1440" i="4"/>
  <c r="S1440" i="4"/>
  <c r="T1440" i="4"/>
  <c r="U1440" i="4"/>
  <c r="V1440" i="4"/>
  <c r="W1440" i="4"/>
  <c r="X1440" i="4"/>
  <c r="Y1440" i="4"/>
  <c r="Z1440" i="4"/>
  <c r="P1441" i="4"/>
  <c r="Q1441" i="4"/>
  <c r="R1441" i="4"/>
  <c r="S1441" i="4"/>
  <c r="T1441" i="4"/>
  <c r="U1441" i="4"/>
  <c r="V1441" i="4"/>
  <c r="W1441" i="4"/>
  <c r="X1441" i="4"/>
  <c r="Y1441" i="4"/>
  <c r="Z1441" i="4"/>
  <c r="P1442" i="4"/>
  <c r="Q1442" i="4"/>
  <c r="R1442" i="4"/>
  <c r="S1442" i="4"/>
  <c r="T1442" i="4"/>
  <c r="U1442" i="4"/>
  <c r="V1442" i="4"/>
  <c r="W1442" i="4"/>
  <c r="X1442" i="4"/>
  <c r="Y1442" i="4"/>
  <c r="Z1442" i="4"/>
  <c r="P1443" i="4"/>
  <c r="Q1443" i="4"/>
  <c r="R1443" i="4"/>
  <c r="S1443" i="4"/>
  <c r="T1443" i="4"/>
  <c r="U1443" i="4"/>
  <c r="V1443" i="4"/>
  <c r="W1443" i="4"/>
  <c r="X1443" i="4"/>
  <c r="Y1443" i="4"/>
  <c r="Z1443" i="4"/>
  <c r="P1444" i="4"/>
  <c r="Q1444" i="4"/>
  <c r="R1444" i="4"/>
  <c r="S1444" i="4"/>
  <c r="T1444" i="4"/>
  <c r="U1444" i="4"/>
  <c r="V1444" i="4"/>
  <c r="W1444" i="4"/>
  <c r="X1444" i="4"/>
  <c r="Y1444" i="4"/>
  <c r="Z1444" i="4"/>
  <c r="P1445" i="4"/>
  <c r="Q1445" i="4"/>
  <c r="R1445" i="4"/>
  <c r="S1445" i="4"/>
  <c r="T1445" i="4"/>
  <c r="U1445" i="4"/>
  <c r="V1445" i="4"/>
  <c r="W1445" i="4"/>
  <c r="X1445" i="4"/>
  <c r="Y1445" i="4"/>
  <c r="Z1445" i="4"/>
  <c r="P1446" i="4"/>
  <c r="Q1446" i="4"/>
  <c r="R1446" i="4"/>
  <c r="S1446" i="4"/>
  <c r="T1446" i="4"/>
  <c r="U1446" i="4"/>
  <c r="V1446" i="4"/>
  <c r="W1446" i="4"/>
  <c r="X1446" i="4"/>
  <c r="Y1446" i="4"/>
  <c r="Z1446" i="4"/>
  <c r="P1447" i="4"/>
  <c r="Q1447" i="4"/>
  <c r="R1447" i="4"/>
  <c r="S1447" i="4"/>
  <c r="T1447" i="4"/>
  <c r="U1447" i="4"/>
  <c r="V1447" i="4"/>
  <c r="W1447" i="4"/>
  <c r="X1447" i="4"/>
  <c r="Y1447" i="4"/>
  <c r="Z1447" i="4"/>
  <c r="P1448" i="4"/>
  <c r="Q1448" i="4"/>
  <c r="R1448" i="4"/>
  <c r="S1448" i="4"/>
  <c r="T1448" i="4"/>
  <c r="U1448" i="4"/>
  <c r="V1448" i="4"/>
  <c r="W1448" i="4"/>
  <c r="X1448" i="4"/>
  <c r="Y1448" i="4"/>
  <c r="Z1448" i="4"/>
  <c r="P1449" i="4"/>
  <c r="Q1449" i="4"/>
  <c r="R1449" i="4"/>
  <c r="S1449" i="4"/>
  <c r="T1449" i="4"/>
  <c r="U1449" i="4"/>
  <c r="V1449" i="4"/>
  <c r="W1449" i="4"/>
  <c r="X1449" i="4"/>
  <c r="Y1449" i="4"/>
  <c r="Z1449" i="4"/>
  <c r="P1450" i="4"/>
  <c r="Q1450" i="4"/>
  <c r="R1450" i="4"/>
  <c r="S1450" i="4"/>
  <c r="T1450" i="4"/>
  <c r="U1450" i="4"/>
  <c r="V1450" i="4"/>
  <c r="W1450" i="4"/>
  <c r="X1450" i="4"/>
  <c r="Y1450" i="4"/>
  <c r="Z1450" i="4"/>
  <c r="P1451" i="4"/>
  <c r="Q1451" i="4"/>
  <c r="R1451" i="4"/>
  <c r="S1451" i="4"/>
  <c r="T1451" i="4"/>
  <c r="U1451" i="4"/>
  <c r="V1451" i="4"/>
  <c r="W1451" i="4"/>
  <c r="X1451" i="4"/>
  <c r="Y1451" i="4"/>
  <c r="Z1451" i="4"/>
  <c r="P1452" i="4"/>
  <c r="Q1452" i="4"/>
  <c r="R1452" i="4"/>
  <c r="S1452" i="4"/>
  <c r="T1452" i="4"/>
  <c r="U1452" i="4"/>
  <c r="V1452" i="4"/>
  <c r="W1452" i="4"/>
  <c r="X1452" i="4"/>
  <c r="Y1452" i="4"/>
  <c r="Z1452" i="4"/>
  <c r="P1453" i="4"/>
  <c r="Q1453" i="4"/>
  <c r="R1453" i="4"/>
  <c r="S1453" i="4"/>
  <c r="T1453" i="4"/>
  <c r="U1453" i="4"/>
  <c r="V1453" i="4"/>
  <c r="W1453" i="4"/>
  <c r="X1453" i="4"/>
  <c r="Y1453" i="4"/>
  <c r="Z1453" i="4"/>
  <c r="P1454" i="4"/>
  <c r="Q1454" i="4"/>
  <c r="R1454" i="4"/>
  <c r="S1454" i="4"/>
  <c r="T1454" i="4"/>
  <c r="U1454" i="4"/>
  <c r="V1454" i="4"/>
  <c r="W1454" i="4"/>
  <c r="X1454" i="4"/>
  <c r="Y1454" i="4"/>
  <c r="Z1454" i="4"/>
  <c r="P1455" i="4"/>
  <c r="Q1455" i="4"/>
  <c r="R1455" i="4"/>
  <c r="S1455" i="4"/>
  <c r="T1455" i="4"/>
  <c r="U1455" i="4"/>
  <c r="V1455" i="4"/>
  <c r="W1455" i="4"/>
  <c r="X1455" i="4"/>
  <c r="Y1455" i="4"/>
  <c r="Z1455" i="4"/>
  <c r="P1456" i="4"/>
  <c r="Q1456" i="4"/>
  <c r="R1456" i="4"/>
  <c r="S1456" i="4"/>
  <c r="T1456" i="4"/>
  <c r="U1456" i="4"/>
  <c r="V1456" i="4"/>
  <c r="W1456" i="4"/>
  <c r="X1456" i="4"/>
  <c r="Y1456" i="4"/>
  <c r="Z1456" i="4"/>
  <c r="P1457" i="4"/>
  <c r="Q1457" i="4"/>
  <c r="R1457" i="4"/>
  <c r="S1457" i="4"/>
  <c r="T1457" i="4"/>
  <c r="U1457" i="4"/>
  <c r="V1457" i="4"/>
  <c r="W1457" i="4"/>
  <c r="X1457" i="4"/>
  <c r="Y1457" i="4"/>
  <c r="Z1457" i="4"/>
  <c r="P1458" i="4"/>
  <c r="Q1458" i="4"/>
  <c r="R1458" i="4"/>
  <c r="S1458" i="4"/>
  <c r="T1458" i="4"/>
  <c r="U1458" i="4"/>
  <c r="V1458" i="4"/>
  <c r="W1458" i="4"/>
  <c r="X1458" i="4"/>
  <c r="Y1458" i="4"/>
  <c r="Z1458" i="4"/>
  <c r="P1459" i="4"/>
  <c r="Q1459" i="4"/>
  <c r="R1459" i="4"/>
  <c r="S1459" i="4"/>
  <c r="T1459" i="4"/>
  <c r="U1459" i="4"/>
  <c r="V1459" i="4"/>
  <c r="W1459" i="4"/>
  <c r="X1459" i="4"/>
  <c r="Y1459" i="4"/>
  <c r="Z1459" i="4"/>
  <c r="P1460" i="4"/>
  <c r="Q1460" i="4"/>
  <c r="R1460" i="4"/>
  <c r="S1460" i="4"/>
  <c r="T1460" i="4"/>
  <c r="U1460" i="4"/>
  <c r="V1460" i="4"/>
  <c r="W1460" i="4"/>
  <c r="X1460" i="4"/>
  <c r="Y1460" i="4"/>
  <c r="Z1460" i="4"/>
  <c r="P1461" i="4"/>
  <c r="Q1461" i="4"/>
  <c r="R1461" i="4"/>
  <c r="S1461" i="4"/>
  <c r="T1461" i="4"/>
  <c r="U1461" i="4"/>
  <c r="V1461" i="4"/>
  <c r="W1461" i="4"/>
  <c r="X1461" i="4"/>
  <c r="Y1461" i="4"/>
  <c r="Z1461" i="4"/>
  <c r="P1462" i="4"/>
  <c r="Q1462" i="4"/>
  <c r="R1462" i="4"/>
  <c r="S1462" i="4"/>
  <c r="T1462" i="4"/>
  <c r="U1462" i="4"/>
  <c r="V1462" i="4"/>
  <c r="W1462" i="4"/>
  <c r="X1462" i="4"/>
  <c r="Y1462" i="4"/>
  <c r="Z1462" i="4"/>
  <c r="P1463" i="4"/>
  <c r="Q1463" i="4"/>
  <c r="R1463" i="4"/>
  <c r="S1463" i="4"/>
  <c r="T1463" i="4"/>
  <c r="U1463" i="4"/>
  <c r="V1463" i="4"/>
  <c r="W1463" i="4"/>
  <c r="X1463" i="4"/>
  <c r="Y1463" i="4"/>
  <c r="Z1463" i="4"/>
  <c r="P1464" i="4"/>
  <c r="Q1464" i="4"/>
  <c r="R1464" i="4"/>
  <c r="S1464" i="4"/>
  <c r="T1464" i="4"/>
  <c r="U1464" i="4"/>
  <c r="V1464" i="4"/>
  <c r="W1464" i="4"/>
  <c r="X1464" i="4"/>
  <c r="Y1464" i="4"/>
  <c r="Z1464" i="4"/>
  <c r="P1465" i="4"/>
  <c r="Q1465" i="4"/>
  <c r="R1465" i="4"/>
  <c r="S1465" i="4"/>
  <c r="T1465" i="4"/>
  <c r="U1465" i="4"/>
  <c r="V1465" i="4"/>
  <c r="W1465" i="4"/>
  <c r="X1465" i="4"/>
  <c r="Y1465" i="4"/>
  <c r="Z1465" i="4"/>
  <c r="P1466" i="4"/>
  <c r="Q1466" i="4"/>
  <c r="R1466" i="4"/>
  <c r="S1466" i="4"/>
  <c r="T1466" i="4"/>
  <c r="U1466" i="4"/>
  <c r="V1466" i="4"/>
  <c r="W1466" i="4"/>
  <c r="X1466" i="4"/>
  <c r="Y1466" i="4"/>
  <c r="Z1466" i="4"/>
  <c r="P1467" i="4"/>
  <c r="Q1467" i="4"/>
  <c r="R1467" i="4"/>
  <c r="S1467" i="4"/>
  <c r="T1467" i="4"/>
  <c r="U1467" i="4"/>
  <c r="V1467" i="4"/>
  <c r="W1467" i="4"/>
  <c r="X1467" i="4"/>
  <c r="Y1467" i="4"/>
  <c r="Z1467" i="4"/>
  <c r="Q1468" i="4"/>
  <c r="R1468" i="4"/>
  <c r="S1468" i="4"/>
  <c r="T1468" i="4"/>
  <c r="U1468" i="4"/>
  <c r="V1468" i="4"/>
  <c r="W1468" i="4"/>
  <c r="X1468" i="4"/>
  <c r="Y1468" i="4"/>
  <c r="Z1468" i="4"/>
  <c r="AA1468" i="4"/>
  <c r="Q1469" i="4"/>
  <c r="R1469" i="4"/>
  <c r="S1469" i="4"/>
  <c r="T1469" i="4"/>
  <c r="U1469" i="4"/>
  <c r="V1469" i="4"/>
  <c r="W1469" i="4"/>
  <c r="X1469" i="4"/>
  <c r="Y1469" i="4"/>
  <c r="Z1469" i="4"/>
  <c r="AA1469" i="4"/>
  <c r="Q1470" i="4"/>
  <c r="R1470" i="4"/>
  <c r="S1470" i="4"/>
  <c r="T1470" i="4"/>
  <c r="U1470" i="4"/>
  <c r="V1470" i="4"/>
  <c r="W1470" i="4"/>
  <c r="X1470" i="4"/>
  <c r="Y1470" i="4"/>
  <c r="Z1470" i="4"/>
  <c r="AA1470" i="4"/>
  <c r="Q1471" i="4"/>
  <c r="R1471" i="4"/>
  <c r="S1471" i="4"/>
  <c r="T1471" i="4"/>
  <c r="U1471" i="4"/>
  <c r="V1471" i="4"/>
  <c r="W1471" i="4"/>
  <c r="X1471" i="4"/>
  <c r="Y1471" i="4"/>
  <c r="Z1471" i="4"/>
  <c r="AA1471" i="4"/>
  <c r="Q1472" i="4"/>
  <c r="R1472" i="4"/>
  <c r="S1472" i="4"/>
  <c r="T1472" i="4"/>
  <c r="U1472" i="4"/>
  <c r="V1472" i="4"/>
  <c r="W1472" i="4"/>
  <c r="X1472" i="4"/>
  <c r="Y1472" i="4"/>
  <c r="Z1472" i="4"/>
  <c r="AA1472" i="4"/>
  <c r="Q1473" i="4"/>
  <c r="R1473" i="4"/>
  <c r="S1473" i="4"/>
  <c r="T1473" i="4"/>
  <c r="U1473" i="4"/>
  <c r="V1473" i="4"/>
  <c r="W1473" i="4"/>
  <c r="X1473" i="4"/>
  <c r="Y1473" i="4"/>
  <c r="Z1473" i="4"/>
  <c r="AA1473" i="4"/>
  <c r="Q1474" i="4"/>
  <c r="R1474" i="4"/>
  <c r="S1474" i="4"/>
  <c r="T1474" i="4"/>
  <c r="U1474" i="4"/>
  <c r="V1474" i="4"/>
  <c r="W1474" i="4"/>
  <c r="X1474" i="4"/>
  <c r="Y1474" i="4"/>
  <c r="Z1474" i="4"/>
  <c r="AA1474" i="4"/>
  <c r="Q1475" i="4"/>
  <c r="R1475" i="4"/>
  <c r="S1475" i="4"/>
  <c r="T1475" i="4"/>
  <c r="U1475" i="4"/>
  <c r="V1475" i="4"/>
  <c r="W1475" i="4"/>
  <c r="X1475" i="4"/>
  <c r="Y1475" i="4"/>
  <c r="Z1475" i="4"/>
  <c r="AA1475" i="4"/>
  <c r="Q1476" i="4"/>
  <c r="R1476" i="4"/>
  <c r="S1476" i="4"/>
  <c r="T1476" i="4"/>
  <c r="U1476" i="4"/>
  <c r="V1476" i="4"/>
  <c r="W1476" i="4"/>
  <c r="X1476" i="4"/>
  <c r="Y1476" i="4"/>
  <c r="Z1476" i="4"/>
  <c r="AA1476" i="4"/>
  <c r="Q1477" i="4"/>
  <c r="R1477" i="4"/>
  <c r="S1477" i="4"/>
  <c r="T1477" i="4"/>
  <c r="U1477" i="4"/>
  <c r="V1477" i="4"/>
  <c r="W1477" i="4"/>
  <c r="X1477" i="4"/>
  <c r="Y1477" i="4"/>
  <c r="Z1477" i="4"/>
  <c r="AA1477" i="4"/>
  <c r="Q1478" i="4"/>
  <c r="R1478" i="4"/>
  <c r="S1478" i="4"/>
  <c r="T1478" i="4"/>
  <c r="U1478" i="4"/>
  <c r="V1478" i="4"/>
  <c r="W1478" i="4"/>
  <c r="X1478" i="4"/>
  <c r="Y1478" i="4"/>
  <c r="Z1478" i="4"/>
  <c r="AA1478" i="4"/>
  <c r="Q1479" i="4"/>
  <c r="R1479" i="4"/>
  <c r="S1479" i="4"/>
  <c r="T1479" i="4"/>
  <c r="U1479" i="4"/>
  <c r="V1479" i="4"/>
  <c r="W1479" i="4"/>
  <c r="X1479" i="4"/>
  <c r="Y1479" i="4"/>
  <c r="Z1479" i="4"/>
  <c r="AA1479" i="4"/>
  <c r="Q1480" i="4"/>
  <c r="R1480" i="4"/>
  <c r="S1480" i="4"/>
  <c r="T1480" i="4"/>
  <c r="U1480" i="4"/>
  <c r="V1480" i="4"/>
  <c r="W1480" i="4"/>
  <c r="X1480" i="4"/>
  <c r="Y1480" i="4"/>
  <c r="Z1480" i="4"/>
  <c r="AA1480" i="4"/>
  <c r="Q1481" i="4"/>
  <c r="R1481" i="4"/>
  <c r="S1481" i="4"/>
  <c r="T1481" i="4"/>
  <c r="U1481" i="4"/>
  <c r="V1481" i="4"/>
  <c r="W1481" i="4"/>
  <c r="X1481" i="4"/>
  <c r="Y1481" i="4"/>
  <c r="Z1481" i="4"/>
  <c r="AA1481" i="4"/>
  <c r="Q1482" i="4"/>
  <c r="R1482" i="4"/>
  <c r="S1482" i="4"/>
  <c r="T1482" i="4"/>
  <c r="U1482" i="4"/>
  <c r="V1482" i="4"/>
  <c r="W1482" i="4"/>
  <c r="X1482" i="4"/>
  <c r="Y1482" i="4"/>
  <c r="Z1482" i="4"/>
  <c r="AA1482" i="4"/>
  <c r="Q1483" i="4"/>
  <c r="R1483" i="4"/>
  <c r="S1483" i="4"/>
  <c r="T1483" i="4"/>
  <c r="U1483" i="4"/>
  <c r="V1483" i="4"/>
  <c r="W1483" i="4"/>
  <c r="X1483" i="4"/>
  <c r="Y1483" i="4"/>
  <c r="Z1483" i="4"/>
  <c r="AA1483" i="4"/>
  <c r="Q1484" i="4"/>
  <c r="R1484" i="4"/>
  <c r="S1484" i="4"/>
  <c r="T1484" i="4"/>
  <c r="U1484" i="4"/>
  <c r="V1484" i="4"/>
  <c r="W1484" i="4"/>
  <c r="X1484" i="4"/>
  <c r="Y1484" i="4"/>
  <c r="Z1484" i="4"/>
  <c r="AA1484" i="4"/>
  <c r="Q1485" i="4"/>
  <c r="R1485" i="4"/>
  <c r="S1485" i="4"/>
  <c r="T1485" i="4"/>
  <c r="U1485" i="4"/>
  <c r="V1485" i="4"/>
  <c r="W1485" i="4"/>
  <c r="X1485" i="4"/>
  <c r="Y1485" i="4"/>
  <c r="Z1485" i="4"/>
  <c r="AA1485" i="4"/>
  <c r="Q1486" i="4"/>
  <c r="R1486" i="4"/>
  <c r="S1486" i="4"/>
  <c r="T1486" i="4"/>
  <c r="U1486" i="4"/>
  <c r="V1486" i="4"/>
  <c r="W1486" i="4"/>
  <c r="X1486" i="4"/>
  <c r="Y1486" i="4"/>
  <c r="Z1486" i="4"/>
  <c r="AA1486" i="4"/>
  <c r="Q1487" i="4"/>
  <c r="R1487" i="4"/>
  <c r="S1487" i="4"/>
  <c r="T1487" i="4"/>
  <c r="U1487" i="4"/>
  <c r="V1487" i="4"/>
  <c r="W1487" i="4"/>
  <c r="X1487" i="4"/>
  <c r="Y1487" i="4"/>
  <c r="Z1487" i="4"/>
  <c r="AA1487" i="4"/>
  <c r="Q1488" i="4"/>
  <c r="R1488" i="4"/>
  <c r="S1488" i="4"/>
  <c r="T1488" i="4"/>
  <c r="U1488" i="4"/>
  <c r="V1488" i="4"/>
  <c r="W1488" i="4"/>
  <c r="X1488" i="4"/>
  <c r="Y1488" i="4"/>
  <c r="Z1488" i="4"/>
  <c r="AA1488" i="4"/>
  <c r="Q1489" i="4"/>
  <c r="R1489" i="4"/>
  <c r="S1489" i="4"/>
  <c r="T1489" i="4"/>
  <c r="U1489" i="4"/>
  <c r="V1489" i="4"/>
  <c r="W1489" i="4"/>
  <c r="X1489" i="4"/>
  <c r="Y1489" i="4"/>
  <c r="Z1489" i="4"/>
  <c r="AA1489" i="4"/>
  <c r="Q1490" i="4"/>
  <c r="R1490" i="4"/>
  <c r="S1490" i="4"/>
  <c r="T1490" i="4"/>
  <c r="U1490" i="4"/>
  <c r="V1490" i="4"/>
  <c r="W1490" i="4"/>
  <c r="X1490" i="4"/>
  <c r="Y1490" i="4"/>
  <c r="Z1490" i="4"/>
  <c r="AA1490" i="4"/>
  <c r="Q1491" i="4"/>
  <c r="R1491" i="4"/>
  <c r="S1491" i="4"/>
  <c r="T1491" i="4"/>
  <c r="U1491" i="4"/>
  <c r="V1491" i="4"/>
  <c r="W1491" i="4"/>
  <c r="X1491" i="4"/>
  <c r="Y1491" i="4"/>
  <c r="Z1491" i="4"/>
  <c r="AA1491" i="4"/>
  <c r="Q1492" i="4"/>
  <c r="R1492" i="4"/>
  <c r="S1492" i="4"/>
  <c r="T1492" i="4"/>
  <c r="U1492" i="4"/>
  <c r="V1492" i="4"/>
  <c r="W1492" i="4"/>
  <c r="X1492" i="4"/>
  <c r="Y1492" i="4"/>
  <c r="Z1492" i="4"/>
  <c r="AA1492" i="4"/>
  <c r="Q1493" i="4"/>
  <c r="R1493" i="4"/>
  <c r="S1493" i="4"/>
  <c r="T1493" i="4"/>
  <c r="U1493" i="4"/>
  <c r="V1493" i="4"/>
  <c r="W1493" i="4"/>
  <c r="X1493" i="4"/>
  <c r="Y1493" i="4"/>
  <c r="Z1493" i="4"/>
  <c r="AA1493" i="4"/>
  <c r="Q1494" i="4"/>
  <c r="R1494" i="4"/>
  <c r="S1494" i="4"/>
  <c r="T1494" i="4"/>
  <c r="U1494" i="4"/>
  <c r="V1494" i="4"/>
  <c r="W1494" i="4"/>
  <c r="X1494" i="4"/>
  <c r="Y1494" i="4"/>
  <c r="Z1494" i="4"/>
  <c r="AA1494" i="4"/>
  <c r="Q1495" i="4"/>
  <c r="R1495" i="4"/>
  <c r="S1495" i="4"/>
  <c r="T1495" i="4"/>
  <c r="U1495" i="4"/>
  <c r="V1495" i="4"/>
  <c r="W1495" i="4"/>
  <c r="X1495" i="4"/>
  <c r="Y1495" i="4"/>
  <c r="Z1495" i="4"/>
  <c r="AA1495" i="4"/>
  <c r="Q1496" i="4"/>
  <c r="R1496" i="4"/>
  <c r="S1496" i="4"/>
  <c r="T1496" i="4"/>
  <c r="U1496" i="4"/>
  <c r="V1496" i="4"/>
  <c r="W1496" i="4"/>
  <c r="X1496" i="4"/>
  <c r="Y1496" i="4"/>
  <c r="Z1496" i="4"/>
  <c r="AA1496" i="4"/>
  <c r="Q1497" i="4"/>
  <c r="R1497" i="4"/>
  <c r="S1497" i="4"/>
  <c r="T1497" i="4"/>
  <c r="U1497" i="4"/>
  <c r="V1497" i="4"/>
  <c r="W1497" i="4"/>
  <c r="X1497" i="4"/>
  <c r="Y1497" i="4"/>
  <c r="Z1497" i="4"/>
  <c r="AA1497" i="4"/>
  <c r="Q1498" i="4"/>
  <c r="R1498" i="4"/>
  <c r="S1498" i="4"/>
  <c r="T1498" i="4"/>
  <c r="U1498" i="4"/>
  <c r="V1498" i="4"/>
  <c r="W1498" i="4"/>
  <c r="X1498" i="4"/>
  <c r="Y1498" i="4"/>
  <c r="Z1498" i="4"/>
  <c r="AA1498" i="4"/>
  <c r="P1499" i="4"/>
  <c r="R1499" i="4"/>
  <c r="S1499" i="4"/>
  <c r="T1499" i="4"/>
  <c r="U1499" i="4"/>
  <c r="V1499" i="4"/>
  <c r="W1499" i="4"/>
  <c r="X1499" i="4"/>
  <c r="Y1499" i="4"/>
  <c r="Z1499" i="4"/>
  <c r="AA1499" i="4"/>
  <c r="P1500" i="4"/>
  <c r="R1500" i="4"/>
  <c r="S1500" i="4"/>
  <c r="T1500" i="4"/>
  <c r="U1500" i="4"/>
  <c r="V1500" i="4"/>
  <c r="W1500" i="4"/>
  <c r="X1500" i="4"/>
  <c r="Y1500" i="4"/>
  <c r="Z1500" i="4"/>
  <c r="AA1500" i="4"/>
  <c r="P1501" i="4"/>
  <c r="R1501" i="4"/>
  <c r="S1501" i="4"/>
  <c r="T1501" i="4"/>
  <c r="U1501" i="4"/>
  <c r="V1501" i="4"/>
  <c r="W1501" i="4"/>
  <c r="X1501" i="4"/>
  <c r="Y1501" i="4"/>
  <c r="Z1501" i="4"/>
  <c r="AA1501" i="4"/>
  <c r="P1502" i="4"/>
  <c r="R1502" i="4"/>
  <c r="S1502" i="4"/>
  <c r="T1502" i="4"/>
  <c r="U1502" i="4"/>
  <c r="V1502" i="4"/>
  <c r="W1502" i="4"/>
  <c r="X1502" i="4"/>
  <c r="Y1502" i="4"/>
  <c r="Z1502" i="4"/>
  <c r="AA1502" i="4"/>
  <c r="P1503" i="4"/>
  <c r="R1503" i="4"/>
  <c r="S1503" i="4"/>
  <c r="T1503" i="4"/>
  <c r="U1503" i="4"/>
  <c r="V1503" i="4"/>
  <c r="W1503" i="4"/>
  <c r="X1503" i="4"/>
  <c r="Y1503" i="4"/>
  <c r="Z1503" i="4"/>
  <c r="AA1503" i="4"/>
  <c r="P1504" i="4"/>
  <c r="R1504" i="4"/>
  <c r="S1504" i="4"/>
  <c r="T1504" i="4"/>
  <c r="U1504" i="4"/>
  <c r="V1504" i="4"/>
  <c r="W1504" i="4"/>
  <c r="X1504" i="4"/>
  <c r="Y1504" i="4"/>
  <c r="Z1504" i="4"/>
  <c r="AA1504" i="4"/>
  <c r="P1505" i="4"/>
  <c r="R1505" i="4"/>
  <c r="S1505" i="4"/>
  <c r="T1505" i="4"/>
  <c r="U1505" i="4"/>
  <c r="V1505" i="4"/>
  <c r="W1505" i="4"/>
  <c r="X1505" i="4"/>
  <c r="Y1505" i="4"/>
  <c r="Z1505" i="4"/>
  <c r="AA1505" i="4"/>
  <c r="P1506" i="4"/>
  <c r="R1506" i="4"/>
  <c r="S1506" i="4"/>
  <c r="T1506" i="4"/>
  <c r="U1506" i="4"/>
  <c r="V1506" i="4"/>
  <c r="W1506" i="4"/>
  <c r="X1506" i="4"/>
  <c r="Y1506" i="4"/>
  <c r="Z1506" i="4"/>
  <c r="AA1506" i="4"/>
  <c r="P1507" i="4"/>
  <c r="R1507" i="4"/>
  <c r="S1507" i="4"/>
  <c r="T1507" i="4"/>
  <c r="U1507" i="4"/>
  <c r="V1507" i="4"/>
  <c r="W1507" i="4"/>
  <c r="X1507" i="4"/>
  <c r="Y1507" i="4"/>
  <c r="Z1507" i="4"/>
  <c r="AA1507" i="4"/>
  <c r="P1508" i="4"/>
  <c r="R1508" i="4"/>
  <c r="S1508" i="4"/>
  <c r="T1508" i="4"/>
  <c r="U1508" i="4"/>
  <c r="V1508" i="4"/>
  <c r="W1508" i="4"/>
  <c r="X1508" i="4"/>
  <c r="Y1508" i="4"/>
  <c r="Z1508" i="4"/>
  <c r="AA1508" i="4"/>
  <c r="P1509" i="4"/>
  <c r="R1509" i="4"/>
  <c r="S1509" i="4"/>
  <c r="T1509" i="4"/>
  <c r="U1509" i="4"/>
  <c r="V1509" i="4"/>
  <c r="W1509" i="4"/>
  <c r="X1509" i="4"/>
  <c r="Y1509" i="4"/>
  <c r="Z1509" i="4"/>
  <c r="AA1509" i="4"/>
  <c r="P1510" i="4"/>
  <c r="R1510" i="4"/>
  <c r="S1510" i="4"/>
  <c r="T1510" i="4"/>
  <c r="U1510" i="4"/>
  <c r="V1510" i="4"/>
  <c r="W1510" i="4"/>
  <c r="X1510" i="4"/>
  <c r="Y1510" i="4"/>
  <c r="Z1510" i="4"/>
  <c r="AA1510" i="4"/>
  <c r="P1511" i="4"/>
  <c r="R1511" i="4"/>
  <c r="S1511" i="4"/>
  <c r="T1511" i="4"/>
  <c r="U1511" i="4"/>
  <c r="V1511" i="4"/>
  <c r="W1511" i="4"/>
  <c r="X1511" i="4"/>
  <c r="Y1511" i="4"/>
  <c r="Z1511" i="4"/>
  <c r="AA1511" i="4"/>
  <c r="P1512" i="4"/>
  <c r="R1512" i="4"/>
  <c r="S1512" i="4"/>
  <c r="T1512" i="4"/>
  <c r="U1512" i="4"/>
  <c r="V1512" i="4"/>
  <c r="W1512" i="4"/>
  <c r="X1512" i="4"/>
  <c r="Y1512" i="4"/>
  <c r="Z1512" i="4"/>
  <c r="AA1512" i="4"/>
  <c r="P1513" i="4"/>
  <c r="R1513" i="4"/>
  <c r="S1513" i="4"/>
  <c r="T1513" i="4"/>
  <c r="U1513" i="4"/>
  <c r="V1513" i="4"/>
  <c r="W1513" i="4"/>
  <c r="X1513" i="4"/>
  <c r="Y1513" i="4"/>
  <c r="Z1513" i="4"/>
  <c r="AA1513" i="4"/>
  <c r="P1514" i="4"/>
  <c r="R1514" i="4"/>
  <c r="S1514" i="4"/>
  <c r="T1514" i="4"/>
  <c r="U1514" i="4"/>
  <c r="V1514" i="4"/>
  <c r="W1514" i="4"/>
  <c r="X1514" i="4"/>
  <c r="Y1514" i="4"/>
  <c r="Z1514" i="4"/>
  <c r="AA1514" i="4"/>
  <c r="P1515" i="4"/>
  <c r="R1515" i="4"/>
  <c r="S1515" i="4"/>
  <c r="T1515" i="4"/>
  <c r="U1515" i="4"/>
  <c r="V1515" i="4"/>
  <c r="W1515" i="4"/>
  <c r="X1515" i="4"/>
  <c r="Y1515" i="4"/>
  <c r="Z1515" i="4"/>
  <c r="AA1515" i="4"/>
  <c r="P1516" i="4"/>
  <c r="R1516" i="4"/>
  <c r="S1516" i="4"/>
  <c r="T1516" i="4"/>
  <c r="U1516" i="4"/>
  <c r="V1516" i="4"/>
  <c r="W1516" i="4"/>
  <c r="X1516" i="4"/>
  <c r="Y1516" i="4"/>
  <c r="Z1516" i="4"/>
  <c r="AA1516" i="4"/>
  <c r="P1517" i="4"/>
  <c r="R1517" i="4"/>
  <c r="S1517" i="4"/>
  <c r="T1517" i="4"/>
  <c r="U1517" i="4"/>
  <c r="V1517" i="4"/>
  <c r="W1517" i="4"/>
  <c r="X1517" i="4"/>
  <c r="Y1517" i="4"/>
  <c r="Z1517" i="4"/>
  <c r="AA1517" i="4"/>
  <c r="P1518" i="4"/>
  <c r="R1518" i="4"/>
  <c r="S1518" i="4"/>
  <c r="T1518" i="4"/>
  <c r="U1518" i="4"/>
  <c r="V1518" i="4"/>
  <c r="W1518" i="4"/>
  <c r="X1518" i="4"/>
  <c r="Y1518" i="4"/>
  <c r="Z1518" i="4"/>
  <c r="AA1518" i="4"/>
  <c r="P1519" i="4"/>
  <c r="R1519" i="4"/>
  <c r="S1519" i="4"/>
  <c r="T1519" i="4"/>
  <c r="U1519" i="4"/>
  <c r="V1519" i="4"/>
  <c r="W1519" i="4"/>
  <c r="X1519" i="4"/>
  <c r="Y1519" i="4"/>
  <c r="Z1519" i="4"/>
  <c r="AA1519" i="4"/>
  <c r="P1520" i="4"/>
  <c r="R1520" i="4"/>
  <c r="S1520" i="4"/>
  <c r="T1520" i="4"/>
  <c r="U1520" i="4"/>
  <c r="V1520" i="4"/>
  <c r="W1520" i="4"/>
  <c r="X1520" i="4"/>
  <c r="Y1520" i="4"/>
  <c r="Z1520" i="4"/>
  <c r="AA1520" i="4"/>
  <c r="P1521" i="4"/>
  <c r="R1521" i="4"/>
  <c r="S1521" i="4"/>
  <c r="T1521" i="4"/>
  <c r="U1521" i="4"/>
  <c r="V1521" i="4"/>
  <c r="W1521" i="4"/>
  <c r="X1521" i="4"/>
  <c r="Y1521" i="4"/>
  <c r="Z1521" i="4"/>
  <c r="AA1521" i="4"/>
  <c r="P1522" i="4"/>
  <c r="R1522" i="4"/>
  <c r="S1522" i="4"/>
  <c r="T1522" i="4"/>
  <c r="U1522" i="4"/>
  <c r="V1522" i="4"/>
  <c r="W1522" i="4"/>
  <c r="X1522" i="4"/>
  <c r="Y1522" i="4"/>
  <c r="Z1522" i="4"/>
  <c r="AA1522" i="4"/>
  <c r="P1523" i="4"/>
  <c r="R1523" i="4"/>
  <c r="S1523" i="4"/>
  <c r="T1523" i="4"/>
  <c r="U1523" i="4"/>
  <c r="V1523" i="4"/>
  <c r="W1523" i="4"/>
  <c r="X1523" i="4"/>
  <c r="Y1523" i="4"/>
  <c r="Z1523" i="4"/>
  <c r="AA1523" i="4"/>
  <c r="P1524" i="4"/>
  <c r="R1524" i="4"/>
  <c r="S1524" i="4"/>
  <c r="T1524" i="4"/>
  <c r="U1524" i="4"/>
  <c r="V1524" i="4"/>
  <c r="W1524" i="4"/>
  <c r="X1524" i="4"/>
  <c r="Y1524" i="4"/>
  <c r="Z1524" i="4"/>
  <c r="AA1524" i="4"/>
  <c r="P1525" i="4"/>
  <c r="R1525" i="4"/>
  <c r="S1525" i="4"/>
  <c r="T1525" i="4"/>
  <c r="U1525" i="4"/>
  <c r="V1525" i="4"/>
  <c r="W1525" i="4"/>
  <c r="X1525" i="4"/>
  <c r="Y1525" i="4"/>
  <c r="Z1525" i="4"/>
  <c r="AA1525" i="4"/>
  <c r="P1526" i="4"/>
  <c r="R1526" i="4"/>
  <c r="S1526" i="4"/>
  <c r="T1526" i="4"/>
  <c r="U1526" i="4"/>
  <c r="V1526" i="4"/>
  <c r="W1526" i="4"/>
  <c r="X1526" i="4"/>
  <c r="Y1526" i="4"/>
  <c r="Z1526" i="4"/>
  <c r="AA1526" i="4"/>
  <c r="P1527" i="4"/>
  <c r="Q1527" i="4"/>
  <c r="S1527" i="4"/>
  <c r="T1527" i="4"/>
  <c r="U1527" i="4"/>
  <c r="V1527" i="4"/>
  <c r="W1527" i="4"/>
  <c r="X1527" i="4"/>
  <c r="Y1527" i="4"/>
  <c r="Z1527" i="4"/>
  <c r="AA1527" i="4"/>
  <c r="P1528" i="4"/>
  <c r="Q1528" i="4"/>
  <c r="S1528" i="4"/>
  <c r="T1528" i="4"/>
  <c r="U1528" i="4"/>
  <c r="V1528" i="4"/>
  <c r="W1528" i="4"/>
  <c r="X1528" i="4"/>
  <c r="Y1528" i="4"/>
  <c r="Z1528" i="4"/>
  <c r="AA1528" i="4"/>
  <c r="P1529" i="4"/>
  <c r="Q1529" i="4"/>
  <c r="S1529" i="4"/>
  <c r="T1529" i="4"/>
  <c r="U1529" i="4"/>
  <c r="V1529" i="4"/>
  <c r="W1529" i="4"/>
  <c r="X1529" i="4"/>
  <c r="Y1529" i="4"/>
  <c r="Z1529" i="4"/>
  <c r="AA1529" i="4"/>
  <c r="P1530" i="4"/>
  <c r="Q1530" i="4"/>
  <c r="S1530" i="4"/>
  <c r="T1530" i="4"/>
  <c r="U1530" i="4"/>
  <c r="V1530" i="4"/>
  <c r="W1530" i="4"/>
  <c r="X1530" i="4"/>
  <c r="Y1530" i="4"/>
  <c r="Z1530" i="4"/>
  <c r="AA1530" i="4"/>
  <c r="P1531" i="4"/>
  <c r="Q1531" i="4"/>
  <c r="S1531" i="4"/>
  <c r="T1531" i="4"/>
  <c r="U1531" i="4"/>
  <c r="V1531" i="4"/>
  <c r="W1531" i="4"/>
  <c r="X1531" i="4"/>
  <c r="Y1531" i="4"/>
  <c r="Z1531" i="4"/>
  <c r="AA1531" i="4"/>
  <c r="P1532" i="4"/>
  <c r="Q1532" i="4"/>
  <c r="S1532" i="4"/>
  <c r="T1532" i="4"/>
  <c r="U1532" i="4"/>
  <c r="V1532" i="4"/>
  <c r="W1532" i="4"/>
  <c r="X1532" i="4"/>
  <c r="Y1532" i="4"/>
  <c r="Z1532" i="4"/>
  <c r="AA1532" i="4"/>
  <c r="P1533" i="4"/>
  <c r="Q1533" i="4"/>
  <c r="S1533" i="4"/>
  <c r="T1533" i="4"/>
  <c r="U1533" i="4"/>
  <c r="V1533" i="4"/>
  <c r="W1533" i="4"/>
  <c r="X1533" i="4"/>
  <c r="Y1533" i="4"/>
  <c r="Z1533" i="4"/>
  <c r="AA1533" i="4"/>
  <c r="P1534" i="4"/>
  <c r="Q1534" i="4"/>
  <c r="S1534" i="4"/>
  <c r="T1534" i="4"/>
  <c r="U1534" i="4"/>
  <c r="V1534" i="4"/>
  <c r="W1534" i="4"/>
  <c r="X1534" i="4"/>
  <c r="Y1534" i="4"/>
  <c r="Z1534" i="4"/>
  <c r="AA1534" i="4"/>
  <c r="P1535" i="4"/>
  <c r="Q1535" i="4"/>
  <c r="S1535" i="4"/>
  <c r="T1535" i="4"/>
  <c r="U1535" i="4"/>
  <c r="V1535" i="4"/>
  <c r="W1535" i="4"/>
  <c r="X1535" i="4"/>
  <c r="Y1535" i="4"/>
  <c r="Z1535" i="4"/>
  <c r="AA1535" i="4"/>
  <c r="P1536" i="4"/>
  <c r="Q1536" i="4"/>
  <c r="S1536" i="4"/>
  <c r="T1536" i="4"/>
  <c r="U1536" i="4"/>
  <c r="V1536" i="4"/>
  <c r="W1536" i="4"/>
  <c r="X1536" i="4"/>
  <c r="Y1536" i="4"/>
  <c r="Z1536" i="4"/>
  <c r="AA1536" i="4"/>
  <c r="P1537" i="4"/>
  <c r="Q1537" i="4"/>
  <c r="S1537" i="4"/>
  <c r="T1537" i="4"/>
  <c r="U1537" i="4"/>
  <c r="V1537" i="4"/>
  <c r="W1537" i="4"/>
  <c r="X1537" i="4"/>
  <c r="Y1537" i="4"/>
  <c r="Z1537" i="4"/>
  <c r="AA1537" i="4"/>
  <c r="P1538" i="4"/>
  <c r="Q1538" i="4"/>
  <c r="S1538" i="4"/>
  <c r="T1538" i="4"/>
  <c r="U1538" i="4"/>
  <c r="V1538" i="4"/>
  <c r="W1538" i="4"/>
  <c r="X1538" i="4"/>
  <c r="Y1538" i="4"/>
  <c r="Z1538" i="4"/>
  <c r="AA1538" i="4"/>
  <c r="P1539" i="4"/>
  <c r="Q1539" i="4"/>
  <c r="S1539" i="4"/>
  <c r="T1539" i="4"/>
  <c r="U1539" i="4"/>
  <c r="V1539" i="4"/>
  <c r="W1539" i="4"/>
  <c r="X1539" i="4"/>
  <c r="Y1539" i="4"/>
  <c r="Z1539" i="4"/>
  <c r="AA1539" i="4"/>
  <c r="P1540" i="4"/>
  <c r="Q1540" i="4"/>
  <c r="S1540" i="4"/>
  <c r="T1540" i="4"/>
  <c r="U1540" i="4"/>
  <c r="V1540" i="4"/>
  <c r="W1540" i="4"/>
  <c r="X1540" i="4"/>
  <c r="Y1540" i="4"/>
  <c r="Z1540" i="4"/>
  <c r="AA1540" i="4"/>
  <c r="P1541" i="4"/>
  <c r="Q1541" i="4"/>
  <c r="S1541" i="4"/>
  <c r="T1541" i="4"/>
  <c r="U1541" i="4"/>
  <c r="V1541" i="4"/>
  <c r="W1541" i="4"/>
  <c r="X1541" i="4"/>
  <c r="Y1541" i="4"/>
  <c r="Z1541" i="4"/>
  <c r="AA1541" i="4"/>
  <c r="P1542" i="4"/>
  <c r="Q1542" i="4"/>
  <c r="S1542" i="4"/>
  <c r="T1542" i="4"/>
  <c r="U1542" i="4"/>
  <c r="V1542" i="4"/>
  <c r="W1542" i="4"/>
  <c r="X1542" i="4"/>
  <c r="Y1542" i="4"/>
  <c r="Z1542" i="4"/>
  <c r="AA1542" i="4"/>
  <c r="P1543" i="4"/>
  <c r="Q1543" i="4"/>
  <c r="S1543" i="4"/>
  <c r="T1543" i="4"/>
  <c r="U1543" i="4"/>
  <c r="V1543" i="4"/>
  <c r="W1543" i="4"/>
  <c r="X1543" i="4"/>
  <c r="Y1543" i="4"/>
  <c r="Z1543" i="4"/>
  <c r="AA1543" i="4"/>
  <c r="P1544" i="4"/>
  <c r="Q1544" i="4"/>
  <c r="S1544" i="4"/>
  <c r="T1544" i="4"/>
  <c r="U1544" i="4"/>
  <c r="V1544" i="4"/>
  <c r="W1544" i="4"/>
  <c r="X1544" i="4"/>
  <c r="Y1544" i="4"/>
  <c r="Z1544" i="4"/>
  <c r="AA1544" i="4"/>
  <c r="P1545" i="4"/>
  <c r="Q1545" i="4"/>
  <c r="S1545" i="4"/>
  <c r="T1545" i="4"/>
  <c r="U1545" i="4"/>
  <c r="V1545" i="4"/>
  <c r="W1545" i="4"/>
  <c r="X1545" i="4"/>
  <c r="Y1545" i="4"/>
  <c r="Z1545" i="4"/>
  <c r="AA1545" i="4"/>
  <c r="P1546" i="4"/>
  <c r="Q1546" i="4"/>
  <c r="S1546" i="4"/>
  <c r="T1546" i="4"/>
  <c r="U1546" i="4"/>
  <c r="V1546" i="4"/>
  <c r="W1546" i="4"/>
  <c r="X1546" i="4"/>
  <c r="Y1546" i="4"/>
  <c r="Z1546" i="4"/>
  <c r="AA1546" i="4"/>
  <c r="P1547" i="4"/>
  <c r="Q1547" i="4"/>
  <c r="S1547" i="4"/>
  <c r="T1547" i="4"/>
  <c r="U1547" i="4"/>
  <c r="V1547" i="4"/>
  <c r="W1547" i="4"/>
  <c r="X1547" i="4"/>
  <c r="Y1547" i="4"/>
  <c r="Z1547" i="4"/>
  <c r="AA1547" i="4"/>
  <c r="P1548" i="4"/>
  <c r="Q1548" i="4"/>
  <c r="S1548" i="4"/>
  <c r="T1548" i="4"/>
  <c r="U1548" i="4"/>
  <c r="V1548" i="4"/>
  <c r="W1548" i="4"/>
  <c r="X1548" i="4"/>
  <c r="Y1548" i="4"/>
  <c r="Z1548" i="4"/>
  <c r="AA1548" i="4"/>
  <c r="P1549" i="4"/>
  <c r="Q1549" i="4"/>
  <c r="S1549" i="4"/>
  <c r="T1549" i="4"/>
  <c r="U1549" i="4"/>
  <c r="V1549" i="4"/>
  <c r="W1549" i="4"/>
  <c r="X1549" i="4"/>
  <c r="Y1549" i="4"/>
  <c r="Z1549" i="4"/>
  <c r="AA1549" i="4"/>
  <c r="P1550" i="4"/>
  <c r="Q1550" i="4"/>
  <c r="S1550" i="4"/>
  <c r="T1550" i="4"/>
  <c r="U1550" i="4"/>
  <c r="V1550" i="4"/>
  <c r="W1550" i="4"/>
  <c r="X1550" i="4"/>
  <c r="Y1550" i="4"/>
  <c r="Z1550" i="4"/>
  <c r="AA1550" i="4"/>
  <c r="P1551" i="4"/>
  <c r="Q1551" i="4"/>
  <c r="S1551" i="4"/>
  <c r="T1551" i="4"/>
  <c r="U1551" i="4"/>
  <c r="V1551" i="4"/>
  <c r="W1551" i="4"/>
  <c r="X1551" i="4"/>
  <c r="Y1551" i="4"/>
  <c r="Z1551" i="4"/>
  <c r="AA1551" i="4"/>
  <c r="P1552" i="4"/>
  <c r="Q1552" i="4"/>
  <c r="S1552" i="4"/>
  <c r="T1552" i="4"/>
  <c r="U1552" i="4"/>
  <c r="V1552" i="4"/>
  <c r="W1552" i="4"/>
  <c r="X1552" i="4"/>
  <c r="Y1552" i="4"/>
  <c r="Z1552" i="4"/>
  <c r="AA1552" i="4"/>
  <c r="P1553" i="4"/>
  <c r="Q1553" i="4"/>
  <c r="S1553" i="4"/>
  <c r="T1553" i="4"/>
  <c r="U1553" i="4"/>
  <c r="V1553" i="4"/>
  <c r="W1553" i="4"/>
  <c r="X1553" i="4"/>
  <c r="Y1553" i="4"/>
  <c r="Z1553" i="4"/>
  <c r="AA1553" i="4"/>
  <c r="P1554" i="4"/>
  <c r="Q1554" i="4"/>
  <c r="S1554" i="4"/>
  <c r="T1554" i="4"/>
  <c r="U1554" i="4"/>
  <c r="V1554" i="4"/>
  <c r="W1554" i="4"/>
  <c r="X1554" i="4"/>
  <c r="Y1554" i="4"/>
  <c r="Z1554" i="4"/>
  <c r="AA1554" i="4"/>
  <c r="P1555" i="4"/>
  <c r="Q1555" i="4"/>
  <c r="S1555" i="4"/>
  <c r="T1555" i="4"/>
  <c r="U1555" i="4"/>
  <c r="V1555" i="4"/>
  <c r="W1555" i="4"/>
  <c r="X1555" i="4"/>
  <c r="Y1555" i="4"/>
  <c r="Z1555" i="4"/>
  <c r="AA1555" i="4"/>
  <c r="P1556" i="4"/>
  <c r="Q1556" i="4"/>
  <c r="S1556" i="4"/>
  <c r="T1556" i="4"/>
  <c r="U1556" i="4"/>
  <c r="V1556" i="4"/>
  <c r="W1556" i="4"/>
  <c r="X1556" i="4"/>
  <c r="Y1556" i="4"/>
  <c r="Z1556" i="4"/>
  <c r="AA1556" i="4"/>
  <c r="P1557" i="4"/>
  <c r="Q1557" i="4"/>
  <c r="S1557" i="4"/>
  <c r="T1557" i="4"/>
  <c r="U1557" i="4"/>
  <c r="V1557" i="4"/>
  <c r="W1557" i="4"/>
  <c r="X1557" i="4"/>
  <c r="Y1557" i="4"/>
  <c r="Z1557" i="4"/>
  <c r="AA1557" i="4"/>
  <c r="P1558" i="4"/>
  <c r="Q1558" i="4"/>
  <c r="R1558" i="4"/>
  <c r="T1558" i="4"/>
  <c r="U1558" i="4"/>
  <c r="V1558" i="4"/>
  <c r="W1558" i="4"/>
  <c r="X1558" i="4"/>
  <c r="Y1558" i="4"/>
  <c r="Z1558" i="4"/>
  <c r="AA1558" i="4"/>
  <c r="P1559" i="4"/>
  <c r="Q1559" i="4"/>
  <c r="R1559" i="4"/>
  <c r="T1559" i="4"/>
  <c r="U1559" i="4"/>
  <c r="V1559" i="4"/>
  <c r="W1559" i="4"/>
  <c r="X1559" i="4"/>
  <c r="Y1559" i="4"/>
  <c r="Z1559" i="4"/>
  <c r="AA1559" i="4"/>
  <c r="P1560" i="4"/>
  <c r="Q1560" i="4"/>
  <c r="R1560" i="4"/>
  <c r="T1560" i="4"/>
  <c r="U1560" i="4"/>
  <c r="V1560" i="4"/>
  <c r="W1560" i="4"/>
  <c r="X1560" i="4"/>
  <c r="Y1560" i="4"/>
  <c r="Z1560" i="4"/>
  <c r="AA1560" i="4"/>
  <c r="P1561" i="4"/>
  <c r="Q1561" i="4"/>
  <c r="R1561" i="4"/>
  <c r="T1561" i="4"/>
  <c r="U1561" i="4"/>
  <c r="V1561" i="4"/>
  <c r="W1561" i="4"/>
  <c r="X1561" i="4"/>
  <c r="Y1561" i="4"/>
  <c r="Z1561" i="4"/>
  <c r="AA1561" i="4"/>
  <c r="P1562" i="4"/>
  <c r="Q1562" i="4"/>
  <c r="R1562" i="4"/>
  <c r="T1562" i="4"/>
  <c r="U1562" i="4"/>
  <c r="V1562" i="4"/>
  <c r="W1562" i="4"/>
  <c r="X1562" i="4"/>
  <c r="Y1562" i="4"/>
  <c r="Z1562" i="4"/>
  <c r="AA1562" i="4"/>
  <c r="P1563" i="4"/>
  <c r="Q1563" i="4"/>
  <c r="R1563" i="4"/>
  <c r="T1563" i="4"/>
  <c r="U1563" i="4"/>
  <c r="V1563" i="4"/>
  <c r="W1563" i="4"/>
  <c r="X1563" i="4"/>
  <c r="Y1563" i="4"/>
  <c r="Z1563" i="4"/>
  <c r="AA1563" i="4"/>
  <c r="P1564" i="4"/>
  <c r="Q1564" i="4"/>
  <c r="R1564" i="4"/>
  <c r="T1564" i="4"/>
  <c r="U1564" i="4"/>
  <c r="V1564" i="4"/>
  <c r="W1564" i="4"/>
  <c r="X1564" i="4"/>
  <c r="Y1564" i="4"/>
  <c r="Z1564" i="4"/>
  <c r="AA1564" i="4"/>
  <c r="P1565" i="4"/>
  <c r="Q1565" i="4"/>
  <c r="R1565" i="4"/>
  <c r="T1565" i="4"/>
  <c r="U1565" i="4"/>
  <c r="V1565" i="4"/>
  <c r="W1565" i="4"/>
  <c r="X1565" i="4"/>
  <c r="Y1565" i="4"/>
  <c r="Z1565" i="4"/>
  <c r="AA1565" i="4"/>
  <c r="P1566" i="4"/>
  <c r="Q1566" i="4"/>
  <c r="R1566" i="4"/>
  <c r="T1566" i="4"/>
  <c r="U1566" i="4"/>
  <c r="V1566" i="4"/>
  <c r="W1566" i="4"/>
  <c r="X1566" i="4"/>
  <c r="Y1566" i="4"/>
  <c r="Z1566" i="4"/>
  <c r="AA1566" i="4"/>
  <c r="P1567" i="4"/>
  <c r="Q1567" i="4"/>
  <c r="R1567" i="4"/>
  <c r="T1567" i="4"/>
  <c r="U1567" i="4"/>
  <c r="V1567" i="4"/>
  <c r="W1567" i="4"/>
  <c r="X1567" i="4"/>
  <c r="Y1567" i="4"/>
  <c r="Z1567" i="4"/>
  <c r="AA1567" i="4"/>
  <c r="P1568" i="4"/>
  <c r="Q1568" i="4"/>
  <c r="R1568" i="4"/>
  <c r="T1568" i="4"/>
  <c r="U1568" i="4"/>
  <c r="V1568" i="4"/>
  <c r="W1568" i="4"/>
  <c r="X1568" i="4"/>
  <c r="Y1568" i="4"/>
  <c r="Z1568" i="4"/>
  <c r="AA1568" i="4"/>
  <c r="P1569" i="4"/>
  <c r="Q1569" i="4"/>
  <c r="R1569" i="4"/>
  <c r="T1569" i="4"/>
  <c r="U1569" i="4"/>
  <c r="V1569" i="4"/>
  <c r="W1569" i="4"/>
  <c r="X1569" i="4"/>
  <c r="Y1569" i="4"/>
  <c r="Z1569" i="4"/>
  <c r="AA1569" i="4"/>
  <c r="P1570" i="4"/>
  <c r="Q1570" i="4"/>
  <c r="R1570" i="4"/>
  <c r="T1570" i="4"/>
  <c r="U1570" i="4"/>
  <c r="V1570" i="4"/>
  <c r="W1570" i="4"/>
  <c r="X1570" i="4"/>
  <c r="Y1570" i="4"/>
  <c r="Z1570" i="4"/>
  <c r="AA1570" i="4"/>
  <c r="P1571" i="4"/>
  <c r="Q1571" i="4"/>
  <c r="R1571" i="4"/>
  <c r="T1571" i="4"/>
  <c r="U1571" i="4"/>
  <c r="V1571" i="4"/>
  <c r="W1571" i="4"/>
  <c r="X1571" i="4"/>
  <c r="Y1571" i="4"/>
  <c r="Z1571" i="4"/>
  <c r="AA1571" i="4"/>
  <c r="P1572" i="4"/>
  <c r="Q1572" i="4"/>
  <c r="R1572" i="4"/>
  <c r="T1572" i="4"/>
  <c r="U1572" i="4"/>
  <c r="V1572" i="4"/>
  <c r="W1572" i="4"/>
  <c r="X1572" i="4"/>
  <c r="Y1572" i="4"/>
  <c r="Z1572" i="4"/>
  <c r="AA1572" i="4"/>
  <c r="P1573" i="4"/>
  <c r="Q1573" i="4"/>
  <c r="R1573" i="4"/>
  <c r="T1573" i="4"/>
  <c r="U1573" i="4"/>
  <c r="V1573" i="4"/>
  <c r="W1573" i="4"/>
  <c r="X1573" i="4"/>
  <c r="Y1573" i="4"/>
  <c r="Z1573" i="4"/>
  <c r="AA1573" i="4"/>
  <c r="P1574" i="4"/>
  <c r="Q1574" i="4"/>
  <c r="R1574" i="4"/>
  <c r="T1574" i="4"/>
  <c r="U1574" i="4"/>
  <c r="V1574" i="4"/>
  <c r="W1574" i="4"/>
  <c r="X1574" i="4"/>
  <c r="Y1574" i="4"/>
  <c r="Z1574" i="4"/>
  <c r="AA1574" i="4"/>
  <c r="P1575" i="4"/>
  <c r="Q1575" i="4"/>
  <c r="R1575" i="4"/>
  <c r="T1575" i="4"/>
  <c r="U1575" i="4"/>
  <c r="V1575" i="4"/>
  <c r="W1575" i="4"/>
  <c r="X1575" i="4"/>
  <c r="Y1575" i="4"/>
  <c r="Z1575" i="4"/>
  <c r="AA1575" i="4"/>
  <c r="P1576" i="4"/>
  <c r="Q1576" i="4"/>
  <c r="R1576" i="4"/>
  <c r="T1576" i="4"/>
  <c r="U1576" i="4"/>
  <c r="V1576" i="4"/>
  <c r="W1576" i="4"/>
  <c r="X1576" i="4"/>
  <c r="Y1576" i="4"/>
  <c r="Z1576" i="4"/>
  <c r="AA1576" i="4"/>
  <c r="P1577" i="4"/>
  <c r="Q1577" i="4"/>
  <c r="R1577" i="4"/>
  <c r="T1577" i="4"/>
  <c r="U1577" i="4"/>
  <c r="V1577" i="4"/>
  <c r="W1577" i="4"/>
  <c r="X1577" i="4"/>
  <c r="Y1577" i="4"/>
  <c r="Z1577" i="4"/>
  <c r="AA1577" i="4"/>
  <c r="P1578" i="4"/>
  <c r="Q1578" i="4"/>
  <c r="R1578" i="4"/>
  <c r="T1578" i="4"/>
  <c r="U1578" i="4"/>
  <c r="V1578" i="4"/>
  <c r="W1578" i="4"/>
  <c r="X1578" i="4"/>
  <c r="Y1578" i="4"/>
  <c r="Z1578" i="4"/>
  <c r="AA1578" i="4"/>
  <c r="P1579" i="4"/>
  <c r="Q1579" i="4"/>
  <c r="R1579" i="4"/>
  <c r="T1579" i="4"/>
  <c r="U1579" i="4"/>
  <c r="V1579" i="4"/>
  <c r="W1579" i="4"/>
  <c r="X1579" i="4"/>
  <c r="Y1579" i="4"/>
  <c r="Z1579" i="4"/>
  <c r="AA1579" i="4"/>
  <c r="P1580" i="4"/>
  <c r="Q1580" i="4"/>
  <c r="R1580" i="4"/>
  <c r="T1580" i="4"/>
  <c r="U1580" i="4"/>
  <c r="V1580" i="4"/>
  <c r="W1580" i="4"/>
  <c r="X1580" i="4"/>
  <c r="Y1580" i="4"/>
  <c r="Z1580" i="4"/>
  <c r="AA1580" i="4"/>
  <c r="P1581" i="4"/>
  <c r="Q1581" i="4"/>
  <c r="R1581" i="4"/>
  <c r="T1581" i="4"/>
  <c r="U1581" i="4"/>
  <c r="V1581" i="4"/>
  <c r="W1581" i="4"/>
  <c r="X1581" i="4"/>
  <c r="Y1581" i="4"/>
  <c r="Z1581" i="4"/>
  <c r="AA1581" i="4"/>
  <c r="P1582" i="4"/>
  <c r="Q1582" i="4"/>
  <c r="R1582" i="4"/>
  <c r="T1582" i="4"/>
  <c r="U1582" i="4"/>
  <c r="V1582" i="4"/>
  <c r="W1582" i="4"/>
  <c r="X1582" i="4"/>
  <c r="Y1582" i="4"/>
  <c r="Z1582" i="4"/>
  <c r="AA1582" i="4"/>
  <c r="P1583" i="4"/>
  <c r="Q1583" i="4"/>
  <c r="R1583" i="4"/>
  <c r="T1583" i="4"/>
  <c r="U1583" i="4"/>
  <c r="V1583" i="4"/>
  <c r="W1583" i="4"/>
  <c r="X1583" i="4"/>
  <c r="Y1583" i="4"/>
  <c r="Z1583" i="4"/>
  <c r="AA1583" i="4"/>
  <c r="P1584" i="4"/>
  <c r="Q1584" i="4"/>
  <c r="R1584" i="4"/>
  <c r="T1584" i="4"/>
  <c r="U1584" i="4"/>
  <c r="V1584" i="4"/>
  <c r="W1584" i="4"/>
  <c r="X1584" i="4"/>
  <c r="Y1584" i="4"/>
  <c r="Z1584" i="4"/>
  <c r="AA1584" i="4"/>
  <c r="P1585" i="4"/>
  <c r="Q1585" i="4"/>
  <c r="R1585" i="4"/>
  <c r="T1585" i="4"/>
  <c r="U1585" i="4"/>
  <c r="V1585" i="4"/>
  <c r="W1585" i="4"/>
  <c r="X1585" i="4"/>
  <c r="Y1585" i="4"/>
  <c r="Z1585" i="4"/>
  <c r="AA1585" i="4"/>
  <c r="P1586" i="4"/>
  <c r="Q1586" i="4"/>
  <c r="R1586" i="4"/>
  <c r="T1586" i="4"/>
  <c r="U1586" i="4"/>
  <c r="V1586" i="4"/>
  <c r="W1586" i="4"/>
  <c r="X1586" i="4"/>
  <c r="Y1586" i="4"/>
  <c r="Z1586" i="4"/>
  <c r="AA1586" i="4"/>
  <c r="P1587" i="4"/>
  <c r="Q1587" i="4"/>
  <c r="R1587" i="4"/>
  <c r="T1587" i="4"/>
  <c r="U1587" i="4"/>
  <c r="V1587" i="4"/>
  <c r="W1587" i="4"/>
  <c r="X1587" i="4"/>
  <c r="Y1587" i="4"/>
  <c r="Z1587" i="4"/>
  <c r="AA1587" i="4"/>
  <c r="P1588" i="4"/>
  <c r="Q1588" i="4"/>
  <c r="R1588" i="4"/>
  <c r="S1588" i="4"/>
  <c r="U1588" i="4"/>
  <c r="V1588" i="4"/>
  <c r="W1588" i="4"/>
  <c r="X1588" i="4"/>
  <c r="Y1588" i="4"/>
  <c r="Z1588" i="4"/>
  <c r="AA1588" i="4"/>
  <c r="P1589" i="4"/>
  <c r="Q1589" i="4"/>
  <c r="R1589" i="4"/>
  <c r="S1589" i="4"/>
  <c r="U1589" i="4"/>
  <c r="V1589" i="4"/>
  <c r="W1589" i="4"/>
  <c r="X1589" i="4"/>
  <c r="Y1589" i="4"/>
  <c r="Z1589" i="4"/>
  <c r="AA1589" i="4"/>
  <c r="P1590" i="4"/>
  <c r="Q1590" i="4"/>
  <c r="R1590" i="4"/>
  <c r="S1590" i="4"/>
  <c r="U1590" i="4"/>
  <c r="V1590" i="4"/>
  <c r="W1590" i="4"/>
  <c r="X1590" i="4"/>
  <c r="Y1590" i="4"/>
  <c r="Z1590" i="4"/>
  <c r="AA1590" i="4"/>
  <c r="P1591" i="4"/>
  <c r="Q1591" i="4"/>
  <c r="R1591" i="4"/>
  <c r="S1591" i="4"/>
  <c r="U1591" i="4"/>
  <c r="V1591" i="4"/>
  <c r="W1591" i="4"/>
  <c r="X1591" i="4"/>
  <c r="Y1591" i="4"/>
  <c r="Z1591" i="4"/>
  <c r="AA1591" i="4"/>
  <c r="P1592" i="4"/>
  <c r="Q1592" i="4"/>
  <c r="R1592" i="4"/>
  <c r="S1592" i="4"/>
  <c r="U1592" i="4"/>
  <c r="V1592" i="4"/>
  <c r="W1592" i="4"/>
  <c r="X1592" i="4"/>
  <c r="Y1592" i="4"/>
  <c r="Z1592" i="4"/>
  <c r="AA1592" i="4"/>
  <c r="P1593" i="4"/>
  <c r="Q1593" i="4"/>
  <c r="R1593" i="4"/>
  <c r="S1593" i="4"/>
  <c r="U1593" i="4"/>
  <c r="V1593" i="4"/>
  <c r="W1593" i="4"/>
  <c r="X1593" i="4"/>
  <c r="Y1593" i="4"/>
  <c r="Z1593" i="4"/>
  <c r="AA1593" i="4"/>
  <c r="P1594" i="4"/>
  <c r="Q1594" i="4"/>
  <c r="R1594" i="4"/>
  <c r="S1594" i="4"/>
  <c r="U1594" i="4"/>
  <c r="V1594" i="4"/>
  <c r="W1594" i="4"/>
  <c r="X1594" i="4"/>
  <c r="Y1594" i="4"/>
  <c r="Z1594" i="4"/>
  <c r="AA1594" i="4"/>
  <c r="P1595" i="4"/>
  <c r="Q1595" i="4"/>
  <c r="R1595" i="4"/>
  <c r="S1595" i="4"/>
  <c r="U1595" i="4"/>
  <c r="V1595" i="4"/>
  <c r="W1595" i="4"/>
  <c r="X1595" i="4"/>
  <c r="Y1595" i="4"/>
  <c r="Z1595" i="4"/>
  <c r="AA1595" i="4"/>
  <c r="P1596" i="4"/>
  <c r="Q1596" i="4"/>
  <c r="R1596" i="4"/>
  <c r="S1596" i="4"/>
  <c r="U1596" i="4"/>
  <c r="V1596" i="4"/>
  <c r="W1596" i="4"/>
  <c r="X1596" i="4"/>
  <c r="Y1596" i="4"/>
  <c r="Z1596" i="4"/>
  <c r="AA1596" i="4"/>
  <c r="P1597" i="4"/>
  <c r="Q1597" i="4"/>
  <c r="R1597" i="4"/>
  <c r="S1597" i="4"/>
  <c r="U1597" i="4"/>
  <c r="V1597" i="4"/>
  <c r="W1597" i="4"/>
  <c r="X1597" i="4"/>
  <c r="Y1597" i="4"/>
  <c r="Z1597" i="4"/>
  <c r="AA1597" i="4"/>
  <c r="P1598" i="4"/>
  <c r="Q1598" i="4"/>
  <c r="R1598" i="4"/>
  <c r="S1598" i="4"/>
  <c r="U1598" i="4"/>
  <c r="V1598" i="4"/>
  <c r="W1598" i="4"/>
  <c r="X1598" i="4"/>
  <c r="Y1598" i="4"/>
  <c r="Z1598" i="4"/>
  <c r="AA1598" i="4"/>
  <c r="P1599" i="4"/>
  <c r="Q1599" i="4"/>
  <c r="R1599" i="4"/>
  <c r="S1599" i="4"/>
  <c r="U1599" i="4"/>
  <c r="V1599" i="4"/>
  <c r="W1599" i="4"/>
  <c r="X1599" i="4"/>
  <c r="Y1599" i="4"/>
  <c r="Z1599" i="4"/>
  <c r="AA1599" i="4"/>
  <c r="P1600" i="4"/>
  <c r="Q1600" i="4"/>
  <c r="R1600" i="4"/>
  <c r="S1600" i="4"/>
  <c r="U1600" i="4"/>
  <c r="V1600" i="4"/>
  <c r="W1600" i="4"/>
  <c r="X1600" i="4"/>
  <c r="Y1600" i="4"/>
  <c r="Z1600" i="4"/>
  <c r="AA1600" i="4"/>
  <c r="P1601" i="4"/>
  <c r="Q1601" i="4"/>
  <c r="R1601" i="4"/>
  <c r="S1601" i="4"/>
  <c r="U1601" i="4"/>
  <c r="V1601" i="4"/>
  <c r="W1601" i="4"/>
  <c r="X1601" i="4"/>
  <c r="Y1601" i="4"/>
  <c r="Z1601" i="4"/>
  <c r="AA1601" i="4"/>
  <c r="P1602" i="4"/>
  <c r="Q1602" i="4"/>
  <c r="R1602" i="4"/>
  <c r="S1602" i="4"/>
  <c r="U1602" i="4"/>
  <c r="V1602" i="4"/>
  <c r="W1602" i="4"/>
  <c r="X1602" i="4"/>
  <c r="Y1602" i="4"/>
  <c r="Z1602" i="4"/>
  <c r="AA1602" i="4"/>
  <c r="P1603" i="4"/>
  <c r="Q1603" i="4"/>
  <c r="R1603" i="4"/>
  <c r="S1603" i="4"/>
  <c r="U1603" i="4"/>
  <c r="V1603" i="4"/>
  <c r="W1603" i="4"/>
  <c r="X1603" i="4"/>
  <c r="Y1603" i="4"/>
  <c r="Z1603" i="4"/>
  <c r="AA1603" i="4"/>
  <c r="P1604" i="4"/>
  <c r="Q1604" i="4"/>
  <c r="R1604" i="4"/>
  <c r="S1604" i="4"/>
  <c r="U1604" i="4"/>
  <c r="V1604" i="4"/>
  <c r="W1604" i="4"/>
  <c r="X1604" i="4"/>
  <c r="Y1604" i="4"/>
  <c r="Z1604" i="4"/>
  <c r="AA1604" i="4"/>
  <c r="P1605" i="4"/>
  <c r="Q1605" i="4"/>
  <c r="R1605" i="4"/>
  <c r="S1605" i="4"/>
  <c r="U1605" i="4"/>
  <c r="V1605" i="4"/>
  <c r="W1605" i="4"/>
  <c r="X1605" i="4"/>
  <c r="Y1605" i="4"/>
  <c r="Z1605" i="4"/>
  <c r="AA1605" i="4"/>
  <c r="P1606" i="4"/>
  <c r="Q1606" i="4"/>
  <c r="R1606" i="4"/>
  <c r="S1606" i="4"/>
  <c r="U1606" i="4"/>
  <c r="V1606" i="4"/>
  <c r="W1606" i="4"/>
  <c r="X1606" i="4"/>
  <c r="Y1606" i="4"/>
  <c r="Z1606" i="4"/>
  <c r="AA1606" i="4"/>
  <c r="P1607" i="4"/>
  <c r="Q1607" i="4"/>
  <c r="R1607" i="4"/>
  <c r="S1607" i="4"/>
  <c r="U1607" i="4"/>
  <c r="V1607" i="4"/>
  <c r="W1607" i="4"/>
  <c r="X1607" i="4"/>
  <c r="Y1607" i="4"/>
  <c r="Z1607" i="4"/>
  <c r="AA1607" i="4"/>
  <c r="P1608" i="4"/>
  <c r="Q1608" i="4"/>
  <c r="R1608" i="4"/>
  <c r="S1608" i="4"/>
  <c r="U1608" i="4"/>
  <c r="V1608" i="4"/>
  <c r="W1608" i="4"/>
  <c r="X1608" i="4"/>
  <c r="Y1608" i="4"/>
  <c r="Z1608" i="4"/>
  <c r="AA1608" i="4"/>
  <c r="P1609" i="4"/>
  <c r="Q1609" i="4"/>
  <c r="R1609" i="4"/>
  <c r="S1609" i="4"/>
  <c r="U1609" i="4"/>
  <c r="V1609" i="4"/>
  <c r="W1609" i="4"/>
  <c r="X1609" i="4"/>
  <c r="Y1609" i="4"/>
  <c r="Z1609" i="4"/>
  <c r="AA1609" i="4"/>
  <c r="P1610" i="4"/>
  <c r="Q1610" i="4"/>
  <c r="R1610" i="4"/>
  <c r="S1610" i="4"/>
  <c r="U1610" i="4"/>
  <c r="V1610" i="4"/>
  <c r="W1610" i="4"/>
  <c r="X1610" i="4"/>
  <c r="Y1610" i="4"/>
  <c r="Z1610" i="4"/>
  <c r="AA1610" i="4"/>
  <c r="P1611" i="4"/>
  <c r="Q1611" i="4"/>
  <c r="R1611" i="4"/>
  <c r="S1611" i="4"/>
  <c r="U1611" i="4"/>
  <c r="V1611" i="4"/>
  <c r="W1611" i="4"/>
  <c r="X1611" i="4"/>
  <c r="Y1611" i="4"/>
  <c r="Z1611" i="4"/>
  <c r="AA1611" i="4"/>
  <c r="P1612" i="4"/>
  <c r="Q1612" i="4"/>
  <c r="R1612" i="4"/>
  <c r="S1612" i="4"/>
  <c r="U1612" i="4"/>
  <c r="V1612" i="4"/>
  <c r="W1612" i="4"/>
  <c r="X1612" i="4"/>
  <c r="Y1612" i="4"/>
  <c r="Z1612" i="4"/>
  <c r="AA1612" i="4"/>
  <c r="P1613" i="4"/>
  <c r="Q1613" i="4"/>
  <c r="R1613" i="4"/>
  <c r="S1613" i="4"/>
  <c r="U1613" i="4"/>
  <c r="V1613" i="4"/>
  <c r="W1613" i="4"/>
  <c r="X1613" i="4"/>
  <c r="Y1613" i="4"/>
  <c r="Z1613" i="4"/>
  <c r="AA1613" i="4"/>
  <c r="P1614" i="4"/>
  <c r="Q1614" i="4"/>
  <c r="R1614" i="4"/>
  <c r="S1614" i="4"/>
  <c r="U1614" i="4"/>
  <c r="V1614" i="4"/>
  <c r="W1614" i="4"/>
  <c r="X1614" i="4"/>
  <c r="Y1614" i="4"/>
  <c r="Z1614" i="4"/>
  <c r="AA1614" i="4"/>
  <c r="P1615" i="4"/>
  <c r="Q1615" i="4"/>
  <c r="R1615" i="4"/>
  <c r="S1615" i="4"/>
  <c r="U1615" i="4"/>
  <c r="V1615" i="4"/>
  <c r="W1615" i="4"/>
  <c r="X1615" i="4"/>
  <c r="Y1615" i="4"/>
  <c r="Z1615" i="4"/>
  <c r="AA1615" i="4"/>
  <c r="P1616" i="4"/>
  <c r="Q1616" i="4"/>
  <c r="R1616" i="4"/>
  <c r="S1616" i="4"/>
  <c r="U1616" i="4"/>
  <c r="V1616" i="4"/>
  <c r="W1616" i="4"/>
  <c r="X1616" i="4"/>
  <c r="Y1616" i="4"/>
  <c r="Z1616" i="4"/>
  <c r="AA1616" i="4"/>
  <c r="P1617" i="4"/>
  <c r="Q1617" i="4"/>
  <c r="R1617" i="4"/>
  <c r="S1617" i="4"/>
  <c r="U1617" i="4"/>
  <c r="V1617" i="4"/>
  <c r="W1617" i="4"/>
  <c r="X1617" i="4"/>
  <c r="Y1617" i="4"/>
  <c r="Z1617" i="4"/>
  <c r="AA1617" i="4"/>
  <c r="P1618" i="4"/>
  <c r="Q1618" i="4"/>
  <c r="R1618" i="4"/>
  <c r="S1618" i="4"/>
  <c r="U1618" i="4"/>
  <c r="V1618" i="4"/>
  <c r="W1618" i="4"/>
  <c r="X1618" i="4"/>
  <c r="Y1618" i="4"/>
  <c r="Z1618" i="4"/>
  <c r="AA1618" i="4"/>
  <c r="P1619" i="4"/>
  <c r="Q1619" i="4"/>
  <c r="R1619" i="4"/>
  <c r="S1619" i="4"/>
  <c r="T1619" i="4"/>
  <c r="V1619" i="4"/>
  <c r="W1619" i="4"/>
  <c r="X1619" i="4"/>
  <c r="Y1619" i="4"/>
  <c r="Z1619" i="4"/>
  <c r="AA1619" i="4"/>
  <c r="P1620" i="4"/>
  <c r="Q1620" i="4"/>
  <c r="R1620" i="4"/>
  <c r="S1620" i="4"/>
  <c r="T1620" i="4"/>
  <c r="V1620" i="4"/>
  <c r="W1620" i="4"/>
  <c r="X1620" i="4"/>
  <c r="Y1620" i="4"/>
  <c r="Z1620" i="4"/>
  <c r="AA1620" i="4"/>
  <c r="P1621" i="4"/>
  <c r="Q1621" i="4"/>
  <c r="R1621" i="4"/>
  <c r="S1621" i="4"/>
  <c r="T1621" i="4"/>
  <c r="V1621" i="4"/>
  <c r="W1621" i="4"/>
  <c r="X1621" i="4"/>
  <c r="Y1621" i="4"/>
  <c r="Z1621" i="4"/>
  <c r="AA1621" i="4"/>
  <c r="P1622" i="4"/>
  <c r="Q1622" i="4"/>
  <c r="R1622" i="4"/>
  <c r="S1622" i="4"/>
  <c r="T1622" i="4"/>
  <c r="V1622" i="4"/>
  <c r="W1622" i="4"/>
  <c r="X1622" i="4"/>
  <c r="Y1622" i="4"/>
  <c r="Z1622" i="4"/>
  <c r="AA1622" i="4"/>
  <c r="P1623" i="4"/>
  <c r="Q1623" i="4"/>
  <c r="R1623" i="4"/>
  <c r="S1623" i="4"/>
  <c r="T1623" i="4"/>
  <c r="V1623" i="4"/>
  <c r="W1623" i="4"/>
  <c r="X1623" i="4"/>
  <c r="Y1623" i="4"/>
  <c r="Z1623" i="4"/>
  <c r="AA1623" i="4"/>
  <c r="P1624" i="4"/>
  <c r="Q1624" i="4"/>
  <c r="R1624" i="4"/>
  <c r="S1624" i="4"/>
  <c r="T1624" i="4"/>
  <c r="V1624" i="4"/>
  <c r="W1624" i="4"/>
  <c r="X1624" i="4"/>
  <c r="Y1624" i="4"/>
  <c r="Z1624" i="4"/>
  <c r="AA1624" i="4"/>
  <c r="P1625" i="4"/>
  <c r="Q1625" i="4"/>
  <c r="R1625" i="4"/>
  <c r="S1625" i="4"/>
  <c r="T1625" i="4"/>
  <c r="V1625" i="4"/>
  <c r="W1625" i="4"/>
  <c r="X1625" i="4"/>
  <c r="Y1625" i="4"/>
  <c r="Z1625" i="4"/>
  <c r="AA1625" i="4"/>
  <c r="P1626" i="4"/>
  <c r="Q1626" i="4"/>
  <c r="R1626" i="4"/>
  <c r="S1626" i="4"/>
  <c r="T1626" i="4"/>
  <c r="V1626" i="4"/>
  <c r="W1626" i="4"/>
  <c r="X1626" i="4"/>
  <c r="Y1626" i="4"/>
  <c r="Z1626" i="4"/>
  <c r="AA1626" i="4"/>
  <c r="P1627" i="4"/>
  <c r="Q1627" i="4"/>
  <c r="R1627" i="4"/>
  <c r="S1627" i="4"/>
  <c r="T1627" i="4"/>
  <c r="V1627" i="4"/>
  <c r="W1627" i="4"/>
  <c r="X1627" i="4"/>
  <c r="Y1627" i="4"/>
  <c r="Z1627" i="4"/>
  <c r="AA1627" i="4"/>
  <c r="P1628" i="4"/>
  <c r="Q1628" i="4"/>
  <c r="R1628" i="4"/>
  <c r="S1628" i="4"/>
  <c r="T1628" i="4"/>
  <c r="V1628" i="4"/>
  <c r="W1628" i="4"/>
  <c r="X1628" i="4"/>
  <c r="Y1628" i="4"/>
  <c r="Z1628" i="4"/>
  <c r="AA1628" i="4"/>
  <c r="P1629" i="4"/>
  <c r="Q1629" i="4"/>
  <c r="R1629" i="4"/>
  <c r="S1629" i="4"/>
  <c r="T1629" i="4"/>
  <c r="V1629" i="4"/>
  <c r="W1629" i="4"/>
  <c r="X1629" i="4"/>
  <c r="Y1629" i="4"/>
  <c r="Z1629" i="4"/>
  <c r="AA1629" i="4"/>
  <c r="P1630" i="4"/>
  <c r="Q1630" i="4"/>
  <c r="R1630" i="4"/>
  <c r="S1630" i="4"/>
  <c r="T1630" i="4"/>
  <c r="V1630" i="4"/>
  <c r="W1630" i="4"/>
  <c r="X1630" i="4"/>
  <c r="Y1630" i="4"/>
  <c r="Z1630" i="4"/>
  <c r="AA1630" i="4"/>
  <c r="P1631" i="4"/>
  <c r="Q1631" i="4"/>
  <c r="R1631" i="4"/>
  <c r="S1631" i="4"/>
  <c r="T1631" i="4"/>
  <c r="V1631" i="4"/>
  <c r="W1631" i="4"/>
  <c r="X1631" i="4"/>
  <c r="Y1631" i="4"/>
  <c r="Z1631" i="4"/>
  <c r="AA1631" i="4"/>
  <c r="P1632" i="4"/>
  <c r="Q1632" i="4"/>
  <c r="R1632" i="4"/>
  <c r="S1632" i="4"/>
  <c r="T1632" i="4"/>
  <c r="V1632" i="4"/>
  <c r="W1632" i="4"/>
  <c r="X1632" i="4"/>
  <c r="Y1632" i="4"/>
  <c r="Z1632" i="4"/>
  <c r="AA1632" i="4"/>
  <c r="P1633" i="4"/>
  <c r="Q1633" i="4"/>
  <c r="R1633" i="4"/>
  <c r="S1633" i="4"/>
  <c r="T1633" i="4"/>
  <c r="V1633" i="4"/>
  <c r="W1633" i="4"/>
  <c r="X1633" i="4"/>
  <c r="Y1633" i="4"/>
  <c r="Z1633" i="4"/>
  <c r="AA1633" i="4"/>
  <c r="P1634" i="4"/>
  <c r="Q1634" i="4"/>
  <c r="R1634" i="4"/>
  <c r="S1634" i="4"/>
  <c r="T1634" i="4"/>
  <c r="V1634" i="4"/>
  <c r="W1634" i="4"/>
  <c r="X1634" i="4"/>
  <c r="Y1634" i="4"/>
  <c r="Z1634" i="4"/>
  <c r="AA1634" i="4"/>
  <c r="P1635" i="4"/>
  <c r="Q1635" i="4"/>
  <c r="R1635" i="4"/>
  <c r="S1635" i="4"/>
  <c r="T1635" i="4"/>
  <c r="V1635" i="4"/>
  <c r="W1635" i="4"/>
  <c r="X1635" i="4"/>
  <c r="Y1635" i="4"/>
  <c r="Z1635" i="4"/>
  <c r="AA1635" i="4"/>
  <c r="P1636" i="4"/>
  <c r="Q1636" i="4"/>
  <c r="R1636" i="4"/>
  <c r="S1636" i="4"/>
  <c r="T1636" i="4"/>
  <c r="V1636" i="4"/>
  <c r="W1636" i="4"/>
  <c r="X1636" i="4"/>
  <c r="Y1636" i="4"/>
  <c r="Z1636" i="4"/>
  <c r="AA1636" i="4"/>
  <c r="P1637" i="4"/>
  <c r="Q1637" i="4"/>
  <c r="R1637" i="4"/>
  <c r="S1637" i="4"/>
  <c r="T1637" i="4"/>
  <c r="V1637" i="4"/>
  <c r="W1637" i="4"/>
  <c r="X1637" i="4"/>
  <c r="Y1637" i="4"/>
  <c r="Z1637" i="4"/>
  <c r="AA1637" i="4"/>
  <c r="P1638" i="4"/>
  <c r="Q1638" i="4"/>
  <c r="R1638" i="4"/>
  <c r="S1638" i="4"/>
  <c r="T1638" i="4"/>
  <c r="V1638" i="4"/>
  <c r="W1638" i="4"/>
  <c r="X1638" i="4"/>
  <c r="Y1638" i="4"/>
  <c r="Z1638" i="4"/>
  <c r="AA1638" i="4"/>
  <c r="P1639" i="4"/>
  <c r="Q1639" i="4"/>
  <c r="R1639" i="4"/>
  <c r="S1639" i="4"/>
  <c r="T1639" i="4"/>
  <c r="V1639" i="4"/>
  <c r="W1639" i="4"/>
  <c r="X1639" i="4"/>
  <c r="Y1639" i="4"/>
  <c r="Z1639" i="4"/>
  <c r="AA1639" i="4"/>
  <c r="P1640" i="4"/>
  <c r="Q1640" i="4"/>
  <c r="R1640" i="4"/>
  <c r="S1640" i="4"/>
  <c r="T1640" i="4"/>
  <c r="V1640" i="4"/>
  <c r="W1640" i="4"/>
  <c r="X1640" i="4"/>
  <c r="Y1640" i="4"/>
  <c r="Z1640" i="4"/>
  <c r="AA1640" i="4"/>
  <c r="P1641" i="4"/>
  <c r="Q1641" i="4"/>
  <c r="R1641" i="4"/>
  <c r="S1641" i="4"/>
  <c r="T1641" i="4"/>
  <c r="V1641" i="4"/>
  <c r="W1641" i="4"/>
  <c r="X1641" i="4"/>
  <c r="Y1641" i="4"/>
  <c r="Z1641" i="4"/>
  <c r="AA1641" i="4"/>
  <c r="P1642" i="4"/>
  <c r="Q1642" i="4"/>
  <c r="R1642" i="4"/>
  <c r="S1642" i="4"/>
  <c r="T1642" i="4"/>
  <c r="V1642" i="4"/>
  <c r="W1642" i="4"/>
  <c r="X1642" i="4"/>
  <c r="Y1642" i="4"/>
  <c r="Z1642" i="4"/>
  <c r="AA1642" i="4"/>
  <c r="P1643" i="4"/>
  <c r="Q1643" i="4"/>
  <c r="R1643" i="4"/>
  <c r="S1643" i="4"/>
  <c r="T1643" i="4"/>
  <c r="V1643" i="4"/>
  <c r="W1643" i="4"/>
  <c r="X1643" i="4"/>
  <c r="Y1643" i="4"/>
  <c r="Z1643" i="4"/>
  <c r="AA1643" i="4"/>
  <c r="P1644" i="4"/>
  <c r="Q1644" i="4"/>
  <c r="R1644" i="4"/>
  <c r="S1644" i="4"/>
  <c r="T1644" i="4"/>
  <c r="V1644" i="4"/>
  <c r="W1644" i="4"/>
  <c r="X1644" i="4"/>
  <c r="Y1644" i="4"/>
  <c r="Z1644" i="4"/>
  <c r="AA1644" i="4"/>
  <c r="P1645" i="4"/>
  <c r="Q1645" i="4"/>
  <c r="R1645" i="4"/>
  <c r="S1645" i="4"/>
  <c r="T1645" i="4"/>
  <c r="V1645" i="4"/>
  <c r="W1645" i="4"/>
  <c r="X1645" i="4"/>
  <c r="Y1645" i="4"/>
  <c r="Z1645" i="4"/>
  <c r="AA1645" i="4"/>
  <c r="P1646" i="4"/>
  <c r="Q1646" i="4"/>
  <c r="R1646" i="4"/>
  <c r="S1646" i="4"/>
  <c r="T1646" i="4"/>
  <c r="V1646" i="4"/>
  <c r="W1646" i="4"/>
  <c r="X1646" i="4"/>
  <c r="Y1646" i="4"/>
  <c r="Z1646" i="4"/>
  <c r="AA1646" i="4"/>
  <c r="P1647" i="4"/>
  <c r="Q1647" i="4"/>
  <c r="R1647" i="4"/>
  <c r="S1647" i="4"/>
  <c r="T1647" i="4"/>
  <c r="V1647" i="4"/>
  <c r="W1647" i="4"/>
  <c r="X1647" i="4"/>
  <c r="Y1647" i="4"/>
  <c r="Z1647" i="4"/>
  <c r="AA1647" i="4"/>
  <c r="P1648" i="4"/>
  <c r="Q1648" i="4"/>
  <c r="R1648" i="4"/>
  <c r="S1648" i="4"/>
  <c r="T1648" i="4"/>
  <c r="V1648" i="4"/>
  <c r="W1648" i="4"/>
  <c r="X1648" i="4"/>
  <c r="Y1648" i="4"/>
  <c r="Z1648" i="4"/>
  <c r="AA1648" i="4"/>
  <c r="P1649" i="4"/>
  <c r="Q1649" i="4"/>
  <c r="R1649" i="4"/>
  <c r="S1649" i="4"/>
  <c r="T1649" i="4"/>
  <c r="U1649" i="4"/>
  <c r="W1649" i="4"/>
  <c r="X1649" i="4"/>
  <c r="Y1649" i="4"/>
  <c r="Z1649" i="4"/>
  <c r="AA1649" i="4"/>
  <c r="P1650" i="4"/>
  <c r="Q1650" i="4"/>
  <c r="R1650" i="4"/>
  <c r="S1650" i="4"/>
  <c r="T1650" i="4"/>
  <c r="U1650" i="4"/>
  <c r="W1650" i="4"/>
  <c r="X1650" i="4"/>
  <c r="Y1650" i="4"/>
  <c r="Z1650" i="4"/>
  <c r="AA1650" i="4"/>
  <c r="P1651" i="4"/>
  <c r="Q1651" i="4"/>
  <c r="R1651" i="4"/>
  <c r="S1651" i="4"/>
  <c r="T1651" i="4"/>
  <c r="U1651" i="4"/>
  <c r="W1651" i="4"/>
  <c r="X1651" i="4"/>
  <c r="Y1651" i="4"/>
  <c r="Z1651" i="4"/>
  <c r="AA1651" i="4"/>
  <c r="P1652" i="4"/>
  <c r="Q1652" i="4"/>
  <c r="R1652" i="4"/>
  <c r="S1652" i="4"/>
  <c r="T1652" i="4"/>
  <c r="U1652" i="4"/>
  <c r="W1652" i="4"/>
  <c r="X1652" i="4"/>
  <c r="Y1652" i="4"/>
  <c r="Z1652" i="4"/>
  <c r="AA1652" i="4"/>
  <c r="P1653" i="4"/>
  <c r="Q1653" i="4"/>
  <c r="R1653" i="4"/>
  <c r="S1653" i="4"/>
  <c r="T1653" i="4"/>
  <c r="U1653" i="4"/>
  <c r="W1653" i="4"/>
  <c r="X1653" i="4"/>
  <c r="Y1653" i="4"/>
  <c r="Z1653" i="4"/>
  <c r="AA1653" i="4"/>
  <c r="P1654" i="4"/>
  <c r="Q1654" i="4"/>
  <c r="R1654" i="4"/>
  <c r="S1654" i="4"/>
  <c r="T1654" i="4"/>
  <c r="U1654" i="4"/>
  <c r="W1654" i="4"/>
  <c r="X1654" i="4"/>
  <c r="Y1654" i="4"/>
  <c r="Z1654" i="4"/>
  <c r="AA1654" i="4"/>
  <c r="P1655" i="4"/>
  <c r="Q1655" i="4"/>
  <c r="R1655" i="4"/>
  <c r="S1655" i="4"/>
  <c r="T1655" i="4"/>
  <c r="U1655" i="4"/>
  <c r="W1655" i="4"/>
  <c r="X1655" i="4"/>
  <c r="Y1655" i="4"/>
  <c r="Z1655" i="4"/>
  <c r="AA1655" i="4"/>
  <c r="P1656" i="4"/>
  <c r="Q1656" i="4"/>
  <c r="R1656" i="4"/>
  <c r="S1656" i="4"/>
  <c r="T1656" i="4"/>
  <c r="U1656" i="4"/>
  <c r="W1656" i="4"/>
  <c r="X1656" i="4"/>
  <c r="Y1656" i="4"/>
  <c r="Z1656" i="4"/>
  <c r="AA1656" i="4"/>
  <c r="P1657" i="4"/>
  <c r="Q1657" i="4"/>
  <c r="R1657" i="4"/>
  <c r="S1657" i="4"/>
  <c r="T1657" i="4"/>
  <c r="U1657" i="4"/>
  <c r="W1657" i="4"/>
  <c r="X1657" i="4"/>
  <c r="Y1657" i="4"/>
  <c r="Z1657" i="4"/>
  <c r="AA1657" i="4"/>
  <c r="P1658" i="4"/>
  <c r="Q1658" i="4"/>
  <c r="R1658" i="4"/>
  <c r="S1658" i="4"/>
  <c r="T1658" i="4"/>
  <c r="U1658" i="4"/>
  <c r="W1658" i="4"/>
  <c r="X1658" i="4"/>
  <c r="Y1658" i="4"/>
  <c r="Z1658" i="4"/>
  <c r="AA1658" i="4"/>
  <c r="P1659" i="4"/>
  <c r="Q1659" i="4"/>
  <c r="R1659" i="4"/>
  <c r="S1659" i="4"/>
  <c r="T1659" i="4"/>
  <c r="U1659" i="4"/>
  <c r="W1659" i="4"/>
  <c r="X1659" i="4"/>
  <c r="Y1659" i="4"/>
  <c r="Z1659" i="4"/>
  <c r="AA1659" i="4"/>
  <c r="P1660" i="4"/>
  <c r="Q1660" i="4"/>
  <c r="R1660" i="4"/>
  <c r="S1660" i="4"/>
  <c r="T1660" i="4"/>
  <c r="U1660" i="4"/>
  <c r="W1660" i="4"/>
  <c r="X1660" i="4"/>
  <c r="Y1660" i="4"/>
  <c r="Z1660" i="4"/>
  <c r="AA1660" i="4"/>
  <c r="P1661" i="4"/>
  <c r="Q1661" i="4"/>
  <c r="R1661" i="4"/>
  <c r="S1661" i="4"/>
  <c r="T1661" i="4"/>
  <c r="U1661" i="4"/>
  <c r="W1661" i="4"/>
  <c r="X1661" i="4"/>
  <c r="Y1661" i="4"/>
  <c r="Z1661" i="4"/>
  <c r="AA1661" i="4"/>
  <c r="P1662" i="4"/>
  <c r="Q1662" i="4"/>
  <c r="R1662" i="4"/>
  <c r="S1662" i="4"/>
  <c r="T1662" i="4"/>
  <c r="U1662" i="4"/>
  <c r="W1662" i="4"/>
  <c r="X1662" i="4"/>
  <c r="Y1662" i="4"/>
  <c r="Z1662" i="4"/>
  <c r="AA1662" i="4"/>
  <c r="P1663" i="4"/>
  <c r="Q1663" i="4"/>
  <c r="R1663" i="4"/>
  <c r="S1663" i="4"/>
  <c r="T1663" i="4"/>
  <c r="U1663" i="4"/>
  <c r="W1663" i="4"/>
  <c r="X1663" i="4"/>
  <c r="Y1663" i="4"/>
  <c r="Z1663" i="4"/>
  <c r="AA1663" i="4"/>
  <c r="P1664" i="4"/>
  <c r="Q1664" i="4"/>
  <c r="R1664" i="4"/>
  <c r="S1664" i="4"/>
  <c r="T1664" i="4"/>
  <c r="U1664" i="4"/>
  <c r="W1664" i="4"/>
  <c r="X1664" i="4"/>
  <c r="Y1664" i="4"/>
  <c r="Z1664" i="4"/>
  <c r="AA1664" i="4"/>
  <c r="P1665" i="4"/>
  <c r="Q1665" i="4"/>
  <c r="R1665" i="4"/>
  <c r="S1665" i="4"/>
  <c r="T1665" i="4"/>
  <c r="U1665" i="4"/>
  <c r="W1665" i="4"/>
  <c r="X1665" i="4"/>
  <c r="Y1665" i="4"/>
  <c r="Z1665" i="4"/>
  <c r="AA1665" i="4"/>
  <c r="P1666" i="4"/>
  <c r="Q1666" i="4"/>
  <c r="R1666" i="4"/>
  <c r="S1666" i="4"/>
  <c r="T1666" i="4"/>
  <c r="U1666" i="4"/>
  <c r="W1666" i="4"/>
  <c r="X1666" i="4"/>
  <c r="Y1666" i="4"/>
  <c r="Z1666" i="4"/>
  <c r="AA1666" i="4"/>
  <c r="P1667" i="4"/>
  <c r="Q1667" i="4"/>
  <c r="R1667" i="4"/>
  <c r="S1667" i="4"/>
  <c r="T1667" i="4"/>
  <c r="U1667" i="4"/>
  <c r="W1667" i="4"/>
  <c r="X1667" i="4"/>
  <c r="Y1667" i="4"/>
  <c r="Z1667" i="4"/>
  <c r="AA1667" i="4"/>
  <c r="P1668" i="4"/>
  <c r="Q1668" i="4"/>
  <c r="R1668" i="4"/>
  <c r="S1668" i="4"/>
  <c r="T1668" i="4"/>
  <c r="U1668" i="4"/>
  <c r="W1668" i="4"/>
  <c r="X1668" i="4"/>
  <c r="Y1668" i="4"/>
  <c r="Z1668" i="4"/>
  <c r="AA1668" i="4"/>
  <c r="P1669" i="4"/>
  <c r="Q1669" i="4"/>
  <c r="R1669" i="4"/>
  <c r="S1669" i="4"/>
  <c r="T1669" i="4"/>
  <c r="U1669" i="4"/>
  <c r="W1669" i="4"/>
  <c r="X1669" i="4"/>
  <c r="Y1669" i="4"/>
  <c r="Z1669" i="4"/>
  <c r="AA1669" i="4"/>
  <c r="P1670" i="4"/>
  <c r="Q1670" i="4"/>
  <c r="R1670" i="4"/>
  <c r="S1670" i="4"/>
  <c r="T1670" i="4"/>
  <c r="U1670" i="4"/>
  <c r="W1670" i="4"/>
  <c r="X1670" i="4"/>
  <c r="Y1670" i="4"/>
  <c r="Z1670" i="4"/>
  <c r="AA1670" i="4"/>
  <c r="P1671" i="4"/>
  <c r="Q1671" i="4"/>
  <c r="R1671" i="4"/>
  <c r="S1671" i="4"/>
  <c r="T1671" i="4"/>
  <c r="U1671" i="4"/>
  <c r="W1671" i="4"/>
  <c r="X1671" i="4"/>
  <c r="Y1671" i="4"/>
  <c r="Z1671" i="4"/>
  <c r="AA1671" i="4"/>
  <c r="P1672" i="4"/>
  <c r="Q1672" i="4"/>
  <c r="R1672" i="4"/>
  <c r="S1672" i="4"/>
  <c r="T1672" i="4"/>
  <c r="U1672" i="4"/>
  <c r="W1672" i="4"/>
  <c r="X1672" i="4"/>
  <c r="Y1672" i="4"/>
  <c r="Z1672" i="4"/>
  <c r="AA1672" i="4"/>
  <c r="P1673" i="4"/>
  <c r="Q1673" i="4"/>
  <c r="R1673" i="4"/>
  <c r="S1673" i="4"/>
  <c r="T1673" i="4"/>
  <c r="U1673" i="4"/>
  <c r="W1673" i="4"/>
  <c r="X1673" i="4"/>
  <c r="Y1673" i="4"/>
  <c r="Z1673" i="4"/>
  <c r="AA1673" i="4"/>
  <c r="P1674" i="4"/>
  <c r="Q1674" i="4"/>
  <c r="R1674" i="4"/>
  <c r="S1674" i="4"/>
  <c r="T1674" i="4"/>
  <c r="U1674" i="4"/>
  <c r="W1674" i="4"/>
  <c r="X1674" i="4"/>
  <c r="Y1674" i="4"/>
  <c r="Z1674" i="4"/>
  <c r="AA1674" i="4"/>
  <c r="P1675" i="4"/>
  <c r="Q1675" i="4"/>
  <c r="R1675" i="4"/>
  <c r="S1675" i="4"/>
  <c r="T1675" i="4"/>
  <c r="U1675" i="4"/>
  <c r="W1675" i="4"/>
  <c r="X1675" i="4"/>
  <c r="Y1675" i="4"/>
  <c r="Z1675" i="4"/>
  <c r="AA1675" i="4"/>
  <c r="P1676" i="4"/>
  <c r="Q1676" i="4"/>
  <c r="R1676" i="4"/>
  <c r="S1676" i="4"/>
  <c r="T1676" i="4"/>
  <c r="U1676" i="4"/>
  <c r="W1676" i="4"/>
  <c r="X1676" i="4"/>
  <c r="Y1676" i="4"/>
  <c r="Z1676" i="4"/>
  <c r="AA1676" i="4"/>
  <c r="P1677" i="4"/>
  <c r="Q1677" i="4"/>
  <c r="R1677" i="4"/>
  <c r="S1677" i="4"/>
  <c r="T1677" i="4"/>
  <c r="U1677" i="4"/>
  <c r="W1677" i="4"/>
  <c r="X1677" i="4"/>
  <c r="Y1677" i="4"/>
  <c r="Z1677" i="4"/>
  <c r="AA1677" i="4"/>
  <c r="P1678" i="4"/>
  <c r="Q1678" i="4"/>
  <c r="R1678" i="4"/>
  <c r="S1678" i="4"/>
  <c r="T1678" i="4"/>
  <c r="U1678" i="4"/>
  <c r="W1678" i="4"/>
  <c r="X1678" i="4"/>
  <c r="Y1678" i="4"/>
  <c r="Z1678" i="4"/>
  <c r="AA1678" i="4"/>
  <c r="P1679" i="4"/>
  <c r="Q1679" i="4"/>
  <c r="R1679" i="4"/>
  <c r="S1679" i="4"/>
  <c r="T1679" i="4"/>
  <c r="U1679" i="4"/>
  <c r="W1679" i="4"/>
  <c r="X1679" i="4"/>
  <c r="Y1679" i="4"/>
  <c r="Z1679" i="4"/>
  <c r="AA1679" i="4"/>
  <c r="P1680" i="4"/>
  <c r="Q1680" i="4"/>
  <c r="R1680" i="4"/>
  <c r="S1680" i="4"/>
  <c r="T1680" i="4"/>
  <c r="U1680" i="4"/>
  <c r="V1680" i="4"/>
  <c r="X1680" i="4"/>
  <c r="Y1680" i="4"/>
  <c r="Z1680" i="4"/>
  <c r="AA1680" i="4"/>
  <c r="P1681" i="4"/>
  <c r="Q1681" i="4"/>
  <c r="R1681" i="4"/>
  <c r="S1681" i="4"/>
  <c r="T1681" i="4"/>
  <c r="U1681" i="4"/>
  <c r="V1681" i="4"/>
  <c r="X1681" i="4"/>
  <c r="Y1681" i="4"/>
  <c r="Z1681" i="4"/>
  <c r="AA1681" i="4"/>
  <c r="P1682" i="4"/>
  <c r="Q1682" i="4"/>
  <c r="R1682" i="4"/>
  <c r="S1682" i="4"/>
  <c r="T1682" i="4"/>
  <c r="U1682" i="4"/>
  <c r="V1682" i="4"/>
  <c r="X1682" i="4"/>
  <c r="Y1682" i="4"/>
  <c r="Z1682" i="4"/>
  <c r="AA1682" i="4"/>
  <c r="P1683" i="4"/>
  <c r="Q1683" i="4"/>
  <c r="R1683" i="4"/>
  <c r="S1683" i="4"/>
  <c r="T1683" i="4"/>
  <c r="U1683" i="4"/>
  <c r="V1683" i="4"/>
  <c r="X1683" i="4"/>
  <c r="Y1683" i="4"/>
  <c r="Z1683" i="4"/>
  <c r="AA1683" i="4"/>
  <c r="P1684" i="4"/>
  <c r="Q1684" i="4"/>
  <c r="R1684" i="4"/>
  <c r="S1684" i="4"/>
  <c r="T1684" i="4"/>
  <c r="U1684" i="4"/>
  <c r="V1684" i="4"/>
  <c r="X1684" i="4"/>
  <c r="Y1684" i="4"/>
  <c r="Z1684" i="4"/>
  <c r="AA1684" i="4"/>
  <c r="P1685" i="4"/>
  <c r="Q1685" i="4"/>
  <c r="R1685" i="4"/>
  <c r="S1685" i="4"/>
  <c r="T1685" i="4"/>
  <c r="U1685" i="4"/>
  <c r="V1685" i="4"/>
  <c r="X1685" i="4"/>
  <c r="Y1685" i="4"/>
  <c r="Z1685" i="4"/>
  <c r="AA1685" i="4"/>
  <c r="P1686" i="4"/>
  <c r="Q1686" i="4"/>
  <c r="R1686" i="4"/>
  <c r="S1686" i="4"/>
  <c r="T1686" i="4"/>
  <c r="U1686" i="4"/>
  <c r="V1686" i="4"/>
  <c r="X1686" i="4"/>
  <c r="Y1686" i="4"/>
  <c r="Z1686" i="4"/>
  <c r="AA1686" i="4"/>
  <c r="P1687" i="4"/>
  <c r="Q1687" i="4"/>
  <c r="R1687" i="4"/>
  <c r="S1687" i="4"/>
  <c r="T1687" i="4"/>
  <c r="U1687" i="4"/>
  <c r="V1687" i="4"/>
  <c r="X1687" i="4"/>
  <c r="Y1687" i="4"/>
  <c r="Z1687" i="4"/>
  <c r="AA1687" i="4"/>
  <c r="P1688" i="4"/>
  <c r="Q1688" i="4"/>
  <c r="R1688" i="4"/>
  <c r="S1688" i="4"/>
  <c r="T1688" i="4"/>
  <c r="U1688" i="4"/>
  <c r="V1688" i="4"/>
  <c r="X1688" i="4"/>
  <c r="Y1688" i="4"/>
  <c r="Z1688" i="4"/>
  <c r="AA1688" i="4"/>
  <c r="P1689" i="4"/>
  <c r="Q1689" i="4"/>
  <c r="R1689" i="4"/>
  <c r="S1689" i="4"/>
  <c r="T1689" i="4"/>
  <c r="U1689" i="4"/>
  <c r="V1689" i="4"/>
  <c r="X1689" i="4"/>
  <c r="Y1689" i="4"/>
  <c r="Z1689" i="4"/>
  <c r="AA1689" i="4"/>
  <c r="P1690" i="4"/>
  <c r="Q1690" i="4"/>
  <c r="R1690" i="4"/>
  <c r="S1690" i="4"/>
  <c r="T1690" i="4"/>
  <c r="U1690" i="4"/>
  <c r="V1690" i="4"/>
  <c r="X1690" i="4"/>
  <c r="Y1690" i="4"/>
  <c r="Z1690" i="4"/>
  <c r="AA1690" i="4"/>
  <c r="P1691" i="4"/>
  <c r="Q1691" i="4"/>
  <c r="R1691" i="4"/>
  <c r="S1691" i="4"/>
  <c r="T1691" i="4"/>
  <c r="U1691" i="4"/>
  <c r="V1691" i="4"/>
  <c r="X1691" i="4"/>
  <c r="Y1691" i="4"/>
  <c r="Z1691" i="4"/>
  <c r="AA1691" i="4"/>
  <c r="P1692" i="4"/>
  <c r="Q1692" i="4"/>
  <c r="R1692" i="4"/>
  <c r="S1692" i="4"/>
  <c r="T1692" i="4"/>
  <c r="U1692" i="4"/>
  <c r="V1692" i="4"/>
  <c r="X1692" i="4"/>
  <c r="Y1692" i="4"/>
  <c r="Z1692" i="4"/>
  <c r="AA1692" i="4"/>
  <c r="P1693" i="4"/>
  <c r="Q1693" i="4"/>
  <c r="R1693" i="4"/>
  <c r="S1693" i="4"/>
  <c r="T1693" i="4"/>
  <c r="U1693" i="4"/>
  <c r="V1693" i="4"/>
  <c r="X1693" i="4"/>
  <c r="Y1693" i="4"/>
  <c r="Z1693" i="4"/>
  <c r="AA1693" i="4"/>
  <c r="P1694" i="4"/>
  <c r="Q1694" i="4"/>
  <c r="R1694" i="4"/>
  <c r="S1694" i="4"/>
  <c r="T1694" i="4"/>
  <c r="U1694" i="4"/>
  <c r="V1694" i="4"/>
  <c r="X1694" i="4"/>
  <c r="Y1694" i="4"/>
  <c r="Z1694" i="4"/>
  <c r="AA1694" i="4"/>
  <c r="P1695" i="4"/>
  <c r="Q1695" i="4"/>
  <c r="R1695" i="4"/>
  <c r="S1695" i="4"/>
  <c r="T1695" i="4"/>
  <c r="U1695" i="4"/>
  <c r="V1695" i="4"/>
  <c r="X1695" i="4"/>
  <c r="Y1695" i="4"/>
  <c r="Z1695" i="4"/>
  <c r="AA1695" i="4"/>
  <c r="P1696" i="4"/>
  <c r="Q1696" i="4"/>
  <c r="R1696" i="4"/>
  <c r="S1696" i="4"/>
  <c r="T1696" i="4"/>
  <c r="U1696" i="4"/>
  <c r="V1696" i="4"/>
  <c r="X1696" i="4"/>
  <c r="Y1696" i="4"/>
  <c r="Z1696" i="4"/>
  <c r="AA1696" i="4"/>
  <c r="P1697" i="4"/>
  <c r="Q1697" i="4"/>
  <c r="R1697" i="4"/>
  <c r="S1697" i="4"/>
  <c r="T1697" i="4"/>
  <c r="U1697" i="4"/>
  <c r="V1697" i="4"/>
  <c r="X1697" i="4"/>
  <c r="Y1697" i="4"/>
  <c r="Z1697" i="4"/>
  <c r="AA1697" i="4"/>
  <c r="P1698" i="4"/>
  <c r="Q1698" i="4"/>
  <c r="R1698" i="4"/>
  <c r="S1698" i="4"/>
  <c r="T1698" i="4"/>
  <c r="U1698" i="4"/>
  <c r="V1698" i="4"/>
  <c r="X1698" i="4"/>
  <c r="Y1698" i="4"/>
  <c r="Z1698" i="4"/>
  <c r="AA1698" i="4"/>
  <c r="P1699" i="4"/>
  <c r="Q1699" i="4"/>
  <c r="R1699" i="4"/>
  <c r="S1699" i="4"/>
  <c r="T1699" i="4"/>
  <c r="U1699" i="4"/>
  <c r="V1699" i="4"/>
  <c r="X1699" i="4"/>
  <c r="Y1699" i="4"/>
  <c r="Z1699" i="4"/>
  <c r="AA1699" i="4"/>
  <c r="P1700" i="4"/>
  <c r="Q1700" i="4"/>
  <c r="R1700" i="4"/>
  <c r="S1700" i="4"/>
  <c r="T1700" i="4"/>
  <c r="U1700" i="4"/>
  <c r="V1700" i="4"/>
  <c r="X1700" i="4"/>
  <c r="Y1700" i="4"/>
  <c r="Z1700" i="4"/>
  <c r="AA1700" i="4"/>
  <c r="P1701" i="4"/>
  <c r="Q1701" i="4"/>
  <c r="R1701" i="4"/>
  <c r="S1701" i="4"/>
  <c r="T1701" i="4"/>
  <c r="U1701" i="4"/>
  <c r="V1701" i="4"/>
  <c r="X1701" i="4"/>
  <c r="Y1701" i="4"/>
  <c r="Z1701" i="4"/>
  <c r="AA1701" i="4"/>
  <c r="P1702" i="4"/>
  <c r="Q1702" i="4"/>
  <c r="R1702" i="4"/>
  <c r="S1702" i="4"/>
  <c r="T1702" i="4"/>
  <c r="U1702" i="4"/>
  <c r="V1702" i="4"/>
  <c r="X1702" i="4"/>
  <c r="Y1702" i="4"/>
  <c r="Z1702" i="4"/>
  <c r="AA1702" i="4"/>
  <c r="P1703" i="4"/>
  <c r="Q1703" i="4"/>
  <c r="R1703" i="4"/>
  <c r="S1703" i="4"/>
  <c r="T1703" i="4"/>
  <c r="U1703" i="4"/>
  <c r="V1703" i="4"/>
  <c r="X1703" i="4"/>
  <c r="Y1703" i="4"/>
  <c r="Z1703" i="4"/>
  <c r="AA1703" i="4"/>
  <c r="P1704" i="4"/>
  <c r="Q1704" i="4"/>
  <c r="R1704" i="4"/>
  <c r="S1704" i="4"/>
  <c r="T1704" i="4"/>
  <c r="U1704" i="4"/>
  <c r="V1704" i="4"/>
  <c r="X1704" i="4"/>
  <c r="Y1704" i="4"/>
  <c r="Z1704" i="4"/>
  <c r="AA1704" i="4"/>
  <c r="P1705" i="4"/>
  <c r="Q1705" i="4"/>
  <c r="R1705" i="4"/>
  <c r="S1705" i="4"/>
  <c r="T1705" i="4"/>
  <c r="U1705" i="4"/>
  <c r="V1705" i="4"/>
  <c r="X1705" i="4"/>
  <c r="Y1705" i="4"/>
  <c r="Z1705" i="4"/>
  <c r="AA1705" i="4"/>
  <c r="P1706" i="4"/>
  <c r="Q1706" i="4"/>
  <c r="R1706" i="4"/>
  <c r="S1706" i="4"/>
  <c r="T1706" i="4"/>
  <c r="U1706" i="4"/>
  <c r="V1706" i="4"/>
  <c r="X1706" i="4"/>
  <c r="Y1706" i="4"/>
  <c r="Z1706" i="4"/>
  <c r="AA1706" i="4"/>
  <c r="P1707" i="4"/>
  <c r="Q1707" i="4"/>
  <c r="R1707" i="4"/>
  <c r="S1707" i="4"/>
  <c r="T1707" i="4"/>
  <c r="U1707" i="4"/>
  <c r="V1707" i="4"/>
  <c r="X1707" i="4"/>
  <c r="Y1707" i="4"/>
  <c r="Z1707" i="4"/>
  <c r="AA1707" i="4"/>
  <c r="P1708" i="4"/>
  <c r="Q1708" i="4"/>
  <c r="R1708" i="4"/>
  <c r="S1708" i="4"/>
  <c r="T1708" i="4"/>
  <c r="U1708" i="4"/>
  <c r="V1708" i="4"/>
  <c r="X1708" i="4"/>
  <c r="Y1708" i="4"/>
  <c r="Z1708" i="4"/>
  <c r="AA1708" i="4"/>
  <c r="P1709" i="4"/>
  <c r="Q1709" i="4"/>
  <c r="R1709" i="4"/>
  <c r="S1709" i="4"/>
  <c r="T1709" i="4"/>
  <c r="U1709" i="4"/>
  <c r="V1709" i="4"/>
  <c r="X1709" i="4"/>
  <c r="Y1709" i="4"/>
  <c r="Z1709" i="4"/>
  <c r="AA1709" i="4"/>
  <c r="P1710" i="4"/>
  <c r="Q1710" i="4"/>
  <c r="R1710" i="4"/>
  <c r="S1710" i="4"/>
  <c r="T1710" i="4"/>
  <c r="U1710" i="4"/>
  <c r="V1710" i="4"/>
  <c r="X1710" i="4"/>
  <c r="Y1710" i="4"/>
  <c r="Z1710" i="4"/>
  <c r="AA1710" i="4"/>
  <c r="P1711" i="4"/>
  <c r="Q1711" i="4"/>
  <c r="R1711" i="4"/>
  <c r="S1711" i="4"/>
  <c r="T1711" i="4"/>
  <c r="U1711" i="4"/>
  <c r="V1711" i="4"/>
  <c r="W1711" i="4"/>
  <c r="Y1711" i="4"/>
  <c r="Z1711" i="4"/>
  <c r="AA1711" i="4"/>
  <c r="P1712" i="4"/>
  <c r="Q1712" i="4"/>
  <c r="R1712" i="4"/>
  <c r="S1712" i="4"/>
  <c r="T1712" i="4"/>
  <c r="U1712" i="4"/>
  <c r="V1712" i="4"/>
  <c r="W1712" i="4"/>
  <c r="Y1712" i="4"/>
  <c r="Z1712" i="4"/>
  <c r="AA1712" i="4"/>
  <c r="P1713" i="4"/>
  <c r="Q1713" i="4"/>
  <c r="R1713" i="4"/>
  <c r="S1713" i="4"/>
  <c r="T1713" i="4"/>
  <c r="U1713" i="4"/>
  <c r="V1713" i="4"/>
  <c r="W1713" i="4"/>
  <c r="Y1713" i="4"/>
  <c r="Z1713" i="4"/>
  <c r="AA1713" i="4"/>
  <c r="P1714" i="4"/>
  <c r="Q1714" i="4"/>
  <c r="R1714" i="4"/>
  <c r="S1714" i="4"/>
  <c r="T1714" i="4"/>
  <c r="U1714" i="4"/>
  <c r="V1714" i="4"/>
  <c r="W1714" i="4"/>
  <c r="Y1714" i="4"/>
  <c r="Z1714" i="4"/>
  <c r="AA1714" i="4"/>
  <c r="P1715" i="4"/>
  <c r="Q1715" i="4"/>
  <c r="R1715" i="4"/>
  <c r="S1715" i="4"/>
  <c r="T1715" i="4"/>
  <c r="U1715" i="4"/>
  <c r="V1715" i="4"/>
  <c r="W1715" i="4"/>
  <c r="Y1715" i="4"/>
  <c r="Z1715" i="4"/>
  <c r="AA1715" i="4"/>
  <c r="P1716" i="4"/>
  <c r="Q1716" i="4"/>
  <c r="R1716" i="4"/>
  <c r="S1716" i="4"/>
  <c r="T1716" i="4"/>
  <c r="U1716" i="4"/>
  <c r="V1716" i="4"/>
  <c r="W1716" i="4"/>
  <c r="Y1716" i="4"/>
  <c r="Z1716" i="4"/>
  <c r="AA1716" i="4"/>
  <c r="P1717" i="4"/>
  <c r="Q1717" i="4"/>
  <c r="R1717" i="4"/>
  <c r="S1717" i="4"/>
  <c r="T1717" i="4"/>
  <c r="U1717" i="4"/>
  <c r="V1717" i="4"/>
  <c r="W1717" i="4"/>
  <c r="Y1717" i="4"/>
  <c r="Z1717" i="4"/>
  <c r="AA1717" i="4"/>
  <c r="P1718" i="4"/>
  <c r="Q1718" i="4"/>
  <c r="R1718" i="4"/>
  <c r="S1718" i="4"/>
  <c r="T1718" i="4"/>
  <c r="U1718" i="4"/>
  <c r="V1718" i="4"/>
  <c r="W1718" i="4"/>
  <c r="Y1718" i="4"/>
  <c r="Z1718" i="4"/>
  <c r="AA1718" i="4"/>
  <c r="P1719" i="4"/>
  <c r="Q1719" i="4"/>
  <c r="R1719" i="4"/>
  <c r="S1719" i="4"/>
  <c r="T1719" i="4"/>
  <c r="U1719" i="4"/>
  <c r="V1719" i="4"/>
  <c r="W1719" i="4"/>
  <c r="Y1719" i="4"/>
  <c r="Z1719" i="4"/>
  <c r="AA1719" i="4"/>
  <c r="P1720" i="4"/>
  <c r="Q1720" i="4"/>
  <c r="R1720" i="4"/>
  <c r="S1720" i="4"/>
  <c r="T1720" i="4"/>
  <c r="U1720" i="4"/>
  <c r="V1720" i="4"/>
  <c r="W1720" i="4"/>
  <c r="Y1720" i="4"/>
  <c r="Z1720" i="4"/>
  <c r="AA1720" i="4"/>
  <c r="P1721" i="4"/>
  <c r="Q1721" i="4"/>
  <c r="R1721" i="4"/>
  <c r="S1721" i="4"/>
  <c r="T1721" i="4"/>
  <c r="U1721" i="4"/>
  <c r="V1721" i="4"/>
  <c r="W1721" i="4"/>
  <c r="Y1721" i="4"/>
  <c r="Z1721" i="4"/>
  <c r="AA1721" i="4"/>
  <c r="P1722" i="4"/>
  <c r="Q1722" i="4"/>
  <c r="R1722" i="4"/>
  <c r="S1722" i="4"/>
  <c r="T1722" i="4"/>
  <c r="U1722" i="4"/>
  <c r="V1722" i="4"/>
  <c r="W1722" i="4"/>
  <c r="Y1722" i="4"/>
  <c r="Z1722" i="4"/>
  <c r="AA1722" i="4"/>
  <c r="P1723" i="4"/>
  <c r="Q1723" i="4"/>
  <c r="R1723" i="4"/>
  <c r="S1723" i="4"/>
  <c r="T1723" i="4"/>
  <c r="U1723" i="4"/>
  <c r="V1723" i="4"/>
  <c r="W1723" i="4"/>
  <c r="Y1723" i="4"/>
  <c r="Z1723" i="4"/>
  <c r="AA1723" i="4"/>
  <c r="P1724" i="4"/>
  <c r="Q1724" i="4"/>
  <c r="R1724" i="4"/>
  <c r="S1724" i="4"/>
  <c r="T1724" i="4"/>
  <c r="U1724" i="4"/>
  <c r="V1724" i="4"/>
  <c r="W1724" i="4"/>
  <c r="Y1724" i="4"/>
  <c r="Z1724" i="4"/>
  <c r="AA1724" i="4"/>
  <c r="P1725" i="4"/>
  <c r="Q1725" i="4"/>
  <c r="R1725" i="4"/>
  <c r="S1725" i="4"/>
  <c r="T1725" i="4"/>
  <c r="U1725" i="4"/>
  <c r="V1725" i="4"/>
  <c r="W1725" i="4"/>
  <c r="Y1725" i="4"/>
  <c r="Z1725" i="4"/>
  <c r="AA1725" i="4"/>
  <c r="P1726" i="4"/>
  <c r="Q1726" i="4"/>
  <c r="R1726" i="4"/>
  <c r="S1726" i="4"/>
  <c r="T1726" i="4"/>
  <c r="U1726" i="4"/>
  <c r="V1726" i="4"/>
  <c r="W1726" i="4"/>
  <c r="Y1726" i="4"/>
  <c r="Z1726" i="4"/>
  <c r="AA1726" i="4"/>
  <c r="P1727" i="4"/>
  <c r="Q1727" i="4"/>
  <c r="R1727" i="4"/>
  <c r="S1727" i="4"/>
  <c r="T1727" i="4"/>
  <c r="U1727" i="4"/>
  <c r="V1727" i="4"/>
  <c r="W1727" i="4"/>
  <c r="Y1727" i="4"/>
  <c r="Z1727" i="4"/>
  <c r="AA1727" i="4"/>
  <c r="P1728" i="4"/>
  <c r="Q1728" i="4"/>
  <c r="R1728" i="4"/>
  <c r="S1728" i="4"/>
  <c r="T1728" i="4"/>
  <c r="U1728" i="4"/>
  <c r="V1728" i="4"/>
  <c r="W1728" i="4"/>
  <c r="Y1728" i="4"/>
  <c r="Z1728" i="4"/>
  <c r="AA1728" i="4"/>
  <c r="P1729" i="4"/>
  <c r="Q1729" i="4"/>
  <c r="R1729" i="4"/>
  <c r="S1729" i="4"/>
  <c r="T1729" i="4"/>
  <c r="U1729" i="4"/>
  <c r="V1729" i="4"/>
  <c r="W1729" i="4"/>
  <c r="Y1729" i="4"/>
  <c r="Z1729" i="4"/>
  <c r="AA1729" i="4"/>
  <c r="P1730" i="4"/>
  <c r="Q1730" i="4"/>
  <c r="R1730" i="4"/>
  <c r="S1730" i="4"/>
  <c r="T1730" i="4"/>
  <c r="U1730" i="4"/>
  <c r="V1730" i="4"/>
  <c r="W1730" i="4"/>
  <c r="Y1730" i="4"/>
  <c r="Z1730" i="4"/>
  <c r="AA1730" i="4"/>
  <c r="P1731" i="4"/>
  <c r="Q1731" i="4"/>
  <c r="R1731" i="4"/>
  <c r="S1731" i="4"/>
  <c r="T1731" i="4"/>
  <c r="U1731" i="4"/>
  <c r="V1731" i="4"/>
  <c r="W1731" i="4"/>
  <c r="Y1731" i="4"/>
  <c r="Z1731" i="4"/>
  <c r="AA1731" i="4"/>
  <c r="P1732" i="4"/>
  <c r="Q1732" i="4"/>
  <c r="R1732" i="4"/>
  <c r="S1732" i="4"/>
  <c r="T1732" i="4"/>
  <c r="U1732" i="4"/>
  <c r="V1732" i="4"/>
  <c r="W1732" i="4"/>
  <c r="Y1732" i="4"/>
  <c r="Z1732" i="4"/>
  <c r="AA1732" i="4"/>
  <c r="P1733" i="4"/>
  <c r="Q1733" i="4"/>
  <c r="R1733" i="4"/>
  <c r="S1733" i="4"/>
  <c r="T1733" i="4"/>
  <c r="U1733" i="4"/>
  <c r="V1733" i="4"/>
  <c r="W1733" i="4"/>
  <c r="Y1733" i="4"/>
  <c r="Z1733" i="4"/>
  <c r="AA1733" i="4"/>
  <c r="P1734" i="4"/>
  <c r="Q1734" i="4"/>
  <c r="R1734" i="4"/>
  <c r="S1734" i="4"/>
  <c r="T1734" i="4"/>
  <c r="U1734" i="4"/>
  <c r="V1734" i="4"/>
  <c r="W1734" i="4"/>
  <c r="Y1734" i="4"/>
  <c r="Z1734" i="4"/>
  <c r="AA1734" i="4"/>
  <c r="P1735" i="4"/>
  <c r="Q1735" i="4"/>
  <c r="R1735" i="4"/>
  <c r="S1735" i="4"/>
  <c r="T1735" i="4"/>
  <c r="U1735" i="4"/>
  <c r="V1735" i="4"/>
  <c r="W1735" i="4"/>
  <c r="Y1735" i="4"/>
  <c r="Z1735" i="4"/>
  <c r="AA1735" i="4"/>
  <c r="P1736" i="4"/>
  <c r="Q1736" i="4"/>
  <c r="R1736" i="4"/>
  <c r="S1736" i="4"/>
  <c r="T1736" i="4"/>
  <c r="U1736" i="4"/>
  <c r="V1736" i="4"/>
  <c r="W1736" i="4"/>
  <c r="Y1736" i="4"/>
  <c r="Z1736" i="4"/>
  <c r="AA1736" i="4"/>
  <c r="P1737" i="4"/>
  <c r="Q1737" i="4"/>
  <c r="R1737" i="4"/>
  <c r="S1737" i="4"/>
  <c r="T1737" i="4"/>
  <c r="U1737" i="4"/>
  <c r="V1737" i="4"/>
  <c r="W1737" i="4"/>
  <c r="Y1737" i="4"/>
  <c r="Z1737" i="4"/>
  <c r="AA1737" i="4"/>
  <c r="P1738" i="4"/>
  <c r="Q1738" i="4"/>
  <c r="R1738" i="4"/>
  <c r="S1738" i="4"/>
  <c r="T1738" i="4"/>
  <c r="U1738" i="4"/>
  <c r="V1738" i="4"/>
  <c r="W1738" i="4"/>
  <c r="Y1738" i="4"/>
  <c r="Z1738" i="4"/>
  <c r="AA1738" i="4"/>
  <c r="P1739" i="4"/>
  <c r="Q1739" i="4"/>
  <c r="R1739" i="4"/>
  <c r="S1739" i="4"/>
  <c r="T1739" i="4"/>
  <c r="U1739" i="4"/>
  <c r="V1739" i="4"/>
  <c r="W1739" i="4"/>
  <c r="Y1739" i="4"/>
  <c r="Z1739" i="4"/>
  <c r="AA1739" i="4"/>
  <c r="P1740" i="4"/>
  <c r="Q1740" i="4"/>
  <c r="R1740" i="4"/>
  <c r="S1740" i="4"/>
  <c r="T1740" i="4"/>
  <c r="U1740" i="4"/>
  <c r="V1740" i="4"/>
  <c r="W1740" i="4"/>
  <c r="Y1740" i="4"/>
  <c r="Z1740" i="4"/>
  <c r="AA1740" i="4"/>
  <c r="P1741" i="4"/>
  <c r="Q1741" i="4"/>
  <c r="R1741" i="4"/>
  <c r="S1741" i="4"/>
  <c r="T1741" i="4"/>
  <c r="U1741" i="4"/>
  <c r="V1741" i="4"/>
  <c r="W1741" i="4"/>
  <c r="X1741" i="4"/>
  <c r="Z1741" i="4"/>
  <c r="AA1741" i="4"/>
  <c r="P1742" i="4"/>
  <c r="Q1742" i="4"/>
  <c r="R1742" i="4"/>
  <c r="S1742" i="4"/>
  <c r="T1742" i="4"/>
  <c r="U1742" i="4"/>
  <c r="V1742" i="4"/>
  <c r="W1742" i="4"/>
  <c r="X1742" i="4"/>
  <c r="Z1742" i="4"/>
  <c r="AA1742" i="4"/>
  <c r="P1743" i="4"/>
  <c r="Q1743" i="4"/>
  <c r="R1743" i="4"/>
  <c r="S1743" i="4"/>
  <c r="T1743" i="4"/>
  <c r="U1743" i="4"/>
  <c r="V1743" i="4"/>
  <c r="W1743" i="4"/>
  <c r="X1743" i="4"/>
  <c r="Z1743" i="4"/>
  <c r="AA1743" i="4"/>
  <c r="P1744" i="4"/>
  <c r="Q1744" i="4"/>
  <c r="R1744" i="4"/>
  <c r="S1744" i="4"/>
  <c r="T1744" i="4"/>
  <c r="U1744" i="4"/>
  <c r="V1744" i="4"/>
  <c r="W1744" i="4"/>
  <c r="X1744" i="4"/>
  <c r="Z1744" i="4"/>
  <c r="AA1744" i="4"/>
  <c r="P1745" i="4"/>
  <c r="Q1745" i="4"/>
  <c r="R1745" i="4"/>
  <c r="S1745" i="4"/>
  <c r="T1745" i="4"/>
  <c r="U1745" i="4"/>
  <c r="V1745" i="4"/>
  <c r="W1745" i="4"/>
  <c r="X1745" i="4"/>
  <c r="Z1745" i="4"/>
  <c r="AA1745" i="4"/>
  <c r="P1746" i="4"/>
  <c r="Q1746" i="4"/>
  <c r="R1746" i="4"/>
  <c r="S1746" i="4"/>
  <c r="T1746" i="4"/>
  <c r="U1746" i="4"/>
  <c r="V1746" i="4"/>
  <c r="W1746" i="4"/>
  <c r="X1746" i="4"/>
  <c r="Z1746" i="4"/>
  <c r="AA1746" i="4"/>
  <c r="P1747" i="4"/>
  <c r="Q1747" i="4"/>
  <c r="R1747" i="4"/>
  <c r="S1747" i="4"/>
  <c r="T1747" i="4"/>
  <c r="U1747" i="4"/>
  <c r="V1747" i="4"/>
  <c r="W1747" i="4"/>
  <c r="X1747" i="4"/>
  <c r="Z1747" i="4"/>
  <c r="AA1747" i="4"/>
  <c r="P1748" i="4"/>
  <c r="Q1748" i="4"/>
  <c r="R1748" i="4"/>
  <c r="S1748" i="4"/>
  <c r="T1748" i="4"/>
  <c r="U1748" i="4"/>
  <c r="V1748" i="4"/>
  <c r="W1748" i="4"/>
  <c r="X1748" i="4"/>
  <c r="Z1748" i="4"/>
  <c r="AA1748" i="4"/>
  <c r="P1749" i="4"/>
  <c r="Q1749" i="4"/>
  <c r="R1749" i="4"/>
  <c r="S1749" i="4"/>
  <c r="T1749" i="4"/>
  <c r="U1749" i="4"/>
  <c r="V1749" i="4"/>
  <c r="W1749" i="4"/>
  <c r="X1749" i="4"/>
  <c r="Z1749" i="4"/>
  <c r="AA1749" i="4"/>
  <c r="P1750" i="4"/>
  <c r="Q1750" i="4"/>
  <c r="R1750" i="4"/>
  <c r="S1750" i="4"/>
  <c r="T1750" i="4"/>
  <c r="U1750" i="4"/>
  <c r="V1750" i="4"/>
  <c r="W1750" i="4"/>
  <c r="X1750" i="4"/>
  <c r="Z1750" i="4"/>
  <c r="AA1750" i="4"/>
  <c r="P1751" i="4"/>
  <c r="Q1751" i="4"/>
  <c r="R1751" i="4"/>
  <c r="S1751" i="4"/>
  <c r="T1751" i="4"/>
  <c r="U1751" i="4"/>
  <c r="V1751" i="4"/>
  <c r="W1751" i="4"/>
  <c r="X1751" i="4"/>
  <c r="Z1751" i="4"/>
  <c r="AA1751" i="4"/>
  <c r="P1752" i="4"/>
  <c r="Q1752" i="4"/>
  <c r="R1752" i="4"/>
  <c r="S1752" i="4"/>
  <c r="T1752" i="4"/>
  <c r="U1752" i="4"/>
  <c r="V1752" i="4"/>
  <c r="W1752" i="4"/>
  <c r="X1752" i="4"/>
  <c r="Z1752" i="4"/>
  <c r="AA1752" i="4"/>
  <c r="P1753" i="4"/>
  <c r="Q1753" i="4"/>
  <c r="R1753" i="4"/>
  <c r="S1753" i="4"/>
  <c r="T1753" i="4"/>
  <c r="U1753" i="4"/>
  <c r="V1753" i="4"/>
  <c r="W1753" i="4"/>
  <c r="X1753" i="4"/>
  <c r="Z1753" i="4"/>
  <c r="AA1753" i="4"/>
  <c r="P1754" i="4"/>
  <c r="Q1754" i="4"/>
  <c r="R1754" i="4"/>
  <c r="S1754" i="4"/>
  <c r="T1754" i="4"/>
  <c r="U1754" i="4"/>
  <c r="V1754" i="4"/>
  <c r="W1754" i="4"/>
  <c r="X1754" i="4"/>
  <c r="Z1754" i="4"/>
  <c r="AA1754" i="4"/>
  <c r="P1755" i="4"/>
  <c r="Q1755" i="4"/>
  <c r="R1755" i="4"/>
  <c r="S1755" i="4"/>
  <c r="T1755" i="4"/>
  <c r="U1755" i="4"/>
  <c r="V1755" i="4"/>
  <c r="W1755" i="4"/>
  <c r="X1755" i="4"/>
  <c r="Z1755" i="4"/>
  <c r="AA1755" i="4"/>
  <c r="P1756" i="4"/>
  <c r="Q1756" i="4"/>
  <c r="R1756" i="4"/>
  <c r="S1756" i="4"/>
  <c r="T1756" i="4"/>
  <c r="U1756" i="4"/>
  <c r="V1756" i="4"/>
  <c r="W1756" i="4"/>
  <c r="X1756" i="4"/>
  <c r="Z1756" i="4"/>
  <c r="AA1756" i="4"/>
  <c r="P1757" i="4"/>
  <c r="Q1757" i="4"/>
  <c r="R1757" i="4"/>
  <c r="S1757" i="4"/>
  <c r="T1757" i="4"/>
  <c r="U1757" i="4"/>
  <c r="V1757" i="4"/>
  <c r="W1757" i="4"/>
  <c r="X1757" i="4"/>
  <c r="Z1757" i="4"/>
  <c r="AA1757" i="4"/>
  <c r="P1758" i="4"/>
  <c r="Q1758" i="4"/>
  <c r="R1758" i="4"/>
  <c r="S1758" i="4"/>
  <c r="T1758" i="4"/>
  <c r="U1758" i="4"/>
  <c r="V1758" i="4"/>
  <c r="W1758" i="4"/>
  <c r="X1758" i="4"/>
  <c r="Z1758" i="4"/>
  <c r="AA1758" i="4"/>
  <c r="P1759" i="4"/>
  <c r="Q1759" i="4"/>
  <c r="R1759" i="4"/>
  <c r="S1759" i="4"/>
  <c r="T1759" i="4"/>
  <c r="U1759" i="4"/>
  <c r="V1759" i="4"/>
  <c r="W1759" i="4"/>
  <c r="X1759" i="4"/>
  <c r="Z1759" i="4"/>
  <c r="AA1759" i="4"/>
  <c r="P1760" i="4"/>
  <c r="Q1760" i="4"/>
  <c r="R1760" i="4"/>
  <c r="S1760" i="4"/>
  <c r="T1760" i="4"/>
  <c r="U1760" i="4"/>
  <c r="V1760" i="4"/>
  <c r="W1760" i="4"/>
  <c r="X1760" i="4"/>
  <c r="Z1760" i="4"/>
  <c r="AA1760" i="4"/>
  <c r="P1761" i="4"/>
  <c r="Q1761" i="4"/>
  <c r="R1761" i="4"/>
  <c r="S1761" i="4"/>
  <c r="T1761" i="4"/>
  <c r="U1761" i="4"/>
  <c r="V1761" i="4"/>
  <c r="W1761" i="4"/>
  <c r="X1761" i="4"/>
  <c r="Z1761" i="4"/>
  <c r="AA1761" i="4"/>
  <c r="P1762" i="4"/>
  <c r="Q1762" i="4"/>
  <c r="R1762" i="4"/>
  <c r="S1762" i="4"/>
  <c r="T1762" i="4"/>
  <c r="U1762" i="4"/>
  <c r="V1762" i="4"/>
  <c r="W1762" i="4"/>
  <c r="X1762" i="4"/>
  <c r="Z1762" i="4"/>
  <c r="AA1762" i="4"/>
  <c r="P1763" i="4"/>
  <c r="Q1763" i="4"/>
  <c r="R1763" i="4"/>
  <c r="S1763" i="4"/>
  <c r="T1763" i="4"/>
  <c r="U1763" i="4"/>
  <c r="V1763" i="4"/>
  <c r="W1763" i="4"/>
  <c r="X1763" i="4"/>
  <c r="Z1763" i="4"/>
  <c r="AA1763" i="4"/>
  <c r="P1764" i="4"/>
  <c r="Q1764" i="4"/>
  <c r="R1764" i="4"/>
  <c r="S1764" i="4"/>
  <c r="T1764" i="4"/>
  <c r="U1764" i="4"/>
  <c r="V1764" i="4"/>
  <c r="W1764" i="4"/>
  <c r="X1764" i="4"/>
  <c r="Z1764" i="4"/>
  <c r="AA1764" i="4"/>
  <c r="P1765" i="4"/>
  <c r="Q1765" i="4"/>
  <c r="R1765" i="4"/>
  <c r="S1765" i="4"/>
  <c r="T1765" i="4"/>
  <c r="U1765" i="4"/>
  <c r="V1765" i="4"/>
  <c r="W1765" i="4"/>
  <c r="X1765" i="4"/>
  <c r="Z1765" i="4"/>
  <c r="AA1765" i="4"/>
  <c r="P1766" i="4"/>
  <c r="Q1766" i="4"/>
  <c r="R1766" i="4"/>
  <c r="S1766" i="4"/>
  <c r="T1766" i="4"/>
  <c r="U1766" i="4"/>
  <c r="V1766" i="4"/>
  <c r="W1766" i="4"/>
  <c r="X1766" i="4"/>
  <c r="Z1766" i="4"/>
  <c r="AA1766" i="4"/>
  <c r="P1767" i="4"/>
  <c r="Q1767" i="4"/>
  <c r="R1767" i="4"/>
  <c r="S1767" i="4"/>
  <c r="T1767" i="4"/>
  <c r="U1767" i="4"/>
  <c r="V1767" i="4"/>
  <c r="W1767" i="4"/>
  <c r="X1767" i="4"/>
  <c r="Z1767" i="4"/>
  <c r="AA1767" i="4"/>
  <c r="P1768" i="4"/>
  <c r="Q1768" i="4"/>
  <c r="R1768" i="4"/>
  <c r="S1768" i="4"/>
  <c r="T1768" i="4"/>
  <c r="U1768" i="4"/>
  <c r="V1768" i="4"/>
  <c r="W1768" i="4"/>
  <c r="X1768" i="4"/>
  <c r="Z1768" i="4"/>
  <c r="AA1768" i="4"/>
  <c r="P1769" i="4"/>
  <c r="Q1769" i="4"/>
  <c r="R1769" i="4"/>
  <c r="S1769" i="4"/>
  <c r="T1769" i="4"/>
  <c r="U1769" i="4"/>
  <c r="V1769" i="4"/>
  <c r="W1769" i="4"/>
  <c r="X1769" i="4"/>
  <c r="Z1769" i="4"/>
  <c r="AA1769" i="4"/>
  <c r="P1770" i="4"/>
  <c r="Q1770" i="4"/>
  <c r="R1770" i="4"/>
  <c r="S1770" i="4"/>
  <c r="T1770" i="4"/>
  <c r="U1770" i="4"/>
  <c r="V1770" i="4"/>
  <c r="W1770" i="4"/>
  <c r="X1770" i="4"/>
  <c r="Z1770" i="4"/>
  <c r="AA1770" i="4"/>
  <c r="P1771" i="4"/>
  <c r="Q1771" i="4"/>
  <c r="R1771" i="4"/>
  <c r="S1771" i="4"/>
  <c r="T1771" i="4"/>
  <c r="U1771" i="4"/>
  <c r="V1771" i="4"/>
  <c r="W1771" i="4"/>
  <c r="X1771" i="4"/>
  <c r="Z1771" i="4"/>
  <c r="AA1771" i="4"/>
  <c r="P1772" i="4"/>
  <c r="Q1772" i="4"/>
  <c r="R1772" i="4"/>
  <c r="S1772" i="4"/>
  <c r="T1772" i="4"/>
  <c r="U1772" i="4"/>
  <c r="V1772" i="4"/>
  <c r="W1772" i="4"/>
  <c r="X1772" i="4"/>
  <c r="Y1772" i="4"/>
  <c r="AA1772" i="4"/>
  <c r="P1773" i="4"/>
  <c r="Q1773" i="4"/>
  <c r="R1773" i="4"/>
  <c r="S1773" i="4"/>
  <c r="T1773" i="4"/>
  <c r="U1773" i="4"/>
  <c r="V1773" i="4"/>
  <c r="W1773" i="4"/>
  <c r="X1773" i="4"/>
  <c r="Y1773" i="4"/>
  <c r="AA1773" i="4"/>
  <c r="P1774" i="4"/>
  <c r="Q1774" i="4"/>
  <c r="R1774" i="4"/>
  <c r="S1774" i="4"/>
  <c r="T1774" i="4"/>
  <c r="U1774" i="4"/>
  <c r="V1774" i="4"/>
  <c r="W1774" i="4"/>
  <c r="X1774" i="4"/>
  <c r="Y1774" i="4"/>
  <c r="AA1774" i="4"/>
  <c r="P1775" i="4"/>
  <c r="Q1775" i="4"/>
  <c r="R1775" i="4"/>
  <c r="S1775" i="4"/>
  <c r="T1775" i="4"/>
  <c r="U1775" i="4"/>
  <c r="V1775" i="4"/>
  <c r="W1775" i="4"/>
  <c r="X1775" i="4"/>
  <c r="Y1775" i="4"/>
  <c r="AA1775" i="4"/>
  <c r="P1776" i="4"/>
  <c r="Q1776" i="4"/>
  <c r="R1776" i="4"/>
  <c r="S1776" i="4"/>
  <c r="T1776" i="4"/>
  <c r="U1776" i="4"/>
  <c r="V1776" i="4"/>
  <c r="W1776" i="4"/>
  <c r="X1776" i="4"/>
  <c r="Y1776" i="4"/>
  <c r="AA1776" i="4"/>
  <c r="P1777" i="4"/>
  <c r="Q1777" i="4"/>
  <c r="R1777" i="4"/>
  <c r="S1777" i="4"/>
  <c r="T1777" i="4"/>
  <c r="U1777" i="4"/>
  <c r="V1777" i="4"/>
  <c r="W1777" i="4"/>
  <c r="X1777" i="4"/>
  <c r="Y1777" i="4"/>
  <c r="AA1777" i="4"/>
  <c r="P1778" i="4"/>
  <c r="Q1778" i="4"/>
  <c r="R1778" i="4"/>
  <c r="S1778" i="4"/>
  <c r="T1778" i="4"/>
  <c r="U1778" i="4"/>
  <c r="V1778" i="4"/>
  <c r="W1778" i="4"/>
  <c r="X1778" i="4"/>
  <c r="Y1778" i="4"/>
  <c r="AA1778" i="4"/>
  <c r="P1779" i="4"/>
  <c r="Q1779" i="4"/>
  <c r="R1779" i="4"/>
  <c r="S1779" i="4"/>
  <c r="T1779" i="4"/>
  <c r="U1779" i="4"/>
  <c r="V1779" i="4"/>
  <c r="W1779" i="4"/>
  <c r="X1779" i="4"/>
  <c r="Y1779" i="4"/>
  <c r="AA1779" i="4"/>
  <c r="P1780" i="4"/>
  <c r="Q1780" i="4"/>
  <c r="R1780" i="4"/>
  <c r="S1780" i="4"/>
  <c r="T1780" i="4"/>
  <c r="U1780" i="4"/>
  <c r="V1780" i="4"/>
  <c r="W1780" i="4"/>
  <c r="X1780" i="4"/>
  <c r="Y1780" i="4"/>
  <c r="AA1780" i="4"/>
  <c r="P1781" i="4"/>
  <c r="Q1781" i="4"/>
  <c r="R1781" i="4"/>
  <c r="S1781" i="4"/>
  <c r="T1781" i="4"/>
  <c r="U1781" i="4"/>
  <c r="V1781" i="4"/>
  <c r="W1781" i="4"/>
  <c r="X1781" i="4"/>
  <c r="Y1781" i="4"/>
  <c r="AA1781" i="4"/>
  <c r="P1782" i="4"/>
  <c r="Q1782" i="4"/>
  <c r="R1782" i="4"/>
  <c r="S1782" i="4"/>
  <c r="T1782" i="4"/>
  <c r="U1782" i="4"/>
  <c r="V1782" i="4"/>
  <c r="W1782" i="4"/>
  <c r="X1782" i="4"/>
  <c r="Y1782" i="4"/>
  <c r="AA1782" i="4"/>
  <c r="P1783" i="4"/>
  <c r="Q1783" i="4"/>
  <c r="R1783" i="4"/>
  <c r="S1783" i="4"/>
  <c r="T1783" i="4"/>
  <c r="U1783" i="4"/>
  <c r="V1783" i="4"/>
  <c r="W1783" i="4"/>
  <c r="X1783" i="4"/>
  <c r="Y1783" i="4"/>
  <c r="AA1783" i="4"/>
  <c r="P1784" i="4"/>
  <c r="Q1784" i="4"/>
  <c r="R1784" i="4"/>
  <c r="S1784" i="4"/>
  <c r="T1784" i="4"/>
  <c r="U1784" i="4"/>
  <c r="V1784" i="4"/>
  <c r="W1784" i="4"/>
  <c r="X1784" i="4"/>
  <c r="Y1784" i="4"/>
  <c r="AA1784" i="4"/>
  <c r="P1785" i="4"/>
  <c r="Q1785" i="4"/>
  <c r="R1785" i="4"/>
  <c r="S1785" i="4"/>
  <c r="T1785" i="4"/>
  <c r="U1785" i="4"/>
  <c r="V1785" i="4"/>
  <c r="W1785" i="4"/>
  <c r="X1785" i="4"/>
  <c r="Y1785" i="4"/>
  <c r="AA1785" i="4"/>
  <c r="P1786" i="4"/>
  <c r="Q1786" i="4"/>
  <c r="R1786" i="4"/>
  <c r="S1786" i="4"/>
  <c r="T1786" i="4"/>
  <c r="U1786" i="4"/>
  <c r="V1786" i="4"/>
  <c r="W1786" i="4"/>
  <c r="X1786" i="4"/>
  <c r="Y1786" i="4"/>
  <c r="AA1786" i="4"/>
  <c r="P1787" i="4"/>
  <c r="Q1787" i="4"/>
  <c r="R1787" i="4"/>
  <c r="S1787" i="4"/>
  <c r="T1787" i="4"/>
  <c r="U1787" i="4"/>
  <c r="V1787" i="4"/>
  <c r="W1787" i="4"/>
  <c r="X1787" i="4"/>
  <c r="Y1787" i="4"/>
  <c r="AA1787" i="4"/>
  <c r="P1788" i="4"/>
  <c r="Q1788" i="4"/>
  <c r="R1788" i="4"/>
  <c r="S1788" i="4"/>
  <c r="T1788" i="4"/>
  <c r="U1788" i="4"/>
  <c r="V1788" i="4"/>
  <c r="W1788" i="4"/>
  <c r="X1788" i="4"/>
  <c r="Y1788" i="4"/>
  <c r="AA1788" i="4"/>
  <c r="P1789" i="4"/>
  <c r="Q1789" i="4"/>
  <c r="R1789" i="4"/>
  <c r="S1789" i="4"/>
  <c r="T1789" i="4"/>
  <c r="U1789" i="4"/>
  <c r="V1789" i="4"/>
  <c r="W1789" i="4"/>
  <c r="X1789" i="4"/>
  <c r="Y1789" i="4"/>
  <c r="AA1789" i="4"/>
  <c r="P1790" i="4"/>
  <c r="Q1790" i="4"/>
  <c r="R1790" i="4"/>
  <c r="S1790" i="4"/>
  <c r="T1790" i="4"/>
  <c r="U1790" i="4"/>
  <c r="V1790" i="4"/>
  <c r="W1790" i="4"/>
  <c r="X1790" i="4"/>
  <c r="Y1790" i="4"/>
  <c r="AA1790" i="4"/>
  <c r="P1791" i="4"/>
  <c r="Q1791" i="4"/>
  <c r="R1791" i="4"/>
  <c r="S1791" i="4"/>
  <c r="T1791" i="4"/>
  <c r="U1791" i="4"/>
  <c r="V1791" i="4"/>
  <c r="W1791" i="4"/>
  <c r="X1791" i="4"/>
  <c r="Y1791" i="4"/>
  <c r="AA1791" i="4"/>
  <c r="P1792" i="4"/>
  <c r="Q1792" i="4"/>
  <c r="R1792" i="4"/>
  <c r="S1792" i="4"/>
  <c r="T1792" i="4"/>
  <c r="U1792" i="4"/>
  <c r="V1792" i="4"/>
  <c r="W1792" i="4"/>
  <c r="X1792" i="4"/>
  <c r="Y1792" i="4"/>
  <c r="AA1792" i="4"/>
  <c r="P1793" i="4"/>
  <c r="Q1793" i="4"/>
  <c r="R1793" i="4"/>
  <c r="S1793" i="4"/>
  <c r="T1793" i="4"/>
  <c r="U1793" i="4"/>
  <c r="V1793" i="4"/>
  <c r="W1793" i="4"/>
  <c r="X1793" i="4"/>
  <c r="Y1793" i="4"/>
  <c r="AA1793" i="4"/>
  <c r="P1794" i="4"/>
  <c r="Q1794" i="4"/>
  <c r="R1794" i="4"/>
  <c r="S1794" i="4"/>
  <c r="T1794" i="4"/>
  <c r="U1794" i="4"/>
  <c r="V1794" i="4"/>
  <c r="W1794" i="4"/>
  <c r="X1794" i="4"/>
  <c r="Y1794" i="4"/>
  <c r="AA1794" i="4"/>
  <c r="P1795" i="4"/>
  <c r="Q1795" i="4"/>
  <c r="R1795" i="4"/>
  <c r="S1795" i="4"/>
  <c r="T1795" i="4"/>
  <c r="U1795" i="4"/>
  <c r="V1795" i="4"/>
  <c r="W1795" i="4"/>
  <c r="X1795" i="4"/>
  <c r="Y1795" i="4"/>
  <c r="AA1795" i="4"/>
  <c r="P1796" i="4"/>
  <c r="Q1796" i="4"/>
  <c r="R1796" i="4"/>
  <c r="S1796" i="4"/>
  <c r="T1796" i="4"/>
  <c r="U1796" i="4"/>
  <c r="V1796" i="4"/>
  <c r="W1796" i="4"/>
  <c r="X1796" i="4"/>
  <c r="Y1796" i="4"/>
  <c r="AA1796" i="4"/>
  <c r="P1797" i="4"/>
  <c r="Q1797" i="4"/>
  <c r="R1797" i="4"/>
  <c r="S1797" i="4"/>
  <c r="T1797" i="4"/>
  <c r="U1797" i="4"/>
  <c r="V1797" i="4"/>
  <c r="W1797" i="4"/>
  <c r="X1797" i="4"/>
  <c r="Y1797" i="4"/>
  <c r="AA1797" i="4"/>
  <c r="P1798" i="4"/>
  <c r="Q1798" i="4"/>
  <c r="R1798" i="4"/>
  <c r="S1798" i="4"/>
  <c r="T1798" i="4"/>
  <c r="U1798" i="4"/>
  <c r="V1798" i="4"/>
  <c r="W1798" i="4"/>
  <c r="X1798" i="4"/>
  <c r="Y1798" i="4"/>
  <c r="AA1798" i="4"/>
  <c r="P1799" i="4"/>
  <c r="Q1799" i="4"/>
  <c r="R1799" i="4"/>
  <c r="S1799" i="4"/>
  <c r="T1799" i="4"/>
  <c r="U1799" i="4"/>
  <c r="V1799" i="4"/>
  <c r="W1799" i="4"/>
  <c r="X1799" i="4"/>
  <c r="Y1799" i="4"/>
  <c r="AA1799" i="4"/>
  <c r="P1800" i="4"/>
  <c r="Q1800" i="4"/>
  <c r="R1800" i="4"/>
  <c r="S1800" i="4"/>
  <c r="T1800" i="4"/>
  <c r="U1800" i="4"/>
  <c r="V1800" i="4"/>
  <c r="W1800" i="4"/>
  <c r="X1800" i="4"/>
  <c r="Y1800" i="4"/>
  <c r="AA1800" i="4"/>
  <c r="P1801" i="4"/>
  <c r="Q1801" i="4"/>
  <c r="R1801" i="4"/>
  <c r="S1801" i="4"/>
  <c r="T1801" i="4"/>
  <c r="U1801" i="4"/>
  <c r="V1801" i="4"/>
  <c r="W1801" i="4"/>
  <c r="X1801" i="4"/>
  <c r="Y1801" i="4"/>
  <c r="AA1801" i="4"/>
  <c r="P1802" i="4"/>
  <c r="Q1802" i="4"/>
  <c r="R1802" i="4"/>
  <c r="S1802" i="4"/>
  <c r="T1802" i="4"/>
  <c r="U1802" i="4"/>
  <c r="V1802" i="4"/>
  <c r="W1802" i="4"/>
  <c r="X1802" i="4"/>
  <c r="Y1802" i="4"/>
  <c r="Z1802" i="4"/>
  <c r="P1803" i="4"/>
  <c r="Q1803" i="4"/>
  <c r="R1803" i="4"/>
  <c r="S1803" i="4"/>
  <c r="T1803" i="4"/>
  <c r="U1803" i="4"/>
  <c r="V1803" i="4"/>
  <c r="W1803" i="4"/>
  <c r="X1803" i="4"/>
  <c r="Y1803" i="4"/>
  <c r="Z1803" i="4"/>
  <c r="P1804" i="4"/>
  <c r="Q1804" i="4"/>
  <c r="R1804" i="4"/>
  <c r="S1804" i="4"/>
  <c r="T1804" i="4"/>
  <c r="U1804" i="4"/>
  <c r="V1804" i="4"/>
  <c r="W1804" i="4"/>
  <c r="X1804" i="4"/>
  <c r="Y1804" i="4"/>
  <c r="Z1804" i="4"/>
  <c r="P1805" i="4"/>
  <c r="Q1805" i="4"/>
  <c r="R1805" i="4"/>
  <c r="S1805" i="4"/>
  <c r="T1805" i="4"/>
  <c r="U1805" i="4"/>
  <c r="V1805" i="4"/>
  <c r="W1805" i="4"/>
  <c r="X1805" i="4"/>
  <c r="Y1805" i="4"/>
  <c r="Z1805" i="4"/>
  <c r="P1806" i="4"/>
  <c r="Q1806" i="4"/>
  <c r="R1806" i="4"/>
  <c r="S1806" i="4"/>
  <c r="T1806" i="4"/>
  <c r="U1806" i="4"/>
  <c r="V1806" i="4"/>
  <c r="W1806" i="4"/>
  <c r="X1806" i="4"/>
  <c r="Y1806" i="4"/>
  <c r="Z1806" i="4"/>
  <c r="P1807" i="4"/>
  <c r="Q1807" i="4"/>
  <c r="R1807" i="4"/>
  <c r="S1807" i="4"/>
  <c r="T1807" i="4"/>
  <c r="U1807" i="4"/>
  <c r="V1807" i="4"/>
  <c r="W1807" i="4"/>
  <c r="X1807" i="4"/>
  <c r="Y1807" i="4"/>
  <c r="Z1807" i="4"/>
  <c r="P1808" i="4"/>
  <c r="Q1808" i="4"/>
  <c r="R1808" i="4"/>
  <c r="S1808" i="4"/>
  <c r="T1808" i="4"/>
  <c r="U1808" i="4"/>
  <c r="V1808" i="4"/>
  <c r="W1808" i="4"/>
  <c r="X1808" i="4"/>
  <c r="Y1808" i="4"/>
  <c r="Z1808" i="4"/>
  <c r="P1809" i="4"/>
  <c r="Q1809" i="4"/>
  <c r="R1809" i="4"/>
  <c r="S1809" i="4"/>
  <c r="T1809" i="4"/>
  <c r="U1809" i="4"/>
  <c r="V1809" i="4"/>
  <c r="W1809" i="4"/>
  <c r="X1809" i="4"/>
  <c r="Y1809" i="4"/>
  <c r="Z1809" i="4"/>
  <c r="P1810" i="4"/>
  <c r="Q1810" i="4"/>
  <c r="R1810" i="4"/>
  <c r="S1810" i="4"/>
  <c r="T1810" i="4"/>
  <c r="U1810" i="4"/>
  <c r="V1810" i="4"/>
  <c r="W1810" i="4"/>
  <c r="X1810" i="4"/>
  <c r="Y1810" i="4"/>
  <c r="Z1810" i="4"/>
  <c r="P1811" i="4"/>
  <c r="Q1811" i="4"/>
  <c r="R1811" i="4"/>
  <c r="S1811" i="4"/>
  <c r="T1811" i="4"/>
  <c r="U1811" i="4"/>
  <c r="V1811" i="4"/>
  <c r="W1811" i="4"/>
  <c r="X1811" i="4"/>
  <c r="Y1811" i="4"/>
  <c r="Z1811" i="4"/>
  <c r="P1812" i="4"/>
  <c r="Q1812" i="4"/>
  <c r="R1812" i="4"/>
  <c r="S1812" i="4"/>
  <c r="T1812" i="4"/>
  <c r="U1812" i="4"/>
  <c r="V1812" i="4"/>
  <c r="W1812" i="4"/>
  <c r="X1812" i="4"/>
  <c r="Y1812" i="4"/>
  <c r="Z1812" i="4"/>
  <c r="P1813" i="4"/>
  <c r="Q1813" i="4"/>
  <c r="R1813" i="4"/>
  <c r="S1813" i="4"/>
  <c r="T1813" i="4"/>
  <c r="U1813" i="4"/>
  <c r="V1813" i="4"/>
  <c r="W1813" i="4"/>
  <c r="X1813" i="4"/>
  <c r="Y1813" i="4"/>
  <c r="Z1813" i="4"/>
  <c r="P1814" i="4"/>
  <c r="Q1814" i="4"/>
  <c r="R1814" i="4"/>
  <c r="S1814" i="4"/>
  <c r="T1814" i="4"/>
  <c r="U1814" i="4"/>
  <c r="V1814" i="4"/>
  <c r="W1814" i="4"/>
  <c r="X1814" i="4"/>
  <c r="Y1814" i="4"/>
  <c r="Z1814" i="4"/>
  <c r="P1815" i="4"/>
  <c r="Q1815" i="4"/>
  <c r="R1815" i="4"/>
  <c r="S1815" i="4"/>
  <c r="T1815" i="4"/>
  <c r="U1815" i="4"/>
  <c r="V1815" i="4"/>
  <c r="W1815" i="4"/>
  <c r="X1815" i="4"/>
  <c r="Y1815" i="4"/>
  <c r="Z1815" i="4"/>
  <c r="P1816" i="4"/>
  <c r="Q1816" i="4"/>
  <c r="R1816" i="4"/>
  <c r="S1816" i="4"/>
  <c r="T1816" i="4"/>
  <c r="U1816" i="4"/>
  <c r="V1816" i="4"/>
  <c r="W1816" i="4"/>
  <c r="X1816" i="4"/>
  <c r="Y1816" i="4"/>
  <c r="Z1816" i="4"/>
  <c r="P1817" i="4"/>
  <c r="Q1817" i="4"/>
  <c r="R1817" i="4"/>
  <c r="S1817" i="4"/>
  <c r="T1817" i="4"/>
  <c r="U1817" i="4"/>
  <c r="V1817" i="4"/>
  <c r="W1817" i="4"/>
  <c r="X1817" i="4"/>
  <c r="Y1817" i="4"/>
  <c r="Z1817" i="4"/>
  <c r="P1818" i="4"/>
  <c r="Q1818" i="4"/>
  <c r="R1818" i="4"/>
  <c r="S1818" i="4"/>
  <c r="T1818" i="4"/>
  <c r="U1818" i="4"/>
  <c r="V1818" i="4"/>
  <c r="W1818" i="4"/>
  <c r="X1818" i="4"/>
  <c r="Y1818" i="4"/>
  <c r="Z1818" i="4"/>
  <c r="P1819" i="4"/>
  <c r="Q1819" i="4"/>
  <c r="R1819" i="4"/>
  <c r="S1819" i="4"/>
  <c r="T1819" i="4"/>
  <c r="U1819" i="4"/>
  <c r="V1819" i="4"/>
  <c r="W1819" i="4"/>
  <c r="X1819" i="4"/>
  <c r="Y1819" i="4"/>
  <c r="Z1819" i="4"/>
  <c r="P1820" i="4"/>
  <c r="Q1820" i="4"/>
  <c r="R1820" i="4"/>
  <c r="S1820" i="4"/>
  <c r="T1820" i="4"/>
  <c r="U1820" i="4"/>
  <c r="V1820" i="4"/>
  <c r="W1820" i="4"/>
  <c r="X1820" i="4"/>
  <c r="Y1820" i="4"/>
  <c r="Z1820" i="4"/>
  <c r="P1821" i="4"/>
  <c r="Q1821" i="4"/>
  <c r="R1821" i="4"/>
  <c r="S1821" i="4"/>
  <c r="T1821" i="4"/>
  <c r="U1821" i="4"/>
  <c r="V1821" i="4"/>
  <c r="W1821" i="4"/>
  <c r="X1821" i="4"/>
  <c r="Y1821" i="4"/>
  <c r="Z1821" i="4"/>
  <c r="P1822" i="4"/>
  <c r="Q1822" i="4"/>
  <c r="R1822" i="4"/>
  <c r="S1822" i="4"/>
  <c r="T1822" i="4"/>
  <c r="U1822" i="4"/>
  <c r="V1822" i="4"/>
  <c r="W1822" i="4"/>
  <c r="X1822" i="4"/>
  <c r="Y1822" i="4"/>
  <c r="Z1822" i="4"/>
  <c r="P1823" i="4"/>
  <c r="Q1823" i="4"/>
  <c r="R1823" i="4"/>
  <c r="S1823" i="4"/>
  <c r="T1823" i="4"/>
  <c r="U1823" i="4"/>
  <c r="V1823" i="4"/>
  <c r="W1823" i="4"/>
  <c r="X1823" i="4"/>
  <c r="Y1823" i="4"/>
  <c r="Z1823" i="4"/>
  <c r="P1824" i="4"/>
  <c r="Q1824" i="4"/>
  <c r="R1824" i="4"/>
  <c r="S1824" i="4"/>
  <c r="T1824" i="4"/>
  <c r="U1824" i="4"/>
  <c r="V1824" i="4"/>
  <c r="W1824" i="4"/>
  <c r="X1824" i="4"/>
  <c r="Y1824" i="4"/>
  <c r="Z1824" i="4"/>
  <c r="P1825" i="4"/>
  <c r="Q1825" i="4"/>
  <c r="R1825" i="4"/>
  <c r="S1825" i="4"/>
  <c r="T1825" i="4"/>
  <c r="U1825" i="4"/>
  <c r="V1825" i="4"/>
  <c r="W1825" i="4"/>
  <c r="X1825" i="4"/>
  <c r="Y1825" i="4"/>
  <c r="Z1825" i="4"/>
  <c r="P1826" i="4"/>
  <c r="Q1826" i="4"/>
  <c r="R1826" i="4"/>
  <c r="S1826" i="4"/>
  <c r="T1826" i="4"/>
  <c r="U1826" i="4"/>
  <c r="V1826" i="4"/>
  <c r="W1826" i="4"/>
  <c r="X1826" i="4"/>
  <c r="Y1826" i="4"/>
  <c r="Z1826" i="4"/>
  <c r="P1827" i="4"/>
  <c r="Q1827" i="4"/>
  <c r="R1827" i="4"/>
  <c r="S1827" i="4"/>
  <c r="T1827" i="4"/>
  <c r="U1827" i="4"/>
  <c r="V1827" i="4"/>
  <c r="W1827" i="4"/>
  <c r="X1827" i="4"/>
  <c r="Y1827" i="4"/>
  <c r="Z1827" i="4"/>
  <c r="P1828" i="4"/>
  <c r="Q1828" i="4"/>
  <c r="R1828" i="4"/>
  <c r="S1828" i="4"/>
  <c r="T1828" i="4"/>
  <c r="U1828" i="4"/>
  <c r="V1828" i="4"/>
  <c r="W1828" i="4"/>
  <c r="X1828" i="4"/>
  <c r="Y1828" i="4"/>
  <c r="Z1828" i="4"/>
  <c r="P1829" i="4"/>
  <c r="Q1829" i="4"/>
  <c r="R1829" i="4"/>
  <c r="S1829" i="4"/>
  <c r="T1829" i="4"/>
  <c r="U1829" i="4"/>
  <c r="V1829" i="4"/>
  <c r="W1829" i="4"/>
  <c r="X1829" i="4"/>
  <c r="Y1829" i="4"/>
  <c r="Z1829" i="4"/>
  <c r="P1830" i="4"/>
  <c r="Q1830" i="4"/>
  <c r="R1830" i="4"/>
  <c r="S1830" i="4"/>
  <c r="T1830" i="4"/>
  <c r="U1830" i="4"/>
  <c r="V1830" i="4"/>
  <c r="W1830" i="4"/>
  <c r="X1830" i="4"/>
  <c r="Y1830" i="4"/>
  <c r="Z1830" i="4"/>
  <c r="P1831" i="4"/>
  <c r="Q1831" i="4"/>
  <c r="R1831" i="4"/>
  <c r="S1831" i="4"/>
  <c r="T1831" i="4"/>
  <c r="U1831" i="4"/>
  <c r="V1831" i="4"/>
  <c r="W1831" i="4"/>
  <c r="X1831" i="4"/>
  <c r="Y1831" i="4"/>
  <c r="Z1831" i="4"/>
  <c r="P1832" i="4"/>
  <c r="Q1832" i="4"/>
  <c r="R1832" i="4"/>
  <c r="S1832" i="4"/>
  <c r="T1832" i="4"/>
  <c r="U1832" i="4"/>
  <c r="V1832" i="4"/>
  <c r="W1832" i="4"/>
  <c r="X1832" i="4"/>
  <c r="Y1832" i="4"/>
  <c r="Z1832" i="4"/>
  <c r="Q1833" i="4"/>
  <c r="R1833" i="4"/>
  <c r="S1833" i="4"/>
  <c r="T1833" i="4"/>
  <c r="U1833" i="4"/>
  <c r="V1833" i="4"/>
  <c r="W1833" i="4"/>
  <c r="X1833" i="4"/>
  <c r="Y1833" i="4"/>
  <c r="Z1833" i="4"/>
  <c r="AA1833" i="4"/>
  <c r="Q1834" i="4"/>
  <c r="R1834" i="4"/>
  <c r="S1834" i="4"/>
  <c r="T1834" i="4"/>
  <c r="U1834" i="4"/>
  <c r="V1834" i="4"/>
  <c r="W1834" i="4"/>
  <c r="X1834" i="4"/>
  <c r="Y1834" i="4"/>
  <c r="Z1834" i="4"/>
  <c r="AA1834" i="4"/>
  <c r="Q1835" i="4"/>
  <c r="R1835" i="4"/>
  <c r="S1835" i="4"/>
  <c r="T1835" i="4"/>
  <c r="U1835" i="4"/>
  <c r="V1835" i="4"/>
  <c r="W1835" i="4"/>
  <c r="X1835" i="4"/>
  <c r="Y1835" i="4"/>
  <c r="Z1835" i="4"/>
  <c r="AA1835" i="4"/>
  <c r="Q1836" i="4"/>
  <c r="R1836" i="4"/>
  <c r="S1836" i="4"/>
  <c r="T1836" i="4"/>
  <c r="U1836" i="4"/>
  <c r="V1836" i="4"/>
  <c r="W1836" i="4"/>
  <c r="X1836" i="4"/>
  <c r="Y1836" i="4"/>
  <c r="Z1836" i="4"/>
  <c r="AA1836" i="4"/>
  <c r="Q1837" i="4"/>
  <c r="R1837" i="4"/>
  <c r="S1837" i="4"/>
  <c r="T1837" i="4"/>
  <c r="U1837" i="4"/>
  <c r="V1837" i="4"/>
  <c r="W1837" i="4"/>
  <c r="X1837" i="4"/>
  <c r="Y1837" i="4"/>
  <c r="Z1837" i="4"/>
  <c r="AA1837" i="4"/>
  <c r="Q1838" i="4"/>
  <c r="R1838" i="4"/>
  <c r="S1838" i="4"/>
  <c r="T1838" i="4"/>
  <c r="U1838" i="4"/>
  <c r="V1838" i="4"/>
  <c r="W1838" i="4"/>
  <c r="X1838" i="4"/>
  <c r="Y1838" i="4"/>
  <c r="Z1838" i="4"/>
  <c r="AA1838" i="4"/>
  <c r="Q1839" i="4"/>
  <c r="R1839" i="4"/>
  <c r="S1839" i="4"/>
  <c r="T1839" i="4"/>
  <c r="U1839" i="4"/>
  <c r="V1839" i="4"/>
  <c r="W1839" i="4"/>
  <c r="X1839" i="4"/>
  <c r="Y1839" i="4"/>
  <c r="Z1839" i="4"/>
  <c r="AA1839" i="4"/>
  <c r="Q1840" i="4"/>
  <c r="R1840" i="4"/>
  <c r="S1840" i="4"/>
  <c r="T1840" i="4"/>
  <c r="U1840" i="4"/>
  <c r="V1840" i="4"/>
  <c r="W1840" i="4"/>
  <c r="X1840" i="4"/>
  <c r="Y1840" i="4"/>
  <c r="Z1840" i="4"/>
  <c r="AA1840" i="4"/>
  <c r="Q1841" i="4"/>
  <c r="R1841" i="4"/>
  <c r="S1841" i="4"/>
  <c r="T1841" i="4"/>
  <c r="U1841" i="4"/>
  <c r="V1841" i="4"/>
  <c r="W1841" i="4"/>
  <c r="X1841" i="4"/>
  <c r="Y1841" i="4"/>
  <c r="Z1841" i="4"/>
  <c r="AA1841" i="4"/>
  <c r="Q1842" i="4"/>
  <c r="R1842" i="4"/>
  <c r="S1842" i="4"/>
  <c r="T1842" i="4"/>
  <c r="U1842" i="4"/>
  <c r="V1842" i="4"/>
  <c r="W1842" i="4"/>
  <c r="X1842" i="4"/>
  <c r="Y1842" i="4"/>
  <c r="Z1842" i="4"/>
  <c r="AA1842" i="4"/>
  <c r="Q1843" i="4"/>
  <c r="R1843" i="4"/>
  <c r="S1843" i="4"/>
  <c r="T1843" i="4"/>
  <c r="U1843" i="4"/>
  <c r="V1843" i="4"/>
  <c r="W1843" i="4"/>
  <c r="X1843" i="4"/>
  <c r="Y1843" i="4"/>
  <c r="Z1843" i="4"/>
  <c r="AA1843" i="4"/>
  <c r="Q1844" i="4"/>
  <c r="R1844" i="4"/>
  <c r="S1844" i="4"/>
  <c r="T1844" i="4"/>
  <c r="U1844" i="4"/>
  <c r="V1844" i="4"/>
  <c r="W1844" i="4"/>
  <c r="X1844" i="4"/>
  <c r="Y1844" i="4"/>
  <c r="Z1844" i="4"/>
  <c r="AA1844" i="4"/>
  <c r="Q1845" i="4"/>
  <c r="R1845" i="4"/>
  <c r="S1845" i="4"/>
  <c r="T1845" i="4"/>
  <c r="U1845" i="4"/>
  <c r="V1845" i="4"/>
  <c r="W1845" i="4"/>
  <c r="X1845" i="4"/>
  <c r="Y1845" i="4"/>
  <c r="Z1845" i="4"/>
  <c r="AA1845" i="4"/>
  <c r="Q1846" i="4"/>
  <c r="R1846" i="4"/>
  <c r="S1846" i="4"/>
  <c r="T1846" i="4"/>
  <c r="U1846" i="4"/>
  <c r="V1846" i="4"/>
  <c r="W1846" i="4"/>
  <c r="X1846" i="4"/>
  <c r="Y1846" i="4"/>
  <c r="Z1846" i="4"/>
  <c r="AA1846" i="4"/>
  <c r="Q1847" i="4"/>
  <c r="R1847" i="4"/>
  <c r="S1847" i="4"/>
  <c r="T1847" i="4"/>
  <c r="U1847" i="4"/>
  <c r="V1847" i="4"/>
  <c r="W1847" i="4"/>
  <c r="X1847" i="4"/>
  <c r="Y1847" i="4"/>
  <c r="Z1847" i="4"/>
  <c r="AA1847" i="4"/>
  <c r="Q1848" i="4"/>
  <c r="R1848" i="4"/>
  <c r="S1848" i="4"/>
  <c r="T1848" i="4"/>
  <c r="U1848" i="4"/>
  <c r="V1848" i="4"/>
  <c r="W1848" i="4"/>
  <c r="X1848" i="4"/>
  <c r="Y1848" i="4"/>
  <c r="Z1848" i="4"/>
  <c r="AA1848" i="4"/>
  <c r="Q1849" i="4"/>
  <c r="R1849" i="4"/>
  <c r="S1849" i="4"/>
  <c r="T1849" i="4"/>
  <c r="U1849" i="4"/>
  <c r="V1849" i="4"/>
  <c r="W1849" i="4"/>
  <c r="X1849" i="4"/>
  <c r="Y1849" i="4"/>
  <c r="Z1849" i="4"/>
  <c r="AA1849" i="4"/>
  <c r="Q1850" i="4"/>
  <c r="R1850" i="4"/>
  <c r="S1850" i="4"/>
  <c r="T1850" i="4"/>
  <c r="U1850" i="4"/>
  <c r="V1850" i="4"/>
  <c r="W1850" i="4"/>
  <c r="X1850" i="4"/>
  <c r="Y1850" i="4"/>
  <c r="Z1850" i="4"/>
  <c r="AA1850" i="4"/>
  <c r="Q1851" i="4"/>
  <c r="R1851" i="4"/>
  <c r="S1851" i="4"/>
  <c r="T1851" i="4"/>
  <c r="U1851" i="4"/>
  <c r="V1851" i="4"/>
  <c r="W1851" i="4"/>
  <c r="X1851" i="4"/>
  <c r="Y1851" i="4"/>
  <c r="Z1851" i="4"/>
  <c r="AA1851" i="4"/>
  <c r="Q1852" i="4"/>
  <c r="R1852" i="4"/>
  <c r="S1852" i="4"/>
  <c r="T1852" i="4"/>
  <c r="U1852" i="4"/>
  <c r="V1852" i="4"/>
  <c r="W1852" i="4"/>
  <c r="X1852" i="4"/>
  <c r="Y1852" i="4"/>
  <c r="Z1852" i="4"/>
  <c r="AA1852" i="4"/>
  <c r="Q1853" i="4"/>
  <c r="R1853" i="4"/>
  <c r="S1853" i="4"/>
  <c r="T1853" i="4"/>
  <c r="U1853" i="4"/>
  <c r="V1853" i="4"/>
  <c r="W1853" i="4"/>
  <c r="X1853" i="4"/>
  <c r="Y1853" i="4"/>
  <c r="Z1853" i="4"/>
  <c r="AA1853" i="4"/>
  <c r="Q1854" i="4"/>
  <c r="R1854" i="4"/>
  <c r="S1854" i="4"/>
  <c r="T1854" i="4"/>
  <c r="U1854" i="4"/>
  <c r="V1854" i="4"/>
  <c r="W1854" i="4"/>
  <c r="X1854" i="4"/>
  <c r="Y1854" i="4"/>
  <c r="Z1854" i="4"/>
  <c r="AA1854" i="4"/>
  <c r="Q1855" i="4"/>
  <c r="R1855" i="4"/>
  <c r="S1855" i="4"/>
  <c r="T1855" i="4"/>
  <c r="U1855" i="4"/>
  <c r="V1855" i="4"/>
  <c r="W1855" i="4"/>
  <c r="X1855" i="4"/>
  <c r="Y1855" i="4"/>
  <c r="Z1855" i="4"/>
  <c r="AA1855" i="4"/>
  <c r="Q1856" i="4"/>
  <c r="R1856" i="4"/>
  <c r="S1856" i="4"/>
  <c r="T1856" i="4"/>
  <c r="U1856" i="4"/>
  <c r="V1856" i="4"/>
  <c r="W1856" i="4"/>
  <c r="X1856" i="4"/>
  <c r="Y1856" i="4"/>
  <c r="Z1856" i="4"/>
  <c r="AA1856" i="4"/>
  <c r="Q1857" i="4"/>
  <c r="R1857" i="4"/>
  <c r="S1857" i="4"/>
  <c r="T1857" i="4"/>
  <c r="U1857" i="4"/>
  <c r="V1857" i="4"/>
  <c r="W1857" i="4"/>
  <c r="X1857" i="4"/>
  <c r="Y1857" i="4"/>
  <c r="Z1857" i="4"/>
  <c r="AA1857" i="4"/>
  <c r="Q1858" i="4"/>
  <c r="R1858" i="4"/>
  <c r="S1858" i="4"/>
  <c r="T1858" i="4"/>
  <c r="U1858" i="4"/>
  <c r="V1858" i="4"/>
  <c r="W1858" i="4"/>
  <c r="X1858" i="4"/>
  <c r="Y1858" i="4"/>
  <c r="Z1858" i="4"/>
  <c r="AA1858" i="4"/>
  <c r="Q1859" i="4"/>
  <c r="R1859" i="4"/>
  <c r="S1859" i="4"/>
  <c r="T1859" i="4"/>
  <c r="U1859" i="4"/>
  <c r="V1859" i="4"/>
  <c r="W1859" i="4"/>
  <c r="X1859" i="4"/>
  <c r="Y1859" i="4"/>
  <c r="Z1859" i="4"/>
  <c r="AA1859" i="4"/>
  <c r="Q1860" i="4"/>
  <c r="R1860" i="4"/>
  <c r="S1860" i="4"/>
  <c r="T1860" i="4"/>
  <c r="U1860" i="4"/>
  <c r="V1860" i="4"/>
  <c r="W1860" i="4"/>
  <c r="X1860" i="4"/>
  <c r="Y1860" i="4"/>
  <c r="Z1860" i="4"/>
  <c r="AA1860" i="4"/>
  <c r="Q1861" i="4"/>
  <c r="R1861" i="4"/>
  <c r="S1861" i="4"/>
  <c r="T1861" i="4"/>
  <c r="U1861" i="4"/>
  <c r="V1861" i="4"/>
  <c r="W1861" i="4"/>
  <c r="X1861" i="4"/>
  <c r="Y1861" i="4"/>
  <c r="Z1861" i="4"/>
  <c r="AA1861" i="4"/>
  <c r="Q1862" i="4"/>
  <c r="R1862" i="4"/>
  <c r="S1862" i="4"/>
  <c r="T1862" i="4"/>
  <c r="U1862" i="4"/>
  <c r="V1862" i="4"/>
  <c r="W1862" i="4"/>
  <c r="X1862" i="4"/>
  <c r="Y1862" i="4"/>
  <c r="Z1862" i="4"/>
  <c r="AA1862" i="4"/>
  <c r="Q1863" i="4"/>
  <c r="R1863" i="4"/>
  <c r="S1863" i="4"/>
  <c r="T1863" i="4"/>
  <c r="U1863" i="4"/>
  <c r="V1863" i="4"/>
  <c r="W1863" i="4"/>
  <c r="X1863" i="4"/>
  <c r="Y1863" i="4"/>
  <c r="Z1863" i="4"/>
  <c r="AA1863" i="4"/>
  <c r="P1864" i="4"/>
  <c r="R1864" i="4"/>
  <c r="S1864" i="4"/>
  <c r="T1864" i="4"/>
  <c r="U1864" i="4"/>
  <c r="V1864" i="4"/>
  <c r="W1864" i="4"/>
  <c r="X1864" i="4"/>
  <c r="Y1864" i="4"/>
  <c r="Z1864" i="4"/>
  <c r="AA1864" i="4"/>
  <c r="P1865" i="4"/>
  <c r="R1865" i="4"/>
  <c r="S1865" i="4"/>
  <c r="T1865" i="4"/>
  <c r="U1865" i="4"/>
  <c r="V1865" i="4"/>
  <c r="W1865" i="4"/>
  <c r="X1865" i="4"/>
  <c r="Y1865" i="4"/>
  <c r="Z1865" i="4"/>
  <c r="AA1865" i="4"/>
  <c r="P1866" i="4"/>
  <c r="R1866" i="4"/>
  <c r="S1866" i="4"/>
  <c r="T1866" i="4"/>
  <c r="U1866" i="4"/>
  <c r="V1866" i="4"/>
  <c r="W1866" i="4"/>
  <c r="X1866" i="4"/>
  <c r="Y1866" i="4"/>
  <c r="Z1866" i="4"/>
  <c r="AA1866" i="4"/>
  <c r="P1867" i="4"/>
  <c r="R1867" i="4"/>
  <c r="S1867" i="4"/>
  <c r="T1867" i="4"/>
  <c r="U1867" i="4"/>
  <c r="V1867" i="4"/>
  <c r="W1867" i="4"/>
  <c r="X1867" i="4"/>
  <c r="Y1867" i="4"/>
  <c r="Z1867" i="4"/>
  <c r="AA1867" i="4"/>
  <c r="P1868" i="4"/>
  <c r="R1868" i="4"/>
  <c r="S1868" i="4"/>
  <c r="T1868" i="4"/>
  <c r="U1868" i="4"/>
  <c r="V1868" i="4"/>
  <c r="W1868" i="4"/>
  <c r="X1868" i="4"/>
  <c r="Y1868" i="4"/>
  <c r="Z1868" i="4"/>
  <c r="AA1868" i="4"/>
  <c r="P1869" i="4"/>
  <c r="R1869" i="4"/>
  <c r="S1869" i="4"/>
  <c r="T1869" i="4"/>
  <c r="U1869" i="4"/>
  <c r="V1869" i="4"/>
  <c r="W1869" i="4"/>
  <c r="X1869" i="4"/>
  <c r="Y1869" i="4"/>
  <c r="Z1869" i="4"/>
  <c r="AA1869" i="4"/>
  <c r="P1870" i="4"/>
  <c r="R1870" i="4"/>
  <c r="S1870" i="4"/>
  <c r="T1870" i="4"/>
  <c r="U1870" i="4"/>
  <c r="V1870" i="4"/>
  <c r="W1870" i="4"/>
  <c r="X1870" i="4"/>
  <c r="Y1870" i="4"/>
  <c r="Z1870" i="4"/>
  <c r="AA1870" i="4"/>
  <c r="P1871" i="4"/>
  <c r="R1871" i="4"/>
  <c r="S1871" i="4"/>
  <c r="T1871" i="4"/>
  <c r="U1871" i="4"/>
  <c r="V1871" i="4"/>
  <c r="W1871" i="4"/>
  <c r="X1871" i="4"/>
  <c r="Y1871" i="4"/>
  <c r="Z1871" i="4"/>
  <c r="AA1871" i="4"/>
  <c r="P1872" i="4"/>
  <c r="R1872" i="4"/>
  <c r="S1872" i="4"/>
  <c r="T1872" i="4"/>
  <c r="U1872" i="4"/>
  <c r="V1872" i="4"/>
  <c r="W1872" i="4"/>
  <c r="X1872" i="4"/>
  <c r="Y1872" i="4"/>
  <c r="Z1872" i="4"/>
  <c r="AA1872" i="4"/>
  <c r="P1873" i="4"/>
  <c r="R1873" i="4"/>
  <c r="S1873" i="4"/>
  <c r="T1873" i="4"/>
  <c r="U1873" i="4"/>
  <c r="V1873" i="4"/>
  <c r="W1873" i="4"/>
  <c r="X1873" i="4"/>
  <c r="Y1873" i="4"/>
  <c r="Z1873" i="4"/>
  <c r="AA1873" i="4"/>
  <c r="P1874" i="4"/>
  <c r="R1874" i="4"/>
  <c r="S1874" i="4"/>
  <c r="T1874" i="4"/>
  <c r="U1874" i="4"/>
  <c r="V1874" i="4"/>
  <c r="W1874" i="4"/>
  <c r="X1874" i="4"/>
  <c r="Y1874" i="4"/>
  <c r="Z1874" i="4"/>
  <c r="AA1874" i="4"/>
  <c r="P1875" i="4"/>
  <c r="R1875" i="4"/>
  <c r="S1875" i="4"/>
  <c r="T1875" i="4"/>
  <c r="U1875" i="4"/>
  <c r="V1875" i="4"/>
  <c r="W1875" i="4"/>
  <c r="X1875" i="4"/>
  <c r="Y1875" i="4"/>
  <c r="Z1875" i="4"/>
  <c r="AA1875" i="4"/>
  <c r="P1876" i="4"/>
  <c r="R1876" i="4"/>
  <c r="S1876" i="4"/>
  <c r="T1876" i="4"/>
  <c r="U1876" i="4"/>
  <c r="V1876" i="4"/>
  <c r="W1876" i="4"/>
  <c r="X1876" i="4"/>
  <c r="Y1876" i="4"/>
  <c r="Z1876" i="4"/>
  <c r="AA1876" i="4"/>
  <c r="P1877" i="4"/>
  <c r="R1877" i="4"/>
  <c r="S1877" i="4"/>
  <c r="T1877" i="4"/>
  <c r="U1877" i="4"/>
  <c r="V1877" i="4"/>
  <c r="W1877" i="4"/>
  <c r="X1877" i="4"/>
  <c r="Y1877" i="4"/>
  <c r="Z1877" i="4"/>
  <c r="AA1877" i="4"/>
  <c r="P1878" i="4"/>
  <c r="R1878" i="4"/>
  <c r="S1878" i="4"/>
  <c r="T1878" i="4"/>
  <c r="U1878" i="4"/>
  <c r="V1878" i="4"/>
  <c r="W1878" i="4"/>
  <c r="X1878" i="4"/>
  <c r="Y1878" i="4"/>
  <c r="Z1878" i="4"/>
  <c r="AA1878" i="4"/>
  <c r="P1879" i="4"/>
  <c r="R1879" i="4"/>
  <c r="S1879" i="4"/>
  <c r="T1879" i="4"/>
  <c r="U1879" i="4"/>
  <c r="V1879" i="4"/>
  <c r="W1879" i="4"/>
  <c r="X1879" i="4"/>
  <c r="Y1879" i="4"/>
  <c r="Z1879" i="4"/>
  <c r="AA1879" i="4"/>
  <c r="P1880" i="4"/>
  <c r="R1880" i="4"/>
  <c r="S1880" i="4"/>
  <c r="T1880" i="4"/>
  <c r="U1880" i="4"/>
  <c r="V1880" i="4"/>
  <c r="W1880" i="4"/>
  <c r="X1880" i="4"/>
  <c r="Y1880" i="4"/>
  <c r="Z1880" i="4"/>
  <c r="AA1880" i="4"/>
  <c r="P1881" i="4"/>
  <c r="R1881" i="4"/>
  <c r="S1881" i="4"/>
  <c r="T1881" i="4"/>
  <c r="U1881" i="4"/>
  <c r="V1881" i="4"/>
  <c r="W1881" i="4"/>
  <c r="X1881" i="4"/>
  <c r="Y1881" i="4"/>
  <c r="Z1881" i="4"/>
  <c r="AA1881" i="4"/>
  <c r="P1882" i="4"/>
  <c r="R1882" i="4"/>
  <c r="S1882" i="4"/>
  <c r="T1882" i="4"/>
  <c r="U1882" i="4"/>
  <c r="V1882" i="4"/>
  <c r="W1882" i="4"/>
  <c r="X1882" i="4"/>
  <c r="Y1882" i="4"/>
  <c r="Z1882" i="4"/>
  <c r="AA1882" i="4"/>
  <c r="P1883" i="4"/>
  <c r="R1883" i="4"/>
  <c r="S1883" i="4"/>
  <c r="T1883" i="4"/>
  <c r="U1883" i="4"/>
  <c r="V1883" i="4"/>
  <c r="W1883" i="4"/>
  <c r="X1883" i="4"/>
  <c r="Y1883" i="4"/>
  <c r="Z1883" i="4"/>
  <c r="AA1883" i="4"/>
  <c r="P1884" i="4"/>
  <c r="R1884" i="4"/>
  <c r="S1884" i="4"/>
  <c r="T1884" i="4"/>
  <c r="U1884" i="4"/>
  <c r="V1884" i="4"/>
  <c r="W1884" i="4"/>
  <c r="X1884" i="4"/>
  <c r="Y1884" i="4"/>
  <c r="Z1884" i="4"/>
  <c r="AA1884" i="4"/>
  <c r="P1885" i="4"/>
  <c r="R1885" i="4"/>
  <c r="S1885" i="4"/>
  <c r="T1885" i="4"/>
  <c r="U1885" i="4"/>
  <c r="V1885" i="4"/>
  <c r="W1885" i="4"/>
  <c r="X1885" i="4"/>
  <c r="Y1885" i="4"/>
  <c r="Z1885" i="4"/>
  <c r="AA1885" i="4"/>
  <c r="P1886" i="4"/>
  <c r="R1886" i="4"/>
  <c r="S1886" i="4"/>
  <c r="T1886" i="4"/>
  <c r="U1886" i="4"/>
  <c r="V1886" i="4"/>
  <c r="W1886" i="4"/>
  <c r="X1886" i="4"/>
  <c r="Y1886" i="4"/>
  <c r="Z1886" i="4"/>
  <c r="AA1886" i="4"/>
  <c r="P1887" i="4"/>
  <c r="R1887" i="4"/>
  <c r="S1887" i="4"/>
  <c r="T1887" i="4"/>
  <c r="U1887" i="4"/>
  <c r="V1887" i="4"/>
  <c r="W1887" i="4"/>
  <c r="X1887" i="4"/>
  <c r="Y1887" i="4"/>
  <c r="Z1887" i="4"/>
  <c r="AA1887" i="4"/>
  <c r="P1888" i="4"/>
  <c r="R1888" i="4"/>
  <c r="S1888" i="4"/>
  <c r="T1888" i="4"/>
  <c r="U1888" i="4"/>
  <c r="V1888" i="4"/>
  <c r="W1888" i="4"/>
  <c r="X1888" i="4"/>
  <c r="Y1888" i="4"/>
  <c r="Z1888" i="4"/>
  <c r="AA1888" i="4"/>
  <c r="P1889" i="4"/>
  <c r="R1889" i="4"/>
  <c r="S1889" i="4"/>
  <c r="T1889" i="4"/>
  <c r="U1889" i="4"/>
  <c r="V1889" i="4"/>
  <c r="W1889" i="4"/>
  <c r="X1889" i="4"/>
  <c r="Y1889" i="4"/>
  <c r="Z1889" i="4"/>
  <c r="AA1889" i="4"/>
  <c r="P1890" i="4"/>
  <c r="R1890" i="4"/>
  <c r="S1890" i="4"/>
  <c r="T1890" i="4"/>
  <c r="U1890" i="4"/>
  <c r="V1890" i="4"/>
  <c r="W1890" i="4"/>
  <c r="X1890" i="4"/>
  <c r="Y1890" i="4"/>
  <c r="Z1890" i="4"/>
  <c r="AA1890" i="4"/>
  <c r="P1891" i="4"/>
  <c r="R1891" i="4"/>
  <c r="S1891" i="4"/>
  <c r="T1891" i="4"/>
  <c r="U1891" i="4"/>
  <c r="V1891" i="4"/>
  <c r="W1891" i="4"/>
  <c r="X1891" i="4"/>
  <c r="Y1891" i="4"/>
  <c r="Z1891" i="4"/>
  <c r="AA1891" i="4"/>
  <c r="P1892" i="4"/>
  <c r="Q1892" i="4"/>
  <c r="S1892" i="4"/>
  <c r="T1892" i="4"/>
  <c r="U1892" i="4"/>
  <c r="V1892" i="4"/>
  <c r="W1892" i="4"/>
  <c r="X1892" i="4"/>
  <c r="Y1892" i="4"/>
  <c r="Z1892" i="4"/>
  <c r="AA1892" i="4"/>
  <c r="P1893" i="4"/>
  <c r="Q1893" i="4"/>
  <c r="S1893" i="4"/>
  <c r="T1893" i="4"/>
  <c r="U1893" i="4"/>
  <c r="V1893" i="4"/>
  <c r="W1893" i="4"/>
  <c r="X1893" i="4"/>
  <c r="Y1893" i="4"/>
  <c r="Z1893" i="4"/>
  <c r="AA1893" i="4"/>
  <c r="P1894" i="4"/>
  <c r="Q1894" i="4"/>
  <c r="S1894" i="4"/>
  <c r="T1894" i="4"/>
  <c r="U1894" i="4"/>
  <c r="V1894" i="4"/>
  <c r="W1894" i="4"/>
  <c r="X1894" i="4"/>
  <c r="Y1894" i="4"/>
  <c r="Z1894" i="4"/>
  <c r="AA1894" i="4"/>
  <c r="P1895" i="4"/>
  <c r="Q1895" i="4"/>
  <c r="S1895" i="4"/>
  <c r="T1895" i="4"/>
  <c r="U1895" i="4"/>
  <c r="V1895" i="4"/>
  <c r="W1895" i="4"/>
  <c r="X1895" i="4"/>
  <c r="Y1895" i="4"/>
  <c r="Z1895" i="4"/>
  <c r="AA1895" i="4"/>
  <c r="P1896" i="4"/>
  <c r="Q1896" i="4"/>
  <c r="S1896" i="4"/>
  <c r="T1896" i="4"/>
  <c r="U1896" i="4"/>
  <c r="V1896" i="4"/>
  <c r="W1896" i="4"/>
  <c r="X1896" i="4"/>
  <c r="Y1896" i="4"/>
  <c r="Z1896" i="4"/>
  <c r="AA1896" i="4"/>
  <c r="P1897" i="4"/>
  <c r="Q1897" i="4"/>
  <c r="S1897" i="4"/>
  <c r="T1897" i="4"/>
  <c r="U1897" i="4"/>
  <c r="V1897" i="4"/>
  <c r="W1897" i="4"/>
  <c r="X1897" i="4"/>
  <c r="Y1897" i="4"/>
  <c r="Z1897" i="4"/>
  <c r="AA1897" i="4"/>
  <c r="P1898" i="4"/>
  <c r="Q1898" i="4"/>
  <c r="S1898" i="4"/>
  <c r="T1898" i="4"/>
  <c r="U1898" i="4"/>
  <c r="V1898" i="4"/>
  <c r="W1898" i="4"/>
  <c r="X1898" i="4"/>
  <c r="Y1898" i="4"/>
  <c r="Z1898" i="4"/>
  <c r="AA1898" i="4"/>
  <c r="P1899" i="4"/>
  <c r="Q1899" i="4"/>
  <c r="S1899" i="4"/>
  <c r="T1899" i="4"/>
  <c r="U1899" i="4"/>
  <c r="V1899" i="4"/>
  <c r="W1899" i="4"/>
  <c r="X1899" i="4"/>
  <c r="Y1899" i="4"/>
  <c r="Z1899" i="4"/>
  <c r="AA1899" i="4"/>
  <c r="P1900" i="4"/>
  <c r="Q1900" i="4"/>
  <c r="S1900" i="4"/>
  <c r="T1900" i="4"/>
  <c r="U1900" i="4"/>
  <c r="V1900" i="4"/>
  <c r="W1900" i="4"/>
  <c r="X1900" i="4"/>
  <c r="Y1900" i="4"/>
  <c r="Z1900" i="4"/>
  <c r="AA1900" i="4"/>
  <c r="P1901" i="4"/>
  <c r="Q1901" i="4"/>
  <c r="S1901" i="4"/>
  <c r="T1901" i="4"/>
  <c r="U1901" i="4"/>
  <c r="V1901" i="4"/>
  <c r="W1901" i="4"/>
  <c r="X1901" i="4"/>
  <c r="Y1901" i="4"/>
  <c r="Z1901" i="4"/>
  <c r="AA1901" i="4"/>
  <c r="P1902" i="4"/>
  <c r="Q1902" i="4"/>
  <c r="S1902" i="4"/>
  <c r="T1902" i="4"/>
  <c r="U1902" i="4"/>
  <c r="V1902" i="4"/>
  <c r="W1902" i="4"/>
  <c r="X1902" i="4"/>
  <c r="Y1902" i="4"/>
  <c r="Z1902" i="4"/>
  <c r="AA1902" i="4"/>
  <c r="P1903" i="4"/>
  <c r="Q1903" i="4"/>
  <c r="S1903" i="4"/>
  <c r="T1903" i="4"/>
  <c r="U1903" i="4"/>
  <c r="V1903" i="4"/>
  <c r="W1903" i="4"/>
  <c r="X1903" i="4"/>
  <c r="Y1903" i="4"/>
  <c r="Z1903" i="4"/>
  <c r="AA1903" i="4"/>
  <c r="P1904" i="4"/>
  <c r="Q1904" i="4"/>
  <c r="S1904" i="4"/>
  <c r="T1904" i="4"/>
  <c r="U1904" i="4"/>
  <c r="V1904" i="4"/>
  <c r="W1904" i="4"/>
  <c r="X1904" i="4"/>
  <c r="Y1904" i="4"/>
  <c r="Z1904" i="4"/>
  <c r="AA1904" i="4"/>
  <c r="P1905" i="4"/>
  <c r="Q1905" i="4"/>
  <c r="S1905" i="4"/>
  <c r="T1905" i="4"/>
  <c r="U1905" i="4"/>
  <c r="V1905" i="4"/>
  <c r="W1905" i="4"/>
  <c r="X1905" i="4"/>
  <c r="Y1905" i="4"/>
  <c r="Z1905" i="4"/>
  <c r="AA1905" i="4"/>
  <c r="P1906" i="4"/>
  <c r="Q1906" i="4"/>
  <c r="S1906" i="4"/>
  <c r="T1906" i="4"/>
  <c r="U1906" i="4"/>
  <c r="V1906" i="4"/>
  <c r="W1906" i="4"/>
  <c r="X1906" i="4"/>
  <c r="Y1906" i="4"/>
  <c r="Z1906" i="4"/>
  <c r="AA1906" i="4"/>
  <c r="P1907" i="4"/>
  <c r="Q1907" i="4"/>
  <c r="S1907" i="4"/>
  <c r="T1907" i="4"/>
  <c r="U1907" i="4"/>
  <c r="V1907" i="4"/>
  <c r="W1907" i="4"/>
  <c r="X1907" i="4"/>
  <c r="Y1907" i="4"/>
  <c r="Z1907" i="4"/>
  <c r="AA1907" i="4"/>
  <c r="P1908" i="4"/>
  <c r="Q1908" i="4"/>
  <c r="S1908" i="4"/>
  <c r="T1908" i="4"/>
  <c r="U1908" i="4"/>
  <c r="V1908" i="4"/>
  <c r="W1908" i="4"/>
  <c r="X1908" i="4"/>
  <c r="Y1908" i="4"/>
  <c r="Z1908" i="4"/>
  <c r="AA1908" i="4"/>
  <c r="P1909" i="4"/>
  <c r="Q1909" i="4"/>
  <c r="S1909" i="4"/>
  <c r="T1909" i="4"/>
  <c r="U1909" i="4"/>
  <c r="V1909" i="4"/>
  <c r="W1909" i="4"/>
  <c r="X1909" i="4"/>
  <c r="Y1909" i="4"/>
  <c r="Z1909" i="4"/>
  <c r="AA1909" i="4"/>
  <c r="P1910" i="4"/>
  <c r="Q1910" i="4"/>
  <c r="S1910" i="4"/>
  <c r="T1910" i="4"/>
  <c r="U1910" i="4"/>
  <c r="V1910" i="4"/>
  <c r="W1910" i="4"/>
  <c r="X1910" i="4"/>
  <c r="Y1910" i="4"/>
  <c r="Z1910" i="4"/>
  <c r="AA1910" i="4"/>
  <c r="P1911" i="4"/>
  <c r="Q1911" i="4"/>
  <c r="S1911" i="4"/>
  <c r="T1911" i="4"/>
  <c r="U1911" i="4"/>
  <c r="V1911" i="4"/>
  <c r="W1911" i="4"/>
  <c r="X1911" i="4"/>
  <c r="Y1911" i="4"/>
  <c r="Z1911" i="4"/>
  <c r="AA1911" i="4"/>
  <c r="P1912" i="4"/>
  <c r="Q1912" i="4"/>
  <c r="S1912" i="4"/>
  <c r="T1912" i="4"/>
  <c r="U1912" i="4"/>
  <c r="V1912" i="4"/>
  <c r="W1912" i="4"/>
  <c r="X1912" i="4"/>
  <c r="Y1912" i="4"/>
  <c r="Z1912" i="4"/>
  <c r="AA1912" i="4"/>
  <c r="P1913" i="4"/>
  <c r="Q1913" i="4"/>
  <c r="S1913" i="4"/>
  <c r="T1913" i="4"/>
  <c r="U1913" i="4"/>
  <c r="V1913" i="4"/>
  <c r="W1913" i="4"/>
  <c r="X1913" i="4"/>
  <c r="Y1913" i="4"/>
  <c r="Z1913" i="4"/>
  <c r="AA1913" i="4"/>
  <c r="P1914" i="4"/>
  <c r="Q1914" i="4"/>
  <c r="S1914" i="4"/>
  <c r="T1914" i="4"/>
  <c r="U1914" i="4"/>
  <c r="V1914" i="4"/>
  <c r="W1914" i="4"/>
  <c r="X1914" i="4"/>
  <c r="Y1914" i="4"/>
  <c r="Z1914" i="4"/>
  <c r="AA1914" i="4"/>
  <c r="P1915" i="4"/>
  <c r="Q1915" i="4"/>
  <c r="S1915" i="4"/>
  <c r="T1915" i="4"/>
  <c r="U1915" i="4"/>
  <c r="V1915" i="4"/>
  <c r="W1915" i="4"/>
  <c r="X1915" i="4"/>
  <c r="Y1915" i="4"/>
  <c r="Z1915" i="4"/>
  <c r="AA1915" i="4"/>
  <c r="P1916" i="4"/>
  <c r="Q1916" i="4"/>
  <c r="S1916" i="4"/>
  <c r="T1916" i="4"/>
  <c r="U1916" i="4"/>
  <c r="V1916" i="4"/>
  <c r="W1916" i="4"/>
  <c r="X1916" i="4"/>
  <c r="Y1916" i="4"/>
  <c r="Z1916" i="4"/>
  <c r="AA1916" i="4"/>
  <c r="P1917" i="4"/>
  <c r="Q1917" i="4"/>
  <c r="S1917" i="4"/>
  <c r="T1917" i="4"/>
  <c r="U1917" i="4"/>
  <c r="V1917" i="4"/>
  <c r="W1917" i="4"/>
  <c r="X1917" i="4"/>
  <c r="Y1917" i="4"/>
  <c r="Z1917" i="4"/>
  <c r="AA1917" i="4"/>
  <c r="P1918" i="4"/>
  <c r="Q1918" i="4"/>
  <c r="S1918" i="4"/>
  <c r="T1918" i="4"/>
  <c r="U1918" i="4"/>
  <c r="V1918" i="4"/>
  <c r="W1918" i="4"/>
  <c r="X1918" i="4"/>
  <c r="Y1918" i="4"/>
  <c r="Z1918" i="4"/>
  <c r="AA1918" i="4"/>
  <c r="P1919" i="4"/>
  <c r="Q1919" i="4"/>
  <c r="S1919" i="4"/>
  <c r="T1919" i="4"/>
  <c r="U1919" i="4"/>
  <c r="V1919" i="4"/>
  <c r="W1919" i="4"/>
  <c r="X1919" i="4"/>
  <c r="Y1919" i="4"/>
  <c r="Z1919" i="4"/>
  <c r="AA1919" i="4"/>
  <c r="P1920" i="4"/>
  <c r="Q1920" i="4"/>
  <c r="S1920" i="4"/>
  <c r="T1920" i="4"/>
  <c r="U1920" i="4"/>
  <c r="V1920" i="4"/>
  <c r="W1920" i="4"/>
  <c r="X1920" i="4"/>
  <c r="Y1920" i="4"/>
  <c r="Z1920" i="4"/>
  <c r="AA1920" i="4"/>
  <c r="P1921" i="4"/>
  <c r="Q1921" i="4"/>
  <c r="S1921" i="4"/>
  <c r="T1921" i="4"/>
  <c r="U1921" i="4"/>
  <c r="V1921" i="4"/>
  <c r="W1921" i="4"/>
  <c r="X1921" i="4"/>
  <c r="Y1921" i="4"/>
  <c r="Z1921" i="4"/>
  <c r="AA1921" i="4"/>
  <c r="P1922" i="4"/>
  <c r="Q1922" i="4"/>
  <c r="S1922" i="4"/>
  <c r="T1922" i="4"/>
  <c r="U1922" i="4"/>
  <c r="V1922" i="4"/>
  <c r="W1922" i="4"/>
  <c r="X1922" i="4"/>
  <c r="Y1922" i="4"/>
  <c r="Z1922" i="4"/>
  <c r="AA1922" i="4"/>
  <c r="P1923" i="4"/>
  <c r="Q1923" i="4"/>
  <c r="R1923" i="4"/>
  <c r="T1923" i="4"/>
  <c r="U1923" i="4"/>
  <c r="V1923" i="4"/>
  <c r="W1923" i="4"/>
  <c r="X1923" i="4"/>
  <c r="Y1923" i="4"/>
  <c r="Z1923" i="4"/>
  <c r="AA1923" i="4"/>
  <c r="P1924" i="4"/>
  <c r="Q1924" i="4"/>
  <c r="R1924" i="4"/>
  <c r="T1924" i="4"/>
  <c r="U1924" i="4"/>
  <c r="V1924" i="4"/>
  <c r="W1924" i="4"/>
  <c r="X1924" i="4"/>
  <c r="Y1924" i="4"/>
  <c r="Z1924" i="4"/>
  <c r="AA1924" i="4"/>
  <c r="P1925" i="4"/>
  <c r="Q1925" i="4"/>
  <c r="R1925" i="4"/>
  <c r="T1925" i="4"/>
  <c r="U1925" i="4"/>
  <c r="V1925" i="4"/>
  <c r="W1925" i="4"/>
  <c r="X1925" i="4"/>
  <c r="Y1925" i="4"/>
  <c r="Z1925" i="4"/>
  <c r="AA1925" i="4"/>
  <c r="P1926" i="4"/>
  <c r="Q1926" i="4"/>
  <c r="R1926" i="4"/>
  <c r="T1926" i="4"/>
  <c r="U1926" i="4"/>
  <c r="V1926" i="4"/>
  <c r="W1926" i="4"/>
  <c r="X1926" i="4"/>
  <c r="Y1926" i="4"/>
  <c r="Z1926" i="4"/>
  <c r="AA1926" i="4"/>
  <c r="P1927" i="4"/>
  <c r="Q1927" i="4"/>
  <c r="R1927" i="4"/>
  <c r="T1927" i="4"/>
  <c r="U1927" i="4"/>
  <c r="V1927" i="4"/>
  <c r="W1927" i="4"/>
  <c r="X1927" i="4"/>
  <c r="Y1927" i="4"/>
  <c r="Z1927" i="4"/>
  <c r="AA1927" i="4"/>
  <c r="P1928" i="4"/>
  <c r="Q1928" i="4"/>
  <c r="R1928" i="4"/>
  <c r="T1928" i="4"/>
  <c r="U1928" i="4"/>
  <c r="V1928" i="4"/>
  <c r="W1928" i="4"/>
  <c r="X1928" i="4"/>
  <c r="Y1928" i="4"/>
  <c r="Z1928" i="4"/>
  <c r="AA1928" i="4"/>
  <c r="P1929" i="4"/>
  <c r="Q1929" i="4"/>
  <c r="R1929" i="4"/>
  <c r="T1929" i="4"/>
  <c r="U1929" i="4"/>
  <c r="V1929" i="4"/>
  <c r="W1929" i="4"/>
  <c r="X1929" i="4"/>
  <c r="Y1929" i="4"/>
  <c r="Z1929" i="4"/>
  <c r="AA1929" i="4"/>
  <c r="P1930" i="4"/>
  <c r="Q1930" i="4"/>
  <c r="R1930" i="4"/>
  <c r="T1930" i="4"/>
  <c r="U1930" i="4"/>
  <c r="V1930" i="4"/>
  <c r="W1930" i="4"/>
  <c r="X1930" i="4"/>
  <c r="Y1930" i="4"/>
  <c r="Z1930" i="4"/>
  <c r="AA1930" i="4"/>
  <c r="P1931" i="4"/>
  <c r="Q1931" i="4"/>
  <c r="R1931" i="4"/>
  <c r="T1931" i="4"/>
  <c r="U1931" i="4"/>
  <c r="V1931" i="4"/>
  <c r="W1931" i="4"/>
  <c r="X1931" i="4"/>
  <c r="Y1931" i="4"/>
  <c r="Z1931" i="4"/>
  <c r="AA1931" i="4"/>
  <c r="P1932" i="4"/>
  <c r="Q1932" i="4"/>
  <c r="R1932" i="4"/>
  <c r="T1932" i="4"/>
  <c r="U1932" i="4"/>
  <c r="V1932" i="4"/>
  <c r="W1932" i="4"/>
  <c r="X1932" i="4"/>
  <c r="Y1932" i="4"/>
  <c r="Z1932" i="4"/>
  <c r="AA1932" i="4"/>
  <c r="P1933" i="4"/>
  <c r="Q1933" i="4"/>
  <c r="R1933" i="4"/>
  <c r="T1933" i="4"/>
  <c r="U1933" i="4"/>
  <c r="V1933" i="4"/>
  <c r="W1933" i="4"/>
  <c r="X1933" i="4"/>
  <c r="Y1933" i="4"/>
  <c r="Z1933" i="4"/>
  <c r="AA1933" i="4"/>
  <c r="P1934" i="4"/>
  <c r="Q1934" i="4"/>
  <c r="R1934" i="4"/>
  <c r="T1934" i="4"/>
  <c r="U1934" i="4"/>
  <c r="V1934" i="4"/>
  <c r="W1934" i="4"/>
  <c r="X1934" i="4"/>
  <c r="Y1934" i="4"/>
  <c r="Z1934" i="4"/>
  <c r="AA1934" i="4"/>
  <c r="P1935" i="4"/>
  <c r="Q1935" i="4"/>
  <c r="R1935" i="4"/>
  <c r="T1935" i="4"/>
  <c r="U1935" i="4"/>
  <c r="V1935" i="4"/>
  <c r="W1935" i="4"/>
  <c r="X1935" i="4"/>
  <c r="Y1935" i="4"/>
  <c r="Z1935" i="4"/>
  <c r="AA1935" i="4"/>
  <c r="P1936" i="4"/>
  <c r="Q1936" i="4"/>
  <c r="R1936" i="4"/>
  <c r="T1936" i="4"/>
  <c r="U1936" i="4"/>
  <c r="V1936" i="4"/>
  <c r="W1936" i="4"/>
  <c r="X1936" i="4"/>
  <c r="Y1936" i="4"/>
  <c r="Z1936" i="4"/>
  <c r="AA1936" i="4"/>
  <c r="P1937" i="4"/>
  <c r="Q1937" i="4"/>
  <c r="R1937" i="4"/>
  <c r="T1937" i="4"/>
  <c r="U1937" i="4"/>
  <c r="V1937" i="4"/>
  <c r="W1937" i="4"/>
  <c r="X1937" i="4"/>
  <c r="Y1937" i="4"/>
  <c r="Z1937" i="4"/>
  <c r="AA1937" i="4"/>
  <c r="P1938" i="4"/>
  <c r="Q1938" i="4"/>
  <c r="R1938" i="4"/>
  <c r="T1938" i="4"/>
  <c r="U1938" i="4"/>
  <c r="V1938" i="4"/>
  <c r="W1938" i="4"/>
  <c r="X1938" i="4"/>
  <c r="Y1938" i="4"/>
  <c r="Z1938" i="4"/>
  <c r="AA1938" i="4"/>
  <c r="P1939" i="4"/>
  <c r="Q1939" i="4"/>
  <c r="R1939" i="4"/>
  <c r="T1939" i="4"/>
  <c r="U1939" i="4"/>
  <c r="V1939" i="4"/>
  <c r="W1939" i="4"/>
  <c r="X1939" i="4"/>
  <c r="Y1939" i="4"/>
  <c r="Z1939" i="4"/>
  <c r="AA1939" i="4"/>
  <c r="P1940" i="4"/>
  <c r="Q1940" i="4"/>
  <c r="R1940" i="4"/>
  <c r="T1940" i="4"/>
  <c r="U1940" i="4"/>
  <c r="V1940" i="4"/>
  <c r="W1940" i="4"/>
  <c r="X1940" i="4"/>
  <c r="Y1940" i="4"/>
  <c r="Z1940" i="4"/>
  <c r="AA1940" i="4"/>
  <c r="P1941" i="4"/>
  <c r="Q1941" i="4"/>
  <c r="R1941" i="4"/>
  <c r="T1941" i="4"/>
  <c r="U1941" i="4"/>
  <c r="V1941" i="4"/>
  <c r="W1941" i="4"/>
  <c r="X1941" i="4"/>
  <c r="Y1941" i="4"/>
  <c r="Z1941" i="4"/>
  <c r="AA1941" i="4"/>
  <c r="P1942" i="4"/>
  <c r="Q1942" i="4"/>
  <c r="R1942" i="4"/>
  <c r="T1942" i="4"/>
  <c r="U1942" i="4"/>
  <c r="V1942" i="4"/>
  <c r="W1942" i="4"/>
  <c r="X1942" i="4"/>
  <c r="Y1942" i="4"/>
  <c r="Z1942" i="4"/>
  <c r="AA1942" i="4"/>
  <c r="P1943" i="4"/>
  <c r="Q1943" i="4"/>
  <c r="R1943" i="4"/>
  <c r="T1943" i="4"/>
  <c r="U1943" i="4"/>
  <c r="V1943" i="4"/>
  <c r="W1943" i="4"/>
  <c r="X1943" i="4"/>
  <c r="Y1943" i="4"/>
  <c r="Z1943" i="4"/>
  <c r="AA1943" i="4"/>
  <c r="P1944" i="4"/>
  <c r="Q1944" i="4"/>
  <c r="R1944" i="4"/>
  <c r="T1944" i="4"/>
  <c r="U1944" i="4"/>
  <c r="V1944" i="4"/>
  <c r="W1944" i="4"/>
  <c r="X1944" i="4"/>
  <c r="Y1944" i="4"/>
  <c r="Z1944" i="4"/>
  <c r="AA1944" i="4"/>
  <c r="P1945" i="4"/>
  <c r="Q1945" i="4"/>
  <c r="R1945" i="4"/>
  <c r="T1945" i="4"/>
  <c r="U1945" i="4"/>
  <c r="V1945" i="4"/>
  <c r="W1945" i="4"/>
  <c r="X1945" i="4"/>
  <c r="Y1945" i="4"/>
  <c r="Z1945" i="4"/>
  <c r="AA1945" i="4"/>
  <c r="P1946" i="4"/>
  <c r="Q1946" i="4"/>
  <c r="R1946" i="4"/>
  <c r="T1946" i="4"/>
  <c r="U1946" i="4"/>
  <c r="V1946" i="4"/>
  <c r="W1946" i="4"/>
  <c r="X1946" i="4"/>
  <c r="Y1946" i="4"/>
  <c r="Z1946" i="4"/>
  <c r="AA1946" i="4"/>
  <c r="P1947" i="4"/>
  <c r="Q1947" i="4"/>
  <c r="R1947" i="4"/>
  <c r="T1947" i="4"/>
  <c r="U1947" i="4"/>
  <c r="V1947" i="4"/>
  <c r="W1947" i="4"/>
  <c r="X1947" i="4"/>
  <c r="Y1947" i="4"/>
  <c r="Z1947" i="4"/>
  <c r="AA1947" i="4"/>
  <c r="P1948" i="4"/>
  <c r="Q1948" i="4"/>
  <c r="R1948" i="4"/>
  <c r="T1948" i="4"/>
  <c r="U1948" i="4"/>
  <c r="V1948" i="4"/>
  <c r="W1948" i="4"/>
  <c r="X1948" i="4"/>
  <c r="Y1948" i="4"/>
  <c r="Z1948" i="4"/>
  <c r="AA1948" i="4"/>
  <c r="P1949" i="4"/>
  <c r="Q1949" i="4"/>
  <c r="R1949" i="4"/>
  <c r="T1949" i="4"/>
  <c r="U1949" i="4"/>
  <c r="V1949" i="4"/>
  <c r="W1949" i="4"/>
  <c r="X1949" i="4"/>
  <c r="Y1949" i="4"/>
  <c r="Z1949" i="4"/>
  <c r="AA1949" i="4"/>
  <c r="P1950" i="4"/>
  <c r="Q1950" i="4"/>
  <c r="R1950" i="4"/>
  <c r="T1950" i="4"/>
  <c r="U1950" i="4"/>
  <c r="V1950" i="4"/>
  <c r="W1950" i="4"/>
  <c r="X1950" i="4"/>
  <c r="Y1950" i="4"/>
  <c r="Z1950" i="4"/>
  <c r="AA1950" i="4"/>
  <c r="P1951" i="4"/>
  <c r="Q1951" i="4"/>
  <c r="R1951" i="4"/>
  <c r="T1951" i="4"/>
  <c r="U1951" i="4"/>
  <c r="V1951" i="4"/>
  <c r="W1951" i="4"/>
  <c r="X1951" i="4"/>
  <c r="Y1951" i="4"/>
  <c r="Z1951" i="4"/>
  <c r="AA1951" i="4"/>
  <c r="P1952" i="4"/>
  <c r="Q1952" i="4"/>
  <c r="R1952" i="4"/>
  <c r="T1952" i="4"/>
  <c r="U1952" i="4"/>
  <c r="V1952" i="4"/>
  <c r="W1952" i="4"/>
  <c r="X1952" i="4"/>
  <c r="Y1952" i="4"/>
  <c r="Z1952" i="4"/>
  <c r="AA1952" i="4"/>
  <c r="P1953" i="4"/>
  <c r="Q1953" i="4"/>
  <c r="R1953" i="4"/>
  <c r="S1953" i="4"/>
  <c r="U1953" i="4"/>
  <c r="V1953" i="4"/>
  <c r="W1953" i="4"/>
  <c r="X1953" i="4"/>
  <c r="Y1953" i="4"/>
  <c r="Z1953" i="4"/>
  <c r="AA1953" i="4"/>
  <c r="P1954" i="4"/>
  <c r="Q1954" i="4"/>
  <c r="R1954" i="4"/>
  <c r="S1954" i="4"/>
  <c r="U1954" i="4"/>
  <c r="V1954" i="4"/>
  <c r="W1954" i="4"/>
  <c r="X1954" i="4"/>
  <c r="Y1954" i="4"/>
  <c r="Z1954" i="4"/>
  <c r="AA1954" i="4"/>
  <c r="P1955" i="4"/>
  <c r="Q1955" i="4"/>
  <c r="R1955" i="4"/>
  <c r="S1955" i="4"/>
  <c r="U1955" i="4"/>
  <c r="V1955" i="4"/>
  <c r="W1955" i="4"/>
  <c r="X1955" i="4"/>
  <c r="Y1955" i="4"/>
  <c r="Z1955" i="4"/>
  <c r="AA1955" i="4"/>
  <c r="P1956" i="4"/>
  <c r="Q1956" i="4"/>
  <c r="R1956" i="4"/>
  <c r="S1956" i="4"/>
  <c r="U1956" i="4"/>
  <c r="V1956" i="4"/>
  <c r="W1956" i="4"/>
  <c r="X1956" i="4"/>
  <c r="Y1956" i="4"/>
  <c r="Z1956" i="4"/>
  <c r="AA1956" i="4"/>
  <c r="P1957" i="4"/>
  <c r="Q1957" i="4"/>
  <c r="R1957" i="4"/>
  <c r="S1957" i="4"/>
  <c r="U1957" i="4"/>
  <c r="V1957" i="4"/>
  <c r="W1957" i="4"/>
  <c r="X1957" i="4"/>
  <c r="Y1957" i="4"/>
  <c r="Z1957" i="4"/>
  <c r="AA1957" i="4"/>
  <c r="P1958" i="4"/>
  <c r="Q1958" i="4"/>
  <c r="R1958" i="4"/>
  <c r="S1958" i="4"/>
  <c r="U1958" i="4"/>
  <c r="V1958" i="4"/>
  <c r="W1958" i="4"/>
  <c r="X1958" i="4"/>
  <c r="Y1958" i="4"/>
  <c r="Z1958" i="4"/>
  <c r="AA1958" i="4"/>
  <c r="P1959" i="4"/>
  <c r="Q1959" i="4"/>
  <c r="R1959" i="4"/>
  <c r="S1959" i="4"/>
  <c r="U1959" i="4"/>
  <c r="V1959" i="4"/>
  <c r="W1959" i="4"/>
  <c r="X1959" i="4"/>
  <c r="Y1959" i="4"/>
  <c r="Z1959" i="4"/>
  <c r="AA1959" i="4"/>
  <c r="P1960" i="4"/>
  <c r="Q1960" i="4"/>
  <c r="R1960" i="4"/>
  <c r="S1960" i="4"/>
  <c r="U1960" i="4"/>
  <c r="V1960" i="4"/>
  <c r="W1960" i="4"/>
  <c r="X1960" i="4"/>
  <c r="Y1960" i="4"/>
  <c r="Z1960" i="4"/>
  <c r="AA1960" i="4"/>
  <c r="P1961" i="4"/>
  <c r="Q1961" i="4"/>
  <c r="R1961" i="4"/>
  <c r="S1961" i="4"/>
  <c r="U1961" i="4"/>
  <c r="V1961" i="4"/>
  <c r="W1961" i="4"/>
  <c r="X1961" i="4"/>
  <c r="Y1961" i="4"/>
  <c r="Z1961" i="4"/>
  <c r="AA1961" i="4"/>
  <c r="P1962" i="4"/>
  <c r="Q1962" i="4"/>
  <c r="R1962" i="4"/>
  <c r="S1962" i="4"/>
  <c r="U1962" i="4"/>
  <c r="V1962" i="4"/>
  <c r="W1962" i="4"/>
  <c r="X1962" i="4"/>
  <c r="Y1962" i="4"/>
  <c r="Z1962" i="4"/>
  <c r="AA1962" i="4"/>
  <c r="P1963" i="4"/>
  <c r="Q1963" i="4"/>
  <c r="R1963" i="4"/>
  <c r="S1963" i="4"/>
  <c r="U1963" i="4"/>
  <c r="V1963" i="4"/>
  <c r="W1963" i="4"/>
  <c r="X1963" i="4"/>
  <c r="Y1963" i="4"/>
  <c r="Z1963" i="4"/>
  <c r="AA1963" i="4"/>
  <c r="P1964" i="4"/>
  <c r="Q1964" i="4"/>
  <c r="R1964" i="4"/>
  <c r="S1964" i="4"/>
  <c r="U1964" i="4"/>
  <c r="V1964" i="4"/>
  <c r="W1964" i="4"/>
  <c r="X1964" i="4"/>
  <c r="Y1964" i="4"/>
  <c r="Z1964" i="4"/>
  <c r="AA1964" i="4"/>
  <c r="P1965" i="4"/>
  <c r="Q1965" i="4"/>
  <c r="R1965" i="4"/>
  <c r="S1965" i="4"/>
  <c r="U1965" i="4"/>
  <c r="V1965" i="4"/>
  <c r="W1965" i="4"/>
  <c r="X1965" i="4"/>
  <c r="Y1965" i="4"/>
  <c r="Z1965" i="4"/>
  <c r="AA1965" i="4"/>
  <c r="P1966" i="4"/>
  <c r="Q1966" i="4"/>
  <c r="R1966" i="4"/>
  <c r="S1966" i="4"/>
  <c r="U1966" i="4"/>
  <c r="V1966" i="4"/>
  <c r="W1966" i="4"/>
  <c r="X1966" i="4"/>
  <c r="Y1966" i="4"/>
  <c r="Z1966" i="4"/>
  <c r="AA1966" i="4"/>
  <c r="P1967" i="4"/>
  <c r="Q1967" i="4"/>
  <c r="R1967" i="4"/>
  <c r="S1967" i="4"/>
  <c r="U1967" i="4"/>
  <c r="V1967" i="4"/>
  <c r="W1967" i="4"/>
  <c r="X1967" i="4"/>
  <c r="Y1967" i="4"/>
  <c r="Z1967" i="4"/>
  <c r="AA1967" i="4"/>
  <c r="P1968" i="4"/>
  <c r="Q1968" i="4"/>
  <c r="R1968" i="4"/>
  <c r="S1968" i="4"/>
  <c r="U1968" i="4"/>
  <c r="V1968" i="4"/>
  <c r="W1968" i="4"/>
  <c r="X1968" i="4"/>
  <c r="Y1968" i="4"/>
  <c r="Z1968" i="4"/>
  <c r="AA1968" i="4"/>
  <c r="P1969" i="4"/>
  <c r="Q1969" i="4"/>
  <c r="R1969" i="4"/>
  <c r="S1969" i="4"/>
  <c r="U1969" i="4"/>
  <c r="V1969" i="4"/>
  <c r="W1969" i="4"/>
  <c r="X1969" i="4"/>
  <c r="Y1969" i="4"/>
  <c r="Z1969" i="4"/>
  <c r="AA1969" i="4"/>
  <c r="P1970" i="4"/>
  <c r="Q1970" i="4"/>
  <c r="R1970" i="4"/>
  <c r="S1970" i="4"/>
  <c r="U1970" i="4"/>
  <c r="V1970" i="4"/>
  <c r="W1970" i="4"/>
  <c r="X1970" i="4"/>
  <c r="Y1970" i="4"/>
  <c r="Z1970" i="4"/>
  <c r="AA1970" i="4"/>
  <c r="P1971" i="4"/>
  <c r="Q1971" i="4"/>
  <c r="R1971" i="4"/>
  <c r="S1971" i="4"/>
  <c r="U1971" i="4"/>
  <c r="V1971" i="4"/>
  <c r="W1971" i="4"/>
  <c r="X1971" i="4"/>
  <c r="Y1971" i="4"/>
  <c r="Z1971" i="4"/>
  <c r="AA1971" i="4"/>
  <c r="P1972" i="4"/>
  <c r="Q1972" i="4"/>
  <c r="R1972" i="4"/>
  <c r="S1972" i="4"/>
  <c r="U1972" i="4"/>
  <c r="V1972" i="4"/>
  <c r="W1972" i="4"/>
  <c r="X1972" i="4"/>
  <c r="Y1972" i="4"/>
  <c r="Z1972" i="4"/>
  <c r="AA1972" i="4"/>
  <c r="P1973" i="4"/>
  <c r="Q1973" i="4"/>
  <c r="R1973" i="4"/>
  <c r="S1973" i="4"/>
  <c r="U1973" i="4"/>
  <c r="V1973" i="4"/>
  <c r="W1973" i="4"/>
  <c r="X1973" i="4"/>
  <c r="Y1973" i="4"/>
  <c r="Z1973" i="4"/>
  <c r="AA1973" i="4"/>
  <c r="P1974" i="4"/>
  <c r="Q1974" i="4"/>
  <c r="R1974" i="4"/>
  <c r="S1974" i="4"/>
  <c r="U1974" i="4"/>
  <c r="V1974" i="4"/>
  <c r="W1974" i="4"/>
  <c r="X1974" i="4"/>
  <c r="Y1974" i="4"/>
  <c r="Z1974" i="4"/>
  <c r="AA1974" i="4"/>
  <c r="P1975" i="4"/>
  <c r="Q1975" i="4"/>
  <c r="R1975" i="4"/>
  <c r="S1975" i="4"/>
  <c r="U1975" i="4"/>
  <c r="V1975" i="4"/>
  <c r="W1975" i="4"/>
  <c r="X1975" i="4"/>
  <c r="Y1975" i="4"/>
  <c r="Z1975" i="4"/>
  <c r="AA1975" i="4"/>
  <c r="P1976" i="4"/>
  <c r="Q1976" i="4"/>
  <c r="R1976" i="4"/>
  <c r="S1976" i="4"/>
  <c r="U1976" i="4"/>
  <c r="V1976" i="4"/>
  <c r="W1976" i="4"/>
  <c r="X1976" i="4"/>
  <c r="Y1976" i="4"/>
  <c r="Z1976" i="4"/>
  <c r="AA1976" i="4"/>
  <c r="P1977" i="4"/>
  <c r="Q1977" i="4"/>
  <c r="R1977" i="4"/>
  <c r="S1977" i="4"/>
  <c r="U1977" i="4"/>
  <c r="V1977" i="4"/>
  <c r="W1977" i="4"/>
  <c r="X1977" i="4"/>
  <c r="Y1977" i="4"/>
  <c r="Z1977" i="4"/>
  <c r="AA1977" i="4"/>
  <c r="P1978" i="4"/>
  <c r="Q1978" i="4"/>
  <c r="R1978" i="4"/>
  <c r="S1978" i="4"/>
  <c r="U1978" i="4"/>
  <c r="V1978" i="4"/>
  <c r="W1978" i="4"/>
  <c r="X1978" i="4"/>
  <c r="Y1978" i="4"/>
  <c r="Z1978" i="4"/>
  <c r="AA1978" i="4"/>
  <c r="P1979" i="4"/>
  <c r="Q1979" i="4"/>
  <c r="R1979" i="4"/>
  <c r="S1979" i="4"/>
  <c r="U1979" i="4"/>
  <c r="V1979" i="4"/>
  <c r="W1979" i="4"/>
  <c r="X1979" i="4"/>
  <c r="Y1979" i="4"/>
  <c r="Z1979" i="4"/>
  <c r="AA1979" i="4"/>
  <c r="P1980" i="4"/>
  <c r="Q1980" i="4"/>
  <c r="R1980" i="4"/>
  <c r="S1980" i="4"/>
  <c r="U1980" i="4"/>
  <c r="V1980" i="4"/>
  <c r="W1980" i="4"/>
  <c r="X1980" i="4"/>
  <c r="Y1980" i="4"/>
  <c r="Z1980" i="4"/>
  <c r="AA1980" i="4"/>
  <c r="P1981" i="4"/>
  <c r="Q1981" i="4"/>
  <c r="R1981" i="4"/>
  <c r="S1981" i="4"/>
  <c r="U1981" i="4"/>
  <c r="V1981" i="4"/>
  <c r="W1981" i="4"/>
  <c r="X1981" i="4"/>
  <c r="Y1981" i="4"/>
  <c r="Z1981" i="4"/>
  <c r="AA1981" i="4"/>
  <c r="P1982" i="4"/>
  <c r="Q1982" i="4"/>
  <c r="R1982" i="4"/>
  <c r="S1982" i="4"/>
  <c r="U1982" i="4"/>
  <c r="V1982" i="4"/>
  <c r="W1982" i="4"/>
  <c r="X1982" i="4"/>
  <c r="Y1982" i="4"/>
  <c r="Z1982" i="4"/>
  <c r="AA1982" i="4"/>
  <c r="P1983" i="4"/>
  <c r="Q1983" i="4"/>
  <c r="R1983" i="4"/>
  <c r="S1983" i="4"/>
  <c r="U1983" i="4"/>
  <c r="V1983" i="4"/>
  <c r="W1983" i="4"/>
  <c r="X1983" i="4"/>
  <c r="Y1983" i="4"/>
  <c r="Z1983" i="4"/>
  <c r="AA1983" i="4"/>
  <c r="P1984" i="4"/>
  <c r="Q1984" i="4"/>
  <c r="R1984" i="4"/>
  <c r="S1984" i="4"/>
  <c r="T1984" i="4"/>
  <c r="V1984" i="4"/>
  <c r="W1984" i="4"/>
  <c r="X1984" i="4"/>
  <c r="Y1984" i="4"/>
  <c r="Z1984" i="4"/>
  <c r="AA1984" i="4"/>
  <c r="P1985" i="4"/>
  <c r="Q1985" i="4"/>
  <c r="R1985" i="4"/>
  <c r="S1985" i="4"/>
  <c r="T1985" i="4"/>
  <c r="V1985" i="4"/>
  <c r="W1985" i="4"/>
  <c r="X1985" i="4"/>
  <c r="Y1985" i="4"/>
  <c r="Z1985" i="4"/>
  <c r="AA1985" i="4"/>
  <c r="P1986" i="4"/>
  <c r="Q1986" i="4"/>
  <c r="R1986" i="4"/>
  <c r="S1986" i="4"/>
  <c r="T1986" i="4"/>
  <c r="V1986" i="4"/>
  <c r="W1986" i="4"/>
  <c r="X1986" i="4"/>
  <c r="Y1986" i="4"/>
  <c r="Z1986" i="4"/>
  <c r="AA1986" i="4"/>
  <c r="P1987" i="4"/>
  <c r="Q1987" i="4"/>
  <c r="R1987" i="4"/>
  <c r="S1987" i="4"/>
  <c r="T1987" i="4"/>
  <c r="V1987" i="4"/>
  <c r="W1987" i="4"/>
  <c r="X1987" i="4"/>
  <c r="Y1987" i="4"/>
  <c r="Z1987" i="4"/>
  <c r="AA1987" i="4"/>
  <c r="P1988" i="4"/>
  <c r="Q1988" i="4"/>
  <c r="R1988" i="4"/>
  <c r="S1988" i="4"/>
  <c r="T1988" i="4"/>
  <c r="V1988" i="4"/>
  <c r="W1988" i="4"/>
  <c r="X1988" i="4"/>
  <c r="Y1988" i="4"/>
  <c r="Z1988" i="4"/>
  <c r="AA1988" i="4"/>
  <c r="P1989" i="4"/>
  <c r="Q1989" i="4"/>
  <c r="R1989" i="4"/>
  <c r="S1989" i="4"/>
  <c r="T1989" i="4"/>
  <c r="V1989" i="4"/>
  <c r="W1989" i="4"/>
  <c r="X1989" i="4"/>
  <c r="Y1989" i="4"/>
  <c r="Z1989" i="4"/>
  <c r="AA1989" i="4"/>
  <c r="P1990" i="4"/>
  <c r="Q1990" i="4"/>
  <c r="R1990" i="4"/>
  <c r="S1990" i="4"/>
  <c r="T1990" i="4"/>
  <c r="V1990" i="4"/>
  <c r="W1990" i="4"/>
  <c r="X1990" i="4"/>
  <c r="Y1990" i="4"/>
  <c r="Z1990" i="4"/>
  <c r="AA1990" i="4"/>
  <c r="P1991" i="4"/>
  <c r="Q1991" i="4"/>
  <c r="R1991" i="4"/>
  <c r="S1991" i="4"/>
  <c r="T1991" i="4"/>
  <c r="V1991" i="4"/>
  <c r="W1991" i="4"/>
  <c r="X1991" i="4"/>
  <c r="Y1991" i="4"/>
  <c r="Z1991" i="4"/>
  <c r="AA1991" i="4"/>
  <c r="P1992" i="4"/>
  <c r="Q1992" i="4"/>
  <c r="R1992" i="4"/>
  <c r="S1992" i="4"/>
  <c r="T1992" i="4"/>
  <c r="V1992" i="4"/>
  <c r="W1992" i="4"/>
  <c r="X1992" i="4"/>
  <c r="Y1992" i="4"/>
  <c r="Z1992" i="4"/>
  <c r="AA1992" i="4"/>
  <c r="P1993" i="4"/>
  <c r="Q1993" i="4"/>
  <c r="R1993" i="4"/>
  <c r="S1993" i="4"/>
  <c r="T1993" i="4"/>
  <c r="V1993" i="4"/>
  <c r="W1993" i="4"/>
  <c r="X1993" i="4"/>
  <c r="Y1993" i="4"/>
  <c r="Z1993" i="4"/>
  <c r="AA1993" i="4"/>
  <c r="P1994" i="4"/>
  <c r="Q1994" i="4"/>
  <c r="R1994" i="4"/>
  <c r="S1994" i="4"/>
  <c r="T1994" i="4"/>
  <c r="V1994" i="4"/>
  <c r="W1994" i="4"/>
  <c r="X1994" i="4"/>
  <c r="Y1994" i="4"/>
  <c r="Z1994" i="4"/>
  <c r="AA1994" i="4"/>
  <c r="P1995" i="4"/>
  <c r="Q1995" i="4"/>
  <c r="R1995" i="4"/>
  <c r="S1995" i="4"/>
  <c r="T1995" i="4"/>
  <c r="V1995" i="4"/>
  <c r="W1995" i="4"/>
  <c r="X1995" i="4"/>
  <c r="Y1995" i="4"/>
  <c r="Z1995" i="4"/>
  <c r="AA1995" i="4"/>
  <c r="P1996" i="4"/>
  <c r="Q1996" i="4"/>
  <c r="R1996" i="4"/>
  <c r="S1996" i="4"/>
  <c r="T1996" i="4"/>
  <c r="V1996" i="4"/>
  <c r="W1996" i="4"/>
  <c r="X1996" i="4"/>
  <c r="Y1996" i="4"/>
  <c r="Z1996" i="4"/>
  <c r="AA1996" i="4"/>
  <c r="P1997" i="4"/>
  <c r="Q1997" i="4"/>
  <c r="R1997" i="4"/>
  <c r="S1997" i="4"/>
  <c r="T1997" i="4"/>
  <c r="V1997" i="4"/>
  <c r="W1997" i="4"/>
  <c r="X1997" i="4"/>
  <c r="Y1997" i="4"/>
  <c r="Z1997" i="4"/>
  <c r="AA1997" i="4"/>
  <c r="P1998" i="4"/>
  <c r="Q1998" i="4"/>
  <c r="R1998" i="4"/>
  <c r="S1998" i="4"/>
  <c r="T1998" i="4"/>
  <c r="V1998" i="4"/>
  <c r="W1998" i="4"/>
  <c r="X1998" i="4"/>
  <c r="Y1998" i="4"/>
  <c r="Z1998" i="4"/>
  <c r="AA1998" i="4"/>
  <c r="P1999" i="4"/>
  <c r="Q1999" i="4"/>
  <c r="R1999" i="4"/>
  <c r="S1999" i="4"/>
  <c r="T1999" i="4"/>
  <c r="V1999" i="4"/>
  <c r="W1999" i="4"/>
  <c r="X1999" i="4"/>
  <c r="Y1999" i="4"/>
  <c r="Z1999" i="4"/>
  <c r="AA1999" i="4"/>
  <c r="P2000" i="4"/>
  <c r="Q2000" i="4"/>
  <c r="R2000" i="4"/>
  <c r="S2000" i="4"/>
  <c r="T2000" i="4"/>
  <c r="V2000" i="4"/>
  <c r="W2000" i="4"/>
  <c r="X2000" i="4"/>
  <c r="Y2000" i="4"/>
  <c r="Z2000" i="4"/>
  <c r="AA2000" i="4"/>
  <c r="P2001" i="4"/>
  <c r="Q2001" i="4"/>
  <c r="R2001" i="4"/>
  <c r="S2001" i="4"/>
  <c r="T2001" i="4"/>
  <c r="V2001" i="4"/>
  <c r="W2001" i="4"/>
  <c r="X2001" i="4"/>
  <c r="Y2001" i="4"/>
  <c r="Z2001" i="4"/>
  <c r="AA2001" i="4"/>
  <c r="P2002" i="4"/>
  <c r="Q2002" i="4"/>
  <c r="R2002" i="4"/>
  <c r="S2002" i="4"/>
  <c r="T2002" i="4"/>
  <c r="V2002" i="4"/>
  <c r="W2002" i="4"/>
  <c r="X2002" i="4"/>
  <c r="Y2002" i="4"/>
  <c r="Z2002" i="4"/>
  <c r="AA2002" i="4"/>
  <c r="P2003" i="4"/>
  <c r="Q2003" i="4"/>
  <c r="R2003" i="4"/>
  <c r="S2003" i="4"/>
  <c r="T2003" i="4"/>
  <c r="V2003" i="4"/>
  <c r="W2003" i="4"/>
  <c r="X2003" i="4"/>
  <c r="Y2003" i="4"/>
  <c r="Z2003" i="4"/>
  <c r="AA2003" i="4"/>
  <c r="P2004" i="4"/>
  <c r="Q2004" i="4"/>
  <c r="R2004" i="4"/>
  <c r="S2004" i="4"/>
  <c r="T2004" i="4"/>
  <c r="V2004" i="4"/>
  <c r="W2004" i="4"/>
  <c r="X2004" i="4"/>
  <c r="Y2004" i="4"/>
  <c r="Z2004" i="4"/>
  <c r="AA2004" i="4"/>
  <c r="P2005" i="4"/>
  <c r="Q2005" i="4"/>
  <c r="R2005" i="4"/>
  <c r="S2005" i="4"/>
  <c r="T2005" i="4"/>
  <c r="V2005" i="4"/>
  <c r="W2005" i="4"/>
  <c r="X2005" i="4"/>
  <c r="Y2005" i="4"/>
  <c r="Z2005" i="4"/>
  <c r="AA2005" i="4"/>
  <c r="P2006" i="4"/>
  <c r="Q2006" i="4"/>
  <c r="R2006" i="4"/>
  <c r="S2006" i="4"/>
  <c r="T2006" i="4"/>
  <c r="V2006" i="4"/>
  <c r="W2006" i="4"/>
  <c r="X2006" i="4"/>
  <c r="Y2006" i="4"/>
  <c r="Z2006" i="4"/>
  <c r="AA2006" i="4"/>
  <c r="P2007" i="4"/>
  <c r="Q2007" i="4"/>
  <c r="R2007" i="4"/>
  <c r="S2007" i="4"/>
  <c r="T2007" i="4"/>
  <c r="V2007" i="4"/>
  <c r="W2007" i="4"/>
  <c r="X2007" i="4"/>
  <c r="Y2007" i="4"/>
  <c r="Z2007" i="4"/>
  <c r="AA2007" i="4"/>
  <c r="P2008" i="4"/>
  <c r="Q2008" i="4"/>
  <c r="R2008" i="4"/>
  <c r="S2008" i="4"/>
  <c r="T2008" i="4"/>
  <c r="V2008" i="4"/>
  <c r="W2008" i="4"/>
  <c r="X2008" i="4"/>
  <c r="Y2008" i="4"/>
  <c r="Z2008" i="4"/>
  <c r="AA2008" i="4"/>
  <c r="P2009" i="4"/>
  <c r="Q2009" i="4"/>
  <c r="R2009" i="4"/>
  <c r="S2009" i="4"/>
  <c r="T2009" i="4"/>
  <c r="V2009" i="4"/>
  <c r="W2009" i="4"/>
  <c r="X2009" i="4"/>
  <c r="Y2009" i="4"/>
  <c r="Z2009" i="4"/>
  <c r="AA2009" i="4"/>
  <c r="P2010" i="4"/>
  <c r="Q2010" i="4"/>
  <c r="R2010" i="4"/>
  <c r="S2010" i="4"/>
  <c r="T2010" i="4"/>
  <c r="V2010" i="4"/>
  <c r="W2010" i="4"/>
  <c r="X2010" i="4"/>
  <c r="Y2010" i="4"/>
  <c r="Z2010" i="4"/>
  <c r="AA2010" i="4"/>
  <c r="P2011" i="4"/>
  <c r="Q2011" i="4"/>
  <c r="R2011" i="4"/>
  <c r="S2011" i="4"/>
  <c r="T2011" i="4"/>
  <c r="V2011" i="4"/>
  <c r="W2011" i="4"/>
  <c r="X2011" i="4"/>
  <c r="Y2011" i="4"/>
  <c r="Z2011" i="4"/>
  <c r="AA2011" i="4"/>
  <c r="P2012" i="4"/>
  <c r="Q2012" i="4"/>
  <c r="R2012" i="4"/>
  <c r="S2012" i="4"/>
  <c r="T2012" i="4"/>
  <c r="V2012" i="4"/>
  <c r="W2012" i="4"/>
  <c r="X2012" i="4"/>
  <c r="Y2012" i="4"/>
  <c r="Z2012" i="4"/>
  <c r="AA2012" i="4"/>
  <c r="P2013" i="4"/>
  <c r="Q2013" i="4"/>
  <c r="R2013" i="4"/>
  <c r="S2013" i="4"/>
  <c r="T2013" i="4"/>
  <c r="V2013" i="4"/>
  <c r="W2013" i="4"/>
  <c r="X2013" i="4"/>
  <c r="Y2013" i="4"/>
  <c r="Z2013" i="4"/>
  <c r="AA2013" i="4"/>
  <c r="P2014" i="4"/>
  <c r="Q2014" i="4"/>
  <c r="R2014" i="4"/>
  <c r="S2014" i="4"/>
  <c r="T2014" i="4"/>
  <c r="U2014" i="4"/>
  <c r="W2014" i="4"/>
  <c r="X2014" i="4"/>
  <c r="Y2014" i="4"/>
  <c r="Z2014" i="4"/>
  <c r="AA2014" i="4"/>
  <c r="P2015" i="4"/>
  <c r="Q2015" i="4"/>
  <c r="R2015" i="4"/>
  <c r="S2015" i="4"/>
  <c r="T2015" i="4"/>
  <c r="U2015" i="4"/>
  <c r="W2015" i="4"/>
  <c r="X2015" i="4"/>
  <c r="Y2015" i="4"/>
  <c r="Z2015" i="4"/>
  <c r="AA2015" i="4"/>
  <c r="P2016" i="4"/>
  <c r="Q2016" i="4"/>
  <c r="R2016" i="4"/>
  <c r="S2016" i="4"/>
  <c r="T2016" i="4"/>
  <c r="U2016" i="4"/>
  <c r="W2016" i="4"/>
  <c r="X2016" i="4"/>
  <c r="Y2016" i="4"/>
  <c r="Z2016" i="4"/>
  <c r="AA2016" i="4"/>
  <c r="P2017" i="4"/>
  <c r="Q2017" i="4"/>
  <c r="R2017" i="4"/>
  <c r="S2017" i="4"/>
  <c r="T2017" i="4"/>
  <c r="U2017" i="4"/>
  <c r="W2017" i="4"/>
  <c r="X2017" i="4"/>
  <c r="Y2017" i="4"/>
  <c r="Z2017" i="4"/>
  <c r="AA2017" i="4"/>
  <c r="P2018" i="4"/>
  <c r="Q2018" i="4"/>
  <c r="R2018" i="4"/>
  <c r="S2018" i="4"/>
  <c r="T2018" i="4"/>
  <c r="U2018" i="4"/>
  <c r="W2018" i="4"/>
  <c r="X2018" i="4"/>
  <c r="Y2018" i="4"/>
  <c r="Z2018" i="4"/>
  <c r="AA2018" i="4"/>
  <c r="P2019" i="4"/>
  <c r="Q2019" i="4"/>
  <c r="R2019" i="4"/>
  <c r="S2019" i="4"/>
  <c r="T2019" i="4"/>
  <c r="U2019" i="4"/>
  <c r="W2019" i="4"/>
  <c r="X2019" i="4"/>
  <c r="Y2019" i="4"/>
  <c r="Z2019" i="4"/>
  <c r="AA2019" i="4"/>
  <c r="P2020" i="4"/>
  <c r="Q2020" i="4"/>
  <c r="R2020" i="4"/>
  <c r="S2020" i="4"/>
  <c r="T2020" i="4"/>
  <c r="U2020" i="4"/>
  <c r="W2020" i="4"/>
  <c r="X2020" i="4"/>
  <c r="Y2020" i="4"/>
  <c r="Z2020" i="4"/>
  <c r="AA2020" i="4"/>
  <c r="P2021" i="4"/>
  <c r="Q2021" i="4"/>
  <c r="R2021" i="4"/>
  <c r="S2021" i="4"/>
  <c r="T2021" i="4"/>
  <c r="U2021" i="4"/>
  <c r="W2021" i="4"/>
  <c r="X2021" i="4"/>
  <c r="Y2021" i="4"/>
  <c r="Z2021" i="4"/>
  <c r="AA2021" i="4"/>
  <c r="P2022" i="4"/>
  <c r="Q2022" i="4"/>
  <c r="R2022" i="4"/>
  <c r="S2022" i="4"/>
  <c r="T2022" i="4"/>
  <c r="U2022" i="4"/>
  <c r="W2022" i="4"/>
  <c r="X2022" i="4"/>
  <c r="Y2022" i="4"/>
  <c r="Z2022" i="4"/>
  <c r="AA2022" i="4"/>
  <c r="P2023" i="4"/>
  <c r="Q2023" i="4"/>
  <c r="R2023" i="4"/>
  <c r="S2023" i="4"/>
  <c r="T2023" i="4"/>
  <c r="U2023" i="4"/>
  <c r="W2023" i="4"/>
  <c r="X2023" i="4"/>
  <c r="Y2023" i="4"/>
  <c r="Z2023" i="4"/>
  <c r="AA2023" i="4"/>
  <c r="P2024" i="4"/>
  <c r="Q2024" i="4"/>
  <c r="R2024" i="4"/>
  <c r="S2024" i="4"/>
  <c r="T2024" i="4"/>
  <c r="U2024" i="4"/>
  <c r="W2024" i="4"/>
  <c r="X2024" i="4"/>
  <c r="Y2024" i="4"/>
  <c r="Z2024" i="4"/>
  <c r="AA2024" i="4"/>
  <c r="P2025" i="4"/>
  <c r="Q2025" i="4"/>
  <c r="R2025" i="4"/>
  <c r="S2025" i="4"/>
  <c r="T2025" i="4"/>
  <c r="U2025" i="4"/>
  <c r="W2025" i="4"/>
  <c r="X2025" i="4"/>
  <c r="Y2025" i="4"/>
  <c r="Z2025" i="4"/>
  <c r="AA2025" i="4"/>
  <c r="P2026" i="4"/>
  <c r="Q2026" i="4"/>
  <c r="R2026" i="4"/>
  <c r="S2026" i="4"/>
  <c r="T2026" i="4"/>
  <c r="U2026" i="4"/>
  <c r="W2026" i="4"/>
  <c r="X2026" i="4"/>
  <c r="Y2026" i="4"/>
  <c r="Z2026" i="4"/>
  <c r="AA2026" i="4"/>
  <c r="P2027" i="4"/>
  <c r="Q2027" i="4"/>
  <c r="R2027" i="4"/>
  <c r="S2027" i="4"/>
  <c r="T2027" i="4"/>
  <c r="U2027" i="4"/>
  <c r="W2027" i="4"/>
  <c r="X2027" i="4"/>
  <c r="Y2027" i="4"/>
  <c r="Z2027" i="4"/>
  <c r="AA2027" i="4"/>
  <c r="P2028" i="4"/>
  <c r="Q2028" i="4"/>
  <c r="R2028" i="4"/>
  <c r="S2028" i="4"/>
  <c r="T2028" i="4"/>
  <c r="U2028" i="4"/>
  <c r="W2028" i="4"/>
  <c r="X2028" i="4"/>
  <c r="Y2028" i="4"/>
  <c r="Z2028" i="4"/>
  <c r="AA2028" i="4"/>
  <c r="P2029" i="4"/>
  <c r="Q2029" i="4"/>
  <c r="R2029" i="4"/>
  <c r="S2029" i="4"/>
  <c r="T2029" i="4"/>
  <c r="U2029" i="4"/>
  <c r="W2029" i="4"/>
  <c r="X2029" i="4"/>
  <c r="Y2029" i="4"/>
  <c r="Z2029" i="4"/>
  <c r="AA2029" i="4"/>
  <c r="P2030" i="4"/>
  <c r="Q2030" i="4"/>
  <c r="R2030" i="4"/>
  <c r="S2030" i="4"/>
  <c r="T2030" i="4"/>
  <c r="U2030" i="4"/>
  <c r="W2030" i="4"/>
  <c r="X2030" i="4"/>
  <c r="Y2030" i="4"/>
  <c r="Z2030" i="4"/>
  <c r="AA2030" i="4"/>
  <c r="P2031" i="4"/>
  <c r="Q2031" i="4"/>
  <c r="R2031" i="4"/>
  <c r="S2031" i="4"/>
  <c r="T2031" i="4"/>
  <c r="U2031" i="4"/>
  <c r="W2031" i="4"/>
  <c r="X2031" i="4"/>
  <c r="Y2031" i="4"/>
  <c r="Z2031" i="4"/>
  <c r="AA2031" i="4"/>
  <c r="P2032" i="4"/>
  <c r="Q2032" i="4"/>
  <c r="R2032" i="4"/>
  <c r="S2032" i="4"/>
  <c r="T2032" i="4"/>
  <c r="U2032" i="4"/>
  <c r="W2032" i="4"/>
  <c r="X2032" i="4"/>
  <c r="Y2032" i="4"/>
  <c r="Z2032" i="4"/>
  <c r="AA2032" i="4"/>
  <c r="P2033" i="4"/>
  <c r="Q2033" i="4"/>
  <c r="R2033" i="4"/>
  <c r="S2033" i="4"/>
  <c r="T2033" i="4"/>
  <c r="U2033" i="4"/>
  <c r="W2033" i="4"/>
  <c r="X2033" i="4"/>
  <c r="Y2033" i="4"/>
  <c r="Z2033" i="4"/>
  <c r="AA2033" i="4"/>
  <c r="P2034" i="4"/>
  <c r="Q2034" i="4"/>
  <c r="R2034" i="4"/>
  <c r="S2034" i="4"/>
  <c r="T2034" i="4"/>
  <c r="U2034" i="4"/>
  <c r="W2034" i="4"/>
  <c r="X2034" i="4"/>
  <c r="Y2034" i="4"/>
  <c r="Z2034" i="4"/>
  <c r="AA2034" i="4"/>
  <c r="P2035" i="4"/>
  <c r="Q2035" i="4"/>
  <c r="R2035" i="4"/>
  <c r="S2035" i="4"/>
  <c r="T2035" i="4"/>
  <c r="U2035" i="4"/>
  <c r="W2035" i="4"/>
  <c r="X2035" i="4"/>
  <c r="Y2035" i="4"/>
  <c r="Z2035" i="4"/>
  <c r="AA2035" i="4"/>
  <c r="P2036" i="4"/>
  <c r="Q2036" i="4"/>
  <c r="R2036" i="4"/>
  <c r="S2036" i="4"/>
  <c r="T2036" i="4"/>
  <c r="U2036" i="4"/>
  <c r="W2036" i="4"/>
  <c r="X2036" i="4"/>
  <c r="Y2036" i="4"/>
  <c r="Z2036" i="4"/>
  <c r="AA2036" i="4"/>
  <c r="P2037" i="4"/>
  <c r="Q2037" i="4"/>
  <c r="R2037" i="4"/>
  <c r="S2037" i="4"/>
  <c r="T2037" i="4"/>
  <c r="U2037" i="4"/>
  <c r="W2037" i="4"/>
  <c r="X2037" i="4"/>
  <c r="Y2037" i="4"/>
  <c r="Z2037" i="4"/>
  <c r="AA2037" i="4"/>
  <c r="P2038" i="4"/>
  <c r="Q2038" i="4"/>
  <c r="R2038" i="4"/>
  <c r="S2038" i="4"/>
  <c r="T2038" i="4"/>
  <c r="U2038" i="4"/>
  <c r="W2038" i="4"/>
  <c r="X2038" i="4"/>
  <c r="Y2038" i="4"/>
  <c r="Z2038" i="4"/>
  <c r="AA2038" i="4"/>
  <c r="P2039" i="4"/>
  <c r="Q2039" i="4"/>
  <c r="R2039" i="4"/>
  <c r="S2039" i="4"/>
  <c r="T2039" i="4"/>
  <c r="U2039" i="4"/>
  <c r="W2039" i="4"/>
  <c r="X2039" i="4"/>
  <c r="Y2039" i="4"/>
  <c r="Z2039" i="4"/>
  <c r="AA2039" i="4"/>
  <c r="P2040" i="4"/>
  <c r="Q2040" i="4"/>
  <c r="R2040" i="4"/>
  <c r="S2040" i="4"/>
  <c r="T2040" i="4"/>
  <c r="U2040" i="4"/>
  <c r="W2040" i="4"/>
  <c r="X2040" i="4"/>
  <c r="Y2040" i="4"/>
  <c r="Z2040" i="4"/>
  <c r="AA2040" i="4"/>
  <c r="P2041" i="4"/>
  <c r="Q2041" i="4"/>
  <c r="R2041" i="4"/>
  <c r="S2041" i="4"/>
  <c r="T2041" i="4"/>
  <c r="U2041" i="4"/>
  <c r="W2041" i="4"/>
  <c r="X2041" i="4"/>
  <c r="Y2041" i="4"/>
  <c r="Z2041" i="4"/>
  <c r="AA2041" i="4"/>
  <c r="P2042" i="4"/>
  <c r="Q2042" i="4"/>
  <c r="R2042" i="4"/>
  <c r="S2042" i="4"/>
  <c r="T2042" i="4"/>
  <c r="U2042" i="4"/>
  <c r="W2042" i="4"/>
  <c r="X2042" i="4"/>
  <c r="Y2042" i="4"/>
  <c r="Z2042" i="4"/>
  <c r="AA2042" i="4"/>
  <c r="P2043" i="4"/>
  <c r="Q2043" i="4"/>
  <c r="R2043" i="4"/>
  <c r="S2043" i="4"/>
  <c r="T2043" i="4"/>
  <c r="U2043" i="4"/>
  <c r="W2043" i="4"/>
  <c r="X2043" i="4"/>
  <c r="Y2043" i="4"/>
  <c r="Z2043" i="4"/>
  <c r="AA2043" i="4"/>
  <c r="P2044" i="4"/>
  <c r="Q2044" i="4"/>
  <c r="R2044" i="4"/>
  <c r="S2044" i="4"/>
  <c r="T2044" i="4"/>
  <c r="U2044" i="4"/>
  <c r="W2044" i="4"/>
  <c r="X2044" i="4"/>
  <c r="Y2044" i="4"/>
  <c r="Z2044" i="4"/>
  <c r="AA2044" i="4"/>
  <c r="P2045" i="4"/>
  <c r="Q2045" i="4"/>
  <c r="R2045" i="4"/>
  <c r="S2045" i="4"/>
  <c r="T2045" i="4"/>
  <c r="U2045" i="4"/>
  <c r="V2045" i="4"/>
  <c r="X2045" i="4"/>
  <c r="Y2045" i="4"/>
  <c r="Z2045" i="4"/>
  <c r="AA2045" i="4"/>
  <c r="P2046" i="4"/>
  <c r="Q2046" i="4"/>
  <c r="R2046" i="4"/>
  <c r="S2046" i="4"/>
  <c r="T2046" i="4"/>
  <c r="U2046" i="4"/>
  <c r="V2046" i="4"/>
  <c r="X2046" i="4"/>
  <c r="Y2046" i="4"/>
  <c r="Z2046" i="4"/>
  <c r="AA2046" i="4"/>
  <c r="P2047" i="4"/>
  <c r="Q2047" i="4"/>
  <c r="R2047" i="4"/>
  <c r="S2047" i="4"/>
  <c r="T2047" i="4"/>
  <c r="U2047" i="4"/>
  <c r="V2047" i="4"/>
  <c r="X2047" i="4"/>
  <c r="Y2047" i="4"/>
  <c r="Z2047" i="4"/>
  <c r="AA2047" i="4"/>
  <c r="P2048" i="4"/>
  <c r="Q2048" i="4"/>
  <c r="R2048" i="4"/>
  <c r="S2048" i="4"/>
  <c r="T2048" i="4"/>
  <c r="U2048" i="4"/>
  <c r="V2048" i="4"/>
  <c r="X2048" i="4"/>
  <c r="Y2048" i="4"/>
  <c r="Z2048" i="4"/>
  <c r="AA2048" i="4"/>
  <c r="P2049" i="4"/>
  <c r="Q2049" i="4"/>
  <c r="R2049" i="4"/>
  <c r="S2049" i="4"/>
  <c r="T2049" i="4"/>
  <c r="U2049" i="4"/>
  <c r="V2049" i="4"/>
  <c r="X2049" i="4"/>
  <c r="Y2049" i="4"/>
  <c r="Z2049" i="4"/>
  <c r="AA2049" i="4"/>
  <c r="P2050" i="4"/>
  <c r="Q2050" i="4"/>
  <c r="R2050" i="4"/>
  <c r="S2050" i="4"/>
  <c r="T2050" i="4"/>
  <c r="U2050" i="4"/>
  <c r="V2050" i="4"/>
  <c r="X2050" i="4"/>
  <c r="Y2050" i="4"/>
  <c r="Z2050" i="4"/>
  <c r="AA2050" i="4"/>
  <c r="P2051" i="4"/>
  <c r="Q2051" i="4"/>
  <c r="R2051" i="4"/>
  <c r="S2051" i="4"/>
  <c r="T2051" i="4"/>
  <c r="U2051" i="4"/>
  <c r="V2051" i="4"/>
  <c r="X2051" i="4"/>
  <c r="Y2051" i="4"/>
  <c r="Z2051" i="4"/>
  <c r="AA2051" i="4"/>
  <c r="P2052" i="4"/>
  <c r="Q2052" i="4"/>
  <c r="R2052" i="4"/>
  <c r="S2052" i="4"/>
  <c r="T2052" i="4"/>
  <c r="U2052" i="4"/>
  <c r="V2052" i="4"/>
  <c r="X2052" i="4"/>
  <c r="Y2052" i="4"/>
  <c r="Z2052" i="4"/>
  <c r="AA2052" i="4"/>
  <c r="P2053" i="4"/>
  <c r="Q2053" i="4"/>
  <c r="R2053" i="4"/>
  <c r="S2053" i="4"/>
  <c r="T2053" i="4"/>
  <c r="U2053" i="4"/>
  <c r="V2053" i="4"/>
  <c r="X2053" i="4"/>
  <c r="Y2053" i="4"/>
  <c r="Z2053" i="4"/>
  <c r="AA2053" i="4"/>
  <c r="P2054" i="4"/>
  <c r="Q2054" i="4"/>
  <c r="R2054" i="4"/>
  <c r="S2054" i="4"/>
  <c r="T2054" i="4"/>
  <c r="U2054" i="4"/>
  <c r="V2054" i="4"/>
  <c r="X2054" i="4"/>
  <c r="Y2054" i="4"/>
  <c r="Z2054" i="4"/>
  <c r="AA2054" i="4"/>
  <c r="P2055" i="4"/>
  <c r="Q2055" i="4"/>
  <c r="R2055" i="4"/>
  <c r="S2055" i="4"/>
  <c r="T2055" i="4"/>
  <c r="U2055" i="4"/>
  <c r="V2055" i="4"/>
  <c r="X2055" i="4"/>
  <c r="Y2055" i="4"/>
  <c r="Z2055" i="4"/>
  <c r="AA2055" i="4"/>
  <c r="P2056" i="4"/>
  <c r="Q2056" i="4"/>
  <c r="R2056" i="4"/>
  <c r="S2056" i="4"/>
  <c r="T2056" i="4"/>
  <c r="U2056" i="4"/>
  <c r="V2056" i="4"/>
  <c r="X2056" i="4"/>
  <c r="Y2056" i="4"/>
  <c r="Z2056" i="4"/>
  <c r="AA2056" i="4"/>
  <c r="P2057" i="4"/>
  <c r="Q2057" i="4"/>
  <c r="R2057" i="4"/>
  <c r="S2057" i="4"/>
  <c r="T2057" i="4"/>
  <c r="U2057" i="4"/>
  <c r="V2057" i="4"/>
  <c r="X2057" i="4"/>
  <c r="Y2057" i="4"/>
  <c r="Z2057" i="4"/>
  <c r="AA2057" i="4"/>
  <c r="P2058" i="4"/>
  <c r="Q2058" i="4"/>
  <c r="R2058" i="4"/>
  <c r="S2058" i="4"/>
  <c r="T2058" i="4"/>
  <c r="U2058" i="4"/>
  <c r="V2058" i="4"/>
  <c r="X2058" i="4"/>
  <c r="Y2058" i="4"/>
  <c r="Z2058" i="4"/>
  <c r="AA2058" i="4"/>
  <c r="P2059" i="4"/>
  <c r="Q2059" i="4"/>
  <c r="R2059" i="4"/>
  <c r="S2059" i="4"/>
  <c r="T2059" i="4"/>
  <c r="U2059" i="4"/>
  <c r="V2059" i="4"/>
  <c r="X2059" i="4"/>
  <c r="Y2059" i="4"/>
  <c r="Z2059" i="4"/>
  <c r="AA2059" i="4"/>
  <c r="P2060" i="4"/>
  <c r="Q2060" i="4"/>
  <c r="R2060" i="4"/>
  <c r="S2060" i="4"/>
  <c r="T2060" i="4"/>
  <c r="U2060" i="4"/>
  <c r="V2060" i="4"/>
  <c r="X2060" i="4"/>
  <c r="Y2060" i="4"/>
  <c r="Z2060" i="4"/>
  <c r="AA2060" i="4"/>
  <c r="P2061" i="4"/>
  <c r="Q2061" i="4"/>
  <c r="R2061" i="4"/>
  <c r="S2061" i="4"/>
  <c r="T2061" i="4"/>
  <c r="U2061" i="4"/>
  <c r="V2061" i="4"/>
  <c r="X2061" i="4"/>
  <c r="Y2061" i="4"/>
  <c r="Z2061" i="4"/>
  <c r="AA2061" i="4"/>
  <c r="P2062" i="4"/>
  <c r="Q2062" i="4"/>
  <c r="R2062" i="4"/>
  <c r="S2062" i="4"/>
  <c r="T2062" i="4"/>
  <c r="U2062" i="4"/>
  <c r="V2062" i="4"/>
  <c r="X2062" i="4"/>
  <c r="Y2062" i="4"/>
  <c r="Z2062" i="4"/>
  <c r="AA2062" i="4"/>
  <c r="P2063" i="4"/>
  <c r="Q2063" i="4"/>
  <c r="R2063" i="4"/>
  <c r="S2063" i="4"/>
  <c r="T2063" i="4"/>
  <c r="U2063" i="4"/>
  <c r="V2063" i="4"/>
  <c r="X2063" i="4"/>
  <c r="Y2063" i="4"/>
  <c r="Z2063" i="4"/>
  <c r="AA2063" i="4"/>
  <c r="P2064" i="4"/>
  <c r="Q2064" i="4"/>
  <c r="R2064" i="4"/>
  <c r="S2064" i="4"/>
  <c r="T2064" i="4"/>
  <c r="U2064" i="4"/>
  <c r="V2064" i="4"/>
  <c r="X2064" i="4"/>
  <c r="Y2064" i="4"/>
  <c r="Z2064" i="4"/>
  <c r="AA2064" i="4"/>
  <c r="P2065" i="4"/>
  <c r="Q2065" i="4"/>
  <c r="R2065" i="4"/>
  <c r="S2065" i="4"/>
  <c r="T2065" i="4"/>
  <c r="U2065" i="4"/>
  <c r="V2065" i="4"/>
  <c r="X2065" i="4"/>
  <c r="Y2065" i="4"/>
  <c r="Z2065" i="4"/>
  <c r="AA2065" i="4"/>
  <c r="P2066" i="4"/>
  <c r="Q2066" i="4"/>
  <c r="R2066" i="4"/>
  <c r="S2066" i="4"/>
  <c r="T2066" i="4"/>
  <c r="U2066" i="4"/>
  <c r="V2066" i="4"/>
  <c r="X2066" i="4"/>
  <c r="Y2066" i="4"/>
  <c r="Z2066" i="4"/>
  <c r="AA2066" i="4"/>
  <c r="P2067" i="4"/>
  <c r="Q2067" i="4"/>
  <c r="R2067" i="4"/>
  <c r="S2067" i="4"/>
  <c r="T2067" i="4"/>
  <c r="U2067" i="4"/>
  <c r="V2067" i="4"/>
  <c r="X2067" i="4"/>
  <c r="Y2067" i="4"/>
  <c r="Z2067" i="4"/>
  <c r="AA2067" i="4"/>
  <c r="P2068" i="4"/>
  <c r="Q2068" i="4"/>
  <c r="R2068" i="4"/>
  <c r="S2068" i="4"/>
  <c r="T2068" i="4"/>
  <c r="U2068" i="4"/>
  <c r="V2068" i="4"/>
  <c r="X2068" i="4"/>
  <c r="Y2068" i="4"/>
  <c r="Z2068" i="4"/>
  <c r="AA2068" i="4"/>
  <c r="P2069" i="4"/>
  <c r="Q2069" i="4"/>
  <c r="R2069" i="4"/>
  <c r="S2069" i="4"/>
  <c r="T2069" i="4"/>
  <c r="U2069" i="4"/>
  <c r="V2069" i="4"/>
  <c r="X2069" i="4"/>
  <c r="Y2069" i="4"/>
  <c r="Z2069" i="4"/>
  <c r="AA2069" i="4"/>
  <c r="P2070" i="4"/>
  <c r="Q2070" i="4"/>
  <c r="R2070" i="4"/>
  <c r="S2070" i="4"/>
  <c r="T2070" i="4"/>
  <c r="U2070" i="4"/>
  <c r="V2070" i="4"/>
  <c r="X2070" i="4"/>
  <c r="Y2070" i="4"/>
  <c r="Z2070" i="4"/>
  <c r="AA2070" i="4"/>
  <c r="P2071" i="4"/>
  <c r="Q2071" i="4"/>
  <c r="R2071" i="4"/>
  <c r="S2071" i="4"/>
  <c r="T2071" i="4"/>
  <c r="U2071" i="4"/>
  <c r="V2071" i="4"/>
  <c r="X2071" i="4"/>
  <c r="Y2071" i="4"/>
  <c r="Z2071" i="4"/>
  <c r="AA2071" i="4"/>
  <c r="P2072" i="4"/>
  <c r="Q2072" i="4"/>
  <c r="R2072" i="4"/>
  <c r="S2072" i="4"/>
  <c r="T2072" i="4"/>
  <c r="U2072" i="4"/>
  <c r="V2072" i="4"/>
  <c r="X2072" i="4"/>
  <c r="Y2072" i="4"/>
  <c r="Z2072" i="4"/>
  <c r="AA2072" i="4"/>
  <c r="P2073" i="4"/>
  <c r="Q2073" i="4"/>
  <c r="R2073" i="4"/>
  <c r="S2073" i="4"/>
  <c r="T2073" i="4"/>
  <c r="U2073" i="4"/>
  <c r="V2073" i="4"/>
  <c r="X2073" i="4"/>
  <c r="Y2073" i="4"/>
  <c r="Z2073" i="4"/>
  <c r="AA2073" i="4"/>
  <c r="P2074" i="4"/>
  <c r="Q2074" i="4"/>
  <c r="R2074" i="4"/>
  <c r="S2074" i="4"/>
  <c r="T2074" i="4"/>
  <c r="U2074" i="4"/>
  <c r="V2074" i="4"/>
  <c r="X2074" i="4"/>
  <c r="Y2074" i="4"/>
  <c r="Z2074" i="4"/>
  <c r="AA2074" i="4"/>
  <c r="P2075" i="4"/>
  <c r="Q2075" i="4"/>
  <c r="R2075" i="4"/>
  <c r="S2075" i="4"/>
  <c r="T2075" i="4"/>
  <c r="U2075" i="4"/>
  <c r="V2075" i="4"/>
  <c r="X2075" i="4"/>
  <c r="Y2075" i="4"/>
  <c r="Z2075" i="4"/>
  <c r="AA2075" i="4"/>
  <c r="P2076" i="4"/>
  <c r="Q2076" i="4"/>
  <c r="R2076" i="4"/>
  <c r="S2076" i="4"/>
  <c r="T2076" i="4"/>
  <c r="U2076" i="4"/>
  <c r="V2076" i="4"/>
  <c r="W2076" i="4"/>
  <c r="Y2076" i="4"/>
  <c r="Z2076" i="4"/>
  <c r="AA2076" i="4"/>
  <c r="P2077" i="4"/>
  <c r="Q2077" i="4"/>
  <c r="R2077" i="4"/>
  <c r="S2077" i="4"/>
  <c r="T2077" i="4"/>
  <c r="U2077" i="4"/>
  <c r="V2077" i="4"/>
  <c r="W2077" i="4"/>
  <c r="Y2077" i="4"/>
  <c r="Z2077" i="4"/>
  <c r="AA2077" i="4"/>
  <c r="P2078" i="4"/>
  <c r="Q2078" i="4"/>
  <c r="R2078" i="4"/>
  <c r="S2078" i="4"/>
  <c r="T2078" i="4"/>
  <c r="U2078" i="4"/>
  <c r="V2078" i="4"/>
  <c r="W2078" i="4"/>
  <c r="Y2078" i="4"/>
  <c r="Z2078" i="4"/>
  <c r="AA2078" i="4"/>
  <c r="P2079" i="4"/>
  <c r="Q2079" i="4"/>
  <c r="R2079" i="4"/>
  <c r="S2079" i="4"/>
  <c r="T2079" i="4"/>
  <c r="U2079" i="4"/>
  <c r="V2079" i="4"/>
  <c r="W2079" i="4"/>
  <c r="Y2079" i="4"/>
  <c r="Z2079" i="4"/>
  <c r="AA2079" i="4"/>
  <c r="P2080" i="4"/>
  <c r="Q2080" i="4"/>
  <c r="R2080" i="4"/>
  <c r="S2080" i="4"/>
  <c r="T2080" i="4"/>
  <c r="U2080" i="4"/>
  <c r="V2080" i="4"/>
  <c r="W2080" i="4"/>
  <c r="Y2080" i="4"/>
  <c r="Z2080" i="4"/>
  <c r="AA2080" i="4"/>
  <c r="P2081" i="4"/>
  <c r="Q2081" i="4"/>
  <c r="R2081" i="4"/>
  <c r="S2081" i="4"/>
  <c r="T2081" i="4"/>
  <c r="U2081" i="4"/>
  <c r="V2081" i="4"/>
  <c r="W2081" i="4"/>
  <c r="Y2081" i="4"/>
  <c r="Z2081" i="4"/>
  <c r="AA2081" i="4"/>
  <c r="P2082" i="4"/>
  <c r="Q2082" i="4"/>
  <c r="R2082" i="4"/>
  <c r="S2082" i="4"/>
  <c r="T2082" i="4"/>
  <c r="U2082" i="4"/>
  <c r="V2082" i="4"/>
  <c r="W2082" i="4"/>
  <c r="Y2082" i="4"/>
  <c r="Z2082" i="4"/>
  <c r="AA2082" i="4"/>
  <c r="P2083" i="4"/>
  <c r="Q2083" i="4"/>
  <c r="R2083" i="4"/>
  <c r="S2083" i="4"/>
  <c r="T2083" i="4"/>
  <c r="U2083" i="4"/>
  <c r="V2083" i="4"/>
  <c r="W2083" i="4"/>
  <c r="Y2083" i="4"/>
  <c r="Z2083" i="4"/>
  <c r="AA2083" i="4"/>
  <c r="P2084" i="4"/>
  <c r="Q2084" i="4"/>
  <c r="R2084" i="4"/>
  <c r="S2084" i="4"/>
  <c r="T2084" i="4"/>
  <c r="U2084" i="4"/>
  <c r="V2084" i="4"/>
  <c r="W2084" i="4"/>
  <c r="Y2084" i="4"/>
  <c r="Z2084" i="4"/>
  <c r="AA2084" i="4"/>
  <c r="P2085" i="4"/>
  <c r="Q2085" i="4"/>
  <c r="R2085" i="4"/>
  <c r="S2085" i="4"/>
  <c r="T2085" i="4"/>
  <c r="U2085" i="4"/>
  <c r="V2085" i="4"/>
  <c r="W2085" i="4"/>
  <c r="Y2085" i="4"/>
  <c r="Z2085" i="4"/>
  <c r="AA2085" i="4"/>
  <c r="P2086" i="4"/>
  <c r="Q2086" i="4"/>
  <c r="R2086" i="4"/>
  <c r="S2086" i="4"/>
  <c r="T2086" i="4"/>
  <c r="U2086" i="4"/>
  <c r="V2086" i="4"/>
  <c r="W2086" i="4"/>
  <c r="Y2086" i="4"/>
  <c r="Z2086" i="4"/>
  <c r="AA2086" i="4"/>
  <c r="P2087" i="4"/>
  <c r="Q2087" i="4"/>
  <c r="R2087" i="4"/>
  <c r="S2087" i="4"/>
  <c r="T2087" i="4"/>
  <c r="U2087" i="4"/>
  <c r="V2087" i="4"/>
  <c r="W2087" i="4"/>
  <c r="Y2087" i="4"/>
  <c r="Z2087" i="4"/>
  <c r="AA2087" i="4"/>
  <c r="P2088" i="4"/>
  <c r="Q2088" i="4"/>
  <c r="R2088" i="4"/>
  <c r="S2088" i="4"/>
  <c r="T2088" i="4"/>
  <c r="U2088" i="4"/>
  <c r="V2088" i="4"/>
  <c r="W2088" i="4"/>
  <c r="Y2088" i="4"/>
  <c r="Z2088" i="4"/>
  <c r="AA2088" i="4"/>
  <c r="P2089" i="4"/>
  <c r="Q2089" i="4"/>
  <c r="R2089" i="4"/>
  <c r="S2089" i="4"/>
  <c r="T2089" i="4"/>
  <c r="U2089" i="4"/>
  <c r="V2089" i="4"/>
  <c r="W2089" i="4"/>
  <c r="Y2089" i="4"/>
  <c r="Z2089" i="4"/>
  <c r="AA2089" i="4"/>
  <c r="P2090" i="4"/>
  <c r="Q2090" i="4"/>
  <c r="R2090" i="4"/>
  <c r="S2090" i="4"/>
  <c r="T2090" i="4"/>
  <c r="U2090" i="4"/>
  <c r="V2090" i="4"/>
  <c r="W2090" i="4"/>
  <c r="Y2090" i="4"/>
  <c r="Z2090" i="4"/>
  <c r="AA2090" i="4"/>
  <c r="P2091" i="4"/>
  <c r="Q2091" i="4"/>
  <c r="R2091" i="4"/>
  <c r="S2091" i="4"/>
  <c r="T2091" i="4"/>
  <c r="U2091" i="4"/>
  <c r="V2091" i="4"/>
  <c r="W2091" i="4"/>
  <c r="Y2091" i="4"/>
  <c r="Z2091" i="4"/>
  <c r="AA2091" i="4"/>
  <c r="P2092" i="4"/>
  <c r="Q2092" i="4"/>
  <c r="R2092" i="4"/>
  <c r="S2092" i="4"/>
  <c r="T2092" i="4"/>
  <c r="U2092" i="4"/>
  <c r="V2092" i="4"/>
  <c r="W2092" i="4"/>
  <c r="Y2092" i="4"/>
  <c r="Z2092" i="4"/>
  <c r="AA2092" i="4"/>
  <c r="P2093" i="4"/>
  <c r="Q2093" i="4"/>
  <c r="R2093" i="4"/>
  <c r="S2093" i="4"/>
  <c r="T2093" i="4"/>
  <c r="U2093" i="4"/>
  <c r="V2093" i="4"/>
  <c r="W2093" i="4"/>
  <c r="Y2093" i="4"/>
  <c r="Z2093" i="4"/>
  <c r="AA2093" i="4"/>
  <c r="P2094" i="4"/>
  <c r="Q2094" i="4"/>
  <c r="R2094" i="4"/>
  <c r="S2094" i="4"/>
  <c r="T2094" i="4"/>
  <c r="U2094" i="4"/>
  <c r="V2094" i="4"/>
  <c r="W2094" i="4"/>
  <c r="Y2094" i="4"/>
  <c r="Z2094" i="4"/>
  <c r="AA2094" i="4"/>
  <c r="P2095" i="4"/>
  <c r="Q2095" i="4"/>
  <c r="R2095" i="4"/>
  <c r="S2095" i="4"/>
  <c r="T2095" i="4"/>
  <c r="U2095" i="4"/>
  <c r="V2095" i="4"/>
  <c r="W2095" i="4"/>
  <c r="Y2095" i="4"/>
  <c r="Z2095" i="4"/>
  <c r="AA2095" i="4"/>
  <c r="P2096" i="4"/>
  <c r="Q2096" i="4"/>
  <c r="R2096" i="4"/>
  <c r="S2096" i="4"/>
  <c r="T2096" i="4"/>
  <c r="U2096" i="4"/>
  <c r="V2096" i="4"/>
  <c r="W2096" i="4"/>
  <c r="Y2096" i="4"/>
  <c r="Z2096" i="4"/>
  <c r="AA2096" i="4"/>
  <c r="P2097" i="4"/>
  <c r="Q2097" i="4"/>
  <c r="R2097" i="4"/>
  <c r="S2097" i="4"/>
  <c r="T2097" i="4"/>
  <c r="U2097" i="4"/>
  <c r="V2097" i="4"/>
  <c r="W2097" i="4"/>
  <c r="Y2097" i="4"/>
  <c r="Z2097" i="4"/>
  <c r="AA2097" i="4"/>
  <c r="P2098" i="4"/>
  <c r="Q2098" i="4"/>
  <c r="R2098" i="4"/>
  <c r="S2098" i="4"/>
  <c r="T2098" i="4"/>
  <c r="U2098" i="4"/>
  <c r="V2098" i="4"/>
  <c r="W2098" i="4"/>
  <c r="Y2098" i="4"/>
  <c r="Z2098" i="4"/>
  <c r="AA2098" i="4"/>
  <c r="P2099" i="4"/>
  <c r="Q2099" i="4"/>
  <c r="R2099" i="4"/>
  <c r="S2099" i="4"/>
  <c r="T2099" i="4"/>
  <c r="U2099" i="4"/>
  <c r="V2099" i="4"/>
  <c r="W2099" i="4"/>
  <c r="Y2099" i="4"/>
  <c r="Z2099" i="4"/>
  <c r="AA2099" i="4"/>
  <c r="P2100" i="4"/>
  <c r="Q2100" i="4"/>
  <c r="R2100" i="4"/>
  <c r="S2100" i="4"/>
  <c r="T2100" i="4"/>
  <c r="U2100" i="4"/>
  <c r="V2100" i="4"/>
  <c r="W2100" i="4"/>
  <c r="Y2100" i="4"/>
  <c r="Z2100" i="4"/>
  <c r="AA2100" i="4"/>
  <c r="P2101" i="4"/>
  <c r="Q2101" i="4"/>
  <c r="R2101" i="4"/>
  <c r="S2101" i="4"/>
  <c r="T2101" i="4"/>
  <c r="U2101" i="4"/>
  <c r="V2101" i="4"/>
  <c r="W2101" i="4"/>
  <c r="Y2101" i="4"/>
  <c r="Z2101" i="4"/>
  <c r="AA2101" i="4"/>
  <c r="P2102" i="4"/>
  <c r="Q2102" i="4"/>
  <c r="R2102" i="4"/>
  <c r="S2102" i="4"/>
  <c r="T2102" i="4"/>
  <c r="U2102" i="4"/>
  <c r="V2102" i="4"/>
  <c r="W2102" i="4"/>
  <c r="Y2102" i="4"/>
  <c r="Z2102" i="4"/>
  <c r="AA2102" i="4"/>
  <c r="P2103" i="4"/>
  <c r="Q2103" i="4"/>
  <c r="R2103" i="4"/>
  <c r="S2103" i="4"/>
  <c r="T2103" i="4"/>
  <c r="U2103" i="4"/>
  <c r="V2103" i="4"/>
  <c r="W2103" i="4"/>
  <c r="Y2103" i="4"/>
  <c r="Z2103" i="4"/>
  <c r="AA2103" i="4"/>
  <c r="P2104" i="4"/>
  <c r="Q2104" i="4"/>
  <c r="R2104" i="4"/>
  <c r="S2104" i="4"/>
  <c r="T2104" i="4"/>
  <c r="U2104" i="4"/>
  <c r="V2104" i="4"/>
  <c r="W2104" i="4"/>
  <c r="Y2104" i="4"/>
  <c r="Z2104" i="4"/>
  <c r="AA2104" i="4"/>
  <c r="P2105" i="4"/>
  <c r="Q2105" i="4"/>
  <c r="R2105" i="4"/>
  <c r="S2105" i="4"/>
  <c r="T2105" i="4"/>
  <c r="U2105" i="4"/>
  <c r="V2105" i="4"/>
  <c r="W2105" i="4"/>
  <c r="Y2105" i="4"/>
  <c r="Z2105" i="4"/>
  <c r="AA2105" i="4"/>
  <c r="P2106" i="4"/>
  <c r="Q2106" i="4"/>
  <c r="R2106" i="4"/>
  <c r="S2106" i="4"/>
  <c r="T2106" i="4"/>
  <c r="U2106" i="4"/>
  <c r="V2106" i="4"/>
  <c r="W2106" i="4"/>
  <c r="X2106" i="4"/>
  <c r="Z2106" i="4"/>
  <c r="AA2106" i="4"/>
  <c r="P2107" i="4"/>
  <c r="Q2107" i="4"/>
  <c r="R2107" i="4"/>
  <c r="S2107" i="4"/>
  <c r="T2107" i="4"/>
  <c r="U2107" i="4"/>
  <c r="V2107" i="4"/>
  <c r="W2107" i="4"/>
  <c r="X2107" i="4"/>
  <c r="Z2107" i="4"/>
  <c r="AA2107" i="4"/>
  <c r="P2108" i="4"/>
  <c r="Q2108" i="4"/>
  <c r="R2108" i="4"/>
  <c r="S2108" i="4"/>
  <c r="T2108" i="4"/>
  <c r="U2108" i="4"/>
  <c r="V2108" i="4"/>
  <c r="W2108" i="4"/>
  <c r="X2108" i="4"/>
  <c r="Z2108" i="4"/>
  <c r="AA2108" i="4"/>
  <c r="P2109" i="4"/>
  <c r="Q2109" i="4"/>
  <c r="R2109" i="4"/>
  <c r="S2109" i="4"/>
  <c r="T2109" i="4"/>
  <c r="U2109" i="4"/>
  <c r="V2109" i="4"/>
  <c r="W2109" i="4"/>
  <c r="X2109" i="4"/>
  <c r="Z2109" i="4"/>
  <c r="AA2109" i="4"/>
  <c r="P2110" i="4"/>
  <c r="Q2110" i="4"/>
  <c r="R2110" i="4"/>
  <c r="S2110" i="4"/>
  <c r="T2110" i="4"/>
  <c r="U2110" i="4"/>
  <c r="V2110" i="4"/>
  <c r="W2110" i="4"/>
  <c r="X2110" i="4"/>
  <c r="Z2110" i="4"/>
  <c r="AA2110" i="4"/>
  <c r="P2111" i="4"/>
  <c r="Q2111" i="4"/>
  <c r="R2111" i="4"/>
  <c r="S2111" i="4"/>
  <c r="T2111" i="4"/>
  <c r="U2111" i="4"/>
  <c r="V2111" i="4"/>
  <c r="W2111" i="4"/>
  <c r="X2111" i="4"/>
  <c r="Z2111" i="4"/>
  <c r="AA2111" i="4"/>
  <c r="P2112" i="4"/>
  <c r="Q2112" i="4"/>
  <c r="R2112" i="4"/>
  <c r="S2112" i="4"/>
  <c r="T2112" i="4"/>
  <c r="U2112" i="4"/>
  <c r="V2112" i="4"/>
  <c r="W2112" i="4"/>
  <c r="X2112" i="4"/>
  <c r="Z2112" i="4"/>
  <c r="AA2112" i="4"/>
  <c r="P2113" i="4"/>
  <c r="Q2113" i="4"/>
  <c r="R2113" i="4"/>
  <c r="S2113" i="4"/>
  <c r="T2113" i="4"/>
  <c r="U2113" i="4"/>
  <c r="V2113" i="4"/>
  <c r="W2113" i="4"/>
  <c r="X2113" i="4"/>
  <c r="Z2113" i="4"/>
  <c r="AA2113" i="4"/>
  <c r="P2114" i="4"/>
  <c r="Q2114" i="4"/>
  <c r="R2114" i="4"/>
  <c r="S2114" i="4"/>
  <c r="T2114" i="4"/>
  <c r="U2114" i="4"/>
  <c r="V2114" i="4"/>
  <c r="W2114" i="4"/>
  <c r="X2114" i="4"/>
  <c r="Z2114" i="4"/>
  <c r="AA2114" i="4"/>
  <c r="P2115" i="4"/>
  <c r="Q2115" i="4"/>
  <c r="R2115" i="4"/>
  <c r="S2115" i="4"/>
  <c r="T2115" i="4"/>
  <c r="U2115" i="4"/>
  <c r="V2115" i="4"/>
  <c r="W2115" i="4"/>
  <c r="X2115" i="4"/>
  <c r="Z2115" i="4"/>
  <c r="AA2115" i="4"/>
  <c r="P2116" i="4"/>
  <c r="Q2116" i="4"/>
  <c r="R2116" i="4"/>
  <c r="S2116" i="4"/>
  <c r="T2116" i="4"/>
  <c r="U2116" i="4"/>
  <c r="V2116" i="4"/>
  <c r="W2116" i="4"/>
  <c r="X2116" i="4"/>
  <c r="Z2116" i="4"/>
  <c r="AA2116" i="4"/>
  <c r="P2117" i="4"/>
  <c r="Q2117" i="4"/>
  <c r="R2117" i="4"/>
  <c r="S2117" i="4"/>
  <c r="T2117" i="4"/>
  <c r="U2117" i="4"/>
  <c r="V2117" i="4"/>
  <c r="W2117" i="4"/>
  <c r="X2117" i="4"/>
  <c r="Z2117" i="4"/>
  <c r="AA2117" i="4"/>
  <c r="P2118" i="4"/>
  <c r="Q2118" i="4"/>
  <c r="R2118" i="4"/>
  <c r="S2118" i="4"/>
  <c r="T2118" i="4"/>
  <c r="U2118" i="4"/>
  <c r="V2118" i="4"/>
  <c r="W2118" i="4"/>
  <c r="X2118" i="4"/>
  <c r="Z2118" i="4"/>
  <c r="AA2118" i="4"/>
  <c r="P2119" i="4"/>
  <c r="Q2119" i="4"/>
  <c r="R2119" i="4"/>
  <c r="S2119" i="4"/>
  <c r="T2119" i="4"/>
  <c r="U2119" i="4"/>
  <c r="V2119" i="4"/>
  <c r="W2119" i="4"/>
  <c r="X2119" i="4"/>
  <c r="Z2119" i="4"/>
  <c r="AA2119" i="4"/>
  <c r="P2120" i="4"/>
  <c r="Q2120" i="4"/>
  <c r="R2120" i="4"/>
  <c r="S2120" i="4"/>
  <c r="T2120" i="4"/>
  <c r="U2120" i="4"/>
  <c r="V2120" i="4"/>
  <c r="W2120" i="4"/>
  <c r="X2120" i="4"/>
  <c r="Z2120" i="4"/>
  <c r="AA2120" i="4"/>
  <c r="P2121" i="4"/>
  <c r="Q2121" i="4"/>
  <c r="R2121" i="4"/>
  <c r="S2121" i="4"/>
  <c r="T2121" i="4"/>
  <c r="U2121" i="4"/>
  <c r="V2121" i="4"/>
  <c r="W2121" i="4"/>
  <c r="X2121" i="4"/>
  <c r="Z2121" i="4"/>
  <c r="AA2121" i="4"/>
  <c r="P2122" i="4"/>
  <c r="Q2122" i="4"/>
  <c r="R2122" i="4"/>
  <c r="S2122" i="4"/>
  <c r="T2122" i="4"/>
  <c r="U2122" i="4"/>
  <c r="V2122" i="4"/>
  <c r="W2122" i="4"/>
  <c r="X2122" i="4"/>
  <c r="Z2122" i="4"/>
  <c r="AA2122" i="4"/>
  <c r="P2123" i="4"/>
  <c r="Q2123" i="4"/>
  <c r="R2123" i="4"/>
  <c r="S2123" i="4"/>
  <c r="T2123" i="4"/>
  <c r="U2123" i="4"/>
  <c r="V2123" i="4"/>
  <c r="W2123" i="4"/>
  <c r="X2123" i="4"/>
  <c r="Z2123" i="4"/>
  <c r="AA2123" i="4"/>
  <c r="P2124" i="4"/>
  <c r="Q2124" i="4"/>
  <c r="R2124" i="4"/>
  <c r="S2124" i="4"/>
  <c r="T2124" i="4"/>
  <c r="U2124" i="4"/>
  <c r="V2124" i="4"/>
  <c r="W2124" i="4"/>
  <c r="X2124" i="4"/>
  <c r="Z2124" i="4"/>
  <c r="AA2124" i="4"/>
  <c r="P2125" i="4"/>
  <c r="Q2125" i="4"/>
  <c r="R2125" i="4"/>
  <c r="S2125" i="4"/>
  <c r="T2125" i="4"/>
  <c r="U2125" i="4"/>
  <c r="V2125" i="4"/>
  <c r="W2125" i="4"/>
  <c r="X2125" i="4"/>
  <c r="Z2125" i="4"/>
  <c r="AA2125" i="4"/>
  <c r="P2126" i="4"/>
  <c r="Q2126" i="4"/>
  <c r="R2126" i="4"/>
  <c r="S2126" i="4"/>
  <c r="T2126" i="4"/>
  <c r="U2126" i="4"/>
  <c r="V2126" i="4"/>
  <c r="W2126" i="4"/>
  <c r="X2126" i="4"/>
  <c r="Z2126" i="4"/>
  <c r="AA2126" i="4"/>
  <c r="P2127" i="4"/>
  <c r="Q2127" i="4"/>
  <c r="R2127" i="4"/>
  <c r="S2127" i="4"/>
  <c r="T2127" i="4"/>
  <c r="U2127" i="4"/>
  <c r="V2127" i="4"/>
  <c r="W2127" i="4"/>
  <c r="X2127" i="4"/>
  <c r="Z2127" i="4"/>
  <c r="AA2127" i="4"/>
  <c r="P2128" i="4"/>
  <c r="Q2128" i="4"/>
  <c r="R2128" i="4"/>
  <c r="S2128" i="4"/>
  <c r="T2128" i="4"/>
  <c r="U2128" i="4"/>
  <c r="V2128" i="4"/>
  <c r="W2128" i="4"/>
  <c r="X2128" i="4"/>
  <c r="Z2128" i="4"/>
  <c r="AA2128" i="4"/>
  <c r="P2129" i="4"/>
  <c r="Q2129" i="4"/>
  <c r="R2129" i="4"/>
  <c r="S2129" i="4"/>
  <c r="T2129" i="4"/>
  <c r="U2129" i="4"/>
  <c r="V2129" i="4"/>
  <c r="W2129" i="4"/>
  <c r="X2129" i="4"/>
  <c r="Z2129" i="4"/>
  <c r="AA2129" i="4"/>
  <c r="P2130" i="4"/>
  <c r="Q2130" i="4"/>
  <c r="R2130" i="4"/>
  <c r="S2130" i="4"/>
  <c r="T2130" i="4"/>
  <c r="U2130" i="4"/>
  <c r="V2130" i="4"/>
  <c r="W2130" i="4"/>
  <c r="X2130" i="4"/>
  <c r="Z2130" i="4"/>
  <c r="AA2130" i="4"/>
  <c r="P2131" i="4"/>
  <c r="Q2131" i="4"/>
  <c r="R2131" i="4"/>
  <c r="S2131" i="4"/>
  <c r="T2131" i="4"/>
  <c r="U2131" i="4"/>
  <c r="V2131" i="4"/>
  <c r="W2131" i="4"/>
  <c r="X2131" i="4"/>
  <c r="Z2131" i="4"/>
  <c r="AA2131" i="4"/>
  <c r="P2132" i="4"/>
  <c r="Q2132" i="4"/>
  <c r="R2132" i="4"/>
  <c r="S2132" i="4"/>
  <c r="T2132" i="4"/>
  <c r="U2132" i="4"/>
  <c r="V2132" i="4"/>
  <c r="W2132" i="4"/>
  <c r="X2132" i="4"/>
  <c r="Z2132" i="4"/>
  <c r="AA2132" i="4"/>
  <c r="P2133" i="4"/>
  <c r="Q2133" i="4"/>
  <c r="R2133" i="4"/>
  <c r="S2133" i="4"/>
  <c r="T2133" i="4"/>
  <c r="U2133" i="4"/>
  <c r="V2133" i="4"/>
  <c r="W2133" i="4"/>
  <c r="X2133" i="4"/>
  <c r="Z2133" i="4"/>
  <c r="AA2133" i="4"/>
  <c r="P2134" i="4"/>
  <c r="Q2134" i="4"/>
  <c r="R2134" i="4"/>
  <c r="S2134" i="4"/>
  <c r="T2134" i="4"/>
  <c r="U2134" i="4"/>
  <c r="V2134" i="4"/>
  <c r="W2134" i="4"/>
  <c r="X2134" i="4"/>
  <c r="Z2134" i="4"/>
  <c r="AA2134" i="4"/>
  <c r="P2135" i="4"/>
  <c r="Q2135" i="4"/>
  <c r="R2135" i="4"/>
  <c r="S2135" i="4"/>
  <c r="T2135" i="4"/>
  <c r="U2135" i="4"/>
  <c r="V2135" i="4"/>
  <c r="W2135" i="4"/>
  <c r="X2135" i="4"/>
  <c r="Z2135" i="4"/>
  <c r="AA2135" i="4"/>
  <c r="P2136" i="4"/>
  <c r="Q2136" i="4"/>
  <c r="R2136" i="4"/>
  <c r="S2136" i="4"/>
  <c r="T2136" i="4"/>
  <c r="U2136" i="4"/>
  <c r="V2136" i="4"/>
  <c r="W2136" i="4"/>
  <c r="X2136" i="4"/>
  <c r="Z2136" i="4"/>
  <c r="AA2136" i="4"/>
  <c r="P2137" i="4"/>
  <c r="Q2137" i="4"/>
  <c r="R2137" i="4"/>
  <c r="S2137" i="4"/>
  <c r="T2137" i="4"/>
  <c r="U2137" i="4"/>
  <c r="V2137" i="4"/>
  <c r="W2137" i="4"/>
  <c r="X2137" i="4"/>
  <c r="Y2137" i="4"/>
  <c r="AA2137" i="4"/>
  <c r="P2138" i="4"/>
  <c r="Q2138" i="4"/>
  <c r="R2138" i="4"/>
  <c r="S2138" i="4"/>
  <c r="T2138" i="4"/>
  <c r="U2138" i="4"/>
  <c r="V2138" i="4"/>
  <c r="W2138" i="4"/>
  <c r="X2138" i="4"/>
  <c r="Y2138" i="4"/>
  <c r="AA2138" i="4"/>
  <c r="P2139" i="4"/>
  <c r="Q2139" i="4"/>
  <c r="R2139" i="4"/>
  <c r="S2139" i="4"/>
  <c r="T2139" i="4"/>
  <c r="U2139" i="4"/>
  <c r="V2139" i="4"/>
  <c r="W2139" i="4"/>
  <c r="X2139" i="4"/>
  <c r="Y2139" i="4"/>
  <c r="AA2139" i="4"/>
  <c r="P2140" i="4"/>
  <c r="Q2140" i="4"/>
  <c r="R2140" i="4"/>
  <c r="S2140" i="4"/>
  <c r="T2140" i="4"/>
  <c r="U2140" i="4"/>
  <c r="V2140" i="4"/>
  <c r="W2140" i="4"/>
  <c r="X2140" i="4"/>
  <c r="Y2140" i="4"/>
  <c r="AA2140" i="4"/>
  <c r="P2141" i="4"/>
  <c r="Q2141" i="4"/>
  <c r="R2141" i="4"/>
  <c r="S2141" i="4"/>
  <c r="T2141" i="4"/>
  <c r="U2141" i="4"/>
  <c r="V2141" i="4"/>
  <c r="W2141" i="4"/>
  <c r="X2141" i="4"/>
  <c r="Y2141" i="4"/>
  <c r="AA2141" i="4"/>
  <c r="P2142" i="4"/>
  <c r="Q2142" i="4"/>
  <c r="R2142" i="4"/>
  <c r="S2142" i="4"/>
  <c r="T2142" i="4"/>
  <c r="U2142" i="4"/>
  <c r="V2142" i="4"/>
  <c r="W2142" i="4"/>
  <c r="X2142" i="4"/>
  <c r="Y2142" i="4"/>
  <c r="AA2142" i="4"/>
  <c r="P2143" i="4"/>
  <c r="Q2143" i="4"/>
  <c r="R2143" i="4"/>
  <c r="S2143" i="4"/>
  <c r="T2143" i="4"/>
  <c r="U2143" i="4"/>
  <c r="V2143" i="4"/>
  <c r="W2143" i="4"/>
  <c r="X2143" i="4"/>
  <c r="Y2143" i="4"/>
  <c r="AA2143" i="4"/>
  <c r="P2144" i="4"/>
  <c r="Q2144" i="4"/>
  <c r="R2144" i="4"/>
  <c r="S2144" i="4"/>
  <c r="T2144" i="4"/>
  <c r="U2144" i="4"/>
  <c r="V2144" i="4"/>
  <c r="W2144" i="4"/>
  <c r="X2144" i="4"/>
  <c r="Y2144" i="4"/>
  <c r="AA2144" i="4"/>
  <c r="P2145" i="4"/>
  <c r="Q2145" i="4"/>
  <c r="R2145" i="4"/>
  <c r="S2145" i="4"/>
  <c r="T2145" i="4"/>
  <c r="U2145" i="4"/>
  <c r="V2145" i="4"/>
  <c r="W2145" i="4"/>
  <c r="X2145" i="4"/>
  <c r="Y2145" i="4"/>
  <c r="AA2145" i="4"/>
  <c r="P2146" i="4"/>
  <c r="Q2146" i="4"/>
  <c r="R2146" i="4"/>
  <c r="S2146" i="4"/>
  <c r="T2146" i="4"/>
  <c r="U2146" i="4"/>
  <c r="V2146" i="4"/>
  <c r="W2146" i="4"/>
  <c r="X2146" i="4"/>
  <c r="Y2146" i="4"/>
  <c r="AA2146" i="4"/>
  <c r="P2147" i="4"/>
  <c r="Q2147" i="4"/>
  <c r="R2147" i="4"/>
  <c r="S2147" i="4"/>
  <c r="T2147" i="4"/>
  <c r="U2147" i="4"/>
  <c r="V2147" i="4"/>
  <c r="W2147" i="4"/>
  <c r="X2147" i="4"/>
  <c r="Y2147" i="4"/>
  <c r="AA2147" i="4"/>
  <c r="P2148" i="4"/>
  <c r="Q2148" i="4"/>
  <c r="R2148" i="4"/>
  <c r="S2148" i="4"/>
  <c r="T2148" i="4"/>
  <c r="U2148" i="4"/>
  <c r="V2148" i="4"/>
  <c r="W2148" i="4"/>
  <c r="X2148" i="4"/>
  <c r="Y2148" i="4"/>
  <c r="AA2148" i="4"/>
  <c r="P2149" i="4"/>
  <c r="Q2149" i="4"/>
  <c r="R2149" i="4"/>
  <c r="S2149" i="4"/>
  <c r="T2149" i="4"/>
  <c r="U2149" i="4"/>
  <c r="V2149" i="4"/>
  <c r="W2149" i="4"/>
  <c r="X2149" i="4"/>
  <c r="Y2149" i="4"/>
  <c r="AA2149" i="4"/>
  <c r="P2150" i="4"/>
  <c r="Q2150" i="4"/>
  <c r="R2150" i="4"/>
  <c r="S2150" i="4"/>
  <c r="T2150" i="4"/>
  <c r="U2150" i="4"/>
  <c r="V2150" i="4"/>
  <c r="W2150" i="4"/>
  <c r="X2150" i="4"/>
  <c r="Y2150" i="4"/>
  <c r="AA2150" i="4"/>
  <c r="P2151" i="4"/>
  <c r="Q2151" i="4"/>
  <c r="R2151" i="4"/>
  <c r="S2151" i="4"/>
  <c r="T2151" i="4"/>
  <c r="U2151" i="4"/>
  <c r="V2151" i="4"/>
  <c r="W2151" i="4"/>
  <c r="X2151" i="4"/>
  <c r="Y2151" i="4"/>
  <c r="AA2151" i="4"/>
  <c r="P2152" i="4"/>
  <c r="Q2152" i="4"/>
  <c r="R2152" i="4"/>
  <c r="S2152" i="4"/>
  <c r="T2152" i="4"/>
  <c r="U2152" i="4"/>
  <c r="V2152" i="4"/>
  <c r="W2152" i="4"/>
  <c r="X2152" i="4"/>
  <c r="Y2152" i="4"/>
  <c r="AA2152" i="4"/>
  <c r="P2153" i="4"/>
  <c r="Q2153" i="4"/>
  <c r="R2153" i="4"/>
  <c r="S2153" i="4"/>
  <c r="T2153" i="4"/>
  <c r="U2153" i="4"/>
  <c r="V2153" i="4"/>
  <c r="W2153" i="4"/>
  <c r="X2153" i="4"/>
  <c r="Y2153" i="4"/>
  <c r="AA2153" i="4"/>
  <c r="P2154" i="4"/>
  <c r="Q2154" i="4"/>
  <c r="R2154" i="4"/>
  <c r="S2154" i="4"/>
  <c r="T2154" i="4"/>
  <c r="U2154" i="4"/>
  <c r="V2154" i="4"/>
  <c r="W2154" i="4"/>
  <c r="X2154" i="4"/>
  <c r="Y2154" i="4"/>
  <c r="AA2154" i="4"/>
  <c r="P2155" i="4"/>
  <c r="Q2155" i="4"/>
  <c r="R2155" i="4"/>
  <c r="S2155" i="4"/>
  <c r="T2155" i="4"/>
  <c r="U2155" i="4"/>
  <c r="V2155" i="4"/>
  <c r="W2155" i="4"/>
  <c r="X2155" i="4"/>
  <c r="Y2155" i="4"/>
  <c r="AA2155" i="4"/>
  <c r="P2156" i="4"/>
  <c r="Q2156" i="4"/>
  <c r="R2156" i="4"/>
  <c r="S2156" i="4"/>
  <c r="T2156" i="4"/>
  <c r="U2156" i="4"/>
  <c r="V2156" i="4"/>
  <c r="W2156" i="4"/>
  <c r="X2156" i="4"/>
  <c r="Y2156" i="4"/>
  <c r="AA2156" i="4"/>
  <c r="P2157" i="4"/>
  <c r="Q2157" i="4"/>
  <c r="R2157" i="4"/>
  <c r="S2157" i="4"/>
  <c r="T2157" i="4"/>
  <c r="U2157" i="4"/>
  <c r="V2157" i="4"/>
  <c r="W2157" i="4"/>
  <c r="X2157" i="4"/>
  <c r="Y2157" i="4"/>
  <c r="AA2157" i="4"/>
  <c r="P2158" i="4"/>
  <c r="Q2158" i="4"/>
  <c r="R2158" i="4"/>
  <c r="S2158" i="4"/>
  <c r="T2158" i="4"/>
  <c r="U2158" i="4"/>
  <c r="V2158" i="4"/>
  <c r="W2158" i="4"/>
  <c r="X2158" i="4"/>
  <c r="Y2158" i="4"/>
  <c r="AA2158" i="4"/>
  <c r="P2159" i="4"/>
  <c r="Q2159" i="4"/>
  <c r="R2159" i="4"/>
  <c r="S2159" i="4"/>
  <c r="T2159" i="4"/>
  <c r="U2159" i="4"/>
  <c r="V2159" i="4"/>
  <c r="W2159" i="4"/>
  <c r="X2159" i="4"/>
  <c r="Y2159" i="4"/>
  <c r="AA2159" i="4"/>
  <c r="P2160" i="4"/>
  <c r="Q2160" i="4"/>
  <c r="R2160" i="4"/>
  <c r="S2160" i="4"/>
  <c r="T2160" i="4"/>
  <c r="U2160" i="4"/>
  <c r="V2160" i="4"/>
  <c r="W2160" i="4"/>
  <c r="X2160" i="4"/>
  <c r="Y2160" i="4"/>
  <c r="AA2160" i="4"/>
  <c r="P2161" i="4"/>
  <c r="Q2161" i="4"/>
  <c r="R2161" i="4"/>
  <c r="S2161" i="4"/>
  <c r="T2161" i="4"/>
  <c r="U2161" i="4"/>
  <c r="V2161" i="4"/>
  <c r="W2161" i="4"/>
  <c r="X2161" i="4"/>
  <c r="Y2161" i="4"/>
  <c r="AA2161" i="4"/>
  <c r="P2162" i="4"/>
  <c r="Q2162" i="4"/>
  <c r="R2162" i="4"/>
  <c r="S2162" i="4"/>
  <c r="T2162" i="4"/>
  <c r="U2162" i="4"/>
  <c r="V2162" i="4"/>
  <c r="W2162" i="4"/>
  <c r="X2162" i="4"/>
  <c r="Y2162" i="4"/>
  <c r="AA2162" i="4"/>
  <c r="P2163" i="4"/>
  <c r="Q2163" i="4"/>
  <c r="R2163" i="4"/>
  <c r="S2163" i="4"/>
  <c r="T2163" i="4"/>
  <c r="U2163" i="4"/>
  <c r="V2163" i="4"/>
  <c r="W2163" i="4"/>
  <c r="X2163" i="4"/>
  <c r="Y2163" i="4"/>
  <c r="AA2163" i="4"/>
  <c r="P2164" i="4"/>
  <c r="Q2164" i="4"/>
  <c r="R2164" i="4"/>
  <c r="S2164" i="4"/>
  <c r="T2164" i="4"/>
  <c r="U2164" i="4"/>
  <c r="V2164" i="4"/>
  <c r="W2164" i="4"/>
  <c r="X2164" i="4"/>
  <c r="Y2164" i="4"/>
  <c r="AA2164" i="4"/>
  <c r="P2165" i="4"/>
  <c r="Q2165" i="4"/>
  <c r="R2165" i="4"/>
  <c r="S2165" i="4"/>
  <c r="T2165" i="4"/>
  <c r="U2165" i="4"/>
  <c r="V2165" i="4"/>
  <c r="W2165" i="4"/>
  <c r="X2165" i="4"/>
  <c r="Y2165" i="4"/>
  <c r="AA2165" i="4"/>
  <c r="P2166" i="4"/>
  <c r="Q2166" i="4"/>
  <c r="R2166" i="4"/>
  <c r="S2166" i="4"/>
  <c r="T2166" i="4"/>
  <c r="U2166" i="4"/>
  <c r="V2166" i="4"/>
  <c r="W2166" i="4"/>
  <c r="X2166" i="4"/>
  <c r="Y2166" i="4"/>
  <c r="AA2166" i="4"/>
  <c r="P2167" i="4"/>
  <c r="Q2167" i="4"/>
  <c r="R2167" i="4"/>
  <c r="S2167" i="4"/>
  <c r="T2167" i="4"/>
  <c r="U2167" i="4"/>
  <c r="V2167" i="4"/>
  <c r="W2167" i="4"/>
  <c r="X2167" i="4"/>
  <c r="Y2167" i="4"/>
  <c r="Z2167" i="4"/>
  <c r="P2168" i="4"/>
  <c r="Q2168" i="4"/>
  <c r="R2168" i="4"/>
  <c r="S2168" i="4"/>
  <c r="T2168" i="4"/>
  <c r="U2168" i="4"/>
  <c r="V2168" i="4"/>
  <c r="W2168" i="4"/>
  <c r="X2168" i="4"/>
  <c r="Y2168" i="4"/>
  <c r="Z2168" i="4"/>
  <c r="P2169" i="4"/>
  <c r="Q2169" i="4"/>
  <c r="R2169" i="4"/>
  <c r="S2169" i="4"/>
  <c r="T2169" i="4"/>
  <c r="U2169" i="4"/>
  <c r="V2169" i="4"/>
  <c r="W2169" i="4"/>
  <c r="X2169" i="4"/>
  <c r="Y2169" i="4"/>
  <c r="Z2169" i="4"/>
  <c r="P2170" i="4"/>
  <c r="Q2170" i="4"/>
  <c r="R2170" i="4"/>
  <c r="S2170" i="4"/>
  <c r="T2170" i="4"/>
  <c r="U2170" i="4"/>
  <c r="V2170" i="4"/>
  <c r="W2170" i="4"/>
  <c r="X2170" i="4"/>
  <c r="Y2170" i="4"/>
  <c r="Z2170" i="4"/>
  <c r="P2171" i="4"/>
  <c r="Q2171" i="4"/>
  <c r="R2171" i="4"/>
  <c r="S2171" i="4"/>
  <c r="T2171" i="4"/>
  <c r="U2171" i="4"/>
  <c r="V2171" i="4"/>
  <c r="W2171" i="4"/>
  <c r="X2171" i="4"/>
  <c r="Y2171" i="4"/>
  <c r="Z2171" i="4"/>
  <c r="P2172" i="4"/>
  <c r="Q2172" i="4"/>
  <c r="R2172" i="4"/>
  <c r="S2172" i="4"/>
  <c r="T2172" i="4"/>
  <c r="U2172" i="4"/>
  <c r="V2172" i="4"/>
  <c r="W2172" i="4"/>
  <c r="X2172" i="4"/>
  <c r="Y2172" i="4"/>
  <c r="Z2172" i="4"/>
  <c r="P2173" i="4"/>
  <c r="Q2173" i="4"/>
  <c r="R2173" i="4"/>
  <c r="S2173" i="4"/>
  <c r="T2173" i="4"/>
  <c r="U2173" i="4"/>
  <c r="V2173" i="4"/>
  <c r="W2173" i="4"/>
  <c r="X2173" i="4"/>
  <c r="Y2173" i="4"/>
  <c r="Z2173" i="4"/>
  <c r="P2174" i="4"/>
  <c r="Q2174" i="4"/>
  <c r="R2174" i="4"/>
  <c r="S2174" i="4"/>
  <c r="T2174" i="4"/>
  <c r="U2174" i="4"/>
  <c r="V2174" i="4"/>
  <c r="W2174" i="4"/>
  <c r="X2174" i="4"/>
  <c r="Y2174" i="4"/>
  <c r="Z2174" i="4"/>
  <c r="P2175" i="4"/>
  <c r="Q2175" i="4"/>
  <c r="R2175" i="4"/>
  <c r="S2175" i="4"/>
  <c r="T2175" i="4"/>
  <c r="U2175" i="4"/>
  <c r="V2175" i="4"/>
  <c r="W2175" i="4"/>
  <c r="X2175" i="4"/>
  <c r="Y2175" i="4"/>
  <c r="Z2175" i="4"/>
  <c r="P2176" i="4"/>
  <c r="Q2176" i="4"/>
  <c r="R2176" i="4"/>
  <c r="S2176" i="4"/>
  <c r="T2176" i="4"/>
  <c r="U2176" i="4"/>
  <c r="V2176" i="4"/>
  <c r="W2176" i="4"/>
  <c r="X2176" i="4"/>
  <c r="Y2176" i="4"/>
  <c r="Z2176" i="4"/>
  <c r="P2177" i="4"/>
  <c r="Q2177" i="4"/>
  <c r="R2177" i="4"/>
  <c r="S2177" i="4"/>
  <c r="T2177" i="4"/>
  <c r="U2177" i="4"/>
  <c r="V2177" i="4"/>
  <c r="W2177" i="4"/>
  <c r="X2177" i="4"/>
  <c r="Y2177" i="4"/>
  <c r="Z2177" i="4"/>
  <c r="P2178" i="4"/>
  <c r="Q2178" i="4"/>
  <c r="R2178" i="4"/>
  <c r="S2178" i="4"/>
  <c r="T2178" i="4"/>
  <c r="U2178" i="4"/>
  <c r="V2178" i="4"/>
  <c r="W2178" i="4"/>
  <c r="X2178" i="4"/>
  <c r="Y2178" i="4"/>
  <c r="Z2178" i="4"/>
  <c r="P2179" i="4"/>
  <c r="Q2179" i="4"/>
  <c r="R2179" i="4"/>
  <c r="S2179" i="4"/>
  <c r="T2179" i="4"/>
  <c r="U2179" i="4"/>
  <c r="V2179" i="4"/>
  <c r="W2179" i="4"/>
  <c r="X2179" i="4"/>
  <c r="Y2179" i="4"/>
  <c r="Z2179" i="4"/>
  <c r="P2180" i="4"/>
  <c r="Q2180" i="4"/>
  <c r="R2180" i="4"/>
  <c r="S2180" i="4"/>
  <c r="T2180" i="4"/>
  <c r="U2180" i="4"/>
  <c r="V2180" i="4"/>
  <c r="W2180" i="4"/>
  <c r="X2180" i="4"/>
  <c r="Y2180" i="4"/>
  <c r="Z2180" i="4"/>
  <c r="P2181" i="4"/>
  <c r="Q2181" i="4"/>
  <c r="R2181" i="4"/>
  <c r="S2181" i="4"/>
  <c r="T2181" i="4"/>
  <c r="U2181" i="4"/>
  <c r="V2181" i="4"/>
  <c r="W2181" i="4"/>
  <c r="X2181" i="4"/>
  <c r="Y2181" i="4"/>
  <c r="Z2181" i="4"/>
  <c r="P2182" i="4"/>
  <c r="Q2182" i="4"/>
  <c r="R2182" i="4"/>
  <c r="S2182" i="4"/>
  <c r="T2182" i="4"/>
  <c r="U2182" i="4"/>
  <c r="V2182" i="4"/>
  <c r="W2182" i="4"/>
  <c r="X2182" i="4"/>
  <c r="Y2182" i="4"/>
  <c r="Z2182" i="4"/>
  <c r="P2183" i="4"/>
  <c r="Q2183" i="4"/>
  <c r="R2183" i="4"/>
  <c r="S2183" i="4"/>
  <c r="T2183" i="4"/>
  <c r="U2183" i="4"/>
  <c r="V2183" i="4"/>
  <c r="W2183" i="4"/>
  <c r="X2183" i="4"/>
  <c r="Y2183" i="4"/>
  <c r="Z2183" i="4"/>
  <c r="P2184" i="4"/>
  <c r="Q2184" i="4"/>
  <c r="R2184" i="4"/>
  <c r="S2184" i="4"/>
  <c r="T2184" i="4"/>
  <c r="U2184" i="4"/>
  <c r="V2184" i="4"/>
  <c r="W2184" i="4"/>
  <c r="X2184" i="4"/>
  <c r="Y2184" i="4"/>
  <c r="Z2184" i="4"/>
  <c r="P2185" i="4"/>
  <c r="Q2185" i="4"/>
  <c r="R2185" i="4"/>
  <c r="S2185" i="4"/>
  <c r="T2185" i="4"/>
  <c r="U2185" i="4"/>
  <c r="V2185" i="4"/>
  <c r="W2185" i="4"/>
  <c r="X2185" i="4"/>
  <c r="Y2185" i="4"/>
  <c r="Z2185" i="4"/>
  <c r="P2186" i="4"/>
  <c r="Q2186" i="4"/>
  <c r="R2186" i="4"/>
  <c r="S2186" i="4"/>
  <c r="T2186" i="4"/>
  <c r="U2186" i="4"/>
  <c r="V2186" i="4"/>
  <c r="W2186" i="4"/>
  <c r="X2186" i="4"/>
  <c r="Y2186" i="4"/>
  <c r="Z2186" i="4"/>
  <c r="P2187" i="4"/>
  <c r="Q2187" i="4"/>
  <c r="R2187" i="4"/>
  <c r="S2187" i="4"/>
  <c r="T2187" i="4"/>
  <c r="U2187" i="4"/>
  <c r="V2187" i="4"/>
  <c r="W2187" i="4"/>
  <c r="X2187" i="4"/>
  <c r="Y2187" i="4"/>
  <c r="Z2187" i="4"/>
  <c r="P2188" i="4"/>
  <c r="Q2188" i="4"/>
  <c r="R2188" i="4"/>
  <c r="S2188" i="4"/>
  <c r="T2188" i="4"/>
  <c r="U2188" i="4"/>
  <c r="V2188" i="4"/>
  <c r="W2188" i="4"/>
  <c r="X2188" i="4"/>
  <c r="Y2188" i="4"/>
  <c r="Z2188" i="4"/>
  <c r="P2189" i="4"/>
  <c r="Q2189" i="4"/>
  <c r="R2189" i="4"/>
  <c r="S2189" i="4"/>
  <c r="T2189" i="4"/>
  <c r="U2189" i="4"/>
  <c r="V2189" i="4"/>
  <c r="W2189" i="4"/>
  <c r="X2189" i="4"/>
  <c r="Y2189" i="4"/>
  <c r="Z2189" i="4"/>
  <c r="P2190" i="4"/>
  <c r="Q2190" i="4"/>
  <c r="R2190" i="4"/>
  <c r="S2190" i="4"/>
  <c r="T2190" i="4"/>
  <c r="U2190" i="4"/>
  <c r="V2190" i="4"/>
  <c r="W2190" i="4"/>
  <c r="X2190" i="4"/>
  <c r="Y2190" i="4"/>
  <c r="Z2190" i="4"/>
  <c r="P2191" i="4"/>
  <c r="Q2191" i="4"/>
  <c r="R2191" i="4"/>
  <c r="S2191" i="4"/>
  <c r="T2191" i="4"/>
  <c r="U2191" i="4"/>
  <c r="V2191" i="4"/>
  <c r="W2191" i="4"/>
  <c r="X2191" i="4"/>
  <c r="Y2191" i="4"/>
  <c r="Z2191" i="4"/>
  <c r="P2192" i="4"/>
  <c r="Q2192" i="4"/>
  <c r="R2192" i="4"/>
  <c r="S2192" i="4"/>
  <c r="T2192" i="4"/>
  <c r="U2192" i="4"/>
  <c r="V2192" i="4"/>
  <c r="W2192" i="4"/>
  <c r="X2192" i="4"/>
  <c r="Y2192" i="4"/>
  <c r="Z2192" i="4"/>
  <c r="P2193" i="4"/>
  <c r="Q2193" i="4"/>
  <c r="R2193" i="4"/>
  <c r="S2193" i="4"/>
  <c r="T2193" i="4"/>
  <c r="U2193" i="4"/>
  <c r="V2193" i="4"/>
  <c r="W2193" i="4"/>
  <c r="X2193" i="4"/>
  <c r="Y2193" i="4"/>
  <c r="Z2193" i="4"/>
  <c r="P2194" i="4"/>
  <c r="Q2194" i="4"/>
  <c r="R2194" i="4"/>
  <c r="S2194" i="4"/>
  <c r="T2194" i="4"/>
  <c r="U2194" i="4"/>
  <c r="V2194" i="4"/>
  <c r="W2194" i="4"/>
  <c r="X2194" i="4"/>
  <c r="Y2194" i="4"/>
  <c r="Z2194" i="4"/>
  <c r="P2195" i="4"/>
  <c r="Q2195" i="4"/>
  <c r="R2195" i="4"/>
  <c r="S2195" i="4"/>
  <c r="T2195" i="4"/>
  <c r="U2195" i="4"/>
  <c r="V2195" i="4"/>
  <c r="W2195" i="4"/>
  <c r="X2195" i="4"/>
  <c r="Y2195" i="4"/>
  <c r="Z2195" i="4"/>
  <c r="P2196" i="4"/>
  <c r="Q2196" i="4"/>
  <c r="R2196" i="4"/>
  <c r="S2196" i="4"/>
  <c r="T2196" i="4"/>
  <c r="U2196" i="4"/>
  <c r="V2196" i="4"/>
  <c r="W2196" i="4"/>
  <c r="X2196" i="4"/>
  <c r="Y2196" i="4"/>
  <c r="Z2196" i="4"/>
  <c r="P2197" i="4"/>
  <c r="Q2197" i="4"/>
  <c r="R2197" i="4"/>
  <c r="S2197" i="4"/>
  <c r="T2197" i="4"/>
  <c r="U2197" i="4"/>
  <c r="V2197" i="4"/>
  <c r="W2197" i="4"/>
  <c r="X2197" i="4"/>
  <c r="Y2197" i="4"/>
  <c r="Z2197" i="4"/>
  <c r="Q2198" i="4"/>
  <c r="R2198" i="4"/>
  <c r="S2198" i="4"/>
  <c r="T2198" i="4"/>
  <c r="U2198" i="4"/>
  <c r="V2198" i="4"/>
  <c r="W2198" i="4"/>
  <c r="X2198" i="4"/>
  <c r="Y2198" i="4"/>
  <c r="Z2198" i="4"/>
  <c r="AA2198" i="4"/>
  <c r="Q2199" i="4"/>
  <c r="R2199" i="4"/>
  <c r="S2199" i="4"/>
  <c r="T2199" i="4"/>
  <c r="U2199" i="4"/>
  <c r="V2199" i="4"/>
  <c r="W2199" i="4"/>
  <c r="X2199" i="4"/>
  <c r="Y2199" i="4"/>
  <c r="Z2199" i="4"/>
  <c r="AA2199" i="4"/>
  <c r="Q2200" i="4"/>
  <c r="R2200" i="4"/>
  <c r="S2200" i="4"/>
  <c r="T2200" i="4"/>
  <c r="U2200" i="4"/>
  <c r="V2200" i="4"/>
  <c r="W2200" i="4"/>
  <c r="X2200" i="4"/>
  <c r="Y2200" i="4"/>
  <c r="Z2200" i="4"/>
  <c r="AA2200" i="4"/>
  <c r="Q2201" i="4"/>
  <c r="R2201" i="4"/>
  <c r="S2201" i="4"/>
  <c r="T2201" i="4"/>
  <c r="U2201" i="4"/>
  <c r="V2201" i="4"/>
  <c r="W2201" i="4"/>
  <c r="X2201" i="4"/>
  <c r="Y2201" i="4"/>
  <c r="Z2201" i="4"/>
  <c r="AA2201" i="4"/>
  <c r="Q2202" i="4"/>
  <c r="R2202" i="4"/>
  <c r="S2202" i="4"/>
  <c r="T2202" i="4"/>
  <c r="U2202" i="4"/>
  <c r="V2202" i="4"/>
  <c r="W2202" i="4"/>
  <c r="X2202" i="4"/>
  <c r="Y2202" i="4"/>
  <c r="Z2202" i="4"/>
  <c r="AA2202" i="4"/>
  <c r="Q2203" i="4"/>
  <c r="R2203" i="4"/>
  <c r="S2203" i="4"/>
  <c r="T2203" i="4"/>
  <c r="U2203" i="4"/>
  <c r="V2203" i="4"/>
  <c r="W2203" i="4"/>
  <c r="X2203" i="4"/>
  <c r="Y2203" i="4"/>
  <c r="Z2203" i="4"/>
  <c r="AA2203" i="4"/>
  <c r="Q2204" i="4"/>
  <c r="R2204" i="4"/>
  <c r="S2204" i="4"/>
  <c r="T2204" i="4"/>
  <c r="U2204" i="4"/>
  <c r="V2204" i="4"/>
  <c r="W2204" i="4"/>
  <c r="X2204" i="4"/>
  <c r="Y2204" i="4"/>
  <c r="Z2204" i="4"/>
  <c r="AA2204" i="4"/>
  <c r="Q2205" i="4"/>
  <c r="R2205" i="4"/>
  <c r="S2205" i="4"/>
  <c r="T2205" i="4"/>
  <c r="U2205" i="4"/>
  <c r="V2205" i="4"/>
  <c r="W2205" i="4"/>
  <c r="X2205" i="4"/>
  <c r="Y2205" i="4"/>
  <c r="Z2205" i="4"/>
  <c r="AA2205" i="4"/>
  <c r="Q2206" i="4"/>
  <c r="R2206" i="4"/>
  <c r="S2206" i="4"/>
  <c r="T2206" i="4"/>
  <c r="U2206" i="4"/>
  <c r="V2206" i="4"/>
  <c r="W2206" i="4"/>
  <c r="X2206" i="4"/>
  <c r="Y2206" i="4"/>
  <c r="Z2206" i="4"/>
  <c r="AA2206" i="4"/>
  <c r="Q2207" i="4"/>
  <c r="R2207" i="4"/>
  <c r="S2207" i="4"/>
  <c r="T2207" i="4"/>
  <c r="U2207" i="4"/>
  <c r="V2207" i="4"/>
  <c r="W2207" i="4"/>
  <c r="X2207" i="4"/>
  <c r="Y2207" i="4"/>
  <c r="Z2207" i="4"/>
  <c r="AA2207" i="4"/>
  <c r="Q2208" i="4"/>
  <c r="R2208" i="4"/>
  <c r="S2208" i="4"/>
  <c r="T2208" i="4"/>
  <c r="U2208" i="4"/>
  <c r="V2208" i="4"/>
  <c r="W2208" i="4"/>
  <c r="X2208" i="4"/>
  <c r="Y2208" i="4"/>
  <c r="Z2208" i="4"/>
  <c r="AA2208" i="4"/>
  <c r="Q2209" i="4"/>
  <c r="R2209" i="4"/>
  <c r="S2209" i="4"/>
  <c r="T2209" i="4"/>
  <c r="U2209" i="4"/>
  <c r="V2209" i="4"/>
  <c r="W2209" i="4"/>
  <c r="X2209" i="4"/>
  <c r="Y2209" i="4"/>
  <c r="Z2209" i="4"/>
  <c r="AA2209" i="4"/>
  <c r="Q2210" i="4"/>
  <c r="R2210" i="4"/>
  <c r="S2210" i="4"/>
  <c r="T2210" i="4"/>
  <c r="U2210" i="4"/>
  <c r="V2210" i="4"/>
  <c r="W2210" i="4"/>
  <c r="X2210" i="4"/>
  <c r="Y2210" i="4"/>
  <c r="Z2210" i="4"/>
  <c r="AA2210" i="4"/>
  <c r="Q2211" i="4"/>
  <c r="R2211" i="4"/>
  <c r="S2211" i="4"/>
  <c r="T2211" i="4"/>
  <c r="U2211" i="4"/>
  <c r="V2211" i="4"/>
  <c r="W2211" i="4"/>
  <c r="X2211" i="4"/>
  <c r="Y2211" i="4"/>
  <c r="Z2211" i="4"/>
  <c r="AA2211" i="4"/>
  <c r="Q2212" i="4"/>
  <c r="R2212" i="4"/>
  <c r="S2212" i="4"/>
  <c r="T2212" i="4"/>
  <c r="U2212" i="4"/>
  <c r="V2212" i="4"/>
  <c r="W2212" i="4"/>
  <c r="X2212" i="4"/>
  <c r="Y2212" i="4"/>
  <c r="Z2212" i="4"/>
  <c r="AA2212" i="4"/>
  <c r="Q2213" i="4"/>
  <c r="R2213" i="4"/>
  <c r="S2213" i="4"/>
  <c r="T2213" i="4"/>
  <c r="U2213" i="4"/>
  <c r="V2213" i="4"/>
  <c r="W2213" i="4"/>
  <c r="X2213" i="4"/>
  <c r="Y2213" i="4"/>
  <c r="Z2213" i="4"/>
  <c r="AA2213" i="4"/>
  <c r="Q2214" i="4"/>
  <c r="R2214" i="4"/>
  <c r="S2214" i="4"/>
  <c r="T2214" i="4"/>
  <c r="U2214" i="4"/>
  <c r="V2214" i="4"/>
  <c r="W2214" i="4"/>
  <c r="X2214" i="4"/>
  <c r="Y2214" i="4"/>
  <c r="Z2214" i="4"/>
  <c r="AA2214" i="4"/>
  <c r="Q2215" i="4"/>
  <c r="R2215" i="4"/>
  <c r="S2215" i="4"/>
  <c r="T2215" i="4"/>
  <c r="U2215" i="4"/>
  <c r="V2215" i="4"/>
  <c r="W2215" i="4"/>
  <c r="X2215" i="4"/>
  <c r="Y2215" i="4"/>
  <c r="Z2215" i="4"/>
  <c r="AA2215" i="4"/>
  <c r="Q2216" i="4"/>
  <c r="R2216" i="4"/>
  <c r="S2216" i="4"/>
  <c r="T2216" i="4"/>
  <c r="U2216" i="4"/>
  <c r="V2216" i="4"/>
  <c r="W2216" i="4"/>
  <c r="X2216" i="4"/>
  <c r="Y2216" i="4"/>
  <c r="Z2216" i="4"/>
  <c r="AA2216" i="4"/>
  <c r="Q2217" i="4"/>
  <c r="R2217" i="4"/>
  <c r="S2217" i="4"/>
  <c r="T2217" i="4"/>
  <c r="U2217" i="4"/>
  <c r="V2217" i="4"/>
  <c r="W2217" i="4"/>
  <c r="X2217" i="4"/>
  <c r="Y2217" i="4"/>
  <c r="Z2217" i="4"/>
  <c r="AA2217" i="4"/>
  <c r="Q2218" i="4"/>
  <c r="R2218" i="4"/>
  <c r="S2218" i="4"/>
  <c r="T2218" i="4"/>
  <c r="U2218" i="4"/>
  <c r="V2218" i="4"/>
  <c r="W2218" i="4"/>
  <c r="X2218" i="4"/>
  <c r="Y2218" i="4"/>
  <c r="Z2218" i="4"/>
  <c r="AA2218" i="4"/>
  <c r="Q2219" i="4"/>
  <c r="R2219" i="4"/>
  <c r="S2219" i="4"/>
  <c r="T2219" i="4"/>
  <c r="U2219" i="4"/>
  <c r="V2219" i="4"/>
  <c r="W2219" i="4"/>
  <c r="X2219" i="4"/>
  <c r="Y2219" i="4"/>
  <c r="Z2219" i="4"/>
  <c r="AA2219" i="4"/>
  <c r="Q2220" i="4"/>
  <c r="R2220" i="4"/>
  <c r="S2220" i="4"/>
  <c r="T2220" i="4"/>
  <c r="U2220" i="4"/>
  <c r="V2220" i="4"/>
  <c r="W2220" i="4"/>
  <c r="X2220" i="4"/>
  <c r="Y2220" i="4"/>
  <c r="Z2220" i="4"/>
  <c r="AA2220" i="4"/>
  <c r="Q2221" i="4"/>
  <c r="R2221" i="4"/>
  <c r="S2221" i="4"/>
  <c r="T2221" i="4"/>
  <c r="U2221" i="4"/>
  <c r="V2221" i="4"/>
  <c r="W2221" i="4"/>
  <c r="X2221" i="4"/>
  <c r="Y2221" i="4"/>
  <c r="Z2221" i="4"/>
  <c r="AA2221" i="4"/>
  <c r="Q2222" i="4"/>
  <c r="R2222" i="4"/>
  <c r="S2222" i="4"/>
  <c r="T2222" i="4"/>
  <c r="U2222" i="4"/>
  <c r="V2222" i="4"/>
  <c r="W2222" i="4"/>
  <c r="X2222" i="4"/>
  <c r="Y2222" i="4"/>
  <c r="Z2222" i="4"/>
  <c r="AA2222" i="4"/>
  <c r="Q2223" i="4"/>
  <c r="R2223" i="4"/>
  <c r="S2223" i="4"/>
  <c r="T2223" i="4"/>
  <c r="U2223" i="4"/>
  <c r="V2223" i="4"/>
  <c r="W2223" i="4"/>
  <c r="X2223" i="4"/>
  <c r="Y2223" i="4"/>
  <c r="Z2223" i="4"/>
  <c r="AA2223" i="4"/>
  <c r="Q2224" i="4"/>
  <c r="R2224" i="4"/>
  <c r="S2224" i="4"/>
  <c r="T2224" i="4"/>
  <c r="U2224" i="4"/>
  <c r="V2224" i="4"/>
  <c r="W2224" i="4"/>
  <c r="X2224" i="4"/>
  <c r="Y2224" i="4"/>
  <c r="Z2224" i="4"/>
  <c r="AA2224" i="4"/>
  <c r="Q2225" i="4"/>
  <c r="R2225" i="4"/>
  <c r="S2225" i="4"/>
  <c r="T2225" i="4"/>
  <c r="U2225" i="4"/>
  <c r="V2225" i="4"/>
  <c r="W2225" i="4"/>
  <c r="X2225" i="4"/>
  <c r="Y2225" i="4"/>
  <c r="Z2225" i="4"/>
  <c r="AA2225" i="4"/>
  <c r="Q2226" i="4"/>
  <c r="R2226" i="4"/>
  <c r="S2226" i="4"/>
  <c r="T2226" i="4"/>
  <c r="U2226" i="4"/>
  <c r="V2226" i="4"/>
  <c r="W2226" i="4"/>
  <c r="X2226" i="4"/>
  <c r="Y2226" i="4"/>
  <c r="Z2226" i="4"/>
  <c r="AA2226" i="4"/>
  <c r="Q2227" i="4"/>
  <c r="R2227" i="4"/>
  <c r="S2227" i="4"/>
  <c r="T2227" i="4"/>
  <c r="U2227" i="4"/>
  <c r="V2227" i="4"/>
  <c r="W2227" i="4"/>
  <c r="X2227" i="4"/>
  <c r="Y2227" i="4"/>
  <c r="Z2227" i="4"/>
  <c r="AA2227" i="4"/>
  <c r="Q2228" i="4"/>
  <c r="R2228" i="4"/>
  <c r="S2228" i="4"/>
  <c r="T2228" i="4"/>
  <c r="U2228" i="4"/>
  <c r="V2228" i="4"/>
  <c r="W2228" i="4"/>
  <c r="X2228" i="4"/>
  <c r="Y2228" i="4"/>
  <c r="Z2228" i="4"/>
  <c r="AA2228" i="4"/>
  <c r="P2229" i="4"/>
  <c r="R2229" i="4"/>
  <c r="S2229" i="4"/>
  <c r="T2229" i="4"/>
  <c r="U2229" i="4"/>
  <c r="V2229" i="4"/>
  <c r="W2229" i="4"/>
  <c r="X2229" i="4"/>
  <c r="Y2229" i="4"/>
  <c r="Z2229" i="4"/>
  <c r="AA2229" i="4"/>
  <c r="P2230" i="4"/>
  <c r="R2230" i="4"/>
  <c r="S2230" i="4"/>
  <c r="T2230" i="4"/>
  <c r="U2230" i="4"/>
  <c r="V2230" i="4"/>
  <c r="W2230" i="4"/>
  <c r="X2230" i="4"/>
  <c r="Y2230" i="4"/>
  <c r="Z2230" i="4"/>
  <c r="AA2230" i="4"/>
  <c r="P2231" i="4"/>
  <c r="R2231" i="4"/>
  <c r="S2231" i="4"/>
  <c r="T2231" i="4"/>
  <c r="U2231" i="4"/>
  <c r="V2231" i="4"/>
  <c r="W2231" i="4"/>
  <c r="X2231" i="4"/>
  <c r="Y2231" i="4"/>
  <c r="Z2231" i="4"/>
  <c r="AA2231" i="4"/>
  <c r="P2232" i="4"/>
  <c r="R2232" i="4"/>
  <c r="S2232" i="4"/>
  <c r="T2232" i="4"/>
  <c r="U2232" i="4"/>
  <c r="V2232" i="4"/>
  <c r="W2232" i="4"/>
  <c r="X2232" i="4"/>
  <c r="Y2232" i="4"/>
  <c r="Z2232" i="4"/>
  <c r="AA2232" i="4"/>
  <c r="P2233" i="4"/>
  <c r="R2233" i="4"/>
  <c r="S2233" i="4"/>
  <c r="T2233" i="4"/>
  <c r="U2233" i="4"/>
  <c r="V2233" i="4"/>
  <c r="W2233" i="4"/>
  <c r="X2233" i="4"/>
  <c r="Y2233" i="4"/>
  <c r="Z2233" i="4"/>
  <c r="AA2233" i="4"/>
  <c r="P2234" i="4"/>
  <c r="R2234" i="4"/>
  <c r="S2234" i="4"/>
  <c r="T2234" i="4"/>
  <c r="U2234" i="4"/>
  <c r="V2234" i="4"/>
  <c r="W2234" i="4"/>
  <c r="X2234" i="4"/>
  <c r="Y2234" i="4"/>
  <c r="Z2234" i="4"/>
  <c r="AA2234" i="4"/>
  <c r="P2235" i="4"/>
  <c r="R2235" i="4"/>
  <c r="S2235" i="4"/>
  <c r="T2235" i="4"/>
  <c r="U2235" i="4"/>
  <c r="V2235" i="4"/>
  <c r="W2235" i="4"/>
  <c r="X2235" i="4"/>
  <c r="Y2235" i="4"/>
  <c r="Z2235" i="4"/>
  <c r="AA2235" i="4"/>
  <c r="P2236" i="4"/>
  <c r="R2236" i="4"/>
  <c r="S2236" i="4"/>
  <c r="T2236" i="4"/>
  <c r="U2236" i="4"/>
  <c r="V2236" i="4"/>
  <c r="W2236" i="4"/>
  <c r="X2236" i="4"/>
  <c r="Y2236" i="4"/>
  <c r="Z2236" i="4"/>
  <c r="AA2236" i="4"/>
  <c r="P2237" i="4"/>
  <c r="R2237" i="4"/>
  <c r="S2237" i="4"/>
  <c r="T2237" i="4"/>
  <c r="U2237" i="4"/>
  <c r="V2237" i="4"/>
  <c r="W2237" i="4"/>
  <c r="X2237" i="4"/>
  <c r="Y2237" i="4"/>
  <c r="Z2237" i="4"/>
  <c r="AA2237" i="4"/>
  <c r="P2238" i="4"/>
  <c r="R2238" i="4"/>
  <c r="S2238" i="4"/>
  <c r="T2238" i="4"/>
  <c r="U2238" i="4"/>
  <c r="V2238" i="4"/>
  <c r="W2238" i="4"/>
  <c r="X2238" i="4"/>
  <c r="Y2238" i="4"/>
  <c r="Z2238" i="4"/>
  <c r="AA2238" i="4"/>
  <c r="P2239" i="4"/>
  <c r="R2239" i="4"/>
  <c r="S2239" i="4"/>
  <c r="T2239" i="4"/>
  <c r="U2239" i="4"/>
  <c r="V2239" i="4"/>
  <c r="W2239" i="4"/>
  <c r="X2239" i="4"/>
  <c r="Y2239" i="4"/>
  <c r="Z2239" i="4"/>
  <c r="AA2239" i="4"/>
  <c r="P2240" i="4"/>
  <c r="R2240" i="4"/>
  <c r="S2240" i="4"/>
  <c r="T2240" i="4"/>
  <c r="U2240" i="4"/>
  <c r="V2240" i="4"/>
  <c r="W2240" i="4"/>
  <c r="X2240" i="4"/>
  <c r="Y2240" i="4"/>
  <c r="Z2240" i="4"/>
  <c r="AA2240" i="4"/>
  <c r="P2241" i="4"/>
  <c r="R2241" i="4"/>
  <c r="S2241" i="4"/>
  <c r="T2241" i="4"/>
  <c r="U2241" i="4"/>
  <c r="V2241" i="4"/>
  <c r="W2241" i="4"/>
  <c r="X2241" i="4"/>
  <c r="Y2241" i="4"/>
  <c r="Z2241" i="4"/>
  <c r="AA2241" i="4"/>
  <c r="P2242" i="4"/>
  <c r="R2242" i="4"/>
  <c r="S2242" i="4"/>
  <c r="T2242" i="4"/>
  <c r="U2242" i="4"/>
  <c r="V2242" i="4"/>
  <c r="W2242" i="4"/>
  <c r="X2242" i="4"/>
  <c r="Y2242" i="4"/>
  <c r="Z2242" i="4"/>
  <c r="AA2242" i="4"/>
  <c r="P2243" i="4"/>
  <c r="R2243" i="4"/>
  <c r="S2243" i="4"/>
  <c r="T2243" i="4"/>
  <c r="U2243" i="4"/>
  <c r="V2243" i="4"/>
  <c r="W2243" i="4"/>
  <c r="X2243" i="4"/>
  <c r="Y2243" i="4"/>
  <c r="Z2243" i="4"/>
  <c r="AA2243" i="4"/>
  <c r="P2244" i="4"/>
  <c r="R2244" i="4"/>
  <c r="S2244" i="4"/>
  <c r="T2244" i="4"/>
  <c r="U2244" i="4"/>
  <c r="V2244" i="4"/>
  <c r="W2244" i="4"/>
  <c r="X2244" i="4"/>
  <c r="Y2244" i="4"/>
  <c r="Z2244" i="4"/>
  <c r="AA2244" i="4"/>
  <c r="P2245" i="4"/>
  <c r="R2245" i="4"/>
  <c r="S2245" i="4"/>
  <c r="T2245" i="4"/>
  <c r="U2245" i="4"/>
  <c r="V2245" i="4"/>
  <c r="W2245" i="4"/>
  <c r="X2245" i="4"/>
  <c r="Y2245" i="4"/>
  <c r="Z2245" i="4"/>
  <c r="AA2245" i="4"/>
  <c r="P2246" i="4"/>
  <c r="R2246" i="4"/>
  <c r="S2246" i="4"/>
  <c r="T2246" i="4"/>
  <c r="U2246" i="4"/>
  <c r="V2246" i="4"/>
  <c r="W2246" i="4"/>
  <c r="X2246" i="4"/>
  <c r="Y2246" i="4"/>
  <c r="Z2246" i="4"/>
  <c r="AA2246" i="4"/>
  <c r="P2247" i="4"/>
  <c r="R2247" i="4"/>
  <c r="S2247" i="4"/>
  <c r="T2247" i="4"/>
  <c r="U2247" i="4"/>
  <c r="V2247" i="4"/>
  <c r="W2247" i="4"/>
  <c r="X2247" i="4"/>
  <c r="Y2247" i="4"/>
  <c r="Z2247" i="4"/>
  <c r="AA2247" i="4"/>
  <c r="P2248" i="4"/>
  <c r="R2248" i="4"/>
  <c r="S2248" i="4"/>
  <c r="T2248" i="4"/>
  <c r="U2248" i="4"/>
  <c r="V2248" i="4"/>
  <c r="W2248" i="4"/>
  <c r="X2248" i="4"/>
  <c r="Y2248" i="4"/>
  <c r="Z2248" i="4"/>
  <c r="AA2248" i="4"/>
  <c r="P2249" i="4"/>
  <c r="R2249" i="4"/>
  <c r="S2249" i="4"/>
  <c r="T2249" i="4"/>
  <c r="U2249" i="4"/>
  <c r="V2249" i="4"/>
  <c r="W2249" i="4"/>
  <c r="X2249" i="4"/>
  <c r="Y2249" i="4"/>
  <c r="Z2249" i="4"/>
  <c r="AA2249" i="4"/>
  <c r="P2250" i="4"/>
  <c r="R2250" i="4"/>
  <c r="S2250" i="4"/>
  <c r="T2250" i="4"/>
  <c r="U2250" i="4"/>
  <c r="V2250" i="4"/>
  <c r="W2250" i="4"/>
  <c r="X2250" i="4"/>
  <c r="Y2250" i="4"/>
  <c r="Z2250" i="4"/>
  <c r="AA2250" i="4"/>
  <c r="P2251" i="4"/>
  <c r="R2251" i="4"/>
  <c r="S2251" i="4"/>
  <c r="T2251" i="4"/>
  <c r="U2251" i="4"/>
  <c r="V2251" i="4"/>
  <c r="W2251" i="4"/>
  <c r="X2251" i="4"/>
  <c r="Y2251" i="4"/>
  <c r="Z2251" i="4"/>
  <c r="AA2251" i="4"/>
  <c r="P2252" i="4"/>
  <c r="R2252" i="4"/>
  <c r="S2252" i="4"/>
  <c r="T2252" i="4"/>
  <c r="U2252" i="4"/>
  <c r="V2252" i="4"/>
  <c r="W2252" i="4"/>
  <c r="X2252" i="4"/>
  <c r="Y2252" i="4"/>
  <c r="Z2252" i="4"/>
  <c r="AA2252" i="4"/>
  <c r="P2253" i="4"/>
  <c r="R2253" i="4"/>
  <c r="S2253" i="4"/>
  <c r="T2253" i="4"/>
  <c r="U2253" i="4"/>
  <c r="V2253" i="4"/>
  <c r="W2253" i="4"/>
  <c r="X2253" i="4"/>
  <c r="Y2253" i="4"/>
  <c r="Z2253" i="4"/>
  <c r="AA2253" i="4"/>
  <c r="P2254" i="4"/>
  <c r="R2254" i="4"/>
  <c r="S2254" i="4"/>
  <c r="T2254" i="4"/>
  <c r="U2254" i="4"/>
  <c r="V2254" i="4"/>
  <c r="W2254" i="4"/>
  <c r="X2254" i="4"/>
  <c r="Y2254" i="4"/>
  <c r="Z2254" i="4"/>
  <c r="AA2254" i="4"/>
  <c r="P2255" i="4"/>
  <c r="R2255" i="4"/>
  <c r="S2255" i="4"/>
  <c r="T2255" i="4"/>
  <c r="U2255" i="4"/>
  <c r="V2255" i="4"/>
  <c r="W2255" i="4"/>
  <c r="X2255" i="4"/>
  <c r="Y2255" i="4"/>
  <c r="Z2255" i="4"/>
  <c r="AA2255" i="4"/>
  <c r="P2256" i="4"/>
  <c r="R2256" i="4"/>
  <c r="S2256" i="4"/>
  <c r="T2256" i="4"/>
  <c r="U2256" i="4"/>
  <c r="V2256" i="4"/>
  <c r="W2256" i="4"/>
  <c r="X2256" i="4"/>
  <c r="Y2256" i="4"/>
  <c r="Z2256" i="4"/>
  <c r="AA2256" i="4"/>
  <c r="P2257" i="4"/>
  <c r="Q2257" i="4"/>
  <c r="S2257" i="4"/>
  <c r="T2257" i="4"/>
  <c r="U2257" i="4"/>
  <c r="V2257" i="4"/>
  <c r="W2257" i="4"/>
  <c r="X2257" i="4"/>
  <c r="Y2257" i="4"/>
  <c r="Z2257" i="4"/>
  <c r="AA2257" i="4"/>
  <c r="P2258" i="4"/>
  <c r="Q2258" i="4"/>
  <c r="S2258" i="4"/>
  <c r="T2258" i="4"/>
  <c r="U2258" i="4"/>
  <c r="V2258" i="4"/>
  <c r="W2258" i="4"/>
  <c r="X2258" i="4"/>
  <c r="Y2258" i="4"/>
  <c r="Z2258" i="4"/>
  <c r="AA2258" i="4"/>
  <c r="P2259" i="4"/>
  <c r="Q2259" i="4"/>
  <c r="S2259" i="4"/>
  <c r="T2259" i="4"/>
  <c r="U2259" i="4"/>
  <c r="V2259" i="4"/>
  <c r="W2259" i="4"/>
  <c r="X2259" i="4"/>
  <c r="Y2259" i="4"/>
  <c r="Z2259" i="4"/>
  <c r="AA2259" i="4"/>
  <c r="P2260" i="4"/>
  <c r="Q2260" i="4"/>
  <c r="S2260" i="4"/>
  <c r="T2260" i="4"/>
  <c r="U2260" i="4"/>
  <c r="V2260" i="4"/>
  <c r="W2260" i="4"/>
  <c r="X2260" i="4"/>
  <c r="Y2260" i="4"/>
  <c r="Z2260" i="4"/>
  <c r="AA2260" i="4"/>
  <c r="P2261" i="4"/>
  <c r="Q2261" i="4"/>
  <c r="S2261" i="4"/>
  <c r="T2261" i="4"/>
  <c r="U2261" i="4"/>
  <c r="V2261" i="4"/>
  <c r="W2261" i="4"/>
  <c r="X2261" i="4"/>
  <c r="Y2261" i="4"/>
  <c r="Z2261" i="4"/>
  <c r="AA2261" i="4"/>
  <c r="P2262" i="4"/>
  <c r="Q2262" i="4"/>
  <c r="S2262" i="4"/>
  <c r="T2262" i="4"/>
  <c r="U2262" i="4"/>
  <c r="V2262" i="4"/>
  <c r="W2262" i="4"/>
  <c r="X2262" i="4"/>
  <c r="Y2262" i="4"/>
  <c r="Z2262" i="4"/>
  <c r="AA2262" i="4"/>
  <c r="P2263" i="4"/>
  <c r="Q2263" i="4"/>
  <c r="S2263" i="4"/>
  <c r="T2263" i="4"/>
  <c r="U2263" i="4"/>
  <c r="V2263" i="4"/>
  <c r="W2263" i="4"/>
  <c r="X2263" i="4"/>
  <c r="Y2263" i="4"/>
  <c r="Z2263" i="4"/>
  <c r="AA2263" i="4"/>
  <c r="P2264" i="4"/>
  <c r="Q2264" i="4"/>
  <c r="S2264" i="4"/>
  <c r="T2264" i="4"/>
  <c r="U2264" i="4"/>
  <c r="V2264" i="4"/>
  <c r="W2264" i="4"/>
  <c r="X2264" i="4"/>
  <c r="Y2264" i="4"/>
  <c r="Z2264" i="4"/>
  <c r="AA2264" i="4"/>
  <c r="P2265" i="4"/>
  <c r="Q2265" i="4"/>
  <c r="S2265" i="4"/>
  <c r="T2265" i="4"/>
  <c r="U2265" i="4"/>
  <c r="V2265" i="4"/>
  <c r="W2265" i="4"/>
  <c r="X2265" i="4"/>
  <c r="Y2265" i="4"/>
  <c r="Z2265" i="4"/>
  <c r="AA2265" i="4"/>
  <c r="P2266" i="4"/>
  <c r="Q2266" i="4"/>
  <c r="S2266" i="4"/>
  <c r="T2266" i="4"/>
  <c r="U2266" i="4"/>
  <c r="V2266" i="4"/>
  <c r="W2266" i="4"/>
  <c r="X2266" i="4"/>
  <c r="Y2266" i="4"/>
  <c r="Z2266" i="4"/>
  <c r="AA2266" i="4"/>
  <c r="P2267" i="4"/>
  <c r="Q2267" i="4"/>
  <c r="S2267" i="4"/>
  <c r="T2267" i="4"/>
  <c r="U2267" i="4"/>
  <c r="V2267" i="4"/>
  <c r="W2267" i="4"/>
  <c r="X2267" i="4"/>
  <c r="Y2267" i="4"/>
  <c r="Z2267" i="4"/>
  <c r="AA2267" i="4"/>
  <c r="P2268" i="4"/>
  <c r="Q2268" i="4"/>
  <c r="S2268" i="4"/>
  <c r="T2268" i="4"/>
  <c r="U2268" i="4"/>
  <c r="V2268" i="4"/>
  <c r="W2268" i="4"/>
  <c r="X2268" i="4"/>
  <c r="Y2268" i="4"/>
  <c r="Z2268" i="4"/>
  <c r="AA2268" i="4"/>
  <c r="P2269" i="4"/>
  <c r="Q2269" i="4"/>
  <c r="S2269" i="4"/>
  <c r="T2269" i="4"/>
  <c r="U2269" i="4"/>
  <c r="V2269" i="4"/>
  <c r="W2269" i="4"/>
  <c r="X2269" i="4"/>
  <c r="Y2269" i="4"/>
  <c r="Z2269" i="4"/>
  <c r="AA2269" i="4"/>
  <c r="P2270" i="4"/>
  <c r="Q2270" i="4"/>
  <c r="S2270" i="4"/>
  <c r="T2270" i="4"/>
  <c r="U2270" i="4"/>
  <c r="V2270" i="4"/>
  <c r="W2270" i="4"/>
  <c r="X2270" i="4"/>
  <c r="Y2270" i="4"/>
  <c r="Z2270" i="4"/>
  <c r="AA2270" i="4"/>
  <c r="P2271" i="4"/>
  <c r="Q2271" i="4"/>
  <c r="S2271" i="4"/>
  <c r="T2271" i="4"/>
  <c r="U2271" i="4"/>
  <c r="V2271" i="4"/>
  <c r="W2271" i="4"/>
  <c r="X2271" i="4"/>
  <c r="Y2271" i="4"/>
  <c r="Z2271" i="4"/>
  <c r="AA2271" i="4"/>
  <c r="P2272" i="4"/>
  <c r="Q2272" i="4"/>
  <c r="S2272" i="4"/>
  <c r="T2272" i="4"/>
  <c r="U2272" i="4"/>
  <c r="V2272" i="4"/>
  <c r="W2272" i="4"/>
  <c r="X2272" i="4"/>
  <c r="Y2272" i="4"/>
  <c r="Z2272" i="4"/>
  <c r="AA2272" i="4"/>
  <c r="P2273" i="4"/>
  <c r="Q2273" i="4"/>
  <c r="S2273" i="4"/>
  <c r="T2273" i="4"/>
  <c r="U2273" i="4"/>
  <c r="V2273" i="4"/>
  <c r="W2273" i="4"/>
  <c r="X2273" i="4"/>
  <c r="Y2273" i="4"/>
  <c r="Z2273" i="4"/>
  <c r="AA2273" i="4"/>
  <c r="P2274" i="4"/>
  <c r="Q2274" i="4"/>
  <c r="S2274" i="4"/>
  <c r="T2274" i="4"/>
  <c r="U2274" i="4"/>
  <c r="V2274" i="4"/>
  <c r="W2274" i="4"/>
  <c r="X2274" i="4"/>
  <c r="Y2274" i="4"/>
  <c r="Z2274" i="4"/>
  <c r="AA2274" i="4"/>
  <c r="P2275" i="4"/>
  <c r="Q2275" i="4"/>
  <c r="S2275" i="4"/>
  <c r="T2275" i="4"/>
  <c r="U2275" i="4"/>
  <c r="V2275" i="4"/>
  <c r="W2275" i="4"/>
  <c r="X2275" i="4"/>
  <c r="Y2275" i="4"/>
  <c r="Z2275" i="4"/>
  <c r="AA2275" i="4"/>
  <c r="P2276" i="4"/>
  <c r="Q2276" i="4"/>
  <c r="S2276" i="4"/>
  <c r="T2276" i="4"/>
  <c r="U2276" i="4"/>
  <c r="V2276" i="4"/>
  <c r="W2276" i="4"/>
  <c r="X2276" i="4"/>
  <c r="Y2276" i="4"/>
  <c r="Z2276" i="4"/>
  <c r="AA2276" i="4"/>
  <c r="P2277" i="4"/>
  <c r="Q2277" i="4"/>
  <c r="S2277" i="4"/>
  <c r="T2277" i="4"/>
  <c r="U2277" i="4"/>
  <c r="V2277" i="4"/>
  <c r="W2277" i="4"/>
  <c r="X2277" i="4"/>
  <c r="Y2277" i="4"/>
  <c r="Z2277" i="4"/>
  <c r="AA2277" i="4"/>
  <c r="P2278" i="4"/>
  <c r="Q2278" i="4"/>
  <c r="S2278" i="4"/>
  <c r="T2278" i="4"/>
  <c r="U2278" i="4"/>
  <c r="V2278" i="4"/>
  <c r="W2278" i="4"/>
  <c r="X2278" i="4"/>
  <c r="Y2278" i="4"/>
  <c r="Z2278" i="4"/>
  <c r="AA2278" i="4"/>
  <c r="P2279" i="4"/>
  <c r="Q2279" i="4"/>
  <c r="S2279" i="4"/>
  <c r="T2279" i="4"/>
  <c r="U2279" i="4"/>
  <c r="V2279" i="4"/>
  <c r="W2279" i="4"/>
  <c r="X2279" i="4"/>
  <c r="Y2279" i="4"/>
  <c r="Z2279" i="4"/>
  <c r="AA2279" i="4"/>
  <c r="P2280" i="4"/>
  <c r="Q2280" i="4"/>
  <c r="S2280" i="4"/>
  <c r="T2280" i="4"/>
  <c r="U2280" i="4"/>
  <c r="V2280" i="4"/>
  <c r="W2280" i="4"/>
  <c r="X2280" i="4"/>
  <c r="Y2280" i="4"/>
  <c r="Z2280" i="4"/>
  <c r="AA2280" i="4"/>
  <c r="P2281" i="4"/>
  <c r="Q2281" i="4"/>
  <c r="S2281" i="4"/>
  <c r="T2281" i="4"/>
  <c r="U2281" i="4"/>
  <c r="V2281" i="4"/>
  <c r="W2281" i="4"/>
  <c r="X2281" i="4"/>
  <c r="Y2281" i="4"/>
  <c r="Z2281" i="4"/>
  <c r="AA2281" i="4"/>
  <c r="P2282" i="4"/>
  <c r="Q2282" i="4"/>
  <c r="S2282" i="4"/>
  <c r="T2282" i="4"/>
  <c r="U2282" i="4"/>
  <c r="V2282" i="4"/>
  <c r="W2282" i="4"/>
  <c r="X2282" i="4"/>
  <c r="Y2282" i="4"/>
  <c r="Z2282" i="4"/>
  <c r="AA2282" i="4"/>
  <c r="P2283" i="4"/>
  <c r="Q2283" i="4"/>
  <c r="S2283" i="4"/>
  <c r="T2283" i="4"/>
  <c r="U2283" i="4"/>
  <c r="V2283" i="4"/>
  <c r="W2283" i="4"/>
  <c r="X2283" i="4"/>
  <c r="Y2283" i="4"/>
  <c r="Z2283" i="4"/>
  <c r="AA2283" i="4"/>
  <c r="P2284" i="4"/>
  <c r="Q2284" i="4"/>
  <c r="S2284" i="4"/>
  <c r="T2284" i="4"/>
  <c r="U2284" i="4"/>
  <c r="V2284" i="4"/>
  <c r="W2284" i="4"/>
  <c r="X2284" i="4"/>
  <c r="Y2284" i="4"/>
  <c r="Z2284" i="4"/>
  <c r="AA2284" i="4"/>
  <c r="P2285" i="4"/>
  <c r="Q2285" i="4"/>
  <c r="S2285" i="4"/>
  <c r="T2285" i="4"/>
  <c r="U2285" i="4"/>
  <c r="V2285" i="4"/>
  <c r="W2285" i="4"/>
  <c r="X2285" i="4"/>
  <c r="Y2285" i="4"/>
  <c r="Z2285" i="4"/>
  <c r="AA2285" i="4"/>
  <c r="P2286" i="4"/>
  <c r="Q2286" i="4"/>
  <c r="S2286" i="4"/>
  <c r="T2286" i="4"/>
  <c r="U2286" i="4"/>
  <c r="V2286" i="4"/>
  <c r="W2286" i="4"/>
  <c r="X2286" i="4"/>
  <c r="Y2286" i="4"/>
  <c r="Z2286" i="4"/>
  <c r="AA2286" i="4"/>
  <c r="P2287" i="4"/>
  <c r="Q2287" i="4"/>
  <c r="S2287" i="4"/>
  <c r="T2287" i="4"/>
  <c r="U2287" i="4"/>
  <c r="V2287" i="4"/>
  <c r="W2287" i="4"/>
  <c r="X2287" i="4"/>
  <c r="Y2287" i="4"/>
  <c r="Z2287" i="4"/>
  <c r="AA2287" i="4"/>
  <c r="P2288" i="4"/>
  <c r="Q2288" i="4"/>
  <c r="R2288" i="4"/>
  <c r="T2288" i="4"/>
  <c r="U2288" i="4"/>
  <c r="V2288" i="4"/>
  <c r="W2288" i="4"/>
  <c r="X2288" i="4"/>
  <c r="Y2288" i="4"/>
  <c r="Z2288" i="4"/>
  <c r="AA2288" i="4"/>
  <c r="P2289" i="4"/>
  <c r="Q2289" i="4"/>
  <c r="R2289" i="4"/>
  <c r="T2289" i="4"/>
  <c r="U2289" i="4"/>
  <c r="V2289" i="4"/>
  <c r="W2289" i="4"/>
  <c r="X2289" i="4"/>
  <c r="Y2289" i="4"/>
  <c r="Z2289" i="4"/>
  <c r="AA2289" i="4"/>
  <c r="P2290" i="4"/>
  <c r="Q2290" i="4"/>
  <c r="R2290" i="4"/>
  <c r="T2290" i="4"/>
  <c r="U2290" i="4"/>
  <c r="V2290" i="4"/>
  <c r="W2290" i="4"/>
  <c r="X2290" i="4"/>
  <c r="Y2290" i="4"/>
  <c r="Z2290" i="4"/>
  <c r="AA2290" i="4"/>
  <c r="P2291" i="4"/>
  <c r="Q2291" i="4"/>
  <c r="R2291" i="4"/>
  <c r="T2291" i="4"/>
  <c r="U2291" i="4"/>
  <c r="V2291" i="4"/>
  <c r="W2291" i="4"/>
  <c r="X2291" i="4"/>
  <c r="Y2291" i="4"/>
  <c r="Z2291" i="4"/>
  <c r="AA2291" i="4"/>
  <c r="P2292" i="4"/>
  <c r="Q2292" i="4"/>
  <c r="R2292" i="4"/>
  <c r="T2292" i="4"/>
  <c r="U2292" i="4"/>
  <c r="V2292" i="4"/>
  <c r="W2292" i="4"/>
  <c r="X2292" i="4"/>
  <c r="Y2292" i="4"/>
  <c r="Z2292" i="4"/>
  <c r="AA2292" i="4"/>
  <c r="P2293" i="4"/>
  <c r="Q2293" i="4"/>
  <c r="R2293" i="4"/>
  <c r="T2293" i="4"/>
  <c r="U2293" i="4"/>
  <c r="V2293" i="4"/>
  <c r="W2293" i="4"/>
  <c r="X2293" i="4"/>
  <c r="Y2293" i="4"/>
  <c r="Z2293" i="4"/>
  <c r="AA2293" i="4"/>
  <c r="P2294" i="4"/>
  <c r="Q2294" i="4"/>
  <c r="R2294" i="4"/>
  <c r="T2294" i="4"/>
  <c r="U2294" i="4"/>
  <c r="V2294" i="4"/>
  <c r="W2294" i="4"/>
  <c r="X2294" i="4"/>
  <c r="Y2294" i="4"/>
  <c r="Z2294" i="4"/>
  <c r="AA2294" i="4"/>
  <c r="P2295" i="4"/>
  <c r="Q2295" i="4"/>
  <c r="R2295" i="4"/>
  <c r="T2295" i="4"/>
  <c r="U2295" i="4"/>
  <c r="V2295" i="4"/>
  <c r="W2295" i="4"/>
  <c r="X2295" i="4"/>
  <c r="Y2295" i="4"/>
  <c r="Z2295" i="4"/>
  <c r="AA2295" i="4"/>
  <c r="P2296" i="4"/>
  <c r="Q2296" i="4"/>
  <c r="R2296" i="4"/>
  <c r="T2296" i="4"/>
  <c r="U2296" i="4"/>
  <c r="V2296" i="4"/>
  <c r="W2296" i="4"/>
  <c r="X2296" i="4"/>
  <c r="Y2296" i="4"/>
  <c r="Z2296" i="4"/>
  <c r="AA2296" i="4"/>
  <c r="P2297" i="4"/>
  <c r="Q2297" i="4"/>
  <c r="R2297" i="4"/>
  <c r="T2297" i="4"/>
  <c r="U2297" i="4"/>
  <c r="V2297" i="4"/>
  <c r="W2297" i="4"/>
  <c r="X2297" i="4"/>
  <c r="Y2297" i="4"/>
  <c r="Z2297" i="4"/>
  <c r="AA2297" i="4"/>
  <c r="P2298" i="4"/>
  <c r="Q2298" i="4"/>
  <c r="R2298" i="4"/>
  <c r="T2298" i="4"/>
  <c r="U2298" i="4"/>
  <c r="V2298" i="4"/>
  <c r="W2298" i="4"/>
  <c r="X2298" i="4"/>
  <c r="Y2298" i="4"/>
  <c r="Z2298" i="4"/>
  <c r="AA2298" i="4"/>
  <c r="P2299" i="4"/>
  <c r="Q2299" i="4"/>
  <c r="R2299" i="4"/>
  <c r="T2299" i="4"/>
  <c r="U2299" i="4"/>
  <c r="V2299" i="4"/>
  <c r="W2299" i="4"/>
  <c r="X2299" i="4"/>
  <c r="Y2299" i="4"/>
  <c r="Z2299" i="4"/>
  <c r="AA2299" i="4"/>
  <c r="P2300" i="4"/>
  <c r="Q2300" i="4"/>
  <c r="R2300" i="4"/>
  <c r="T2300" i="4"/>
  <c r="U2300" i="4"/>
  <c r="V2300" i="4"/>
  <c r="W2300" i="4"/>
  <c r="X2300" i="4"/>
  <c r="Y2300" i="4"/>
  <c r="Z2300" i="4"/>
  <c r="AA2300" i="4"/>
  <c r="P2301" i="4"/>
  <c r="Q2301" i="4"/>
  <c r="R2301" i="4"/>
  <c r="T2301" i="4"/>
  <c r="U2301" i="4"/>
  <c r="V2301" i="4"/>
  <c r="W2301" i="4"/>
  <c r="X2301" i="4"/>
  <c r="Y2301" i="4"/>
  <c r="Z2301" i="4"/>
  <c r="AA2301" i="4"/>
  <c r="P2302" i="4"/>
  <c r="Q2302" i="4"/>
  <c r="R2302" i="4"/>
  <c r="T2302" i="4"/>
  <c r="U2302" i="4"/>
  <c r="V2302" i="4"/>
  <c r="W2302" i="4"/>
  <c r="X2302" i="4"/>
  <c r="Y2302" i="4"/>
  <c r="Z2302" i="4"/>
  <c r="AA2302" i="4"/>
  <c r="P2303" i="4"/>
  <c r="Q2303" i="4"/>
  <c r="R2303" i="4"/>
  <c r="T2303" i="4"/>
  <c r="U2303" i="4"/>
  <c r="V2303" i="4"/>
  <c r="W2303" i="4"/>
  <c r="X2303" i="4"/>
  <c r="Y2303" i="4"/>
  <c r="Z2303" i="4"/>
  <c r="AA2303" i="4"/>
  <c r="P2304" i="4"/>
  <c r="Q2304" i="4"/>
  <c r="R2304" i="4"/>
  <c r="T2304" i="4"/>
  <c r="U2304" i="4"/>
  <c r="V2304" i="4"/>
  <c r="W2304" i="4"/>
  <c r="X2304" i="4"/>
  <c r="Y2304" i="4"/>
  <c r="Z2304" i="4"/>
  <c r="AA2304" i="4"/>
  <c r="P2305" i="4"/>
  <c r="Q2305" i="4"/>
  <c r="R2305" i="4"/>
  <c r="T2305" i="4"/>
  <c r="U2305" i="4"/>
  <c r="V2305" i="4"/>
  <c r="W2305" i="4"/>
  <c r="X2305" i="4"/>
  <c r="Y2305" i="4"/>
  <c r="Z2305" i="4"/>
  <c r="AA2305" i="4"/>
  <c r="P2306" i="4"/>
  <c r="Q2306" i="4"/>
  <c r="R2306" i="4"/>
  <c r="T2306" i="4"/>
  <c r="U2306" i="4"/>
  <c r="V2306" i="4"/>
  <c r="W2306" i="4"/>
  <c r="X2306" i="4"/>
  <c r="Y2306" i="4"/>
  <c r="Z2306" i="4"/>
  <c r="AA2306" i="4"/>
  <c r="P2307" i="4"/>
  <c r="Q2307" i="4"/>
  <c r="R2307" i="4"/>
  <c r="T2307" i="4"/>
  <c r="U2307" i="4"/>
  <c r="V2307" i="4"/>
  <c r="W2307" i="4"/>
  <c r="X2307" i="4"/>
  <c r="Y2307" i="4"/>
  <c r="Z2307" i="4"/>
  <c r="AA2307" i="4"/>
  <c r="P2308" i="4"/>
  <c r="Q2308" i="4"/>
  <c r="R2308" i="4"/>
  <c r="T2308" i="4"/>
  <c r="U2308" i="4"/>
  <c r="V2308" i="4"/>
  <c r="W2308" i="4"/>
  <c r="X2308" i="4"/>
  <c r="Y2308" i="4"/>
  <c r="Z2308" i="4"/>
  <c r="AA2308" i="4"/>
  <c r="P2309" i="4"/>
  <c r="Q2309" i="4"/>
  <c r="R2309" i="4"/>
  <c r="T2309" i="4"/>
  <c r="U2309" i="4"/>
  <c r="V2309" i="4"/>
  <c r="W2309" i="4"/>
  <c r="X2309" i="4"/>
  <c r="Y2309" i="4"/>
  <c r="Z2309" i="4"/>
  <c r="AA2309" i="4"/>
  <c r="P2310" i="4"/>
  <c r="Q2310" i="4"/>
  <c r="R2310" i="4"/>
  <c r="T2310" i="4"/>
  <c r="U2310" i="4"/>
  <c r="V2310" i="4"/>
  <c r="W2310" i="4"/>
  <c r="X2310" i="4"/>
  <c r="Y2310" i="4"/>
  <c r="Z2310" i="4"/>
  <c r="AA2310" i="4"/>
  <c r="P2311" i="4"/>
  <c r="Q2311" i="4"/>
  <c r="R2311" i="4"/>
  <c r="T2311" i="4"/>
  <c r="U2311" i="4"/>
  <c r="V2311" i="4"/>
  <c r="W2311" i="4"/>
  <c r="X2311" i="4"/>
  <c r="Y2311" i="4"/>
  <c r="Z2311" i="4"/>
  <c r="AA2311" i="4"/>
  <c r="P2312" i="4"/>
  <c r="Q2312" i="4"/>
  <c r="R2312" i="4"/>
  <c r="T2312" i="4"/>
  <c r="U2312" i="4"/>
  <c r="V2312" i="4"/>
  <c r="W2312" i="4"/>
  <c r="X2312" i="4"/>
  <c r="Y2312" i="4"/>
  <c r="Z2312" i="4"/>
  <c r="AA2312" i="4"/>
  <c r="P2313" i="4"/>
  <c r="Q2313" i="4"/>
  <c r="R2313" i="4"/>
  <c r="T2313" i="4"/>
  <c r="U2313" i="4"/>
  <c r="V2313" i="4"/>
  <c r="W2313" i="4"/>
  <c r="X2313" i="4"/>
  <c r="Y2313" i="4"/>
  <c r="Z2313" i="4"/>
  <c r="AA2313" i="4"/>
  <c r="P2314" i="4"/>
  <c r="Q2314" i="4"/>
  <c r="R2314" i="4"/>
  <c r="T2314" i="4"/>
  <c r="U2314" i="4"/>
  <c r="V2314" i="4"/>
  <c r="W2314" i="4"/>
  <c r="X2314" i="4"/>
  <c r="Y2314" i="4"/>
  <c r="Z2314" i="4"/>
  <c r="AA2314" i="4"/>
  <c r="P2315" i="4"/>
  <c r="Q2315" i="4"/>
  <c r="R2315" i="4"/>
  <c r="T2315" i="4"/>
  <c r="U2315" i="4"/>
  <c r="V2315" i="4"/>
  <c r="W2315" i="4"/>
  <c r="X2315" i="4"/>
  <c r="Y2315" i="4"/>
  <c r="Z2315" i="4"/>
  <c r="AA2315" i="4"/>
  <c r="P2316" i="4"/>
  <c r="Q2316" i="4"/>
  <c r="R2316" i="4"/>
  <c r="T2316" i="4"/>
  <c r="U2316" i="4"/>
  <c r="V2316" i="4"/>
  <c r="W2316" i="4"/>
  <c r="X2316" i="4"/>
  <c r="Y2316" i="4"/>
  <c r="Z2316" i="4"/>
  <c r="AA2316" i="4"/>
  <c r="P2317" i="4"/>
  <c r="Q2317" i="4"/>
  <c r="R2317" i="4"/>
  <c r="T2317" i="4"/>
  <c r="U2317" i="4"/>
  <c r="V2317" i="4"/>
  <c r="W2317" i="4"/>
  <c r="X2317" i="4"/>
  <c r="Y2317" i="4"/>
  <c r="Z2317" i="4"/>
  <c r="AA2317" i="4"/>
  <c r="P2318" i="4"/>
  <c r="Q2318" i="4"/>
  <c r="R2318" i="4"/>
  <c r="S2318" i="4"/>
  <c r="U2318" i="4"/>
  <c r="V2318" i="4"/>
  <c r="W2318" i="4"/>
  <c r="X2318" i="4"/>
  <c r="Y2318" i="4"/>
  <c r="Z2318" i="4"/>
  <c r="AA2318" i="4"/>
  <c r="P2319" i="4"/>
  <c r="Q2319" i="4"/>
  <c r="R2319" i="4"/>
  <c r="S2319" i="4"/>
  <c r="U2319" i="4"/>
  <c r="V2319" i="4"/>
  <c r="W2319" i="4"/>
  <c r="X2319" i="4"/>
  <c r="Y2319" i="4"/>
  <c r="Z2319" i="4"/>
  <c r="AA2319" i="4"/>
  <c r="P2320" i="4"/>
  <c r="Q2320" i="4"/>
  <c r="R2320" i="4"/>
  <c r="S2320" i="4"/>
  <c r="U2320" i="4"/>
  <c r="V2320" i="4"/>
  <c r="W2320" i="4"/>
  <c r="X2320" i="4"/>
  <c r="Y2320" i="4"/>
  <c r="Z2320" i="4"/>
  <c r="AA2320" i="4"/>
  <c r="P2321" i="4"/>
  <c r="Q2321" i="4"/>
  <c r="R2321" i="4"/>
  <c r="S2321" i="4"/>
  <c r="U2321" i="4"/>
  <c r="V2321" i="4"/>
  <c r="W2321" i="4"/>
  <c r="X2321" i="4"/>
  <c r="Y2321" i="4"/>
  <c r="Z2321" i="4"/>
  <c r="AA2321" i="4"/>
  <c r="P2322" i="4"/>
  <c r="Q2322" i="4"/>
  <c r="R2322" i="4"/>
  <c r="S2322" i="4"/>
  <c r="U2322" i="4"/>
  <c r="V2322" i="4"/>
  <c r="W2322" i="4"/>
  <c r="X2322" i="4"/>
  <c r="Y2322" i="4"/>
  <c r="Z2322" i="4"/>
  <c r="AA2322" i="4"/>
  <c r="P2323" i="4"/>
  <c r="Q2323" i="4"/>
  <c r="R2323" i="4"/>
  <c r="S2323" i="4"/>
  <c r="U2323" i="4"/>
  <c r="V2323" i="4"/>
  <c r="W2323" i="4"/>
  <c r="X2323" i="4"/>
  <c r="Y2323" i="4"/>
  <c r="Z2323" i="4"/>
  <c r="AA2323" i="4"/>
  <c r="P2324" i="4"/>
  <c r="Q2324" i="4"/>
  <c r="R2324" i="4"/>
  <c r="S2324" i="4"/>
  <c r="U2324" i="4"/>
  <c r="V2324" i="4"/>
  <c r="W2324" i="4"/>
  <c r="X2324" i="4"/>
  <c r="Y2324" i="4"/>
  <c r="Z2324" i="4"/>
  <c r="AA2324" i="4"/>
  <c r="P2325" i="4"/>
  <c r="Q2325" i="4"/>
  <c r="R2325" i="4"/>
  <c r="S2325" i="4"/>
  <c r="U2325" i="4"/>
  <c r="V2325" i="4"/>
  <c r="W2325" i="4"/>
  <c r="X2325" i="4"/>
  <c r="Y2325" i="4"/>
  <c r="Z2325" i="4"/>
  <c r="AA2325" i="4"/>
  <c r="P2326" i="4"/>
  <c r="Q2326" i="4"/>
  <c r="R2326" i="4"/>
  <c r="S2326" i="4"/>
  <c r="U2326" i="4"/>
  <c r="V2326" i="4"/>
  <c r="W2326" i="4"/>
  <c r="X2326" i="4"/>
  <c r="Y2326" i="4"/>
  <c r="Z2326" i="4"/>
  <c r="AA2326" i="4"/>
  <c r="P2327" i="4"/>
  <c r="Q2327" i="4"/>
  <c r="R2327" i="4"/>
  <c r="S2327" i="4"/>
  <c r="U2327" i="4"/>
  <c r="V2327" i="4"/>
  <c r="W2327" i="4"/>
  <c r="X2327" i="4"/>
  <c r="Y2327" i="4"/>
  <c r="Z2327" i="4"/>
  <c r="AA2327" i="4"/>
  <c r="P2328" i="4"/>
  <c r="Q2328" i="4"/>
  <c r="R2328" i="4"/>
  <c r="S2328" i="4"/>
  <c r="U2328" i="4"/>
  <c r="V2328" i="4"/>
  <c r="W2328" i="4"/>
  <c r="X2328" i="4"/>
  <c r="Y2328" i="4"/>
  <c r="Z2328" i="4"/>
  <c r="AA2328" i="4"/>
  <c r="P2329" i="4"/>
  <c r="Q2329" i="4"/>
  <c r="R2329" i="4"/>
  <c r="S2329" i="4"/>
  <c r="U2329" i="4"/>
  <c r="V2329" i="4"/>
  <c r="W2329" i="4"/>
  <c r="X2329" i="4"/>
  <c r="Y2329" i="4"/>
  <c r="Z2329" i="4"/>
  <c r="AA2329" i="4"/>
  <c r="P2330" i="4"/>
  <c r="Q2330" i="4"/>
  <c r="R2330" i="4"/>
  <c r="S2330" i="4"/>
  <c r="U2330" i="4"/>
  <c r="V2330" i="4"/>
  <c r="W2330" i="4"/>
  <c r="X2330" i="4"/>
  <c r="Y2330" i="4"/>
  <c r="Z2330" i="4"/>
  <c r="AA2330" i="4"/>
  <c r="P2331" i="4"/>
  <c r="Q2331" i="4"/>
  <c r="R2331" i="4"/>
  <c r="S2331" i="4"/>
  <c r="U2331" i="4"/>
  <c r="V2331" i="4"/>
  <c r="W2331" i="4"/>
  <c r="X2331" i="4"/>
  <c r="Y2331" i="4"/>
  <c r="Z2331" i="4"/>
  <c r="AA2331" i="4"/>
  <c r="P2332" i="4"/>
  <c r="Q2332" i="4"/>
  <c r="R2332" i="4"/>
  <c r="S2332" i="4"/>
  <c r="U2332" i="4"/>
  <c r="V2332" i="4"/>
  <c r="W2332" i="4"/>
  <c r="X2332" i="4"/>
  <c r="Y2332" i="4"/>
  <c r="Z2332" i="4"/>
  <c r="AA2332" i="4"/>
  <c r="P2333" i="4"/>
  <c r="Q2333" i="4"/>
  <c r="R2333" i="4"/>
  <c r="S2333" i="4"/>
  <c r="U2333" i="4"/>
  <c r="V2333" i="4"/>
  <c r="W2333" i="4"/>
  <c r="X2333" i="4"/>
  <c r="Y2333" i="4"/>
  <c r="Z2333" i="4"/>
  <c r="AA2333" i="4"/>
  <c r="P2334" i="4"/>
  <c r="Q2334" i="4"/>
  <c r="R2334" i="4"/>
  <c r="S2334" i="4"/>
  <c r="U2334" i="4"/>
  <c r="V2334" i="4"/>
  <c r="W2334" i="4"/>
  <c r="X2334" i="4"/>
  <c r="Y2334" i="4"/>
  <c r="Z2334" i="4"/>
  <c r="AA2334" i="4"/>
  <c r="P2335" i="4"/>
  <c r="Q2335" i="4"/>
  <c r="R2335" i="4"/>
  <c r="S2335" i="4"/>
  <c r="U2335" i="4"/>
  <c r="V2335" i="4"/>
  <c r="W2335" i="4"/>
  <c r="X2335" i="4"/>
  <c r="Y2335" i="4"/>
  <c r="Z2335" i="4"/>
  <c r="AA2335" i="4"/>
  <c r="P2336" i="4"/>
  <c r="Q2336" i="4"/>
  <c r="R2336" i="4"/>
  <c r="S2336" i="4"/>
  <c r="U2336" i="4"/>
  <c r="V2336" i="4"/>
  <c r="W2336" i="4"/>
  <c r="X2336" i="4"/>
  <c r="Y2336" i="4"/>
  <c r="Z2336" i="4"/>
  <c r="AA2336" i="4"/>
  <c r="P2337" i="4"/>
  <c r="Q2337" i="4"/>
  <c r="R2337" i="4"/>
  <c r="S2337" i="4"/>
  <c r="U2337" i="4"/>
  <c r="V2337" i="4"/>
  <c r="W2337" i="4"/>
  <c r="X2337" i="4"/>
  <c r="Y2337" i="4"/>
  <c r="Z2337" i="4"/>
  <c r="AA2337" i="4"/>
  <c r="P2338" i="4"/>
  <c r="Q2338" i="4"/>
  <c r="R2338" i="4"/>
  <c r="S2338" i="4"/>
  <c r="U2338" i="4"/>
  <c r="V2338" i="4"/>
  <c r="W2338" i="4"/>
  <c r="X2338" i="4"/>
  <c r="Y2338" i="4"/>
  <c r="Z2338" i="4"/>
  <c r="AA2338" i="4"/>
  <c r="P2339" i="4"/>
  <c r="Q2339" i="4"/>
  <c r="R2339" i="4"/>
  <c r="S2339" i="4"/>
  <c r="U2339" i="4"/>
  <c r="V2339" i="4"/>
  <c r="W2339" i="4"/>
  <c r="X2339" i="4"/>
  <c r="Y2339" i="4"/>
  <c r="Z2339" i="4"/>
  <c r="AA2339" i="4"/>
  <c r="P2340" i="4"/>
  <c r="Q2340" i="4"/>
  <c r="R2340" i="4"/>
  <c r="S2340" i="4"/>
  <c r="U2340" i="4"/>
  <c r="V2340" i="4"/>
  <c r="W2340" i="4"/>
  <c r="X2340" i="4"/>
  <c r="Y2340" i="4"/>
  <c r="Z2340" i="4"/>
  <c r="AA2340" i="4"/>
  <c r="P2341" i="4"/>
  <c r="Q2341" i="4"/>
  <c r="R2341" i="4"/>
  <c r="S2341" i="4"/>
  <c r="U2341" i="4"/>
  <c r="V2341" i="4"/>
  <c r="W2341" i="4"/>
  <c r="X2341" i="4"/>
  <c r="Y2341" i="4"/>
  <c r="Z2341" i="4"/>
  <c r="AA2341" i="4"/>
  <c r="P2342" i="4"/>
  <c r="Q2342" i="4"/>
  <c r="R2342" i="4"/>
  <c r="S2342" i="4"/>
  <c r="U2342" i="4"/>
  <c r="V2342" i="4"/>
  <c r="W2342" i="4"/>
  <c r="X2342" i="4"/>
  <c r="Y2342" i="4"/>
  <c r="Z2342" i="4"/>
  <c r="AA2342" i="4"/>
  <c r="P2343" i="4"/>
  <c r="Q2343" i="4"/>
  <c r="R2343" i="4"/>
  <c r="S2343" i="4"/>
  <c r="U2343" i="4"/>
  <c r="V2343" i="4"/>
  <c r="W2343" i="4"/>
  <c r="X2343" i="4"/>
  <c r="Y2343" i="4"/>
  <c r="Z2343" i="4"/>
  <c r="AA2343" i="4"/>
  <c r="P2344" i="4"/>
  <c r="Q2344" i="4"/>
  <c r="R2344" i="4"/>
  <c r="S2344" i="4"/>
  <c r="U2344" i="4"/>
  <c r="V2344" i="4"/>
  <c r="W2344" i="4"/>
  <c r="X2344" i="4"/>
  <c r="Y2344" i="4"/>
  <c r="Z2344" i="4"/>
  <c r="AA2344" i="4"/>
  <c r="P2345" i="4"/>
  <c r="Q2345" i="4"/>
  <c r="R2345" i="4"/>
  <c r="S2345" i="4"/>
  <c r="U2345" i="4"/>
  <c r="V2345" i="4"/>
  <c r="W2345" i="4"/>
  <c r="X2345" i="4"/>
  <c r="Y2345" i="4"/>
  <c r="Z2345" i="4"/>
  <c r="AA2345" i="4"/>
  <c r="P2346" i="4"/>
  <c r="Q2346" i="4"/>
  <c r="R2346" i="4"/>
  <c r="S2346" i="4"/>
  <c r="U2346" i="4"/>
  <c r="V2346" i="4"/>
  <c r="W2346" i="4"/>
  <c r="X2346" i="4"/>
  <c r="Y2346" i="4"/>
  <c r="Z2346" i="4"/>
  <c r="AA2346" i="4"/>
  <c r="P2347" i="4"/>
  <c r="Q2347" i="4"/>
  <c r="R2347" i="4"/>
  <c r="S2347" i="4"/>
  <c r="U2347" i="4"/>
  <c r="V2347" i="4"/>
  <c r="W2347" i="4"/>
  <c r="X2347" i="4"/>
  <c r="Y2347" i="4"/>
  <c r="Z2347" i="4"/>
  <c r="AA2347" i="4"/>
  <c r="P2348" i="4"/>
  <c r="Q2348" i="4"/>
  <c r="R2348" i="4"/>
  <c r="S2348" i="4"/>
  <c r="U2348" i="4"/>
  <c r="V2348" i="4"/>
  <c r="W2348" i="4"/>
  <c r="X2348" i="4"/>
  <c r="Y2348" i="4"/>
  <c r="Z2348" i="4"/>
  <c r="AA2348" i="4"/>
  <c r="P2349" i="4"/>
  <c r="Q2349" i="4"/>
  <c r="R2349" i="4"/>
  <c r="S2349" i="4"/>
  <c r="T2349" i="4"/>
  <c r="V2349" i="4"/>
  <c r="W2349" i="4"/>
  <c r="X2349" i="4"/>
  <c r="Y2349" i="4"/>
  <c r="Z2349" i="4"/>
  <c r="AA2349" i="4"/>
  <c r="P2350" i="4"/>
  <c r="Q2350" i="4"/>
  <c r="R2350" i="4"/>
  <c r="S2350" i="4"/>
  <c r="T2350" i="4"/>
  <c r="V2350" i="4"/>
  <c r="W2350" i="4"/>
  <c r="X2350" i="4"/>
  <c r="Y2350" i="4"/>
  <c r="Z2350" i="4"/>
  <c r="AA2350" i="4"/>
  <c r="P2351" i="4"/>
  <c r="Q2351" i="4"/>
  <c r="R2351" i="4"/>
  <c r="S2351" i="4"/>
  <c r="T2351" i="4"/>
  <c r="V2351" i="4"/>
  <c r="W2351" i="4"/>
  <c r="X2351" i="4"/>
  <c r="Y2351" i="4"/>
  <c r="Z2351" i="4"/>
  <c r="AA2351" i="4"/>
  <c r="P2352" i="4"/>
  <c r="Q2352" i="4"/>
  <c r="R2352" i="4"/>
  <c r="S2352" i="4"/>
  <c r="T2352" i="4"/>
  <c r="V2352" i="4"/>
  <c r="W2352" i="4"/>
  <c r="X2352" i="4"/>
  <c r="Y2352" i="4"/>
  <c r="Z2352" i="4"/>
  <c r="AA2352" i="4"/>
  <c r="P2353" i="4"/>
  <c r="Q2353" i="4"/>
  <c r="R2353" i="4"/>
  <c r="S2353" i="4"/>
  <c r="T2353" i="4"/>
  <c r="V2353" i="4"/>
  <c r="W2353" i="4"/>
  <c r="X2353" i="4"/>
  <c r="Y2353" i="4"/>
  <c r="Z2353" i="4"/>
  <c r="AA2353" i="4"/>
  <c r="P2354" i="4"/>
  <c r="Q2354" i="4"/>
  <c r="R2354" i="4"/>
  <c r="S2354" i="4"/>
  <c r="T2354" i="4"/>
  <c r="V2354" i="4"/>
  <c r="W2354" i="4"/>
  <c r="X2354" i="4"/>
  <c r="Y2354" i="4"/>
  <c r="Z2354" i="4"/>
  <c r="AA2354" i="4"/>
  <c r="P2355" i="4"/>
  <c r="Q2355" i="4"/>
  <c r="R2355" i="4"/>
  <c r="S2355" i="4"/>
  <c r="T2355" i="4"/>
  <c r="V2355" i="4"/>
  <c r="W2355" i="4"/>
  <c r="X2355" i="4"/>
  <c r="Y2355" i="4"/>
  <c r="Z2355" i="4"/>
  <c r="AA2355" i="4"/>
  <c r="P2356" i="4"/>
  <c r="Q2356" i="4"/>
  <c r="R2356" i="4"/>
  <c r="S2356" i="4"/>
  <c r="T2356" i="4"/>
  <c r="V2356" i="4"/>
  <c r="W2356" i="4"/>
  <c r="X2356" i="4"/>
  <c r="Y2356" i="4"/>
  <c r="Z2356" i="4"/>
  <c r="AA2356" i="4"/>
  <c r="P2357" i="4"/>
  <c r="Q2357" i="4"/>
  <c r="R2357" i="4"/>
  <c r="S2357" i="4"/>
  <c r="T2357" i="4"/>
  <c r="V2357" i="4"/>
  <c r="W2357" i="4"/>
  <c r="X2357" i="4"/>
  <c r="Y2357" i="4"/>
  <c r="Z2357" i="4"/>
  <c r="AA2357" i="4"/>
  <c r="P2358" i="4"/>
  <c r="Q2358" i="4"/>
  <c r="R2358" i="4"/>
  <c r="S2358" i="4"/>
  <c r="T2358" i="4"/>
  <c r="V2358" i="4"/>
  <c r="W2358" i="4"/>
  <c r="X2358" i="4"/>
  <c r="Y2358" i="4"/>
  <c r="Z2358" i="4"/>
  <c r="AA2358" i="4"/>
  <c r="P2359" i="4"/>
  <c r="Q2359" i="4"/>
  <c r="R2359" i="4"/>
  <c r="S2359" i="4"/>
  <c r="T2359" i="4"/>
  <c r="V2359" i="4"/>
  <c r="W2359" i="4"/>
  <c r="X2359" i="4"/>
  <c r="Y2359" i="4"/>
  <c r="Z2359" i="4"/>
  <c r="AA2359" i="4"/>
  <c r="P2360" i="4"/>
  <c r="Q2360" i="4"/>
  <c r="R2360" i="4"/>
  <c r="S2360" i="4"/>
  <c r="T2360" i="4"/>
  <c r="V2360" i="4"/>
  <c r="W2360" i="4"/>
  <c r="X2360" i="4"/>
  <c r="Y2360" i="4"/>
  <c r="Z2360" i="4"/>
  <c r="AA2360" i="4"/>
  <c r="P2361" i="4"/>
  <c r="Q2361" i="4"/>
  <c r="R2361" i="4"/>
  <c r="S2361" i="4"/>
  <c r="T2361" i="4"/>
  <c r="V2361" i="4"/>
  <c r="W2361" i="4"/>
  <c r="X2361" i="4"/>
  <c r="Y2361" i="4"/>
  <c r="Z2361" i="4"/>
  <c r="AA2361" i="4"/>
  <c r="P2362" i="4"/>
  <c r="Q2362" i="4"/>
  <c r="R2362" i="4"/>
  <c r="S2362" i="4"/>
  <c r="T2362" i="4"/>
  <c r="V2362" i="4"/>
  <c r="W2362" i="4"/>
  <c r="X2362" i="4"/>
  <c r="Y2362" i="4"/>
  <c r="Z2362" i="4"/>
  <c r="AA2362" i="4"/>
  <c r="P2363" i="4"/>
  <c r="Q2363" i="4"/>
  <c r="R2363" i="4"/>
  <c r="S2363" i="4"/>
  <c r="T2363" i="4"/>
  <c r="V2363" i="4"/>
  <c r="W2363" i="4"/>
  <c r="X2363" i="4"/>
  <c r="Y2363" i="4"/>
  <c r="Z2363" i="4"/>
  <c r="AA2363" i="4"/>
  <c r="P2364" i="4"/>
  <c r="Q2364" i="4"/>
  <c r="R2364" i="4"/>
  <c r="S2364" i="4"/>
  <c r="T2364" i="4"/>
  <c r="V2364" i="4"/>
  <c r="W2364" i="4"/>
  <c r="X2364" i="4"/>
  <c r="Y2364" i="4"/>
  <c r="Z2364" i="4"/>
  <c r="AA2364" i="4"/>
  <c r="P2365" i="4"/>
  <c r="Q2365" i="4"/>
  <c r="R2365" i="4"/>
  <c r="S2365" i="4"/>
  <c r="T2365" i="4"/>
  <c r="V2365" i="4"/>
  <c r="W2365" i="4"/>
  <c r="X2365" i="4"/>
  <c r="Y2365" i="4"/>
  <c r="Z2365" i="4"/>
  <c r="AA2365" i="4"/>
  <c r="P2366" i="4"/>
  <c r="Q2366" i="4"/>
  <c r="R2366" i="4"/>
  <c r="S2366" i="4"/>
  <c r="T2366" i="4"/>
  <c r="V2366" i="4"/>
  <c r="W2366" i="4"/>
  <c r="X2366" i="4"/>
  <c r="Y2366" i="4"/>
  <c r="Z2366" i="4"/>
  <c r="AA2366" i="4"/>
  <c r="P2367" i="4"/>
  <c r="Q2367" i="4"/>
  <c r="R2367" i="4"/>
  <c r="S2367" i="4"/>
  <c r="T2367" i="4"/>
  <c r="V2367" i="4"/>
  <c r="W2367" i="4"/>
  <c r="X2367" i="4"/>
  <c r="Y2367" i="4"/>
  <c r="Z2367" i="4"/>
  <c r="AA2367" i="4"/>
  <c r="P2368" i="4"/>
  <c r="Q2368" i="4"/>
  <c r="R2368" i="4"/>
  <c r="S2368" i="4"/>
  <c r="T2368" i="4"/>
  <c r="V2368" i="4"/>
  <c r="W2368" i="4"/>
  <c r="X2368" i="4"/>
  <c r="Y2368" i="4"/>
  <c r="Z2368" i="4"/>
  <c r="AA2368" i="4"/>
  <c r="P2369" i="4"/>
  <c r="Q2369" i="4"/>
  <c r="R2369" i="4"/>
  <c r="S2369" i="4"/>
  <c r="T2369" i="4"/>
  <c r="V2369" i="4"/>
  <c r="W2369" i="4"/>
  <c r="X2369" i="4"/>
  <c r="Y2369" i="4"/>
  <c r="Z2369" i="4"/>
  <c r="AA2369" i="4"/>
  <c r="P2370" i="4"/>
  <c r="Q2370" i="4"/>
  <c r="R2370" i="4"/>
  <c r="S2370" i="4"/>
  <c r="T2370" i="4"/>
  <c r="V2370" i="4"/>
  <c r="W2370" i="4"/>
  <c r="X2370" i="4"/>
  <c r="Y2370" i="4"/>
  <c r="Z2370" i="4"/>
  <c r="AA2370" i="4"/>
  <c r="P2371" i="4"/>
  <c r="Q2371" i="4"/>
  <c r="R2371" i="4"/>
  <c r="S2371" i="4"/>
  <c r="T2371" i="4"/>
  <c r="V2371" i="4"/>
  <c r="W2371" i="4"/>
  <c r="X2371" i="4"/>
  <c r="Y2371" i="4"/>
  <c r="Z2371" i="4"/>
  <c r="AA2371" i="4"/>
  <c r="P2372" i="4"/>
  <c r="Q2372" i="4"/>
  <c r="R2372" i="4"/>
  <c r="S2372" i="4"/>
  <c r="T2372" i="4"/>
  <c r="V2372" i="4"/>
  <c r="W2372" i="4"/>
  <c r="X2372" i="4"/>
  <c r="Y2372" i="4"/>
  <c r="Z2372" i="4"/>
  <c r="AA2372" i="4"/>
  <c r="P2373" i="4"/>
  <c r="Q2373" i="4"/>
  <c r="R2373" i="4"/>
  <c r="S2373" i="4"/>
  <c r="T2373" i="4"/>
  <c r="V2373" i="4"/>
  <c r="W2373" i="4"/>
  <c r="X2373" i="4"/>
  <c r="Y2373" i="4"/>
  <c r="Z2373" i="4"/>
  <c r="AA2373" i="4"/>
  <c r="P2374" i="4"/>
  <c r="Q2374" i="4"/>
  <c r="R2374" i="4"/>
  <c r="S2374" i="4"/>
  <c r="T2374" i="4"/>
  <c r="V2374" i="4"/>
  <c r="W2374" i="4"/>
  <c r="X2374" i="4"/>
  <c r="Y2374" i="4"/>
  <c r="Z2374" i="4"/>
  <c r="AA2374" i="4"/>
  <c r="P2375" i="4"/>
  <c r="Q2375" i="4"/>
  <c r="R2375" i="4"/>
  <c r="S2375" i="4"/>
  <c r="T2375" i="4"/>
  <c r="V2375" i="4"/>
  <c r="W2375" i="4"/>
  <c r="X2375" i="4"/>
  <c r="Y2375" i="4"/>
  <c r="Z2375" i="4"/>
  <c r="AA2375" i="4"/>
  <c r="P2376" i="4"/>
  <c r="Q2376" i="4"/>
  <c r="R2376" i="4"/>
  <c r="S2376" i="4"/>
  <c r="T2376" i="4"/>
  <c r="V2376" i="4"/>
  <c r="W2376" i="4"/>
  <c r="X2376" i="4"/>
  <c r="Y2376" i="4"/>
  <c r="Z2376" i="4"/>
  <c r="AA2376" i="4"/>
  <c r="P2377" i="4"/>
  <c r="Q2377" i="4"/>
  <c r="R2377" i="4"/>
  <c r="S2377" i="4"/>
  <c r="T2377" i="4"/>
  <c r="V2377" i="4"/>
  <c r="W2377" i="4"/>
  <c r="X2377" i="4"/>
  <c r="Y2377" i="4"/>
  <c r="Z2377" i="4"/>
  <c r="AA2377" i="4"/>
  <c r="P2378" i="4"/>
  <c r="Q2378" i="4"/>
  <c r="R2378" i="4"/>
  <c r="S2378" i="4"/>
  <c r="T2378" i="4"/>
  <c r="V2378" i="4"/>
  <c r="W2378" i="4"/>
  <c r="X2378" i="4"/>
  <c r="Y2378" i="4"/>
  <c r="Z2378" i="4"/>
  <c r="AA2378" i="4"/>
  <c r="P2379" i="4"/>
  <c r="Q2379" i="4"/>
  <c r="R2379" i="4"/>
  <c r="S2379" i="4"/>
  <c r="T2379" i="4"/>
  <c r="U2379" i="4"/>
  <c r="W2379" i="4"/>
  <c r="X2379" i="4"/>
  <c r="Y2379" i="4"/>
  <c r="Z2379" i="4"/>
  <c r="AA2379" i="4"/>
  <c r="P2380" i="4"/>
  <c r="Q2380" i="4"/>
  <c r="R2380" i="4"/>
  <c r="S2380" i="4"/>
  <c r="T2380" i="4"/>
  <c r="U2380" i="4"/>
  <c r="W2380" i="4"/>
  <c r="X2380" i="4"/>
  <c r="Y2380" i="4"/>
  <c r="Z2380" i="4"/>
  <c r="AA2380" i="4"/>
  <c r="P2381" i="4"/>
  <c r="Q2381" i="4"/>
  <c r="R2381" i="4"/>
  <c r="S2381" i="4"/>
  <c r="T2381" i="4"/>
  <c r="U2381" i="4"/>
  <c r="W2381" i="4"/>
  <c r="X2381" i="4"/>
  <c r="Y2381" i="4"/>
  <c r="Z2381" i="4"/>
  <c r="AA2381" i="4"/>
  <c r="P2382" i="4"/>
  <c r="Q2382" i="4"/>
  <c r="R2382" i="4"/>
  <c r="S2382" i="4"/>
  <c r="T2382" i="4"/>
  <c r="U2382" i="4"/>
  <c r="W2382" i="4"/>
  <c r="X2382" i="4"/>
  <c r="Y2382" i="4"/>
  <c r="Z2382" i="4"/>
  <c r="AA2382" i="4"/>
  <c r="P2383" i="4"/>
  <c r="Q2383" i="4"/>
  <c r="R2383" i="4"/>
  <c r="S2383" i="4"/>
  <c r="T2383" i="4"/>
  <c r="U2383" i="4"/>
  <c r="W2383" i="4"/>
  <c r="X2383" i="4"/>
  <c r="Y2383" i="4"/>
  <c r="Z2383" i="4"/>
  <c r="AA2383" i="4"/>
  <c r="P2384" i="4"/>
  <c r="Q2384" i="4"/>
  <c r="R2384" i="4"/>
  <c r="S2384" i="4"/>
  <c r="T2384" i="4"/>
  <c r="U2384" i="4"/>
  <c r="W2384" i="4"/>
  <c r="X2384" i="4"/>
  <c r="Y2384" i="4"/>
  <c r="Z2384" i="4"/>
  <c r="AA2384" i="4"/>
  <c r="P2385" i="4"/>
  <c r="Q2385" i="4"/>
  <c r="R2385" i="4"/>
  <c r="S2385" i="4"/>
  <c r="T2385" i="4"/>
  <c r="U2385" i="4"/>
  <c r="W2385" i="4"/>
  <c r="X2385" i="4"/>
  <c r="Y2385" i="4"/>
  <c r="Z2385" i="4"/>
  <c r="AA2385" i="4"/>
  <c r="P2386" i="4"/>
  <c r="Q2386" i="4"/>
  <c r="R2386" i="4"/>
  <c r="S2386" i="4"/>
  <c r="T2386" i="4"/>
  <c r="U2386" i="4"/>
  <c r="W2386" i="4"/>
  <c r="X2386" i="4"/>
  <c r="Y2386" i="4"/>
  <c r="Z2386" i="4"/>
  <c r="AA2386" i="4"/>
  <c r="P2387" i="4"/>
  <c r="Q2387" i="4"/>
  <c r="R2387" i="4"/>
  <c r="S2387" i="4"/>
  <c r="T2387" i="4"/>
  <c r="U2387" i="4"/>
  <c r="W2387" i="4"/>
  <c r="X2387" i="4"/>
  <c r="Y2387" i="4"/>
  <c r="Z2387" i="4"/>
  <c r="AA2387" i="4"/>
  <c r="P2388" i="4"/>
  <c r="Q2388" i="4"/>
  <c r="R2388" i="4"/>
  <c r="S2388" i="4"/>
  <c r="T2388" i="4"/>
  <c r="U2388" i="4"/>
  <c r="W2388" i="4"/>
  <c r="X2388" i="4"/>
  <c r="Y2388" i="4"/>
  <c r="Z2388" i="4"/>
  <c r="AA2388" i="4"/>
  <c r="P2389" i="4"/>
  <c r="Q2389" i="4"/>
  <c r="R2389" i="4"/>
  <c r="S2389" i="4"/>
  <c r="T2389" i="4"/>
  <c r="U2389" i="4"/>
  <c r="W2389" i="4"/>
  <c r="X2389" i="4"/>
  <c r="Y2389" i="4"/>
  <c r="Z2389" i="4"/>
  <c r="AA2389" i="4"/>
  <c r="P2390" i="4"/>
  <c r="Q2390" i="4"/>
  <c r="R2390" i="4"/>
  <c r="S2390" i="4"/>
  <c r="T2390" i="4"/>
  <c r="U2390" i="4"/>
  <c r="W2390" i="4"/>
  <c r="X2390" i="4"/>
  <c r="Y2390" i="4"/>
  <c r="Z2390" i="4"/>
  <c r="AA2390" i="4"/>
  <c r="P2391" i="4"/>
  <c r="Q2391" i="4"/>
  <c r="R2391" i="4"/>
  <c r="S2391" i="4"/>
  <c r="T2391" i="4"/>
  <c r="U2391" i="4"/>
  <c r="W2391" i="4"/>
  <c r="X2391" i="4"/>
  <c r="Y2391" i="4"/>
  <c r="Z2391" i="4"/>
  <c r="AA2391" i="4"/>
  <c r="P2392" i="4"/>
  <c r="Q2392" i="4"/>
  <c r="R2392" i="4"/>
  <c r="S2392" i="4"/>
  <c r="T2392" i="4"/>
  <c r="U2392" i="4"/>
  <c r="W2392" i="4"/>
  <c r="X2392" i="4"/>
  <c r="Y2392" i="4"/>
  <c r="Z2392" i="4"/>
  <c r="AA2392" i="4"/>
  <c r="P2393" i="4"/>
  <c r="Q2393" i="4"/>
  <c r="R2393" i="4"/>
  <c r="S2393" i="4"/>
  <c r="T2393" i="4"/>
  <c r="U2393" i="4"/>
  <c r="W2393" i="4"/>
  <c r="X2393" i="4"/>
  <c r="Y2393" i="4"/>
  <c r="Z2393" i="4"/>
  <c r="AA2393" i="4"/>
  <c r="P2394" i="4"/>
  <c r="Q2394" i="4"/>
  <c r="R2394" i="4"/>
  <c r="S2394" i="4"/>
  <c r="T2394" i="4"/>
  <c r="U2394" i="4"/>
  <c r="W2394" i="4"/>
  <c r="X2394" i="4"/>
  <c r="Y2394" i="4"/>
  <c r="Z2394" i="4"/>
  <c r="AA2394" i="4"/>
  <c r="P2395" i="4"/>
  <c r="Q2395" i="4"/>
  <c r="R2395" i="4"/>
  <c r="S2395" i="4"/>
  <c r="T2395" i="4"/>
  <c r="U2395" i="4"/>
  <c r="W2395" i="4"/>
  <c r="X2395" i="4"/>
  <c r="Y2395" i="4"/>
  <c r="Z2395" i="4"/>
  <c r="AA2395" i="4"/>
  <c r="P2396" i="4"/>
  <c r="Q2396" i="4"/>
  <c r="R2396" i="4"/>
  <c r="S2396" i="4"/>
  <c r="T2396" i="4"/>
  <c r="U2396" i="4"/>
  <c r="W2396" i="4"/>
  <c r="X2396" i="4"/>
  <c r="Y2396" i="4"/>
  <c r="Z2396" i="4"/>
  <c r="AA2396" i="4"/>
  <c r="P2397" i="4"/>
  <c r="Q2397" i="4"/>
  <c r="R2397" i="4"/>
  <c r="S2397" i="4"/>
  <c r="T2397" i="4"/>
  <c r="U2397" i="4"/>
  <c r="W2397" i="4"/>
  <c r="X2397" i="4"/>
  <c r="Y2397" i="4"/>
  <c r="Z2397" i="4"/>
  <c r="AA2397" i="4"/>
  <c r="P2398" i="4"/>
  <c r="Q2398" i="4"/>
  <c r="R2398" i="4"/>
  <c r="S2398" i="4"/>
  <c r="T2398" i="4"/>
  <c r="U2398" i="4"/>
  <c r="W2398" i="4"/>
  <c r="X2398" i="4"/>
  <c r="Y2398" i="4"/>
  <c r="Z2398" i="4"/>
  <c r="AA2398" i="4"/>
  <c r="P2399" i="4"/>
  <c r="Q2399" i="4"/>
  <c r="R2399" i="4"/>
  <c r="S2399" i="4"/>
  <c r="T2399" i="4"/>
  <c r="U2399" i="4"/>
  <c r="W2399" i="4"/>
  <c r="X2399" i="4"/>
  <c r="Y2399" i="4"/>
  <c r="Z2399" i="4"/>
  <c r="AA2399" i="4"/>
  <c r="P2400" i="4"/>
  <c r="Q2400" i="4"/>
  <c r="R2400" i="4"/>
  <c r="S2400" i="4"/>
  <c r="T2400" i="4"/>
  <c r="U2400" i="4"/>
  <c r="W2400" i="4"/>
  <c r="X2400" i="4"/>
  <c r="Y2400" i="4"/>
  <c r="Z2400" i="4"/>
  <c r="AA2400" i="4"/>
  <c r="P2401" i="4"/>
  <c r="Q2401" i="4"/>
  <c r="R2401" i="4"/>
  <c r="S2401" i="4"/>
  <c r="T2401" i="4"/>
  <c r="U2401" i="4"/>
  <c r="W2401" i="4"/>
  <c r="X2401" i="4"/>
  <c r="Y2401" i="4"/>
  <c r="Z2401" i="4"/>
  <c r="AA2401" i="4"/>
  <c r="P2402" i="4"/>
  <c r="Q2402" i="4"/>
  <c r="R2402" i="4"/>
  <c r="S2402" i="4"/>
  <c r="T2402" i="4"/>
  <c r="U2402" i="4"/>
  <c r="W2402" i="4"/>
  <c r="X2402" i="4"/>
  <c r="Y2402" i="4"/>
  <c r="Z2402" i="4"/>
  <c r="AA2402" i="4"/>
  <c r="P2403" i="4"/>
  <c r="Q2403" i="4"/>
  <c r="R2403" i="4"/>
  <c r="S2403" i="4"/>
  <c r="T2403" i="4"/>
  <c r="U2403" i="4"/>
  <c r="W2403" i="4"/>
  <c r="X2403" i="4"/>
  <c r="Y2403" i="4"/>
  <c r="Z2403" i="4"/>
  <c r="AA2403" i="4"/>
  <c r="P2404" i="4"/>
  <c r="Q2404" i="4"/>
  <c r="R2404" i="4"/>
  <c r="S2404" i="4"/>
  <c r="T2404" i="4"/>
  <c r="U2404" i="4"/>
  <c r="W2404" i="4"/>
  <c r="X2404" i="4"/>
  <c r="Y2404" i="4"/>
  <c r="Z2404" i="4"/>
  <c r="AA2404" i="4"/>
  <c r="P2405" i="4"/>
  <c r="Q2405" i="4"/>
  <c r="R2405" i="4"/>
  <c r="S2405" i="4"/>
  <c r="T2405" i="4"/>
  <c r="U2405" i="4"/>
  <c r="W2405" i="4"/>
  <c r="X2405" i="4"/>
  <c r="Y2405" i="4"/>
  <c r="Z2405" i="4"/>
  <c r="AA2405" i="4"/>
  <c r="P2406" i="4"/>
  <c r="Q2406" i="4"/>
  <c r="R2406" i="4"/>
  <c r="S2406" i="4"/>
  <c r="T2406" i="4"/>
  <c r="U2406" i="4"/>
  <c r="W2406" i="4"/>
  <c r="X2406" i="4"/>
  <c r="Y2406" i="4"/>
  <c r="Z2406" i="4"/>
  <c r="AA2406" i="4"/>
  <c r="P2407" i="4"/>
  <c r="Q2407" i="4"/>
  <c r="R2407" i="4"/>
  <c r="S2407" i="4"/>
  <c r="T2407" i="4"/>
  <c r="U2407" i="4"/>
  <c r="W2407" i="4"/>
  <c r="X2407" i="4"/>
  <c r="Y2407" i="4"/>
  <c r="Z2407" i="4"/>
  <c r="AA2407" i="4"/>
  <c r="P2408" i="4"/>
  <c r="Q2408" i="4"/>
  <c r="R2408" i="4"/>
  <c r="S2408" i="4"/>
  <c r="T2408" i="4"/>
  <c r="U2408" i="4"/>
  <c r="W2408" i="4"/>
  <c r="X2408" i="4"/>
  <c r="Y2408" i="4"/>
  <c r="Z2408" i="4"/>
  <c r="AA2408" i="4"/>
  <c r="P2409" i="4"/>
  <c r="Q2409" i="4"/>
  <c r="R2409" i="4"/>
  <c r="S2409" i="4"/>
  <c r="T2409" i="4"/>
  <c r="U2409" i="4"/>
  <c r="W2409" i="4"/>
  <c r="X2409" i="4"/>
  <c r="Y2409" i="4"/>
  <c r="Z2409" i="4"/>
  <c r="AA2409" i="4"/>
  <c r="P2410" i="4"/>
  <c r="Q2410" i="4"/>
  <c r="R2410" i="4"/>
  <c r="S2410" i="4"/>
  <c r="T2410" i="4"/>
  <c r="U2410" i="4"/>
  <c r="V2410" i="4"/>
  <c r="X2410" i="4"/>
  <c r="Y2410" i="4"/>
  <c r="Z2410" i="4"/>
  <c r="AA2410" i="4"/>
  <c r="P2411" i="4"/>
  <c r="Q2411" i="4"/>
  <c r="R2411" i="4"/>
  <c r="S2411" i="4"/>
  <c r="T2411" i="4"/>
  <c r="U2411" i="4"/>
  <c r="V2411" i="4"/>
  <c r="X2411" i="4"/>
  <c r="Y2411" i="4"/>
  <c r="Z2411" i="4"/>
  <c r="AA2411" i="4"/>
  <c r="P2412" i="4"/>
  <c r="Q2412" i="4"/>
  <c r="R2412" i="4"/>
  <c r="S2412" i="4"/>
  <c r="T2412" i="4"/>
  <c r="U2412" i="4"/>
  <c r="V2412" i="4"/>
  <c r="X2412" i="4"/>
  <c r="Y2412" i="4"/>
  <c r="Z2412" i="4"/>
  <c r="AA2412" i="4"/>
  <c r="P2413" i="4"/>
  <c r="Q2413" i="4"/>
  <c r="R2413" i="4"/>
  <c r="S2413" i="4"/>
  <c r="T2413" i="4"/>
  <c r="U2413" i="4"/>
  <c r="V2413" i="4"/>
  <c r="X2413" i="4"/>
  <c r="Y2413" i="4"/>
  <c r="Z2413" i="4"/>
  <c r="AA2413" i="4"/>
  <c r="P2414" i="4"/>
  <c r="Q2414" i="4"/>
  <c r="R2414" i="4"/>
  <c r="S2414" i="4"/>
  <c r="T2414" i="4"/>
  <c r="U2414" i="4"/>
  <c r="V2414" i="4"/>
  <c r="X2414" i="4"/>
  <c r="Y2414" i="4"/>
  <c r="Z2414" i="4"/>
  <c r="AA2414" i="4"/>
  <c r="P2415" i="4"/>
  <c r="Q2415" i="4"/>
  <c r="R2415" i="4"/>
  <c r="S2415" i="4"/>
  <c r="T2415" i="4"/>
  <c r="U2415" i="4"/>
  <c r="V2415" i="4"/>
  <c r="X2415" i="4"/>
  <c r="Y2415" i="4"/>
  <c r="Z2415" i="4"/>
  <c r="AA2415" i="4"/>
  <c r="P2416" i="4"/>
  <c r="Q2416" i="4"/>
  <c r="R2416" i="4"/>
  <c r="S2416" i="4"/>
  <c r="T2416" i="4"/>
  <c r="U2416" i="4"/>
  <c r="V2416" i="4"/>
  <c r="X2416" i="4"/>
  <c r="Y2416" i="4"/>
  <c r="Z2416" i="4"/>
  <c r="AA2416" i="4"/>
  <c r="P2417" i="4"/>
  <c r="Q2417" i="4"/>
  <c r="R2417" i="4"/>
  <c r="S2417" i="4"/>
  <c r="T2417" i="4"/>
  <c r="U2417" i="4"/>
  <c r="V2417" i="4"/>
  <c r="X2417" i="4"/>
  <c r="Y2417" i="4"/>
  <c r="Z2417" i="4"/>
  <c r="AA2417" i="4"/>
  <c r="P2418" i="4"/>
  <c r="Q2418" i="4"/>
  <c r="R2418" i="4"/>
  <c r="S2418" i="4"/>
  <c r="T2418" i="4"/>
  <c r="U2418" i="4"/>
  <c r="V2418" i="4"/>
  <c r="X2418" i="4"/>
  <c r="Y2418" i="4"/>
  <c r="Z2418" i="4"/>
  <c r="AA2418" i="4"/>
  <c r="P2419" i="4"/>
  <c r="Q2419" i="4"/>
  <c r="R2419" i="4"/>
  <c r="S2419" i="4"/>
  <c r="T2419" i="4"/>
  <c r="U2419" i="4"/>
  <c r="V2419" i="4"/>
  <c r="X2419" i="4"/>
  <c r="Y2419" i="4"/>
  <c r="Z2419" i="4"/>
  <c r="AA2419" i="4"/>
  <c r="P2420" i="4"/>
  <c r="Q2420" i="4"/>
  <c r="R2420" i="4"/>
  <c r="S2420" i="4"/>
  <c r="T2420" i="4"/>
  <c r="U2420" i="4"/>
  <c r="V2420" i="4"/>
  <c r="X2420" i="4"/>
  <c r="Y2420" i="4"/>
  <c r="Z2420" i="4"/>
  <c r="AA2420" i="4"/>
  <c r="P2421" i="4"/>
  <c r="Q2421" i="4"/>
  <c r="R2421" i="4"/>
  <c r="S2421" i="4"/>
  <c r="T2421" i="4"/>
  <c r="U2421" i="4"/>
  <c r="V2421" i="4"/>
  <c r="X2421" i="4"/>
  <c r="Y2421" i="4"/>
  <c r="Z2421" i="4"/>
  <c r="AA2421" i="4"/>
  <c r="P2422" i="4"/>
  <c r="Q2422" i="4"/>
  <c r="R2422" i="4"/>
  <c r="S2422" i="4"/>
  <c r="T2422" i="4"/>
  <c r="U2422" i="4"/>
  <c r="V2422" i="4"/>
  <c r="X2422" i="4"/>
  <c r="Y2422" i="4"/>
  <c r="Z2422" i="4"/>
  <c r="AA2422" i="4"/>
  <c r="P2423" i="4"/>
  <c r="Q2423" i="4"/>
  <c r="R2423" i="4"/>
  <c r="S2423" i="4"/>
  <c r="T2423" i="4"/>
  <c r="U2423" i="4"/>
  <c r="V2423" i="4"/>
  <c r="X2423" i="4"/>
  <c r="Y2423" i="4"/>
  <c r="Z2423" i="4"/>
  <c r="AA2423" i="4"/>
  <c r="P2424" i="4"/>
  <c r="Q2424" i="4"/>
  <c r="R2424" i="4"/>
  <c r="S2424" i="4"/>
  <c r="T2424" i="4"/>
  <c r="U2424" i="4"/>
  <c r="V2424" i="4"/>
  <c r="X2424" i="4"/>
  <c r="Y2424" i="4"/>
  <c r="Z2424" i="4"/>
  <c r="AA2424" i="4"/>
  <c r="P2425" i="4"/>
  <c r="Q2425" i="4"/>
  <c r="R2425" i="4"/>
  <c r="S2425" i="4"/>
  <c r="T2425" i="4"/>
  <c r="U2425" i="4"/>
  <c r="V2425" i="4"/>
  <c r="X2425" i="4"/>
  <c r="Y2425" i="4"/>
  <c r="Z2425" i="4"/>
  <c r="AA2425" i="4"/>
  <c r="P2426" i="4"/>
  <c r="Q2426" i="4"/>
  <c r="R2426" i="4"/>
  <c r="S2426" i="4"/>
  <c r="T2426" i="4"/>
  <c r="U2426" i="4"/>
  <c r="V2426" i="4"/>
  <c r="X2426" i="4"/>
  <c r="Y2426" i="4"/>
  <c r="Z2426" i="4"/>
  <c r="AA2426" i="4"/>
  <c r="P2427" i="4"/>
  <c r="Q2427" i="4"/>
  <c r="R2427" i="4"/>
  <c r="S2427" i="4"/>
  <c r="T2427" i="4"/>
  <c r="U2427" i="4"/>
  <c r="V2427" i="4"/>
  <c r="X2427" i="4"/>
  <c r="Y2427" i="4"/>
  <c r="Z2427" i="4"/>
  <c r="AA2427" i="4"/>
  <c r="P2428" i="4"/>
  <c r="Q2428" i="4"/>
  <c r="R2428" i="4"/>
  <c r="S2428" i="4"/>
  <c r="T2428" i="4"/>
  <c r="U2428" i="4"/>
  <c r="V2428" i="4"/>
  <c r="X2428" i="4"/>
  <c r="Y2428" i="4"/>
  <c r="Z2428" i="4"/>
  <c r="AA2428" i="4"/>
  <c r="P2429" i="4"/>
  <c r="Q2429" i="4"/>
  <c r="R2429" i="4"/>
  <c r="S2429" i="4"/>
  <c r="T2429" i="4"/>
  <c r="U2429" i="4"/>
  <c r="V2429" i="4"/>
  <c r="X2429" i="4"/>
  <c r="Y2429" i="4"/>
  <c r="Z2429" i="4"/>
  <c r="AA2429" i="4"/>
  <c r="P2430" i="4"/>
  <c r="Q2430" i="4"/>
  <c r="R2430" i="4"/>
  <c r="S2430" i="4"/>
  <c r="T2430" i="4"/>
  <c r="U2430" i="4"/>
  <c r="V2430" i="4"/>
  <c r="X2430" i="4"/>
  <c r="Y2430" i="4"/>
  <c r="Z2430" i="4"/>
  <c r="AA2430" i="4"/>
  <c r="P2431" i="4"/>
  <c r="Q2431" i="4"/>
  <c r="R2431" i="4"/>
  <c r="S2431" i="4"/>
  <c r="T2431" i="4"/>
  <c r="U2431" i="4"/>
  <c r="V2431" i="4"/>
  <c r="X2431" i="4"/>
  <c r="Y2431" i="4"/>
  <c r="Z2431" i="4"/>
  <c r="AA2431" i="4"/>
  <c r="P2432" i="4"/>
  <c r="Q2432" i="4"/>
  <c r="R2432" i="4"/>
  <c r="S2432" i="4"/>
  <c r="T2432" i="4"/>
  <c r="U2432" i="4"/>
  <c r="V2432" i="4"/>
  <c r="X2432" i="4"/>
  <c r="Y2432" i="4"/>
  <c r="Z2432" i="4"/>
  <c r="AA2432" i="4"/>
  <c r="P2433" i="4"/>
  <c r="Q2433" i="4"/>
  <c r="R2433" i="4"/>
  <c r="S2433" i="4"/>
  <c r="T2433" i="4"/>
  <c r="U2433" i="4"/>
  <c r="V2433" i="4"/>
  <c r="X2433" i="4"/>
  <c r="Y2433" i="4"/>
  <c r="Z2433" i="4"/>
  <c r="AA2433" i="4"/>
  <c r="P2434" i="4"/>
  <c r="Q2434" i="4"/>
  <c r="R2434" i="4"/>
  <c r="S2434" i="4"/>
  <c r="T2434" i="4"/>
  <c r="U2434" i="4"/>
  <c r="V2434" i="4"/>
  <c r="X2434" i="4"/>
  <c r="Y2434" i="4"/>
  <c r="Z2434" i="4"/>
  <c r="AA2434" i="4"/>
  <c r="P2435" i="4"/>
  <c r="Q2435" i="4"/>
  <c r="R2435" i="4"/>
  <c r="S2435" i="4"/>
  <c r="T2435" i="4"/>
  <c r="U2435" i="4"/>
  <c r="V2435" i="4"/>
  <c r="X2435" i="4"/>
  <c r="Y2435" i="4"/>
  <c r="Z2435" i="4"/>
  <c r="AA2435" i="4"/>
  <c r="P2436" i="4"/>
  <c r="Q2436" i="4"/>
  <c r="R2436" i="4"/>
  <c r="S2436" i="4"/>
  <c r="T2436" i="4"/>
  <c r="U2436" i="4"/>
  <c r="V2436" i="4"/>
  <c r="X2436" i="4"/>
  <c r="Y2436" i="4"/>
  <c r="Z2436" i="4"/>
  <c r="AA2436" i="4"/>
  <c r="P2437" i="4"/>
  <c r="Q2437" i="4"/>
  <c r="R2437" i="4"/>
  <c r="S2437" i="4"/>
  <c r="T2437" i="4"/>
  <c r="U2437" i="4"/>
  <c r="V2437" i="4"/>
  <c r="X2437" i="4"/>
  <c r="Y2437" i="4"/>
  <c r="Z2437" i="4"/>
  <c r="AA2437" i="4"/>
  <c r="P2438" i="4"/>
  <c r="Q2438" i="4"/>
  <c r="R2438" i="4"/>
  <c r="S2438" i="4"/>
  <c r="T2438" i="4"/>
  <c r="U2438" i="4"/>
  <c r="V2438" i="4"/>
  <c r="X2438" i="4"/>
  <c r="Y2438" i="4"/>
  <c r="Z2438" i="4"/>
  <c r="AA2438" i="4"/>
  <c r="P2439" i="4"/>
  <c r="Q2439" i="4"/>
  <c r="R2439" i="4"/>
  <c r="S2439" i="4"/>
  <c r="T2439" i="4"/>
  <c r="U2439" i="4"/>
  <c r="V2439" i="4"/>
  <c r="X2439" i="4"/>
  <c r="Y2439" i="4"/>
  <c r="Z2439" i="4"/>
  <c r="AA2439" i="4"/>
  <c r="P2440" i="4"/>
  <c r="Q2440" i="4"/>
  <c r="R2440" i="4"/>
  <c r="S2440" i="4"/>
  <c r="T2440" i="4"/>
  <c r="U2440" i="4"/>
  <c r="V2440" i="4"/>
  <c r="X2440" i="4"/>
  <c r="Y2440" i="4"/>
  <c r="Z2440" i="4"/>
  <c r="AA2440" i="4"/>
  <c r="P2441" i="4"/>
  <c r="Q2441" i="4"/>
  <c r="R2441" i="4"/>
  <c r="S2441" i="4"/>
  <c r="T2441" i="4"/>
  <c r="U2441" i="4"/>
  <c r="V2441" i="4"/>
  <c r="W2441" i="4"/>
  <c r="Y2441" i="4"/>
  <c r="Z2441" i="4"/>
  <c r="AA2441" i="4"/>
  <c r="P2442" i="4"/>
  <c r="Q2442" i="4"/>
  <c r="R2442" i="4"/>
  <c r="S2442" i="4"/>
  <c r="T2442" i="4"/>
  <c r="U2442" i="4"/>
  <c r="V2442" i="4"/>
  <c r="W2442" i="4"/>
  <c r="Y2442" i="4"/>
  <c r="Z2442" i="4"/>
  <c r="AA2442" i="4"/>
  <c r="P2443" i="4"/>
  <c r="Q2443" i="4"/>
  <c r="R2443" i="4"/>
  <c r="S2443" i="4"/>
  <c r="T2443" i="4"/>
  <c r="U2443" i="4"/>
  <c r="V2443" i="4"/>
  <c r="W2443" i="4"/>
  <c r="Y2443" i="4"/>
  <c r="Z2443" i="4"/>
  <c r="AA2443" i="4"/>
  <c r="P2444" i="4"/>
  <c r="Q2444" i="4"/>
  <c r="R2444" i="4"/>
  <c r="S2444" i="4"/>
  <c r="T2444" i="4"/>
  <c r="U2444" i="4"/>
  <c r="V2444" i="4"/>
  <c r="W2444" i="4"/>
  <c r="Y2444" i="4"/>
  <c r="Z2444" i="4"/>
  <c r="AA2444" i="4"/>
  <c r="P2445" i="4"/>
  <c r="Q2445" i="4"/>
  <c r="R2445" i="4"/>
  <c r="S2445" i="4"/>
  <c r="T2445" i="4"/>
  <c r="U2445" i="4"/>
  <c r="V2445" i="4"/>
  <c r="W2445" i="4"/>
  <c r="Y2445" i="4"/>
  <c r="Z2445" i="4"/>
  <c r="AA2445" i="4"/>
  <c r="P2446" i="4"/>
  <c r="Q2446" i="4"/>
  <c r="R2446" i="4"/>
  <c r="S2446" i="4"/>
  <c r="T2446" i="4"/>
  <c r="U2446" i="4"/>
  <c r="V2446" i="4"/>
  <c r="W2446" i="4"/>
  <c r="Y2446" i="4"/>
  <c r="Z2446" i="4"/>
  <c r="AA2446" i="4"/>
  <c r="P2447" i="4"/>
  <c r="Q2447" i="4"/>
  <c r="R2447" i="4"/>
  <c r="S2447" i="4"/>
  <c r="T2447" i="4"/>
  <c r="U2447" i="4"/>
  <c r="V2447" i="4"/>
  <c r="W2447" i="4"/>
  <c r="Y2447" i="4"/>
  <c r="Z2447" i="4"/>
  <c r="AA2447" i="4"/>
  <c r="P2448" i="4"/>
  <c r="Q2448" i="4"/>
  <c r="R2448" i="4"/>
  <c r="S2448" i="4"/>
  <c r="T2448" i="4"/>
  <c r="U2448" i="4"/>
  <c r="V2448" i="4"/>
  <c r="W2448" i="4"/>
  <c r="Y2448" i="4"/>
  <c r="Z2448" i="4"/>
  <c r="AA2448" i="4"/>
  <c r="P2449" i="4"/>
  <c r="Q2449" i="4"/>
  <c r="R2449" i="4"/>
  <c r="S2449" i="4"/>
  <c r="T2449" i="4"/>
  <c r="U2449" i="4"/>
  <c r="V2449" i="4"/>
  <c r="W2449" i="4"/>
  <c r="Y2449" i="4"/>
  <c r="Z2449" i="4"/>
  <c r="AA2449" i="4"/>
  <c r="P2450" i="4"/>
  <c r="Q2450" i="4"/>
  <c r="R2450" i="4"/>
  <c r="S2450" i="4"/>
  <c r="T2450" i="4"/>
  <c r="U2450" i="4"/>
  <c r="V2450" i="4"/>
  <c r="W2450" i="4"/>
  <c r="Y2450" i="4"/>
  <c r="Z2450" i="4"/>
  <c r="AA2450" i="4"/>
  <c r="P2451" i="4"/>
  <c r="Q2451" i="4"/>
  <c r="R2451" i="4"/>
  <c r="S2451" i="4"/>
  <c r="T2451" i="4"/>
  <c r="U2451" i="4"/>
  <c r="V2451" i="4"/>
  <c r="W2451" i="4"/>
  <c r="Y2451" i="4"/>
  <c r="Z2451" i="4"/>
  <c r="AA2451" i="4"/>
  <c r="P2452" i="4"/>
  <c r="Q2452" i="4"/>
  <c r="R2452" i="4"/>
  <c r="S2452" i="4"/>
  <c r="T2452" i="4"/>
  <c r="U2452" i="4"/>
  <c r="V2452" i="4"/>
  <c r="W2452" i="4"/>
  <c r="Y2452" i="4"/>
  <c r="Z2452" i="4"/>
  <c r="AA2452" i="4"/>
  <c r="P2453" i="4"/>
  <c r="Q2453" i="4"/>
  <c r="R2453" i="4"/>
  <c r="S2453" i="4"/>
  <c r="T2453" i="4"/>
  <c r="U2453" i="4"/>
  <c r="V2453" i="4"/>
  <c r="W2453" i="4"/>
  <c r="Y2453" i="4"/>
  <c r="Z2453" i="4"/>
  <c r="AA2453" i="4"/>
  <c r="P2454" i="4"/>
  <c r="Q2454" i="4"/>
  <c r="R2454" i="4"/>
  <c r="S2454" i="4"/>
  <c r="T2454" i="4"/>
  <c r="U2454" i="4"/>
  <c r="V2454" i="4"/>
  <c r="W2454" i="4"/>
  <c r="Y2454" i="4"/>
  <c r="Z2454" i="4"/>
  <c r="AA2454" i="4"/>
  <c r="P2455" i="4"/>
  <c r="Q2455" i="4"/>
  <c r="R2455" i="4"/>
  <c r="S2455" i="4"/>
  <c r="T2455" i="4"/>
  <c r="U2455" i="4"/>
  <c r="V2455" i="4"/>
  <c r="W2455" i="4"/>
  <c r="Y2455" i="4"/>
  <c r="Z2455" i="4"/>
  <c r="AA2455" i="4"/>
  <c r="P2456" i="4"/>
  <c r="Q2456" i="4"/>
  <c r="R2456" i="4"/>
  <c r="S2456" i="4"/>
  <c r="T2456" i="4"/>
  <c r="U2456" i="4"/>
  <c r="V2456" i="4"/>
  <c r="W2456" i="4"/>
  <c r="Y2456" i="4"/>
  <c r="Z2456" i="4"/>
  <c r="AA2456" i="4"/>
  <c r="P2457" i="4"/>
  <c r="Q2457" i="4"/>
  <c r="R2457" i="4"/>
  <c r="S2457" i="4"/>
  <c r="T2457" i="4"/>
  <c r="U2457" i="4"/>
  <c r="V2457" i="4"/>
  <c r="W2457" i="4"/>
  <c r="Y2457" i="4"/>
  <c r="Z2457" i="4"/>
  <c r="AA2457" i="4"/>
  <c r="P2458" i="4"/>
  <c r="Q2458" i="4"/>
  <c r="R2458" i="4"/>
  <c r="S2458" i="4"/>
  <c r="T2458" i="4"/>
  <c r="U2458" i="4"/>
  <c r="V2458" i="4"/>
  <c r="W2458" i="4"/>
  <c r="Y2458" i="4"/>
  <c r="Z2458" i="4"/>
  <c r="AA2458" i="4"/>
  <c r="P2459" i="4"/>
  <c r="Q2459" i="4"/>
  <c r="R2459" i="4"/>
  <c r="S2459" i="4"/>
  <c r="T2459" i="4"/>
  <c r="U2459" i="4"/>
  <c r="V2459" i="4"/>
  <c r="W2459" i="4"/>
  <c r="Y2459" i="4"/>
  <c r="Z2459" i="4"/>
  <c r="AA2459" i="4"/>
  <c r="P2460" i="4"/>
  <c r="Q2460" i="4"/>
  <c r="R2460" i="4"/>
  <c r="S2460" i="4"/>
  <c r="T2460" i="4"/>
  <c r="U2460" i="4"/>
  <c r="V2460" i="4"/>
  <c r="W2460" i="4"/>
  <c r="Y2460" i="4"/>
  <c r="Z2460" i="4"/>
  <c r="AA2460" i="4"/>
  <c r="P2461" i="4"/>
  <c r="Q2461" i="4"/>
  <c r="R2461" i="4"/>
  <c r="S2461" i="4"/>
  <c r="T2461" i="4"/>
  <c r="U2461" i="4"/>
  <c r="V2461" i="4"/>
  <c r="W2461" i="4"/>
  <c r="Y2461" i="4"/>
  <c r="Z2461" i="4"/>
  <c r="AA2461" i="4"/>
  <c r="P2462" i="4"/>
  <c r="Q2462" i="4"/>
  <c r="R2462" i="4"/>
  <c r="S2462" i="4"/>
  <c r="T2462" i="4"/>
  <c r="U2462" i="4"/>
  <c r="V2462" i="4"/>
  <c r="W2462" i="4"/>
  <c r="Y2462" i="4"/>
  <c r="Z2462" i="4"/>
  <c r="AA2462" i="4"/>
  <c r="P2463" i="4"/>
  <c r="Q2463" i="4"/>
  <c r="R2463" i="4"/>
  <c r="S2463" i="4"/>
  <c r="T2463" i="4"/>
  <c r="U2463" i="4"/>
  <c r="V2463" i="4"/>
  <c r="W2463" i="4"/>
  <c r="Y2463" i="4"/>
  <c r="Z2463" i="4"/>
  <c r="AA2463" i="4"/>
  <c r="P2464" i="4"/>
  <c r="Q2464" i="4"/>
  <c r="R2464" i="4"/>
  <c r="S2464" i="4"/>
  <c r="T2464" i="4"/>
  <c r="U2464" i="4"/>
  <c r="V2464" i="4"/>
  <c r="W2464" i="4"/>
  <c r="Y2464" i="4"/>
  <c r="Z2464" i="4"/>
  <c r="AA2464" i="4"/>
  <c r="P2465" i="4"/>
  <c r="Q2465" i="4"/>
  <c r="R2465" i="4"/>
  <c r="S2465" i="4"/>
  <c r="T2465" i="4"/>
  <c r="U2465" i="4"/>
  <c r="V2465" i="4"/>
  <c r="W2465" i="4"/>
  <c r="Y2465" i="4"/>
  <c r="Z2465" i="4"/>
  <c r="AA2465" i="4"/>
  <c r="P2466" i="4"/>
  <c r="Q2466" i="4"/>
  <c r="R2466" i="4"/>
  <c r="S2466" i="4"/>
  <c r="T2466" i="4"/>
  <c r="U2466" i="4"/>
  <c r="V2466" i="4"/>
  <c r="W2466" i="4"/>
  <c r="Y2466" i="4"/>
  <c r="Z2466" i="4"/>
  <c r="AA2466" i="4"/>
  <c r="P2467" i="4"/>
  <c r="Q2467" i="4"/>
  <c r="R2467" i="4"/>
  <c r="S2467" i="4"/>
  <c r="T2467" i="4"/>
  <c r="U2467" i="4"/>
  <c r="V2467" i="4"/>
  <c r="W2467" i="4"/>
  <c r="Y2467" i="4"/>
  <c r="Z2467" i="4"/>
  <c r="AA2467" i="4"/>
  <c r="P2468" i="4"/>
  <c r="Q2468" i="4"/>
  <c r="R2468" i="4"/>
  <c r="S2468" i="4"/>
  <c r="T2468" i="4"/>
  <c r="U2468" i="4"/>
  <c r="V2468" i="4"/>
  <c r="W2468" i="4"/>
  <c r="Y2468" i="4"/>
  <c r="Z2468" i="4"/>
  <c r="AA2468" i="4"/>
  <c r="P2469" i="4"/>
  <c r="Q2469" i="4"/>
  <c r="R2469" i="4"/>
  <c r="S2469" i="4"/>
  <c r="T2469" i="4"/>
  <c r="U2469" i="4"/>
  <c r="V2469" i="4"/>
  <c r="W2469" i="4"/>
  <c r="Y2469" i="4"/>
  <c r="Z2469" i="4"/>
  <c r="AA2469" i="4"/>
  <c r="P2470" i="4"/>
  <c r="Q2470" i="4"/>
  <c r="R2470" i="4"/>
  <c r="S2470" i="4"/>
  <c r="T2470" i="4"/>
  <c r="U2470" i="4"/>
  <c r="V2470" i="4"/>
  <c r="W2470" i="4"/>
  <c r="Y2470" i="4"/>
  <c r="Z2470" i="4"/>
  <c r="AA2470" i="4"/>
  <c r="P2471" i="4"/>
  <c r="Q2471" i="4"/>
  <c r="R2471" i="4"/>
  <c r="S2471" i="4"/>
  <c r="T2471" i="4"/>
  <c r="U2471" i="4"/>
  <c r="V2471" i="4"/>
  <c r="W2471" i="4"/>
  <c r="X2471" i="4"/>
  <c r="Z2471" i="4"/>
  <c r="AA2471" i="4"/>
  <c r="P2472" i="4"/>
  <c r="Q2472" i="4"/>
  <c r="R2472" i="4"/>
  <c r="S2472" i="4"/>
  <c r="T2472" i="4"/>
  <c r="U2472" i="4"/>
  <c r="V2472" i="4"/>
  <c r="W2472" i="4"/>
  <c r="X2472" i="4"/>
  <c r="Z2472" i="4"/>
  <c r="AA2472" i="4"/>
  <c r="P2473" i="4"/>
  <c r="Q2473" i="4"/>
  <c r="R2473" i="4"/>
  <c r="S2473" i="4"/>
  <c r="T2473" i="4"/>
  <c r="U2473" i="4"/>
  <c r="V2473" i="4"/>
  <c r="W2473" i="4"/>
  <c r="X2473" i="4"/>
  <c r="Z2473" i="4"/>
  <c r="AA2473" i="4"/>
  <c r="P2474" i="4"/>
  <c r="Q2474" i="4"/>
  <c r="R2474" i="4"/>
  <c r="S2474" i="4"/>
  <c r="T2474" i="4"/>
  <c r="U2474" i="4"/>
  <c r="V2474" i="4"/>
  <c r="W2474" i="4"/>
  <c r="X2474" i="4"/>
  <c r="Z2474" i="4"/>
  <c r="AA2474" i="4"/>
  <c r="P2475" i="4"/>
  <c r="Q2475" i="4"/>
  <c r="R2475" i="4"/>
  <c r="S2475" i="4"/>
  <c r="T2475" i="4"/>
  <c r="U2475" i="4"/>
  <c r="V2475" i="4"/>
  <c r="W2475" i="4"/>
  <c r="X2475" i="4"/>
  <c r="Z2475" i="4"/>
  <c r="AA2475" i="4"/>
  <c r="P2476" i="4"/>
  <c r="Q2476" i="4"/>
  <c r="R2476" i="4"/>
  <c r="S2476" i="4"/>
  <c r="T2476" i="4"/>
  <c r="U2476" i="4"/>
  <c r="V2476" i="4"/>
  <c r="W2476" i="4"/>
  <c r="X2476" i="4"/>
  <c r="Z2476" i="4"/>
  <c r="AA2476" i="4"/>
  <c r="P2477" i="4"/>
  <c r="Q2477" i="4"/>
  <c r="R2477" i="4"/>
  <c r="S2477" i="4"/>
  <c r="T2477" i="4"/>
  <c r="U2477" i="4"/>
  <c r="V2477" i="4"/>
  <c r="W2477" i="4"/>
  <c r="X2477" i="4"/>
  <c r="Z2477" i="4"/>
  <c r="AA2477" i="4"/>
  <c r="P2478" i="4"/>
  <c r="Q2478" i="4"/>
  <c r="R2478" i="4"/>
  <c r="S2478" i="4"/>
  <c r="T2478" i="4"/>
  <c r="U2478" i="4"/>
  <c r="V2478" i="4"/>
  <c r="W2478" i="4"/>
  <c r="X2478" i="4"/>
  <c r="Z2478" i="4"/>
  <c r="AA2478" i="4"/>
  <c r="P2479" i="4"/>
  <c r="Q2479" i="4"/>
  <c r="R2479" i="4"/>
  <c r="S2479" i="4"/>
  <c r="T2479" i="4"/>
  <c r="U2479" i="4"/>
  <c r="V2479" i="4"/>
  <c r="W2479" i="4"/>
  <c r="X2479" i="4"/>
  <c r="Z2479" i="4"/>
  <c r="AA2479" i="4"/>
  <c r="P2480" i="4"/>
  <c r="Q2480" i="4"/>
  <c r="R2480" i="4"/>
  <c r="S2480" i="4"/>
  <c r="T2480" i="4"/>
  <c r="U2480" i="4"/>
  <c r="V2480" i="4"/>
  <c r="W2480" i="4"/>
  <c r="X2480" i="4"/>
  <c r="Z2480" i="4"/>
  <c r="AA2480" i="4"/>
  <c r="P2481" i="4"/>
  <c r="Q2481" i="4"/>
  <c r="R2481" i="4"/>
  <c r="S2481" i="4"/>
  <c r="T2481" i="4"/>
  <c r="U2481" i="4"/>
  <c r="V2481" i="4"/>
  <c r="W2481" i="4"/>
  <c r="X2481" i="4"/>
  <c r="Z2481" i="4"/>
  <c r="AA2481" i="4"/>
  <c r="P2482" i="4"/>
  <c r="Q2482" i="4"/>
  <c r="R2482" i="4"/>
  <c r="S2482" i="4"/>
  <c r="T2482" i="4"/>
  <c r="U2482" i="4"/>
  <c r="V2482" i="4"/>
  <c r="W2482" i="4"/>
  <c r="X2482" i="4"/>
  <c r="Z2482" i="4"/>
  <c r="AA2482" i="4"/>
  <c r="P2483" i="4"/>
  <c r="Q2483" i="4"/>
  <c r="R2483" i="4"/>
  <c r="S2483" i="4"/>
  <c r="T2483" i="4"/>
  <c r="U2483" i="4"/>
  <c r="V2483" i="4"/>
  <c r="W2483" i="4"/>
  <c r="X2483" i="4"/>
  <c r="Z2483" i="4"/>
  <c r="AA2483" i="4"/>
  <c r="P2484" i="4"/>
  <c r="Q2484" i="4"/>
  <c r="R2484" i="4"/>
  <c r="S2484" i="4"/>
  <c r="T2484" i="4"/>
  <c r="U2484" i="4"/>
  <c r="V2484" i="4"/>
  <c r="W2484" i="4"/>
  <c r="X2484" i="4"/>
  <c r="Z2484" i="4"/>
  <c r="AA2484" i="4"/>
  <c r="P2485" i="4"/>
  <c r="Q2485" i="4"/>
  <c r="R2485" i="4"/>
  <c r="S2485" i="4"/>
  <c r="T2485" i="4"/>
  <c r="U2485" i="4"/>
  <c r="V2485" i="4"/>
  <c r="W2485" i="4"/>
  <c r="X2485" i="4"/>
  <c r="Z2485" i="4"/>
  <c r="AA2485" i="4"/>
  <c r="P2486" i="4"/>
  <c r="Q2486" i="4"/>
  <c r="R2486" i="4"/>
  <c r="S2486" i="4"/>
  <c r="T2486" i="4"/>
  <c r="U2486" i="4"/>
  <c r="V2486" i="4"/>
  <c r="W2486" i="4"/>
  <c r="X2486" i="4"/>
  <c r="Z2486" i="4"/>
  <c r="AA2486" i="4"/>
  <c r="P2487" i="4"/>
  <c r="Q2487" i="4"/>
  <c r="R2487" i="4"/>
  <c r="S2487" i="4"/>
  <c r="T2487" i="4"/>
  <c r="U2487" i="4"/>
  <c r="V2487" i="4"/>
  <c r="W2487" i="4"/>
  <c r="X2487" i="4"/>
  <c r="Z2487" i="4"/>
  <c r="AA2487" i="4"/>
  <c r="P2488" i="4"/>
  <c r="Q2488" i="4"/>
  <c r="R2488" i="4"/>
  <c r="S2488" i="4"/>
  <c r="T2488" i="4"/>
  <c r="U2488" i="4"/>
  <c r="V2488" i="4"/>
  <c r="W2488" i="4"/>
  <c r="X2488" i="4"/>
  <c r="Z2488" i="4"/>
  <c r="AA2488" i="4"/>
  <c r="P2489" i="4"/>
  <c r="Q2489" i="4"/>
  <c r="R2489" i="4"/>
  <c r="S2489" i="4"/>
  <c r="T2489" i="4"/>
  <c r="U2489" i="4"/>
  <c r="V2489" i="4"/>
  <c r="W2489" i="4"/>
  <c r="X2489" i="4"/>
  <c r="Z2489" i="4"/>
  <c r="AA2489" i="4"/>
  <c r="P2490" i="4"/>
  <c r="Q2490" i="4"/>
  <c r="R2490" i="4"/>
  <c r="S2490" i="4"/>
  <c r="T2490" i="4"/>
  <c r="U2490" i="4"/>
  <c r="V2490" i="4"/>
  <c r="W2490" i="4"/>
  <c r="X2490" i="4"/>
  <c r="Z2490" i="4"/>
  <c r="AA2490" i="4"/>
  <c r="P2491" i="4"/>
  <c r="Q2491" i="4"/>
  <c r="R2491" i="4"/>
  <c r="S2491" i="4"/>
  <c r="T2491" i="4"/>
  <c r="U2491" i="4"/>
  <c r="V2491" i="4"/>
  <c r="W2491" i="4"/>
  <c r="X2491" i="4"/>
  <c r="Z2491" i="4"/>
  <c r="AA2491" i="4"/>
  <c r="P2492" i="4"/>
  <c r="Q2492" i="4"/>
  <c r="R2492" i="4"/>
  <c r="S2492" i="4"/>
  <c r="T2492" i="4"/>
  <c r="U2492" i="4"/>
  <c r="V2492" i="4"/>
  <c r="W2492" i="4"/>
  <c r="X2492" i="4"/>
  <c r="Z2492" i="4"/>
  <c r="AA2492" i="4"/>
  <c r="P2493" i="4"/>
  <c r="Q2493" i="4"/>
  <c r="R2493" i="4"/>
  <c r="S2493" i="4"/>
  <c r="T2493" i="4"/>
  <c r="U2493" i="4"/>
  <c r="V2493" i="4"/>
  <c r="W2493" i="4"/>
  <c r="X2493" i="4"/>
  <c r="Z2493" i="4"/>
  <c r="AA2493" i="4"/>
  <c r="P2494" i="4"/>
  <c r="Q2494" i="4"/>
  <c r="R2494" i="4"/>
  <c r="S2494" i="4"/>
  <c r="T2494" i="4"/>
  <c r="U2494" i="4"/>
  <c r="V2494" i="4"/>
  <c r="W2494" i="4"/>
  <c r="X2494" i="4"/>
  <c r="Z2494" i="4"/>
  <c r="AA2494" i="4"/>
  <c r="P2495" i="4"/>
  <c r="Q2495" i="4"/>
  <c r="R2495" i="4"/>
  <c r="S2495" i="4"/>
  <c r="T2495" i="4"/>
  <c r="U2495" i="4"/>
  <c r="V2495" i="4"/>
  <c r="W2495" i="4"/>
  <c r="X2495" i="4"/>
  <c r="Z2495" i="4"/>
  <c r="AA2495" i="4"/>
  <c r="P2496" i="4"/>
  <c r="Q2496" i="4"/>
  <c r="R2496" i="4"/>
  <c r="S2496" i="4"/>
  <c r="T2496" i="4"/>
  <c r="U2496" i="4"/>
  <c r="V2496" i="4"/>
  <c r="W2496" i="4"/>
  <c r="X2496" i="4"/>
  <c r="Z2496" i="4"/>
  <c r="AA2496" i="4"/>
  <c r="P2497" i="4"/>
  <c r="Q2497" i="4"/>
  <c r="R2497" i="4"/>
  <c r="S2497" i="4"/>
  <c r="T2497" i="4"/>
  <c r="U2497" i="4"/>
  <c r="V2497" i="4"/>
  <c r="W2497" i="4"/>
  <c r="X2497" i="4"/>
  <c r="Z2497" i="4"/>
  <c r="AA2497" i="4"/>
  <c r="P2498" i="4"/>
  <c r="Q2498" i="4"/>
  <c r="R2498" i="4"/>
  <c r="S2498" i="4"/>
  <c r="T2498" i="4"/>
  <c r="U2498" i="4"/>
  <c r="V2498" i="4"/>
  <c r="W2498" i="4"/>
  <c r="X2498" i="4"/>
  <c r="Z2498" i="4"/>
  <c r="AA2498" i="4"/>
  <c r="P2499" i="4"/>
  <c r="Q2499" i="4"/>
  <c r="R2499" i="4"/>
  <c r="S2499" i="4"/>
  <c r="T2499" i="4"/>
  <c r="U2499" i="4"/>
  <c r="V2499" i="4"/>
  <c r="W2499" i="4"/>
  <c r="X2499" i="4"/>
  <c r="Z2499" i="4"/>
  <c r="AA2499" i="4"/>
  <c r="P2500" i="4"/>
  <c r="Q2500" i="4"/>
  <c r="R2500" i="4"/>
  <c r="S2500" i="4"/>
  <c r="T2500" i="4"/>
  <c r="U2500" i="4"/>
  <c r="V2500" i="4"/>
  <c r="W2500" i="4"/>
  <c r="X2500" i="4"/>
  <c r="Z2500" i="4"/>
  <c r="AA2500" i="4"/>
  <c r="P2501" i="4"/>
  <c r="Q2501" i="4"/>
  <c r="R2501" i="4"/>
  <c r="S2501" i="4"/>
  <c r="T2501" i="4"/>
  <c r="U2501" i="4"/>
  <c r="V2501" i="4"/>
  <c r="W2501" i="4"/>
  <c r="X2501" i="4"/>
  <c r="Z2501" i="4"/>
  <c r="AA2501" i="4"/>
  <c r="P2502" i="4"/>
  <c r="Q2502" i="4"/>
  <c r="R2502" i="4"/>
  <c r="S2502" i="4"/>
  <c r="T2502" i="4"/>
  <c r="U2502" i="4"/>
  <c r="V2502" i="4"/>
  <c r="W2502" i="4"/>
  <c r="X2502" i="4"/>
  <c r="Y2502" i="4"/>
  <c r="AA2502" i="4"/>
  <c r="P2503" i="4"/>
  <c r="Q2503" i="4"/>
  <c r="R2503" i="4"/>
  <c r="S2503" i="4"/>
  <c r="T2503" i="4"/>
  <c r="U2503" i="4"/>
  <c r="V2503" i="4"/>
  <c r="W2503" i="4"/>
  <c r="X2503" i="4"/>
  <c r="Y2503" i="4"/>
  <c r="AA2503" i="4"/>
  <c r="P2504" i="4"/>
  <c r="Q2504" i="4"/>
  <c r="R2504" i="4"/>
  <c r="S2504" i="4"/>
  <c r="T2504" i="4"/>
  <c r="U2504" i="4"/>
  <c r="V2504" i="4"/>
  <c r="W2504" i="4"/>
  <c r="X2504" i="4"/>
  <c r="Y2504" i="4"/>
  <c r="AA2504" i="4"/>
  <c r="P2505" i="4"/>
  <c r="Q2505" i="4"/>
  <c r="R2505" i="4"/>
  <c r="S2505" i="4"/>
  <c r="T2505" i="4"/>
  <c r="U2505" i="4"/>
  <c r="V2505" i="4"/>
  <c r="W2505" i="4"/>
  <c r="X2505" i="4"/>
  <c r="Y2505" i="4"/>
  <c r="AA2505" i="4"/>
  <c r="P2506" i="4"/>
  <c r="Q2506" i="4"/>
  <c r="R2506" i="4"/>
  <c r="S2506" i="4"/>
  <c r="T2506" i="4"/>
  <c r="U2506" i="4"/>
  <c r="V2506" i="4"/>
  <c r="W2506" i="4"/>
  <c r="X2506" i="4"/>
  <c r="Y2506" i="4"/>
  <c r="AA2506" i="4"/>
  <c r="P2507" i="4"/>
  <c r="Q2507" i="4"/>
  <c r="R2507" i="4"/>
  <c r="S2507" i="4"/>
  <c r="T2507" i="4"/>
  <c r="U2507" i="4"/>
  <c r="V2507" i="4"/>
  <c r="W2507" i="4"/>
  <c r="X2507" i="4"/>
  <c r="Y2507" i="4"/>
  <c r="AA2507" i="4"/>
  <c r="P2508" i="4"/>
  <c r="Q2508" i="4"/>
  <c r="R2508" i="4"/>
  <c r="S2508" i="4"/>
  <c r="T2508" i="4"/>
  <c r="U2508" i="4"/>
  <c r="V2508" i="4"/>
  <c r="W2508" i="4"/>
  <c r="X2508" i="4"/>
  <c r="Y2508" i="4"/>
  <c r="AA2508" i="4"/>
  <c r="P2509" i="4"/>
  <c r="Q2509" i="4"/>
  <c r="R2509" i="4"/>
  <c r="S2509" i="4"/>
  <c r="T2509" i="4"/>
  <c r="U2509" i="4"/>
  <c r="V2509" i="4"/>
  <c r="W2509" i="4"/>
  <c r="X2509" i="4"/>
  <c r="Y2509" i="4"/>
  <c r="AA2509" i="4"/>
  <c r="P2510" i="4"/>
  <c r="Q2510" i="4"/>
  <c r="R2510" i="4"/>
  <c r="S2510" i="4"/>
  <c r="T2510" i="4"/>
  <c r="U2510" i="4"/>
  <c r="V2510" i="4"/>
  <c r="W2510" i="4"/>
  <c r="X2510" i="4"/>
  <c r="Y2510" i="4"/>
  <c r="AA2510" i="4"/>
  <c r="P2511" i="4"/>
  <c r="Q2511" i="4"/>
  <c r="R2511" i="4"/>
  <c r="S2511" i="4"/>
  <c r="T2511" i="4"/>
  <c r="U2511" i="4"/>
  <c r="V2511" i="4"/>
  <c r="W2511" i="4"/>
  <c r="X2511" i="4"/>
  <c r="Y2511" i="4"/>
  <c r="AA2511" i="4"/>
  <c r="P2512" i="4"/>
  <c r="Q2512" i="4"/>
  <c r="R2512" i="4"/>
  <c r="S2512" i="4"/>
  <c r="T2512" i="4"/>
  <c r="U2512" i="4"/>
  <c r="V2512" i="4"/>
  <c r="W2512" i="4"/>
  <c r="X2512" i="4"/>
  <c r="Y2512" i="4"/>
  <c r="AA2512" i="4"/>
  <c r="P2513" i="4"/>
  <c r="Q2513" i="4"/>
  <c r="R2513" i="4"/>
  <c r="S2513" i="4"/>
  <c r="T2513" i="4"/>
  <c r="U2513" i="4"/>
  <c r="V2513" i="4"/>
  <c r="W2513" i="4"/>
  <c r="X2513" i="4"/>
  <c r="Y2513" i="4"/>
  <c r="AA2513" i="4"/>
  <c r="P2514" i="4"/>
  <c r="Q2514" i="4"/>
  <c r="R2514" i="4"/>
  <c r="S2514" i="4"/>
  <c r="T2514" i="4"/>
  <c r="U2514" i="4"/>
  <c r="V2514" i="4"/>
  <c r="W2514" i="4"/>
  <c r="X2514" i="4"/>
  <c r="Y2514" i="4"/>
  <c r="AA2514" i="4"/>
  <c r="P2515" i="4"/>
  <c r="Q2515" i="4"/>
  <c r="R2515" i="4"/>
  <c r="S2515" i="4"/>
  <c r="T2515" i="4"/>
  <c r="U2515" i="4"/>
  <c r="V2515" i="4"/>
  <c r="W2515" i="4"/>
  <c r="X2515" i="4"/>
  <c r="Y2515" i="4"/>
  <c r="AA2515" i="4"/>
  <c r="P2516" i="4"/>
  <c r="Q2516" i="4"/>
  <c r="R2516" i="4"/>
  <c r="S2516" i="4"/>
  <c r="T2516" i="4"/>
  <c r="U2516" i="4"/>
  <c r="V2516" i="4"/>
  <c r="W2516" i="4"/>
  <c r="X2516" i="4"/>
  <c r="Y2516" i="4"/>
  <c r="AA2516" i="4"/>
  <c r="P2517" i="4"/>
  <c r="Q2517" i="4"/>
  <c r="R2517" i="4"/>
  <c r="S2517" i="4"/>
  <c r="T2517" i="4"/>
  <c r="U2517" i="4"/>
  <c r="V2517" i="4"/>
  <c r="W2517" i="4"/>
  <c r="X2517" i="4"/>
  <c r="Y2517" i="4"/>
  <c r="AA2517" i="4"/>
  <c r="P2518" i="4"/>
  <c r="Q2518" i="4"/>
  <c r="R2518" i="4"/>
  <c r="S2518" i="4"/>
  <c r="T2518" i="4"/>
  <c r="U2518" i="4"/>
  <c r="V2518" i="4"/>
  <c r="W2518" i="4"/>
  <c r="X2518" i="4"/>
  <c r="Y2518" i="4"/>
  <c r="AA2518" i="4"/>
  <c r="P2519" i="4"/>
  <c r="Q2519" i="4"/>
  <c r="R2519" i="4"/>
  <c r="S2519" i="4"/>
  <c r="T2519" i="4"/>
  <c r="U2519" i="4"/>
  <c r="V2519" i="4"/>
  <c r="W2519" i="4"/>
  <c r="X2519" i="4"/>
  <c r="Y2519" i="4"/>
  <c r="AA2519" i="4"/>
  <c r="P2520" i="4"/>
  <c r="Q2520" i="4"/>
  <c r="R2520" i="4"/>
  <c r="S2520" i="4"/>
  <c r="T2520" i="4"/>
  <c r="U2520" i="4"/>
  <c r="V2520" i="4"/>
  <c r="W2520" i="4"/>
  <c r="X2520" i="4"/>
  <c r="Y2520" i="4"/>
  <c r="AA2520" i="4"/>
  <c r="P2521" i="4"/>
  <c r="Q2521" i="4"/>
  <c r="R2521" i="4"/>
  <c r="S2521" i="4"/>
  <c r="T2521" i="4"/>
  <c r="U2521" i="4"/>
  <c r="V2521" i="4"/>
  <c r="W2521" i="4"/>
  <c r="X2521" i="4"/>
  <c r="Y2521" i="4"/>
  <c r="AA2521" i="4"/>
  <c r="P2522" i="4"/>
  <c r="Q2522" i="4"/>
  <c r="R2522" i="4"/>
  <c r="S2522" i="4"/>
  <c r="T2522" i="4"/>
  <c r="U2522" i="4"/>
  <c r="V2522" i="4"/>
  <c r="W2522" i="4"/>
  <c r="X2522" i="4"/>
  <c r="Y2522" i="4"/>
  <c r="AA2522" i="4"/>
  <c r="P2523" i="4"/>
  <c r="Q2523" i="4"/>
  <c r="R2523" i="4"/>
  <c r="S2523" i="4"/>
  <c r="T2523" i="4"/>
  <c r="U2523" i="4"/>
  <c r="V2523" i="4"/>
  <c r="W2523" i="4"/>
  <c r="X2523" i="4"/>
  <c r="Y2523" i="4"/>
  <c r="AA2523" i="4"/>
  <c r="P2524" i="4"/>
  <c r="Q2524" i="4"/>
  <c r="R2524" i="4"/>
  <c r="S2524" i="4"/>
  <c r="T2524" i="4"/>
  <c r="U2524" i="4"/>
  <c r="V2524" i="4"/>
  <c r="W2524" i="4"/>
  <c r="X2524" i="4"/>
  <c r="Y2524" i="4"/>
  <c r="AA2524" i="4"/>
  <c r="P2525" i="4"/>
  <c r="Q2525" i="4"/>
  <c r="R2525" i="4"/>
  <c r="S2525" i="4"/>
  <c r="T2525" i="4"/>
  <c r="U2525" i="4"/>
  <c r="V2525" i="4"/>
  <c r="W2525" i="4"/>
  <c r="X2525" i="4"/>
  <c r="Y2525" i="4"/>
  <c r="AA2525" i="4"/>
  <c r="P2526" i="4"/>
  <c r="Q2526" i="4"/>
  <c r="R2526" i="4"/>
  <c r="S2526" i="4"/>
  <c r="T2526" i="4"/>
  <c r="U2526" i="4"/>
  <c r="V2526" i="4"/>
  <c r="W2526" i="4"/>
  <c r="X2526" i="4"/>
  <c r="Y2526" i="4"/>
  <c r="AA2526" i="4"/>
  <c r="P2527" i="4"/>
  <c r="Q2527" i="4"/>
  <c r="R2527" i="4"/>
  <c r="S2527" i="4"/>
  <c r="T2527" i="4"/>
  <c r="U2527" i="4"/>
  <c r="V2527" i="4"/>
  <c r="W2527" i="4"/>
  <c r="X2527" i="4"/>
  <c r="Y2527" i="4"/>
  <c r="AA2527" i="4"/>
  <c r="P2528" i="4"/>
  <c r="Q2528" i="4"/>
  <c r="R2528" i="4"/>
  <c r="S2528" i="4"/>
  <c r="T2528" i="4"/>
  <c r="U2528" i="4"/>
  <c r="V2528" i="4"/>
  <c r="W2528" i="4"/>
  <c r="X2528" i="4"/>
  <c r="Y2528" i="4"/>
  <c r="AA2528" i="4"/>
  <c r="P2529" i="4"/>
  <c r="Q2529" i="4"/>
  <c r="R2529" i="4"/>
  <c r="S2529" i="4"/>
  <c r="T2529" i="4"/>
  <c r="U2529" i="4"/>
  <c r="V2529" i="4"/>
  <c r="W2529" i="4"/>
  <c r="X2529" i="4"/>
  <c r="Y2529" i="4"/>
  <c r="AA2529" i="4"/>
  <c r="P2530" i="4"/>
  <c r="Q2530" i="4"/>
  <c r="R2530" i="4"/>
  <c r="S2530" i="4"/>
  <c r="T2530" i="4"/>
  <c r="U2530" i="4"/>
  <c r="V2530" i="4"/>
  <c r="W2530" i="4"/>
  <c r="X2530" i="4"/>
  <c r="Y2530" i="4"/>
  <c r="AA2530" i="4"/>
  <c r="P2531" i="4"/>
  <c r="Q2531" i="4"/>
  <c r="R2531" i="4"/>
  <c r="S2531" i="4"/>
  <c r="T2531" i="4"/>
  <c r="U2531" i="4"/>
  <c r="V2531" i="4"/>
  <c r="W2531" i="4"/>
  <c r="X2531" i="4"/>
  <c r="Y2531" i="4"/>
  <c r="AA2531" i="4"/>
  <c r="P2532" i="4"/>
  <c r="Q2532" i="4"/>
  <c r="R2532" i="4"/>
  <c r="S2532" i="4"/>
  <c r="T2532" i="4"/>
  <c r="U2532" i="4"/>
  <c r="V2532" i="4"/>
  <c r="W2532" i="4"/>
  <c r="X2532" i="4"/>
  <c r="Y2532" i="4"/>
  <c r="Z2532" i="4"/>
  <c r="P2533" i="4"/>
  <c r="Q2533" i="4"/>
  <c r="R2533" i="4"/>
  <c r="S2533" i="4"/>
  <c r="T2533" i="4"/>
  <c r="U2533" i="4"/>
  <c r="V2533" i="4"/>
  <c r="W2533" i="4"/>
  <c r="X2533" i="4"/>
  <c r="Y2533" i="4"/>
  <c r="Z2533" i="4"/>
  <c r="P2534" i="4"/>
  <c r="Q2534" i="4"/>
  <c r="R2534" i="4"/>
  <c r="S2534" i="4"/>
  <c r="T2534" i="4"/>
  <c r="U2534" i="4"/>
  <c r="V2534" i="4"/>
  <c r="W2534" i="4"/>
  <c r="X2534" i="4"/>
  <c r="Y2534" i="4"/>
  <c r="Z2534" i="4"/>
  <c r="P2535" i="4"/>
  <c r="Q2535" i="4"/>
  <c r="R2535" i="4"/>
  <c r="S2535" i="4"/>
  <c r="T2535" i="4"/>
  <c r="U2535" i="4"/>
  <c r="V2535" i="4"/>
  <c r="W2535" i="4"/>
  <c r="X2535" i="4"/>
  <c r="Y2535" i="4"/>
  <c r="Z2535" i="4"/>
  <c r="P2536" i="4"/>
  <c r="Q2536" i="4"/>
  <c r="R2536" i="4"/>
  <c r="S2536" i="4"/>
  <c r="T2536" i="4"/>
  <c r="U2536" i="4"/>
  <c r="V2536" i="4"/>
  <c r="W2536" i="4"/>
  <c r="X2536" i="4"/>
  <c r="Y2536" i="4"/>
  <c r="Z2536" i="4"/>
  <c r="P2537" i="4"/>
  <c r="Q2537" i="4"/>
  <c r="R2537" i="4"/>
  <c r="S2537" i="4"/>
  <c r="T2537" i="4"/>
  <c r="U2537" i="4"/>
  <c r="V2537" i="4"/>
  <c r="W2537" i="4"/>
  <c r="X2537" i="4"/>
  <c r="Y2537" i="4"/>
  <c r="Z2537" i="4"/>
  <c r="P2538" i="4"/>
  <c r="Q2538" i="4"/>
  <c r="R2538" i="4"/>
  <c r="S2538" i="4"/>
  <c r="T2538" i="4"/>
  <c r="U2538" i="4"/>
  <c r="V2538" i="4"/>
  <c r="W2538" i="4"/>
  <c r="X2538" i="4"/>
  <c r="Y2538" i="4"/>
  <c r="Z2538" i="4"/>
  <c r="P2539" i="4"/>
  <c r="Q2539" i="4"/>
  <c r="R2539" i="4"/>
  <c r="S2539" i="4"/>
  <c r="T2539" i="4"/>
  <c r="U2539" i="4"/>
  <c r="V2539" i="4"/>
  <c r="W2539" i="4"/>
  <c r="X2539" i="4"/>
  <c r="Y2539" i="4"/>
  <c r="Z2539" i="4"/>
  <c r="P2540" i="4"/>
  <c r="Q2540" i="4"/>
  <c r="R2540" i="4"/>
  <c r="S2540" i="4"/>
  <c r="T2540" i="4"/>
  <c r="U2540" i="4"/>
  <c r="V2540" i="4"/>
  <c r="W2540" i="4"/>
  <c r="X2540" i="4"/>
  <c r="Y2540" i="4"/>
  <c r="Z2540" i="4"/>
  <c r="P2541" i="4"/>
  <c r="Q2541" i="4"/>
  <c r="R2541" i="4"/>
  <c r="S2541" i="4"/>
  <c r="T2541" i="4"/>
  <c r="U2541" i="4"/>
  <c r="V2541" i="4"/>
  <c r="W2541" i="4"/>
  <c r="X2541" i="4"/>
  <c r="Y2541" i="4"/>
  <c r="Z2541" i="4"/>
  <c r="P2542" i="4"/>
  <c r="Q2542" i="4"/>
  <c r="R2542" i="4"/>
  <c r="S2542" i="4"/>
  <c r="T2542" i="4"/>
  <c r="U2542" i="4"/>
  <c r="V2542" i="4"/>
  <c r="W2542" i="4"/>
  <c r="X2542" i="4"/>
  <c r="Y2542" i="4"/>
  <c r="Z2542" i="4"/>
  <c r="P2543" i="4"/>
  <c r="Q2543" i="4"/>
  <c r="R2543" i="4"/>
  <c r="S2543" i="4"/>
  <c r="T2543" i="4"/>
  <c r="U2543" i="4"/>
  <c r="V2543" i="4"/>
  <c r="W2543" i="4"/>
  <c r="X2543" i="4"/>
  <c r="Y2543" i="4"/>
  <c r="Z2543" i="4"/>
  <c r="P2544" i="4"/>
  <c r="Q2544" i="4"/>
  <c r="R2544" i="4"/>
  <c r="S2544" i="4"/>
  <c r="T2544" i="4"/>
  <c r="U2544" i="4"/>
  <c r="V2544" i="4"/>
  <c r="W2544" i="4"/>
  <c r="X2544" i="4"/>
  <c r="Y2544" i="4"/>
  <c r="Z2544" i="4"/>
  <c r="P2545" i="4"/>
  <c r="Q2545" i="4"/>
  <c r="R2545" i="4"/>
  <c r="S2545" i="4"/>
  <c r="T2545" i="4"/>
  <c r="U2545" i="4"/>
  <c r="V2545" i="4"/>
  <c r="W2545" i="4"/>
  <c r="X2545" i="4"/>
  <c r="Y2545" i="4"/>
  <c r="Z2545" i="4"/>
  <c r="P2546" i="4"/>
  <c r="Q2546" i="4"/>
  <c r="R2546" i="4"/>
  <c r="S2546" i="4"/>
  <c r="T2546" i="4"/>
  <c r="U2546" i="4"/>
  <c r="V2546" i="4"/>
  <c r="W2546" i="4"/>
  <c r="X2546" i="4"/>
  <c r="Y2546" i="4"/>
  <c r="Z2546" i="4"/>
  <c r="P2547" i="4"/>
  <c r="Q2547" i="4"/>
  <c r="R2547" i="4"/>
  <c r="S2547" i="4"/>
  <c r="T2547" i="4"/>
  <c r="U2547" i="4"/>
  <c r="V2547" i="4"/>
  <c r="W2547" i="4"/>
  <c r="X2547" i="4"/>
  <c r="Y2547" i="4"/>
  <c r="Z2547" i="4"/>
  <c r="P2548" i="4"/>
  <c r="Q2548" i="4"/>
  <c r="R2548" i="4"/>
  <c r="S2548" i="4"/>
  <c r="T2548" i="4"/>
  <c r="U2548" i="4"/>
  <c r="V2548" i="4"/>
  <c r="W2548" i="4"/>
  <c r="X2548" i="4"/>
  <c r="Y2548" i="4"/>
  <c r="Z2548" i="4"/>
  <c r="P2549" i="4"/>
  <c r="Q2549" i="4"/>
  <c r="R2549" i="4"/>
  <c r="S2549" i="4"/>
  <c r="T2549" i="4"/>
  <c r="U2549" i="4"/>
  <c r="V2549" i="4"/>
  <c r="W2549" i="4"/>
  <c r="X2549" i="4"/>
  <c r="Y2549" i="4"/>
  <c r="Z2549" i="4"/>
  <c r="P2550" i="4"/>
  <c r="Q2550" i="4"/>
  <c r="R2550" i="4"/>
  <c r="S2550" i="4"/>
  <c r="T2550" i="4"/>
  <c r="U2550" i="4"/>
  <c r="V2550" i="4"/>
  <c r="W2550" i="4"/>
  <c r="X2550" i="4"/>
  <c r="Y2550" i="4"/>
  <c r="Z2550" i="4"/>
  <c r="P2551" i="4"/>
  <c r="Q2551" i="4"/>
  <c r="R2551" i="4"/>
  <c r="S2551" i="4"/>
  <c r="T2551" i="4"/>
  <c r="U2551" i="4"/>
  <c r="V2551" i="4"/>
  <c r="W2551" i="4"/>
  <c r="X2551" i="4"/>
  <c r="Y2551" i="4"/>
  <c r="Z2551" i="4"/>
  <c r="P2552" i="4"/>
  <c r="Q2552" i="4"/>
  <c r="R2552" i="4"/>
  <c r="S2552" i="4"/>
  <c r="T2552" i="4"/>
  <c r="U2552" i="4"/>
  <c r="V2552" i="4"/>
  <c r="W2552" i="4"/>
  <c r="X2552" i="4"/>
  <c r="Y2552" i="4"/>
  <c r="Z2552" i="4"/>
  <c r="P2553" i="4"/>
  <c r="Q2553" i="4"/>
  <c r="R2553" i="4"/>
  <c r="S2553" i="4"/>
  <c r="T2553" i="4"/>
  <c r="U2553" i="4"/>
  <c r="V2553" i="4"/>
  <c r="W2553" i="4"/>
  <c r="X2553" i="4"/>
  <c r="Y2553" i="4"/>
  <c r="Z2553" i="4"/>
  <c r="P2554" i="4"/>
  <c r="Q2554" i="4"/>
  <c r="R2554" i="4"/>
  <c r="S2554" i="4"/>
  <c r="T2554" i="4"/>
  <c r="U2554" i="4"/>
  <c r="V2554" i="4"/>
  <c r="W2554" i="4"/>
  <c r="X2554" i="4"/>
  <c r="Y2554" i="4"/>
  <c r="Z2554" i="4"/>
  <c r="P2555" i="4"/>
  <c r="Q2555" i="4"/>
  <c r="R2555" i="4"/>
  <c r="S2555" i="4"/>
  <c r="T2555" i="4"/>
  <c r="U2555" i="4"/>
  <c r="V2555" i="4"/>
  <c r="W2555" i="4"/>
  <c r="X2555" i="4"/>
  <c r="Y2555" i="4"/>
  <c r="Z2555" i="4"/>
  <c r="P2556" i="4"/>
  <c r="Q2556" i="4"/>
  <c r="R2556" i="4"/>
  <c r="S2556" i="4"/>
  <c r="T2556" i="4"/>
  <c r="U2556" i="4"/>
  <c r="V2556" i="4"/>
  <c r="W2556" i="4"/>
  <c r="X2556" i="4"/>
  <c r="Y2556" i="4"/>
  <c r="Z2556" i="4"/>
  <c r="P2557" i="4"/>
  <c r="Q2557" i="4"/>
  <c r="R2557" i="4"/>
  <c r="S2557" i="4"/>
  <c r="T2557" i="4"/>
  <c r="U2557" i="4"/>
  <c r="V2557" i="4"/>
  <c r="W2557" i="4"/>
  <c r="X2557" i="4"/>
  <c r="Y2557" i="4"/>
  <c r="Z2557" i="4"/>
  <c r="P2558" i="4"/>
  <c r="Q2558" i="4"/>
  <c r="R2558" i="4"/>
  <c r="S2558" i="4"/>
  <c r="T2558" i="4"/>
  <c r="U2558" i="4"/>
  <c r="V2558" i="4"/>
  <c r="W2558" i="4"/>
  <c r="X2558" i="4"/>
  <c r="Y2558" i="4"/>
  <c r="Z2558" i="4"/>
  <c r="P2559" i="4"/>
  <c r="Q2559" i="4"/>
  <c r="R2559" i="4"/>
  <c r="S2559" i="4"/>
  <c r="T2559" i="4"/>
  <c r="U2559" i="4"/>
  <c r="V2559" i="4"/>
  <c r="W2559" i="4"/>
  <c r="X2559" i="4"/>
  <c r="Y2559" i="4"/>
  <c r="Z2559" i="4"/>
  <c r="P2560" i="4"/>
  <c r="Q2560" i="4"/>
  <c r="R2560" i="4"/>
  <c r="S2560" i="4"/>
  <c r="T2560" i="4"/>
  <c r="U2560" i="4"/>
  <c r="V2560" i="4"/>
  <c r="W2560" i="4"/>
  <c r="X2560" i="4"/>
  <c r="Y2560" i="4"/>
  <c r="Z2560" i="4"/>
  <c r="P2561" i="4"/>
  <c r="Q2561" i="4"/>
  <c r="R2561" i="4"/>
  <c r="S2561" i="4"/>
  <c r="T2561" i="4"/>
  <c r="U2561" i="4"/>
  <c r="V2561" i="4"/>
  <c r="W2561" i="4"/>
  <c r="X2561" i="4"/>
  <c r="Y2561" i="4"/>
  <c r="Z2561" i="4"/>
  <c r="P2562" i="4"/>
  <c r="Q2562" i="4"/>
  <c r="R2562" i="4"/>
  <c r="S2562" i="4"/>
  <c r="T2562" i="4"/>
  <c r="U2562" i="4"/>
  <c r="V2562" i="4"/>
  <c r="W2562" i="4"/>
  <c r="X2562" i="4"/>
  <c r="Y2562" i="4"/>
  <c r="Z2562" i="4"/>
  <c r="Q2563" i="4"/>
  <c r="R2563" i="4"/>
  <c r="S2563" i="4"/>
  <c r="T2563" i="4"/>
  <c r="U2563" i="4"/>
  <c r="V2563" i="4"/>
  <c r="W2563" i="4"/>
  <c r="X2563" i="4"/>
  <c r="Y2563" i="4"/>
  <c r="Z2563" i="4"/>
  <c r="AA2563" i="4"/>
  <c r="Q2564" i="4"/>
  <c r="R2564" i="4"/>
  <c r="S2564" i="4"/>
  <c r="T2564" i="4"/>
  <c r="U2564" i="4"/>
  <c r="V2564" i="4"/>
  <c r="W2564" i="4"/>
  <c r="X2564" i="4"/>
  <c r="Y2564" i="4"/>
  <c r="Z2564" i="4"/>
  <c r="AA2564" i="4"/>
  <c r="Q2565" i="4"/>
  <c r="R2565" i="4"/>
  <c r="S2565" i="4"/>
  <c r="T2565" i="4"/>
  <c r="U2565" i="4"/>
  <c r="V2565" i="4"/>
  <c r="W2565" i="4"/>
  <c r="X2565" i="4"/>
  <c r="Y2565" i="4"/>
  <c r="Z2565" i="4"/>
  <c r="AA2565" i="4"/>
  <c r="Q2566" i="4"/>
  <c r="R2566" i="4"/>
  <c r="S2566" i="4"/>
  <c r="T2566" i="4"/>
  <c r="U2566" i="4"/>
  <c r="V2566" i="4"/>
  <c r="W2566" i="4"/>
  <c r="X2566" i="4"/>
  <c r="Y2566" i="4"/>
  <c r="Z2566" i="4"/>
  <c r="AA2566" i="4"/>
  <c r="Q2567" i="4"/>
  <c r="R2567" i="4"/>
  <c r="S2567" i="4"/>
  <c r="T2567" i="4"/>
  <c r="U2567" i="4"/>
  <c r="V2567" i="4"/>
  <c r="W2567" i="4"/>
  <c r="X2567" i="4"/>
  <c r="Y2567" i="4"/>
  <c r="Z2567" i="4"/>
  <c r="AA2567" i="4"/>
  <c r="Q2568" i="4"/>
  <c r="R2568" i="4"/>
  <c r="S2568" i="4"/>
  <c r="T2568" i="4"/>
  <c r="U2568" i="4"/>
  <c r="V2568" i="4"/>
  <c r="W2568" i="4"/>
  <c r="X2568" i="4"/>
  <c r="Y2568" i="4"/>
  <c r="Z2568" i="4"/>
  <c r="AA2568" i="4"/>
  <c r="Q2569" i="4"/>
  <c r="R2569" i="4"/>
  <c r="S2569" i="4"/>
  <c r="T2569" i="4"/>
  <c r="U2569" i="4"/>
  <c r="V2569" i="4"/>
  <c r="W2569" i="4"/>
  <c r="X2569" i="4"/>
  <c r="Y2569" i="4"/>
  <c r="Z2569" i="4"/>
  <c r="AA2569" i="4"/>
  <c r="Q2570" i="4"/>
  <c r="R2570" i="4"/>
  <c r="S2570" i="4"/>
  <c r="T2570" i="4"/>
  <c r="U2570" i="4"/>
  <c r="V2570" i="4"/>
  <c r="W2570" i="4"/>
  <c r="X2570" i="4"/>
  <c r="Y2570" i="4"/>
  <c r="Z2570" i="4"/>
  <c r="AA2570" i="4"/>
  <c r="Q2571" i="4"/>
  <c r="R2571" i="4"/>
  <c r="S2571" i="4"/>
  <c r="T2571" i="4"/>
  <c r="U2571" i="4"/>
  <c r="V2571" i="4"/>
  <c r="W2571" i="4"/>
  <c r="X2571" i="4"/>
  <c r="Y2571" i="4"/>
  <c r="Z2571" i="4"/>
  <c r="AA2571" i="4"/>
  <c r="Q2572" i="4"/>
  <c r="R2572" i="4"/>
  <c r="S2572" i="4"/>
  <c r="T2572" i="4"/>
  <c r="U2572" i="4"/>
  <c r="V2572" i="4"/>
  <c r="W2572" i="4"/>
  <c r="X2572" i="4"/>
  <c r="Y2572" i="4"/>
  <c r="Z2572" i="4"/>
  <c r="AA2572" i="4"/>
  <c r="Q2573" i="4"/>
  <c r="R2573" i="4"/>
  <c r="S2573" i="4"/>
  <c r="T2573" i="4"/>
  <c r="U2573" i="4"/>
  <c r="V2573" i="4"/>
  <c r="W2573" i="4"/>
  <c r="X2573" i="4"/>
  <c r="Y2573" i="4"/>
  <c r="Z2573" i="4"/>
  <c r="AA2573" i="4"/>
  <c r="Q2574" i="4"/>
  <c r="R2574" i="4"/>
  <c r="S2574" i="4"/>
  <c r="T2574" i="4"/>
  <c r="U2574" i="4"/>
  <c r="V2574" i="4"/>
  <c r="W2574" i="4"/>
  <c r="X2574" i="4"/>
  <c r="Y2574" i="4"/>
  <c r="Z2574" i="4"/>
  <c r="AA2574" i="4"/>
  <c r="Q2575" i="4"/>
  <c r="R2575" i="4"/>
  <c r="S2575" i="4"/>
  <c r="T2575" i="4"/>
  <c r="U2575" i="4"/>
  <c r="V2575" i="4"/>
  <c r="W2575" i="4"/>
  <c r="X2575" i="4"/>
  <c r="Y2575" i="4"/>
  <c r="Z2575" i="4"/>
  <c r="AA2575" i="4"/>
  <c r="Q2576" i="4"/>
  <c r="R2576" i="4"/>
  <c r="S2576" i="4"/>
  <c r="T2576" i="4"/>
  <c r="U2576" i="4"/>
  <c r="V2576" i="4"/>
  <c r="W2576" i="4"/>
  <c r="X2576" i="4"/>
  <c r="Y2576" i="4"/>
  <c r="Z2576" i="4"/>
  <c r="AA2576" i="4"/>
  <c r="Q2577" i="4"/>
  <c r="R2577" i="4"/>
  <c r="S2577" i="4"/>
  <c r="T2577" i="4"/>
  <c r="U2577" i="4"/>
  <c r="V2577" i="4"/>
  <c r="W2577" i="4"/>
  <c r="X2577" i="4"/>
  <c r="Y2577" i="4"/>
  <c r="Z2577" i="4"/>
  <c r="AA2577" i="4"/>
  <c r="Q2578" i="4"/>
  <c r="R2578" i="4"/>
  <c r="S2578" i="4"/>
  <c r="T2578" i="4"/>
  <c r="U2578" i="4"/>
  <c r="V2578" i="4"/>
  <c r="W2578" i="4"/>
  <c r="X2578" i="4"/>
  <c r="Y2578" i="4"/>
  <c r="Z2578" i="4"/>
  <c r="AA2578" i="4"/>
  <c r="Q2579" i="4"/>
  <c r="R2579" i="4"/>
  <c r="S2579" i="4"/>
  <c r="T2579" i="4"/>
  <c r="U2579" i="4"/>
  <c r="V2579" i="4"/>
  <c r="W2579" i="4"/>
  <c r="X2579" i="4"/>
  <c r="Y2579" i="4"/>
  <c r="Z2579" i="4"/>
  <c r="AA2579" i="4"/>
  <c r="Q2580" i="4"/>
  <c r="R2580" i="4"/>
  <c r="S2580" i="4"/>
  <c r="T2580" i="4"/>
  <c r="U2580" i="4"/>
  <c r="V2580" i="4"/>
  <c r="W2580" i="4"/>
  <c r="X2580" i="4"/>
  <c r="Y2580" i="4"/>
  <c r="Z2580" i="4"/>
  <c r="AA2580" i="4"/>
  <c r="Q2581" i="4"/>
  <c r="R2581" i="4"/>
  <c r="S2581" i="4"/>
  <c r="T2581" i="4"/>
  <c r="U2581" i="4"/>
  <c r="V2581" i="4"/>
  <c r="W2581" i="4"/>
  <c r="X2581" i="4"/>
  <c r="Y2581" i="4"/>
  <c r="Z2581" i="4"/>
  <c r="AA2581" i="4"/>
  <c r="Q2582" i="4"/>
  <c r="R2582" i="4"/>
  <c r="S2582" i="4"/>
  <c r="T2582" i="4"/>
  <c r="U2582" i="4"/>
  <c r="V2582" i="4"/>
  <c r="W2582" i="4"/>
  <c r="X2582" i="4"/>
  <c r="Y2582" i="4"/>
  <c r="Z2582" i="4"/>
  <c r="AA2582" i="4"/>
  <c r="Q2583" i="4"/>
  <c r="R2583" i="4"/>
  <c r="S2583" i="4"/>
  <c r="T2583" i="4"/>
  <c r="U2583" i="4"/>
  <c r="V2583" i="4"/>
  <c r="W2583" i="4"/>
  <c r="X2583" i="4"/>
  <c r="Y2583" i="4"/>
  <c r="Z2583" i="4"/>
  <c r="AA2583" i="4"/>
  <c r="Q2584" i="4"/>
  <c r="R2584" i="4"/>
  <c r="S2584" i="4"/>
  <c r="T2584" i="4"/>
  <c r="U2584" i="4"/>
  <c r="V2584" i="4"/>
  <c r="W2584" i="4"/>
  <c r="X2584" i="4"/>
  <c r="Y2584" i="4"/>
  <c r="Z2584" i="4"/>
  <c r="AA2584" i="4"/>
  <c r="Q2585" i="4"/>
  <c r="R2585" i="4"/>
  <c r="S2585" i="4"/>
  <c r="T2585" i="4"/>
  <c r="U2585" i="4"/>
  <c r="V2585" i="4"/>
  <c r="W2585" i="4"/>
  <c r="X2585" i="4"/>
  <c r="Y2585" i="4"/>
  <c r="Z2585" i="4"/>
  <c r="AA2585" i="4"/>
  <c r="Q2586" i="4"/>
  <c r="R2586" i="4"/>
  <c r="S2586" i="4"/>
  <c r="T2586" i="4"/>
  <c r="U2586" i="4"/>
  <c r="V2586" i="4"/>
  <c r="W2586" i="4"/>
  <c r="X2586" i="4"/>
  <c r="Y2586" i="4"/>
  <c r="Z2586" i="4"/>
  <c r="AA2586" i="4"/>
  <c r="Q2587" i="4"/>
  <c r="R2587" i="4"/>
  <c r="S2587" i="4"/>
  <c r="T2587" i="4"/>
  <c r="U2587" i="4"/>
  <c r="V2587" i="4"/>
  <c r="W2587" i="4"/>
  <c r="X2587" i="4"/>
  <c r="Y2587" i="4"/>
  <c r="Z2587" i="4"/>
  <c r="AA2587" i="4"/>
  <c r="Q2588" i="4"/>
  <c r="R2588" i="4"/>
  <c r="S2588" i="4"/>
  <c r="T2588" i="4"/>
  <c r="U2588" i="4"/>
  <c r="V2588" i="4"/>
  <c r="W2588" i="4"/>
  <c r="X2588" i="4"/>
  <c r="Y2588" i="4"/>
  <c r="Z2588" i="4"/>
  <c r="AA2588" i="4"/>
  <c r="Q2589" i="4"/>
  <c r="R2589" i="4"/>
  <c r="S2589" i="4"/>
  <c r="T2589" i="4"/>
  <c r="U2589" i="4"/>
  <c r="V2589" i="4"/>
  <c r="W2589" i="4"/>
  <c r="X2589" i="4"/>
  <c r="Y2589" i="4"/>
  <c r="Z2589" i="4"/>
  <c r="AA2589" i="4"/>
  <c r="Q2590" i="4"/>
  <c r="R2590" i="4"/>
  <c r="S2590" i="4"/>
  <c r="T2590" i="4"/>
  <c r="U2590" i="4"/>
  <c r="V2590" i="4"/>
  <c r="W2590" i="4"/>
  <c r="X2590" i="4"/>
  <c r="Y2590" i="4"/>
  <c r="Z2590" i="4"/>
  <c r="AA2590" i="4"/>
  <c r="Q2591" i="4"/>
  <c r="R2591" i="4"/>
  <c r="S2591" i="4"/>
  <c r="T2591" i="4"/>
  <c r="U2591" i="4"/>
  <c r="V2591" i="4"/>
  <c r="W2591" i="4"/>
  <c r="X2591" i="4"/>
  <c r="Y2591" i="4"/>
  <c r="Z2591" i="4"/>
  <c r="AA2591" i="4"/>
  <c r="Q2592" i="4"/>
  <c r="R2592" i="4"/>
  <c r="S2592" i="4"/>
  <c r="T2592" i="4"/>
  <c r="U2592" i="4"/>
  <c r="V2592" i="4"/>
  <c r="W2592" i="4"/>
  <c r="X2592" i="4"/>
  <c r="Y2592" i="4"/>
  <c r="Z2592" i="4"/>
  <c r="AA2592" i="4"/>
  <c r="Q2593" i="4"/>
  <c r="R2593" i="4"/>
  <c r="S2593" i="4"/>
  <c r="T2593" i="4"/>
  <c r="U2593" i="4"/>
  <c r="V2593" i="4"/>
  <c r="W2593" i="4"/>
  <c r="X2593" i="4"/>
  <c r="Y2593" i="4"/>
  <c r="Z2593" i="4"/>
  <c r="AA2593" i="4"/>
  <c r="P2594" i="4"/>
  <c r="R2594" i="4"/>
  <c r="S2594" i="4"/>
  <c r="T2594" i="4"/>
  <c r="U2594" i="4"/>
  <c r="V2594" i="4"/>
  <c r="W2594" i="4"/>
  <c r="X2594" i="4"/>
  <c r="Y2594" i="4"/>
  <c r="Z2594" i="4"/>
  <c r="AA2594" i="4"/>
  <c r="P2595" i="4"/>
  <c r="R2595" i="4"/>
  <c r="S2595" i="4"/>
  <c r="T2595" i="4"/>
  <c r="U2595" i="4"/>
  <c r="V2595" i="4"/>
  <c r="W2595" i="4"/>
  <c r="X2595" i="4"/>
  <c r="Y2595" i="4"/>
  <c r="Z2595" i="4"/>
  <c r="AA2595" i="4"/>
  <c r="P2596" i="4"/>
  <c r="R2596" i="4"/>
  <c r="S2596" i="4"/>
  <c r="T2596" i="4"/>
  <c r="U2596" i="4"/>
  <c r="V2596" i="4"/>
  <c r="W2596" i="4"/>
  <c r="X2596" i="4"/>
  <c r="Y2596" i="4"/>
  <c r="Z2596" i="4"/>
  <c r="AA2596" i="4"/>
  <c r="P2597" i="4"/>
  <c r="R2597" i="4"/>
  <c r="S2597" i="4"/>
  <c r="T2597" i="4"/>
  <c r="U2597" i="4"/>
  <c r="V2597" i="4"/>
  <c r="W2597" i="4"/>
  <c r="X2597" i="4"/>
  <c r="Y2597" i="4"/>
  <c r="Z2597" i="4"/>
  <c r="AA2597" i="4"/>
  <c r="P2598" i="4"/>
  <c r="R2598" i="4"/>
  <c r="S2598" i="4"/>
  <c r="T2598" i="4"/>
  <c r="U2598" i="4"/>
  <c r="V2598" i="4"/>
  <c r="W2598" i="4"/>
  <c r="X2598" i="4"/>
  <c r="Y2598" i="4"/>
  <c r="Z2598" i="4"/>
  <c r="AA2598" i="4"/>
  <c r="P2599" i="4"/>
  <c r="R2599" i="4"/>
  <c r="S2599" i="4"/>
  <c r="T2599" i="4"/>
  <c r="U2599" i="4"/>
  <c r="V2599" i="4"/>
  <c r="W2599" i="4"/>
  <c r="X2599" i="4"/>
  <c r="Y2599" i="4"/>
  <c r="Z2599" i="4"/>
  <c r="AA2599" i="4"/>
  <c r="P2600" i="4"/>
  <c r="R2600" i="4"/>
  <c r="S2600" i="4"/>
  <c r="T2600" i="4"/>
  <c r="U2600" i="4"/>
  <c r="V2600" i="4"/>
  <c r="W2600" i="4"/>
  <c r="X2600" i="4"/>
  <c r="Y2600" i="4"/>
  <c r="Z2600" i="4"/>
  <c r="AA2600" i="4"/>
  <c r="P2601" i="4"/>
  <c r="R2601" i="4"/>
  <c r="S2601" i="4"/>
  <c r="T2601" i="4"/>
  <c r="U2601" i="4"/>
  <c r="V2601" i="4"/>
  <c r="W2601" i="4"/>
  <c r="X2601" i="4"/>
  <c r="Y2601" i="4"/>
  <c r="Z2601" i="4"/>
  <c r="AA2601" i="4"/>
  <c r="P2602" i="4"/>
  <c r="R2602" i="4"/>
  <c r="S2602" i="4"/>
  <c r="T2602" i="4"/>
  <c r="U2602" i="4"/>
  <c r="V2602" i="4"/>
  <c r="W2602" i="4"/>
  <c r="X2602" i="4"/>
  <c r="Y2602" i="4"/>
  <c r="Z2602" i="4"/>
  <c r="AA2602" i="4"/>
  <c r="P2603" i="4"/>
  <c r="R2603" i="4"/>
  <c r="S2603" i="4"/>
  <c r="T2603" i="4"/>
  <c r="U2603" i="4"/>
  <c r="V2603" i="4"/>
  <c r="W2603" i="4"/>
  <c r="X2603" i="4"/>
  <c r="Y2603" i="4"/>
  <c r="Z2603" i="4"/>
  <c r="AA2603" i="4"/>
  <c r="P2604" i="4"/>
  <c r="R2604" i="4"/>
  <c r="S2604" i="4"/>
  <c r="T2604" i="4"/>
  <c r="U2604" i="4"/>
  <c r="V2604" i="4"/>
  <c r="W2604" i="4"/>
  <c r="X2604" i="4"/>
  <c r="Y2604" i="4"/>
  <c r="Z2604" i="4"/>
  <c r="AA2604" i="4"/>
  <c r="P2605" i="4"/>
  <c r="R2605" i="4"/>
  <c r="S2605" i="4"/>
  <c r="T2605" i="4"/>
  <c r="U2605" i="4"/>
  <c r="V2605" i="4"/>
  <c r="W2605" i="4"/>
  <c r="X2605" i="4"/>
  <c r="Y2605" i="4"/>
  <c r="Z2605" i="4"/>
  <c r="AA2605" i="4"/>
  <c r="P2606" i="4"/>
  <c r="R2606" i="4"/>
  <c r="S2606" i="4"/>
  <c r="T2606" i="4"/>
  <c r="U2606" i="4"/>
  <c r="V2606" i="4"/>
  <c r="W2606" i="4"/>
  <c r="X2606" i="4"/>
  <c r="Y2606" i="4"/>
  <c r="Z2606" i="4"/>
  <c r="AA2606" i="4"/>
  <c r="P2607" i="4"/>
  <c r="R2607" i="4"/>
  <c r="S2607" i="4"/>
  <c r="T2607" i="4"/>
  <c r="U2607" i="4"/>
  <c r="V2607" i="4"/>
  <c r="W2607" i="4"/>
  <c r="X2607" i="4"/>
  <c r="Y2607" i="4"/>
  <c r="Z2607" i="4"/>
  <c r="AA2607" i="4"/>
  <c r="P2608" i="4"/>
  <c r="R2608" i="4"/>
  <c r="S2608" i="4"/>
  <c r="T2608" i="4"/>
  <c r="U2608" i="4"/>
  <c r="V2608" i="4"/>
  <c r="W2608" i="4"/>
  <c r="X2608" i="4"/>
  <c r="Y2608" i="4"/>
  <c r="Z2608" i="4"/>
  <c r="AA2608" i="4"/>
  <c r="P2609" i="4"/>
  <c r="R2609" i="4"/>
  <c r="S2609" i="4"/>
  <c r="T2609" i="4"/>
  <c r="U2609" i="4"/>
  <c r="V2609" i="4"/>
  <c r="W2609" i="4"/>
  <c r="X2609" i="4"/>
  <c r="Y2609" i="4"/>
  <c r="Z2609" i="4"/>
  <c r="AA2609" i="4"/>
  <c r="P2610" i="4"/>
  <c r="R2610" i="4"/>
  <c r="S2610" i="4"/>
  <c r="T2610" i="4"/>
  <c r="U2610" i="4"/>
  <c r="V2610" i="4"/>
  <c r="W2610" i="4"/>
  <c r="X2610" i="4"/>
  <c r="Y2610" i="4"/>
  <c r="Z2610" i="4"/>
  <c r="AA2610" i="4"/>
  <c r="P2611" i="4"/>
  <c r="R2611" i="4"/>
  <c r="S2611" i="4"/>
  <c r="T2611" i="4"/>
  <c r="U2611" i="4"/>
  <c r="V2611" i="4"/>
  <c r="W2611" i="4"/>
  <c r="X2611" i="4"/>
  <c r="Y2611" i="4"/>
  <c r="Z2611" i="4"/>
  <c r="AA2611" i="4"/>
  <c r="P2612" i="4"/>
  <c r="R2612" i="4"/>
  <c r="S2612" i="4"/>
  <c r="T2612" i="4"/>
  <c r="U2612" i="4"/>
  <c r="V2612" i="4"/>
  <c r="W2612" i="4"/>
  <c r="X2612" i="4"/>
  <c r="Y2612" i="4"/>
  <c r="Z2612" i="4"/>
  <c r="AA2612" i="4"/>
  <c r="P2613" i="4"/>
  <c r="R2613" i="4"/>
  <c r="S2613" i="4"/>
  <c r="T2613" i="4"/>
  <c r="U2613" i="4"/>
  <c r="V2613" i="4"/>
  <c r="W2613" i="4"/>
  <c r="X2613" i="4"/>
  <c r="Y2613" i="4"/>
  <c r="Z2613" i="4"/>
  <c r="AA2613" i="4"/>
  <c r="P2614" i="4"/>
  <c r="R2614" i="4"/>
  <c r="S2614" i="4"/>
  <c r="T2614" i="4"/>
  <c r="U2614" i="4"/>
  <c r="V2614" i="4"/>
  <c r="W2614" i="4"/>
  <c r="X2614" i="4"/>
  <c r="Y2614" i="4"/>
  <c r="Z2614" i="4"/>
  <c r="AA2614" i="4"/>
  <c r="P2615" i="4"/>
  <c r="R2615" i="4"/>
  <c r="S2615" i="4"/>
  <c r="T2615" i="4"/>
  <c r="U2615" i="4"/>
  <c r="V2615" i="4"/>
  <c r="W2615" i="4"/>
  <c r="X2615" i="4"/>
  <c r="Y2615" i="4"/>
  <c r="Z2615" i="4"/>
  <c r="AA2615" i="4"/>
  <c r="P2616" i="4"/>
  <c r="R2616" i="4"/>
  <c r="S2616" i="4"/>
  <c r="T2616" i="4"/>
  <c r="U2616" i="4"/>
  <c r="V2616" i="4"/>
  <c r="W2616" i="4"/>
  <c r="X2616" i="4"/>
  <c r="Y2616" i="4"/>
  <c r="Z2616" i="4"/>
  <c r="AA2616" i="4"/>
  <c r="P2617" i="4"/>
  <c r="R2617" i="4"/>
  <c r="S2617" i="4"/>
  <c r="T2617" i="4"/>
  <c r="U2617" i="4"/>
  <c r="V2617" i="4"/>
  <c r="W2617" i="4"/>
  <c r="X2617" i="4"/>
  <c r="Y2617" i="4"/>
  <c r="Z2617" i="4"/>
  <c r="AA2617" i="4"/>
  <c r="P2618" i="4"/>
  <c r="R2618" i="4"/>
  <c r="S2618" i="4"/>
  <c r="T2618" i="4"/>
  <c r="U2618" i="4"/>
  <c r="V2618" i="4"/>
  <c r="W2618" i="4"/>
  <c r="X2618" i="4"/>
  <c r="Y2618" i="4"/>
  <c r="Z2618" i="4"/>
  <c r="AA2618" i="4"/>
  <c r="P2619" i="4"/>
  <c r="R2619" i="4"/>
  <c r="S2619" i="4"/>
  <c r="T2619" i="4"/>
  <c r="U2619" i="4"/>
  <c r="V2619" i="4"/>
  <c r="W2619" i="4"/>
  <c r="X2619" i="4"/>
  <c r="Y2619" i="4"/>
  <c r="Z2619" i="4"/>
  <c r="AA2619" i="4"/>
  <c r="P2620" i="4"/>
  <c r="R2620" i="4"/>
  <c r="S2620" i="4"/>
  <c r="T2620" i="4"/>
  <c r="U2620" i="4"/>
  <c r="V2620" i="4"/>
  <c r="W2620" i="4"/>
  <c r="X2620" i="4"/>
  <c r="Y2620" i="4"/>
  <c r="Z2620" i="4"/>
  <c r="AA2620" i="4"/>
  <c r="P2621" i="4"/>
  <c r="R2621" i="4"/>
  <c r="S2621" i="4"/>
  <c r="T2621" i="4"/>
  <c r="U2621" i="4"/>
  <c r="V2621" i="4"/>
  <c r="W2621" i="4"/>
  <c r="X2621" i="4"/>
  <c r="Y2621" i="4"/>
  <c r="Z2621" i="4"/>
  <c r="AA2621" i="4"/>
  <c r="P2622" i="4"/>
  <c r="R2622" i="4"/>
  <c r="S2622" i="4"/>
  <c r="T2622" i="4"/>
  <c r="U2622" i="4"/>
  <c r="V2622" i="4"/>
  <c r="W2622" i="4"/>
  <c r="X2622" i="4"/>
  <c r="Y2622" i="4"/>
  <c r="Z2622" i="4"/>
  <c r="AA2622" i="4"/>
  <c r="P2623" i="4"/>
  <c r="Q2623" i="4"/>
  <c r="S2623" i="4"/>
  <c r="T2623" i="4"/>
  <c r="U2623" i="4"/>
  <c r="V2623" i="4"/>
  <c r="W2623" i="4"/>
  <c r="X2623" i="4"/>
  <c r="Y2623" i="4"/>
  <c r="Z2623" i="4"/>
  <c r="AA2623" i="4"/>
  <c r="P2624" i="4"/>
  <c r="Q2624" i="4"/>
  <c r="S2624" i="4"/>
  <c r="T2624" i="4"/>
  <c r="U2624" i="4"/>
  <c r="V2624" i="4"/>
  <c r="W2624" i="4"/>
  <c r="X2624" i="4"/>
  <c r="Y2624" i="4"/>
  <c r="Z2624" i="4"/>
  <c r="AA2624" i="4"/>
  <c r="P2625" i="4"/>
  <c r="Q2625" i="4"/>
  <c r="S2625" i="4"/>
  <c r="T2625" i="4"/>
  <c r="U2625" i="4"/>
  <c r="V2625" i="4"/>
  <c r="W2625" i="4"/>
  <c r="X2625" i="4"/>
  <c r="Y2625" i="4"/>
  <c r="Z2625" i="4"/>
  <c r="AA2625" i="4"/>
  <c r="P2626" i="4"/>
  <c r="Q2626" i="4"/>
  <c r="S2626" i="4"/>
  <c r="T2626" i="4"/>
  <c r="U2626" i="4"/>
  <c r="V2626" i="4"/>
  <c r="W2626" i="4"/>
  <c r="X2626" i="4"/>
  <c r="Y2626" i="4"/>
  <c r="Z2626" i="4"/>
  <c r="AA2626" i="4"/>
  <c r="P2627" i="4"/>
  <c r="Q2627" i="4"/>
  <c r="S2627" i="4"/>
  <c r="T2627" i="4"/>
  <c r="U2627" i="4"/>
  <c r="V2627" i="4"/>
  <c r="W2627" i="4"/>
  <c r="X2627" i="4"/>
  <c r="Y2627" i="4"/>
  <c r="Z2627" i="4"/>
  <c r="AA2627" i="4"/>
  <c r="P2628" i="4"/>
  <c r="Q2628" i="4"/>
  <c r="S2628" i="4"/>
  <c r="T2628" i="4"/>
  <c r="U2628" i="4"/>
  <c r="V2628" i="4"/>
  <c r="W2628" i="4"/>
  <c r="X2628" i="4"/>
  <c r="Y2628" i="4"/>
  <c r="Z2628" i="4"/>
  <c r="AA2628" i="4"/>
  <c r="P2629" i="4"/>
  <c r="Q2629" i="4"/>
  <c r="S2629" i="4"/>
  <c r="T2629" i="4"/>
  <c r="U2629" i="4"/>
  <c r="V2629" i="4"/>
  <c r="W2629" i="4"/>
  <c r="X2629" i="4"/>
  <c r="Y2629" i="4"/>
  <c r="Z2629" i="4"/>
  <c r="AA2629" i="4"/>
  <c r="P2630" i="4"/>
  <c r="Q2630" i="4"/>
  <c r="S2630" i="4"/>
  <c r="T2630" i="4"/>
  <c r="U2630" i="4"/>
  <c r="V2630" i="4"/>
  <c r="W2630" i="4"/>
  <c r="X2630" i="4"/>
  <c r="Y2630" i="4"/>
  <c r="Z2630" i="4"/>
  <c r="AA2630" i="4"/>
  <c r="P2631" i="4"/>
  <c r="Q2631" i="4"/>
  <c r="S2631" i="4"/>
  <c r="T2631" i="4"/>
  <c r="U2631" i="4"/>
  <c r="V2631" i="4"/>
  <c r="W2631" i="4"/>
  <c r="X2631" i="4"/>
  <c r="Y2631" i="4"/>
  <c r="Z2631" i="4"/>
  <c r="AA2631" i="4"/>
  <c r="P2632" i="4"/>
  <c r="Q2632" i="4"/>
  <c r="S2632" i="4"/>
  <c r="T2632" i="4"/>
  <c r="U2632" i="4"/>
  <c r="V2632" i="4"/>
  <c r="W2632" i="4"/>
  <c r="X2632" i="4"/>
  <c r="Y2632" i="4"/>
  <c r="Z2632" i="4"/>
  <c r="AA2632" i="4"/>
  <c r="P2633" i="4"/>
  <c r="Q2633" i="4"/>
  <c r="S2633" i="4"/>
  <c r="T2633" i="4"/>
  <c r="U2633" i="4"/>
  <c r="V2633" i="4"/>
  <c r="W2633" i="4"/>
  <c r="X2633" i="4"/>
  <c r="Y2633" i="4"/>
  <c r="Z2633" i="4"/>
  <c r="AA2633" i="4"/>
  <c r="P2634" i="4"/>
  <c r="Q2634" i="4"/>
  <c r="S2634" i="4"/>
  <c r="T2634" i="4"/>
  <c r="U2634" i="4"/>
  <c r="V2634" i="4"/>
  <c r="W2634" i="4"/>
  <c r="X2634" i="4"/>
  <c r="Y2634" i="4"/>
  <c r="Z2634" i="4"/>
  <c r="AA2634" i="4"/>
  <c r="P2635" i="4"/>
  <c r="Q2635" i="4"/>
  <c r="S2635" i="4"/>
  <c r="T2635" i="4"/>
  <c r="U2635" i="4"/>
  <c r="V2635" i="4"/>
  <c r="W2635" i="4"/>
  <c r="X2635" i="4"/>
  <c r="Y2635" i="4"/>
  <c r="Z2635" i="4"/>
  <c r="AA2635" i="4"/>
  <c r="P2636" i="4"/>
  <c r="Q2636" i="4"/>
  <c r="S2636" i="4"/>
  <c r="T2636" i="4"/>
  <c r="U2636" i="4"/>
  <c r="V2636" i="4"/>
  <c r="W2636" i="4"/>
  <c r="X2636" i="4"/>
  <c r="Y2636" i="4"/>
  <c r="Z2636" i="4"/>
  <c r="AA2636" i="4"/>
  <c r="P2637" i="4"/>
  <c r="Q2637" i="4"/>
  <c r="S2637" i="4"/>
  <c r="T2637" i="4"/>
  <c r="U2637" i="4"/>
  <c r="V2637" i="4"/>
  <c r="W2637" i="4"/>
  <c r="X2637" i="4"/>
  <c r="Y2637" i="4"/>
  <c r="Z2637" i="4"/>
  <c r="AA2637" i="4"/>
  <c r="P2638" i="4"/>
  <c r="Q2638" i="4"/>
  <c r="S2638" i="4"/>
  <c r="T2638" i="4"/>
  <c r="U2638" i="4"/>
  <c r="V2638" i="4"/>
  <c r="W2638" i="4"/>
  <c r="X2638" i="4"/>
  <c r="Y2638" i="4"/>
  <c r="Z2638" i="4"/>
  <c r="AA2638" i="4"/>
  <c r="P2639" i="4"/>
  <c r="Q2639" i="4"/>
  <c r="S2639" i="4"/>
  <c r="T2639" i="4"/>
  <c r="U2639" i="4"/>
  <c r="V2639" i="4"/>
  <c r="W2639" i="4"/>
  <c r="X2639" i="4"/>
  <c r="Y2639" i="4"/>
  <c r="Z2639" i="4"/>
  <c r="AA2639" i="4"/>
  <c r="P2640" i="4"/>
  <c r="Q2640" i="4"/>
  <c r="S2640" i="4"/>
  <c r="T2640" i="4"/>
  <c r="U2640" i="4"/>
  <c r="V2640" i="4"/>
  <c r="W2640" i="4"/>
  <c r="X2640" i="4"/>
  <c r="Y2640" i="4"/>
  <c r="Z2640" i="4"/>
  <c r="AA2640" i="4"/>
  <c r="P2641" i="4"/>
  <c r="Q2641" i="4"/>
  <c r="S2641" i="4"/>
  <c r="T2641" i="4"/>
  <c r="U2641" i="4"/>
  <c r="V2641" i="4"/>
  <c r="W2641" i="4"/>
  <c r="X2641" i="4"/>
  <c r="Y2641" i="4"/>
  <c r="Z2641" i="4"/>
  <c r="AA2641" i="4"/>
  <c r="P2642" i="4"/>
  <c r="Q2642" i="4"/>
  <c r="S2642" i="4"/>
  <c r="T2642" i="4"/>
  <c r="U2642" i="4"/>
  <c r="V2642" i="4"/>
  <c r="W2642" i="4"/>
  <c r="X2642" i="4"/>
  <c r="Y2642" i="4"/>
  <c r="Z2642" i="4"/>
  <c r="AA2642" i="4"/>
  <c r="P2643" i="4"/>
  <c r="Q2643" i="4"/>
  <c r="S2643" i="4"/>
  <c r="T2643" i="4"/>
  <c r="U2643" i="4"/>
  <c r="V2643" i="4"/>
  <c r="W2643" i="4"/>
  <c r="X2643" i="4"/>
  <c r="Y2643" i="4"/>
  <c r="Z2643" i="4"/>
  <c r="AA2643" i="4"/>
  <c r="P2644" i="4"/>
  <c r="Q2644" i="4"/>
  <c r="S2644" i="4"/>
  <c r="T2644" i="4"/>
  <c r="U2644" i="4"/>
  <c r="V2644" i="4"/>
  <c r="W2644" i="4"/>
  <c r="X2644" i="4"/>
  <c r="Y2644" i="4"/>
  <c r="Z2644" i="4"/>
  <c r="AA2644" i="4"/>
  <c r="P2645" i="4"/>
  <c r="Q2645" i="4"/>
  <c r="S2645" i="4"/>
  <c r="T2645" i="4"/>
  <c r="U2645" i="4"/>
  <c r="V2645" i="4"/>
  <c r="W2645" i="4"/>
  <c r="X2645" i="4"/>
  <c r="Y2645" i="4"/>
  <c r="Z2645" i="4"/>
  <c r="AA2645" i="4"/>
  <c r="P2646" i="4"/>
  <c r="Q2646" i="4"/>
  <c r="S2646" i="4"/>
  <c r="T2646" i="4"/>
  <c r="U2646" i="4"/>
  <c r="V2646" i="4"/>
  <c r="W2646" i="4"/>
  <c r="X2646" i="4"/>
  <c r="Y2646" i="4"/>
  <c r="Z2646" i="4"/>
  <c r="AA2646" i="4"/>
  <c r="P2647" i="4"/>
  <c r="Q2647" i="4"/>
  <c r="S2647" i="4"/>
  <c r="T2647" i="4"/>
  <c r="U2647" i="4"/>
  <c r="V2647" i="4"/>
  <c r="W2647" i="4"/>
  <c r="X2647" i="4"/>
  <c r="Y2647" i="4"/>
  <c r="Z2647" i="4"/>
  <c r="AA2647" i="4"/>
  <c r="P2648" i="4"/>
  <c r="Q2648" i="4"/>
  <c r="S2648" i="4"/>
  <c r="T2648" i="4"/>
  <c r="U2648" i="4"/>
  <c r="V2648" i="4"/>
  <c r="W2648" i="4"/>
  <c r="X2648" i="4"/>
  <c r="Y2648" i="4"/>
  <c r="Z2648" i="4"/>
  <c r="AA2648" i="4"/>
  <c r="P2649" i="4"/>
  <c r="Q2649" i="4"/>
  <c r="S2649" i="4"/>
  <c r="T2649" i="4"/>
  <c r="U2649" i="4"/>
  <c r="V2649" i="4"/>
  <c r="W2649" i="4"/>
  <c r="X2649" i="4"/>
  <c r="Y2649" i="4"/>
  <c r="Z2649" i="4"/>
  <c r="AA2649" i="4"/>
  <c r="P2650" i="4"/>
  <c r="Q2650" i="4"/>
  <c r="S2650" i="4"/>
  <c r="T2650" i="4"/>
  <c r="U2650" i="4"/>
  <c r="V2650" i="4"/>
  <c r="W2650" i="4"/>
  <c r="X2650" i="4"/>
  <c r="Y2650" i="4"/>
  <c r="Z2650" i="4"/>
  <c r="AA2650" i="4"/>
  <c r="P2651" i="4"/>
  <c r="Q2651" i="4"/>
  <c r="S2651" i="4"/>
  <c r="T2651" i="4"/>
  <c r="U2651" i="4"/>
  <c r="V2651" i="4"/>
  <c r="W2651" i="4"/>
  <c r="X2651" i="4"/>
  <c r="Y2651" i="4"/>
  <c r="Z2651" i="4"/>
  <c r="AA2651" i="4"/>
  <c r="P2652" i="4"/>
  <c r="Q2652" i="4"/>
  <c r="S2652" i="4"/>
  <c r="T2652" i="4"/>
  <c r="U2652" i="4"/>
  <c r="V2652" i="4"/>
  <c r="W2652" i="4"/>
  <c r="X2652" i="4"/>
  <c r="Y2652" i="4"/>
  <c r="Z2652" i="4"/>
  <c r="AA2652" i="4"/>
  <c r="P2653" i="4"/>
  <c r="Q2653" i="4"/>
  <c r="S2653" i="4"/>
  <c r="T2653" i="4"/>
  <c r="U2653" i="4"/>
  <c r="V2653" i="4"/>
  <c r="W2653" i="4"/>
  <c r="X2653" i="4"/>
  <c r="Y2653" i="4"/>
  <c r="Z2653" i="4"/>
  <c r="AA2653" i="4"/>
  <c r="P2654" i="4"/>
  <c r="Q2654" i="4"/>
  <c r="R2654" i="4"/>
  <c r="T2654" i="4"/>
  <c r="U2654" i="4"/>
  <c r="V2654" i="4"/>
  <c r="W2654" i="4"/>
  <c r="X2654" i="4"/>
  <c r="Y2654" i="4"/>
  <c r="Z2654" i="4"/>
  <c r="AA2654" i="4"/>
  <c r="P2655" i="4"/>
  <c r="Q2655" i="4"/>
  <c r="R2655" i="4"/>
  <c r="T2655" i="4"/>
  <c r="U2655" i="4"/>
  <c r="V2655" i="4"/>
  <c r="W2655" i="4"/>
  <c r="X2655" i="4"/>
  <c r="Y2655" i="4"/>
  <c r="Z2655" i="4"/>
  <c r="AA2655" i="4"/>
  <c r="P2656" i="4"/>
  <c r="Q2656" i="4"/>
  <c r="R2656" i="4"/>
  <c r="T2656" i="4"/>
  <c r="U2656" i="4"/>
  <c r="V2656" i="4"/>
  <c r="W2656" i="4"/>
  <c r="X2656" i="4"/>
  <c r="Y2656" i="4"/>
  <c r="Z2656" i="4"/>
  <c r="AA2656" i="4"/>
  <c r="P2657" i="4"/>
  <c r="Q2657" i="4"/>
  <c r="R2657" i="4"/>
  <c r="T2657" i="4"/>
  <c r="U2657" i="4"/>
  <c r="V2657" i="4"/>
  <c r="W2657" i="4"/>
  <c r="X2657" i="4"/>
  <c r="Y2657" i="4"/>
  <c r="Z2657" i="4"/>
  <c r="AA2657" i="4"/>
  <c r="P2658" i="4"/>
  <c r="Q2658" i="4"/>
  <c r="R2658" i="4"/>
  <c r="T2658" i="4"/>
  <c r="U2658" i="4"/>
  <c r="V2658" i="4"/>
  <c r="W2658" i="4"/>
  <c r="X2658" i="4"/>
  <c r="Y2658" i="4"/>
  <c r="Z2658" i="4"/>
  <c r="AA2658" i="4"/>
  <c r="P2659" i="4"/>
  <c r="Q2659" i="4"/>
  <c r="R2659" i="4"/>
  <c r="T2659" i="4"/>
  <c r="U2659" i="4"/>
  <c r="V2659" i="4"/>
  <c r="W2659" i="4"/>
  <c r="X2659" i="4"/>
  <c r="Y2659" i="4"/>
  <c r="Z2659" i="4"/>
  <c r="AA2659" i="4"/>
  <c r="P2660" i="4"/>
  <c r="Q2660" i="4"/>
  <c r="R2660" i="4"/>
  <c r="T2660" i="4"/>
  <c r="U2660" i="4"/>
  <c r="V2660" i="4"/>
  <c r="W2660" i="4"/>
  <c r="X2660" i="4"/>
  <c r="Y2660" i="4"/>
  <c r="Z2660" i="4"/>
  <c r="AA2660" i="4"/>
  <c r="P2661" i="4"/>
  <c r="Q2661" i="4"/>
  <c r="R2661" i="4"/>
  <c r="T2661" i="4"/>
  <c r="U2661" i="4"/>
  <c r="V2661" i="4"/>
  <c r="W2661" i="4"/>
  <c r="X2661" i="4"/>
  <c r="Y2661" i="4"/>
  <c r="Z2661" i="4"/>
  <c r="AA2661" i="4"/>
  <c r="P2662" i="4"/>
  <c r="Q2662" i="4"/>
  <c r="R2662" i="4"/>
  <c r="T2662" i="4"/>
  <c r="U2662" i="4"/>
  <c r="V2662" i="4"/>
  <c r="W2662" i="4"/>
  <c r="X2662" i="4"/>
  <c r="Y2662" i="4"/>
  <c r="Z2662" i="4"/>
  <c r="AA2662" i="4"/>
  <c r="P2663" i="4"/>
  <c r="Q2663" i="4"/>
  <c r="R2663" i="4"/>
  <c r="T2663" i="4"/>
  <c r="U2663" i="4"/>
  <c r="V2663" i="4"/>
  <c r="W2663" i="4"/>
  <c r="X2663" i="4"/>
  <c r="Y2663" i="4"/>
  <c r="Z2663" i="4"/>
  <c r="AA2663" i="4"/>
  <c r="P2664" i="4"/>
  <c r="Q2664" i="4"/>
  <c r="R2664" i="4"/>
  <c r="T2664" i="4"/>
  <c r="U2664" i="4"/>
  <c r="V2664" i="4"/>
  <c r="W2664" i="4"/>
  <c r="X2664" i="4"/>
  <c r="Y2664" i="4"/>
  <c r="Z2664" i="4"/>
  <c r="AA2664" i="4"/>
  <c r="P2665" i="4"/>
  <c r="Q2665" i="4"/>
  <c r="R2665" i="4"/>
  <c r="T2665" i="4"/>
  <c r="U2665" i="4"/>
  <c r="V2665" i="4"/>
  <c r="W2665" i="4"/>
  <c r="X2665" i="4"/>
  <c r="Y2665" i="4"/>
  <c r="Z2665" i="4"/>
  <c r="AA2665" i="4"/>
  <c r="P2666" i="4"/>
  <c r="Q2666" i="4"/>
  <c r="R2666" i="4"/>
  <c r="T2666" i="4"/>
  <c r="U2666" i="4"/>
  <c r="V2666" i="4"/>
  <c r="W2666" i="4"/>
  <c r="X2666" i="4"/>
  <c r="Y2666" i="4"/>
  <c r="Z2666" i="4"/>
  <c r="AA2666" i="4"/>
  <c r="P2667" i="4"/>
  <c r="Q2667" i="4"/>
  <c r="R2667" i="4"/>
  <c r="T2667" i="4"/>
  <c r="U2667" i="4"/>
  <c r="V2667" i="4"/>
  <c r="W2667" i="4"/>
  <c r="X2667" i="4"/>
  <c r="Y2667" i="4"/>
  <c r="Z2667" i="4"/>
  <c r="AA2667" i="4"/>
  <c r="P2668" i="4"/>
  <c r="Q2668" i="4"/>
  <c r="R2668" i="4"/>
  <c r="T2668" i="4"/>
  <c r="U2668" i="4"/>
  <c r="V2668" i="4"/>
  <c r="W2668" i="4"/>
  <c r="X2668" i="4"/>
  <c r="Y2668" i="4"/>
  <c r="Z2668" i="4"/>
  <c r="AA2668" i="4"/>
  <c r="P2669" i="4"/>
  <c r="Q2669" i="4"/>
  <c r="R2669" i="4"/>
  <c r="T2669" i="4"/>
  <c r="U2669" i="4"/>
  <c r="V2669" i="4"/>
  <c r="W2669" i="4"/>
  <c r="X2669" i="4"/>
  <c r="Y2669" i="4"/>
  <c r="Z2669" i="4"/>
  <c r="AA2669" i="4"/>
  <c r="P2670" i="4"/>
  <c r="Q2670" i="4"/>
  <c r="R2670" i="4"/>
  <c r="T2670" i="4"/>
  <c r="U2670" i="4"/>
  <c r="V2670" i="4"/>
  <c r="W2670" i="4"/>
  <c r="X2670" i="4"/>
  <c r="Y2670" i="4"/>
  <c r="Z2670" i="4"/>
  <c r="AA2670" i="4"/>
  <c r="P2671" i="4"/>
  <c r="Q2671" i="4"/>
  <c r="R2671" i="4"/>
  <c r="T2671" i="4"/>
  <c r="U2671" i="4"/>
  <c r="V2671" i="4"/>
  <c r="W2671" i="4"/>
  <c r="X2671" i="4"/>
  <c r="Y2671" i="4"/>
  <c r="Z2671" i="4"/>
  <c r="AA2671" i="4"/>
  <c r="P2672" i="4"/>
  <c r="Q2672" i="4"/>
  <c r="R2672" i="4"/>
  <c r="T2672" i="4"/>
  <c r="U2672" i="4"/>
  <c r="V2672" i="4"/>
  <c r="W2672" i="4"/>
  <c r="X2672" i="4"/>
  <c r="Y2672" i="4"/>
  <c r="Z2672" i="4"/>
  <c r="AA2672" i="4"/>
  <c r="P2673" i="4"/>
  <c r="Q2673" i="4"/>
  <c r="R2673" i="4"/>
  <c r="T2673" i="4"/>
  <c r="U2673" i="4"/>
  <c r="V2673" i="4"/>
  <c r="W2673" i="4"/>
  <c r="X2673" i="4"/>
  <c r="Y2673" i="4"/>
  <c r="Z2673" i="4"/>
  <c r="AA2673" i="4"/>
  <c r="P2674" i="4"/>
  <c r="Q2674" i="4"/>
  <c r="R2674" i="4"/>
  <c r="T2674" i="4"/>
  <c r="U2674" i="4"/>
  <c r="V2674" i="4"/>
  <c r="W2674" i="4"/>
  <c r="X2674" i="4"/>
  <c r="Y2674" i="4"/>
  <c r="Z2674" i="4"/>
  <c r="AA2674" i="4"/>
  <c r="P2675" i="4"/>
  <c r="Q2675" i="4"/>
  <c r="R2675" i="4"/>
  <c r="T2675" i="4"/>
  <c r="U2675" i="4"/>
  <c r="V2675" i="4"/>
  <c r="W2675" i="4"/>
  <c r="X2675" i="4"/>
  <c r="Y2675" i="4"/>
  <c r="Z2675" i="4"/>
  <c r="AA2675" i="4"/>
  <c r="P2676" i="4"/>
  <c r="Q2676" i="4"/>
  <c r="R2676" i="4"/>
  <c r="T2676" i="4"/>
  <c r="U2676" i="4"/>
  <c r="V2676" i="4"/>
  <c r="W2676" i="4"/>
  <c r="X2676" i="4"/>
  <c r="Y2676" i="4"/>
  <c r="Z2676" i="4"/>
  <c r="AA2676" i="4"/>
  <c r="P2677" i="4"/>
  <c r="Q2677" i="4"/>
  <c r="R2677" i="4"/>
  <c r="T2677" i="4"/>
  <c r="U2677" i="4"/>
  <c r="V2677" i="4"/>
  <c r="W2677" i="4"/>
  <c r="X2677" i="4"/>
  <c r="Y2677" i="4"/>
  <c r="Z2677" i="4"/>
  <c r="AA2677" i="4"/>
  <c r="P2678" i="4"/>
  <c r="Q2678" i="4"/>
  <c r="R2678" i="4"/>
  <c r="T2678" i="4"/>
  <c r="U2678" i="4"/>
  <c r="V2678" i="4"/>
  <c r="W2678" i="4"/>
  <c r="X2678" i="4"/>
  <c r="Y2678" i="4"/>
  <c r="Z2678" i="4"/>
  <c r="AA2678" i="4"/>
  <c r="P2679" i="4"/>
  <c r="Q2679" i="4"/>
  <c r="R2679" i="4"/>
  <c r="T2679" i="4"/>
  <c r="U2679" i="4"/>
  <c r="V2679" i="4"/>
  <c r="W2679" i="4"/>
  <c r="X2679" i="4"/>
  <c r="Y2679" i="4"/>
  <c r="Z2679" i="4"/>
  <c r="AA2679" i="4"/>
  <c r="P2680" i="4"/>
  <c r="Q2680" i="4"/>
  <c r="R2680" i="4"/>
  <c r="T2680" i="4"/>
  <c r="U2680" i="4"/>
  <c r="V2680" i="4"/>
  <c r="W2680" i="4"/>
  <c r="X2680" i="4"/>
  <c r="Y2680" i="4"/>
  <c r="Z2680" i="4"/>
  <c r="AA2680" i="4"/>
  <c r="P2681" i="4"/>
  <c r="Q2681" i="4"/>
  <c r="R2681" i="4"/>
  <c r="T2681" i="4"/>
  <c r="U2681" i="4"/>
  <c r="V2681" i="4"/>
  <c r="W2681" i="4"/>
  <c r="X2681" i="4"/>
  <c r="Y2681" i="4"/>
  <c r="Z2681" i="4"/>
  <c r="AA2681" i="4"/>
  <c r="P2682" i="4"/>
  <c r="Q2682" i="4"/>
  <c r="R2682" i="4"/>
  <c r="T2682" i="4"/>
  <c r="U2682" i="4"/>
  <c r="V2682" i="4"/>
  <c r="W2682" i="4"/>
  <c r="X2682" i="4"/>
  <c r="Y2682" i="4"/>
  <c r="Z2682" i="4"/>
  <c r="AA2682" i="4"/>
  <c r="P2683" i="4"/>
  <c r="Q2683" i="4"/>
  <c r="R2683" i="4"/>
  <c r="T2683" i="4"/>
  <c r="U2683" i="4"/>
  <c r="V2683" i="4"/>
  <c r="W2683" i="4"/>
  <c r="X2683" i="4"/>
  <c r="Y2683" i="4"/>
  <c r="Z2683" i="4"/>
  <c r="AA2683" i="4"/>
  <c r="P2684" i="4"/>
  <c r="Q2684" i="4"/>
  <c r="R2684" i="4"/>
  <c r="S2684" i="4"/>
  <c r="U2684" i="4"/>
  <c r="V2684" i="4"/>
  <c r="W2684" i="4"/>
  <c r="X2684" i="4"/>
  <c r="Y2684" i="4"/>
  <c r="Z2684" i="4"/>
  <c r="AA2684" i="4"/>
  <c r="P2685" i="4"/>
  <c r="Q2685" i="4"/>
  <c r="R2685" i="4"/>
  <c r="S2685" i="4"/>
  <c r="U2685" i="4"/>
  <c r="V2685" i="4"/>
  <c r="W2685" i="4"/>
  <c r="X2685" i="4"/>
  <c r="Y2685" i="4"/>
  <c r="Z2685" i="4"/>
  <c r="AA2685" i="4"/>
  <c r="P2686" i="4"/>
  <c r="Q2686" i="4"/>
  <c r="R2686" i="4"/>
  <c r="S2686" i="4"/>
  <c r="U2686" i="4"/>
  <c r="V2686" i="4"/>
  <c r="W2686" i="4"/>
  <c r="X2686" i="4"/>
  <c r="Y2686" i="4"/>
  <c r="Z2686" i="4"/>
  <c r="AA2686" i="4"/>
  <c r="P2687" i="4"/>
  <c r="Q2687" i="4"/>
  <c r="R2687" i="4"/>
  <c r="S2687" i="4"/>
  <c r="U2687" i="4"/>
  <c r="V2687" i="4"/>
  <c r="W2687" i="4"/>
  <c r="X2687" i="4"/>
  <c r="Y2687" i="4"/>
  <c r="Z2687" i="4"/>
  <c r="AA2687" i="4"/>
  <c r="P2688" i="4"/>
  <c r="Q2688" i="4"/>
  <c r="R2688" i="4"/>
  <c r="S2688" i="4"/>
  <c r="U2688" i="4"/>
  <c r="V2688" i="4"/>
  <c r="W2688" i="4"/>
  <c r="X2688" i="4"/>
  <c r="Y2688" i="4"/>
  <c r="Z2688" i="4"/>
  <c r="AA2688" i="4"/>
  <c r="P2689" i="4"/>
  <c r="Q2689" i="4"/>
  <c r="R2689" i="4"/>
  <c r="S2689" i="4"/>
  <c r="U2689" i="4"/>
  <c r="V2689" i="4"/>
  <c r="W2689" i="4"/>
  <c r="X2689" i="4"/>
  <c r="Y2689" i="4"/>
  <c r="Z2689" i="4"/>
  <c r="AA2689" i="4"/>
  <c r="P2690" i="4"/>
  <c r="Q2690" i="4"/>
  <c r="R2690" i="4"/>
  <c r="S2690" i="4"/>
  <c r="U2690" i="4"/>
  <c r="V2690" i="4"/>
  <c r="W2690" i="4"/>
  <c r="X2690" i="4"/>
  <c r="Y2690" i="4"/>
  <c r="Z2690" i="4"/>
  <c r="AA2690" i="4"/>
  <c r="P2691" i="4"/>
  <c r="Q2691" i="4"/>
  <c r="R2691" i="4"/>
  <c r="S2691" i="4"/>
  <c r="U2691" i="4"/>
  <c r="V2691" i="4"/>
  <c r="W2691" i="4"/>
  <c r="X2691" i="4"/>
  <c r="Y2691" i="4"/>
  <c r="Z2691" i="4"/>
  <c r="AA2691" i="4"/>
  <c r="P2692" i="4"/>
  <c r="Q2692" i="4"/>
  <c r="R2692" i="4"/>
  <c r="S2692" i="4"/>
  <c r="U2692" i="4"/>
  <c r="V2692" i="4"/>
  <c r="W2692" i="4"/>
  <c r="X2692" i="4"/>
  <c r="Y2692" i="4"/>
  <c r="Z2692" i="4"/>
  <c r="AA2692" i="4"/>
  <c r="P2693" i="4"/>
  <c r="Q2693" i="4"/>
  <c r="R2693" i="4"/>
  <c r="S2693" i="4"/>
  <c r="U2693" i="4"/>
  <c r="V2693" i="4"/>
  <c r="W2693" i="4"/>
  <c r="X2693" i="4"/>
  <c r="Y2693" i="4"/>
  <c r="Z2693" i="4"/>
  <c r="AA2693" i="4"/>
  <c r="P2694" i="4"/>
  <c r="Q2694" i="4"/>
  <c r="R2694" i="4"/>
  <c r="S2694" i="4"/>
  <c r="U2694" i="4"/>
  <c r="V2694" i="4"/>
  <c r="W2694" i="4"/>
  <c r="X2694" i="4"/>
  <c r="Y2694" i="4"/>
  <c r="Z2694" i="4"/>
  <c r="AA2694" i="4"/>
  <c r="P2695" i="4"/>
  <c r="Q2695" i="4"/>
  <c r="R2695" i="4"/>
  <c r="S2695" i="4"/>
  <c r="U2695" i="4"/>
  <c r="V2695" i="4"/>
  <c r="W2695" i="4"/>
  <c r="X2695" i="4"/>
  <c r="Y2695" i="4"/>
  <c r="Z2695" i="4"/>
  <c r="AA2695" i="4"/>
  <c r="P2696" i="4"/>
  <c r="Q2696" i="4"/>
  <c r="R2696" i="4"/>
  <c r="S2696" i="4"/>
  <c r="U2696" i="4"/>
  <c r="V2696" i="4"/>
  <c r="W2696" i="4"/>
  <c r="X2696" i="4"/>
  <c r="Y2696" i="4"/>
  <c r="Z2696" i="4"/>
  <c r="AA2696" i="4"/>
  <c r="P2697" i="4"/>
  <c r="Q2697" i="4"/>
  <c r="R2697" i="4"/>
  <c r="S2697" i="4"/>
  <c r="U2697" i="4"/>
  <c r="V2697" i="4"/>
  <c r="W2697" i="4"/>
  <c r="X2697" i="4"/>
  <c r="Y2697" i="4"/>
  <c r="Z2697" i="4"/>
  <c r="AA2697" i="4"/>
  <c r="P2698" i="4"/>
  <c r="Q2698" i="4"/>
  <c r="R2698" i="4"/>
  <c r="S2698" i="4"/>
  <c r="U2698" i="4"/>
  <c r="V2698" i="4"/>
  <c r="W2698" i="4"/>
  <c r="X2698" i="4"/>
  <c r="Y2698" i="4"/>
  <c r="Z2698" i="4"/>
  <c r="AA2698" i="4"/>
  <c r="P2699" i="4"/>
  <c r="Q2699" i="4"/>
  <c r="R2699" i="4"/>
  <c r="S2699" i="4"/>
  <c r="U2699" i="4"/>
  <c r="V2699" i="4"/>
  <c r="W2699" i="4"/>
  <c r="X2699" i="4"/>
  <c r="Y2699" i="4"/>
  <c r="Z2699" i="4"/>
  <c r="AA2699" i="4"/>
  <c r="P2700" i="4"/>
  <c r="Q2700" i="4"/>
  <c r="R2700" i="4"/>
  <c r="S2700" i="4"/>
  <c r="U2700" i="4"/>
  <c r="V2700" i="4"/>
  <c r="W2700" i="4"/>
  <c r="X2700" i="4"/>
  <c r="Y2700" i="4"/>
  <c r="Z2700" i="4"/>
  <c r="AA2700" i="4"/>
  <c r="P2701" i="4"/>
  <c r="Q2701" i="4"/>
  <c r="R2701" i="4"/>
  <c r="S2701" i="4"/>
  <c r="U2701" i="4"/>
  <c r="V2701" i="4"/>
  <c r="W2701" i="4"/>
  <c r="X2701" i="4"/>
  <c r="Y2701" i="4"/>
  <c r="Z2701" i="4"/>
  <c r="AA2701" i="4"/>
  <c r="P2702" i="4"/>
  <c r="Q2702" i="4"/>
  <c r="R2702" i="4"/>
  <c r="S2702" i="4"/>
  <c r="U2702" i="4"/>
  <c r="V2702" i="4"/>
  <c r="W2702" i="4"/>
  <c r="X2702" i="4"/>
  <c r="Y2702" i="4"/>
  <c r="Z2702" i="4"/>
  <c r="AA2702" i="4"/>
  <c r="P2703" i="4"/>
  <c r="Q2703" i="4"/>
  <c r="R2703" i="4"/>
  <c r="S2703" i="4"/>
  <c r="U2703" i="4"/>
  <c r="V2703" i="4"/>
  <c r="W2703" i="4"/>
  <c r="X2703" i="4"/>
  <c r="Y2703" i="4"/>
  <c r="Z2703" i="4"/>
  <c r="AA2703" i="4"/>
  <c r="P2704" i="4"/>
  <c r="Q2704" i="4"/>
  <c r="R2704" i="4"/>
  <c r="S2704" i="4"/>
  <c r="U2704" i="4"/>
  <c r="V2704" i="4"/>
  <c r="W2704" i="4"/>
  <c r="X2704" i="4"/>
  <c r="Y2704" i="4"/>
  <c r="Z2704" i="4"/>
  <c r="AA2704" i="4"/>
  <c r="P2705" i="4"/>
  <c r="Q2705" i="4"/>
  <c r="R2705" i="4"/>
  <c r="S2705" i="4"/>
  <c r="U2705" i="4"/>
  <c r="V2705" i="4"/>
  <c r="W2705" i="4"/>
  <c r="X2705" i="4"/>
  <c r="Y2705" i="4"/>
  <c r="Z2705" i="4"/>
  <c r="AA2705" i="4"/>
  <c r="P2706" i="4"/>
  <c r="Q2706" i="4"/>
  <c r="R2706" i="4"/>
  <c r="S2706" i="4"/>
  <c r="U2706" i="4"/>
  <c r="V2706" i="4"/>
  <c r="W2706" i="4"/>
  <c r="X2706" i="4"/>
  <c r="Y2706" i="4"/>
  <c r="Z2706" i="4"/>
  <c r="AA2706" i="4"/>
  <c r="P2707" i="4"/>
  <c r="Q2707" i="4"/>
  <c r="R2707" i="4"/>
  <c r="S2707" i="4"/>
  <c r="U2707" i="4"/>
  <c r="V2707" i="4"/>
  <c r="W2707" i="4"/>
  <c r="X2707" i="4"/>
  <c r="Y2707" i="4"/>
  <c r="Z2707" i="4"/>
  <c r="AA2707" i="4"/>
  <c r="P2708" i="4"/>
  <c r="Q2708" i="4"/>
  <c r="R2708" i="4"/>
  <c r="S2708" i="4"/>
  <c r="U2708" i="4"/>
  <c r="V2708" i="4"/>
  <c r="W2708" i="4"/>
  <c r="X2708" i="4"/>
  <c r="Y2708" i="4"/>
  <c r="Z2708" i="4"/>
  <c r="AA2708" i="4"/>
  <c r="P2709" i="4"/>
  <c r="Q2709" i="4"/>
  <c r="R2709" i="4"/>
  <c r="S2709" i="4"/>
  <c r="U2709" i="4"/>
  <c r="V2709" i="4"/>
  <c r="W2709" i="4"/>
  <c r="X2709" i="4"/>
  <c r="Y2709" i="4"/>
  <c r="Z2709" i="4"/>
  <c r="AA2709" i="4"/>
  <c r="P2710" i="4"/>
  <c r="Q2710" i="4"/>
  <c r="R2710" i="4"/>
  <c r="S2710" i="4"/>
  <c r="U2710" i="4"/>
  <c r="V2710" i="4"/>
  <c r="W2710" i="4"/>
  <c r="X2710" i="4"/>
  <c r="Y2710" i="4"/>
  <c r="Z2710" i="4"/>
  <c r="AA2710" i="4"/>
  <c r="P2711" i="4"/>
  <c r="Q2711" i="4"/>
  <c r="R2711" i="4"/>
  <c r="S2711" i="4"/>
  <c r="U2711" i="4"/>
  <c r="V2711" i="4"/>
  <c r="W2711" i="4"/>
  <c r="X2711" i="4"/>
  <c r="Y2711" i="4"/>
  <c r="Z2711" i="4"/>
  <c r="AA2711" i="4"/>
  <c r="P2712" i="4"/>
  <c r="Q2712" i="4"/>
  <c r="R2712" i="4"/>
  <c r="S2712" i="4"/>
  <c r="U2712" i="4"/>
  <c r="V2712" i="4"/>
  <c r="W2712" i="4"/>
  <c r="X2712" i="4"/>
  <c r="Y2712" i="4"/>
  <c r="Z2712" i="4"/>
  <c r="AA2712" i="4"/>
  <c r="P2713" i="4"/>
  <c r="Q2713" i="4"/>
  <c r="R2713" i="4"/>
  <c r="S2713" i="4"/>
  <c r="U2713" i="4"/>
  <c r="V2713" i="4"/>
  <c r="W2713" i="4"/>
  <c r="X2713" i="4"/>
  <c r="Y2713" i="4"/>
  <c r="Z2713" i="4"/>
  <c r="AA2713" i="4"/>
  <c r="P2714" i="4"/>
  <c r="Q2714" i="4"/>
  <c r="R2714" i="4"/>
  <c r="S2714" i="4"/>
  <c r="U2714" i="4"/>
  <c r="V2714" i="4"/>
  <c r="W2714" i="4"/>
  <c r="X2714" i="4"/>
  <c r="Y2714" i="4"/>
  <c r="Z2714" i="4"/>
  <c r="AA2714" i="4"/>
  <c r="P2715" i="4"/>
  <c r="Q2715" i="4"/>
  <c r="R2715" i="4"/>
  <c r="S2715" i="4"/>
  <c r="T2715" i="4"/>
  <c r="V2715" i="4"/>
  <c r="W2715" i="4"/>
  <c r="X2715" i="4"/>
  <c r="Y2715" i="4"/>
  <c r="Z2715" i="4"/>
  <c r="AA2715" i="4"/>
  <c r="P2716" i="4"/>
  <c r="Q2716" i="4"/>
  <c r="R2716" i="4"/>
  <c r="S2716" i="4"/>
  <c r="T2716" i="4"/>
  <c r="V2716" i="4"/>
  <c r="W2716" i="4"/>
  <c r="X2716" i="4"/>
  <c r="Y2716" i="4"/>
  <c r="Z2716" i="4"/>
  <c r="AA2716" i="4"/>
  <c r="P2717" i="4"/>
  <c r="Q2717" i="4"/>
  <c r="R2717" i="4"/>
  <c r="S2717" i="4"/>
  <c r="T2717" i="4"/>
  <c r="V2717" i="4"/>
  <c r="W2717" i="4"/>
  <c r="X2717" i="4"/>
  <c r="Y2717" i="4"/>
  <c r="Z2717" i="4"/>
  <c r="AA2717" i="4"/>
  <c r="P2718" i="4"/>
  <c r="Q2718" i="4"/>
  <c r="R2718" i="4"/>
  <c r="S2718" i="4"/>
  <c r="T2718" i="4"/>
  <c r="V2718" i="4"/>
  <c r="W2718" i="4"/>
  <c r="X2718" i="4"/>
  <c r="Y2718" i="4"/>
  <c r="Z2718" i="4"/>
  <c r="AA2718" i="4"/>
  <c r="P2719" i="4"/>
  <c r="Q2719" i="4"/>
  <c r="R2719" i="4"/>
  <c r="S2719" i="4"/>
  <c r="T2719" i="4"/>
  <c r="V2719" i="4"/>
  <c r="W2719" i="4"/>
  <c r="X2719" i="4"/>
  <c r="Y2719" i="4"/>
  <c r="Z2719" i="4"/>
  <c r="AA2719" i="4"/>
  <c r="P2720" i="4"/>
  <c r="Q2720" i="4"/>
  <c r="R2720" i="4"/>
  <c r="S2720" i="4"/>
  <c r="T2720" i="4"/>
  <c r="V2720" i="4"/>
  <c r="W2720" i="4"/>
  <c r="X2720" i="4"/>
  <c r="Y2720" i="4"/>
  <c r="Z2720" i="4"/>
  <c r="AA2720" i="4"/>
  <c r="P2721" i="4"/>
  <c r="Q2721" i="4"/>
  <c r="R2721" i="4"/>
  <c r="S2721" i="4"/>
  <c r="T2721" i="4"/>
  <c r="V2721" i="4"/>
  <c r="W2721" i="4"/>
  <c r="X2721" i="4"/>
  <c r="Y2721" i="4"/>
  <c r="Z2721" i="4"/>
  <c r="AA2721" i="4"/>
  <c r="P2722" i="4"/>
  <c r="Q2722" i="4"/>
  <c r="R2722" i="4"/>
  <c r="S2722" i="4"/>
  <c r="T2722" i="4"/>
  <c r="V2722" i="4"/>
  <c r="W2722" i="4"/>
  <c r="X2722" i="4"/>
  <c r="Y2722" i="4"/>
  <c r="Z2722" i="4"/>
  <c r="AA2722" i="4"/>
  <c r="P2723" i="4"/>
  <c r="Q2723" i="4"/>
  <c r="R2723" i="4"/>
  <c r="S2723" i="4"/>
  <c r="T2723" i="4"/>
  <c r="V2723" i="4"/>
  <c r="W2723" i="4"/>
  <c r="X2723" i="4"/>
  <c r="Y2723" i="4"/>
  <c r="Z2723" i="4"/>
  <c r="AA2723" i="4"/>
  <c r="P2724" i="4"/>
  <c r="Q2724" i="4"/>
  <c r="R2724" i="4"/>
  <c r="S2724" i="4"/>
  <c r="T2724" i="4"/>
  <c r="V2724" i="4"/>
  <c r="W2724" i="4"/>
  <c r="X2724" i="4"/>
  <c r="Y2724" i="4"/>
  <c r="Z2724" i="4"/>
  <c r="AA2724" i="4"/>
  <c r="P2725" i="4"/>
  <c r="Q2725" i="4"/>
  <c r="R2725" i="4"/>
  <c r="S2725" i="4"/>
  <c r="T2725" i="4"/>
  <c r="V2725" i="4"/>
  <c r="W2725" i="4"/>
  <c r="X2725" i="4"/>
  <c r="Y2725" i="4"/>
  <c r="Z2725" i="4"/>
  <c r="AA2725" i="4"/>
  <c r="P2726" i="4"/>
  <c r="Q2726" i="4"/>
  <c r="R2726" i="4"/>
  <c r="S2726" i="4"/>
  <c r="T2726" i="4"/>
  <c r="V2726" i="4"/>
  <c r="W2726" i="4"/>
  <c r="X2726" i="4"/>
  <c r="Y2726" i="4"/>
  <c r="Z2726" i="4"/>
  <c r="AA2726" i="4"/>
  <c r="P2727" i="4"/>
  <c r="Q2727" i="4"/>
  <c r="R2727" i="4"/>
  <c r="S2727" i="4"/>
  <c r="T2727" i="4"/>
  <c r="V2727" i="4"/>
  <c r="W2727" i="4"/>
  <c r="X2727" i="4"/>
  <c r="Y2727" i="4"/>
  <c r="Z2727" i="4"/>
  <c r="AA2727" i="4"/>
  <c r="P2728" i="4"/>
  <c r="Q2728" i="4"/>
  <c r="R2728" i="4"/>
  <c r="S2728" i="4"/>
  <c r="T2728" i="4"/>
  <c r="V2728" i="4"/>
  <c r="W2728" i="4"/>
  <c r="X2728" i="4"/>
  <c r="Y2728" i="4"/>
  <c r="Z2728" i="4"/>
  <c r="AA2728" i="4"/>
  <c r="P2729" i="4"/>
  <c r="Q2729" i="4"/>
  <c r="R2729" i="4"/>
  <c r="S2729" i="4"/>
  <c r="T2729" i="4"/>
  <c r="V2729" i="4"/>
  <c r="W2729" i="4"/>
  <c r="X2729" i="4"/>
  <c r="Y2729" i="4"/>
  <c r="Z2729" i="4"/>
  <c r="AA2729" i="4"/>
  <c r="P2730" i="4"/>
  <c r="Q2730" i="4"/>
  <c r="R2730" i="4"/>
  <c r="S2730" i="4"/>
  <c r="T2730" i="4"/>
  <c r="V2730" i="4"/>
  <c r="W2730" i="4"/>
  <c r="X2730" i="4"/>
  <c r="Y2730" i="4"/>
  <c r="Z2730" i="4"/>
  <c r="AA2730" i="4"/>
  <c r="P2731" i="4"/>
  <c r="Q2731" i="4"/>
  <c r="R2731" i="4"/>
  <c r="S2731" i="4"/>
  <c r="T2731" i="4"/>
  <c r="V2731" i="4"/>
  <c r="W2731" i="4"/>
  <c r="X2731" i="4"/>
  <c r="Y2731" i="4"/>
  <c r="Z2731" i="4"/>
  <c r="AA2731" i="4"/>
  <c r="P2732" i="4"/>
  <c r="Q2732" i="4"/>
  <c r="R2732" i="4"/>
  <c r="S2732" i="4"/>
  <c r="T2732" i="4"/>
  <c r="V2732" i="4"/>
  <c r="W2732" i="4"/>
  <c r="X2732" i="4"/>
  <c r="Y2732" i="4"/>
  <c r="Z2732" i="4"/>
  <c r="AA2732" i="4"/>
  <c r="P2733" i="4"/>
  <c r="Q2733" i="4"/>
  <c r="R2733" i="4"/>
  <c r="S2733" i="4"/>
  <c r="T2733" i="4"/>
  <c r="V2733" i="4"/>
  <c r="W2733" i="4"/>
  <c r="X2733" i="4"/>
  <c r="Y2733" i="4"/>
  <c r="Z2733" i="4"/>
  <c r="AA2733" i="4"/>
  <c r="P2734" i="4"/>
  <c r="Q2734" i="4"/>
  <c r="R2734" i="4"/>
  <c r="S2734" i="4"/>
  <c r="T2734" i="4"/>
  <c r="V2734" i="4"/>
  <c r="W2734" i="4"/>
  <c r="X2734" i="4"/>
  <c r="Y2734" i="4"/>
  <c r="Z2734" i="4"/>
  <c r="AA2734" i="4"/>
  <c r="P2735" i="4"/>
  <c r="Q2735" i="4"/>
  <c r="R2735" i="4"/>
  <c r="S2735" i="4"/>
  <c r="T2735" i="4"/>
  <c r="V2735" i="4"/>
  <c r="W2735" i="4"/>
  <c r="X2735" i="4"/>
  <c r="Y2735" i="4"/>
  <c r="Z2735" i="4"/>
  <c r="AA2735" i="4"/>
  <c r="P2736" i="4"/>
  <c r="Q2736" i="4"/>
  <c r="R2736" i="4"/>
  <c r="S2736" i="4"/>
  <c r="T2736" i="4"/>
  <c r="V2736" i="4"/>
  <c r="W2736" i="4"/>
  <c r="X2736" i="4"/>
  <c r="Y2736" i="4"/>
  <c r="Z2736" i="4"/>
  <c r="AA2736" i="4"/>
  <c r="P2737" i="4"/>
  <c r="Q2737" i="4"/>
  <c r="R2737" i="4"/>
  <c r="S2737" i="4"/>
  <c r="T2737" i="4"/>
  <c r="V2737" i="4"/>
  <c r="W2737" i="4"/>
  <c r="X2737" i="4"/>
  <c r="Y2737" i="4"/>
  <c r="Z2737" i="4"/>
  <c r="AA2737" i="4"/>
  <c r="P2738" i="4"/>
  <c r="Q2738" i="4"/>
  <c r="R2738" i="4"/>
  <c r="S2738" i="4"/>
  <c r="T2738" i="4"/>
  <c r="V2738" i="4"/>
  <c r="W2738" i="4"/>
  <c r="X2738" i="4"/>
  <c r="Y2738" i="4"/>
  <c r="Z2738" i="4"/>
  <c r="AA2738" i="4"/>
  <c r="P2739" i="4"/>
  <c r="Q2739" i="4"/>
  <c r="R2739" i="4"/>
  <c r="S2739" i="4"/>
  <c r="T2739" i="4"/>
  <c r="V2739" i="4"/>
  <c r="W2739" i="4"/>
  <c r="X2739" i="4"/>
  <c r="Y2739" i="4"/>
  <c r="Z2739" i="4"/>
  <c r="AA2739" i="4"/>
  <c r="P2740" i="4"/>
  <c r="Q2740" i="4"/>
  <c r="R2740" i="4"/>
  <c r="S2740" i="4"/>
  <c r="T2740" i="4"/>
  <c r="V2740" i="4"/>
  <c r="W2740" i="4"/>
  <c r="X2740" i="4"/>
  <c r="Y2740" i="4"/>
  <c r="Z2740" i="4"/>
  <c r="AA2740" i="4"/>
  <c r="P2741" i="4"/>
  <c r="Q2741" i="4"/>
  <c r="R2741" i="4"/>
  <c r="S2741" i="4"/>
  <c r="T2741" i="4"/>
  <c r="V2741" i="4"/>
  <c r="W2741" i="4"/>
  <c r="X2741" i="4"/>
  <c r="Y2741" i="4"/>
  <c r="Z2741" i="4"/>
  <c r="AA2741" i="4"/>
  <c r="P2742" i="4"/>
  <c r="Q2742" i="4"/>
  <c r="R2742" i="4"/>
  <c r="S2742" i="4"/>
  <c r="T2742" i="4"/>
  <c r="V2742" i="4"/>
  <c r="W2742" i="4"/>
  <c r="X2742" i="4"/>
  <c r="Y2742" i="4"/>
  <c r="Z2742" i="4"/>
  <c r="AA2742" i="4"/>
  <c r="P2743" i="4"/>
  <c r="Q2743" i="4"/>
  <c r="R2743" i="4"/>
  <c r="S2743" i="4"/>
  <c r="T2743" i="4"/>
  <c r="V2743" i="4"/>
  <c r="W2743" i="4"/>
  <c r="X2743" i="4"/>
  <c r="Y2743" i="4"/>
  <c r="Z2743" i="4"/>
  <c r="AA2743" i="4"/>
  <c r="P2744" i="4"/>
  <c r="Q2744" i="4"/>
  <c r="R2744" i="4"/>
  <c r="S2744" i="4"/>
  <c r="T2744" i="4"/>
  <c r="V2744" i="4"/>
  <c r="W2744" i="4"/>
  <c r="X2744" i="4"/>
  <c r="Y2744" i="4"/>
  <c r="Z2744" i="4"/>
  <c r="AA2744" i="4"/>
  <c r="P2745" i="4"/>
  <c r="Q2745" i="4"/>
  <c r="R2745" i="4"/>
  <c r="S2745" i="4"/>
  <c r="T2745" i="4"/>
  <c r="U2745" i="4"/>
  <c r="W2745" i="4"/>
  <c r="X2745" i="4"/>
  <c r="Y2745" i="4"/>
  <c r="Z2745" i="4"/>
  <c r="AA2745" i="4"/>
  <c r="P2746" i="4"/>
  <c r="Q2746" i="4"/>
  <c r="R2746" i="4"/>
  <c r="S2746" i="4"/>
  <c r="T2746" i="4"/>
  <c r="U2746" i="4"/>
  <c r="W2746" i="4"/>
  <c r="X2746" i="4"/>
  <c r="Y2746" i="4"/>
  <c r="Z2746" i="4"/>
  <c r="AA2746" i="4"/>
  <c r="P2747" i="4"/>
  <c r="Q2747" i="4"/>
  <c r="R2747" i="4"/>
  <c r="S2747" i="4"/>
  <c r="T2747" i="4"/>
  <c r="U2747" i="4"/>
  <c r="W2747" i="4"/>
  <c r="X2747" i="4"/>
  <c r="Y2747" i="4"/>
  <c r="Z2747" i="4"/>
  <c r="AA2747" i="4"/>
  <c r="P2748" i="4"/>
  <c r="Q2748" i="4"/>
  <c r="R2748" i="4"/>
  <c r="S2748" i="4"/>
  <c r="T2748" i="4"/>
  <c r="U2748" i="4"/>
  <c r="W2748" i="4"/>
  <c r="X2748" i="4"/>
  <c r="Y2748" i="4"/>
  <c r="Z2748" i="4"/>
  <c r="AA2748" i="4"/>
  <c r="P2749" i="4"/>
  <c r="Q2749" i="4"/>
  <c r="R2749" i="4"/>
  <c r="S2749" i="4"/>
  <c r="T2749" i="4"/>
  <c r="U2749" i="4"/>
  <c r="W2749" i="4"/>
  <c r="X2749" i="4"/>
  <c r="Y2749" i="4"/>
  <c r="Z2749" i="4"/>
  <c r="AA2749" i="4"/>
  <c r="P2750" i="4"/>
  <c r="Q2750" i="4"/>
  <c r="R2750" i="4"/>
  <c r="S2750" i="4"/>
  <c r="T2750" i="4"/>
  <c r="U2750" i="4"/>
  <c r="W2750" i="4"/>
  <c r="X2750" i="4"/>
  <c r="Y2750" i="4"/>
  <c r="Z2750" i="4"/>
  <c r="AA2750" i="4"/>
  <c r="P2751" i="4"/>
  <c r="Q2751" i="4"/>
  <c r="R2751" i="4"/>
  <c r="S2751" i="4"/>
  <c r="T2751" i="4"/>
  <c r="U2751" i="4"/>
  <c r="W2751" i="4"/>
  <c r="X2751" i="4"/>
  <c r="Y2751" i="4"/>
  <c r="Z2751" i="4"/>
  <c r="AA2751" i="4"/>
  <c r="P2752" i="4"/>
  <c r="Q2752" i="4"/>
  <c r="R2752" i="4"/>
  <c r="S2752" i="4"/>
  <c r="T2752" i="4"/>
  <c r="U2752" i="4"/>
  <c r="W2752" i="4"/>
  <c r="X2752" i="4"/>
  <c r="Y2752" i="4"/>
  <c r="Z2752" i="4"/>
  <c r="AA2752" i="4"/>
  <c r="P2753" i="4"/>
  <c r="Q2753" i="4"/>
  <c r="R2753" i="4"/>
  <c r="S2753" i="4"/>
  <c r="T2753" i="4"/>
  <c r="U2753" i="4"/>
  <c r="W2753" i="4"/>
  <c r="X2753" i="4"/>
  <c r="Y2753" i="4"/>
  <c r="Z2753" i="4"/>
  <c r="AA2753" i="4"/>
  <c r="P2754" i="4"/>
  <c r="Q2754" i="4"/>
  <c r="R2754" i="4"/>
  <c r="S2754" i="4"/>
  <c r="T2754" i="4"/>
  <c r="U2754" i="4"/>
  <c r="W2754" i="4"/>
  <c r="X2754" i="4"/>
  <c r="Y2754" i="4"/>
  <c r="Z2754" i="4"/>
  <c r="AA2754" i="4"/>
  <c r="P2755" i="4"/>
  <c r="Q2755" i="4"/>
  <c r="R2755" i="4"/>
  <c r="S2755" i="4"/>
  <c r="T2755" i="4"/>
  <c r="U2755" i="4"/>
  <c r="W2755" i="4"/>
  <c r="X2755" i="4"/>
  <c r="Y2755" i="4"/>
  <c r="Z2755" i="4"/>
  <c r="AA2755" i="4"/>
  <c r="P2756" i="4"/>
  <c r="Q2756" i="4"/>
  <c r="R2756" i="4"/>
  <c r="S2756" i="4"/>
  <c r="T2756" i="4"/>
  <c r="U2756" i="4"/>
  <c r="W2756" i="4"/>
  <c r="X2756" i="4"/>
  <c r="Y2756" i="4"/>
  <c r="Z2756" i="4"/>
  <c r="AA2756" i="4"/>
  <c r="P2757" i="4"/>
  <c r="Q2757" i="4"/>
  <c r="R2757" i="4"/>
  <c r="S2757" i="4"/>
  <c r="T2757" i="4"/>
  <c r="U2757" i="4"/>
  <c r="W2757" i="4"/>
  <c r="X2757" i="4"/>
  <c r="Y2757" i="4"/>
  <c r="Z2757" i="4"/>
  <c r="AA2757" i="4"/>
  <c r="P2758" i="4"/>
  <c r="Q2758" i="4"/>
  <c r="R2758" i="4"/>
  <c r="S2758" i="4"/>
  <c r="T2758" i="4"/>
  <c r="U2758" i="4"/>
  <c r="W2758" i="4"/>
  <c r="X2758" i="4"/>
  <c r="Y2758" i="4"/>
  <c r="Z2758" i="4"/>
  <c r="AA2758" i="4"/>
  <c r="P2759" i="4"/>
  <c r="Q2759" i="4"/>
  <c r="R2759" i="4"/>
  <c r="S2759" i="4"/>
  <c r="T2759" i="4"/>
  <c r="U2759" i="4"/>
  <c r="W2759" i="4"/>
  <c r="X2759" i="4"/>
  <c r="Y2759" i="4"/>
  <c r="Z2759" i="4"/>
  <c r="AA2759" i="4"/>
  <c r="P2760" i="4"/>
  <c r="Q2760" i="4"/>
  <c r="R2760" i="4"/>
  <c r="S2760" i="4"/>
  <c r="T2760" i="4"/>
  <c r="U2760" i="4"/>
  <c r="W2760" i="4"/>
  <c r="X2760" i="4"/>
  <c r="Y2760" i="4"/>
  <c r="Z2760" i="4"/>
  <c r="AA2760" i="4"/>
  <c r="P2761" i="4"/>
  <c r="Q2761" i="4"/>
  <c r="R2761" i="4"/>
  <c r="S2761" i="4"/>
  <c r="T2761" i="4"/>
  <c r="U2761" i="4"/>
  <c r="W2761" i="4"/>
  <c r="X2761" i="4"/>
  <c r="Y2761" i="4"/>
  <c r="Z2761" i="4"/>
  <c r="AA2761" i="4"/>
  <c r="P2762" i="4"/>
  <c r="Q2762" i="4"/>
  <c r="R2762" i="4"/>
  <c r="S2762" i="4"/>
  <c r="T2762" i="4"/>
  <c r="U2762" i="4"/>
  <c r="W2762" i="4"/>
  <c r="X2762" i="4"/>
  <c r="Y2762" i="4"/>
  <c r="Z2762" i="4"/>
  <c r="AA2762" i="4"/>
  <c r="P2763" i="4"/>
  <c r="Q2763" i="4"/>
  <c r="R2763" i="4"/>
  <c r="S2763" i="4"/>
  <c r="T2763" i="4"/>
  <c r="U2763" i="4"/>
  <c r="W2763" i="4"/>
  <c r="X2763" i="4"/>
  <c r="Y2763" i="4"/>
  <c r="Z2763" i="4"/>
  <c r="AA2763" i="4"/>
  <c r="P2764" i="4"/>
  <c r="Q2764" i="4"/>
  <c r="R2764" i="4"/>
  <c r="S2764" i="4"/>
  <c r="T2764" i="4"/>
  <c r="U2764" i="4"/>
  <c r="W2764" i="4"/>
  <c r="X2764" i="4"/>
  <c r="Y2764" i="4"/>
  <c r="Z2764" i="4"/>
  <c r="AA2764" i="4"/>
  <c r="P2765" i="4"/>
  <c r="Q2765" i="4"/>
  <c r="R2765" i="4"/>
  <c r="S2765" i="4"/>
  <c r="T2765" i="4"/>
  <c r="U2765" i="4"/>
  <c r="W2765" i="4"/>
  <c r="X2765" i="4"/>
  <c r="Y2765" i="4"/>
  <c r="Z2765" i="4"/>
  <c r="AA2765" i="4"/>
  <c r="P2766" i="4"/>
  <c r="Q2766" i="4"/>
  <c r="R2766" i="4"/>
  <c r="S2766" i="4"/>
  <c r="T2766" i="4"/>
  <c r="U2766" i="4"/>
  <c r="W2766" i="4"/>
  <c r="X2766" i="4"/>
  <c r="Y2766" i="4"/>
  <c r="Z2766" i="4"/>
  <c r="AA2766" i="4"/>
  <c r="P2767" i="4"/>
  <c r="Q2767" i="4"/>
  <c r="R2767" i="4"/>
  <c r="S2767" i="4"/>
  <c r="T2767" i="4"/>
  <c r="U2767" i="4"/>
  <c r="W2767" i="4"/>
  <c r="X2767" i="4"/>
  <c r="Y2767" i="4"/>
  <c r="Z2767" i="4"/>
  <c r="AA2767" i="4"/>
  <c r="P2768" i="4"/>
  <c r="Q2768" i="4"/>
  <c r="R2768" i="4"/>
  <c r="S2768" i="4"/>
  <c r="T2768" i="4"/>
  <c r="U2768" i="4"/>
  <c r="W2768" i="4"/>
  <c r="X2768" i="4"/>
  <c r="Y2768" i="4"/>
  <c r="Z2768" i="4"/>
  <c r="AA2768" i="4"/>
  <c r="P2769" i="4"/>
  <c r="Q2769" i="4"/>
  <c r="R2769" i="4"/>
  <c r="S2769" i="4"/>
  <c r="T2769" i="4"/>
  <c r="U2769" i="4"/>
  <c r="W2769" i="4"/>
  <c r="X2769" i="4"/>
  <c r="Y2769" i="4"/>
  <c r="Z2769" i="4"/>
  <c r="AA2769" i="4"/>
  <c r="P2770" i="4"/>
  <c r="Q2770" i="4"/>
  <c r="R2770" i="4"/>
  <c r="S2770" i="4"/>
  <c r="T2770" i="4"/>
  <c r="U2770" i="4"/>
  <c r="W2770" i="4"/>
  <c r="X2770" i="4"/>
  <c r="Y2770" i="4"/>
  <c r="Z2770" i="4"/>
  <c r="AA2770" i="4"/>
  <c r="P2771" i="4"/>
  <c r="Q2771" i="4"/>
  <c r="R2771" i="4"/>
  <c r="S2771" i="4"/>
  <c r="T2771" i="4"/>
  <c r="U2771" i="4"/>
  <c r="W2771" i="4"/>
  <c r="X2771" i="4"/>
  <c r="Y2771" i="4"/>
  <c r="Z2771" i="4"/>
  <c r="AA2771" i="4"/>
  <c r="P2772" i="4"/>
  <c r="Q2772" i="4"/>
  <c r="R2772" i="4"/>
  <c r="S2772" i="4"/>
  <c r="T2772" i="4"/>
  <c r="U2772" i="4"/>
  <c r="W2772" i="4"/>
  <c r="X2772" i="4"/>
  <c r="Y2772" i="4"/>
  <c r="Z2772" i="4"/>
  <c r="AA2772" i="4"/>
  <c r="P2773" i="4"/>
  <c r="Q2773" i="4"/>
  <c r="R2773" i="4"/>
  <c r="S2773" i="4"/>
  <c r="T2773" i="4"/>
  <c r="U2773" i="4"/>
  <c r="W2773" i="4"/>
  <c r="X2773" i="4"/>
  <c r="Y2773" i="4"/>
  <c r="Z2773" i="4"/>
  <c r="AA2773" i="4"/>
  <c r="P2774" i="4"/>
  <c r="Q2774" i="4"/>
  <c r="R2774" i="4"/>
  <c r="S2774" i="4"/>
  <c r="T2774" i="4"/>
  <c r="U2774" i="4"/>
  <c r="W2774" i="4"/>
  <c r="X2774" i="4"/>
  <c r="Y2774" i="4"/>
  <c r="Z2774" i="4"/>
  <c r="AA2774" i="4"/>
  <c r="P2775" i="4"/>
  <c r="Q2775" i="4"/>
  <c r="R2775" i="4"/>
  <c r="S2775" i="4"/>
  <c r="T2775" i="4"/>
  <c r="U2775" i="4"/>
  <c r="W2775" i="4"/>
  <c r="X2775" i="4"/>
  <c r="Y2775" i="4"/>
  <c r="Z2775" i="4"/>
  <c r="AA2775" i="4"/>
  <c r="P2776" i="4"/>
  <c r="Q2776" i="4"/>
  <c r="R2776" i="4"/>
  <c r="S2776" i="4"/>
  <c r="T2776" i="4"/>
  <c r="U2776" i="4"/>
  <c r="V2776" i="4"/>
  <c r="X2776" i="4"/>
  <c r="Y2776" i="4"/>
  <c r="Z2776" i="4"/>
  <c r="AA2776" i="4"/>
  <c r="P2777" i="4"/>
  <c r="Q2777" i="4"/>
  <c r="R2777" i="4"/>
  <c r="S2777" i="4"/>
  <c r="T2777" i="4"/>
  <c r="U2777" i="4"/>
  <c r="V2777" i="4"/>
  <c r="X2777" i="4"/>
  <c r="Y2777" i="4"/>
  <c r="Z2777" i="4"/>
  <c r="AA2777" i="4"/>
  <c r="P2778" i="4"/>
  <c r="Q2778" i="4"/>
  <c r="R2778" i="4"/>
  <c r="S2778" i="4"/>
  <c r="T2778" i="4"/>
  <c r="U2778" i="4"/>
  <c r="V2778" i="4"/>
  <c r="X2778" i="4"/>
  <c r="Y2778" i="4"/>
  <c r="Z2778" i="4"/>
  <c r="AA2778" i="4"/>
  <c r="P2779" i="4"/>
  <c r="Q2779" i="4"/>
  <c r="R2779" i="4"/>
  <c r="S2779" i="4"/>
  <c r="T2779" i="4"/>
  <c r="U2779" i="4"/>
  <c r="V2779" i="4"/>
  <c r="X2779" i="4"/>
  <c r="Y2779" i="4"/>
  <c r="Z2779" i="4"/>
  <c r="AA2779" i="4"/>
  <c r="P2780" i="4"/>
  <c r="Q2780" i="4"/>
  <c r="R2780" i="4"/>
  <c r="S2780" i="4"/>
  <c r="T2780" i="4"/>
  <c r="U2780" i="4"/>
  <c r="V2780" i="4"/>
  <c r="X2780" i="4"/>
  <c r="Y2780" i="4"/>
  <c r="Z2780" i="4"/>
  <c r="AA2780" i="4"/>
  <c r="P2781" i="4"/>
  <c r="Q2781" i="4"/>
  <c r="R2781" i="4"/>
  <c r="S2781" i="4"/>
  <c r="T2781" i="4"/>
  <c r="U2781" i="4"/>
  <c r="V2781" i="4"/>
  <c r="X2781" i="4"/>
  <c r="Y2781" i="4"/>
  <c r="Z2781" i="4"/>
  <c r="AA2781" i="4"/>
  <c r="P2782" i="4"/>
  <c r="Q2782" i="4"/>
  <c r="R2782" i="4"/>
  <c r="S2782" i="4"/>
  <c r="T2782" i="4"/>
  <c r="U2782" i="4"/>
  <c r="V2782" i="4"/>
  <c r="X2782" i="4"/>
  <c r="Y2782" i="4"/>
  <c r="Z2782" i="4"/>
  <c r="AA2782" i="4"/>
  <c r="P2783" i="4"/>
  <c r="Q2783" i="4"/>
  <c r="R2783" i="4"/>
  <c r="S2783" i="4"/>
  <c r="T2783" i="4"/>
  <c r="U2783" i="4"/>
  <c r="V2783" i="4"/>
  <c r="X2783" i="4"/>
  <c r="Y2783" i="4"/>
  <c r="Z2783" i="4"/>
  <c r="AA2783" i="4"/>
  <c r="P2784" i="4"/>
  <c r="Q2784" i="4"/>
  <c r="R2784" i="4"/>
  <c r="S2784" i="4"/>
  <c r="T2784" i="4"/>
  <c r="U2784" i="4"/>
  <c r="V2784" i="4"/>
  <c r="X2784" i="4"/>
  <c r="Y2784" i="4"/>
  <c r="Z2784" i="4"/>
  <c r="AA2784" i="4"/>
  <c r="P2785" i="4"/>
  <c r="Q2785" i="4"/>
  <c r="R2785" i="4"/>
  <c r="S2785" i="4"/>
  <c r="T2785" i="4"/>
  <c r="U2785" i="4"/>
  <c r="V2785" i="4"/>
  <c r="X2785" i="4"/>
  <c r="Y2785" i="4"/>
  <c r="Z2785" i="4"/>
  <c r="AA2785" i="4"/>
  <c r="P2786" i="4"/>
  <c r="Q2786" i="4"/>
  <c r="R2786" i="4"/>
  <c r="S2786" i="4"/>
  <c r="T2786" i="4"/>
  <c r="U2786" i="4"/>
  <c r="V2786" i="4"/>
  <c r="X2786" i="4"/>
  <c r="Y2786" i="4"/>
  <c r="Z2786" i="4"/>
  <c r="AA2786" i="4"/>
  <c r="P2787" i="4"/>
  <c r="Q2787" i="4"/>
  <c r="R2787" i="4"/>
  <c r="S2787" i="4"/>
  <c r="T2787" i="4"/>
  <c r="U2787" i="4"/>
  <c r="V2787" i="4"/>
  <c r="X2787" i="4"/>
  <c r="Y2787" i="4"/>
  <c r="Z2787" i="4"/>
  <c r="AA2787" i="4"/>
  <c r="P2788" i="4"/>
  <c r="Q2788" i="4"/>
  <c r="R2788" i="4"/>
  <c r="S2788" i="4"/>
  <c r="T2788" i="4"/>
  <c r="U2788" i="4"/>
  <c r="V2788" i="4"/>
  <c r="X2788" i="4"/>
  <c r="Y2788" i="4"/>
  <c r="Z2788" i="4"/>
  <c r="AA2788" i="4"/>
  <c r="P2789" i="4"/>
  <c r="Q2789" i="4"/>
  <c r="R2789" i="4"/>
  <c r="S2789" i="4"/>
  <c r="T2789" i="4"/>
  <c r="U2789" i="4"/>
  <c r="V2789" i="4"/>
  <c r="X2789" i="4"/>
  <c r="Y2789" i="4"/>
  <c r="Z2789" i="4"/>
  <c r="AA2789" i="4"/>
  <c r="P2790" i="4"/>
  <c r="Q2790" i="4"/>
  <c r="R2790" i="4"/>
  <c r="S2790" i="4"/>
  <c r="T2790" i="4"/>
  <c r="U2790" i="4"/>
  <c r="V2790" i="4"/>
  <c r="X2790" i="4"/>
  <c r="Y2790" i="4"/>
  <c r="Z2790" i="4"/>
  <c r="AA2790" i="4"/>
  <c r="P2791" i="4"/>
  <c r="Q2791" i="4"/>
  <c r="R2791" i="4"/>
  <c r="S2791" i="4"/>
  <c r="T2791" i="4"/>
  <c r="U2791" i="4"/>
  <c r="V2791" i="4"/>
  <c r="X2791" i="4"/>
  <c r="Y2791" i="4"/>
  <c r="Z2791" i="4"/>
  <c r="AA2791" i="4"/>
  <c r="P2792" i="4"/>
  <c r="Q2792" i="4"/>
  <c r="R2792" i="4"/>
  <c r="S2792" i="4"/>
  <c r="T2792" i="4"/>
  <c r="U2792" i="4"/>
  <c r="V2792" i="4"/>
  <c r="X2792" i="4"/>
  <c r="Y2792" i="4"/>
  <c r="Z2792" i="4"/>
  <c r="AA2792" i="4"/>
  <c r="P2793" i="4"/>
  <c r="Q2793" i="4"/>
  <c r="R2793" i="4"/>
  <c r="S2793" i="4"/>
  <c r="T2793" i="4"/>
  <c r="U2793" i="4"/>
  <c r="V2793" i="4"/>
  <c r="X2793" i="4"/>
  <c r="Y2793" i="4"/>
  <c r="Z2793" i="4"/>
  <c r="AA2793" i="4"/>
  <c r="P2794" i="4"/>
  <c r="Q2794" i="4"/>
  <c r="R2794" i="4"/>
  <c r="S2794" i="4"/>
  <c r="T2794" i="4"/>
  <c r="U2794" i="4"/>
  <c r="V2794" i="4"/>
  <c r="X2794" i="4"/>
  <c r="Y2794" i="4"/>
  <c r="Z2794" i="4"/>
  <c r="AA2794" i="4"/>
  <c r="P2795" i="4"/>
  <c r="Q2795" i="4"/>
  <c r="R2795" i="4"/>
  <c r="S2795" i="4"/>
  <c r="T2795" i="4"/>
  <c r="U2795" i="4"/>
  <c r="V2795" i="4"/>
  <c r="X2795" i="4"/>
  <c r="Y2795" i="4"/>
  <c r="Z2795" i="4"/>
  <c r="AA2795" i="4"/>
  <c r="P2796" i="4"/>
  <c r="Q2796" i="4"/>
  <c r="R2796" i="4"/>
  <c r="S2796" i="4"/>
  <c r="T2796" i="4"/>
  <c r="U2796" i="4"/>
  <c r="V2796" i="4"/>
  <c r="X2796" i="4"/>
  <c r="Y2796" i="4"/>
  <c r="Z2796" i="4"/>
  <c r="AA2796" i="4"/>
  <c r="P2797" i="4"/>
  <c r="Q2797" i="4"/>
  <c r="R2797" i="4"/>
  <c r="S2797" i="4"/>
  <c r="T2797" i="4"/>
  <c r="U2797" i="4"/>
  <c r="V2797" i="4"/>
  <c r="X2797" i="4"/>
  <c r="Y2797" i="4"/>
  <c r="Z2797" i="4"/>
  <c r="AA2797" i="4"/>
  <c r="P2798" i="4"/>
  <c r="Q2798" i="4"/>
  <c r="R2798" i="4"/>
  <c r="S2798" i="4"/>
  <c r="T2798" i="4"/>
  <c r="U2798" i="4"/>
  <c r="V2798" i="4"/>
  <c r="X2798" i="4"/>
  <c r="Y2798" i="4"/>
  <c r="Z2798" i="4"/>
  <c r="AA2798" i="4"/>
  <c r="P2799" i="4"/>
  <c r="Q2799" i="4"/>
  <c r="R2799" i="4"/>
  <c r="S2799" i="4"/>
  <c r="T2799" i="4"/>
  <c r="U2799" i="4"/>
  <c r="V2799" i="4"/>
  <c r="X2799" i="4"/>
  <c r="Y2799" i="4"/>
  <c r="Z2799" i="4"/>
  <c r="AA2799" i="4"/>
  <c r="P2800" i="4"/>
  <c r="Q2800" i="4"/>
  <c r="R2800" i="4"/>
  <c r="S2800" i="4"/>
  <c r="T2800" i="4"/>
  <c r="U2800" i="4"/>
  <c r="V2800" i="4"/>
  <c r="X2800" i="4"/>
  <c r="Y2800" i="4"/>
  <c r="Z2800" i="4"/>
  <c r="AA2800" i="4"/>
  <c r="P2801" i="4"/>
  <c r="Q2801" i="4"/>
  <c r="R2801" i="4"/>
  <c r="S2801" i="4"/>
  <c r="T2801" i="4"/>
  <c r="U2801" i="4"/>
  <c r="V2801" i="4"/>
  <c r="X2801" i="4"/>
  <c r="Y2801" i="4"/>
  <c r="Z2801" i="4"/>
  <c r="AA2801" i="4"/>
  <c r="P2802" i="4"/>
  <c r="Q2802" i="4"/>
  <c r="R2802" i="4"/>
  <c r="S2802" i="4"/>
  <c r="T2802" i="4"/>
  <c r="U2802" i="4"/>
  <c r="V2802" i="4"/>
  <c r="X2802" i="4"/>
  <c r="Y2802" i="4"/>
  <c r="Z2802" i="4"/>
  <c r="AA2802" i="4"/>
  <c r="P2803" i="4"/>
  <c r="Q2803" i="4"/>
  <c r="R2803" i="4"/>
  <c r="S2803" i="4"/>
  <c r="T2803" i="4"/>
  <c r="U2803" i="4"/>
  <c r="V2803" i="4"/>
  <c r="X2803" i="4"/>
  <c r="Y2803" i="4"/>
  <c r="Z2803" i="4"/>
  <c r="AA2803" i="4"/>
  <c r="P2804" i="4"/>
  <c r="Q2804" i="4"/>
  <c r="R2804" i="4"/>
  <c r="S2804" i="4"/>
  <c r="T2804" i="4"/>
  <c r="U2804" i="4"/>
  <c r="V2804" i="4"/>
  <c r="X2804" i="4"/>
  <c r="Y2804" i="4"/>
  <c r="Z2804" i="4"/>
  <c r="AA2804" i="4"/>
  <c r="P2805" i="4"/>
  <c r="Q2805" i="4"/>
  <c r="R2805" i="4"/>
  <c r="S2805" i="4"/>
  <c r="T2805" i="4"/>
  <c r="U2805" i="4"/>
  <c r="V2805" i="4"/>
  <c r="X2805" i="4"/>
  <c r="Y2805" i="4"/>
  <c r="Z2805" i="4"/>
  <c r="AA2805" i="4"/>
  <c r="P2806" i="4"/>
  <c r="Q2806" i="4"/>
  <c r="R2806" i="4"/>
  <c r="S2806" i="4"/>
  <c r="T2806" i="4"/>
  <c r="U2806" i="4"/>
  <c r="V2806" i="4"/>
  <c r="X2806" i="4"/>
  <c r="Y2806" i="4"/>
  <c r="Z2806" i="4"/>
  <c r="AA2806" i="4"/>
  <c r="P2807" i="4"/>
  <c r="Q2807" i="4"/>
  <c r="R2807" i="4"/>
  <c r="S2807" i="4"/>
  <c r="T2807" i="4"/>
  <c r="U2807" i="4"/>
  <c r="V2807" i="4"/>
  <c r="W2807" i="4"/>
  <c r="Y2807" i="4"/>
  <c r="Z2807" i="4"/>
  <c r="AA2807" i="4"/>
  <c r="P2808" i="4"/>
  <c r="Q2808" i="4"/>
  <c r="R2808" i="4"/>
  <c r="S2808" i="4"/>
  <c r="T2808" i="4"/>
  <c r="U2808" i="4"/>
  <c r="V2808" i="4"/>
  <c r="W2808" i="4"/>
  <c r="Y2808" i="4"/>
  <c r="Z2808" i="4"/>
  <c r="AA2808" i="4"/>
  <c r="P2809" i="4"/>
  <c r="Q2809" i="4"/>
  <c r="R2809" i="4"/>
  <c r="S2809" i="4"/>
  <c r="T2809" i="4"/>
  <c r="U2809" i="4"/>
  <c r="V2809" i="4"/>
  <c r="W2809" i="4"/>
  <c r="Y2809" i="4"/>
  <c r="Z2809" i="4"/>
  <c r="AA2809" i="4"/>
  <c r="P2810" i="4"/>
  <c r="Q2810" i="4"/>
  <c r="R2810" i="4"/>
  <c r="S2810" i="4"/>
  <c r="T2810" i="4"/>
  <c r="U2810" i="4"/>
  <c r="V2810" i="4"/>
  <c r="W2810" i="4"/>
  <c r="Y2810" i="4"/>
  <c r="Z2810" i="4"/>
  <c r="AA2810" i="4"/>
  <c r="P2811" i="4"/>
  <c r="Q2811" i="4"/>
  <c r="R2811" i="4"/>
  <c r="S2811" i="4"/>
  <c r="T2811" i="4"/>
  <c r="U2811" i="4"/>
  <c r="V2811" i="4"/>
  <c r="W2811" i="4"/>
  <c r="Y2811" i="4"/>
  <c r="Z2811" i="4"/>
  <c r="AA2811" i="4"/>
  <c r="P2812" i="4"/>
  <c r="Q2812" i="4"/>
  <c r="R2812" i="4"/>
  <c r="S2812" i="4"/>
  <c r="T2812" i="4"/>
  <c r="U2812" i="4"/>
  <c r="V2812" i="4"/>
  <c r="W2812" i="4"/>
  <c r="Y2812" i="4"/>
  <c r="Z2812" i="4"/>
  <c r="AA2812" i="4"/>
  <c r="P2813" i="4"/>
  <c r="Q2813" i="4"/>
  <c r="R2813" i="4"/>
  <c r="S2813" i="4"/>
  <c r="T2813" i="4"/>
  <c r="U2813" i="4"/>
  <c r="V2813" i="4"/>
  <c r="W2813" i="4"/>
  <c r="Y2813" i="4"/>
  <c r="Z2813" i="4"/>
  <c r="AA2813" i="4"/>
  <c r="P2814" i="4"/>
  <c r="Q2814" i="4"/>
  <c r="R2814" i="4"/>
  <c r="S2814" i="4"/>
  <c r="T2814" i="4"/>
  <c r="U2814" i="4"/>
  <c r="V2814" i="4"/>
  <c r="W2814" i="4"/>
  <c r="Y2814" i="4"/>
  <c r="Z2814" i="4"/>
  <c r="AA2814" i="4"/>
  <c r="P2815" i="4"/>
  <c r="Q2815" i="4"/>
  <c r="R2815" i="4"/>
  <c r="S2815" i="4"/>
  <c r="T2815" i="4"/>
  <c r="U2815" i="4"/>
  <c r="V2815" i="4"/>
  <c r="W2815" i="4"/>
  <c r="Y2815" i="4"/>
  <c r="Z2815" i="4"/>
  <c r="AA2815" i="4"/>
  <c r="P2816" i="4"/>
  <c r="Q2816" i="4"/>
  <c r="R2816" i="4"/>
  <c r="S2816" i="4"/>
  <c r="T2816" i="4"/>
  <c r="U2816" i="4"/>
  <c r="V2816" i="4"/>
  <c r="W2816" i="4"/>
  <c r="Y2816" i="4"/>
  <c r="Z2816" i="4"/>
  <c r="AA2816" i="4"/>
  <c r="P2817" i="4"/>
  <c r="Q2817" i="4"/>
  <c r="R2817" i="4"/>
  <c r="S2817" i="4"/>
  <c r="T2817" i="4"/>
  <c r="U2817" i="4"/>
  <c r="V2817" i="4"/>
  <c r="W2817" i="4"/>
  <c r="Y2817" i="4"/>
  <c r="Z2817" i="4"/>
  <c r="AA2817" i="4"/>
  <c r="P2818" i="4"/>
  <c r="Q2818" i="4"/>
  <c r="R2818" i="4"/>
  <c r="S2818" i="4"/>
  <c r="T2818" i="4"/>
  <c r="U2818" i="4"/>
  <c r="V2818" i="4"/>
  <c r="W2818" i="4"/>
  <c r="Y2818" i="4"/>
  <c r="Z2818" i="4"/>
  <c r="AA2818" i="4"/>
  <c r="P2819" i="4"/>
  <c r="Q2819" i="4"/>
  <c r="R2819" i="4"/>
  <c r="S2819" i="4"/>
  <c r="T2819" i="4"/>
  <c r="U2819" i="4"/>
  <c r="V2819" i="4"/>
  <c r="W2819" i="4"/>
  <c r="Y2819" i="4"/>
  <c r="Z2819" i="4"/>
  <c r="AA2819" i="4"/>
  <c r="P2820" i="4"/>
  <c r="Q2820" i="4"/>
  <c r="R2820" i="4"/>
  <c r="S2820" i="4"/>
  <c r="T2820" i="4"/>
  <c r="U2820" i="4"/>
  <c r="V2820" i="4"/>
  <c r="W2820" i="4"/>
  <c r="Y2820" i="4"/>
  <c r="Z2820" i="4"/>
  <c r="AA2820" i="4"/>
  <c r="P2821" i="4"/>
  <c r="Q2821" i="4"/>
  <c r="R2821" i="4"/>
  <c r="S2821" i="4"/>
  <c r="T2821" i="4"/>
  <c r="U2821" i="4"/>
  <c r="V2821" i="4"/>
  <c r="W2821" i="4"/>
  <c r="Y2821" i="4"/>
  <c r="Z2821" i="4"/>
  <c r="AA2821" i="4"/>
  <c r="P2822" i="4"/>
  <c r="Q2822" i="4"/>
  <c r="R2822" i="4"/>
  <c r="S2822" i="4"/>
  <c r="T2822" i="4"/>
  <c r="U2822" i="4"/>
  <c r="V2822" i="4"/>
  <c r="W2822" i="4"/>
  <c r="Y2822" i="4"/>
  <c r="Z2822" i="4"/>
  <c r="AA2822" i="4"/>
  <c r="P2823" i="4"/>
  <c r="Q2823" i="4"/>
  <c r="R2823" i="4"/>
  <c r="S2823" i="4"/>
  <c r="T2823" i="4"/>
  <c r="U2823" i="4"/>
  <c r="V2823" i="4"/>
  <c r="W2823" i="4"/>
  <c r="Y2823" i="4"/>
  <c r="Z2823" i="4"/>
  <c r="AA2823" i="4"/>
  <c r="P2824" i="4"/>
  <c r="Q2824" i="4"/>
  <c r="R2824" i="4"/>
  <c r="S2824" i="4"/>
  <c r="T2824" i="4"/>
  <c r="U2824" i="4"/>
  <c r="V2824" i="4"/>
  <c r="W2824" i="4"/>
  <c r="Y2824" i="4"/>
  <c r="Z2824" i="4"/>
  <c r="AA2824" i="4"/>
  <c r="P2825" i="4"/>
  <c r="Q2825" i="4"/>
  <c r="R2825" i="4"/>
  <c r="S2825" i="4"/>
  <c r="T2825" i="4"/>
  <c r="U2825" i="4"/>
  <c r="V2825" i="4"/>
  <c r="W2825" i="4"/>
  <c r="Y2825" i="4"/>
  <c r="Z2825" i="4"/>
  <c r="AA2825" i="4"/>
  <c r="P2826" i="4"/>
  <c r="Q2826" i="4"/>
  <c r="R2826" i="4"/>
  <c r="S2826" i="4"/>
  <c r="T2826" i="4"/>
  <c r="U2826" i="4"/>
  <c r="V2826" i="4"/>
  <c r="W2826" i="4"/>
  <c r="Y2826" i="4"/>
  <c r="Z2826" i="4"/>
  <c r="AA2826" i="4"/>
  <c r="P2827" i="4"/>
  <c r="Q2827" i="4"/>
  <c r="R2827" i="4"/>
  <c r="S2827" i="4"/>
  <c r="T2827" i="4"/>
  <c r="U2827" i="4"/>
  <c r="V2827" i="4"/>
  <c r="W2827" i="4"/>
  <c r="Y2827" i="4"/>
  <c r="Z2827" i="4"/>
  <c r="AA2827" i="4"/>
  <c r="P2828" i="4"/>
  <c r="Q2828" i="4"/>
  <c r="R2828" i="4"/>
  <c r="S2828" i="4"/>
  <c r="T2828" i="4"/>
  <c r="U2828" i="4"/>
  <c r="V2828" i="4"/>
  <c r="W2828" i="4"/>
  <c r="Y2828" i="4"/>
  <c r="Z2828" i="4"/>
  <c r="AA2828" i="4"/>
  <c r="P2829" i="4"/>
  <c r="Q2829" i="4"/>
  <c r="R2829" i="4"/>
  <c r="S2829" i="4"/>
  <c r="T2829" i="4"/>
  <c r="U2829" i="4"/>
  <c r="V2829" i="4"/>
  <c r="W2829" i="4"/>
  <c r="Y2829" i="4"/>
  <c r="Z2829" i="4"/>
  <c r="AA2829" i="4"/>
  <c r="P2830" i="4"/>
  <c r="Q2830" i="4"/>
  <c r="R2830" i="4"/>
  <c r="S2830" i="4"/>
  <c r="T2830" i="4"/>
  <c r="U2830" i="4"/>
  <c r="V2830" i="4"/>
  <c r="W2830" i="4"/>
  <c r="Y2830" i="4"/>
  <c r="Z2830" i="4"/>
  <c r="AA2830" i="4"/>
  <c r="P2831" i="4"/>
  <c r="Q2831" i="4"/>
  <c r="R2831" i="4"/>
  <c r="S2831" i="4"/>
  <c r="T2831" i="4"/>
  <c r="U2831" i="4"/>
  <c r="V2831" i="4"/>
  <c r="W2831" i="4"/>
  <c r="Y2831" i="4"/>
  <c r="Z2831" i="4"/>
  <c r="AA2831" i="4"/>
  <c r="P2832" i="4"/>
  <c r="Q2832" i="4"/>
  <c r="R2832" i="4"/>
  <c r="S2832" i="4"/>
  <c r="T2832" i="4"/>
  <c r="U2832" i="4"/>
  <c r="V2832" i="4"/>
  <c r="W2832" i="4"/>
  <c r="Y2832" i="4"/>
  <c r="Z2832" i="4"/>
  <c r="AA2832" i="4"/>
  <c r="P2833" i="4"/>
  <c r="Q2833" i="4"/>
  <c r="R2833" i="4"/>
  <c r="S2833" i="4"/>
  <c r="T2833" i="4"/>
  <c r="U2833" i="4"/>
  <c r="V2833" i="4"/>
  <c r="W2833" i="4"/>
  <c r="Y2833" i="4"/>
  <c r="Z2833" i="4"/>
  <c r="AA2833" i="4"/>
  <c r="P2834" i="4"/>
  <c r="Q2834" i="4"/>
  <c r="R2834" i="4"/>
  <c r="S2834" i="4"/>
  <c r="T2834" i="4"/>
  <c r="U2834" i="4"/>
  <c r="V2834" i="4"/>
  <c r="W2834" i="4"/>
  <c r="Y2834" i="4"/>
  <c r="Z2834" i="4"/>
  <c r="AA2834" i="4"/>
  <c r="P2835" i="4"/>
  <c r="Q2835" i="4"/>
  <c r="R2835" i="4"/>
  <c r="S2835" i="4"/>
  <c r="T2835" i="4"/>
  <c r="U2835" i="4"/>
  <c r="V2835" i="4"/>
  <c r="W2835" i="4"/>
  <c r="Y2835" i="4"/>
  <c r="Z2835" i="4"/>
  <c r="AA2835" i="4"/>
  <c r="P2836" i="4"/>
  <c r="Q2836" i="4"/>
  <c r="R2836" i="4"/>
  <c r="S2836" i="4"/>
  <c r="T2836" i="4"/>
  <c r="U2836" i="4"/>
  <c r="V2836" i="4"/>
  <c r="W2836" i="4"/>
  <c r="Y2836" i="4"/>
  <c r="Z2836" i="4"/>
  <c r="AA2836" i="4"/>
  <c r="P2837" i="4"/>
  <c r="Q2837" i="4"/>
  <c r="R2837" i="4"/>
  <c r="S2837" i="4"/>
  <c r="T2837" i="4"/>
  <c r="U2837" i="4"/>
  <c r="V2837" i="4"/>
  <c r="W2837" i="4"/>
  <c r="X2837" i="4"/>
  <c r="Z2837" i="4"/>
  <c r="AA2837" i="4"/>
  <c r="P2838" i="4"/>
  <c r="Q2838" i="4"/>
  <c r="R2838" i="4"/>
  <c r="S2838" i="4"/>
  <c r="T2838" i="4"/>
  <c r="U2838" i="4"/>
  <c r="V2838" i="4"/>
  <c r="W2838" i="4"/>
  <c r="X2838" i="4"/>
  <c r="Z2838" i="4"/>
  <c r="AA2838" i="4"/>
  <c r="P2839" i="4"/>
  <c r="Q2839" i="4"/>
  <c r="R2839" i="4"/>
  <c r="S2839" i="4"/>
  <c r="T2839" i="4"/>
  <c r="U2839" i="4"/>
  <c r="V2839" i="4"/>
  <c r="W2839" i="4"/>
  <c r="X2839" i="4"/>
  <c r="Z2839" i="4"/>
  <c r="AA2839" i="4"/>
  <c r="P2840" i="4"/>
  <c r="Q2840" i="4"/>
  <c r="R2840" i="4"/>
  <c r="S2840" i="4"/>
  <c r="T2840" i="4"/>
  <c r="U2840" i="4"/>
  <c r="V2840" i="4"/>
  <c r="W2840" i="4"/>
  <c r="X2840" i="4"/>
  <c r="Z2840" i="4"/>
  <c r="AA2840" i="4"/>
  <c r="P2841" i="4"/>
  <c r="Q2841" i="4"/>
  <c r="R2841" i="4"/>
  <c r="S2841" i="4"/>
  <c r="T2841" i="4"/>
  <c r="U2841" i="4"/>
  <c r="V2841" i="4"/>
  <c r="W2841" i="4"/>
  <c r="X2841" i="4"/>
  <c r="Z2841" i="4"/>
  <c r="AA2841" i="4"/>
  <c r="P2842" i="4"/>
  <c r="Q2842" i="4"/>
  <c r="R2842" i="4"/>
  <c r="S2842" i="4"/>
  <c r="T2842" i="4"/>
  <c r="U2842" i="4"/>
  <c r="V2842" i="4"/>
  <c r="W2842" i="4"/>
  <c r="X2842" i="4"/>
  <c r="Z2842" i="4"/>
  <c r="AA2842" i="4"/>
  <c r="P2843" i="4"/>
  <c r="Q2843" i="4"/>
  <c r="R2843" i="4"/>
  <c r="S2843" i="4"/>
  <c r="T2843" i="4"/>
  <c r="U2843" i="4"/>
  <c r="V2843" i="4"/>
  <c r="W2843" i="4"/>
  <c r="X2843" i="4"/>
  <c r="Z2843" i="4"/>
  <c r="AA2843" i="4"/>
  <c r="P2844" i="4"/>
  <c r="Q2844" i="4"/>
  <c r="R2844" i="4"/>
  <c r="S2844" i="4"/>
  <c r="T2844" i="4"/>
  <c r="U2844" i="4"/>
  <c r="V2844" i="4"/>
  <c r="W2844" i="4"/>
  <c r="X2844" i="4"/>
  <c r="Z2844" i="4"/>
  <c r="AA2844" i="4"/>
  <c r="P2845" i="4"/>
  <c r="Q2845" i="4"/>
  <c r="R2845" i="4"/>
  <c r="S2845" i="4"/>
  <c r="T2845" i="4"/>
  <c r="U2845" i="4"/>
  <c r="V2845" i="4"/>
  <c r="W2845" i="4"/>
  <c r="X2845" i="4"/>
  <c r="Z2845" i="4"/>
  <c r="AA2845" i="4"/>
  <c r="P2846" i="4"/>
  <c r="Q2846" i="4"/>
  <c r="R2846" i="4"/>
  <c r="S2846" i="4"/>
  <c r="T2846" i="4"/>
  <c r="U2846" i="4"/>
  <c r="V2846" i="4"/>
  <c r="W2846" i="4"/>
  <c r="X2846" i="4"/>
  <c r="Z2846" i="4"/>
  <c r="AA2846" i="4"/>
  <c r="P2847" i="4"/>
  <c r="Q2847" i="4"/>
  <c r="R2847" i="4"/>
  <c r="S2847" i="4"/>
  <c r="T2847" i="4"/>
  <c r="U2847" i="4"/>
  <c r="V2847" i="4"/>
  <c r="W2847" i="4"/>
  <c r="X2847" i="4"/>
  <c r="Z2847" i="4"/>
  <c r="AA2847" i="4"/>
  <c r="P2848" i="4"/>
  <c r="Q2848" i="4"/>
  <c r="R2848" i="4"/>
  <c r="S2848" i="4"/>
  <c r="T2848" i="4"/>
  <c r="U2848" i="4"/>
  <c r="V2848" i="4"/>
  <c r="W2848" i="4"/>
  <c r="X2848" i="4"/>
  <c r="Z2848" i="4"/>
  <c r="AA2848" i="4"/>
  <c r="P2849" i="4"/>
  <c r="Q2849" i="4"/>
  <c r="R2849" i="4"/>
  <c r="S2849" i="4"/>
  <c r="T2849" i="4"/>
  <c r="U2849" i="4"/>
  <c r="V2849" i="4"/>
  <c r="W2849" i="4"/>
  <c r="X2849" i="4"/>
  <c r="Z2849" i="4"/>
  <c r="AA2849" i="4"/>
  <c r="P2850" i="4"/>
  <c r="Q2850" i="4"/>
  <c r="R2850" i="4"/>
  <c r="S2850" i="4"/>
  <c r="T2850" i="4"/>
  <c r="U2850" i="4"/>
  <c r="V2850" i="4"/>
  <c r="W2850" i="4"/>
  <c r="X2850" i="4"/>
  <c r="Z2850" i="4"/>
  <c r="AA2850" i="4"/>
  <c r="P2851" i="4"/>
  <c r="Q2851" i="4"/>
  <c r="R2851" i="4"/>
  <c r="S2851" i="4"/>
  <c r="T2851" i="4"/>
  <c r="U2851" i="4"/>
  <c r="V2851" i="4"/>
  <c r="W2851" i="4"/>
  <c r="X2851" i="4"/>
  <c r="Z2851" i="4"/>
  <c r="AA2851" i="4"/>
  <c r="P2852" i="4"/>
  <c r="Q2852" i="4"/>
  <c r="R2852" i="4"/>
  <c r="S2852" i="4"/>
  <c r="T2852" i="4"/>
  <c r="U2852" i="4"/>
  <c r="V2852" i="4"/>
  <c r="W2852" i="4"/>
  <c r="X2852" i="4"/>
  <c r="Z2852" i="4"/>
  <c r="AA2852" i="4"/>
  <c r="P2853" i="4"/>
  <c r="Q2853" i="4"/>
  <c r="R2853" i="4"/>
  <c r="S2853" i="4"/>
  <c r="T2853" i="4"/>
  <c r="U2853" i="4"/>
  <c r="V2853" i="4"/>
  <c r="W2853" i="4"/>
  <c r="X2853" i="4"/>
  <c r="Z2853" i="4"/>
  <c r="AA2853" i="4"/>
  <c r="P2854" i="4"/>
  <c r="Q2854" i="4"/>
  <c r="R2854" i="4"/>
  <c r="S2854" i="4"/>
  <c r="T2854" i="4"/>
  <c r="U2854" i="4"/>
  <c r="V2854" i="4"/>
  <c r="W2854" i="4"/>
  <c r="X2854" i="4"/>
  <c r="Z2854" i="4"/>
  <c r="AA2854" i="4"/>
  <c r="P2855" i="4"/>
  <c r="Q2855" i="4"/>
  <c r="R2855" i="4"/>
  <c r="S2855" i="4"/>
  <c r="T2855" i="4"/>
  <c r="U2855" i="4"/>
  <c r="V2855" i="4"/>
  <c r="W2855" i="4"/>
  <c r="X2855" i="4"/>
  <c r="Z2855" i="4"/>
  <c r="AA2855" i="4"/>
  <c r="P2856" i="4"/>
  <c r="Q2856" i="4"/>
  <c r="R2856" i="4"/>
  <c r="S2856" i="4"/>
  <c r="T2856" i="4"/>
  <c r="U2856" i="4"/>
  <c r="V2856" i="4"/>
  <c r="W2856" i="4"/>
  <c r="X2856" i="4"/>
  <c r="Z2856" i="4"/>
  <c r="AA2856" i="4"/>
  <c r="P2857" i="4"/>
  <c r="Q2857" i="4"/>
  <c r="R2857" i="4"/>
  <c r="S2857" i="4"/>
  <c r="T2857" i="4"/>
  <c r="U2857" i="4"/>
  <c r="V2857" i="4"/>
  <c r="W2857" i="4"/>
  <c r="X2857" i="4"/>
  <c r="Z2857" i="4"/>
  <c r="AA2857" i="4"/>
  <c r="P2858" i="4"/>
  <c r="Q2858" i="4"/>
  <c r="R2858" i="4"/>
  <c r="S2858" i="4"/>
  <c r="T2858" i="4"/>
  <c r="U2858" i="4"/>
  <c r="V2858" i="4"/>
  <c r="W2858" i="4"/>
  <c r="X2858" i="4"/>
  <c r="Z2858" i="4"/>
  <c r="AA2858" i="4"/>
  <c r="P2859" i="4"/>
  <c r="Q2859" i="4"/>
  <c r="R2859" i="4"/>
  <c r="S2859" i="4"/>
  <c r="T2859" i="4"/>
  <c r="U2859" i="4"/>
  <c r="V2859" i="4"/>
  <c r="W2859" i="4"/>
  <c r="X2859" i="4"/>
  <c r="Z2859" i="4"/>
  <c r="AA2859" i="4"/>
  <c r="P2860" i="4"/>
  <c r="Q2860" i="4"/>
  <c r="R2860" i="4"/>
  <c r="S2860" i="4"/>
  <c r="T2860" i="4"/>
  <c r="U2860" i="4"/>
  <c r="V2860" i="4"/>
  <c r="W2860" i="4"/>
  <c r="X2860" i="4"/>
  <c r="Z2860" i="4"/>
  <c r="AA2860" i="4"/>
  <c r="P2861" i="4"/>
  <c r="Q2861" i="4"/>
  <c r="R2861" i="4"/>
  <c r="S2861" i="4"/>
  <c r="T2861" i="4"/>
  <c r="U2861" i="4"/>
  <c r="V2861" i="4"/>
  <c r="W2861" i="4"/>
  <c r="X2861" i="4"/>
  <c r="Z2861" i="4"/>
  <c r="AA2861" i="4"/>
  <c r="P2862" i="4"/>
  <c r="Q2862" i="4"/>
  <c r="R2862" i="4"/>
  <c r="S2862" i="4"/>
  <c r="T2862" i="4"/>
  <c r="U2862" i="4"/>
  <c r="V2862" i="4"/>
  <c r="W2862" i="4"/>
  <c r="X2862" i="4"/>
  <c r="Z2862" i="4"/>
  <c r="AA2862" i="4"/>
  <c r="P2863" i="4"/>
  <c r="Q2863" i="4"/>
  <c r="R2863" i="4"/>
  <c r="S2863" i="4"/>
  <c r="T2863" i="4"/>
  <c r="U2863" i="4"/>
  <c r="V2863" i="4"/>
  <c r="W2863" i="4"/>
  <c r="X2863" i="4"/>
  <c r="Z2863" i="4"/>
  <c r="AA2863" i="4"/>
  <c r="P2864" i="4"/>
  <c r="Q2864" i="4"/>
  <c r="R2864" i="4"/>
  <c r="S2864" i="4"/>
  <c r="T2864" i="4"/>
  <c r="U2864" i="4"/>
  <c r="V2864" i="4"/>
  <c r="W2864" i="4"/>
  <c r="X2864" i="4"/>
  <c r="Z2864" i="4"/>
  <c r="AA2864" i="4"/>
  <c r="P2865" i="4"/>
  <c r="Q2865" i="4"/>
  <c r="R2865" i="4"/>
  <c r="S2865" i="4"/>
  <c r="T2865" i="4"/>
  <c r="U2865" i="4"/>
  <c r="V2865" i="4"/>
  <c r="W2865" i="4"/>
  <c r="X2865" i="4"/>
  <c r="Z2865" i="4"/>
  <c r="AA2865" i="4"/>
  <c r="P2866" i="4"/>
  <c r="Q2866" i="4"/>
  <c r="R2866" i="4"/>
  <c r="S2866" i="4"/>
  <c r="T2866" i="4"/>
  <c r="U2866" i="4"/>
  <c r="V2866" i="4"/>
  <c r="W2866" i="4"/>
  <c r="X2866" i="4"/>
  <c r="Z2866" i="4"/>
  <c r="AA2866" i="4"/>
  <c r="P2867" i="4"/>
  <c r="Q2867" i="4"/>
  <c r="R2867" i="4"/>
  <c r="S2867" i="4"/>
  <c r="T2867" i="4"/>
  <c r="U2867" i="4"/>
  <c r="V2867" i="4"/>
  <c r="W2867" i="4"/>
  <c r="X2867" i="4"/>
  <c r="Z2867" i="4"/>
  <c r="AA2867" i="4"/>
  <c r="P2868" i="4"/>
  <c r="Q2868" i="4"/>
  <c r="R2868" i="4"/>
  <c r="S2868" i="4"/>
  <c r="T2868" i="4"/>
  <c r="U2868" i="4"/>
  <c r="V2868" i="4"/>
  <c r="W2868" i="4"/>
  <c r="X2868" i="4"/>
  <c r="Y2868" i="4"/>
  <c r="AA2868" i="4"/>
  <c r="P2869" i="4"/>
  <c r="Q2869" i="4"/>
  <c r="R2869" i="4"/>
  <c r="S2869" i="4"/>
  <c r="T2869" i="4"/>
  <c r="U2869" i="4"/>
  <c r="V2869" i="4"/>
  <c r="W2869" i="4"/>
  <c r="X2869" i="4"/>
  <c r="Y2869" i="4"/>
  <c r="AA2869" i="4"/>
  <c r="P2870" i="4"/>
  <c r="Q2870" i="4"/>
  <c r="R2870" i="4"/>
  <c r="S2870" i="4"/>
  <c r="T2870" i="4"/>
  <c r="U2870" i="4"/>
  <c r="V2870" i="4"/>
  <c r="W2870" i="4"/>
  <c r="X2870" i="4"/>
  <c r="Y2870" i="4"/>
  <c r="AA2870" i="4"/>
  <c r="P2871" i="4"/>
  <c r="Q2871" i="4"/>
  <c r="R2871" i="4"/>
  <c r="S2871" i="4"/>
  <c r="T2871" i="4"/>
  <c r="U2871" i="4"/>
  <c r="V2871" i="4"/>
  <c r="W2871" i="4"/>
  <c r="X2871" i="4"/>
  <c r="Y2871" i="4"/>
  <c r="AA2871" i="4"/>
  <c r="P2872" i="4"/>
  <c r="Q2872" i="4"/>
  <c r="R2872" i="4"/>
  <c r="S2872" i="4"/>
  <c r="T2872" i="4"/>
  <c r="U2872" i="4"/>
  <c r="V2872" i="4"/>
  <c r="W2872" i="4"/>
  <c r="X2872" i="4"/>
  <c r="Y2872" i="4"/>
  <c r="AA2872" i="4"/>
  <c r="P2873" i="4"/>
  <c r="Q2873" i="4"/>
  <c r="R2873" i="4"/>
  <c r="S2873" i="4"/>
  <c r="T2873" i="4"/>
  <c r="U2873" i="4"/>
  <c r="V2873" i="4"/>
  <c r="W2873" i="4"/>
  <c r="X2873" i="4"/>
  <c r="Y2873" i="4"/>
  <c r="AA2873" i="4"/>
  <c r="P2874" i="4"/>
  <c r="Q2874" i="4"/>
  <c r="R2874" i="4"/>
  <c r="S2874" i="4"/>
  <c r="T2874" i="4"/>
  <c r="U2874" i="4"/>
  <c r="V2874" i="4"/>
  <c r="W2874" i="4"/>
  <c r="X2874" i="4"/>
  <c r="Y2874" i="4"/>
  <c r="AA2874" i="4"/>
  <c r="P2875" i="4"/>
  <c r="Q2875" i="4"/>
  <c r="R2875" i="4"/>
  <c r="S2875" i="4"/>
  <c r="T2875" i="4"/>
  <c r="U2875" i="4"/>
  <c r="V2875" i="4"/>
  <c r="W2875" i="4"/>
  <c r="X2875" i="4"/>
  <c r="Y2875" i="4"/>
  <c r="AA2875" i="4"/>
  <c r="P2876" i="4"/>
  <c r="Q2876" i="4"/>
  <c r="R2876" i="4"/>
  <c r="S2876" i="4"/>
  <c r="T2876" i="4"/>
  <c r="U2876" i="4"/>
  <c r="V2876" i="4"/>
  <c r="W2876" i="4"/>
  <c r="X2876" i="4"/>
  <c r="Y2876" i="4"/>
  <c r="AA2876" i="4"/>
  <c r="P2877" i="4"/>
  <c r="Q2877" i="4"/>
  <c r="R2877" i="4"/>
  <c r="S2877" i="4"/>
  <c r="T2877" i="4"/>
  <c r="U2877" i="4"/>
  <c r="V2877" i="4"/>
  <c r="W2877" i="4"/>
  <c r="X2877" i="4"/>
  <c r="Y2877" i="4"/>
  <c r="AA2877" i="4"/>
  <c r="P2878" i="4"/>
  <c r="Q2878" i="4"/>
  <c r="R2878" i="4"/>
  <c r="S2878" i="4"/>
  <c r="T2878" i="4"/>
  <c r="U2878" i="4"/>
  <c r="V2878" i="4"/>
  <c r="W2878" i="4"/>
  <c r="X2878" i="4"/>
  <c r="Y2878" i="4"/>
  <c r="AA2878" i="4"/>
  <c r="P2879" i="4"/>
  <c r="Q2879" i="4"/>
  <c r="R2879" i="4"/>
  <c r="S2879" i="4"/>
  <c r="T2879" i="4"/>
  <c r="U2879" i="4"/>
  <c r="V2879" i="4"/>
  <c r="W2879" i="4"/>
  <c r="X2879" i="4"/>
  <c r="Y2879" i="4"/>
  <c r="AA2879" i="4"/>
  <c r="P2880" i="4"/>
  <c r="Q2880" i="4"/>
  <c r="R2880" i="4"/>
  <c r="S2880" i="4"/>
  <c r="T2880" i="4"/>
  <c r="U2880" i="4"/>
  <c r="V2880" i="4"/>
  <c r="W2880" i="4"/>
  <c r="X2880" i="4"/>
  <c r="Y2880" i="4"/>
  <c r="AA2880" i="4"/>
  <c r="P2881" i="4"/>
  <c r="Q2881" i="4"/>
  <c r="R2881" i="4"/>
  <c r="S2881" i="4"/>
  <c r="T2881" i="4"/>
  <c r="U2881" i="4"/>
  <c r="V2881" i="4"/>
  <c r="W2881" i="4"/>
  <c r="X2881" i="4"/>
  <c r="Y2881" i="4"/>
  <c r="AA2881" i="4"/>
  <c r="P2882" i="4"/>
  <c r="Q2882" i="4"/>
  <c r="R2882" i="4"/>
  <c r="S2882" i="4"/>
  <c r="T2882" i="4"/>
  <c r="U2882" i="4"/>
  <c r="V2882" i="4"/>
  <c r="W2882" i="4"/>
  <c r="X2882" i="4"/>
  <c r="Y2882" i="4"/>
  <c r="AA2882" i="4"/>
  <c r="P2883" i="4"/>
  <c r="Q2883" i="4"/>
  <c r="R2883" i="4"/>
  <c r="S2883" i="4"/>
  <c r="T2883" i="4"/>
  <c r="U2883" i="4"/>
  <c r="V2883" i="4"/>
  <c r="W2883" i="4"/>
  <c r="X2883" i="4"/>
  <c r="Y2883" i="4"/>
  <c r="AA2883" i="4"/>
  <c r="P2884" i="4"/>
  <c r="Q2884" i="4"/>
  <c r="R2884" i="4"/>
  <c r="S2884" i="4"/>
  <c r="T2884" i="4"/>
  <c r="U2884" i="4"/>
  <c r="V2884" i="4"/>
  <c r="W2884" i="4"/>
  <c r="X2884" i="4"/>
  <c r="Y2884" i="4"/>
  <c r="AA2884" i="4"/>
  <c r="P2885" i="4"/>
  <c r="Q2885" i="4"/>
  <c r="R2885" i="4"/>
  <c r="S2885" i="4"/>
  <c r="T2885" i="4"/>
  <c r="U2885" i="4"/>
  <c r="V2885" i="4"/>
  <c r="W2885" i="4"/>
  <c r="X2885" i="4"/>
  <c r="Y2885" i="4"/>
  <c r="AA2885" i="4"/>
  <c r="P2886" i="4"/>
  <c r="Q2886" i="4"/>
  <c r="R2886" i="4"/>
  <c r="S2886" i="4"/>
  <c r="T2886" i="4"/>
  <c r="U2886" i="4"/>
  <c r="V2886" i="4"/>
  <c r="W2886" i="4"/>
  <c r="X2886" i="4"/>
  <c r="Y2886" i="4"/>
  <c r="AA2886" i="4"/>
  <c r="P2887" i="4"/>
  <c r="Q2887" i="4"/>
  <c r="R2887" i="4"/>
  <c r="S2887" i="4"/>
  <c r="T2887" i="4"/>
  <c r="U2887" i="4"/>
  <c r="V2887" i="4"/>
  <c r="W2887" i="4"/>
  <c r="X2887" i="4"/>
  <c r="Y2887" i="4"/>
  <c r="AA2887" i="4"/>
  <c r="P2888" i="4"/>
  <c r="Q2888" i="4"/>
  <c r="R2888" i="4"/>
  <c r="S2888" i="4"/>
  <c r="T2888" i="4"/>
  <c r="U2888" i="4"/>
  <c r="V2888" i="4"/>
  <c r="W2888" i="4"/>
  <c r="X2888" i="4"/>
  <c r="Y2888" i="4"/>
  <c r="AA2888" i="4"/>
  <c r="P2889" i="4"/>
  <c r="Q2889" i="4"/>
  <c r="R2889" i="4"/>
  <c r="S2889" i="4"/>
  <c r="T2889" i="4"/>
  <c r="U2889" i="4"/>
  <c r="V2889" i="4"/>
  <c r="W2889" i="4"/>
  <c r="X2889" i="4"/>
  <c r="Y2889" i="4"/>
  <c r="AA2889" i="4"/>
  <c r="P2890" i="4"/>
  <c r="Q2890" i="4"/>
  <c r="R2890" i="4"/>
  <c r="S2890" i="4"/>
  <c r="T2890" i="4"/>
  <c r="U2890" i="4"/>
  <c r="V2890" i="4"/>
  <c r="W2890" i="4"/>
  <c r="X2890" i="4"/>
  <c r="Y2890" i="4"/>
  <c r="AA2890" i="4"/>
  <c r="P2891" i="4"/>
  <c r="Q2891" i="4"/>
  <c r="R2891" i="4"/>
  <c r="S2891" i="4"/>
  <c r="T2891" i="4"/>
  <c r="U2891" i="4"/>
  <c r="V2891" i="4"/>
  <c r="W2891" i="4"/>
  <c r="X2891" i="4"/>
  <c r="Y2891" i="4"/>
  <c r="AA2891" i="4"/>
  <c r="P2892" i="4"/>
  <c r="Q2892" i="4"/>
  <c r="R2892" i="4"/>
  <c r="S2892" i="4"/>
  <c r="T2892" i="4"/>
  <c r="U2892" i="4"/>
  <c r="V2892" i="4"/>
  <c r="W2892" i="4"/>
  <c r="X2892" i="4"/>
  <c r="Y2892" i="4"/>
  <c r="AA2892" i="4"/>
  <c r="P2893" i="4"/>
  <c r="Q2893" i="4"/>
  <c r="R2893" i="4"/>
  <c r="S2893" i="4"/>
  <c r="T2893" i="4"/>
  <c r="U2893" i="4"/>
  <c r="V2893" i="4"/>
  <c r="W2893" i="4"/>
  <c r="X2893" i="4"/>
  <c r="Y2893" i="4"/>
  <c r="AA2893" i="4"/>
  <c r="P2894" i="4"/>
  <c r="Q2894" i="4"/>
  <c r="R2894" i="4"/>
  <c r="S2894" i="4"/>
  <c r="T2894" i="4"/>
  <c r="U2894" i="4"/>
  <c r="V2894" i="4"/>
  <c r="W2894" i="4"/>
  <c r="X2894" i="4"/>
  <c r="Y2894" i="4"/>
  <c r="AA2894" i="4"/>
  <c r="P2895" i="4"/>
  <c r="Q2895" i="4"/>
  <c r="R2895" i="4"/>
  <c r="S2895" i="4"/>
  <c r="T2895" i="4"/>
  <c r="U2895" i="4"/>
  <c r="V2895" i="4"/>
  <c r="W2895" i="4"/>
  <c r="X2895" i="4"/>
  <c r="Y2895" i="4"/>
  <c r="AA2895" i="4"/>
  <c r="P2896" i="4"/>
  <c r="Q2896" i="4"/>
  <c r="R2896" i="4"/>
  <c r="S2896" i="4"/>
  <c r="T2896" i="4"/>
  <c r="U2896" i="4"/>
  <c r="V2896" i="4"/>
  <c r="W2896" i="4"/>
  <c r="X2896" i="4"/>
  <c r="Y2896" i="4"/>
  <c r="AA2896" i="4"/>
  <c r="P2897" i="4"/>
  <c r="Q2897" i="4"/>
  <c r="R2897" i="4"/>
  <c r="S2897" i="4"/>
  <c r="T2897" i="4"/>
  <c r="U2897" i="4"/>
  <c r="V2897" i="4"/>
  <c r="W2897" i="4"/>
  <c r="X2897" i="4"/>
  <c r="Y2897" i="4"/>
  <c r="AA2897" i="4"/>
  <c r="P2898" i="4"/>
  <c r="Q2898" i="4"/>
  <c r="R2898" i="4"/>
  <c r="S2898" i="4"/>
  <c r="T2898" i="4"/>
  <c r="U2898" i="4"/>
  <c r="V2898" i="4"/>
  <c r="W2898" i="4"/>
  <c r="X2898" i="4"/>
  <c r="Y2898" i="4"/>
  <c r="Z2898" i="4"/>
  <c r="P2899" i="4"/>
  <c r="Q2899" i="4"/>
  <c r="R2899" i="4"/>
  <c r="S2899" i="4"/>
  <c r="T2899" i="4"/>
  <c r="U2899" i="4"/>
  <c r="V2899" i="4"/>
  <c r="W2899" i="4"/>
  <c r="X2899" i="4"/>
  <c r="Y2899" i="4"/>
  <c r="Z2899" i="4"/>
  <c r="P2900" i="4"/>
  <c r="Q2900" i="4"/>
  <c r="R2900" i="4"/>
  <c r="S2900" i="4"/>
  <c r="T2900" i="4"/>
  <c r="U2900" i="4"/>
  <c r="V2900" i="4"/>
  <c r="W2900" i="4"/>
  <c r="X2900" i="4"/>
  <c r="Y2900" i="4"/>
  <c r="Z2900" i="4"/>
  <c r="P2901" i="4"/>
  <c r="Q2901" i="4"/>
  <c r="R2901" i="4"/>
  <c r="S2901" i="4"/>
  <c r="T2901" i="4"/>
  <c r="U2901" i="4"/>
  <c r="V2901" i="4"/>
  <c r="W2901" i="4"/>
  <c r="X2901" i="4"/>
  <c r="Y2901" i="4"/>
  <c r="Z2901" i="4"/>
  <c r="P2902" i="4"/>
  <c r="Q2902" i="4"/>
  <c r="R2902" i="4"/>
  <c r="S2902" i="4"/>
  <c r="T2902" i="4"/>
  <c r="U2902" i="4"/>
  <c r="V2902" i="4"/>
  <c r="W2902" i="4"/>
  <c r="X2902" i="4"/>
  <c r="Y2902" i="4"/>
  <c r="Z2902" i="4"/>
  <c r="P2903" i="4"/>
  <c r="Q2903" i="4"/>
  <c r="R2903" i="4"/>
  <c r="S2903" i="4"/>
  <c r="T2903" i="4"/>
  <c r="U2903" i="4"/>
  <c r="V2903" i="4"/>
  <c r="W2903" i="4"/>
  <c r="X2903" i="4"/>
  <c r="Y2903" i="4"/>
  <c r="Z2903" i="4"/>
  <c r="P2904" i="4"/>
  <c r="Q2904" i="4"/>
  <c r="R2904" i="4"/>
  <c r="S2904" i="4"/>
  <c r="T2904" i="4"/>
  <c r="U2904" i="4"/>
  <c r="V2904" i="4"/>
  <c r="W2904" i="4"/>
  <c r="X2904" i="4"/>
  <c r="Y2904" i="4"/>
  <c r="Z2904" i="4"/>
  <c r="P2905" i="4"/>
  <c r="Q2905" i="4"/>
  <c r="R2905" i="4"/>
  <c r="S2905" i="4"/>
  <c r="T2905" i="4"/>
  <c r="U2905" i="4"/>
  <c r="V2905" i="4"/>
  <c r="W2905" i="4"/>
  <c r="X2905" i="4"/>
  <c r="Y2905" i="4"/>
  <c r="Z2905" i="4"/>
  <c r="P2906" i="4"/>
  <c r="Q2906" i="4"/>
  <c r="R2906" i="4"/>
  <c r="S2906" i="4"/>
  <c r="T2906" i="4"/>
  <c r="U2906" i="4"/>
  <c r="V2906" i="4"/>
  <c r="W2906" i="4"/>
  <c r="X2906" i="4"/>
  <c r="Y2906" i="4"/>
  <c r="Z2906" i="4"/>
  <c r="P2907" i="4"/>
  <c r="Q2907" i="4"/>
  <c r="R2907" i="4"/>
  <c r="S2907" i="4"/>
  <c r="T2907" i="4"/>
  <c r="U2907" i="4"/>
  <c r="V2907" i="4"/>
  <c r="W2907" i="4"/>
  <c r="X2907" i="4"/>
  <c r="Y2907" i="4"/>
  <c r="Z2907" i="4"/>
  <c r="P2908" i="4"/>
  <c r="Q2908" i="4"/>
  <c r="R2908" i="4"/>
  <c r="S2908" i="4"/>
  <c r="T2908" i="4"/>
  <c r="U2908" i="4"/>
  <c r="V2908" i="4"/>
  <c r="W2908" i="4"/>
  <c r="X2908" i="4"/>
  <c r="Y2908" i="4"/>
  <c r="Z2908" i="4"/>
  <c r="P2909" i="4"/>
  <c r="Q2909" i="4"/>
  <c r="R2909" i="4"/>
  <c r="S2909" i="4"/>
  <c r="T2909" i="4"/>
  <c r="U2909" i="4"/>
  <c r="V2909" i="4"/>
  <c r="W2909" i="4"/>
  <c r="X2909" i="4"/>
  <c r="Y2909" i="4"/>
  <c r="Z2909" i="4"/>
  <c r="P2910" i="4"/>
  <c r="Q2910" i="4"/>
  <c r="R2910" i="4"/>
  <c r="S2910" i="4"/>
  <c r="T2910" i="4"/>
  <c r="U2910" i="4"/>
  <c r="V2910" i="4"/>
  <c r="W2910" i="4"/>
  <c r="X2910" i="4"/>
  <c r="Y2910" i="4"/>
  <c r="Z2910" i="4"/>
  <c r="P2911" i="4"/>
  <c r="Q2911" i="4"/>
  <c r="R2911" i="4"/>
  <c r="S2911" i="4"/>
  <c r="T2911" i="4"/>
  <c r="U2911" i="4"/>
  <c r="V2911" i="4"/>
  <c r="W2911" i="4"/>
  <c r="X2911" i="4"/>
  <c r="Y2911" i="4"/>
  <c r="Z2911" i="4"/>
  <c r="P2912" i="4"/>
  <c r="Q2912" i="4"/>
  <c r="R2912" i="4"/>
  <c r="S2912" i="4"/>
  <c r="T2912" i="4"/>
  <c r="U2912" i="4"/>
  <c r="V2912" i="4"/>
  <c r="W2912" i="4"/>
  <c r="X2912" i="4"/>
  <c r="Y2912" i="4"/>
  <c r="Z2912" i="4"/>
  <c r="P2913" i="4"/>
  <c r="Q2913" i="4"/>
  <c r="R2913" i="4"/>
  <c r="S2913" i="4"/>
  <c r="T2913" i="4"/>
  <c r="U2913" i="4"/>
  <c r="V2913" i="4"/>
  <c r="W2913" i="4"/>
  <c r="X2913" i="4"/>
  <c r="Y2913" i="4"/>
  <c r="Z2913" i="4"/>
  <c r="P2914" i="4"/>
  <c r="Q2914" i="4"/>
  <c r="R2914" i="4"/>
  <c r="S2914" i="4"/>
  <c r="T2914" i="4"/>
  <c r="U2914" i="4"/>
  <c r="V2914" i="4"/>
  <c r="W2914" i="4"/>
  <c r="X2914" i="4"/>
  <c r="Y2914" i="4"/>
  <c r="Z2914" i="4"/>
  <c r="P2915" i="4"/>
  <c r="Q2915" i="4"/>
  <c r="R2915" i="4"/>
  <c r="S2915" i="4"/>
  <c r="T2915" i="4"/>
  <c r="U2915" i="4"/>
  <c r="V2915" i="4"/>
  <c r="W2915" i="4"/>
  <c r="X2915" i="4"/>
  <c r="Y2915" i="4"/>
  <c r="Z2915" i="4"/>
  <c r="P2916" i="4"/>
  <c r="Q2916" i="4"/>
  <c r="R2916" i="4"/>
  <c r="S2916" i="4"/>
  <c r="T2916" i="4"/>
  <c r="U2916" i="4"/>
  <c r="V2916" i="4"/>
  <c r="W2916" i="4"/>
  <c r="X2916" i="4"/>
  <c r="Y2916" i="4"/>
  <c r="Z2916" i="4"/>
  <c r="P2917" i="4"/>
  <c r="Q2917" i="4"/>
  <c r="R2917" i="4"/>
  <c r="S2917" i="4"/>
  <c r="T2917" i="4"/>
  <c r="U2917" i="4"/>
  <c r="V2917" i="4"/>
  <c r="W2917" i="4"/>
  <c r="X2917" i="4"/>
  <c r="Y2917" i="4"/>
  <c r="Z2917" i="4"/>
  <c r="P2918" i="4"/>
  <c r="Q2918" i="4"/>
  <c r="R2918" i="4"/>
  <c r="S2918" i="4"/>
  <c r="T2918" i="4"/>
  <c r="U2918" i="4"/>
  <c r="V2918" i="4"/>
  <c r="W2918" i="4"/>
  <c r="X2918" i="4"/>
  <c r="Y2918" i="4"/>
  <c r="Z2918" i="4"/>
  <c r="P2919" i="4"/>
  <c r="Q2919" i="4"/>
  <c r="R2919" i="4"/>
  <c r="S2919" i="4"/>
  <c r="T2919" i="4"/>
  <c r="U2919" i="4"/>
  <c r="V2919" i="4"/>
  <c r="W2919" i="4"/>
  <c r="X2919" i="4"/>
  <c r="Y2919" i="4"/>
  <c r="Z2919" i="4"/>
  <c r="P2920" i="4"/>
  <c r="Q2920" i="4"/>
  <c r="R2920" i="4"/>
  <c r="S2920" i="4"/>
  <c r="T2920" i="4"/>
  <c r="U2920" i="4"/>
  <c r="V2920" i="4"/>
  <c r="W2920" i="4"/>
  <c r="X2920" i="4"/>
  <c r="Y2920" i="4"/>
  <c r="Z2920" i="4"/>
  <c r="P2921" i="4"/>
  <c r="Q2921" i="4"/>
  <c r="R2921" i="4"/>
  <c r="S2921" i="4"/>
  <c r="T2921" i="4"/>
  <c r="U2921" i="4"/>
  <c r="V2921" i="4"/>
  <c r="W2921" i="4"/>
  <c r="X2921" i="4"/>
  <c r="Y2921" i="4"/>
  <c r="Z2921" i="4"/>
  <c r="P2922" i="4"/>
  <c r="Q2922" i="4"/>
  <c r="R2922" i="4"/>
  <c r="S2922" i="4"/>
  <c r="T2922" i="4"/>
  <c r="U2922" i="4"/>
  <c r="V2922" i="4"/>
  <c r="W2922" i="4"/>
  <c r="X2922" i="4"/>
  <c r="Y2922" i="4"/>
  <c r="Z2922" i="4"/>
  <c r="P2923" i="4"/>
  <c r="Q2923" i="4"/>
  <c r="R2923" i="4"/>
  <c r="S2923" i="4"/>
  <c r="T2923" i="4"/>
  <c r="U2923" i="4"/>
  <c r="V2923" i="4"/>
  <c r="W2923" i="4"/>
  <c r="X2923" i="4"/>
  <c r="Y2923" i="4"/>
  <c r="Z2923" i="4"/>
  <c r="P2924" i="4"/>
  <c r="Q2924" i="4"/>
  <c r="R2924" i="4"/>
  <c r="S2924" i="4"/>
  <c r="T2924" i="4"/>
  <c r="U2924" i="4"/>
  <c r="V2924" i="4"/>
  <c r="W2924" i="4"/>
  <c r="X2924" i="4"/>
  <c r="Y2924" i="4"/>
  <c r="Z2924" i="4"/>
  <c r="P2925" i="4"/>
  <c r="Q2925" i="4"/>
  <c r="R2925" i="4"/>
  <c r="S2925" i="4"/>
  <c r="T2925" i="4"/>
  <c r="U2925" i="4"/>
  <c r="V2925" i="4"/>
  <c r="W2925" i="4"/>
  <c r="X2925" i="4"/>
  <c r="Y2925" i="4"/>
  <c r="Z2925" i="4"/>
  <c r="P2926" i="4"/>
  <c r="Q2926" i="4"/>
  <c r="R2926" i="4"/>
  <c r="S2926" i="4"/>
  <c r="T2926" i="4"/>
  <c r="U2926" i="4"/>
  <c r="V2926" i="4"/>
  <c r="W2926" i="4"/>
  <c r="X2926" i="4"/>
  <c r="Y2926" i="4"/>
  <c r="Z2926" i="4"/>
  <c r="P2927" i="4"/>
  <c r="Q2927" i="4"/>
  <c r="R2927" i="4"/>
  <c r="S2927" i="4"/>
  <c r="T2927" i="4"/>
  <c r="U2927" i="4"/>
  <c r="V2927" i="4"/>
  <c r="W2927" i="4"/>
  <c r="X2927" i="4"/>
  <c r="Y2927" i="4"/>
  <c r="Z2927" i="4"/>
  <c r="P2928" i="4"/>
  <c r="Q2928" i="4"/>
  <c r="R2928" i="4"/>
  <c r="S2928" i="4"/>
  <c r="T2928" i="4"/>
  <c r="U2928" i="4"/>
  <c r="V2928" i="4"/>
  <c r="W2928" i="4"/>
  <c r="X2928" i="4"/>
  <c r="Y2928" i="4"/>
  <c r="Z2928" i="4"/>
  <c r="Q2929" i="4"/>
  <c r="R2929" i="4"/>
  <c r="S2929" i="4"/>
  <c r="T2929" i="4"/>
  <c r="U2929" i="4"/>
  <c r="V2929" i="4"/>
  <c r="W2929" i="4"/>
  <c r="X2929" i="4"/>
  <c r="Y2929" i="4"/>
  <c r="Z2929" i="4"/>
  <c r="AA2929" i="4"/>
  <c r="Q2930" i="4"/>
  <c r="R2930" i="4"/>
  <c r="S2930" i="4"/>
  <c r="T2930" i="4"/>
  <c r="U2930" i="4"/>
  <c r="V2930" i="4"/>
  <c r="W2930" i="4"/>
  <c r="X2930" i="4"/>
  <c r="Y2930" i="4"/>
  <c r="Z2930" i="4"/>
  <c r="AA2930" i="4"/>
  <c r="Q2931" i="4"/>
  <c r="R2931" i="4"/>
  <c r="S2931" i="4"/>
  <c r="T2931" i="4"/>
  <c r="U2931" i="4"/>
  <c r="V2931" i="4"/>
  <c r="W2931" i="4"/>
  <c r="X2931" i="4"/>
  <c r="Y2931" i="4"/>
  <c r="Z2931" i="4"/>
  <c r="AA2931" i="4"/>
  <c r="Q2932" i="4"/>
  <c r="R2932" i="4"/>
  <c r="S2932" i="4"/>
  <c r="T2932" i="4"/>
  <c r="U2932" i="4"/>
  <c r="V2932" i="4"/>
  <c r="W2932" i="4"/>
  <c r="X2932" i="4"/>
  <c r="Y2932" i="4"/>
  <c r="Z2932" i="4"/>
  <c r="AA2932" i="4"/>
  <c r="Q2933" i="4"/>
  <c r="R2933" i="4"/>
  <c r="S2933" i="4"/>
  <c r="T2933" i="4"/>
  <c r="U2933" i="4"/>
  <c r="V2933" i="4"/>
  <c r="W2933" i="4"/>
  <c r="X2933" i="4"/>
  <c r="Y2933" i="4"/>
  <c r="Z2933" i="4"/>
  <c r="AA2933" i="4"/>
  <c r="Q2934" i="4"/>
  <c r="R2934" i="4"/>
  <c r="S2934" i="4"/>
  <c r="T2934" i="4"/>
  <c r="U2934" i="4"/>
  <c r="V2934" i="4"/>
  <c r="W2934" i="4"/>
  <c r="X2934" i="4"/>
  <c r="Y2934" i="4"/>
  <c r="Z2934" i="4"/>
  <c r="AA2934" i="4"/>
  <c r="Q2935" i="4"/>
  <c r="R2935" i="4"/>
  <c r="S2935" i="4"/>
  <c r="T2935" i="4"/>
  <c r="U2935" i="4"/>
  <c r="V2935" i="4"/>
  <c r="W2935" i="4"/>
  <c r="X2935" i="4"/>
  <c r="Y2935" i="4"/>
  <c r="Z2935" i="4"/>
  <c r="AA2935" i="4"/>
  <c r="Q2936" i="4"/>
  <c r="R2936" i="4"/>
  <c r="S2936" i="4"/>
  <c r="T2936" i="4"/>
  <c r="U2936" i="4"/>
  <c r="V2936" i="4"/>
  <c r="W2936" i="4"/>
  <c r="X2936" i="4"/>
  <c r="Y2936" i="4"/>
  <c r="Z2936" i="4"/>
  <c r="AA2936" i="4"/>
  <c r="Q2937" i="4"/>
  <c r="R2937" i="4"/>
  <c r="S2937" i="4"/>
  <c r="T2937" i="4"/>
  <c r="U2937" i="4"/>
  <c r="V2937" i="4"/>
  <c r="W2937" i="4"/>
  <c r="X2937" i="4"/>
  <c r="Y2937" i="4"/>
  <c r="Z2937" i="4"/>
  <c r="AA2937" i="4"/>
  <c r="Q2938" i="4"/>
  <c r="R2938" i="4"/>
  <c r="S2938" i="4"/>
  <c r="T2938" i="4"/>
  <c r="U2938" i="4"/>
  <c r="V2938" i="4"/>
  <c r="W2938" i="4"/>
  <c r="X2938" i="4"/>
  <c r="Y2938" i="4"/>
  <c r="Z2938" i="4"/>
  <c r="AA2938" i="4"/>
  <c r="Q2939" i="4"/>
  <c r="R2939" i="4"/>
  <c r="S2939" i="4"/>
  <c r="T2939" i="4"/>
  <c r="U2939" i="4"/>
  <c r="V2939" i="4"/>
  <c r="W2939" i="4"/>
  <c r="X2939" i="4"/>
  <c r="Y2939" i="4"/>
  <c r="Z2939" i="4"/>
  <c r="AA2939" i="4"/>
  <c r="Q2940" i="4"/>
  <c r="R2940" i="4"/>
  <c r="S2940" i="4"/>
  <c r="T2940" i="4"/>
  <c r="U2940" i="4"/>
  <c r="V2940" i="4"/>
  <c r="W2940" i="4"/>
  <c r="X2940" i="4"/>
  <c r="Y2940" i="4"/>
  <c r="Z2940" i="4"/>
  <c r="AA2940" i="4"/>
  <c r="Q2941" i="4"/>
  <c r="R2941" i="4"/>
  <c r="S2941" i="4"/>
  <c r="T2941" i="4"/>
  <c r="U2941" i="4"/>
  <c r="V2941" i="4"/>
  <c r="W2941" i="4"/>
  <c r="X2941" i="4"/>
  <c r="Y2941" i="4"/>
  <c r="Z2941" i="4"/>
  <c r="AA2941" i="4"/>
  <c r="Q2942" i="4"/>
  <c r="R2942" i="4"/>
  <c r="S2942" i="4"/>
  <c r="T2942" i="4"/>
  <c r="U2942" i="4"/>
  <c r="V2942" i="4"/>
  <c r="W2942" i="4"/>
  <c r="X2942" i="4"/>
  <c r="Y2942" i="4"/>
  <c r="Z2942" i="4"/>
  <c r="AA2942" i="4"/>
  <c r="Q2943" i="4"/>
  <c r="R2943" i="4"/>
  <c r="S2943" i="4"/>
  <c r="T2943" i="4"/>
  <c r="U2943" i="4"/>
  <c r="V2943" i="4"/>
  <c r="W2943" i="4"/>
  <c r="X2943" i="4"/>
  <c r="Y2943" i="4"/>
  <c r="Z2943" i="4"/>
  <c r="AA2943" i="4"/>
  <c r="Q2944" i="4"/>
  <c r="R2944" i="4"/>
  <c r="S2944" i="4"/>
  <c r="T2944" i="4"/>
  <c r="U2944" i="4"/>
  <c r="V2944" i="4"/>
  <c r="W2944" i="4"/>
  <c r="X2944" i="4"/>
  <c r="Y2944" i="4"/>
  <c r="Z2944" i="4"/>
  <c r="AA2944" i="4"/>
  <c r="Q2945" i="4"/>
  <c r="R2945" i="4"/>
  <c r="S2945" i="4"/>
  <c r="T2945" i="4"/>
  <c r="U2945" i="4"/>
  <c r="V2945" i="4"/>
  <c r="W2945" i="4"/>
  <c r="X2945" i="4"/>
  <c r="Y2945" i="4"/>
  <c r="Z2945" i="4"/>
  <c r="AA2945" i="4"/>
  <c r="Q2946" i="4"/>
  <c r="R2946" i="4"/>
  <c r="S2946" i="4"/>
  <c r="T2946" i="4"/>
  <c r="U2946" i="4"/>
  <c r="V2946" i="4"/>
  <c r="W2946" i="4"/>
  <c r="X2946" i="4"/>
  <c r="Y2946" i="4"/>
  <c r="Z2946" i="4"/>
  <c r="AA2946" i="4"/>
  <c r="Q2947" i="4"/>
  <c r="R2947" i="4"/>
  <c r="S2947" i="4"/>
  <c r="T2947" i="4"/>
  <c r="U2947" i="4"/>
  <c r="V2947" i="4"/>
  <c r="W2947" i="4"/>
  <c r="X2947" i="4"/>
  <c r="Y2947" i="4"/>
  <c r="Z2947" i="4"/>
  <c r="AA2947" i="4"/>
  <c r="Q2948" i="4"/>
  <c r="R2948" i="4"/>
  <c r="S2948" i="4"/>
  <c r="T2948" i="4"/>
  <c r="U2948" i="4"/>
  <c r="V2948" i="4"/>
  <c r="W2948" i="4"/>
  <c r="X2948" i="4"/>
  <c r="Y2948" i="4"/>
  <c r="Z2948" i="4"/>
  <c r="AA2948" i="4"/>
  <c r="Q2949" i="4"/>
  <c r="R2949" i="4"/>
  <c r="S2949" i="4"/>
  <c r="T2949" i="4"/>
  <c r="U2949" i="4"/>
  <c r="V2949" i="4"/>
  <c r="W2949" i="4"/>
  <c r="X2949" i="4"/>
  <c r="Y2949" i="4"/>
  <c r="Z2949" i="4"/>
  <c r="AA2949" i="4"/>
  <c r="Q2950" i="4"/>
  <c r="R2950" i="4"/>
  <c r="S2950" i="4"/>
  <c r="T2950" i="4"/>
  <c r="U2950" i="4"/>
  <c r="V2950" i="4"/>
  <c r="W2950" i="4"/>
  <c r="X2950" i="4"/>
  <c r="Y2950" i="4"/>
  <c r="Z2950" i="4"/>
  <c r="AA2950" i="4"/>
  <c r="Q2951" i="4"/>
  <c r="R2951" i="4"/>
  <c r="S2951" i="4"/>
  <c r="T2951" i="4"/>
  <c r="U2951" i="4"/>
  <c r="V2951" i="4"/>
  <c r="W2951" i="4"/>
  <c r="X2951" i="4"/>
  <c r="Y2951" i="4"/>
  <c r="Z2951" i="4"/>
  <c r="AA2951" i="4"/>
  <c r="Q2952" i="4"/>
  <c r="R2952" i="4"/>
  <c r="S2952" i="4"/>
  <c r="T2952" i="4"/>
  <c r="U2952" i="4"/>
  <c r="V2952" i="4"/>
  <c r="W2952" i="4"/>
  <c r="X2952" i="4"/>
  <c r="Y2952" i="4"/>
  <c r="Z2952" i="4"/>
  <c r="AA2952" i="4"/>
  <c r="Q2953" i="4"/>
  <c r="R2953" i="4"/>
  <c r="S2953" i="4"/>
  <c r="T2953" i="4"/>
  <c r="U2953" i="4"/>
  <c r="V2953" i="4"/>
  <c r="W2953" i="4"/>
  <c r="X2953" i="4"/>
  <c r="Y2953" i="4"/>
  <c r="Z2953" i="4"/>
  <c r="AA2953" i="4"/>
  <c r="Q2954" i="4"/>
  <c r="R2954" i="4"/>
  <c r="S2954" i="4"/>
  <c r="T2954" i="4"/>
  <c r="U2954" i="4"/>
  <c r="V2954" i="4"/>
  <c r="W2954" i="4"/>
  <c r="X2954" i="4"/>
  <c r="Y2954" i="4"/>
  <c r="Z2954" i="4"/>
  <c r="AA2954" i="4"/>
  <c r="Q2955" i="4"/>
  <c r="R2955" i="4"/>
  <c r="S2955" i="4"/>
  <c r="T2955" i="4"/>
  <c r="U2955" i="4"/>
  <c r="V2955" i="4"/>
  <c r="W2955" i="4"/>
  <c r="X2955" i="4"/>
  <c r="Y2955" i="4"/>
  <c r="Z2955" i="4"/>
  <c r="AA2955" i="4"/>
  <c r="Q2956" i="4"/>
  <c r="R2956" i="4"/>
  <c r="S2956" i="4"/>
  <c r="T2956" i="4"/>
  <c r="U2956" i="4"/>
  <c r="V2956" i="4"/>
  <c r="W2956" i="4"/>
  <c r="X2956" i="4"/>
  <c r="Y2956" i="4"/>
  <c r="Z2956" i="4"/>
  <c r="AA2956" i="4"/>
  <c r="Q2957" i="4"/>
  <c r="R2957" i="4"/>
  <c r="S2957" i="4"/>
  <c r="T2957" i="4"/>
  <c r="U2957" i="4"/>
  <c r="V2957" i="4"/>
  <c r="W2957" i="4"/>
  <c r="X2957" i="4"/>
  <c r="Y2957" i="4"/>
  <c r="Z2957" i="4"/>
  <c r="AA2957" i="4"/>
  <c r="Q2958" i="4"/>
  <c r="R2958" i="4"/>
  <c r="S2958" i="4"/>
  <c r="T2958" i="4"/>
  <c r="U2958" i="4"/>
  <c r="V2958" i="4"/>
  <c r="W2958" i="4"/>
  <c r="X2958" i="4"/>
  <c r="Y2958" i="4"/>
  <c r="Z2958" i="4"/>
  <c r="AA2958" i="4"/>
  <c r="Q2959" i="4"/>
  <c r="R2959" i="4"/>
  <c r="S2959" i="4"/>
  <c r="T2959" i="4"/>
  <c r="U2959" i="4"/>
  <c r="V2959" i="4"/>
  <c r="W2959" i="4"/>
  <c r="X2959" i="4"/>
  <c r="Y2959" i="4"/>
  <c r="Z2959" i="4"/>
  <c r="AA2959" i="4"/>
  <c r="P2960" i="4"/>
  <c r="R2960" i="4"/>
  <c r="S2960" i="4"/>
  <c r="T2960" i="4"/>
  <c r="U2960" i="4"/>
  <c r="V2960" i="4"/>
  <c r="W2960" i="4"/>
  <c r="X2960" i="4"/>
  <c r="Y2960" i="4"/>
  <c r="Z2960" i="4"/>
  <c r="AA2960" i="4"/>
  <c r="P2961" i="4"/>
  <c r="R2961" i="4"/>
  <c r="S2961" i="4"/>
  <c r="T2961" i="4"/>
  <c r="U2961" i="4"/>
  <c r="V2961" i="4"/>
  <c r="W2961" i="4"/>
  <c r="X2961" i="4"/>
  <c r="Y2961" i="4"/>
  <c r="Z2961" i="4"/>
  <c r="AA2961" i="4"/>
  <c r="P2962" i="4"/>
  <c r="R2962" i="4"/>
  <c r="S2962" i="4"/>
  <c r="T2962" i="4"/>
  <c r="U2962" i="4"/>
  <c r="V2962" i="4"/>
  <c r="W2962" i="4"/>
  <c r="X2962" i="4"/>
  <c r="Y2962" i="4"/>
  <c r="Z2962" i="4"/>
  <c r="AA2962" i="4"/>
  <c r="P2963" i="4"/>
  <c r="R2963" i="4"/>
  <c r="S2963" i="4"/>
  <c r="T2963" i="4"/>
  <c r="U2963" i="4"/>
  <c r="V2963" i="4"/>
  <c r="W2963" i="4"/>
  <c r="X2963" i="4"/>
  <c r="Y2963" i="4"/>
  <c r="Z2963" i="4"/>
  <c r="AA2963" i="4"/>
  <c r="P2964" i="4"/>
  <c r="R2964" i="4"/>
  <c r="S2964" i="4"/>
  <c r="T2964" i="4"/>
  <c r="U2964" i="4"/>
  <c r="V2964" i="4"/>
  <c r="W2964" i="4"/>
  <c r="X2964" i="4"/>
  <c r="Y2964" i="4"/>
  <c r="Z2964" i="4"/>
  <c r="AA2964" i="4"/>
  <c r="P2965" i="4"/>
  <c r="R2965" i="4"/>
  <c r="S2965" i="4"/>
  <c r="T2965" i="4"/>
  <c r="U2965" i="4"/>
  <c r="V2965" i="4"/>
  <c r="W2965" i="4"/>
  <c r="X2965" i="4"/>
  <c r="Y2965" i="4"/>
  <c r="Z2965" i="4"/>
  <c r="AA2965" i="4"/>
  <c r="P2966" i="4"/>
  <c r="R2966" i="4"/>
  <c r="S2966" i="4"/>
  <c r="T2966" i="4"/>
  <c r="U2966" i="4"/>
  <c r="V2966" i="4"/>
  <c r="W2966" i="4"/>
  <c r="X2966" i="4"/>
  <c r="Y2966" i="4"/>
  <c r="Z2966" i="4"/>
  <c r="AA2966" i="4"/>
  <c r="P2967" i="4"/>
  <c r="R2967" i="4"/>
  <c r="S2967" i="4"/>
  <c r="T2967" i="4"/>
  <c r="U2967" i="4"/>
  <c r="V2967" i="4"/>
  <c r="W2967" i="4"/>
  <c r="X2967" i="4"/>
  <c r="Y2967" i="4"/>
  <c r="Z2967" i="4"/>
  <c r="AA2967" i="4"/>
  <c r="P2968" i="4"/>
  <c r="R2968" i="4"/>
  <c r="S2968" i="4"/>
  <c r="T2968" i="4"/>
  <c r="U2968" i="4"/>
  <c r="V2968" i="4"/>
  <c r="W2968" i="4"/>
  <c r="X2968" i="4"/>
  <c r="Y2968" i="4"/>
  <c r="Z2968" i="4"/>
  <c r="AA2968" i="4"/>
  <c r="P2969" i="4"/>
  <c r="R2969" i="4"/>
  <c r="S2969" i="4"/>
  <c r="T2969" i="4"/>
  <c r="U2969" i="4"/>
  <c r="V2969" i="4"/>
  <c r="W2969" i="4"/>
  <c r="X2969" i="4"/>
  <c r="Y2969" i="4"/>
  <c r="Z2969" i="4"/>
  <c r="AA2969" i="4"/>
  <c r="P2970" i="4"/>
  <c r="R2970" i="4"/>
  <c r="S2970" i="4"/>
  <c r="T2970" i="4"/>
  <c r="U2970" i="4"/>
  <c r="V2970" i="4"/>
  <c r="W2970" i="4"/>
  <c r="X2970" i="4"/>
  <c r="Y2970" i="4"/>
  <c r="Z2970" i="4"/>
  <c r="AA2970" i="4"/>
  <c r="P2971" i="4"/>
  <c r="R2971" i="4"/>
  <c r="S2971" i="4"/>
  <c r="T2971" i="4"/>
  <c r="U2971" i="4"/>
  <c r="V2971" i="4"/>
  <c r="W2971" i="4"/>
  <c r="X2971" i="4"/>
  <c r="Y2971" i="4"/>
  <c r="Z2971" i="4"/>
  <c r="AA2971" i="4"/>
  <c r="P2972" i="4"/>
  <c r="R2972" i="4"/>
  <c r="S2972" i="4"/>
  <c r="T2972" i="4"/>
  <c r="U2972" i="4"/>
  <c r="V2972" i="4"/>
  <c r="W2972" i="4"/>
  <c r="X2972" i="4"/>
  <c r="Y2972" i="4"/>
  <c r="Z2972" i="4"/>
  <c r="AA2972" i="4"/>
  <c r="P2973" i="4"/>
  <c r="R2973" i="4"/>
  <c r="S2973" i="4"/>
  <c r="T2973" i="4"/>
  <c r="U2973" i="4"/>
  <c r="V2973" i="4"/>
  <c r="W2973" i="4"/>
  <c r="X2973" i="4"/>
  <c r="Y2973" i="4"/>
  <c r="Z2973" i="4"/>
  <c r="AA2973" i="4"/>
  <c r="P2974" i="4"/>
  <c r="R2974" i="4"/>
  <c r="S2974" i="4"/>
  <c r="T2974" i="4"/>
  <c r="U2974" i="4"/>
  <c r="V2974" i="4"/>
  <c r="W2974" i="4"/>
  <c r="X2974" i="4"/>
  <c r="Y2974" i="4"/>
  <c r="Z2974" i="4"/>
  <c r="AA2974" i="4"/>
  <c r="P2975" i="4"/>
  <c r="R2975" i="4"/>
  <c r="S2975" i="4"/>
  <c r="T2975" i="4"/>
  <c r="U2975" i="4"/>
  <c r="V2975" i="4"/>
  <c r="W2975" i="4"/>
  <c r="X2975" i="4"/>
  <c r="Y2975" i="4"/>
  <c r="Z2975" i="4"/>
  <c r="AA2975" i="4"/>
  <c r="P2976" i="4"/>
  <c r="R2976" i="4"/>
  <c r="S2976" i="4"/>
  <c r="T2976" i="4"/>
  <c r="U2976" i="4"/>
  <c r="V2976" i="4"/>
  <c r="W2976" i="4"/>
  <c r="X2976" i="4"/>
  <c r="Y2976" i="4"/>
  <c r="Z2976" i="4"/>
  <c r="AA2976" i="4"/>
  <c r="P2977" i="4"/>
  <c r="R2977" i="4"/>
  <c r="S2977" i="4"/>
  <c r="T2977" i="4"/>
  <c r="U2977" i="4"/>
  <c r="V2977" i="4"/>
  <c r="W2977" i="4"/>
  <c r="X2977" i="4"/>
  <c r="Y2977" i="4"/>
  <c r="Z2977" i="4"/>
  <c r="AA2977" i="4"/>
  <c r="P2978" i="4"/>
  <c r="R2978" i="4"/>
  <c r="S2978" i="4"/>
  <c r="T2978" i="4"/>
  <c r="U2978" i="4"/>
  <c r="V2978" i="4"/>
  <c r="W2978" i="4"/>
  <c r="X2978" i="4"/>
  <c r="Y2978" i="4"/>
  <c r="Z2978" i="4"/>
  <c r="AA2978" i="4"/>
  <c r="P2979" i="4"/>
  <c r="R2979" i="4"/>
  <c r="S2979" i="4"/>
  <c r="T2979" i="4"/>
  <c r="U2979" i="4"/>
  <c r="V2979" i="4"/>
  <c r="W2979" i="4"/>
  <c r="X2979" i="4"/>
  <c r="Y2979" i="4"/>
  <c r="Z2979" i="4"/>
  <c r="AA2979" i="4"/>
  <c r="P2980" i="4"/>
  <c r="R2980" i="4"/>
  <c r="S2980" i="4"/>
  <c r="T2980" i="4"/>
  <c r="U2980" i="4"/>
  <c r="V2980" i="4"/>
  <c r="W2980" i="4"/>
  <c r="X2980" i="4"/>
  <c r="Y2980" i="4"/>
  <c r="Z2980" i="4"/>
  <c r="AA2980" i="4"/>
  <c r="P2981" i="4"/>
  <c r="R2981" i="4"/>
  <c r="S2981" i="4"/>
  <c r="T2981" i="4"/>
  <c r="U2981" i="4"/>
  <c r="V2981" i="4"/>
  <c r="W2981" i="4"/>
  <c r="X2981" i="4"/>
  <c r="Y2981" i="4"/>
  <c r="Z2981" i="4"/>
  <c r="AA2981" i="4"/>
  <c r="P2982" i="4"/>
  <c r="R2982" i="4"/>
  <c r="S2982" i="4"/>
  <c r="T2982" i="4"/>
  <c r="U2982" i="4"/>
  <c r="V2982" i="4"/>
  <c r="W2982" i="4"/>
  <c r="X2982" i="4"/>
  <c r="Y2982" i="4"/>
  <c r="Z2982" i="4"/>
  <c r="AA2982" i="4"/>
  <c r="P2983" i="4"/>
  <c r="R2983" i="4"/>
  <c r="S2983" i="4"/>
  <c r="T2983" i="4"/>
  <c r="U2983" i="4"/>
  <c r="V2983" i="4"/>
  <c r="W2983" i="4"/>
  <c r="X2983" i="4"/>
  <c r="Y2983" i="4"/>
  <c r="Z2983" i="4"/>
  <c r="AA2983" i="4"/>
  <c r="P2984" i="4"/>
  <c r="R2984" i="4"/>
  <c r="S2984" i="4"/>
  <c r="T2984" i="4"/>
  <c r="U2984" i="4"/>
  <c r="V2984" i="4"/>
  <c r="W2984" i="4"/>
  <c r="X2984" i="4"/>
  <c r="Y2984" i="4"/>
  <c r="Z2984" i="4"/>
  <c r="AA2984" i="4"/>
  <c r="P2985" i="4"/>
  <c r="R2985" i="4"/>
  <c r="S2985" i="4"/>
  <c r="T2985" i="4"/>
  <c r="U2985" i="4"/>
  <c r="V2985" i="4"/>
  <c r="W2985" i="4"/>
  <c r="X2985" i="4"/>
  <c r="Y2985" i="4"/>
  <c r="Z2985" i="4"/>
  <c r="AA2985" i="4"/>
  <c r="P2986" i="4"/>
  <c r="R2986" i="4"/>
  <c r="S2986" i="4"/>
  <c r="T2986" i="4"/>
  <c r="U2986" i="4"/>
  <c r="V2986" i="4"/>
  <c r="W2986" i="4"/>
  <c r="X2986" i="4"/>
  <c r="Y2986" i="4"/>
  <c r="Z2986" i="4"/>
  <c r="AA2986" i="4"/>
  <c r="P2987" i="4"/>
  <c r="R2987" i="4"/>
  <c r="S2987" i="4"/>
  <c r="T2987" i="4"/>
  <c r="U2987" i="4"/>
  <c r="V2987" i="4"/>
  <c r="W2987" i="4"/>
  <c r="X2987" i="4"/>
  <c r="Y2987" i="4"/>
  <c r="Z2987" i="4"/>
  <c r="AA2987" i="4"/>
  <c r="P2988" i="4"/>
  <c r="Q2988" i="4"/>
  <c r="S2988" i="4"/>
  <c r="T2988" i="4"/>
  <c r="U2988" i="4"/>
  <c r="V2988" i="4"/>
  <c r="W2988" i="4"/>
  <c r="X2988" i="4"/>
  <c r="Y2988" i="4"/>
  <c r="Z2988" i="4"/>
  <c r="AA2988" i="4"/>
  <c r="P2989" i="4"/>
  <c r="Q2989" i="4"/>
  <c r="S2989" i="4"/>
  <c r="T2989" i="4"/>
  <c r="U2989" i="4"/>
  <c r="V2989" i="4"/>
  <c r="W2989" i="4"/>
  <c r="X2989" i="4"/>
  <c r="Y2989" i="4"/>
  <c r="Z2989" i="4"/>
  <c r="AA2989" i="4"/>
  <c r="P2990" i="4"/>
  <c r="Q2990" i="4"/>
  <c r="S2990" i="4"/>
  <c r="T2990" i="4"/>
  <c r="U2990" i="4"/>
  <c r="V2990" i="4"/>
  <c r="W2990" i="4"/>
  <c r="X2990" i="4"/>
  <c r="Y2990" i="4"/>
  <c r="Z2990" i="4"/>
  <c r="AA2990" i="4"/>
  <c r="P2991" i="4"/>
  <c r="Q2991" i="4"/>
  <c r="S2991" i="4"/>
  <c r="T2991" i="4"/>
  <c r="U2991" i="4"/>
  <c r="V2991" i="4"/>
  <c r="W2991" i="4"/>
  <c r="X2991" i="4"/>
  <c r="Y2991" i="4"/>
  <c r="Z2991" i="4"/>
  <c r="AA2991" i="4"/>
  <c r="P2992" i="4"/>
  <c r="Q2992" i="4"/>
  <c r="S2992" i="4"/>
  <c r="T2992" i="4"/>
  <c r="U2992" i="4"/>
  <c r="V2992" i="4"/>
  <c r="W2992" i="4"/>
  <c r="X2992" i="4"/>
  <c r="Y2992" i="4"/>
  <c r="Z2992" i="4"/>
  <c r="AA2992" i="4"/>
  <c r="P2993" i="4"/>
  <c r="Q2993" i="4"/>
  <c r="S2993" i="4"/>
  <c r="T2993" i="4"/>
  <c r="U2993" i="4"/>
  <c r="V2993" i="4"/>
  <c r="W2993" i="4"/>
  <c r="X2993" i="4"/>
  <c r="Y2993" i="4"/>
  <c r="Z2993" i="4"/>
  <c r="AA2993" i="4"/>
  <c r="P2994" i="4"/>
  <c r="Q2994" i="4"/>
  <c r="S2994" i="4"/>
  <c r="T2994" i="4"/>
  <c r="U2994" i="4"/>
  <c r="V2994" i="4"/>
  <c r="W2994" i="4"/>
  <c r="X2994" i="4"/>
  <c r="Y2994" i="4"/>
  <c r="Z2994" i="4"/>
  <c r="AA2994" i="4"/>
  <c r="P2995" i="4"/>
  <c r="Q2995" i="4"/>
  <c r="S2995" i="4"/>
  <c r="T2995" i="4"/>
  <c r="U2995" i="4"/>
  <c r="V2995" i="4"/>
  <c r="W2995" i="4"/>
  <c r="X2995" i="4"/>
  <c r="Y2995" i="4"/>
  <c r="Z2995" i="4"/>
  <c r="AA2995" i="4"/>
  <c r="P2996" i="4"/>
  <c r="Q2996" i="4"/>
  <c r="S2996" i="4"/>
  <c r="T2996" i="4"/>
  <c r="U2996" i="4"/>
  <c r="V2996" i="4"/>
  <c r="W2996" i="4"/>
  <c r="X2996" i="4"/>
  <c r="Y2996" i="4"/>
  <c r="Z2996" i="4"/>
  <c r="AA2996" i="4"/>
  <c r="P2997" i="4"/>
  <c r="Q2997" i="4"/>
  <c r="S2997" i="4"/>
  <c r="T2997" i="4"/>
  <c r="U2997" i="4"/>
  <c r="V2997" i="4"/>
  <c r="W2997" i="4"/>
  <c r="X2997" i="4"/>
  <c r="Y2997" i="4"/>
  <c r="Z2997" i="4"/>
  <c r="AA2997" i="4"/>
  <c r="P2998" i="4"/>
  <c r="Q2998" i="4"/>
  <c r="S2998" i="4"/>
  <c r="T2998" i="4"/>
  <c r="U2998" i="4"/>
  <c r="V2998" i="4"/>
  <c r="W2998" i="4"/>
  <c r="X2998" i="4"/>
  <c r="Y2998" i="4"/>
  <c r="Z2998" i="4"/>
  <c r="AA2998" i="4"/>
  <c r="P2999" i="4"/>
  <c r="Q2999" i="4"/>
  <c r="S2999" i="4"/>
  <c r="T2999" i="4"/>
  <c r="U2999" i="4"/>
  <c r="V2999" i="4"/>
  <c r="W2999" i="4"/>
  <c r="X2999" i="4"/>
  <c r="Y2999" i="4"/>
  <c r="Z2999" i="4"/>
  <c r="AA2999" i="4"/>
  <c r="P3000" i="4"/>
  <c r="Q3000" i="4"/>
  <c r="S3000" i="4"/>
  <c r="T3000" i="4"/>
  <c r="U3000" i="4"/>
  <c r="V3000" i="4"/>
  <c r="W3000" i="4"/>
  <c r="X3000" i="4"/>
  <c r="Y3000" i="4"/>
  <c r="Z3000" i="4"/>
  <c r="AA3000" i="4"/>
  <c r="P3001" i="4"/>
  <c r="Q3001" i="4"/>
  <c r="S3001" i="4"/>
  <c r="T3001" i="4"/>
  <c r="U3001" i="4"/>
  <c r="V3001" i="4"/>
  <c r="W3001" i="4"/>
  <c r="X3001" i="4"/>
  <c r="Y3001" i="4"/>
  <c r="Z3001" i="4"/>
  <c r="AA3001" i="4"/>
  <c r="P3002" i="4"/>
  <c r="Q3002" i="4"/>
  <c r="S3002" i="4"/>
  <c r="T3002" i="4"/>
  <c r="U3002" i="4"/>
  <c r="V3002" i="4"/>
  <c r="W3002" i="4"/>
  <c r="X3002" i="4"/>
  <c r="Y3002" i="4"/>
  <c r="Z3002" i="4"/>
  <c r="AA3002" i="4"/>
  <c r="P3003" i="4"/>
  <c r="Q3003" i="4"/>
  <c r="S3003" i="4"/>
  <c r="T3003" i="4"/>
  <c r="U3003" i="4"/>
  <c r="V3003" i="4"/>
  <c r="W3003" i="4"/>
  <c r="X3003" i="4"/>
  <c r="Y3003" i="4"/>
  <c r="Z3003" i="4"/>
  <c r="AA3003" i="4"/>
  <c r="P3004" i="4"/>
  <c r="Q3004" i="4"/>
  <c r="S3004" i="4"/>
  <c r="T3004" i="4"/>
  <c r="U3004" i="4"/>
  <c r="V3004" i="4"/>
  <c r="W3004" i="4"/>
  <c r="X3004" i="4"/>
  <c r="Y3004" i="4"/>
  <c r="Z3004" i="4"/>
  <c r="AA3004" i="4"/>
  <c r="P3005" i="4"/>
  <c r="Q3005" i="4"/>
  <c r="S3005" i="4"/>
  <c r="T3005" i="4"/>
  <c r="U3005" i="4"/>
  <c r="V3005" i="4"/>
  <c r="W3005" i="4"/>
  <c r="X3005" i="4"/>
  <c r="Y3005" i="4"/>
  <c r="Z3005" i="4"/>
  <c r="AA3005" i="4"/>
  <c r="P3006" i="4"/>
  <c r="Q3006" i="4"/>
  <c r="S3006" i="4"/>
  <c r="T3006" i="4"/>
  <c r="U3006" i="4"/>
  <c r="V3006" i="4"/>
  <c r="W3006" i="4"/>
  <c r="X3006" i="4"/>
  <c r="Y3006" i="4"/>
  <c r="Z3006" i="4"/>
  <c r="AA3006" i="4"/>
  <c r="P3007" i="4"/>
  <c r="Q3007" i="4"/>
  <c r="S3007" i="4"/>
  <c r="T3007" i="4"/>
  <c r="U3007" i="4"/>
  <c r="V3007" i="4"/>
  <c r="W3007" i="4"/>
  <c r="X3007" i="4"/>
  <c r="Y3007" i="4"/>
  <c r="Z3007" i="4"/>
  <c r="AA3007" i="4"/>
  <c r="P3008" i="4"/>
  <c r="Q3008" i="4"/>
  <c r="S3008" i="4"/>
  <c r="T3008" i="4"/>
  <c r="U3008" i="4"/>
  <c r="V3008" i="4"/>
  <c r="W3008" i="4"/>
  <c r="X3008" i="4"/>
  <c r="Y3008" i="4"/>
  <c r="Z3008" i="4"/>
  <c r="AA3008" i="4"/>
  <c r="P3009" i="4"/>
  <c r="Q3009" i="4"/>
  <c r="S3009" i="4"/>
  <c r="T3009" i="4"/>
  <c r="U3009" i="4"/>
  <c r="V3009" i="4"/>
  <c r="W3009" i="4"/>
  <c r="X3009" i="4"/>
  <c r="Y3009" i="4"/>
  <c r="Z3009" i="4"/>
  <c r="AA3009" i="4"/>
  <c r="P3010" i="4"/>
  <c r="Q3010" i="4"/>
  <c r="S3010" i="4"/>
  <c r="T3010" i="4"/>
  <c r="U3010" i="4"/>
  <c r="V3010" i="4"/>
  <c r="W3010" i="4"/>
  <c r="X3010" i="4"/>
  <c r="Y3010" i="4"/>
  <c r="Z3010" i="4"/>
  <c r="AA3010" i="4"/>
  <c r="P3011" i="4"/>
  <c r="Q3011" i="4"/>
  <c r="S3011" i="4"/>
  <c r="T3011" i="4"/>
  <c r="U3011" i="4"/>
  <c r="V3011" i="4"/>
  <c r="W3011" i="4"/>
  <c r="X3011" i="4"/>
  <c r="Y3011" i="4"/>
  <c r="Z3011" i="4"/>
  <c r="AA3011" i="4"/>
  <c r="P3012" i="4"/>
  <c r="Q3012" i="4"/>
  <c r="S3012" i="4"/>
  <c r="T3012" i="4"/>
  <c r="U3012" i="4"/>
  <c r="V3012" i="4"/>
  <c r="W3012" i="4"/>
  <c r="X3012" i="4"/>
  <c r="Y3012" i="4"/>
  <c r="Z3012" i="4"/>
  <c r="AA3012" i="4"/>
  <c r="P3013" i="4"/>
  <c r="Q3013" i="4"/>
  <c r="S3013" i="4"/>
  <c r="T3013" i="4"/>
  <c r="U3013" i="4"/>
  <c r="V3013" i="4"/>
  <c r="W3013" i="4"/>
  <c r="X3013" i="4"/>
  <c r="Y3013" i="4"/>
  <c r="Z3013" i="4"/>
  <c r="AA3013" i="4"/>
  <c r="P3014" i="4"/>
  <c r="Q3014" i="4"/>
  <c r="S3014" i="4"/>
  <c r="T3014" i="4"/>
  <c r="U3014" i="4"/>
  <c r="V3014" i="4"/>
  <c r="W3014" i="4"/>
  <c r="X3014" i="4"/>
  <c r="Y3014" i="4"/>
  <c r="Z3014" i="4"/>
  <c r="AA3014" i="4"/>
  <c r="P3015" i="4"/>
  <c r="Q3015" i="4"/>
  <c r="S3015" i="4"/>
  <c r="T3015" i="4"/>
  <c r="U3015" i="4"/>
  <c r="V3015" i="4"/>
  <c r="W3015" i="4"/>
  <c r="X3015" i="4"/>
  <c r="Y3015" i="4"/>
  <c r="Z3015" i="4"/>
  <c r="AA3015" i="4"/>
  <c r="P3016" i="4"/>
  <c r="Q3016" i="4"/>
  <c r="S3016" i="4"/>
  <c r="T3016" i="4"/>
  <c r="U3016" i="4"/>
  <c r="V3016" i="4"/>
  <c r="W3016" i="4"/>
  <c r="X3016" i="4"/>
  <c r="Y3016" i="4"/>
  <c r="Z3016" i="4"/>
  <c r="AA3016" i="4"/>
  <c r="P3017" i="4"/>
  <c r="Q3017" i="4"/>
  <c r="S3017" i="4"/>
  <c r="T3017" i="4"/>
  <c r="U3017" i="4"/>
  <c r="V3017" i="4"/>
  <c r="W3017" i="4"/>
  <c r="X3017" i="4"/>
  <c r="Y3017" i="4"/>
  <c r="Z3017" i="4"/>
  <c r="AA3017" i="4"/>
  <c r="P3018" i="4"/>
  <c r="Q3018" i="4"/>
  <c r="S3018" i="4"/>
  <c r="T3018" i="4"/>
  <c r="U3018" i="4"/>
  <c r="V3018" i="4"/>
  <c r="W3018" i="4"/>
  <c r="X3018" i="4"/>
  <c r="Y3018" i="4"/>
  <c r="Z3018" i="4"/>
  <c r="AA3018" i="4"/>
  <c r="P3019" i="4"/>
  <c r="Q3019" i="4"/>
  <c r="R3019" i="4"/>
  <c r="T3019" i="4"/>
  <c r="U3019" i="4"/>
  <c r="V3019" i="4"/>
  <c r="W3019" i="4"/>
  <c r="X3019" i="4"/>
  <c r="Y3019" i="4"/>
  <c r="Z3019" i="4"/>
  <c r="AA3019" i="4"/>
  <c r="P3020" i="4"/>
  <c r="Q3020" i="4"/>
  <c r="R3020" i="4"/>
  <c r="T3020" i="4"/>
  <c r="U3020" i="4"/>
  <c r="V3020" i="4"/>
  <c r="W3020" i="4"/>
  <c r="X3020" i="4"/>
  <c r="Y3020" i="4"/>
  <c r="Z3020" i="4"/>
  <c r="AA3020" i="4"/>
  <c r="P3021" i="4"/>
  <c r="Q3021" i="4"/>
  <c r="R3021" i="4"/>
  <c r="T3021" i="4"/>
  <c r="U3021" i="4"/>
  <c r="V3021" i="4"/>
  <c r="W3021" i="4"/>
  <c r="X3021" i="4"/>
  <c r="Y3021" i="4"/>
  <c r="Z3021" i="4"/>
  <c r="AA3021" i="4"/>
  <c r="P3022" i="4"/>
  <c r="Q3022" i="4"/>
  <c r="R3022" i="4"/>
  <c r="T3022" i="4"/>
  <c r="U3022" i="4"/>
  <c r="V3022" i="4"/>
  <c r="W3022" i="4"/>
  <c r="X3022" i="4"/>
  <c r="Y3022" i="4"/>
  <c r="Z3022" i="4"/>
  <c r="AA3022" i="4"/>
  <c r="P3023" i="4"/>
  <c r="Q3023" i="4"/>
  <c r="R3023" i="4"/>
  <c r="T3023" i="4"/>
  <c r="U3023" i="4"/>
  <c r="V3023" i="4"/>
  <c r="W3023" i="4"/>
  <c r="X3023" i="4"/>
  <c r="Y3023" i="4"/>
  <c r="Z3023" i="4"/>
  <c r="AA3023" i="4"/>
  <c r="P3024" i="4"/>
  <c r="Q3024" i="4"/>
  <c r="R3024" i="4"/>
  <c r="T3024" i="4"/>
  <c r="U3024" i="4"/>
  <c r="V3024" i="4"/>
  <c r="W3024" i="4"/>
  <c r="X3024" i="4"/>
  <c r="Y3024" i="4"/>
  <c r="Z3024" i="4"/>
  <c r="AA3024" i="4"/>
  <c r="P3025" i="4"/>
  <c r="Q3025" i="4"/>
  <c r="R3025" i="4"/>
  <c r="T3025" i="4"/>
  <c r="U3025" i="4"/>
  <c r="V3025" i="4"/>
  <c r="W3025" i="4"/>
  <c r="X3025" i="4"/>
  <c r="Y3025" i="4"/>
  <c r="Z3025" i="4"/>
  <c r="AA3025" i="4"/>
  <c r="P3026" i="4"/>
  <c r="Q3026" i="4"/>
  <c r="R3026" i="4"/>
  <c r="T3026" i="4"/>
  <c r="U3026" i="4"/>
  <c r="V3026" i="4"/>
  <c r="W3026" i="4"/>
  <c r="X3026" i="4"/>
  <c r="Y3026" i="4"/>
  <c r="Z3026" i="4"/>
  <c r="AA3026" i="4"/>
  <c r="P3027" i="4"/>
  <c r="Q3027" i="4"/>
  <c r="R3027" i="4"/>
  <c r="T3027" i="4"/>
  <c r="U3027" i="4"/>
  <c r="V3027" i="4"/>
  <c r="W3027" i="4"/>
  <c r="X3027" i="4"/>
  <c r="Y3027" i="4"/>
  <c r="Z3027" i="4"/>
  <c r="AA3027" i="4"/>
  <c r="P3028" i="4"/>
  <c r="Q3028" i="4"/>
  <c r="R3028" i="4"/>
  <c r="T3028" i="4"/>
  <c r="U3028" i="4"/>
  <c r="V3028" i="4"/>
  <c r="W3028" i="4"/>
  <c r="X3028" i="4"/>
  <c r="Y3028" i="4"/>
  <c r="Z3028" i="4"/>
  <c r="AA3028" i="4"/>
  <c r="P3029" i="4"/>
  <c r="Q3029" i="4"/>
  <c r="R3029" i="4"/>
  <c r="T3029" i="4"/>
  <c r="U3029" i="4"/>
  <c r="V3029" i="4"/>
  <c r="W3029" i="4"/>
  <c r="X3029" i="4"/>
  <c r="Y3029" i="4"/>
  <c r="Z3029" i="4"/>
  <c r="AA3029" i="4"/>
  <c r="P3030" i="4"/>
  <c r="Q3030" i="4"/>
  <c r="R3030" i="4"/>
  <c r="T3030" i="4"/>
  <c r="U3030" i="4"/>
  <c r="V3030" i="4"/>
  <c r="W3030" i="4"/>
  <c r="X3030" i="4"/>
  <c r="Y3030" i="4"/>
  <c r="Z3030" i="4"/>
  <c r="AA3030" i="4"/>
  <c r="P3031" i="4"/>
  <c r="Q3031" i="4"/>
  <c r="R3031" i="4"/>
  <c r="T3031" i="4"/>
  <c r="U3031" i="4"/>
  <c r="V3031" i="4"/>
  <c r="W3031" i="4"/>
  <c r="X3031" i="4"/>
  <c r="Y3031" i="4"/>
  <c r="Z3031" i="4"/>
  <c r="AA3031" i="4"/>
  <c r="P3032" i="4"/>
  <c r="Q3032" i="4"/>
  <c r="R3032" i="4"/>
  <c r="T3032" i="4"/>
  <c r="U3032" i="4"/>
  <c r="V3032" i="4"/>
  <c r="W3032" i="4"/>
  <c r="X3032" i="4"/>
  <c r="Y3032" i="4"/>
  <c r="Z3032" i="4"/>
  <c r="AA3032" i="4"/>
  <c r="P3033" i="4"/>
  <c r="Q3033" i="4"/>
  <c r="R3033" i="4"/>
  <c r="T3033" i="4"/>
  <c r="U3033" i="4"/>
  <c r="V3033" i="4"/>
  <c r="W3033" i="4"/>
  <c r="X3033" i="4"/>
  <c r="Y3033" i="4"/>
  <c r="Z3033" i="4"/>
  <c r="AA3033" i="4"/>
  <c r="P3034" i="4"/>
  <c r="Q3034" i="4"/>
  <c r="R3034" i="4"/>
  <c r="T3034" i="4"/>
  <c r="U3034" i="4"/>
  <c r="V3034" i="4"/>
  <c r="W3034" i="4"/>
  <c r="X3034" i="4"/>
  <c r="Y3034" i="4"/>
  <c r="Z3034" i="4"/>
  <c r="AA3034" i="4"/>
  <c r="P3035" i="4"/>
  <c r="Q3035" i="4"/>
  <c r="R3035" i="4"/>
  <c r="T3035" i="4"/>
  <c r="U3035" i="4"/>
  <c r="V3035" i="4"/>
  <c r="W3035" i="4"/>
  <c r="X3035" i="4"/>
  <c r="Y3035" i="4"/>
  <c r="Z3035" i="4"/>
  <c r="AA3035" i="4"/>
  <c r="P3036" i="4"/>
  <c r="Q3036" i="4"/>
  <c r="R3036" i="4"/>
  <c r="T3036" i="4"/>
  <c r="U3036" i="4"/>
  <c r="V3036" i="4"/>
  <c r="W3036" i="4"/>
  <c r="X3036" i="4"/>
  <c r="Y3036" i="4"/>
  <c r="Z3036" i="4"/>
  <c r="AA3036" i="4"/>
  <c r="P3037" i="4"/>
  <c r="Q3037" i="4"/>
  <c r="R3037" i="4"/>
  <c r="T3037" i="4"/>
  <c r="U3037" i="4"/>
  <c r="V3037" i="4"/>
  <c r="W3037" i="4"/>
  <c r="X3037" i="4"/>
  <c r="Y3037" i="4"/>
  <c r="Z3037" i="4"/>
  <c r="AA3037" i="4"/>
  <c r="P3038" i="4"/>
  <c r="Q3038" i="4"/>
  <c r="R3038" i="4"/>
  <c r="T3038" i="4"/>
  <c r="U3038" i="4"/>
  <c r="V3038" i="4"/>
  <c r="W3038" i="4"/>
  <c r="X3038" i="4"/>
  <c r="Y3038" i="4"/>
  <c r="Z3038" i="4"/>
  <c r="AA3038" i="4"/>
  <c r="P3039" i="4"/>
  <c r="Q3039" i="4"/>
  <c r="R3039" i="4"/>
  <c r="T3039" i="4"/>
  <c r="U3039" i="4"/>
  <c r="V3039" i="4"/>
  <c r="W3039" i="4"/>
  <c r="X3039" i="4"/>
  <c r="Y3039" i="4"/>
  <c r="Z3039" i="4"/>
  <c r="AA3039" i="4"/>
  <c r="P3040" i="4"/>
  <c r="Q3040" i="4"/>
  <c r="R3040" i="4"/>
  <c r="T3040" i="4"/>
  <c r="U3040" i="4"/>
  <c r="V3040" i="4"/>
  <c r="W3040" i="4"/>
  <c r="X3040" i="4"/>
  <c r="Y3040" i="4"/>
  <c r="Z3040" i="4"/>
  <c r="AA3040" i="4"/>
  <c r="P3041" i="4"/>
  <c r="Q3041" i="4"/>
  <c r="R3041" i="4"/>
  <c r="T3041" i="4"/>
  <c r="U3041" i="4"/>
  <c r="V3041" i="4"/>
  <c r="W3041" i="4"/>
  <c r="X3041" i="4"/>
  <c r="Y3041" i="4"/>
  <c r="Z3041" i="4"/>
  <c r="AA3041" i="4"/>
  <c r="P3042" i="4"/>
  <c r="Q3042" i="4"/>
  <c r="R3042" i="4"/>
  <c r="T3042" i="4"/>
  <c r="U3042" i="4"/>
  <c r="V3042" i="4"/>
  <c r="W3042" i="4"/>
  <c r="X3042" i="4"/>
  <c r="Y3042" i="4"/>
  <c r="Z3042" i="4"/>
  <c r="AA3042" i="4"/>
  <c r="P3043" i="4"/>
  <c r="Q3043" i="4"/>
  <c r="R3043" i="4"/>
  <c r="T3043" i="4"/>
  <c r="U3043" i="4"/>
  <c r="V3043" i="4"/>
  <c r="W3043" i="4"/>
  <c r="X3043" i="4"/>
  <c r="Y3043" i="4"/>
  <c r="Z3043" i="4"/>
  <c r="AA3043" i="4"/>
  <c r="P3044" i="4"/>
  <c r="Q3044" i="4"/>
  <c r="R3044" i="4"/>
  <c r="T3044" i="4"/>
  <c r="U3044" i="4"/>
  <c r="V3044" i="4"/>
  <c r="W3044" i="4"/>
  <c r="X3044" i="4"/>
  <c r="Y3044" i="4"/>
  <c r="Z3044" i="4"/>
  <c r="AA3044" i="4"/>
  <c r="P3045" i="4"/>
  <c r="Q3045" i="4"/>
  <c r="R3045" i="4"/>
  <c r="T3045" i="4"/>
  <c r="U3045" i="4"/>
  <c r="V3045" i="4"/>
  <c r="W3045" i="4"/>
  <c r="X3045" i="4"/>
  <c r="Y3045" i="4"/>
  <c r="Z3045" i="4"/>
  <c r="AA3045" i="4"/>
  <c r="P3046" i="4"/>
  <c r="Q3046" i="4"/>
  <c r="R3046" i="4"/>
  <c r="T3046" i="4"/>
  <c r="U3046" i="4"/>
  <c r="V3046" i="4"/>
  <c r="W3046" i="4"/>
  <c r="X3046" i="4"/>
  <c r="Y3046" i="4"/>
  <c r="Z3046" i="4"/>
  <c r="AA3046" i="4"/>
  <c r="P3047" i="4"/>
  <c r="Q3047" i="4"/>
  <c r="R3047" i="4"/>
  <c r="T3047" i="4"/>
  <c r="U3047" i="4"/>
  <c r="V3047" i="4"/>
  <c r="W3047" i="4"/>
  <c r="X3047" i="4"/>
  <c r="Y3047" i="4"/>
  <c r="Z3047" i="4"/>
  <c r="AA3047" i="4"/>
  <c r="P3048" i="4"/>
  <c r="Q3048" i="4"/>
  <c r="R3048" i="4"/>
  <c r="T3048" i="4"/>
  <c r="U3048" i="4"/>
  <c r="V3048" i="4"/>
  <c r="W3048" i="4"/>
  <c r="X3048" i="4"/>
  <c r="Y3048" i="4"/>
  <c r="Z3048" i="4"/>
  <c r="AA3048" i="4"/>
  <c r="P3049" i="4"/>
  <c r="Q3049" i="4"/>
  <c r="R3049" i="4"/>
  <c r="S3049" i="4"/>
  <c r="U3049" i="4"/>
  <c r="V3049" i="4"/>
  <c r="W3049" i="4"/>
  <c r="X3049" i="4"/>
  <c r="Y3049" i="4"/>
  <c r="Z3049" i="4"/>
  <c r="AA3049" i="4"/>
  <c r="P3050" i="4"/>
  <c r="Q3050" i="4"/>
  <c r="R3050" i="4"/>
  <c r="S3050" i="4"/>
  <c r="U3050" i="4"/>
  <c r="V3050" i="4"/>
  <c r="W3050" i="4"/>
  <c r="X3050" i="4"/>
  <c r="Y3050" i="4"/>
  <c r="Z3050" i="4"/>
  <c r="AA3050" i="4"/>
  <c r="P3051" i="4"/>
  <c r="Q3051" i="4"/>
  <c r="R3051" i="4"/>
  <c r="S3051" i="4"/>
  <c r="U3051" i="4"/>
  <c r="V3051" i="4"/>
  <c r="W3051" i="4"/>
  <c r="X3051" i="4"/>
  <c r="Y3051" i="4"/>
  <c r="Z3051" i="4"/>
  <c r="AA3051" i="4"/>
  <c r="P3052" i="4"/>
  <c r="Q3052" i="4"/>
  <c r="R3052" i="4"/>
  <c r="S3052" i="4"/>
  <c r="U3052" i="4"/>
  <c r="V3052" i="4"/>
  <c r="W3052" i="4"/>
  <c r="X3052" i="4"/>
  <c r="Y3052" i="4"/>
  <c r="Z3052" i="4"/>
  <c r="AA3052" i="4"/>
  <c r="P3053" i="4"/>
  <c r="Q3053" i="4"/>
  <c r="R3053" i="4"/>
  <c r="S3053" i="4"/>
  <c r="U3053" i="4"/>
  <c r="V3053" i="4"/>
  <c r="W3053" i="4"/>
  <c r="X3053" i="4"/>
  <c r="Y3053" i="4"/>
  <c r="Z3053" i="4"/>
  <c r="AA3053" i="4"/>
  <c r="P3054" i="4"/>
  <c r="Q3054" i="4"/>
  <c r="R3054" i="4"/>
  <c r="S3054" i="4"/>
  <c r="U3054" i="4"/>
  <c r="V3054" i="4"/>
  <c r="W3054" i="4"/>
  <c r="X3054" i="4"/>
  <c r="Y3054" i="4"/>
  <c r="Z3054" i="4"/>
  <c r="AA3054" i="4"/>
  <c r="P3055" i="4"/>
  <c r="Q3055" i="4"/>
  <c r="R3055" i="4"/>
  <c r="S3055" i="4"/>
  <c r="U3055" i="4"/>
  <c r="V3055" i="4"/>
  <c r="W3055" i="4"/>
  <c r="X3055" i="4"/>
  <c r="Y3055" i="4"/>
  <c r="Z3055" i="4"/>
  <c r="AA3055" i="4"/>
  <c r="P3056" i="4"/>
  <c r="Q3056" i="4"/>
  <c r="R3056" i="4"/>
  <c r="S3056" i="4"/>
  <c r="U3056" i="4"/>
  <c r="V3056" i="4"/>
  <c r="W3056" i="4"/>
  <c r="X3056" i="4"/>
  <c r="Y3056" i="4"/>
  <c r="Z3056" i="4"/>
  <c r="AA3056" i="4"/>
  <c r="P3057" i="4"/>
  <c r="Q3057" i="4"/>
  <c r="R3057" i="4"/>
  <c r="S3057" i="4"/>
  <c r="U3057" i="4"/>
  <c r="V3057" i="4"/>
  <c r="W3057" i="4"/>
  <c r="X3057" i="4"/>
  <c r="Y3057" i="4"/>
  <c r="Z3057" i="4"/>
  <c r="AA3057" i="4"/>
  <c r="P3058" i="4"/>
  <c r="Q3058" i="4"/>
  <c r="R3058" i="4"/>
  <c r="S3058" i="4"/>
  <c r="U3058" i="4"/>
  <c r="V3058" i="4"/>
  <c r="W3058" i="4"/>
  <c r="X3058" i="4"/>
  <c r="Y3058" i="4"/>
  <c r="Z3058" i="4"/>
  <c r="AA3058" i="4"/>
  <c r="P3059" i="4"/>
  <c r="Q3059" i="4"/>
  <c r="R3059" i="4"/>
  <c r="S3059" i="4"/>
  <c r="U3059" i="4"/>
  <c r="V3059" i="4"/>
  <c r="W3059" i="4"/>
  <c r="X3059" i="4"/>
  <c r="Y3059" i="4"/>
  <c r="Z3059" i="4"/>
  <c r="AA3059" i="4"/>
  <c r="P3060" i="4"/>
  <c r="Q3060" i="4"/>
  <c r="R3060" i="4"/>
  <c r="S3060" i="4"/>
  <c r="U3060" i="4"/>
  <c r="V3060" i="4"/>
  <c r="W3060" i="4"/>
  <c r="X3060" i="4"/>
  <c r="Y3060" i="4"/>
  <c r="Z3060" i="4"/>
  <c r="AA3060" i="4"/>
  <c r="P3061" i="4"/>
  <c r="Q3061" i="4"/>
  <c r="R3061" i="4"/>
  <c r="S3061" i="4"/>
  <c r="U3061" i="4"/>
  <c r="V3061" i="4"/>
  <c r="W3061" i="4"/>
  <c r="X3061" i="4"/>
  <c r="Y3061" i="4"/>
  <c r="Z3061" i="4"/>
  <c r="AA3061" i="4"/>
  <c r="P3062" i="4"/>
  <c r="Q3062" i="4"/>
  <c r="R3062" i="4"/>
  <c r="S3062" i="4"/>
  <c r="U3062" i="4"/>
  <c r="V3062" i="4"/>
  <c r="W3062" i="4"/>
  <c r="X3062" i="4"/>
  <c r="Y3062" i="4"/>
  <c r="Z3062" i="4"/>
  <c r="AA3062" i="4"/>
  <c r="P3063" i="4"/>
  <c r="Q3063" i="4"/>
  <c r="R3063" i="4"/>
  <c r="S3063" i="4"/>
  <c r="U3063" i="4"/>
  <c r="V3063" i="4"/>
  <c r="W3063" i="4"/>
  <c r="X3063" i="4"/>
  <c r="Y3063" i="4"/>
  <c r="Z3063" i="4"/>
  <c r="AA3063" i="4"/>
  <c r="P3064" i="4"/>
  <c r="Q3064" i="4"/>
  <c r="R3064" i="4"/>
  <c r="S3064" i="4"/>
  <c r="U3064" i="4"/>
  <c r="V3064" i="4"/>
  <c r="W3064" i="4"/>
  <c r="X3064" i="4"/>
  <c r="Y3064" i="4"/>
  <c r="Z3064" i="4"/>
  <c r="AA3064" i="4"/>
  <c r="P3065" i="4"/>
  <c r="Q3065" i="4"/>
  <c r="R3065" i="4"/>
  <c r="S3065" i="4"/>
  <c r="U3065" i="4"/>
  <c r="V3065" i="4"/>
  <c r="W3065" i="4"/>
  <c r="X3065" i="4"/>
  <c r="Y3065" i="4"/>
  <c r="Z3065" i="4"/>
  <c r="AA3065" i="4"/>
  <c r="P3066" i="4"/>
  <c r="Q3066" i="4"/>
  <c r="R3066" i="4"/>
  <c r="S3066" i="4"/>
  <c r="U3066" i="4"/>
  <c r="V3066" i="4"/>
  <c r="W3066" i="4"/>
  <c r="X3066" i="4"/>
  <c r="Y3066" i="4"/>
  <c r="Z3066" i="4"/>
  <c r="AA3066" i="4"/>
  <c r="P3067" i="4"/>
  <c r="Q3067" i="4"/>
  <c r="R3067" i="4"/>
  <c r="S3067" i="4"/>
  <c r="U3067" i="4"/>
  <c r="V3067" i="4"/>
  <c r="W3067" i="4"/>
  <c r="X3067" i="4"/>
  <c r="Y3067" i="4"/>
  <c r="Z3067" i="4"/>
  <c r="AA3067" i="4"/>
  <c r="P3068" i="4"/>
  <c r="Q3068" i="4"/>
  <c r="R3068" i="4"/>
  <c r="S3068" i="4"/>
  <c r="U3068" i="4"/>
  <c r="V3068" i="4"/>
  <c r="W3068" i="4"/>
  <c r="X3068" i="4"/>
  <c r="Y3068" i="4"/>
  <c r="Z3068" i="4"/>
  <c r="AA3068" i="4"/>
  <c r="P3069" i="4"/>
  <c r="Q3069" i="4"/>
  <c r="R3069" i="4"/>
  <c r="S3069" i="4"/>
  <c r="U3069" i="4"/>
  <c r="V3069" i="4"/>
  <c r="W3069" i="4"/>
  <c r="X3069" i="4"/>
  <c r="Y3069" i="4"/>
  <c r="Z3069" i="4"/>
  <c r="AA3069" i="4"/>
  <c r="P3070" i="4"/>
  <c r="Q3070" i="4"/>
  <c r="R3070" i="4"/>
  <c r="S3070" i="4"/>
  <c r="U3070" i="4"/>
  <c r="V3070" i="4"/>
  <c r="W3070" i="4"/>
  <c r="X3070" i="4"/>
  <c r="Y3070" i="4"/>
  <c r="Z3070" i="4"/>
  <c r="AA3070" i="4"/>
  <c r="P3071" i="4"/>
  <c r="Q3071" i="4"/>
  <c r="R3071" i="4"/>
  <c r="S3071" i="4"/>
  <c r="U3071" i="4"/>
  <c r="V3071" i="4"/>
  <c r="W3071" i="4"/>
  <c r="X3071" i="4"/>
  <c r="Y3071" i="4"/>
  <c r="Z3071" i="4"/>
  <c r="AA3071" i="4"/>
  <c r="P3072" i="4"/>
  <c r="Q3072" i="4"/>
  <c r="R3072" i="4"/>
  <c r="S3072" i="4"/>
  <c r="U3072" i="4"/>
  <c r="V3072" i="4"/>
  <c r="W3072" i="4"/>
  <c r="X3072" i="4"/>
  <c r="Y3072" i="4"/>
  <c r="Z3072" i="4"/>
  <c r="AA3072" i="4"/>
  <c r="P3073" i="4"/>
  <c r="Q3073" i="4"/>
  <c r="R3073" i="4"/>
  <c r="S3073" i="4"/>
  <c r="U3073" i="4"/>
  <c r="V3073" i="4"/>
  <c r="W3073" i="4"/>
  <c r="X3073" i="4"/>
  <c r="Y3073" i="4"/>
  <c r="Z3073" i="4"/>
  <c r="AA3073" i="4"/>
  <c r="P3074" i="4"/>
  <c r="Q3074" i="4"/>
  <c r="R3074" i="4"/>
  <c r="S3074" i="4"/>
  <c r="U3074" i="4"/>
  <c r="V3074" i="4"/>
  <c r="W3074" i="4"/>
  <c r="X3074" i="4"/>
  <c r="Y3074" i="4"/>
  <c r="Z3074" i="4"/>
  <c r="AA3074" i="4"/>
  <c r="P3075" i="4"/>
  <c r="Q3075" i="4"/>
  <c r="R3075" i="4"/>
  <c r="S3075" i="4"/>
  <c r="U3075" i="4"/>
  <c r="V3075" i="4"/>
  <c r="W3075" i="4"/>
  <c r="X3075" i="4"/>
  <c r="Y3075" i="4"/>
  <c r="Z3075" i="4"/>
  <c r="AA3075" i="4"/>
  <c r="P3076" i="4"/>
  <c r="Q3076" i="4"/>
  <c r="R3076" i="4"/>
  <c r="S3076" i="4"/>
  <c r="U3076" i="4"/>
  <c r="V3076" i="4"/>
  <c r="W3076" i="4"/>
  <c r="X3076" i="4"/>
  <c r="Y3076" i="4"/>
  <c r="Z3076" i="4"/>
  <c r="AA3076" i="4"/>
  <c r="P3077" i="4"/>
  <c r="Q3077" i="4"/>
  <c r="R3077" i="4"/>
  <c r="S3077" i="4"/>
  <c r="U3077" i="4"/>
  <c r="V3077" i="4"/>
  <c r="W3077" i="4"/>
  <c r="X3077" i="4"/>
  <c r="Y3077" i="4"/>
  <c r="Z3077" i="4"/>
  <c r="AA3077" i="4"/>
  <c r="P3078" i="4"/>
  <c r="Q3078" i="4"/>
  <c r="R3078" i="4"/>
  <c r="S3078" i="4"/>
  <c r="U3078" i="4"/>
  <c r="V3078" i="4"/>
  <c r="W3078" i="4"/>
  <c r="X3078" i="4"/>
  <c r="Y3078" i="4"/>
  <c r="Z3078" i="4"/>
  <c r="AA3078" i="4"/>
  <c r="P3079" i="4"/>
  <c r="Q3079" i="4"/>
  <c r="R3079" i="4"/>
  <c r="S3079" i="4"/>
  <c r="U3079" i="4"/>
  <c r="V3079" i="4"/>
  <c r="W3079" i="4"/>
  <c r="X3079" i="4"/>
  <c r="Y3079" i="4"/>
  <c r="Z3079" i="4"/>
  <c r="AA3079" i="4"/>
  <c r="P3080" i="4"/>
  <c r="Q3080" i="4"/>
  <c r="R3080" i="4"/>
  <c r="S3080" i="4"/>
  <c r="T3080" i="4"/>
  <c r="V3080" i="4"/>
  <c r="W3080" i="4"/>
  <c r="X3080" i="4"/>
  <c r="Y3080" i="4"/>
  <c r="Z3080" i="4"/>
  <c r="AA3080" i="4"/>
  <c r="P3081" i="4"/>
  <c r="Q3081" i="4"/>
  <c r="R3081" i="4"/>
  <c r="S3081" i="4"/>
  <c r="T3081" i="4"/>
  <c r="V3081" i="4"/>
  <c r="W3081" i="4"/>
  <c r="X3081" i="4"/>
  <c r="Y3081" i="4"/>
  <c r="Z3081" i="4"/>
  <c r="AA3081" i="4"/>
  <c r="P3082" i="4"/>
  <c r="Q3082" i="4"/>
  <c r="R3082" i="4"/>
  <c r="S3082" i="4"/>
  <c r="T3082" i="4"/>
  <c r="V3082" i="4"/>
  <c r="W3082" i="4"/>
  <c r="X3082" i="4"/>
  <c r="Y3082" i="4"/>
  <c r="Z3082" i="4"/>
  <c r="AA3082" i="4"/>
  <c r="P3083" i="4"/>
  <c r="Q3083" i="4"/>
  <c r="R3083" i="4"/>
  <c r="S3083" i="4"/>
  <c r="T3083" i="4"/>
  <c r="V3083" i="4"/>
  <c r="W3083" i="4"/>
  <c r="X3083" i="4"/>
  <c r="Y3083" i="4"/>
  <c r="Z3083" i="4"/>
  <c r="AA3083" i="4"/>
  <c r="P3084" i="4"/>
  <c r="Q3084" i="4"/>
  <c r="R3084" i="4"/>
  <c r="S3084" i="4"/>
  <c r="T3084" i="4"/>
  <c r="V3084" i="4"/>
  <c r="W3084" i="4"/>
  <c r="X3084" i="4"/>
  <c r="Y3084" i="4"/>
  <c r="Z3084" i="4"/>
  <c r="AA3084" i="4"/>
  <c r="P3085" i="4"/>
  <c r="Q3085" i="4"/>
  <c r="R3085" i="4"/>
  <c r="S3085" i="4"/>
  <c r="T3085" i="4"/>
  <c r="V3085" i="4"/>
  <c r="W3085" i="4"/>
  <c r="X3085" i="4"/>
  <c r="Y3085" i="4"/>
  <c r="Z3085" i="4"/>
  <c r="AA3085" i="4"/>
  <c r="P3086" i="4"/>
  <c r="Q3086" i="4"/>
  <c r="R3086" i="4"/>
  <c r="S3086" i="4"/>
  <c r="T3086" i="4"/>
  <c r="V3086" i="4"/>
  <c r="W3086" i="4"/>
  <c r="X3086" i="4"/>
  <c r="Y3086" i="4"/>
  <c r="Z3086" i="4"/>
  <c r="AA3086" i="4"/>
  <c r="P3087" i="4"/>
  <c r="Q3087" i="4"/>
  <c r="R3087" i="4"/>
  <c r="S3087" i="4"/>
  <c r="T3087" i="4"/>
  <c r="V3087" i="4"/>
  <c r="W3087" i="4"/>
  <c r="X3087" i="4"/>
  <c r="Y3087" i="4"/>
  <c r="Z3087" i="4"/>
  <c r="AA3087" i="4"/>
  <c r="P3088" i="4"/>
  <c r="Q3088" i="4"/>
  <c r="R3088" i="4"/>
  <c r="S3088" i="4"/>
  <c r="T3088" i="4"/>
  <c r="V3088" i="4"/>
  <c r="W3088" i="4"/>
  <c r="X3088" i="4"/>
  <c r="Y3088" i="4"/>
  <c r="Z3088" i="4"/>
  <c r="AA3088" i="4"/>
  <c r="P3089" i="4"/>
  <c r="Q3089" i="4"/>
  <c r="R3089" i="4"/>
  <c r="S3089" i="4"/>
  <c r="T3089" i="4"/>
  <c r="V3089" i="4"/>
  <c r="W3089" i="4"/>
  <c r="X3089" i="4"/>
  <c r="Y3089" i="4"/>
  <c r="Z3089" i="4"/>
  <c r="AA3089" i="4"/>
  <c r="P3090" i="4"/>
  <c r="Q3090" i="4"/>
  <c r="R3090" i="4"/>
  <c r="S3090" i="4"/>
  <c r="T3090" i="4"/>
  <c r="V3090" i="4"/>
  <c r="W3090" i="4"/>
  <c r="X3090" i="4"/>
  <c r="Y3090" i="4"/>
  <c r="Z3090" i="4"/>
  <c r="AA3090" i="4"/>
  <c r="P3091" i="4"/>
  <c r="Q3091" i="4"/>
  <c r="R3091" i="4"/>
  <c r="S3091" i="4"/>
  <c r="T3091" i="4"/>
  <c r="V3091" i="4"/>
  <c r="W3091" i="4"/>
  <c r="X3091" i="4"/>
  <c r="Y3091" i="4"/>
  <c r="Z3091" i="4"/>
  <c r="AA3091" i="4"/>
  <c r="P3092" i="4"/>
  <c r="Q3092" i="4"/>
  <c r="R3092" i="4"/>
  <c r="S3092" i="4"/>
  <c r="T3092" i="4"/>
  <c r="V3092" i="4"/>
  <c r="W3092" i="4"/>
  <c r="X3092" i="4"/>
  <c r="Y3092" i="4"/>
  <c r="Z3092" i="4"/>
  <c r="AA3092" i="4"/>
  <c r="P3093" i="4"/>
  <c r="Q3093" i="4"/>
  <c r="R3093" i="4"/>
  <c r="S3093" i="4"/>
  <c r="T3093" i="4"/>
  <c r="V3093" i="4"/>
  <c r="W3093" i="4"/>
  <c r="X3093" i="4"/>
  <c r="Y3093" i="4"/>
  <c r="Z3093" i="4"/>
  <c r="AA3093" i="4"/>
  <c r="P3094" i="4"/>
  <c r="Q3094" i="4"/>
  <c r="R3094" i="4"/>
  <c r="S3094" i="4"/>
  <c r="T3094" i="4"/>
  <c r="V3094" i="4"/>
  <c r="W3094" i="4"/>
  <c r="X3094" i="4"/>
  <c r="Y3094" i="4"/>
  <c r="Z3094" i="4"/>
  <c r="AA3094" i="4"/>
  <c r="P3095" i="4"/>
  <c r="Q3095" i="4"/>
  <c r="R3095" i="4"/>
  <c r="S3095" i="4"/>
  <c r="T3095" i="4"/>
  <c r="V3095" i="4"/>
  <c r="W3095" i="4"/>
  <c r="X3095" i="4"/>
  <c r="Y3095" i="4"/>
  <c r="Z3095" i="4"/>
  <c r="AA3095" i="4"/>
  <c r="P3096" i="4"/>
  <c r="Q3096" i="4"/>
  <c r="R3096" i="4"/>
  <c r="S3096" i="4"/>
  <c r="T3096" i="4"/>
  <c r="V3096" i="4"/>
  <c r="W3096" i="4"/>
  <c r="X3096" i="4"/>
  <c r="Y3096" i="4"/>
  <c r="Z3096" i="4"/>
  <c r="AA3096" i="4"/>
  <c r="P3097" i="4"/>
  <c r="Q3097" i="4"/>
  <c r="R3097" i="4"/>
  <c r="S3097" i="4"/>
  <c r="T3097" i="4"/>
  <c r="V3097" i="4"/>
  <c r="W3097" i="4"/>
  <c r="X3097" i="4"/>
  <c r="Y3097" i="4"/>
  <c r="Z3097" i="4"/>
  <c r="AA3097" i="4"/>
  <c r="P3098" i="4"/>
  <c r="Q3098" i="4"/>
  <c r="R3098" i="4"/>
  <c r="S3098" i="4"/>
  <c r="T3098" i="4"/>
  <c r="V3098" i="4"/>
  <c r="W3098" i="4"/>
  <c r="X3098" i="4"/>
  <c r="Y3098" i="4"/>
  <c r="Z3098" i="4"/>
  <c r="AA3098" i="4"/>
  <c r="P3099" i="4"/>
  <c r="Q3099" i="4"/>
  <c r="R3099" i="4"/>
  <c r="S3099" i="4"/>
  <c r="T3099" i="4"/>
  <c r="V3099" i="4"/>
  <c r="W3099" i="4"/>
  <c r="X3099" i="4"/>
  <c r="Y3099" i="4"/>
  <c r="Z3099" i="4"/>
  <c r="AA3099" i="4"/>
  <c r="P3100" i="4"/>
  <c r="Q3100" i="4"/>
  <c r="R3100" i="4"/>
  <c r="S3100" i="4"/>
  <c r="T3100" i="4"/>
  <c r="V3100" i="4"/>
  <c r="W3100" i="4"/>
  <c r="X3100" i="4"/>
  <c r="Y3100" i="4"/>
  <c r="Z3100" i="4"/>
  <c r="AA3100" i="4"/>
  <c r="P3101" i="4"/>
  <c r="Q3101" i="4"/>
  <c r="R3101" i="4"/>
  <c r="S3101" i="4"/>
  <c r="T3101" i="4"/>
  <c r="V3101" i="4"/>
  <c r="W3101" i="4"/>
  <c r="X3101" i="4"/>
  <c r="Y3101" i="4"/>
  <c r="Z3101" i="4"/>
  <c r="AA3101" i="4"/>
  <c r="P3102" i="4"/>
  <c r="Q3102" i="4"/>
  <c r="R3102" i="4"/>
  <c r="S3102" i="4"/>
  <c r="T3102" i="4"/>
  <c r="V3102" i="4"/>
  <c r="W3102" i="4"/>
  <c r="X3102" i="4"/>
  <c r="Y3102" i="4"/>
  <c r="Z3102" i="4"/>
  <c r="AA3102" i="4"/>
  <c r="P3103" i="4"/>
  <c r="Q3103" i="4"/>
  <c r="R3103" i="4"/>
  <c r="S3103" i="4"/>
  <c r="T3103" i="4"/>
  <c r="V3103" i="4"/>
  <c r="W3103" i="4"/>
  <c r="X3103" i="4"/>
  <c r="Y3103" i="4"/>
  <c r="Z3103" i="4"/>
  <c r="AA3103" i="4"/>
  <c r="P3104" i="4"/>
  <c r="Q3104" i="4"/>
  <c r="R3104" i="4"/>
  <c r="S3104" i="4"/>
  <c r="T3104" i="4"/>
  <c r="V3104" i="4"/>
  <c r="W3104" i="4"/>
  <c r="X3104" i="4"/>
  <c r="Y3104" i="4"/>
  <c r="Z3104" i="4"/>
  <c r="AA3104" i="4"/>
  <c r="P3105" i="4"/>
  <c r="Q3105" i="4"/>
  <c r="R3105" i="4"/>
  <c r="S3105" i="4"/>
  <c r="T3105" i="4"/>
  <c r="V3105" i="4"/>
  <c r="W3105" i="4"/>
  <c r="X3105" i="4"/>
  <c r="Y3105" i="4"/>
  <c r="Z3105" i="4"/>
  <c r="AA3105" i="4"/>
  <c r="P3106" i="4"/>
  <c r="Q3106" i="4"/>
  <c r="R3106" i="4"/>
  <c r="S3106" i="4"/>
  <c r="T3106" i="4"/>
  <c r="V3106" i="4"/>
  <c r="W3106" i="4"/>
  <c r="X3106" i="4"/>
  <c r="Y3106" i="4"/>
  <c r="Z3106" i="4"/>
  <c r="AA3106" i="4"/>
  <c r="P3107" i="4"/>
  <c r="Q3107" i="4"/>
  <c r="R3107" i="4"/>
  <c r="S3107" i="4"/>
  <c r="T3107" i="4"/>
  <c r="V3107" i="4"/>
  <c r="W3107" i="4"/>
  <c r="X3107" i="4"/>
  <c r="Y3107" i="4"/>
  <c r="Z3107" i="4"/>
  <c r="AA3107" i="4"/>
  <c r="P3108" i="4"/>
  <c r="Q3108" i="4"/>
  <c r="R3108" i="4"/>
  <c r="S3108" i="4"/>
  <c r="T3108" i="4"/>
  <c r="V3108" i="4"/>
  <c r="W3108" i="4"/>
  <c r="X3108" i="4"/>
  <c r="Y3108" i="4"/>
  <c r="Z3108" i="4"/>
  <c r="AA3108" i="4"/>
  <c r="P3109" i="4"/>
  <c r="Q3109" i="4"/>
  <c r="R3109" i="4"/>
  <c r="S3109" i="4"/>
  <c r="T3109" i="4"/>
  <c r="V3109" i="4"/>
  <c r="W3109" i="4"/>
  <c r="X3109" i="4"/>
  <c r="Y3109" i="4"/>
  <c r="Z3109" i="4"/>
  <c r="AA3109" i="4"/>
  <c r="P3110" i="4"/>
  <c r="Q3110" i="4"/>
  <c r="R3110" i="4"/>
  <c r="S3110" i="4"/>
  <c r="T3110" i="4"/>
  <c r="U3110" i="4"/>
  <c r="W3110" i="4"/>
  <c r="X3110" i="4"/>
  <c r="Y3110" i="4"/>
  <c r="Z3110" i="4"/>
  <c r="AA3110" i="4"/>
  <c r="P3111" i="4"/>
  <c r="Q3111" i="4"/>
  <c r="R3111" i="4"/>
  <c r="S3111" i="4"/>
  <c r="T3111" i="4"/>
  <c r="U3111" i="4"/>
  <c r="W3111" i="4"/>
  <c r="X3111" i="4"/>
  <c r="Y3111" i="4"/>
  <c r="Z3111" i="4"/>
  <c r="AA3111" i="4"/>
  <c r="P3112" i="4"/>
  <c r="Q3112" i="4"/>
  <c r="R3112" i="4"/>
  <c r="S3112" i="4"/>
  <c r="T3112" i="4"/>
  <c r="U3112" i="4"/>
  <c r="W3112" i="4"/>
  <c r="X3112" i="4"/>
  <c r="Y3112" i="4"/>
  <c r="Z3112" i="4"/>
  <c r="AA3112" i="4"/>
  <c r="P3113" i="4"/>
  <c r="Q3113" i="4"/>
  <c r="R3113" i="4"/>
  <c r="S3113" i="4"/>
  <c r="T3113" i="4"/>
  <c r="U3113" i="4"/>
  <c r="W3113" i="4"/>
  <c r="X3113" i="4"/>
  <c r="Y3113" i="4"/>
  <c r="Z3113" i="4"/>
  <c r="AA3113" i="4"/>
  <c r="P3114" i="4"/>
  <c r="Q3114" i="4"/>
  <c r="R3114" i="4"/>
  <c r="S3114" i="4"/>
  <c r="T3114" i="4"/>
  <c r="U3114" i="4"/>
  <c r="W3114" i="4"/>
  <c r="X3114" i="4"/>
  <c r="Y3114" i="4"/>
  <c r="Z3114" i="4"/>
  <c r="AA3114" i="4"/>
  <c r="P3115" i="4"/>
  <c r="Q3115" i="4"/>
  <c r="R3115" i="4"/>
  <c r="S3115" i="4"/>
  <c r="T3115" i="4"/>
  <c r="U3115" i="4"/>
  <c r="W3115" i="4"/>
  <c r="X3115" i="4"/>
  <c r="Y3115" i="4"/>
  <c r="Z3115" i="4"/>
  <c r="AA3115" i="4"/>
  <c r="P3116" i="4"/>
  <c r="Q3116" i="4"/>
  <c r="R3116" i="4"/>
  <c r="S3116" i="4"/>
  <c r="T3116" i="4"/>
  <c r="U3116" i="4"/>
  <c r="W3116" i="4"/>
  <c r="X3116" i="4"/>
  <c r="Y3116" i="4"/>
  <c r="Z3116" i="4"/>
  <c r="AA3116" i="4"/>
  <c r="P3117" i="4"/>
  <c r="Q3117" i="4"/>
  <c r="R3117" i="4"/>
  <c r="S3117" i="4"/>
  <c r="T3117" i="4"/>
  <c r="U3117" i="4"/>
  <c r="W3117" i="4"/>
  <c r="X3117" i="4"/>
  <c r="Y3117" i="4"/>
  <c r="Z3117" i="4"/>
  <c r="AA3117" i="4"/>
  <c r="P3118" i="4"/>
  <c r="Q3118" i="4"/>
  <c r="R3118" i="4"/>
  <c r="S3118" i="4"/>
  <c r="T3118" i="4"/>
  <c r="U3118" i="4"/>
  <c r="W3118" i="4"/>
  <c r="X3118" i="4"/>
  <c r="Y3118" i="4"/>
  <c r="Z3118" i="4"/>
  <c r="AA3118" i="4"/>
  <c r="P3119" i="4"/>
  <c r="Q3119" i="4"/>
  <c r="R3119" i="4"/>
  <c r="S3119" i="4"/>
  <c r="T3119" i="4"/>
  <c r="U3119" i="4"/>
  <c r="W3119" i="4"/>
  <c r="X3119" i="4"/>
  <c r="Y3119" i="4"/>
  <c r="Z3119" i="4"/>
  <c r="AA3119" i="4"/>
  <c r="P3120" i="4"/>
  <c r="Q3120" i="4"/>
  <c r="R3120" i="4"/>
  <c r="S3120" i="4"/>
  <c r="T3120" i="4"/>
  <c r="U3120" i="4"/>
  <c r="W3120" i="4"/>
  <c r="X3120" i="4"/>
  <c r="Y3120" i="4"/>
  <c r="Z3120" i="4"/>
  <c r="AA3120" i="4"/>
  <c r="P3121" i="4"/>
  <c r="Q3121" i="4"/>
  <c r="R3121" i="4"/>
  <c r="S3121" i="4"/>
  <c r="T3121" i="4"/>
  <c r="U3121" i="4"/>
  <c r="W3121" i="4"/>
  <c r="X3121" i="4"/>
  <c r="Y3121" i="4"/>
  <c r="Z3121" i="4"/>
  <c r="AA3121" i="4"/>
  <c r="P3122" i="4"/>
  <c r="Q3122" i="4"/>
  <c r="R3122" i="4"/>
  <c r="S3122" i="4"/>
  <c r="T3122" i="4"/>
  <c r="U3122" i="4"/>
  <c r="W3122" i="4"/>
  <c r="X3122" i="4"/>
  <c r="Y3122" i="4"/>
  <c r="Z3122" i="4"/>
  <c r="AA3122" i="4"/>
  <c r="P3123" i="4"/>
  <c r="Q3123" i="4"/>
  <c r="R3123" i="4"/>
  <c r="S3123" i="4"/>
  <c r="T3123" i="4"/>
  <c r="U3123" i="4"/>
  <c r="W3123" i="4"/>
  <c r="X3123" i="4"/>
  <c r="Y3123" i="4"/>
  <c r="Z3123" i="4"/>
  <c r="AA3123" i="4"/>
  <c r="P3124" i="4"/>
  <c r="Q3124" i="4"/>
  <c r="R3124" i="4"/>
  <c r="S3124" i="4"/>
  <c r="T3124" i="4"/>
  <c r="U3124" i="4"/>
  <c r="W3124" i="4"/>
  <c r="X3124" i="4"/>
  <c r="Y3124" i="4"/>
  <c r="Z3124" i="4"/>
  <c r="AA3124" i="4"/>
  <c r="P3125" i="4"/>
  <c r="Q3125" i="4"/>
  <c r="R3125" i="4"/>
  <c r="S3125" i="4"/>
  <c r="T3125" i="4"/>
  <c r="U3125" i="4"/>
  <c r="W3125" i="4"/>
  <c r="X3125" i="4"/>
  <c r="Y3125" i="4"/>
  <c r="Z3125" i="4"/>
  <c r="AA3125" i="4"/>
  <c r="P3126" i="4"/>
  <c r="Q3126" i="4"/>
  <c r="R3126" i="4"/>
  <c r="S3126" i="4"/>
  <c r="T3126" i="4"/>
  <c r="U3126" i="4"/>
  <c r="W3126" i="4"/>
  <c r="X3126" i="4"/>
  <c r="Y3126" i="4"/>
  <c r="Z3126" i="4"/>
  <c r="AA3126" i="4"/>
  <c r="P3127" i="4"/>
  <c r="Q3127" i="4"/>
  <c r="R3127" i="4"/>
  <c r="S3127" i="4"/>
  <c r="T3127" i="4"/>
  <c r="U3127" i="4"/>
  <c r="W3127" i="4"/>
  <c r="X3127" i="4"/>
  <c r="Y3127" i="4"/>
  <c r="Z3127" i="4"/>
  <c r="AA3127" i="4"/>
  <c r="P3128" i="4"/>
  <c r="Q3128" i="4"/>
  <c r="R3128" i="4"/>
  <c r="S3128" i="4"/>
  <c r="T3128" i="4"/>
  <c r="U3128" i="4"/>
  <c r="W3128" i="4"/>
  <c r="X3128" i="4"/>
  <c r="Y3128" i="4"/>
  <c r="Z3128" i="4"/>
  <c r="AA3128" i="4"/>
  <c r="P3129" i="4"/>
  <c r="Q3129" i="4"/>
  <c r="R3129" i="4"/>
  <c r="S3129" i="4"/>
  <c r="T3129" i="4"/>
  <c r="U3129" i="4"/>
  <c r="W3129" i="4"/>
  <c r="X3129" i="4"/>
  <c r="Y3129" i="4"/>
  <c r="Z3129" i="4"/>
  <c r="AA3129" i="4"/>
  <c r="P3130" i="4"/>
  <c r="Q3130" i="4"/>
  <c r="R3130" i="4"/>
  <c r="S3130" i="4"/>
  <c r="T3130" i="4"/>
  <c r="U3130" i="4"/>
  <c r="W3130" i="4"/>
  <c r="X3130" i="4"/>
  <c r="Y3130" i="4"/>
  <c r="Z3130" i="4"/>
  <c r="AA3130" i="4"/>
  <c r="P3131" i="4"/>
  <c r="Q3131" i="4"/>
  <c r="R3131" i="4"/>
  <c r="S3131" i="4"/>
  <c r="T3131" i="4"/>
  <c r="U3131" i="4"/>
  <c r="W3131" i="4"/>
  <c r="X3131" i="4"/>
  <c r="Y3131" i="4"/>
  <c r="Z3131" i="4"/>
  <c r="AA3131" i="4"/>
  <c r="P3132" i="4"/>
  <c r="Q3132" i="4"/>
  <c r="R3132" i="4"/>
  <c r="S3132" i="4"/>
  <c r="T3132" i="4"/>
  <c r="U3132" i="4"/>
  <c r="W3132" i="4"/>
  <c r="X3132" i="4"/>
  <c r="Y3132" i="4"/>
  <c r="Z3132" i="4"/>
  <c r="AA3132" i="4"/>
  <c r="P3133" i="4"/>
  <c r="Q3133" i="4"/>
  <c r="R3133" i="4"/>
  <c r="S3133" i="4"/>
  <c r="T3133" i="4"/>
  <c r="U3133" i="4"/>
  <c r="W3133" i="4"/>
  <c r="X3133" i="4"/>
  <c r="Y3133" i="4"/>
  <c r="Z3133" i="4"/>
  <c r="AA3133" i="4"/>
  <c r="P3134" i="4"/>
  <c r="Q3134" i="4"/>
  <c r="R3134" i="4"/>
  <c r="S3134" i="4"/>
  <c r="T3134" i="4"/>
  <c r="U3134" i="4"/>
  <c r="W3134" i="4"/>
  <c r="X3134" i="4"/>
  <c r="Y3134" i="4"/>
  <c r="Z3134" i="4"/>
  <c r="AA3134" i="4"/>
  <c r="P3135" i="4"/>
  <c r="Q3135" i="4"/>
  <c r="R3135" i="4"/>
  <c r="S3135" i="4"/>
  <c r="T3135" i="4"/>
  <c r="U3135" i="4"/>
  <c r="W3135" i="4"/>
  <c r="X3135" i="4"/>
  <c r="Y3135" i="4"/>
  <c r="Z3135" i="4"/>
  <c r="AA3135" i="4"/>
  <c r="P3136" i="4"/>
  <c r="Q3136" i="4"/>
  <c r="R3136" i="4"/>
  <c r="S3136" i="4"/>
  <c r="T3136" i="4"/>
  <c r="U3136" i="4"/>
  <c r="W3136" i="4"/>
  <c r="X3136" i="4"/>
  <c r="Y3136" i="4"/>
  <c r="Z3136" i="4"/>
  <c r="AA3136" i="4"/>
  <c r="P3137" i="4"/>
  <c r="Q3137" i="4"/>
  <c r="R3137" i="4"/>
  <c r="S3137" i="4"/>
  <c r="T3137" i="4"/>
  <c r="U3137" i="4"/>
  <c r="W3137" i="4"/>
  <c r="X3137" i="4"/>
  <c r="Y3137" i="4"/>
  <c r="Z3137" i="4"/>
  <c r="AA3137" i="4"/>
  <c r="P3138" i="4"/>
  <c r="Q3138" i="4"/>
  <c r="R3138" i="4"/>
  <c r="S3138" i="4"/>
  <c r="T3138" i="4"/>
  <c r="U3138" i="4"/>
  <c r="W3138" i="4"/>
  <c r="X3138" i="4"/>
  <c r="Y3138" i="4"/>
  <c r="Z3138" i="4"/>
  <c r="AA3138" i="4"/>
  <c r="P3139" i="4"/>
  <c r="Q3139" i="4"/>
  <c r="R3139" i="4"/>
  <c r="S3139" i="4"/>
  <c r="T3139" i="4"/>
  <c r="U3139" i="4"/>
  <c r="W3139" i="4"/>
  <c r="X3139" i="4"/>
  <c r="Y3139" i="4"/>
  <c r="Z3139" i="4"/>
  <c r="AA3139" i="4"/>
  <c r="P3140" i="4"/>
  <c r="Q3140" i="4"/>
  <c r="R3140" i="4"/>
  <c r="S3140" i="4"/>
  <c r="T3140" i="4"/>
  <c r="U3140" i="4"/>
  <c r="W3140" i="4"/>
  <c r="X3140" i="4"/>
  <c r="Y3140" i="4"/>
  <c r="Z3140" i="4"/>
  <c r="AA3140" i="4"/>
  <c r="P3141" i="4"/>
  <c r="Q3141" i="4"/>
  <c r="R3141" i="4"/>
  <c r="S3141" i="4"/>
  <c r="T3141" i="4"/>
  <c r="U3141" i="4"/>
  <c r="V3141" i="4"/>
  <c r="X3141" i="4"/>
  <c r="Y3141" i="4"/>
  <c r="Z3141" i="4"/>
  <c r="AA3141" i="4"/>
  <c r="P3142" i="4"/>
  <c r="Q3142" i="4"/>
  <c r="R3142" i="4"/>
  <c r="S3142" i="4"/>
  <c r="T3142" i="4"/>
  <c r="U3142" i="4"/>
  <c r="V3142" i="4"/>
  <c r="X3142" i="4"/>
  <c r="Y3142" i="4"/>
  <c r="Z3142" i="4"/>
  <c r="AA3142" i="4"/>
  <c r="P3143" i="4"/>
  <c r="Q3143" i="4"/>
  <c r="R3143" i="4"/>
  <c r="S3143" i="4"/>
  <c r="T3143" i="4"/>
  <c r="U3143" i="4"/>
  <c r="V3143" i="4"/>
  <c r="X3143" i="4"/>
  <c r="Y3143" i="4"/>
  <c r="Z3143" i="4"/>
  <c r="AA3143" i="4"/>
  <c r="P3144" i="4"/>
  <c r="Q3144" i="4"/>
  <c r="R3144" i="4"/>
  <c r="S3144" i="4"/>
  <c r="T3144" i="4"/>
  <c r="U3144" i="4"/>
  <c r="V3144" i="4"/>
  <c r="X3144" i="4"/>
  <c r="Y3144" i="4"/>
  <c r="Z3144" i="4"/>
  <c r="AA3144" i="4"/>
  <c r="P3145" i="4"/>
  <c r="Q3145" i="4"/>
  <c r="R3145" i="4"/>
  <c r="S3145" i="4"/>
  <c r="T3145" i="4"/>
  <c r="U3145" i="4"/>
  <c r="V3145" i="4"/>
  <c r="X3145" i="4"/>
  <c r="Y3145" i="4"/>
  <c r="Z3145" i="4"/>
  <c r="AA3145" i="4"/>
  <c r="P3146" i="4"/>
  <c r="Q3146" i="4"/>
  <c r="R3146" i="4"/>
  <c r="S3146" i="4"/>
  <c r="T3146" i="4"/>
  <c r="U3146" i="4"/>
  <c r="V3146" i="4"/>
  <c r="X3146" i="4"/>
  <c r="Y3146" i="4"/>
  <c r="Z3146" i="4"/>
  <c r="AA3146" i="4"/>
  <c r="P3147" i="4"/>
  <c r="Q3147" i="4"/>
  <c r="R3147" i="4"/>
  <c r="S3147" i="4"/>
  <c r="T3147" i="4"/>
  <c r="U3147" i="4"/>
  <c r="V3147" i="4"/>
  <c r="X3147" i="4"/>
  <c r="Y3147" i="4"/>
  <c r="Z3147" i="4"/>
  <c r="AA3147" i="4"/>
  <c r="P3148" i="4"/>
  <c r="Q3148" i="4"/>
  <c r="R3148" i="4"/>
  <c r="S3148" i="4"/>
  <c r="T3148" i="4"/>
  <c r="U3148" i="4"/>
  <c r="V3148" i="4"/>
  <c r="X3148" i="4"/>
  <c r="Y3148" i="4"/>
  <c r="Z3148" i="4"/>
  <c r="AA3148" i="4"/>
  <c r="P3149" i="4"/>
  <c r="Q3149" i="4"/>
  <c r="R3149" i="4"/>
  <c r="S3149" i="4"/>
  <c r="T3149" i="4"/>
  <c r="U3149" i="4"/>
  <c r="V3149" i="4"/>
  <c r="X3149" i="4"/>
  <c r="Y3149" i="4"/>
  <c r="Z3149" i="4"/>
  <c r="AA3149" i="4"/>
  <c r="P3150" i="4"/>
  <c r="Q3150" i="4"/>
  <c r="R3150" i="4"/>
  <c r="S3150" i="4"/>
  <c r="T3150" i="4"/>
  <c r="U3150" i="4"/>
  <c r="V3150" i="4"/>
  <c r="X3150" i="4"/>
  <c r="Y3150" i="4"/>
  <c r="Z3150" i="4"/>
  <c r="AA3150" i="4"/>
  <c r="P3151" i="4"/>
  <c r="Q3151" i="4"/>
  <c r="R3151" i="4"/>
  <c r="S3151" i="4"/>
  <c r="T3151" i="4"/>
  <c r="U3151" i="4"/>
  <c r="V3151" i="4"/>
  <c r="X3151" i="4"/>
  <c r="Y3151" i="4"/>
  <c r="Z3151" i="4"/>
  <c r="AA3151" i="4"/>
  <c r="P3152" i="4"/>
  <c r="Q3152" i="4"/>
  <c r="R3152" i="4"/>
  <c r="S3152" i="4"/>
  <c r="T3152" i="4"/>
  <c r="U3152" i="4"/>
  <c r="V3152" i="4"/>
  <c r="X3152" i="4"/>
  <c r="Y3152" i="4"/>
  <c r="Z3152" i="4"/>
  <c r="AA3152" i="4"/>
  <c r="P3153" i="4"/>
  <c r="Q3153" i="4"/>
  <c r="R3153" i="4"/>
  <c r="S3153" i="4"/>
  <c r="T3153" i="4"/>
  <c r="U3153" i="4"/>
  <c r="V3153" i="4"/>
  <c r="X3153" i="4"/>
  <c r="Y3153" i="4"/>
  <c r="Z3153" i="4"/>
  <c r="AA3153" i="4"/>
  <c r="P3154" i="4"/>
  <c r="Q3154" i="4"/>
  <c r="R3154" i="4"/>
  <c r="S3154" i="4"/>
  <c r="T3154" i="4"/>
  <c r="U3154" i="4"/>
  <c r="V3154" i="4"/>
  <c r="X3154" i="4"/>
  <c r="Y3154" i="4"/>
  <c r="Z3154" i="4"/>
  <c r="AA3154" i="4"/>
  <c r="P3155" i="4"/>
  <c r="Q3155" i="4"/>
  <c r="R3155" i="4"/>
  <c r="S3155" i="4"/>
  <c r="T3155" i="4"/>
  <c r="U3155" i="4"/>
  <c r="V3155" i="4"/>
  <c r="X3155" i="4"/>
  <c r="Y3155" i="4"/>
  <c r="Z3155" i="4"/>
  <c r="AA3155" i="4"/>
  <c r="P3156" i="4"/>
  <c r="Q3156" i="4"/>
  <c r="R3156" i="4"/>
  <c r="S3156" i="4"/>
  <c r="T3156" i="4"/>
  <c r="U3156" i="4"/>
  <c r="V3156" i="4"/>
  <c r="X3156" i="4"/>
  <c r="Y3156" i="4"/>
  <c r="Z3156" i="4"/>
  <c r="AA3156" i="4"/>
  <c r="P3157" i="4"/>
  <c r="Q3157" i="4"/>
  <c r="R3157" i="4"/>
  <c r="S3157" i="4"/>
  <c r="T3157" i="4"/>
  <c r="U3157" i="4"/>
  <c r="V3157" i="4"/>
  <c r="X3157" i="4"/>
  <c r="Y3157" i="4"/>
  <c r="Z3157" i="4"/>
  <c r="AA3157" i="4"/>
  <c r="P3158" i="4"/>
  <c r="Q3158" i="4"/>
  <c r="R3158" i="4"/>
  <c r="S3158" i="4"/>
  <c r="T3158" i="4"/>
  <c r="U3158" i="4"/>
  <c r="V3158" i="4"/>
  <c r="X3158" i="4"/>
  <c r="Y3158" i="4"/>
  <c r="Z3158" i="4"/>
  <c r="AA3158" i="4"/>
  <c r="P3159" i="4"/>
  <c r="Q3159" i="4"/>
  <c r="R3159" i="4"/>
  <c r="S3159" i="4"/>
  <c r="T3159" i="4"/>
  <c r="U3159" i="4"/>
  <c r="V3159" i="4"/>
  <c r="X3159" i="4"/>
  <c r="Y3159" i="4"/>
  <c r="Z3159" i="4"/>
  <c r="AA3159" i="4"/>
  <c r="P3160" i="4"/>
  <c r="Q3160" i="4"/>
  <c r="R3160" i="4"/>
  <c r="S3160" i="4"/>
  <c r="T3160" i="4"/>
  <c r="U3160" i="4"/>
  <c r="V3160" i="4"/>
  <c r="X3160" i="4"/>
  <c r="Y3160" i="4"/>
  <c r="Z3160" i="4"/>
  <c r="AA3160" i="4"/>
  <c r="P3161" i="4"/>
  <c r="Q3161" i="4"/>
  <c r="R3161" i="4"/>
  <c r="S3161" i="4"/>
  <c r="T3161" i="4"/>
  <c r="U3161" i="4"/>
  <c r="V3161" i="4"/>
  <c r="X3161" i="4"/>
  <c r="Y3161" i="4"/>
  <c r="Z3161" i="4"/>
  <c r="AA3161" i="4"/>
  <c r="P3162" i="4"/>
  <c r="Q3162" i="4"/>
  <c r="R3162" i="4"/>
  <c r="S3162" i="4"/>
  <c r="T3162" i="4"/>
  <c r="U3162" i="4"/>
  <c r="V3162" i="4"/>
  <c r="X3162" i="4"/>
  <c r="Y3162" i="4"/>
  <c r="Z3162" i="4"/>
  <c r="AA3162" i="4"/>
  <c r="P3163" i="4"/>
  <c r="Q3163" i="4"/>
  <c r="R3163" i="4"/>
  <c r="S3163" i="4"/>
  <c r="T3163" i="4"/>
  <c r="U3163" i="4"/>
  <c r="V3163" i="4"/>
  <c r="X3163" i="4"/>
  <c r="Y3163" i="4"/>
  <c r="Z3163" i="4"/>
  <c r="AA3163" i="4"/>
  <c r="P3164" i="4"/>
  <c r="Q3164" i="4"/>
  <c r="R3164" i="4"/>
  <c r="S3164" i="4"/>
  <c r="T3164" i="4"/>
  <c r="U3164" i="4"/>
  <c r="V3164" i="4"/>
  <c r="X3164" i="4"/>
  <c r="Y3164" i="4"/>
  <c r="Z3164" i="4"/>
  <c r="AA3164" i="4"/>
  <c r="P3165" i="4"/>
  <c r="Q3165" i="4"/>
  <c r="R3165" i="4"/>
  <c r="S3165" i="4"/>
  <c r="T3165" i="4"/>
  <c r="U3165" i="4"/>
  <c r="V3165" i="4"/>
  <c r="X3165" i="4"/>
  <c r="Y3165" i="4"/>
  <c r="Z3165" i="4"/>
  <c r="AA3165" i="4"/>
  <c r="P3166" i="4"/>
  <c r="Q3166" i="4"/>
  <c r="R3166" i="4"/>
  <c r="S3166" i="4"/>
  <c r="T3166" i="4"/>
  <c r="U3166" i="4"/>
  <c r="V3166" i="4"/>
  <c r="X3166" i="4"/>
  <c r="Y3166" i="4"/>
  <c r="Z3166" i="4"/>
  <c r="AA3166" i="4"/>
  <c r="P3167" i="4"/>
  <c r="Q3167" i="4"/>
  <c r="R3167" i="4"/>
  <c r="S3167" i="4"/>
  <c r="T3167" i="4"/>
  <c r="U3167" i="4"/>
  <c r="V3167" i="4"/>
  <c r="X3167" i="4"/>
  <c r="Y3167" i="4"/>
  <c r="Z3167" i="4"/>
  <c r="AA3167" i="4"/>
  <c r="P3168" i="4"/>
  <c r="Q3168" i="4"/>
  <c r="R3168" i="4"/>
  <c r="S3168" i="4"/>
  <c r="T3168" i="4"/>
  <c r="U3168" i="4"/>
  <c r="V3168" i="4"/>
  <c r="X3168" i="4"/>
  <c r="Y3168" i="4"/>
  <c r="Z3168" i="4"/>
  <c r="AA3168" i="4"/>
  <c r="P3169" i="4"/>
  <c r="Q3169" i="4"/>
  <c r="R3169" i="4"/>
  <c r="S3169" i="4"/>
  <c r="T3169" i="4"/>
  <c r="U3169" i="4"/>
  <c r="V3169" i="4"/>
  <c r="X3169" i="4"/>
  <c r="Y3169" i="4"/>
  <c r="Z3169" i="4"/>
  <c r="AA3169" i="4"/>
  <c r="P3170" i="4"/>
  <c r="Q3170" i="4"/>
  <c r="R3170" i="4"/>
  <c r="S3170" i="4"/>
  <c r="T3170" i="4"/>
  <c r="U3170" i="4"/>
  <c r="V3170" i="4"/>
  <c r="X3170" i="4"/>
  <c r="Y3170" i="4"/>
  <c r="Z3170" i="4"/>
  <c r="AA3170" i="4"/>
  <c r="P3171" i="4"/>
  <c r="Q3171" i="4"/>
  <c r="R3171" i="4"/>
  <c r="S3171" i="4"/>
  <c r="T3171" i="4"/>
  <c r="U3171" i="4"/>
  <c r="V3171" i="4"/>
  <c r="X3171" i="4"/>
  <c r="Y3171" i="4"/>
  <c r="Z3171" i="4"/>
  <c r="AA3171" i="4"/>
  <c r="P3172" i="4"/>
  <c r="Q3172" i="4"/>
  <c r="R3172" i="4"/>
  <c r="S3172" i="4"/>
  <c r="T3172" i="4"/>
  <c r="U3172" i="4"/>
  <c r="V3172" i="4"/>
  <c r="W3172" i="4"/>
  <c r="Y3172" i="4"/>
  <c r="Z3172" i="4"/>
  <c r="AA3172" i="4"/>
  <c r="P3173" i="4"/>
  <c r="Q3173" i="4"/>
  <c r="R3173" i="4"/>
  <c r="S3173" i="4"/>
  <c r="T3173" i="4"/>
  <c r="U3173" i="4"/>
  <c r="V3173" i="4"/>
  <c r="W3173" i="4"/>
  <c r="Y3173" i="4"/>
  <c r="Z3173" i="4"/>
  <c r="AA3173" i="4"/>
  <c r="P3174" i="4"/>
  <c r="Q3174" i="4"/>
  <c r="R3174" i="4"/>
  <c r="S3174" i="4"/>
  <c r="T3174" i="4"/>
  <c r="U3174" i="4"/>
  <c r="V3174" i="4"/>
  <c r="W3174" i="4"/>
  <c r="Y3174" i="4"/>
  <c r="Z3174" i="4"/>
  <c r="AA3174" i="4"/>
  <c r="P3175" i="4"/>
  <c r="Q3175" i="4"/>
  <c r="R3175" i="4"/>
  <c r="S3175" i="4"/>
  <c r="T3175" i="4"/>
  <c r="U3175" i="4"/>
  <c r="V3175" i="4"/>
  <c r="W3175" i="4"/>
  <c r="Y3175" i="4"/>
  <c r="Z3175" i="4"/>
  <c r="AA3175" i="4"/>
  <c r="P3176" i="4"/>
  <c r="Q3176" i="4"/>
  <c r="R3176" i="4"/>
  <c r="S3176" i="4"/>
  <c r="T3176" i="4"/>
  <c r="U3176" i="4"/>
  <c r="V3176" i="4"/>
  <c r="W3176" i="4"/>
  <c r="Y3176" i="4"/>
  <c r="Z3176" i="4"/>
  <c r="AA3176" i="4"/>
  <c r="P3177" i="4"/>
  <c r="Q3177" i="4"/>
  <c r="R3177" i="4"/>
  <c r="S3177" i="4"/>
  <c r="T3177" i="4"/>
  <c r="U3177" i="4"/>
  <c r="V3177" i="4"/>
  <c r="W3177" i="4"/>
  <c r="Y3177" i="4"/>
  <c r="Z3177" i="4"/>
  <c r="AA3177" i="4"/>
  <c r="P3178" i="4"/>
  <c r="Q3178" i="4"/>
  <c r="R3178" i="4"/>
  <c r="S3178" i="4"/>
  <c r="T3178" i="4"/>
  <c r="U3178" i="4"/>
  <c r="V3178" i="4"/>
  <c r="W3178" i="4"/>
  <c r="Y3178" i="4"/>
  <c r="Z3178" i="4"/>
  <c r="AA3178" i="4"/>
  <c r="P3179" i="4"/>
  <c r="Q3179" i="4"/>
  <c r="R3179" i="4"/>
  <c r="S3179" i="4"/>
  <c r="T3179" i="4"/>
  <c r="U3179" i="4"/>
  <c r="V3179" i="4"/>
  <c r="W3179" i="4"/>
  <c r="Y3179" i="4"/>
  <c r="Z3179" i="4"/>
  <c r="AA3179" i="4"/>
  <c r="P3180" i="4"/>
  <c r="Q3180" i="4"/>
  <c r="R3180" i="4"/>
  <c r="S3180" i="4"/>
  <c r="T3180" i="4"/>
  <c r="U3180" i="4"/>
  <c r="V3180" i="4"/>
  <c r="W3180" i="4"/>
  <c r="Y3180" i="4"/>
  <c r="Z3180" i="4"/>
  <c r="AA3180" i="4"/>
  <c r="P3181" i="4"/>
  <c r="Q3181" i="4"/>
  <c r="R3181" i="4"/>
  <c r="S3181" i="4"/>
  <c r="T3181" i="4"/>
  <c r="U3181" i="4"/>
  <c r="V3181" i="4"/>
  <c r="W3181" i="4"/>
  <c r="Y3181" i="4"/>
  <c r="Z3181" i="4"/>
  <c r="AA3181" i="4"/>
  <c r="P3182" i="4"/>
  <c r="Q3182" i="4"/>
  <c r="R3182" i="4"/>
  <c r="S3182" i="4"/>
  <c r="T3182" i="4"/>
  <c r="U3182" i="4"/>
  <c r="V3182" i="4"/>
  <c r="W3182" i="4"/>
  <c r="Y3182" i="4"/>
  <c r="Z3182" i="4"/>
  <c r="AA3182" i="4"/>
  <c r="P3183" i="4"/>
  <c r="Q3183" i="4"/>
  <c r="R3183" i="4"/>
  <c r="S3183" i="4"/>
  <c r="T3183" i="4"/>
  <c r="U3183" i="4"/>
  <c r="V3183" i="4"/>
  <c r="W3183" i="4"/>
  <c r="Y3183" i="4"/>
  <c r="Z3183" i="4"/>
  <c r="AA3183" i="4"/>
  <c r="P3184" i="4"/>
  <c r="Q3184" i="4"/>
  <c r="R3184" i="4"/>
  <c r="S3184" i="4"/>
  <c r="T3184" i="4"/>
  <c r="U3184" i="4"/>
  <c r="V3184" i="4"/>
  <c r="W3184" i="4"/>
  <c r="Y3184" i="4"/>
  <c r="Z3184" i="4"/>
  <c r="AA3184" i="4"/>
  <c r="P3185" i="4"/>
  <c r="Q3185" i="4"/>
  <c r="R3185" i="4"/>
  <c r="S3185" i="4"/>
  <c r="T3185" i="4"/>
  <c r="U3185" i="4"/>
  <c r="V3185" i="4"/>
  <c r="W3185" i="4"/>
  <c r="Y3185" i="4"/>
  <c r="Z3185" i="4"/>
  <c r="AA3185" i="4"/>
  <c r="P3186" i="4"/>
  <c r="Q3186" i="4"/>
  <c r="R3186" i="4"/>
  <c r="S3186" i="4"/>
  <c r="T3186" i="4"/>
  <c r="U3186" i="4"/>
  <c r="V3186" i="4"/>
  <c r="W3186" i="4"/>
  <c r="Y3186" i="4"/>
  <c r="Z3186" i="4"/>
  <c r="AA3186" i="4"/>
  <c r="P3187" i="4"/>
  <c r="Q3187" i="4"/>
  <c r="R3187" i="4"/>
  <c r="S3187" i="4"/>
  <c r="T3187" i="4"/>
  <c r="U3187" i="4"/>
  <c r="V3187" i="4"/>
  <c r="W3187" i="4"/>
  <c r="Y3187" i="4"/>
  <c r="Z3187" i="4"/>
  <c r="AA3187" i="4"/>
  <c r="P3188" i="4"/>
  <c r="Q3188" i="4"/>
  <c r="R3188" i="4"/>
  <c r="S3188" i="4"/>
  <c r="T3188" i="4"/>
  <c r="U3188" i="4"/>
  <c r="V3188" i="4"/>
  <c r="W3188" i="4"/>
  <c r="Y3188" i="4"/>
  <c r="Z3188" i="4"/>
  <c r="AA3188" i="4"/>
  <c r="P3189" i="4"/>
  <c r="Q3189" i="4"/>
  <c r="R3189" i="4"/>
  <c r="S3189" i="4"/>
  <c r="T3189" i="4"/>
  <c r="U3189" i="4"/>
  <c r="V3189" i="4"/>
  <c r="W3189" i="4"/>
  <c r="Y3189" i="4"/>
  <c r="Z3189" i="4"/>
  <c r="AA3189" i="4"/>
  <c r="P3190" i="4"/>
  <c r="Q3190" i="4"/>
  <c r="R3190" i="4"/>
  <c r="S3190" i="4"/>
  <c r="T3190" i="4"/>
  <c r="U3190" i="4"/>
  <c r="V3190" i="4"/>
  <c r="W3190" i="4"/>
  <c r="Y3190" i="4"/>
  <c r="Z3190" i="4"/>
  <c r="AA3190" i="4"/>
  <c r="P3191" i="4"/>
  <c r="Q3191" i="4"/>
  <c r="R3191" i="4"/>
  <c r="S3191" i="4"/>
  <c r="T3191" i="4"/>
  <c r="U3191" i="4"/>
  <c r="V3191" i="4"/>
  <c r="W3191" i="4"/>
  <c r="Y3191" i="4"/>
  <c r="Z3191" i="4"/>
  <c r="AA3191" i="4"/>
  <c r="P3192" i="4"/>
  <c r="Q3192" i="4"/>
  <c r="R3192" i="4"/>
  <c r="S3192" i="4"/>
  <c r="T3192" i="4"/>
  <c r="U3192" i="4"/>
  <c r="V3192" i="4"/>
  <c r="W3192" i="4"/>
  <c r="Y3192" i="4"/>
  <c r="Z3192" i="4"/>
  <c r="AA3192" i="4"/>
  <c r="P3193" i="4"/>
  <c r="Q3193" i="4"/>
  <c r="R3193" i="4"/>
  <c r="S3193" i="4"/>
  <c r="T3193" i="4"/>
  <c r="U3193" i="4"/>
  <c r="V3193" i="4"/>
  <c r="W3193" i="4"/>
  <c r="Y3193" i="4"/>
  <c r="Z3193" i="4"/>
  <c r="AA3193" i="4"/>
  <c r="P3194" i="4"/>
  <c r="Q3194" i="4"/>
  <c r="R3194" i="4"/>
  <c r="S3194" i="4"/>
  <c r="T3194" i="4"/>
  <c r="U3194" i="4"/>
  <c r="V3194" i="4"/>
  <c r="W3194" i="4"/>
  <c r="Y3194" i="4"/>
  <c r="Z3194" i="4"/>
  <c r="AA3194" i="4"/>
  <c r="P3195" i="4"/>
  <c r="Q3195" i="4"/>
  <c r="R3195" i="4"/>
  <c r="S3195" i="4"/>
  <c r="T3195" i="4"/>
  <c r="U3195" i="4"/>
  <c r="V3195" i="4"/>
  <c r="W3195" i="4"/>
  <c r="Y3195" i="4"/>
  <c r="Z3195" i="4"/>
  <c r="AA3195" i="4"/>
  <c r="P3196" i="4"/>
  <c r="Q3196" i="4"/>
  <c r="R3196" i="4"/>
  <c r="S3196" i="4"/>
  <c r="T3196" i="4"/>
  <c r="U3196" i="4"/>
  <c r="V3196" i="4"/>
  <c r="W3196" i="4"/>
  <c r="Y3196" i="4"/>
  <c r="Z3196" i="4"/>
  <c r="AA3196" i="4"/>
  <c r="P3197" i="4"/>
  <c r="Q3197" i="4"/>
  <c r="R3197" i="4"/>
  <c r="S3197" i="4"/>
  <c r="T3197" i="4"/>
  <c r="U3197" i="4"/>
  <c r="V3197" i="4"/>
  <c r="W3197" i="4"/>
  <c r="Y3197" i="4"/>
  <c r="Z3197" i="4"/>
  <c r="AA3197" i="4"/>
  <c r="P3198" i="4"/>
  <c r="Q3198" i="4"/>
  <c r="R3198" i="4"/>
  <c r="S3198" i="4"/>
  <c r="T3198" i="4"/>
  <c r="U3198" i="4"/>
  <c r="V3198" i="4"/>
  <c r="W3198" i="4"/>
  <c r="Y3198" i="4"/>
  <c r="Z3198" i="4"/>
  <c r="AA3198" i="4"/>
  <c r="P3199" i="4"/>
  <c r="Q3199" i="4"/>
  <c r="R3199" i="4"/>
  <c r="S3199" i="4"/>
  <c r="T3199" i="4"/>
  <c r="U3199" i="4"/>
  <c r="V3199" i="4"/>
  <c r="W3199" i="4"/>
  <c r="Y3199" i="4"/>
  <c r="Z3199" i="4"/>
  <c r="AA3199" i="4"/>
  <c r="P3200" i="4"/>
  <c r="Q3200" i="4"/>
  <c r="R3200" i="4"/>
  <c r="S3200" i="4"/>
  <c r="T3200" i="4"/>
  <c r="U3200" i="4"/>
  <c r="V3200" i="4"/>
  <c r="W3200" i="4"/>
  <c r="Y3200" i="4"/>
  <c r="Z3200" i="4"/>
  <c r="AA3200" i="4"/>
  <c r="P3201" i="4"/>
  <c r="Q3201" i="4"/>
  <c r="R3201" i="4"/>
  <c r="S3201" i="4"/>
  <c r="T3201" i="4"/>
  <c r="U3201" i="4"/>
  <c r="V3201" i="4"/>
  <c r="W3201" i="4"/>
  <c r="Y3201" i="4"/>
  <c r="Z3201" i="4"/>
  <c r="AA3201" i="4"/>
  <c r="P3202" i="4"/>
  <c r="Q3202" i="4"/>
  <c r="R3202" i="4"/>
  <c r="S3202" i="4"/>
  <c r="T3202" i="4"/>
  <c r="U3202" i="4"/>
  <c r="V3202" i="4"/>
  <c r="W3202" i="4"/>
  <c r="X3202" i="4"/>
  <c r="Z3202" i="4"/>
  <c r="AA3202" i="4"/>
  <c r="P3203" i="4"/>
  <c r="Q3203" i="4"/>
  <c r="R3203" i="4"/>
  <c r="S3203" i="4"/>
  <c r="T3203" i="4"/>
  <c r="U3203" i="4"/>
  <c r="V3203" i="4"/>
  <c r="W3203" i="4"/>
  <c r="X3203" i="4"/>
  <c r="Z3203" i="4"/>
  <c r="AA3203" i="4"/>
  <c r="P3204" i="4"/>
  <c r="Q3204" i="4"/>
  <c r="R3204" i="4"/>
  <c r="S3204" i="4"/>
  <c r="T3204" i="4"/>
  <c r="U3204" i="4"/>
  <c r="V3204" i="4"/>
  <c r="W3204" i="4"/>
  <c r="X3204" i="4"/>
  <c r="Z3204" i="4"/>
  <c r="AA3204" i="4"/>
  <c r="P3205" i="4"/>
  <c r="Q3205" i="4"/>
  <c r="R3205" i="4"/>
  <c r="S3205" i="4"/>
  <c r="T3205" i="4"/>
  <c r="U3205" i="4"/>
  <c r="V3205" i="4"/>
  <c r="W3205" i="4"/>
  <c r="X3205" i="4"/>
  <c r="Z3205" i="4"/>
  <c r="AA3205" i="4"/>
  <c r="P3206" i="4"/>
  <c r="Q3206" i="4"/>
  <c r="R3206" i="4"/>
  <c r="S3206" i="4"/>
  <c r="T3206" i="4"/>
  <c r="U3206" i="4"/>
  <c r="V3206" i="4"/>
  <c r="W3206" i="4"/>
  <c r="X3206" i="4"/>
  <c r="Z3206" i="4"/>
  <c r="AA3206" i="4"/>
  <c r="P3207" i="4"/>
  <c r="Q3207" i="4"/>
  <c r="R3207" i="4"/>
  <c r="S3207" i="4"/>
  <c r="T3207" i="4"/>
  <c r="U3207" i="4"/>
  <c r="V3207" i="4"/>
  <c r="W3207" i="4"/>
  <c r="X3207" i="4"/>
  <c r="Z3207" i="4"/>
  <c r="AA3207" i="4"/>
  <c r="P3208" i="4"/>
  <c r="Q3208" i="4"/>
  <c r="R3208" i="4"/>
  <c r="S3208" i="4"/>
  <c r="T3208" i="4"/>
  <c r="U3208" i="4"/>
  <c r="V3208" i="4"/>
  <c r="W3208" i="4"/>
  <c r="X3208" i="4"/>
  <c r="Z3208" i="4"/>
  <c r="AA3208" i="4"/>
  <c r="P3209" i="4"/>
  <c r="Q3209" i="4"/>
  <c r="R3209" i="4"/>
  <c r="S3209" i="4"/>
  <c r="T3209" i="4"/>
  <c r="U3209" i="4"/>
  <c r="V3209" i="4"/>
  <c r="W3209" i="4"/>
  <c r="X3209" i="4"/>
  <c r="Z3209" i="4"/>
  <c r="AA3209" i="4"/>
  <c r="P3210" i="4"/>
  <c r="Q3210" i="4"/>
  <c r="R3210" i="4"/>
  <c r="S3210" i="4"/>
  <c r="T3210" i="4"/>
  <c r="U3210" i="4"/>
  <c r="V3210" i="4"/>
  <c r="W3210" i="4"/>
  <c r="X3210" i="4"/>
  <c r="Z3210" i="4"/>
  <c r="AA3210" i="4"/>
  <c r="P3211" i="4"/>
  <c r="Q3211" i="4"/>
  <c r="R3211" i="4"/>
  <c r="S3211" i="4"/>
  <c r="T3211" i="4"/>
  <c r="U3211" i="4"/>
  <c r="V3211" i="4"/>
  <c r="W3211" i="4"/>
  <c r="X3211" i="4"/>
  <c r="Z3211" i="4"/>
  <c r="AA3211" i="4"/>
  <c r="P3212" i="4"/>
  <c r="Q3212" i="4"/>
  <c r="R3212" i="4"/>
  <c r="S3212" i="4"/>
  <c r="T3212" i="4"/>
  <c r="U3212" i="4"/>
  <c r="V3212" i="4"/>
  <c r="W3212" i="4"/>
  <c r="X3212" i="4"/>
  <c r="Z3212" i="4"/>
  <c r="AA3212" i="4"/>
  <c r="P3213" i="4"/>
  <c r="Q3213" i="4"/>
  <c r="R3213" i="4"/>
  <c r="S3213" i="4"/>
  <c r="T3213" i="4"/>
  <c r="U3213" i="4"/>
  <c r="V3213" i="4"/>
  <c r="W3213" i="4"/>
  <c r="X3213" i="4"/>
  <c r="Z3213" i="4"/>
  <c r="AA3213" i="4"/>
  <c r="P3214" i="4"/>
  <c r="Q3214" i="4"/>
  <c r="R3214" i="4"/>
  <c r="S3214" i="4"/>
  <c r="T3214" i="4"/>
  <c r="U3214" i="4"/>
  <c r="V3214" i="4"/>
  <c r="W3214" i="4"/>
  <c r="X3214" i="4"/>
  <c r="Z3214" i="4"/>
  <c r="AA3214" i="4"/>
  <c r="P3215" i="4"/>
  <c r="Q3215" i="4"/>
  <c r="R3215" i="4"/>
  <c r="S3215" i="4"/>
  <c r="T3215" i="4"/>
  <c r="U3215" i="4"/>
  <c r="V3215" i="4"/>
  <c r="W3215" i="4"/>
  <c r="X3215" i="4"/>
  <c r="Z3215" i="4"/>
  <c r="AA3215" i="4"/>
  <c r="P3216" i="4"/>
  <c r="Q3216" i="4"/>
  <c r="R3216" i="4"/>
  <c r="S3216" i="4"/>
  <c r="T3216" i="4"/>
  <c r="U3216" i="4"/>
  <c r="V3216" i="4"/>
  <c r="W3216" i="4"/>
  <c r="X3216" i="4"/>
  <c r="Z3216" i="4"/>
  <c r="AA3216" i="4"/>
  <c r="P3217" i="4"/>
  <c r="Q3217" i="4"/>
  <c r="R3217" i="4"/>
  <c r="S3217" i="4"/>
  <c r="T3217" i="4"/>
  <c r="U3217" i="4"/>
  <c r="V3217" i="4"/>
  <c r="W3217" i="4"/>
  <c r="X3217" i="4"/>
  <c r="Z3217" i="4"/>
  <c r="AA3217" i="4"/>
  <c r="P3218" i="4"/>
  <c r="Q3218" i="4"/>
  <c r="R3218" i="4"/>
  <c r="S3218" i="4"/>
  <c r="T3218" i="4"/>
  <c r="U3218" i="4"/>
  <c r="V3218" i="4"/>
  <c r="W3218" i="4"/>
  <c r="X3218" i="4"/>
  <c r="Z3218" i="4"/>
  <c r="AA3218" i="4"/>
  <c r="P3219" i="4"/>
  <c r="Q3219" i="4"/>
  <c r="R3219" i="4"/>
  <c r="S3219" i="4"/>
  <c r="T3219" i="4"/>
  <c r="U3219" i="4"/>
  <c r="V3219" i="4"/>
  <c r="W3219" i="4"/>
  <c r="X3219" i="4"/>
  <c r="Z3219" i="4"/>
  <c r="AA3219" i="4"/>
  <c r="P3220" i="4"/>
  <c r="Q3220" i="4"/>
  <c r="R3220" i="4"/>
  <c r="S3220" i="4"/>
  <c r="T3220" i="4"/>
  <c r="U3220" i="4"/>
  <c r="V3220" i="4"/>
  <c r="W3220" i="4"/>
  <c r="X3220" i="4"/>
  <c r="Z3220" i="4"/>
  <c r="AA3220" i="4"/>
  <c r="P3221" i="4"/>
  <c r="Q3221" i="4"/>
  <c r="R3221" i="4"/>
  <c r="S3221" i="4"/>
  <c r="T3221" i="4"/>
  <c r="U3221" i="4"/>
  <c r="V3221" i="4"/>
  <c r="W3221" i="4"/>
  <c r="X3221" i="4"/>
  <c r="Z3221" i="4"/>
  <c r="AA3221" i="4"/>
  <c r="P3222" i="4"/>
  <c r="Q3222" i="4"/>
  <c r="R3222" i="4"/>
  <c r="S3222" i="4"/>
  <c r="T3222" i="4"/>
  <c r="U3222" i="4"/>
  <c r="V3222" i="4"/>
  <c r="W3222" i="4"/>
  <c r="X3222" i="4"/>
  <c r="Z3222" i="4"/>
  <c r="AA3222" i="4"/>
  <c r="P3223" i="4"/>
  <c r="Q3223" i="4"/>
  <c r="R3223" i="4"/>
  <c r="S3223" i="4"/>
  <c r="T3223" i="4"/>
  <c r="U3223" i="4"/>
  <c r="V3223" i="4"/>
  <c r="W3223" i="4"/>
  <c r="X3223" i="4"/>
  <c r="Z3223" i="4"/>
  <c r="AA3223" i="4"/>
  <c r="P3224" i="4"/>
  <c r="Q3224" i="4"/>
  <c r="R3224" i="4"/>
  <c r="S3224" i="4"/>
  <c r="T3224" i="4"/>
  <c r="U3224" i="4"/>
  <c r="V3224" i="4"/>
  <c r="W3224" i="4"/>
  <c r="X3224" i="4"/>
  <c r="Z3224" i="4"/>
  <c r="AA3224" i="4"/>
  <c r="P3225" i="4"/>
  <c r="Q3225" i="4"/>
  <c r="R3225" i="4"/>
  <c r="S3225" i="4"/>
  <c r="T3225" i="4"/>
  <c r="U3225" i="4"/>
  <c r="V3225" i="4"/>
  <c r="W3225" i="4"/>
  <c r="X3225" i="4"/>
  <c r="Z3225" i="4"/>
  <c r="AA3225" i="4"/>
  <c r="P3226" i="4"/>
  <c r="Q3226" i="4"/>
  <c r="R3226" i="4"/>
  <c r="S3226" i="4"/>
  <c r="T3226" i="4"/>
  <c r="U3226" i="4"/>
  <c r="V3226" i="4"/>
  <c r="W3226" i="4"/>
  <c r="X3226" i="4"/>
  <c r="Z3226" i="4"/>
  <c r="AA3226" i="4"/>
  <c r="P3227" i="4"/>
  <c r="Q3227" i="4"/>
  <c r="R3227" i="4"/>
  <c r="S3227" i="4"/>
  <c r="T3227" i="4"/>
  <c r="U3227" i="4"/>
  <c r="V3227" i="4"/>
  <c r="W3227" i="4"/>
  <c r="X3227" i="4"/>
  <c r="Z3227" i="4"/>
  <c r="AA3227" i="4"/>
  <c r="P3228" i="4"/>
  <c r="Q3228" i="4"/>
  <c r="R3228" i="4"/>
  <c r="S3228" i="4"/>
  <c r="T3228" i="4"/>
  <c r="U3228" i="4"/>
  <c r="V3228" i="4"/>
  <c r="W3228" i="4"/>
  <c r="X3228" i="4"/>
  <c r="Z3228" i="4"/>
  <c r="AA3228" i="4"/>
  <c r="P3229" i="4"/>
  <c r="Q3229" i="4"/>
  <c r="R3229" i="4"/>
  <c r="S3229" i="4"/>
  <c r="T3229" i="4"/>
  <c r="U3229" i="4"/>
  <c r="V3229" i="4"/>
  <c r="W3229" i="4"/>
  <c r="X3229" i="4"/>
  <c r="Z3229" i="4"/>
  <c r="AA3229" i="4"/>
  <c r="P3230" i="4"/>
  <c r="Q3230" i="4"/>
  <c r="R3230" i="4"/>
  <c r="S3230" i="4"/>
  <c r="T3230" i="4"/>
  <c r="U3230" i="4"/>
  <c r="V3230" i="4"/>
  <c r="W3230" i="4"/>
  <c r="X3230" i="4"/>
  <c r="Z3230" i="4"/>
  <c r="AA3230" i="4"/>
  <c r="P3231" i="4"/>
  <c r="Q3231" i="4"/>
  <c r="R3231" i="4"/>
  <c r="S3231" i="4"/>
  <c r="T3231" i="4"/>
  <c r="U3231" i="4"/>
  <c r="V3231" i="4"/>
  <c r="W3231" i="4"/>
  <c r="X3231" i="4"/>
  <c r="Z3231" i="4"/>
  <c r="AA3231" i="4"/>
  <c r="P3232" i="4"/>
  <c r="Q3232" i="4"/>
  <c r="R3232" i="4"/>
  <c r="S3232" i="4"/>
  <c r="T3232" i="4"/>
  <c r="U3232" i="4"/>
  <c r="V3232" i="4"/>
  <c r="W3232" i="4"/>
  <c r="X3232" i="4"/>
  <c r="Z3232" i="4"/>
  <c r="AA3232" i="4"/>
  <c r="P3233" i="4"/>
  <c r="Q3233" i="4"/>
  <c r="R3233" i="4"/>
  <c r="S3233" i="4"/>
  <c r="T3233" i="4"/>
  <c r="U3233" i="4"/>
  <c r="V3233" i="4"/>
  <c r="W3233" i="4"/>
  <c r="X3233" i="4"/>
  <c r="Y3233" i="4"/>
  <c r="AA3233" i="4"/>
  <c r="P3234" i="4"/>
  <c r="Q3234" i="4"/>
  <c r="R3234" i="4"/>
  <c r="S3234" i="4"/>
  <c r="T3234" i="4"/>
  <c r="U3234" i="4"/>
  <c r="V3234" i="4"/>
  <c r="W3234" i="4"/>
  <c r="X3234" i="4"/>
  <c r="Y3234" i="4"/>
  <c r="AA3234" i="4"/>
  <c r="P3235" i="4"/>
  <c r="Q3235" i="4"/>
  <c r="R3235" i="4"/>
  <c r="S3235" i="4"/>
  <c r="T3235" i="4"/>
  <c r="U3235" i="4"/>
  <c r="V3235" i="4"/>
  <c r="W3235" i="4"/>
  <c r="X3235" i="4"/>
  <c r="Y3235" i="4"/>
  <c r="AA3235" i="4"/>
  <c r="P3236" i="4"/>
  <c r="Q3236" i="4"/>
  <c r="R3236" i="4"/>
  <c r="S3236" i="4"/>
  <c r="T3236" i="4"/>
  <c r="U3236" i="4"/>
  <c r="V3236" i="4"/>
  <c r="W3236" i="4"/>
  <c r="X3236" i="4"/>
  <c r="Y3236" i="4"/>
  <c r="AA3236" i="4"/>
  <c r="P3237" i="4"/>
  <c r="Q3237" i="4"/>
  <c r="R3237" i="4"/>
  <c r="S3237" i="4"/>
  <c r="T3237" i="4"/>
  <c r="U3237" i="4"/>
  <c r="V3237" i="4"/>
  <c r="W3237" i="4"/>
  <c r="X3237" i="4"/>
  <c r="Y3237" i="4"/>
  <c r="AA3237" i="4"/>
  <c r="P3238" i="4"/>
  <c r="Q3238" i="4"/>
  <c r="R3238" i="4"/>
  <c r="S3238" i="4"/>
  <c r="T3238" i="4"/>
  <c r="U3238" i="4"/>
  <c r="V3238" i="4"/>
  <c r="W3238" i="4"/>
  <c r="X3238" i="4"/>
  <c r="Y3238" i="4"/>
  <c r="AA3238" i="4"/>
  <c r="P3239" i="4"/>
  <c r="Q3239" i="4"/>
  <c r="R3239" i="4"/>
  <c r="S3239" i="4"/>
  <c r="T3239" i="4"/>
  <c r="U3239" i="4"/>
  <c r="V3239" i="4"/>
  <c r="W3239" i="4"/>
  <c r="X3239" i="4"/>
  <c r="Y3239" i="4"/>
  <c r="AA3239" i="4"/>
  <c r="P3240" i="4"/>
  <c r="Q3240" i="4"/>
  <c r="R3240" i="4"/>
  <c r="S3240" i="4"/>
  <c r="T3240" i="4"/>
  <c r="U3240" i="4"/>
  <c r="V3240" i="4"/>
  <c r="W3240" i="4"/>
  <c r="X3240" i="4"/>
  <c r="Y3240" i="4"/>
  <c r="AA3240" i="4"/>
  <c r="P3241" i="4"/>
  <c r="Q3241" i="4"/>
  <c r="R3241" i="4"/>
  <c r="S3241" i="4"/>
  <c r="T3241" i="4"/>
  <c r="U3241" i="4"/>
  <c r="V3241" i="4"/>
  <c r="W3241" i="4"/>
  <c r="X3241" i="4"/>
  <c r="Y3241" i="4"/>
  <c r="AA3241" i="4"/>
  <c r="P3242" i="4"/>
  <c r="Q3242" i="4"/>
  <c r="R3242" i="4"/>
  <c r="S3242" i="4"/>
  <c r="T3242" i="4"/>
  <c r="U3242" i="4"/>
  <c r="V3242" i="4"/>
  <c r="W3242" i="4"/>
  <c r="X3242" i="4"/>
  <c r="Y3242" i="4"/>
  <c r="AA3242" i="4"/>
  <c r="P3243" i="4"/>
  <c r="Q3243" i="4"/>
  <c r="R3243" i="4"/>
  <c r="S3243" i="4"/>
  <c r="T3243" i="4"/>
  <c r="U3243" i="4"/>
  <c r="V3243" i="4"/>
  <c r="W3243" i="4"/>
  <c r="X3243" i="4"/>
  <c r="Y3243" i="4"/>
  <c r="AA3243" i="4"/>
  <c r="P3244" i="4"/>
  <c r="Q3244" i="4"/>
  <c r="R3244" i="4"/>
  <c r="S3244" i="4"/>
  <c r="T3244" i="4"/>
  <c r="U3244" i="4"/>
  <c r="V3244" i="4"/>
  <c r="W3244" i="4"/>
  <c r="X3244" i="4"/>
  <c r="Y3244" i="4"/>
  <c r="AA3244" i="4"/>
  <c r="P3245" i="4"/>
  <c r="Q3245" i="4"/>
  <c r="R3245" i="4"/>
  <c r="S3245" i="4"/>
  <c r="T3245" i="4"/>
  <c r="U3245" i="4"/>
  <c r="V3245" i="4"/>
  <c r="W3245" i="4"/>
  <c r="X3245" i="4"/>
  <c r="Y3245" i="4"/>
  <c r="AA3245" i="4"/>
  <c r="P3246" i="4"/>
  <c r="Q3246" i="4"/>
  <c r="R3246" i="4"/>
  <c r="S3246" i="4"/>
  <c r="T3246" i="4"/>
  <c r="U3246" i="4"/>
  <c r="V3246" i="4"/>
  <c r="W3246" i="4"/>
  <c r="X3246" i="4"/>
  <c r="Y3246" i="4"/>
  <c r="AA3246" i="4"/>
  <c r="P3247" i="4"/>
  <c r="Q3247" i="4"/>
  <c r="R3247" i="4"/>
  <c r="S3247" i="4"/>
  <c r="T3247" i="4"/>
  <c r="U3247" i="4"/>
  <c r="V3247" i="4"/>
  <c r="W3247" i="4"/>
  <c r="X3247" i="4"/>
  <c r="Y3247" i="4"/>
  <c r="AA3247" i="4"/>
  <c r="P3248" i="4"/>
  <c r="Q3248" i="4"/>
  <c r="R3248" i="4"/>
  <c r="S3248" i="4"/>
  <c r="T3248" i="4"/>
  <c r="U3248" i="4"/>
  <c r="V3248" i="4"/>
  <c r="W3248" i="4"/>
  <c r="X3248" i="4"/>
  <c r="Y3248" i="4"/>
  <c r="AA3248" i="4"/>
  <c r="P3249" i="4"/>
  <c r="Q3249" i="4"/>
  <c r="R3249" i="4"/>
  <c r="S3249" i="4"/>
  <c r="T3249" i="4"/>
  <c r="U3249" i="4"/>
  <c r="V3249" i="4"/>
  <c r="W3249" i="4"/>
  <c r="X3249" i="4"/>
  <c r="Y3249" i="4"/>
  <c r="AA3249" i="4"/>
  <c r="P3250" i="4"/>
  <c r="Q3250" i="4"/>
  <c r="R3250" i="4"/>
  <c r="S3250" i="4"/>
  <c r="T3250" i="4"/>
  <c r="U3250" i="4"/>
  <c r="V3250" i="4"/>
  <c r="W3250" i="4"/>
  <c r="X3250" i="4"/>
  <c r="Y3250" i="4"/>
  <c r="AA3250" i="4"/>
  <c r="P3251" i="4"/>
  <c r="Q3251" i="4"/>
  <c r="R3251" i="4"/>
  <c r="S3251" i="4"/>
  <c r="T3251" i="4"/>
  <c r="U3251" i="4"/>
  <c r="V3251" i="4"/>
  <c r="W3251" i="4"/>
  <c r="X3251" i="4"/>
  <c r="Y3251" i="4"/>
  <c r="AA3251" i="4"/>
  <c r="P3252" i="4"/>
  <c r="Q3252" i="4"/>
  <c r="R3252" i="4"/>
  <c r="S3252" i="4"/>
  <c r="T3252" i="4"/>
  <c r="U3252" i="4"/>
  <c r="V3252" i="4"/>
  <c r="W3252" i="4"/>
  <c r="X3252" i="4"/>
  <c r="Y3252" i="4"/>
  <c r="AA3252" i="4"/>
  <c r="P3253" i="4"/>
  <c r="Q3253" i="4"/>
  <c r="R3253" i="4"/>
  <c r="S3253" i="4"/>
  <c r="T3253" i="4"/>
  <c r="U3253" i="4"/>
  <c r="V3253" i="4"/>
  <c r="W3253" i="4"/>
  <c r="X3253" i="4"/>
  <c r="Y3253" i="4"/>
  <c r="AA3253" i="4"/>
  <c r="P3254" i="4"/>
  <c r="Q3254" i="4"/>
  <c r="R3254" i="4"/>
  <c r="S3254" i="4"/>
  <c r="T3254" i="4"/>
  <c r="U3254" i="4"/>
  <c r="V3254" i="4"/>
  <c r="W3254" i="4"/>
  <c r="X3254" i="4"/>
  <c r="Y3254" i="4"/>
  <c r="AA3254" i="4"/>
  <c r="P3255" i="4"/>
  <c r="Q3255" i="4"/>
  <c r="R3255" i="4"/>
  <c r="S3255" i="4"/>
  <c r="T3255" i="4"/>
  <c r="U3255" i="4"/>
  <c r="V3255" i="4"/>
  <c r="W3255" i="4"/>
  <c r="X3255" i="4"/>
  <c r="Y3255" i="4"/>
  <c r="AA3255" i="4"/>
  <c r="P3256" i="4"/>
  <c r="Q3256" i="4"/>
  <c r="R3256" i="4"/>
  <c r="S3256" i="4"/>
  <c r="T3256" i="4"/>
  <c r="U3256" i="4"/>
  <c r="V3256" i="4"/>
  <c r="W3256" i="4"/>
  <c r="X3256" i="4"/>
  <c r="Y3256" i="4"/>
  <c r="AA3256" i="4"/>
  <c r="P3257" i="4"/>
  <c r="Q3257" i="4"/>
  <c r="R3257" i="4"/>
  <c r="S3257" i="4"/>
  <c r="T3257" i="4"/>
  <c r="U3257" i="4"/>
  <c r="V3257" i="4"/>
  <c r="W3257" i="4"/>
  <c r="X3257" i="4"/>
  <c r="Y3257" i="4"/>
  <c r="AA3257" i="4"/>
  <c r="P3258" i="4"/>
  <c r="Q3258" i="4"/>
  <c r="R3258" i="4"/>
  <c r="S3258" i="4"/>
  <c r="T3258" i="4"/>
  <c r="U3258" i="4"/>
  <c r="V3258" i="4"/>
  <c r="W3258" i="4"/>
  <c r="X3258" i="4"/>
  <c r="Y3258" i="4"/>
  <c r="AA3258" i="4"/>
  <c r="P3259" i="4"/>
  <c r="Q3259" i="4"/>
  <c r="R3259" i="4"/>
  <c r="S3259" i="4"/>
  <c r="T3259" i="4"/>
  <c r="U3259" i="4"/>
  <c r="V3259" i="4"/>
  <c r="W3259" i="4"/>
  <c r="X3259" i="4"/>
  <c r="Y3259" i="4"/>
  <c r="AA3259" i="4"/>
  <c r="P3260" i="4"/>
  <c r="Q3260" i="4"/>
  <c r="R3260" i="4"/>
  <c r="S3260" i="4"/>
  <c r="T3260" i="4"/>
  <c r="U3260" i="4"/>
  <c r="V3260" i="4"/>
  <c r="W3260" i="4"/>
  <c r="X3260" i="4"/>
  <c r="Y3260" i="4"/>
  <c r="AA3260" i="4"/>
  <c r="P3261" i="4"/>
  <c r="Q3261" i="4"/>
  <c r="R3261" i="4"/>
  <c r="S3261" i="4"/>
  <c r="T3261" i="4"/>
  <c r="U3261" i="4"/>
  <c r="V3261" i="4"/>
  <c r="W3261" i="4"/>
  <c r="X3261" i="4"/>
  <c r="Y3261" i="4"/>
  <c r="AA3261" i="4"/>
  <c r="P3262" i="4"/>
  <c r="Q3262" i="4"/>
  <c r="R3262" i="4"/>
  <c r="S3262" i="4"/>
  <c r="T3262" i="4"/>
  <c r="U3262" i="4"/>
  <c r="V3262" i="4"/>
  <c r="W3262" i="4"/>
  <c r="X3262" i="4"/>
  <c r="Y3262" i="4"/>
  <c r="AA3262" i="4"/>
  <c r="P3263" i="4"/>
  <c r="Q3263" i="4"/>
  <c r="R3263" i="4"/>
  <c r="S3263" i="4"/>
  <c r="T3263" i="4"/>
  <c r="U3263" i="4"/>
  <c r="V3263" i="4"/>
  <c r="W3263" i="4"/>
  <c r="X3263" i="4"/>
  <c r="Y3263" i="4"/>
  <c r="Z3263" i="4"/>
  <c r="P3264" i="4"/>
  <c r="Q3264" i="4"/>
  <c r="R3264" i="4"/>
  <c r="S3264" i="4"/>
  <c r="T3264" i="4"/>
  <c r="U3264" i="4"/>
  <c r="V3264" i="4"/>
  <c r="W3264" i="4"/>
  <c r="X3264" i="4"/>
  <c r="Y3264" i="4"/>
  <c r="Z3264" i="4"/>
  <c r="P3265" i="4"/>
  <c r="Q3265" i="4"/>
  <c r="R3265" i="4"/>
  <c r="S3265" i="4"/>
  <c r="T3265" i="4"/>
  <c r="U3265" i="4"/>
  <c r="V3265" i="4"/>
  <c r="W3265" i="4"/>
  <c r="X3265" i="4"/>
  <c r="Y3265" i="4"/>
  <c r="Z3265" i="4"/>
  <c r="P3266" i="4"/>
  <c r="Q3266" i="4"/>
  <c r="R3266" i="4"/>
  <c r="S3266" i="4"/>
  <c r="T3266" i="4"/>
  <c r="U3266" i="4"/>
  <c r="V3266" i="4"/>
  <c r="W3266" i="4"/>
  <c r="X3266" i="4"/>
  <c r="Y3266" i="4"/>
  <c r="Z3266" i="4"/>
  <c r="P3267" i="4"/>
  <c r="Q3267" i="4"/>
  <c r="R3267" i="4"/>
  <c r="S3267" i="4"/>
  <c r="T3267" i="4"/>
  <c r="U3267" i="4"/>
  <c r="V3267" i="4"/>
  <c r="W3267" i="4"/>
  <c r="X3267" i="4"/>
  <c r="Y3267" i="4"/>
  <c r="Z3267" i="4"/>
  <c r="P3268" i="4"/>
  <c r="Q3268" i="4"/>
  <c r="R3268" i="4"/>
  <c r="S3268" i="4"/>
  <c r="T3268" i="4"/>
  <c r="U3268" i="4"/>
  <c r="V3268" i="4"/>
  <c r="W3268" i="4"/>
  <c r="X3268" i="4"/>
  <c r="Y3268" i="4"/>
  <c r="Z3268" i="4"/>
  <c r="P3269" i="4"/>
  <c r="Q3269" i="4"/>
  <c r="R3269" i="4"/>
  <c r="S3269" i="4"/>
  <c r="T3269" i="4"/>
  <c r="U3269" i="4"/>
  <c r="V3269" i="4"/>
  <c r="W3269" i="4"/>
  <c r="X3269" i="4"/>
  <c r="Y3269" i="4"/>
  <c r="Z3269" i="4"/>
  <c r="P3270" i="4"/>
  <c r="Q3270" i="4"/>
  <c r="R3270" i="4"/>
  <c r="S3270" i="4"/>
  <c r="T3270" i="4"/>
  <c r="U3270" i="4"/>
  <c r="V3270" i="4"/>
  <c r="W3270" i="4"/>
  <c r="X3270" i="4"/>
  <c r="Y3270" i="4"/>
  <c r="Z3270" i="4"/>
  <c r="P3271" i="4"/>
  <c r="Q3271" i="4"/>
  <c r="R3271" i="4"/>
  <c r="S3271" i="4"/>
  <c r="T3271" i="4"/>
  <c r="U3271" i="4"/>
  <c r="V3271" i="4"/>
  <c r="W3271" i="4"/>
  <c r="X3271" i="4"/>
  <c r="Y3271" i="4"/>
  <c r="Z3271" i="4"/>
  <c r="P3272" i="4"/>
  <c r="Q3272" i="4"/>
  <c r="R3272" i="4"/>
  <c r="S3272" i="4"/>
  <c r="T3272" i="4"/>
  <c r="U3272" i="4"/>
  <c r="V3272" i="4"/>
  <c r="W3272" i="4"/>
  <c r="X3272" i="4"/>
  <c r="Y3272" i="4"/>
  <c r="Z3272" i="4"/>
  <c r="P3273" i="4"/>
  <c r="Q3273" i="4"/>
  <c r="R3273" i="4"/>
  <c r="S3273" i="4"/>
  <c r="T3273" i="4"/>
  <c r="U3273" i="4"/>
  <c r="V3273" i="4"/>
  <c r="W3273" i="4"/>
  <c r="X3273" i="4"/>
  <c r="Y3273" i="4"/>
  <c r="Z3273" i="4"/>
  <c r="P3274" i="4"/>
  <c r="Q3274" i="4"/>
  <c r="R3274" i="4"/>
  <c r="S3274" i="4"/>
  <c r="T3274" i="4"/>
  <c r="U3274" i="4"/>
  <c r="V3274" i="4"/>
  <c r="W3274" i="4"/>
  <c r="X3274" i="4"/>
  <c r="Y3274" i="4"/>
  <c r="Z3274" i="4"/>
  <c r="P3275" i="4"/>
  <c r="Q3275" i="4"/>
  <c r="R3275" i="4"/>
  <c r="S3275" i="4"/>
  <c r="T3275" i="4"/>
  <c r="U3275" i="4"/>
  <c r="V3275" i="4"/>
  <c r="W3275" i="4"/>
  <c r="X3275" i="4"/>
  <c r="Y3275" i="4"/>
  <c r="Z3275" i="4"/>
  <c r="P3276" i="4"/>
  <c r="Q3276" i="4"/>
  <c r="R3276" i="4"/>
  <c r="S3276" i="4"/>
  <c r="T3276" i="4"/>
  <c r="U3276" i="4"/>
  <c r="V3276" i="4"/>
  <c r="W3276" i="4"/>
  <c r="X3276" i="4"/>
  <c r="Y3276" i="4"/>
  <c r="Z3276" i="4"/>
  <c r="P3277" i="4"/>
  <c r="Q3277" i="4"/>
  <c r="R3277" i="4"/>
  <c r="S3277" i="4"/>
  <c r="T3277" i="4"/>
  <c r="U3277" i="4"/>
  <c r="V3277" i="4"/>
  <c r="W3277" i="4"/>
  <c r="X3277" i="4"/>
  <c r="Y3277" i="4"/>
  <c r="Z3277" i="4"/>
  <c r="P3278" i="4"/>
  <c r="Q3278" i="4"/>
  <c r="R3278" i="4"/>
  <c r="S3278" i="4"/>
  <c r="T3278" i="4"/>
  <c r="U3278" i="4"/>
  <c r="V3278" i="4"/>
  <c r="W3278" i="4"/>
  <c r="X3278" i="4"/>
  <c r="Y3278" i="4"/>
  <c r="Z3278" i="4"/>
  <c r="P3279" i="4"/>
  <c r="Q3279" i="4"/>
  <c r="R3279" i="4"/>
  <c r="S3279" i="4"/>
  <c r="T3279" i="4"/>
  <c r="U3279" i="4"/>
  <c r="V3279" i="4"/>
  <c r="W3279" i="4"/>
  <c r="X3279" i="4"/>
  <c r="Y3279" i="4"/>
  <c r="Z3279" i="4"/>
  <c r="P3280" i="4"/>
  <c r="Q3280" i="4"/>
  <c r="R3280" i="4"/>
  <c r="S3280" i="4"/>
  <c r="T3280" i="4"/>
  <c r="U3280" i="4"/>
  <c r="V3280" i="4"/>
  <c r="W3280" i="4"/>
  <c r="X3280" i="4"/>
  <c r="Y3280" i="4"/>
  <c r="Z3280" i="4"/>
  <c r="P3281" i="4"/>
  <c r="Q3281" i="4"/>
  <c r="R3281" i="4"/>
  <c r="S3281" i="4"/>
  <c r="T3281" i="4"/>
  <c r="U3281" i="4"/>
  <c r="V3281" i="4"/>
  <c r="W3281" i="4"/>
  <c r="X3281" i="4"/>
  <c r="Y3281" i="4"/>
  <c r="Z3281" i="4"/>
  <c r="P3282" i="4"/>
  <c r="Q3282" i="4"/>
  <c r="R3282" i="4"/>
  <c r="S3282" i="4"/>
  <c r="T3282" i="4"/>
  <c r="U3282" i="4"/>
  <c r="V3282" i="4"/>
  <c r="W3282" i="4"/>
  <c r="X3282" i="4"/>
  <c r="Y3282" i="4"/>
  <c r="Z3282" i="4"/>
  <c r="P3283" i="4"/>
  <c r="Q3283" i="4"/>
  <c r="R3283" i="4"/>
  <c r="S3283" i="4"/>
  <c r="T3283" i="4"/>
  <c r="U3283" i="4"/>
  <c r="V3283" i="4"/>
  <c r="W3283" i="4"/>
  <c r="X3283" i="4"/>
  <c r="Y3283" i="4"/>
  <c r="Z3283" i="4"/>
  <c r="P3284" i="4"/>
  <c r="Q3284" i="4"/>
  <c r="R3284" i="4"/>
  <c r="S3284" i="4"/>
  <c r="T3284" i="4"/>
  <c r="U3284" i="4"/>
  <c r="V3284" i="4"/>
  <c r="W3284" i="4"/>
  <c r="X3284" i="4"/>
  <c r="Y3284" i="4"/>
  <c r="Z3284" i="4"/>
  <c r="P3285" i="4"/>
  <c r="Q3285" i="4"/>
  <c r="R3285" i="4"/>
  <c r="S3285" i="4"/>
  <c r="T3285" i="4"/>
  <c r="U3285" i="4"/>
  <c r="V3285" i="4"/>
  <c r="W3285" i="4"/>
  <c r="X3285" i="4"/>
  <c r="Y3285" i="4"/>
  <c r="Z3285" i="4"/>
  <c r="P3286" i="4"/>
  <c r="Q3286" i="4"/>
  <c r="R3286" i="4"/>
  <c r="S3286" i="4"/>
  <c r="T3286" i="4"/>
  <c r="U3286" i="4"/>
  <c r="V3286" i="4"/>
  <c r="W3286" i="4"/>
  <c r="X3286" i="4"/>
  <c r="Y3286" i="4"/>
  <c r="Z3286" i="4"/>
  <c r="P3287" i="4"/>
  <c r="Q3287" i="4"/>
  <c r="R3287" i="4"/>
  <c r="S3287" i="4"/>
  <c r="T3287" i="4"/>
  <c r="U3287" i="4"/>
  <c r="V3287" i="4"/>
  <c r="W3287" i="4"/>
  <c r="X3287" i="4"/>
  <c r="Y3287" i="4"/>
  <c r="Z3287" i="4"/>
  <c r="P3288" i="4"/>
  <c r="Q3288" i="4"/>
  <c r="R3288" i="4"/>
  <c r="S3288" i="4"/>
  <c r="T3288" i="4"/>
  <c r="U3288" i="4"/>
  <c r="V3288" i="4"/>
  <c r="W3288" i="4"/>
  <c r="X3288" i="4"/>
  <c r="Y3288" i="4"/>
  <c r="Z3288" i="4"/>
  <c r="P3289" i="4"/>
  <c r="Q3289" i="4"/>
  <c r="R3289" i="4"/>
  <c r="S3289" i="4"/>
  <c r="T3289" i="4"/>
  <c r="U3289" i="4"/>
  <c r="V3289" i="4"/>
  <c r="W3289" i="4"/>
  <c r="X3289" i="4"/>
  <c r="Y3289" i="4"/>
  <c r="Z3289" i="4"/>
  <c r="P3290" i="4"/>
  <c r="Q3290" i="4"/>
  <c r="R3290" i="4"/>
  <c r="S3290" i="4"/>
  <c r="T3290" i="4"/>
  <c r="U3290" i="4"/>
  <c r="V3290" i="4"/>
  <c r="W3290" i="4"/>
  <c r="X3290" i="4"/>
  <c r="Y3290" i="4"/>
  <c r="Z3290" i="4"/>
  <c r="P3291" i="4"/>
  <c r="Q3291" i="4"/>
  <c r="R3291" i="4"/>
  <c r="S3291" i="4"/>
  <c r="T3291" i="4"/>
  <c r="U3291" i="4"/>
  <c r="V3291" i="4"/>
  <c r="W3291" i="4"/>
  <c r="X3291" i="4"/>
  <c r="Y3291" i="4"/>
  <c r="Z3291" i="4"/>
  <c r="P3292" i="4"/>
  <c r="Q3292" i="4"/>
  <c r="R3292" i="4"/>
  <c r="S3292" i="4"/>
  <c r="T3292" i="4"/>
  <c r="U3292" i="4"/>
  <c r="V3292" i="4"/>
  <c r="W3292" i="4"/>
  <c r="X3292" i="4"/>
  <c r="Y3292" i="4"/>
  <c r="Z3292" i="4"/>
  <c r="P3293" i="4"/>
  <c r="Q3293" i="4"/>
  <c r="R3293" i="4"/>
  <c r="S3293" i="4"/>
  <c r="T3293" i="4"/>
  <c r="U3293" i="4"/>
  <c r="V3293" i="4"/>
  <c r="W3293" i="4"/>
  <c r="X3293" i="4"/>
  <c r="Y3293" i="4"/>
  <c r="Z3293" i="4"/>
  <c r="AA7" i="4"/>
  <c r="Z7" i="4"/>
  <c r="Y7" i="4"/>
  <c r="X7" i="4"/>
  <c r="W7" i="4"/>
  <c r="V7" i="4"/>
  <c r="U7" i="4"/>
  <c r="T7" i="4"/>
  <c r="S7" i="4"/>
  <c r="R7" i="4"/>
  <c r="Q7" i="4"/>
  <c r="E5" i="4"/>
  <c r="A46" i="24" l="1"/>
  <c r="E21" i="23" s="1"/>
  <c r="A71" i="24"/>
  <c r="A81" i="24"/>
  <c r="A77" i="24"/>
  <c r="A54" i="24"/>
  <c r="A65" i="24"/>
  <c r="A62" i="24"/>
  <c r="A55" i="24"/>
  <c r="F33" i="23"/>
  <c r="F31" i="23"/>
  <c r="B29" i="23"/>
  <c r="A76" i="24"/>
  <c r="A74" i="24"/>
  <c r="A72" i="24"/>
  <c r="A79" i="24"/>
  <c r="A75" i="24"/>
  <c r="F59" i="21"/>
  <c r="O59" i="21"/>
  <c r="M59" i="21"/>
  <c r="G27" i="1"/>
  <c r="K59" i="21"/>
  <c r="E59" i="21"/>
  <c r="N59" i="21"/>
  <c r="J59" i="21"/>
  <c r="L59" i="21"/>
  <c r="D59" i="21"/>
  <c r="I22" i="18"/>
  <c r="O22" i="18"/>
  <c r="L22" i="18"/>
  <c r="D247" i="4" s="1"/>
  <c r="G25" i="1"/>
  <c r="G59" i="21"/>
  <c r="I59" i="21"/>
  <c r="M7" i="4"/>
  <c r="J8" i="4"/>
  <c r="G22" i="18"/>
  <c r="F22" i="18"/>
  <c r="J22" i="18"/>
  <c r="D1335" i="4"/>
  <c r="D3152" i="4"/>
  <c r="D608" i="4"/>
  <c r="D1683" i="4"/>
  <c r="D1325" i="4"/>
  <c r="D2064" i="4"/>
  <c r="D2789" i="4"/>
  <c r="D2062" i="4"/>
  <c r="D3142" i="4"/>
  <c r="D2803" i="4"/>
  <c r="D1682" i="4"/>
  <c r="D2792" i="4"/>
  <c r="D3161" i="4"/>
  <c r="D952" i="4"/>
  <c r="D973" i="4"/>
  <c r="D610" i="4"/>
  <c r="D1691" i="4"/>
  <c r="D1331" i="4"/>
  <c r="D2068" i="4"/>
  <c r="D1701" i="4"/>
  <c r="D2793" i="4"/>
  <c r="D2070" i="4"/>
  <c r="D3146" i="4"/>
  <c r="D2783" i="4"/>
  <c r="D233" i="4"/>
  <c r="D2066" i="4"/>
  <c r="D3144" i="4"/>
  <c r="D3167" i="4"/>
  <c r="D1340" i="4"/>
  <c r="D2781" i="4"/>
  <c r="D2787" i="4"/>
  <c r="D956" i="4"/>
  <c r="D1336" i="4"/>
  <c r="D2411" i="4"/>
  <c r="D2430" i="4"/>
  <c r="D950" i="4"/>
  <c r="D230" i="4"/>
  <c r="D244" i="4"/>
  <c r="D234" i="4"/>
  <c r="D221" i="4"/>
  <c r="D238" i="4"/>
  <c r="D229" i="4"/>
  <c r="D612" i="4"/>
  <c r="D949" i="4"/>
  <c r="D974" i="4"/>
  <c r="D249" i="4"/>
  <c r="D1687" i="4"/>
  <c r="D603" i="4"/>
  <c r="D961" i="4"/>
  <c r="D590" i="4"/>
  <c r="D1345" i="4"/>
  <c r="D1320" i="4"/>
  <c r="D2060" i="4"/>
  <c r="D1685" i="4"/>
  <c r="D2785" i="4"/>
  <c r="D2054" i="4"/>
  <c r="D2806" i="4"/>
  <c r="D2423" i="4"/>
  <c r="D2795" i="4"/>
  <c r="D1339" i="4"/>
  <c r="D2776" i="4"/>
  <c r="D3156" i="4"/>
  <c r="D968" i="4"/>
  <c r="D595" i="4"/>
  <c r="D978" i="4"/>
  <c r="D1707" i="4"/>
  <c r="D1680" i="4"/>
  <c r="D2416" i="4"/>
  <c r="D2053" i="4"/>
  <c r="D2805" i="4"/>
  <c r="D2422" i="4"/>
  <c r="D3158" i="4"/>
  <c r="D1316" i="4"/>
  <c r="D1706" i="4"/>
  <c r="D3143" i="4"/>
  <c r="D3160" i="4"/>
  <c r="D226" i="4"/>
  <c r="D972" i="4"/>
  <c r="D3147" i="4"/>
  <c r="D231" i="4"/>
  <c r="D597" i="4"/>
  <c r="D235" i="4"/>
  <c r="D601" i="4"/>
  <c r="D239" i="4"/>
  <c r="D605" i="4"/>
  <c r="D225" i="4"/>
  <c r="D248" i="4"/>
  <c r="D232" i="4"/>
  <c r="D979" i="4"/>
  <c r="D227" i="4"/>
  <c r="D241" i="4"/>
  <c r="D958" i="4"/>
  <c r="D959" i="4"/>
  <c r="D2055" i="4"/>
  <c r="D1692" i="4"/>
  <c r="D2428" i="4"/>
  <c r="D2410" i="4"/>
  <c r="D1323" i="4"/>
  <c r="D2438" i="4"/>
  <c r="D3170" i="4"/>
  <c r="D1697" i="4"/>
  <c r="D2784" i="4"/>
  <c r="D2788" i="4"/>
  <c r="D1317" i="4"/>
  <c r="D224" i="4"/>
  <c r="D613" i="4"/>
  <c r="D1334" i="4"/>
  <c r="D1324" i="4"/>
  <c r="D2075" i="4"/>
  <c r="D2048" i="4"/>
  <c r="D1321" i="4"/>
  <c r="D2437" i="4"/>
  <c r="D1702" i="4"/>
  <c r="D2794" i="4"/>
  <c r="D2057" i="4"/>
  <c r="D2439" i="4"/>
  <c r="D3157" i="4"/>
  <c r="D2074" i="4"/>
  <c r="D2796" i="4"/>
  <c r="D587" i="4"/>
  <c r="D953" i="4"/>
  <c r="D1338" i="4"/>
  <c r="D1329" i="4"/>
  <c r="D596" i="4"/>
  <c r="D2052" i="4"/>
  <c r="D1332" i="4"/>
  <c r="D2777" i="4"/>
  <c r="D1710" i="4"/>
  <c r="D2798" i="4"/>
  <c r="D2073" i="4"/>
  <c r="D2779" i="4"/>
  <c r="D3163" i="4"/>
  <c r="D2414" i="4"/>
  <c r="D3145" i="4"/>
  <c r="D1342" i="4"/>
  <c r="D1343" i="4"/>
  <c r="D2413" i="4"/>
  <c r="D3151" i="4"/>
  <c r="D1695" i="4"/>
  <c r="D2797" i="4"/>
  <c r="D2244" i="4"/>
  <c r="D1865" i="4"/>
  <c r="D426" i="4"/>
  <c r="D779" i="4"/>
  <c r="D1887" i="4"/>
  <c r="D55" i="4"/>
  <c r="D337" i="4"/>
  <c r="D1408" i="4"/>
  <c r="D2156" i="4"/>
  <c r="D702" i="4"/>
  <c r="D2523" i="4"/>
  <c r="D3262" i="4"/>
  <c r="D332" i="4"/>
  <c r="D2509" i="4"/>
  <c r="D2153" i="4"/>
  <c r="D1421" i="4"/>
  <c r="D3093" i="4"/>
  <c r="D915" i="4"/>
  <c r="D1994" i="4"/>
  <c r="K22" i="18"/>
  <c r="H22" i="18"/>
  <c r="P22" i="18"/>
  <c r="N22" i="18"/>
  <c r="E22" i="18"/>
  <c r="M22" i="18"/>
  <c r="J7" i="4"/>
  <c r="J10" i="4"/>
  <c r="L37" i="21" s="1"/>
  <c r="I5" i="4"/>
  <c r="J9" i="4"/>
  <c r="J6" i="4"/>
  <c r="L6" i="4" s="1"/>
  <c r="D2429" i="4" l="1"/>
  <c r="D2431" i="4"/>
  <c r="D969" i="4"/>
  <c r="D1694" i="4"/>
  <c r="D593" i="4"/>
  <c r="D220" i="4"/>
  <c r="D2071" i="4"/>
  <c r="D599" i="4"/>
  <c r="D1319" i="4"/>
  <c r="D592" i="4"/>
  <c r="D2780" i="4"/>
  <c r="D1705" i="4"/>
  <c r="D602" i="4"/>
  <c r="D1326" i="4"/>
  <c r="D954" i="4"/>
  <c r="D228" i="4"/>
  <c r="D2434" i="4"/>
  <c r="D1693" i="4"/>
  <c r="D600" i="4"/>
  <c r="D1690" i="4"/>
  <c r="D2790" i="4"/>
  <c r="D1708" i="4"/>
  <c r="D609" i="4"/>
  <c r="D614" i="4"/>
  <c r="D222" i="4"/>
  <c r="D240" i="4"/>
  <c r="D1248" i="4"/>
  <c r="D2322" i="4"/>
  <c r="D2697" i="4"/>
  <c r="D1982" i="4"/>
  <c r="D3079" i="4"/>
  <c r="D1616" i="4"/>
  <c r="D2712" i="4"/>
  <c r="D1605" i="4"/>
  <c r="D156" i="4"/>
  <c r="D869" i="4"/>
  <c r="D522" i="4"/>
  <c r="D1604" i="4"/>
  <c r="D2318" i="4"/>
  <c r="D497" i="4"/>
  <c r="D1954" i="4"/>
  <c r="D1973" i="4"/>
  <c r="D1609" i="4"/>
  <c r="D1596" i="4"/>
  <c r="D875" i="4"/>
  <c r="D3058" i="4"/>
  <c r="D866" i="4"/>
  <c r="D1953" i="4"/>
  <c r="D1959" i="4"/>
  <c r="D2330" i="4"/>
  <c r="D1593" i="4"/>
  <c r="D1237" i="4"/>
  <c r="D1240" i="4"/>
  <c r="D147" i="4"/>
  <c r="D2699" i="4"/>
  <c r="D3065" i="4"/>
  <c r="D2323" i="4"/>
  <c r="D864" i="4"/>
  <c r="D1602" i="4"/>
  <c r="D2346" i="4"/>
  <c r="D2345" i="4"/>
  <c r="D1614" i="4"/>
  <c r="D1613" i="4"/>
  <c r="D1249" i="4"/>
  <c r="D1227" i="4"/>
  <c r="D873" i="4"/>
  <c r="D492" i="4"/>
  <c r="D1247" i="4"/>
  <c r="D3051" i="4"/>
  <c r="D3074" i="4"/>
  <c r="D3077" i="4"/>
  <c r="D2348" i="4"/>
  <c r="D2335" i="4"/>
  <c r="D879" i="4"/>
  <c r="D880" i="4"/>
  <c r="D134" i="4"/>
  <c r="D148" i="4"/>
  <c r="D501" i="4"/>
  <c r="D876" i="4"/>
  <c r="D885" i="4"/>
  <c r="D139" i="4"/>
  <c r="D493" i="4"/>
  <c r="D129" i="4"/>
  <c r="D1230" i="4"/>
  <c r="D1229" i="4"/>
  <c r="D1611" i="4"/>
  <c r="D2343" i="4"/>
  <c r="D1956" i="4"/>
  <c r="D859" i="4"/>
  <c r="D2689" i="4"/>
  <c r="D867" i="4"/>
  <c r="D2686" i="4"/>
  <c r="D883" i="4"/>
  <c r="D1231" i="4"/>
  <c r="D140" i="4"/>
  <c r="D521" i="4"/>
  <c r="D861" i="4"/>
  <c r="D1250" i="4"/>
  <c r="D507" i="4"/>
  <c r="D1967" i="4"/>
  <c r="D1236" i="4"/>
  <c r="D1976" i="4"/>
  <c r="D1597" i="4"/>
  <c r="D2709" i="4"/>
  <c r="D1598" i="4"/>
  <c r="D2706" i="4"/>
  <c r="D1977" i="4"/>
  <c r="D2321" i="4"/>
  <c r="D1232" i="4"/>
  <c r="D3064" i="4"/>
  <c r="D3075" i="4"/>
  <c r="D1974" i="4"/>
  <c r="D2691" i="4"/>
  <c r="D1968" i="4"/>
  <c r="D1955" i="4"/>
  <c r="D1600" i="4"/>
  <c r="D1618" i="4"/>
  <c r="D1607" i="4"/>
  <c r="D1962" i="4"/>
  <c r="D1243" i="4"/>
  <c r="D151" i="4"/>
  <c r="D146" i="4"/>
  <c r="D882" i="4"/>
  <c r="D2340" i="4"/>
  <c r="D3066" i="4"/>
  <c r="D127" i="4"/>
  <c r="D1252" i="4"/>
  <c r="D1245" i="4"/>
  <c r="D152" i="4"/>
  <c r="D511" i="4"/>
  <c r="D3061" i="4"/>
  <c r="D518" i="4"/>
  <c r="D2698" i="4"/>
  <c r="D1242" i="4"/>
  <c r="D1970" i="4"/>
  <c r="D2694" i="4"/>
  <c r="D1964" i="4"/>
  <c r="D1238" i="4"/>
  <c r="D2338" i="4"/>
  <c r="D2711" i="4"/>
  <c r="D1981" i="4"/>
  <c r="D1591" i="4"/>
  <c r="D512" i="4"/>
  <c r="D1594" i="4"/>
  <c r="D3059" i="4"/>
  <c r="D3078" i="4"/>
  <c r="D153" i="4"/>
  <c r="D137" i="4"/>
  <c r="D2339" i="4"/>
  <c r="D1224" i="4"/>
  <c r="D884" i="4"/>
  <c r="D131" i="4"/>
  <c r="D3060" i="4"/>
  <c r="D1969" i="4"/>
  <c r="D2710" i="4"/>
  <c r="D2713" i="4"/>
  <c r="D1980" i="4"/>
  <c r="D1971" i="4"/>
  <c r="D136" i="4"/>
  <c r="D128" i="4"/>
  <c r="D150" i="4"/>
  <c r="D500" i="4"/>
  <c r="D517" i="4"/>
  <c r="D145" i="4"/>
  <c r="D862" i="4"/>
  <c r="D132" i="4"/>
  <c r="D513" i="4"/>
  <c r="D857" i="4"/>
  <c r="D1246" i="4"/>
  <c r="D1251" i="4"/>
  <c r="D1963" i="4"/>
  <c r="D1228" i="4"/>
  <c r="D1972" i="4"/>
  <c r="D1589" i="4"/>
  <c r="D2705" i="4"/>
  <c r="D1590" i="4"/>
  <c r="D2702" i="4"/>
  <c r="D1961" i="4"/>
  <c r="D130" i="4"/>
  <c r="D504" i="4"/>
  <c r="D510" i="4"/>
  <c r="D881" i="4"/>
  <c r="D858" i="4"/>
  <c r="D1241" i="4"/>
  <c r="D1983" i="4"/>
  <c r="D1592" i="4"/>
  <c r="D2328" i="4"/>
  <c r="D1965" i="4"/>
  <c r="D3057" i="4"/>
  <c r="D1966" i="4"/>
  <c r="D3054" i="4"/>
  <c r="D2695" i="4"/>
  <c r="D2707" i="4"/>
  <c r="D2692" i="4"/>
  <c r="D2684" i="4"/>
  <c r="D155" i="4"/>
  <c r="D2319" i="4"/>
  <c r="D1617" i="4"/>
  <c r="D3056" i="4"/>
  <c r="D506" i="4"/>
  <c r="D2342" i="4"/>
  <c r="D157" i="4"/>
  <c r="D2329" i="4"/>
  <c r="D871" i="4"/>
  <c r="D149" i="4"/>
  <c r="D520" i="4"/>
  <c r="D1595" i="4"/>
  <c r="D2325" i="4"/>
  <c r="D3055" i="4"/>
  <c r="D508" i="4"/>
  <c r="D2703" i="4"/>
  <c r="D2704" i="4"/>
  <c r="D1610" i="4"/>
  <c r="D3076" i="4"/>
  <c r="D2332" i="4"/>
  <c r="D138" i="4"/>
  <c r="D2701" i="4"/>
  <c r="D509" i="4"/>
  <c r="D3067" i="4"/>
  <c r="D1239" i="4"/>
  <c r="D515" i="4"/>
  <c r="D503" i="4"/>
  <c r="D887" i="4"/>
  <c r="D3062" i="4"/>
  <c r="D2336" i="4"/>
  <c r="D874" i="4"/>
  <c r="D142" i="4"/>
  <c r="D2708" i="4"/>
  <c r="D2337" i="4"/>
  <c r="D2714" i="4"/>
  <c r="D3049" i="4"/>
  <c r="D2320" i="4"/>
  <c r="D1975" i="4"/>
  <c r="D498" i="4"/>
  <c r="D144" i="4"/>
  <c r="D2700" i="4"/>
  <c r="D3072" i="4"/>
  <c r="D3071" i="4"/>
  <c r="D2334" i="4"/>
  <c r="D2341" i="4"/>
  <c r="D1612" i="4"/>
  <c r="D1603" i="4"/>
  <c r="D878" i="4"/>
  <c r="D141" i="4"/>
  <c r="D135" i="4"/>
  <c r="D516" i="4"/>
  <c r="D494" i="4"/>
  <c r="D519" i="4"/>
  <c r="D1226" i="4"/>
  <c r="D496" i="4"/>
  <c r="D502" i="4"/>
  <c r="D877" i="4"/>
  <c r="D514" i="4"/>
  <c r="D1233" i="4"/>
  <c r="D1979" i="4"/>
  <c r="D1588" i="4"/>
  <c r="D2324" i="4"/>
  <c r="D1957" i="4"/>
  <c r="D3053" i="4"/>
  <c r="D1958" i="4"/>
  <c r="D3050" i="4"/>
  <c r="D2687" i="4"/>
  <c r="D154" i="4"/>
  <c r="D133" i="4"/>
  <c r="D872" i="4"/>
  <c r="D870" i="4"/>
  <c r="D863" i="4"/>
  <c r="D1599" i="4"/>
  <c r="D2331" i="4"/>
  <c r="D1608" i="4"/>
  <c r="D2344" i="4"/>
  <c r="D2333" i="4"/>
  <c r="D3073" i="4"/>
  <c r="D2326" i="4"/>
  <c r="D3070" i="4"/>
  <c r="D3063" i="4"/>
  <c r="D499" i="4"/>
  <c r="D2696" i="4"/>
  <c r="D1253" i="4"/>
  <c r="D3068" i="4"/>
  <c r="D505" i="4"/>
  <c r="D3052" i="4"/>
  <c r="D2685" i="4"/>
  <c r="D886" i="4"/>
  <c r="D1606" i="4"/>
  <c r="D865" i="4"/>
  <c r="D860" i="4"/>
  <c r="D868" i="4"/>
  <c r="D2327" i="4"/>
  <c r="D3069" i="4"/>
  <c r="D143" i="4"/>
  <c r="D1234" i="4"/>
  <c r="D1960" i="4"/>
  <c r="D2690" i="4"/>
  <c r="D1978" i="4"/>
  <c r="D1235" i="4"/>
  <c r="D1223" i="4"/>
  <c r="D1244" i="4"/>
  <c r="D1615" i="4"/>
  <c r="D2693" i="4"/>
  <c r="D1601" i="4"/>
  <c r="D2688" i="4"/>
  <c r="D495" i="4"/>
  <c r="D2347" i="4"/>
  <c r="D1225" i="4"/>
  <c r="D325" i="4"/>
  <c r="D697" i="4"/>
  <c r="D704" i="4"/>
  <c r="D1420" i="4"/>
  <c r="D1789" i="4"/>
  <c r="D2894" i="4"/>
  <c r="D3250" i="4"/>
  <c r="D688" i="4"/>
  <c r="D1063" i="4"/>
  <c r="D1428" i="4"/>
  <c r="D2882" i="4"/>
  <c r="D2868" i="4"/>
  <c r="D336" i="4"/>
  <c r="D679" i="4"/>
  <c r="D691" i="4"/>
  <c r="D2870" i="4"/>
  <c r="D1424" i="4"/>
  <c r="D3247" i="4"/>
  <c r="D2140" i="4"/>
  <c r="D2890" i="4"/>
  <c r="D687" i="4"/>
  <c r="D315" i="4"/>
  <c r="D322" i="4"/>
  <c r="D340" i="4"/>
  <c r="D1052" i="4"/>
  <c r="D1045" i="4"/>
  <c r="D1410" i="4"/>
  <c r="D327" i="4"/>
  <c r="D1060" i="4"/>
  <c r="D312" i="4"/>
  <c r="D1058" i="4"/>
  <c r="D1775" i="4"/>
  <c r="D1067" i="4"/>
  <c r="D2144" i="4"/>
  <c r="D2157" i="4"/>
  <c r="D2897" i="4"/>
  <c r="D2510" i="4"/>
  <c r="D1785" i="4"/>
  <c r="D2161" i="4"/>
  <c r="D3241" i="4"/>
  <c r="D3238" i="4"/>
  <c r="D3251" i="4"/>
  <c r="D334" i="4"/>
  <c r="D1044" i="4"/>
  <c r="D1057" i="4"/>
  <c r="D698" i="4"/>
  <c r="D1425" i="4"/>
  <c r="D2163" i="4"/>
  <c r="D1796" i="4"/>
  <c r="D1797" i="4"/>
  <c r="D2885" i="4"/>
  <c r="D2166" i="4"/>
  <c r="D1051" i="4"/>
  <c r="D1777" i="4"/>
  <c r="D2896" i="4"/>
  <c r="D3258" i="4"/>
  <c r="D3239" i="4"/>
  <c r="D3252" i="4"/>
  <c r="D692" i="4"/>
  <c r="D1041" i="4"/>
  <c r="D1430" i="4"/>
  <c r="D1409" i="4"/>
  <c r="D2151" i="4"/>
  <c r="D1784" i="4"/>
  <c r="D1773" i="4"/>
  <c r="D2873" i="4"/>
  <c r="D2142" i="4"/>
  <c r="D2886" i="4"/>
  <c r="D2887" i="4"/>
  <c r="D2512" i="4"/>
  <c r="D3234" i="4"/>
  <c r="D2872" i="4"/>
  <c r="D3240" i="4"/>
  <c r="D2884" i="4"/>
  <c r="D2506" i="4"/>
  <c r="D1047" i="4"/>
  <c r="D1056" i="4"/>
  <c r="D3242" i="4"/>
  <c r="D2150" i="4"/>
  <c r="D2155" i="4"/>
  <c r="D696" i="4"/>
  <c r="D1778" i="4"/>
  <c r="D1782" i="4"/>
  <c r="D2139" i="4"/>
  <c r="D676" i="4"/>
  <c r="D1787" i="4"/>
  <c r="D2522" i="4"/>
  <c r="D331" i="4"/>
  <c r="D338" i="4"/>
  <c r="D320" i="4"/>
  <c r="D1068" i="4"/>
  <c r="D1061" i="4"/>
  <c r="D1426" i="4"/>
  <c r="D317" i="4"/>
  <c r="D677" i="4"/>
  <c r="D1054" i="4"/>
  <c r="D703" i="4"/>
  <c r="D1791" i="4"/>
  <c r="D1427" i="4"/>
  <c r="D2160" i="4"/>
  <c r="D2513" i="4"/>
  <c r="D1419" i="4"/>
  <c r="D2526" i="4"/>
  <c r="D2503" i="4"/>
  <c r="D2531" i="4"/>
  <c r="D3257" i="4"/>
  <c r="D1059" i="4"/>
  <c r="D2146" i="4"/>
  <c r="D335" i="4"/>
  <c r="D1064" i="4"/>
  <c r="D686" i="4"/>
  <c r="D1066" i="4"/>
  <c r="D1779" i="4"/>
  <c r="D1411" i="4"/>
  <c r="D2148" i="4"/>
  <c r="D2165" i="4"/>
  <c r="D329" i="4"/>
  <c r="D2514" i="4"/>
  <c r="D1801" i="4"/>
  <c r="D2507" i="4"/>
  <c r="D3245" i="4"/>
  <c r="D3246" i="4"/>
  <c r="D3255" i="4"/>
  <c r="D311" i="4"/>
  <c r="D1048" i="4"/>
  <c r="D1065" i="4"/>
  <c r="D1042" i="4"/>
  <c r="D1431" i="4"/>
  <c r="D683" i="4"/>
  <c r="D1800" i="4"/>
  <c r="D2141" i="4"/>
  <c r="D2889" i="4"/>
  <c r="D2502" i="4"/>
  <c r="D1412" i="4"/>
  <c r="D1793" i="4"/>
  <c r="D3233" i="4"/>
  <c r="D2516" i="4"/>
  <c r="D3243" i="4"/>
  <c r="D3256" i="4"/>
  <c r="D3237" i="4"/>
  <c r="D2893" i="4"/>
  <c r="D1435" i="4"/>
  <c r="D319" i="4"/>
  <c r="D2528" i="4"/>
  <c r="D2877" i="4"/>
  <c r="D1415" i="4"/>
  <c r="D318" i="4"/>
  <c r="D2891" i="4"/>
  <c r="D2525" i="4"/>
  <c r="D699" i="4"/>
  <c r="D330" i="4"/>
  <c r="D700" i="4"/>
  <c r="D326" i="4"/>
  <c r="D682" i="4"/>
  <c r="D1792" i="4"/>
  <c r="D2158" i="4"/>
  <c r="D2880" i="4"/>
  <c r="D3248" i="4"/>
  <c r="D705" i="4"/>
  <c r="D2147" i="4"/>
  <c r="D2869" i="4"/>
  <c r="D2154" i="4"/>
  <c r="D3236" i="4"/>
  <c r="D1070" i="4"/>
  <c r="D1436" i="4"/>
  <c r="D1774" i="4"/>
  <c r="D2883" i="4"/>
  <c r="D2524" i="4"/>
  <c r="D1069" i="4"/>
  <c r="D3253" i="4"/>
  <c r="D314" i="4"/>
  <c r="D324" i="4"/>
  <c r="D323" i="4"/>
  <c r="D684" i="4"/>
  <c r="D681" i="4"/>
  <c r="D678" i="4"/>
  <c r="D690" i="4"/>
  <c r="D680" i="4"/>
  <c r="D701" i="4"/>
  <c r="D1418" i="4"/>
  <c r="D1043" i="4"/>
  <c r="D2143" i="4"/>
  <c r="D1776" i="4"/>
  <c r="D1417" i="4"/>
  <c r="D2529" i="4"/>
  <c r="D1790" i="4"/>
  <c r="D2878" i="4"/>
  <c r="D2871" i="4"/>
  <c r="D1413" i="4"/>
  <c r="D2162" i="4"/>
  <c r="D2504" i="4"/>
  <c r="D2892" i="4"/>
  <c r="D333" i="4"/>
  <c r="D685" i="4"/>
  <c r="D1062" i="4"/>
  <c r="D1055" i="4"/>
  <c r="D1795" i="4"/>
  <c r="D1432" i="4"/>
  <c r="D2164" i="4"/>
  <c r="D2517" i="4"/>
  <c r="D1429" i="4"/>
  <c r="D2530" i="4"/>
  <c r="D2511" i="4"/>
  <c r="D2875" i="4"/>
  <c r="D3261" i="4"/>
  <c r="D1434" i="4"/>
  <c r="D2508" i="4"/>
  <c r="D316" i="4"/>
  <c r="D321" i="4"/>
  <c r="D694" i="4"/>
  <c r="D313" i="4"/>
  <c r="D1783" i="4"/>
  <c r="D1416" i="4"/>
  <c r="D2152" i="4"/>
  <c r="D2505" i="4"/>
  <c r="D695" i="4"/>
  <c r="D2518" i="4"/>
  <c r="D2137" i="4"/>
  <c r="D2515" i="4"/>
  <c r="D3249" i="4"/>
  <c r="D3254" i="4"/>
  <c r="D3259" i="4"/>
  <c r="D3260" i="4"/>
  <c r="D2145" i="4"/>
  <c r="D2149" i="4"/>
  <c r="D1050" i="4"/>
  <c r="D3244" i="4"/>
  <c r="D2895" i="4"/>
  <c r="D1781" i="4"/>
  <c r="D328" i="4"/>
  <c r="D2876" i="4"/>
  <c r="D2527" i="4"/>
  <c r="D1407" i="4"/>
  <c r="D1414" i="4"/>
  <c r="D1794" i="4"/>
  <c r="D339" i="4"/>
  <c r="D1046" i="4"/>
  <c r="D1053" i="4"/>
  <c r="D2159" i="4"/>
  <c r="D2881" i="4"/>
  <c r="D1423" i="4"/>
  <c r="D3235" i="4"/>
  <c r="D1422" i="4"/>
  <c r="D1780" i="4"/>
  <c r="D1798" i="4"/>
  <c r="D2879" i="4"/>
  <c r="D2520" i="4"/>
  <c r="D689" i="4"/>
  <c r="D1799" i="4"/>
  <c r="D2521" i="4"/>
  <c r="D2519" i="4"/>
  <c r="D1786" i="4"/>
  <c r="D1433" i="4"/>
  <c r="D2888" i="4"/>
  <c r="D2874" i="4"/>
  <c r="D1788" i="4"/>
  <c r="D1772" i="4"/>
  <c r="D1049" i="4"/>
  <c r="D693" i="4"/>
  <c r="D2138" i="4"/>
  <c r="D246" i="4"/>
  <c r="D223" i="4"/>
  <c r="D1330" i="4"/>
  <c r="D584" i="4"/>
  <c r="D2412" i="4"/>
  <c r="D3154" i="4"/>
  <c r="D3155" i="4"/>
  <c r="D1315" i="4"/>
  <c r="D2415" i="4"/>
  <c r="D2049" i="4"/>
  <c r="D236" i="4"/>
  <c r="D586" i="4"/>
  <c r="D1684" i="4"/>
  <c r="D2061" i="4"/>
  <c r="D2427" i="4"/>
  <c r="D1337" i="4"/>
  <c r="D3153" i="4"/>
  <c r="D598" i="4"/>
  <c r="D2046" i="4"/>
  <c r="D977" i="4"/>
  <c r="D3150" i="4"/>
  <c r="D242" i="4"/>
  <c r="D1688" i="4"/>
  <c r="D2433" i="4"/>
  <c r="D3164" i="4"/>
  <c r="D2786" i="4"/>
  <c r="D1689" i="4"/>
  <c r="D2418" i="4"/>
  <c r="D960" i="4"/>
  <c r="D2432" i="4"/>
  <c r="D2063" i="4"/>
  <c r="D3141" i="4"/>
  <c r="D2435" i="4"/>
  <c r="D951" i="4"/>
  <c r="D2426" i="4"/>
  <c r="D245" i="4"/>
  <c r="D589" i="4"/>
  <c r="D975" i="4"/>
  <c r="D970" i="4"/>
  <c r="D2045" i="4"/>
  <c r="D2799" i="4"/>
  <c r="D243" i="4"/>
  <c r="D2059" i="4"/>
  <c r="D1333" i="4"/>
  <c r="D2800" i="4"/>
  <c r="D594" i="4"/>
  <c r="D591" i="4"/>
  <c r="D1700" i="4"/>
  <c r="D2421" i="4"/>
  <c r="D2782" i="4"/>
  <c r="D2065" i="4"/>
  <c r="D3159" i="4"/>
  <c r="D957" i="4"/>
  <c r="D2802" i="4"/>
  <c r="D962" i="4"/>
  <c r="D2791" i="4"/>
  <c r="D976" i="4"/>
  <c r="D2424" i="4"/>
  <c r="D3166" i="4"/>
  <c r="D3171" i="4"/>
  <c r="D3169" i="4"/>
  <c r="D2419" i="4"/>
  <c r="D1686" i="4"/>
  <c r="D585" i="4"/>
  <c r="D2417" i="4"/>
  <c r="D1698" i="4"/>
  <c r="D1344" i="4"/>
  <c r="D2056" i="4"/>
  <c r="D2051" i="4"/>
  <c r="D2440" i="4"/>
  <c r="D219" i="4"/>
  <c r="D964" i="4"/>
  <c r="D1703" i="4"/>
  <c r="D1699" i="4"/>
  <c r="D2801" i="4"/>
  <c r="D1328" i="4"/>
  <c r="D588" i="4"/>
  <c r="D1696" i="4"/>
  <c r="D2778" i="4"/>
  <c r="D3148" i="4"/>
  <c r="D606" i="4"/>
  <c r="D2047" i="4"/>
  <c r="D2420" i="4"/>
  <c r="D611" i="4"/>
  <c r="D3162" i="4"/>
  <c r="D2058" i="4"/>
  <c r="D3165" i="4"/>
  <c r="D963" i="4"/>
  <c r="D3168" i="4"/>
  <c r="D2072" i="4"/>
  <c r="D971" i="4"/>
  <c r="D607" i="4"/>
  <c r="D2069" i="4"/>
  <c r="D1681" i="4"/>
  <c r="D604" i="4"/>
  <c r="D1322" i="4"/>
  <c r="D955" i="4"/>
  <c r="D2067" i="4"/>
  <c r="D237" i="4"/>
  <c r="D1341" i="4"/>
  <c r="D966" i="4"/>
  <c r="D1318" i="4"/>
  <c r="D1327" i="4"/>
  <c r="D1709" i="4"/>
  <c r="D2425" i="4"/>
  <c r="D965" i="4"/>
  <c r="D2804" i="4"/>
  <c r="D967" i="4"/>
  <c r="D2436" i="4"/>
  <c r="D2050" i="4"/>
  <c r="D3149" i="4"/>
  <c r="D1704" i="4"/>
  <c r="D163" i="4"/>
  <c r="D548" i="4"/>
  <c r="D542" i="4"/>
  <c r="D183" i="4"/>
  <c r="D525" i="4"/>
  <c r="D171" i="4"/>
  <c r="D165" i="4"/>
  <c r="D888" i="4"/>
  <c r="D897" i="4"/>
  <c r="D1274" i="4"/>
  <c r="D1267" i="4"/>
  <c r="D1635" i="4"/>
  <c r="D2371" i="4"/>
  <c r="D1988" i="4"/>
  <c r="D1265" i="4"/>
  <c r="D173" i="4"/>
  <c r="D889" i="4"/>
  <c r="D168" i="4"/>
  <c r="D1263" i="4"/>
  <c r="D2363" i="4"/>
  <c r="D2000" i="4"/>
  <c r="D2013" i="4"/>
  <c r="D3097" i="4"/>
  <c r="D2358" i="4"/>
  <c r="D3106" i="4"/>
  <c r="D1633" i="4"/>
  <c r="D2378" i="4"/>
  <c r="D3080" i="4"/>
  <c r="D164" i="4"/>
  <c r="D527" i="4"/>
  <c r="D1270" i="4"/>
  <c r="D547" i="4"/>
  <c r="D2011" i="4"/>
  <c r="D1984" i="4"/>
  <c r="D1645" i="4"/>
  <c r="D3085" i="4"/>
  <c r="D1998" i="4"/>
  <c r="D3094" i="4"/>
  <c r="D3095" i="4"/>
  <c r="D1275" i="4"/>
  <c r="D2362" i="4"/>
  <c r="D174" i="4"/>
  <c r="D912" i="4"/>
  <c r="D1254" i="4"/>
  <c r="D1272" i="4"/>
  <c r="D1995" i="4"/>
  <c r="D1636" i="4"/>
  <c r="D1280" i="4"/>
  <c r="D2737" i="4"/>
  <c r="D1638" i="4"/>
  <c r="D3082" i="4"/>
  <c r="D2735" i="4"/>
  <c r="D3091" i="4"/>
  <c r="D3092" i="4"/>
  <c r="D176" i="4"/>
  <c r="D899" i="4"/>
  <c r="D2718" i="4"/>
  <c r="D1634" i="4"/>
  <c r="D1643" i="4"/>
  <c r="D1281" i="4"/>
  <c r="D3108" i="4"/>
  <c r="D1262" i="4"/>
  <c r="D1621" i="4"/>
  <c r="D2743" i="4"/>
  <c r="D162" i="4"/>
  <c r="D172" i="4"/>
  <c r="D537" i="4"/>
  <c r="D182" i="4"/>
  <c r="D536" i="4"/>
  <c r="D170" i="4"/>
  <c r="D524" i="4"/>
  <c r="D545" i="4"/>
  <c r="D161" i="4"/>
  <c r="D894" i="4"/>
  <c r="D906" i="4"/>
  <c r="D1255" i="4"/>
  <c r="D2003" i="4"/>
  <c r="D1624" i="4"/>
  <c r="D2356" i="4"/>
  <c r="D2005" i="4"/>
  <c r="D900" i="4"/>
  <c r="D902" i="4"/>
  <c r="D1256" i="4"/>
  <c r="D1647" i="4"/>
  <c r="D1628" i="4"/>
  <c r="D531" i="4"/>
  <c r="D2729" i="4"/>
  <c r="D1622" i="4"/>
  <c r="D2738" i="4"/>
  <c r="D2719" i="4"/>
  <c r="D2739" i="4"/>
  <c r="D2354" i="4"/>
  <c r="D3084" i="4"/>
  <c r="D550" i="4"/>
  <c r="D917" i="4"/>
  <c r="D185" i="4"/>
  <c r="D1631" i="4"/>
  <c r="D1271" i="4"/>
  <c r="D2364" i="4"/>
  <c r="D2717" i="4"/>
  <c r="D907" i="4"/>
  <c r="D2726" i="4"/>
  <c r="D2009" i="4"/>
  <c r="D2715" i="4"/>
  <c r="D2002" i="4"/>
  <c r="D2370" i="4"/>
  <c r="D549" i="4"/>
  <c r="D901" i="4"/>
  <c r="D890" i="4"/>
  <c r="D1276" i="4"/>
  <c r="D2375" i="4"/>
  <c r="D2012" i="4"/>
  <c r="D2357" i="4"/>
  <c r="D3105" i="4"/>
  <c r="D2374" i="4"/>
  <c r="D1625" i="4"/>
  <c r="D2001" i="4"/>
  <c r="D2736" i="4"/>
  <c r="D1260" i="4"/>
  <c r="D898" i="4"/>
  <c r="D2365" i="4"/>
  <c r="D2353" i="4"/>
  <c r="D538" i="4"/>
  <c r="D2376" i="4"/>
  <c r="D2377" i="4"/>
  <c r="D159" i="4"/>
  <c r="D1999" i="4"/>
  <c r="D1646" i="4"/>
  <c r="D1626" i="4"/>
  <c r="D179" i="4"/>
  <c r="D166" i="4"/>
  <c r="D541" i="4"/>
  <c r="D529" i="4"/>
  <c r="D913" i="4"/>
  <c r="D169" i="4"/>
  <c r="D1264" i="4"/>
  <c r="D1637" i="4"/>
  <c r="D909" i="4"/>
  <c r="D1627" i="4"/>
  <c r="D2360" i="4"/>
  <c r="D539" i="4"/>
  <c r="D1993" i="4"/>
  <c r="D3104" i="4"/>
  <c r="D533" i="4"/>
  <c r="D546" i="4"/>
  <c r="D2367" i="4"/>
  <c r="D2349" i="4"/>
  <c r="D2366" i="4"/>
  <c r="D1985" i="4"/>
  <c r="D3096" i="4"/>
  <c r="D535" i="4"/>
  <c r="D891" i="4"/>
  <c r="D1992" i="4"/>
  <c r="D3089" i="4"/>
  <c r="D3098" i="4"/>
  <c r="D1642" i="4"/>
  <c r="D905" i="4"/>
  <c r="D1641" i="4"/>
  <c r="D1620" i="4"/>
  <c r="D2732" i="4"/>
  <c r="D2741" i="4"/>
  <c r="D1997" i="4"/>
  <c r="D551" i="4"/>
  <c r="D181" i="4"/>
  <c r="D180" i="4"/>
  <c r="D187" i="4"/>
  <c r="D904" i="4"/>
  <c r="D530" i="4"/>
  <c r="D1987" i="4"/>
  <c r="D2004" i="4"/>
  <c r="D534" i="4"/>
  <c r="D914" i="4"/>
  <c r="D1257" i="4"/>
  <c r="D2373" i="4"/>
  <c r="D2722" i="4"/>
  <c r="D2369" i="4"/>
  <c r="D1986" i="4"/>
  <c r="D893" i="4"/>
  <c r="D1269" i="4"/>
  <c r="D2008" i="4"/>
  <c r="D3101" i="4"/>
  <c r="D1273" i="4"/>
  <c r="D2720" i="4"/>
  <c r="D528" i="4"/>
  <c r="D1278" i="4"/>
  <c r="D2351" i="4"/>
  <c r="D1989" i="4"/>
  <c r="D2006" i="4"/>
  <c r="D3103" i="4"/>
  <c r="D2728" i="4"/>
  <c r="D2352" i="4"/>
  <c r="D896" i="4"/>
  <c r="D2734" i="4"/>
  <c r="D1277" i="4"/>
  <c r="D3099" i="4"/>
  <c r="D3102" i="4"/>
  <c r="D178" i="4"/>
  <c r="D160" i="4"/>
  <c r="D552" i="4"/>
  <c r="D540" i="4"/>
  <c r="D543" i="4"/>
  <c r="D895" i="4"/>
  <c r="D2355" i="4"/>
  <c r="D2372" i="4"/>
  <c r="D177" i="4"/>
  <c r="D1283" i="4"/>
  <c r="D1648" i="4"/>
  <c r="D3081" i="4"/>
  <c r="D3090" i="4"/>
  <c r="D3107" i="4"/>
  <c r="D158" i="4"/>
  <c r="D910" i="4"/>
  <c r="D1991" i="4"/>
  <c r="D903" i="4"/>
  <c r="D1630" i="4"/>
  <c r="D2727" i="4"/>
  <c r="D2724" i="4"/>
  <c r="D892" i="4"/>
  <c r="D523" i="4"/>
  <c r="D1279" i="4"/>
  <c r="D2721" i="4"/>
  <c r="D2730" i="4"/>
  <c r="D2723" i="4"/>
  <c r="D2716" i="4"/>
  <c r="D3109" i="4"/>
  <c r="D911" i="4"/>
  <c r="D2731" i="4"/>
  <c r="D1644" i="4"/>
  <c r="D167" i="4"/>
  <c r="D1619" i="4"/>
  <c r="D2007" i="4"/>
  <c r="D2010" i="4"/>
  <c r="D2733" i="4"/>
  <c r="D184" i="4"/>
  <c r="D2361" i="4"/>
  <c r="D2725" i="4"/>
  <c r="D1996" i="4"/>
  <c r="D2744" i="4"/>
  <c r="D186" i="4"/>
  <c r="D1640" i="4"/>
  <c r="D1629" i="4"/>
  <c r="D908" i="4"/>
  <c r="D2742" i="4"/>
  <c r="D1639" i="4"/>
  <c r="D2740" i="4"/>
  <c r="D916" i="4"/>
  <c r="D526" i="4"/>
  <c r="D175" i="4"/>
  <c r="D1990" i="4"/>
  <c r="D1261" i="4"/>
  <c r="D3083" i="4"/>
  <c r="D2368" i="4"/>
  <c r="D1623" i="4"/>
  <c r="D3086" i="4"/>
  <c r="D1282" i="4"/>
  <c r="D2359" i="4"/>
  <c r="D532" i="4"/>
  <c r="D1258" i="4"/>
  <c r="D1266" i="4"/>
  <c r="D3087" i="4"/>
  <c r="D1632" i="4"/>
  <c r="D3100" i="4"/>
  <c r="D1268" i="4"/>
  <c r="D3088" i="4"/>
  <c r="D544" i="4"/>
  <c r="D2350" i="4"/>
  <c r="D1259" i="4"/>
  <c r="D412" i="4"/>
  <c r="D776" i="4"/>
  <c r="D774" i="4"/>
  <c r="D783" i="4"/>
  <c r="D1511" i="4"/>
  <c r="D2251" i="4"/>
  <c r="D1868" i="4"/>
  <c r="D1501" i="4"/>
  <c r="D2617" i="4"/>
  <c r="D1870" i="4"/>
  <c r="D2966" i="4"/>
  <c r="D2967" i="4"/>
  <c r="D2987" i="4"/>
  <c r="D1522" i="4"/>
  <c r="D60" i="4"/>
  <c r="D1890" i="4"/>
  <c r="D405" i="4"/>
  <c r="D415" i="4"/>
  <c r="D1142" i="4"/>
  <c r="D53" i="4"/>
  <c r="D421" i="4"/>
  <c r="D773" i="4"/>
  <c r="D1154" i="4"/>
  <c r="D787" i="4"/>
  <c r="D1883" i="4"/>
  <c r="D1500" i="4"/>
  <c r="D2240" i="4"/>
  <c r="D2237" i="4"/>
  <c r="D2985" i="4"/>
  <c r="D2598" i="4"/>
  <c r="D1513" i="4"/>
  <c r="D2241" i="4"/>
  <c r="D49" i="4"/>
  <c r="D39" i="4"/>
  <c r="D51" i="4"/>
  <c r="D407" i="4"/>
  <c r="D430" i="4"/>
  <c r="D793" i="4"/>
  <c r="D428" i="4"/>
  <c r="D1138" i="4"/>
  <c r="D1867" i="4"/>
  <c r="D1884" i="4"/>
  <c r="D2969" i="4"/>
  <c r="D2982" i="4"/>
  <c r="D2250" i="4"/>
  <c r="D2616" i="4"/>
  <c r="D425" i="4"/>
  <c r="D1158" i="4"/>
  <c r="D411" i="4"/>
  <c r="D768" i="4"/>
  <c r="D408" i="4"/>
  <c r="D794" i="4"/>
  <c r="D1503" i="4"/>
  <c r="D2243" i="4"/>
  <c r="D1524" i="4"/>
  <c r="D1137" i="4"/>
  <c r="D2609" i="4"/>
  <c r="D1518" i="4"/>
  <c r="D2622" i="4"/>
  <c r="D2607" i="4"/>
  <c r="D2971" i="4"/>
  <c r="D44" i="4"/>
  <c r="D48" i="4"/>
  <c r="D1147" i="4"/>
  <c r="D788" i="4"/>
  <c r="D1523" i="4"/>
  <c r="D1880" i="4"/>
  <c r="D2965" i="4"/>
  <c r="D2978" i="4"/>
  <c r="D1866" i="4"/>
  <c r="D2600" i="4"/>
  <c r="D769" i="4"/>
  <c r="D1871" i="4"/>
  <c r="D1888" i="4"/>
  <c r="D2973" i="4"/>
  <c r="D2986" i="4"/>
  <c r="D2608" i="4"/>
  <c r="D2968" i="4"/>
  <c r="D414" i="4"/>
  <c r="D1507" i="4"/>
  <c r="D1864" i="4"/>
  <c r="D2613" i="4"/>
  <c r="D2962" i="4"/>
  <c r="D2979" i="4"/>
  <c r="D52" i="4"/>
  <c r="D1882" i="4"/>
  <c r="D1872" i="4"/>
  <c r="D2595" i="4"/>
  <c r="D1135" i="4"/>
  <c r="D792" i="4"/>
  <c r="D1149" i="4"/>
  <c r="D1136" i="4"/>
  <c r="D1869" i="4"/>
  <c r="D2238" i="4"/>
  <c r="D1505" i="4"/>
  <c r="D2964" i="4"/>
  <c r="D2972" i="4"/>
  <c r="D777" i="4"/>
  <c r="D1133" i="4"/>
  <c r="D413" i="4"/>
  <c r="D423" i="4"/>
  <c r="D1146" i="4"/>
  <c r="D1160" i="4"/>
  <c r="D1875" i="4"/>
  <c r="D1151" i="4"/>
  <c r="D2232" i="4"/>
  <c r="D1885" i="4"/>
  <c r="D2977" i="4"/>
  <c r="D2254" i="4"/>
  <c r="D795" i="4"/>
  <c r="D1873" i="4"/>
  <c r="D2960" i="4"/>
  <c r="D62" i="4"/>
  <c r="D2984" i="4"/>
  <c r="D64" i="4"/>
  <c r="D1144" i="4"/>
  <c r="D791" i="4"/>
  <c r="D1525" i="4"/>
  <c r="D2230" i="4"/>
  <c r="D1145" i="4"/>
  <c r="D2612" i="4"/>
  <c r="D2620" i="4"/>
  <c r="D1155" i="4"/>
  <c r="D1143" i="4"/>
  <c r="D1877" i="4"/>
  <c r="D2246" i="4"/>
  <c r="D1521" i="4"/>
  <c r="D2980" i="4"/>
  <c r="D56" i="4"/>
  <c r="D770" i="4"/>
  <c r="D2247" i="4"/>
  <c r="D1152" i="4"/>
  <c r="D1526" i="4"/>
  <c r="D2615" i="4"/>
  <c r="D409" i="4"/>
  <c r="D1506" i="4"/>
  <c r="D2970" i="4"/>
  <c r="D772" i="4"/>
  <c r="D2245" i="4"/>
  <c r="D422" i="4"/>
  <c r="D2235" i="4"/>
  <c r="D1502" i="4"/>
  <c r="D65" i="4"/>
  <c r="D780" i="4"/>
  <c r="D420" i="4"/>
  <c r="D790" i="4"/>
  <c r="D1519" i="4"/>
  <c r="D1876" i="4"/>
  <c r="D2961" i="4"/>
  <c r="D2974" i="4"/>
  <c r="D1514" i="4"/>
  <c r="D2234" i="4"/>
  <c r="D1134" i="4"/>
  <c r="D2252" i="4"/>
  <c r="D2233" i="4"/>
  <c r="D63" i="4"/>
  <c r="D2239" i="4"/>
  <c r="D1510" i="4"/>
  <c r="D40" i="4"/>
  <c r="D785" i="4"/>
  <c r="D2236" i="4"/>
  <c r="D1159" i="4"/>
  <c r="D47" i="4"/>
  <c r="D1515" i="4"/>
  <c r="D46" i="4"/>
  <c r="D1878" i="4"/>
  <c r="D789" i="4"/>
  <c r="D1516" i="4"/>
  <c r="D2614" i="4"/>
  <c r="D58" i="4"/>
  <c r="D782" i="4"/>
  <c r="D429" i="4"/>
  <c r="D418" i="4"/>
  <c r="D1891" i="4"/>
  <c r="D2248" i="4"/>
  <c r="D1140" i="4"/>
  <c r="D1881" i="4"/>
  <c r="D57" i="4"/>
  <c r="D59" i="4"/>
  <c r="D1148" i="4"/>
  <c r="D2597" i="4"/>
  <c r="D2611" i="4"/>
  <c r="D417" i="4"/>
  <c r="D1520" i="4"/>
  <c r="D2618" i="4"/>
  <c r="D41" i="4"/>
  <c r="D778" i="4"/>
  <c r="D2256" i="4"/>
  <c r="D2249" i="4"/>
  <c r="D38" i="4"/>
  <c r="D786" i="4"/>
  <c r="D784" i="4"/>
  <c r="D1139" i="4"/>
  <c r="D771" i="4"/>
  <c r="D1517" i="4"/>
  <c r="D1886" i="4"/>
  <c r="D2983" i="4"/>
  <c r="D2596" i="4"/>
  <c r="D2604" i="4"/>
  <c r="D2231" i="4"/>
  <c r="D1153" i="4"/>
  <c r="D61" i="4"/>
  <c r="D1150" i="4"/>
  <c r="D775" i="4"/>
  <c r="D2599" i="4"/>
  <c r="D42" i="4"/>
  <c r="D1879" i="4"/>
  <c r="D2981" i="4"/>
  <c r="D2976" i="4"/>
  <c r="D1161" i="4"/>
  <c r="D1504" i="4"/>
  <c r="D1874" i="4"/>
  <c r="D2255" i="4"/>
  <c r="D403" i="4"/>
  <c r="D1156" i="4"/>
  <c r="D2601" i="4"/>
  <c r="D2619" i="4"/>
  <c r="D416" i="4"/>
  <c r="D406" i="4"/>
  <c r="D781" i="4"/>
  <c r="D1141" i="4"/>
  <c r="D1508" i="4"/>
  <c r="D2253" i="4"/>
  <c r="D2606" i="4"/>
  <c r="D2603" i="4"/>
  <c r="D50" i="4"/>
  <c r="D424" i="4"/>
  <c r="D1512" i="4"/>
  <c r="D2610" i="4"/>
  <c r="D54" i="4"/>
  <c r="D1499" i="4"/>
  <c r="D2605" i="4"/>
  <c r="D2963" i="4"/>
  <c r="D410" i="4"/>
  <c r="D1157" i="4"/>
  <c r="D2594" i="4"/>
  <c r="D45" i="4"/>
  <c r="D2621" i="4"/>
  <c r="D404" i="4"/>
  <c r="D2975" i="4"/>
  <c r="D427" i="4"/>
  <c r="D2229" i="4"/>
  <c r="D1889" i="4"/>
  <c r="D2602" i="4"/>
  <c r="D43" i="4"/>
  <c r="D2242" i="4"/>
  <c r="D419" i="4"/>
  <c r="D1509" i="4"/>
  <c r="D1898" i="4"/>
  <c r="D2647" i="4"/>
  <c r="D1537" i="4"/>
  <c r="D444" i="4"/>
  <c r="D1909" i="4"/>
  <c r="D1175" i="4"/>
  <c r="D1904" i="4"/>
  <c r="D2635" i="4"/>
  <c r="D2645" i="4"/>
  <c r="D1174" i="4"/>
  <c r="D3011" i="4"/>
  <c r="D1168" i="4"/>
  <c r="D1527" i="4"/>
  <c r="D92" i="4"/>
  <c r="D96" i="4"/>
  <c r="D95" i="4"/>
  <c r="D453" i="4"/>
  <c r="D801" i="4"/>
  <c r="D1190" i="4"/>
  <c r="D1184" i="4"/>
  <c r="D2279" i="4"/>
  <c r="D76" i="4"/>
  <c r="D447" i="4"/>
  <c r="D810" i="4"/>
  <c r="D1903" i="4"/>
  <c r="D1892" i="4"/>
  <c r="D1549" i="4"/>
  <c r="D3005" i="4"/>
  <c r="D2634" i="4"/>
  <c r="D2631" i="4"/>
  <c r="D1546" i="4"/>
  <c r="D1914" i="4"/>
  <c r="D84" i="4"/>
  <c r="D455" i="4"/>
  <c r="D459" i="4"/>
  <c r="D1911" i="4"/>
  <c r="D1896" i="4"/>
  <c r="D1893" i="4"/>
  <c r="D3000" i="4"/>
  <c r="D3003" i="4"/>
  <c r="D3018" i="4"/>
  <c r="D451" i="4"/>
  <c r="D2264" i="4"/>
  <c r="D807" i="4"/>
  <c r="D445" i="4"/>
  <c r="D66" i="4"/>
  <c r="D815" i="4"/>
  <c r="D1915" i="4"/>
  <c r="D1901" i="4"/>
  <c r="D68" i="4"/>
  <c r="D809" i="4"/>
  <c r="D1545" i="4"/>
  <c r="D440" i="4"/>
  <c r="D2638" i="4"/>
  <c r="D2988" i="4"/>
  <c r="D1528" i="4"/>
  <c r="D71" i="4"/>
  <c r="D1188" i="4"/>
  <c r="D2280" i="4"/>
  <c r="D90" i="4"/>
  <c r="D93" i="4"/>
  <c r="D74" i="4"/>
  <c r="D456" i="4"/>
  <c r="D808" i="4"/>
  <c r="D798" i="4"/>
  <c r="D1171" i="4"/>
  <c r="D1899" i="4"/>
  <c r="D1532" i="4"/>
  <c r="D461" i="4"/>
  <c r="D814" i="4"/>
  <c r="D1169" i="4"/>
  <c r="D811" i="4"/>
  <c r="D2272" i="4"/>
  <c r="D2629" i="4"/>
  <c r="D1550" i="4"/>
  <c r="D3014" i="4"/>
  <c r="D1921" i="4"/>
  <c r="D1906" i="4"/>
  <c r="D2636" i="4"/>
  <c r="D80" i="4"/>
  <c r="D822" i="4"/>
  <c r="D1177" i="4"/>
  <c r="D1172" i="4"/>
  <c r="D2276" i="4"/>
  <c r="D2633" i="4"/>
  <c r="D3012" i="4"/>
  <c r="D2999" i="4"/>
  <c r="D2286" i="4"/>
  <c r="D2625" i="4"/>
  <c r="D2287" i="4"/>
  <c r="D458" i="4"/>
  <c r="D1922" i="4"/>
  <c r="D2282" i="4"/>
  <c r="D1913" i="4"/>
  <c r="D805" i="4"/>
  <c r="D3002" i="4"/>
  <c r="D1908" i="4"/>
  <c r="D3009" i="4"/>
  <c r="D1910" i="4"/>
  <c r="D3008" i="4"/>
  <c r="D2263" i="4"/>
  <c r="D2627" i="4"/>
  <c r="D799" i="4"/>
  <c r="D2623" i="4"/>
  <c r="D1534" i="4"/>
  <c r="D1531" i="4"/>
  <c r="D70" i="4"/>
  <c r="D2266" i="4"/>
  <c r="D454" i="4"/>
  <c r="D2258" i="4"/>
  <c r="D91" i="4"/>
  <c r="D75" i="4"/>
  <c r="D89" i="4"/>
  <c r="D1178" i="4"/>
  <c r="D2649" i="4"/>
  <c r="D2996" i="4"/>
  <c r="D1547" i="4"/>
  <c r="D2640" i="4"/>
  <c r="D1895" i="4"/>
  <c r="D2991" i="4"/>
  <c r="D1533" i="4"/>
  <c r="D2644" i="4"/>
  <c r="D2262" i="4"/>
  <c r="D1536" i="4"/>
  <c r="D806" i="4"/>
  <c r="D78" i="4"/>
  <c r="D2998" i="4"/>
  <c r="D1918" i="4"/>
  <c r="D443" i="4"/>
  <c r="D2641" i="4"/>
  <c r="D448" i="4"/>
  <c r="D432" i="4"/>
  <c r="D821" i="4"/>
  <c r="D1543" i="4"/>
  <c r="D460" i="4"/>
  <c r="D1176" i="4"/>
  <c r="D1912" i="4"/>
  <c r="D823" i="4"/>
  <c r="D3015" i="4"/>
  <c r="D3016" i="4"/>
  <c r="D825" i="4"/>
  <c r="D2271" i="4"/>
  <c r="D2269" i="4"/>
  <c r="D2257" i="4"/>
  <c r="D2993" i="4"/>
  <c r="D802" i="4"/>
  <c r="D1554" i="4"/>
  <c r="D3006" i="4"/>
  <c r="D3013" i="4"/>
  <c r="D2260" i="4"/>
  <c r="D1192" i="4"/>
  <c r="D437" i="4"/>
  <c r="D67" i="4"/>
  <c r="D2628" i="4"/>
  <c r="D2651" i="4"/>
  <c r="D2639" i="4"/>
  <c r="D2994" i="4"/>
  <c r="D1894" i="4"/>
  <c r="D2653" i="4"/>
  <c r="D1557" i="4"/>
  <c r="D1916" i="4"/>
  <c r="D1179" i="4"/>
  <c r="D1907" i="4"/>
  <c r="D1163" i="4"/>
  <c r="D450" i="4"/>
  <c r="D88" i="4"/>
  <c r="D816" i="4"/>
  <c r="D441" i="4"/>
  <c r="D73" i="4"/>
  <c r="D69" i="4"/>
  <c r="D2265" i="4"/>
  <c r="D1183" i="4"/>
  <c r="D1180" i="4"/>
  <c r="D435" i="4"/>
  <c r="D1187" i="4"/>
  <c r="D813" i="4"/>
  <c r="D85" i="4"/>
  <c r="D1551" i="4"/>
  <c r="D803" i="4"/>
  <c r="D3001" i="4"/>
  <c r="D2259" i="4"/>
  <c r="D431" i="4"/>
  <c r="D1538" i="4"/>
  <c r="D796" i="4"/>
  <c r="D1185" i="4"/>
  <c r="D449" i="4"/>
  <c r="D433" i="4"/>
  <c r="D1170" i="4"/>
  <c r="D1919" i="4"/>
  <c r="D812" i="4"/>
  <c r="D1535" i="4"/>
  <c r="D819" i="4"/>
  <c r="D2270" i="4"/>
  <c r="D2643" i="4"/>
  <c r="D86" i="4"/>
  <c r="D1186" i="4"/>
  <c r="D1544" i="4"/>
  <c r="D2652" i="4"/>
  <c r="D2281" i="4"/>
  <c r="D1541" i="4"/>
  <c r="D439" i="4"/>
  <c r="D2995" i="4"/>
  <c r="D2646" i="4"/>
  <c r="D2989" i="4"/>
  <c r="D1548" i="4"/>
  <c r="D434" i="4"/>
  <c r="D79" i="4"/>
  <c r="D2632" i="4"/>
  <c r="D2273" i="4"/>
  <c r="D2642" i="4"/>
  <c r="D2637" i="4"/>
  <c r="D1900" i="4"/>
  <c r="D1555" i="4"/>
  <c r="D1182" i="4"/>
  <c r="D800" i="4"/>
  <c r="D87" i="4"/>
  <c r="D2274" i="4"/>
  <c r="D3010" i="4"/>
  <c r="D2268" i="4"/>
  <c r="D826" i="4"/>
  <c r="D436" i="4"/>
  <c r="D1530" i="4"/>
  <c r="D2997" i="4"/>
  <c r="D1173" i="4"/>
  <c r="D1162" i="4"/>
  <c r="D804" i="4"/>
  <c r="D446" i="4"/>
  <c r="D818" i="4"/>
  <c r="D1164" i="4"/>
  <c r="D817" i="4"/>
  <c r="D2267" i="4"/>
  <c r="D2261" i="4"/>
  <c r="D2990" i="4"/>
  <c r="D2992" i="4"/>
  <c r="D77" i="4"/>
  <c r="D1181" i="4"/>
  <c r="D1920" i="4"/>
  <c r="D72" i="4"/>
  <c r="D2650" i="4"/>
  <c r="D1556" i="4"/>
  <c r="D83" i="4"/>
  <c r="D1905" i="4"/>
  <c r="D2278" i="4"/>
  <c r="D2277" i="4"/>
  <c r="D2283" i="4"/>
  <c r="D442" i="4"/>
  <c r="D3004" i="4"/>
  <c r="D1189" i="4"/>
  <c r="D2624" i="4"/>
  <c r="D1553" i="4"/>
  <c r="D1529" i="4"/>
  <c r="D2626" i="4"/>
  <c r="D3017" i="4"/>
  <c r="D2285" i="4"/>
  <c r="D2284" i="4"/>
  <c r="D1552" i="4"/>
  <c r="D2275" i="4"/>
  <c r="D1539" i="4"/>
  <c r="D1165" i="4"/>
  <c r="D1166" i="4"/>
  <c r="D797" i="4"/>
  <c r="D438" i="4"/>
  <c r="D452" i="4"/>
  <c r="D94" i="4"/>
  <c r="D2630" i="4"/>
  <c r="D81" i="4"/>
  <c r="D82" i="4"/>
  <c r="D1540" i="4"/>
  <c r="D1897" i="4"/>
  <c r="D820" i="4"/>
  <c r="D1167" i="4"/>
  <c r="D1902" i="4"/>
  <c r="D2648" i="4"/>
  <c r="D1542" i="4"/>
  <c r="D824" i="4"/>
  <c r="D3007" i="4"/>
  <c r="D1917" i="4"/>
  <c r="D1191" i="4"/>
  <c r="D457" i="4"/>
  <c r="D3181" i="4"/>
  <c r="D2834" i="4"/>
  <c r="D3189" i="4"/>
  <c r="D987" i="4"/>
  <c r="D2089" i="4"/>
  <c r="D983" i="4"/>
  <c r="D3172" i="4"/>
  <c r="D1363" i="4"/>
  <c r="D627" i="4"/>
  <c r="D1727" i="4"/>
  <c r="D1724" i="4"/>
  <c r="D276" i="4"/>
  <c r="D1725" i="4"/>
  <c r="D1350" i="4"/>
  <c r="D2441" i="4"/>
  <c r="D2454" i="4"/>
  <c r="D981" i="4"/>
  <c r="D2816" i="4"/>
  <c r="D3199" i="4"/>
  <c r="D2086" i="4"/>
  <c r="D1355" i="4"/>
  <c r="D639" i="4"/>
  <c r="D2815" i="4"/>
  <c r="D1371" i="4"/>
  <c r="D2096" i="4"/>
  <c r="D2821" i="4"/>
  <c r="D2467" i="4"/>
  <c r="D2076" i="4"/>
  <c r="D984" i="4"/>
  <c r="D2465" i="4"/>
  <c r="D251" i="4"/>
  <c r="D256" i="4"/>
  <c r="D1004" i="4"/>
  <c r="D1001" i="4"/>
  <c r="D1370" i="4"/>
  <c r="D635" i="4"/>
  <c r="D2083" i="4"/>
  <c r="D255" i="4"/>
  <c r="D272" i="4"/>
  <c r="D1008" i="4"/>
  <c r="D1005" i="4"/>
  <c r="D1374" i="4"/>
  <c r="D999" i="4"/>
  <c r="D2087" i="4"/>
  <c r="D259" i="4"/>
  <c r="D616" i="4"/>
  <c r="D257" i="4"/>
  <c r="D1009" i="4"/>
  <c r="D264" i="4"/>
  <c r="D1351" i="4"/>
  <c r="D2091" i="4"/>
  <c r="D1720" i="4"/>
  <c r="D2452" i="4"/>
  <c r="D2461" i="4"/>
  <c r="D2078" i="4"/>
  <c r="D2830" i="4"/>
  <c r="D2807" i="4"/>
  <c r="D631" i="4"/>
  <c r="D2098" i="4"/>
  <c r="D3176" i="4"/>
  <c r="D1729" i="4"/>
  <c r="D262" i="4"/>
  <c r="D2101" i="4"/>
  <c r="D250" i="4"/>
  <c r="D252" i="4"/>
  <c r="D640" i="4"/>
  <c r="D633" i="4"/>
  <c r="D998" i="4"/>
  <c r="D994" i="4"/>
  <c r="D1715" i="4"/>
  <c r="D254" i="4"/>
  <c r="D260" i="4"/>
  <c r="D644" i="4"/>
  <c r="D637" i="4"/>
  <c r="D1006" i="4"/>
  <c r="D1002" i="4"/>
  <c r="D1719" i="4"/>
  <c r="D258" i="4"/>
  <c r="D268" i="4"/>
  <c r="D980" i="4"/>
  <c r="D641" i="4"/>
  <c r="D1346" i="4"/>
  <c r="D623" i="4"/>
  <c r="D1723" i="4"/>
  <c r="D1347" i="4"/>
  <c r="D2084" i="4"/>
  <c r="D2077" i="4"/>
  <c r="D2829" i="4"/>
  <c r="D2462" i="4"/>
  <c r="D1369" i="4"/>
  <c r="D2097" i="4"/>
  <c r="D3173" i="4"/>
  <c r="D3180" i="4"/>
  <c r="D2451" i="4"/>
  <c r="D2810" i="4"/>
  <c r="D266" i="4"/>
  <c r="D253" i="4"/>
  <c r="D988" i="4"/>
  <c r="D985" i="4"/>
  <c r="D1354" i="4"/>
  <c r="D991" i="4"/>
  <c r="D1731" i="4"/>
  <c r="D270" i="4"/>
  <c r="D261" i="4"/>
  <c r="D992" i="4"/>
  <c r="D989" i="4"/>
  <c r="D1358" i="4"/>
  <c r="D1007" i="4"/>
  <c r="D1735" i="4"/>
  <c r="D274" i="4"/>
  <c r="D269" i="4"/>
  <c r="D996" i="4"/>
  <c r="D993" i="4"/>
  <c r="D1362" i="4"/>
  <c r="D265" i="4"/>
  <c r="D1739" i="4"/>
  <c r="D1368" i="4"/>
  <c r="D2100" i="4"/>
  <c r="D2442" i="4"/>
  <c r="D1365" i="4"/>
  <c r="D2814" i="4"/>
  <c r="D2105" i="4"/>
  <c r="D2811" i="4"/>
  <c r="D3193" i="4"/>
  <c r="D1722" i="4"/>
  <c r="D3192" i="4"/>
  <c r="D624" i="4"/>
  <c r="D1361" i="4"/>
  <c r="D621" i="4"/>
  <c r="D2103" i="4"/>
  <c r="D982" i="4"/>
  <c r="D1736" i="4"/>
  <c r="D3182" i="4"/>
  <c r="D3188" i="4"/>
  <c r="D2824" i="4"/>
  <c r="D3184" i="4"/>
  <c r="D1713" i="4"/>
  <c r="D2826" i="4"/>
  <c r="D995" i="4"/>
  <c r="D1717" i="4"/>
  <c r="D1716" i="4"/>
  <c r="D986" i="4"/>
  <c r="D279" i="4"/>
  <c r="D3200" i="4"/>
  <c r="D3191" i="4"/>
  <c r="D3201" i="4"/>
  <c r="D2450" i="4"/>
  <c r="D3178" i="4"/>
  <c r="D1726" i="4"/>
  <c r="D2085" i="4"/>
  <c r="D1732" i="4"/>
  <c r="D1356" i="4"/>
  <c r="D620" i="4"/>
  <c r="D1360" i="4"/>
  <c r="D2836" i="4"/>
  <c r="D2819" i="4"/>
  <c r="D1348" i="4"/>
  <c r="D2094" i="4"/>
  <c r="D2447" i="4"/>
  <c r="D2080" i="4"/>
  <c r="D2079" i="4"/>
  <c r="D1000" i="4"/>
  <c r="D617" i="4"/>
  <c r="D2099" i="4"/>
  <c r="D638" i="4"/>
  <c r="D275" i="4"/>
  <c r="D642" i="4"/>
  <c r="D1375" i="4"/>
  <c r="D1359" i="4"/>
  <c r="D2828" i="4"/>
  <c r="D3198" i="4"/>
  <c r="D2464" i="4"/>
  <c r="D2463" i="4"/>
  <c r="D2470" i="4"/>
  <c r="D2817" i="4"/>
  <c r="D2448" i="4"/>
  <c r="D1357" i="4"/>
  <c r="D990" i="4"/>
  <c r="D3183" i="4"/>
  <c r="D2808" i="4"/>
  <c r="D3179" i="4"/>
  <c r="D2831" i="4"/>
  <c r="D2822" i="4"/>
  <c r="D2833" i="4"/>
  <c r="D1364" i="4"/>
  <c r="D1712" i="4"/>
  <c r="D618" i="4"/>
  <c r="D263" i="4"/>
  <c r="D630" i="4"/>
  <c r="D271" i="4"/>
  <c r="D634" i="4"/>
  <c r="D632" i="4"/>
  <c r="D1372" i="4"/>
  <c r="D2813" i="4"/>
  <c r="D2446" i="4"/>
  <c r="D2082" i="4"/>
  <c r="D3194" i="4"/>
  <c r="D2835" i="4"/>
  <c r="D1737" i="4"/>
  <c r="D2449" i="4"/>
  <c r="D2457" i="4"/>
  <c r="D2092" i="4"/>
  <c r="D643" i="4"/>
  <c r="D629" i="4"/>
  <c r="D2812" i="4"/>
  <c r="D3190" i="4"/>
  <c r="D2090" i="4"/>
  <c r="D2455" i="4"/>
  <c r="D2466" i="4"/>
  <c r="D2809" i="4"/>
  <c r="D2444" i="4"/>
  <c r="D1352" i="4"/>
  <c r="D622" i="4"/>
  <c r="D1349" i="4"/>
  <c r="D2468" i="4"/>
  <c r="D267" i="4"/>
  <c r="D626" i="4"/>
  <c r="D628" i="4"/>
  <c r="D1367" i="4"/>
  <c r="D625" i="4"/>
  <c r="D619" i="4"/>
  <c r="D2443" i="4"/>
  <c r="D3185" i="4"/>
  <c r="D3195" i="4"/>
  <c r="D1714" i="4"/>
  <c r="D2459" i="4"/>
  <c r="D3186" i="4"/>
  <c r="D1734" i="4"/>
  <c r="D2093" i="4"/>
  <c r="D1740" i="4"/>
  <c r="D1711" i="4"/>
  <c r="D636" i="4"/>
  <c r="D1730" i="4"/>
  <c r="D3175" i="4"/>
  <c r="D2827" i="4"/>
  <c r="D1721" i="4"/>
  <c r="D2102" i="4"/>
  <c r="D2453" i="4"/>
  <c r="D2088" i="4"/>
  <c r="D2095" i="4"/>
  <c r="D273" i="4"/>
  <c r="D2460" i="4"/>
  <c r="D2820" i="4"/>
  <c r="D1738" i="4"/>
  <c r="D2445" i="4"/>
  <c r="D2458" i="4"/>
  <c r="D2469" i="4"/>
  <c r="D2104" i="4"/>
  <c r="D1003" i="4"/>
  <c r="D997" i="4"/>
  <c r="D3196" i="4"/>
  <c r="D3197" i="4"/>
  <c r="D3174" i="4"/>
  <c r="D1733" i="4"/>
  <c r="D615" i="4"/>
  <c r="D3177" i="4"/>
  <c r="D2832" i="4"/>
  <c r="D2818" i="4"/>
  <c r="D1353" i="4"/>
  <c r="D1366" i="4"/>
  <c r="D3187" i="4"/>
  <c r="D2081" i="4"/>
  <c r="D1718" i="4"/>
  <c r="D1728" i="4"/>
  <c r="D277" i="4"/>
  <c r="D2456" i="4"/>
  <c r="D2823" i="4"/>
  <c r="D2825" i="4"/>
  <c r="D1373" i="4"/>
  <c r="D278" i="4"/>
  <c r="D2656" i="4"/>
  <c r="D1933" i="4"/>
  <c r="D1196" i="4"/>
  <c r="D1947" i="4"/>
  <c r="D489" i="4"/>
  <c r="D462" i="4"/>
  <c r="D2682" i="4"/>
  <c r="D3047" i="4"/>
  <c r="D1943" i="4"/>
  <c r="D482" i="4"/>
  <c r="D2306" i="4"/>
  <c r="D468" i="4"/>
  <c r="D120" i="4"/>
  <c r="D1563" i="4"/>
  <c r="D1215" i="4"/>
  <c r="D2308" i="4"/>
  <c r="D2677" i="4"/>
  <c r="D2310" i="4"/>
  <c r="D2297" i="4"/>
  <c r="D3019" i="4"/>
  <c r="D1946" i="4"/>
  <c r="D111" i="4"/>
  <c r="D479" i="4"/>
  <c r="D827" i="4"/>
  <c r="D855" i="4"/>
  <c r="D2292" i="4"/>
  <c r="D2661" i="4"/>
  <c r="D1942" i="4"/>
  <c r="D1561" i="4"/>
  <c r="D2659" i="4"/>
  <c r="D2290" i="4"/>
  <c r="D101" i="4"/>
  <c r="D1579" i="4"/>
  <c r="D2316" i="4"/>
  <c r="D2662" i="4"/>
  <c r="D3043" i="4"/>
  <c r="D109" i="4"/>
  <c r="D1583" i="4"/>
  <c r="D1209" i="4"/>
  <c r="D2666" i="4"/>
  <c r="D1217" i="4"/>
  <c r="D3026" i="4"/>
  <c r="D3039" i="4"/>
  <c r="D469" i="4"/>
  <c r="D1210" i="4"/>
  <c r="D1927" i="4"/>
  <c r="D1576" i="4"/>
  <c r="D1565" i="4"/>
  <c r="D3033" i="4"/>
  <c r="D2674" i="4"/>
  <c r="D2679" i="4"/>
  <c r="D1578" i="4"/>
  <c r="D1204" i="4"/>
  <c r="D476" i="4"/>
  <c r="D474" i="4"/>
  <c r="D1567" i="4"/>
  <c r="D1560" i="4"/>
  <c r="D2312" i="4"/>
  <c r="D2681" i="4"/>
  <c r="D2658" i="4"/>
  <c r="D1925" i="4"/>
  <c r="D466" i="4"/>
  <c r="D3020" i="4"/>
  <c r="D3045" i="4"/>
  <c r="D2672" i="4"/>
  <c r="D1928" i="4"/>
  <c r="D1584" i="4"/>
  <c r="D107" i="4"/>
  <c r="D463" i="4"/>
  <c r="D467" i="4"/>
  <c r="D835" i="4"/>
  <c r="D1952" i="4"/>
  <c r="D2657" i="4"/>
  <c r="D1934" i="4"/>
  <c r="D483" i="4"/>
  <c r="D2305" i="4"/>
  <c r="D3044" i="4"/>
  <c r="D98" i="4"/>
  <c r="D832" i="4"/>
  <c r="D831" i="4"/>
  <c r="D2299" i="4"/>
  <c r="D1936" i="4"/>
  <c r="D2293" i="4"/>
  <c r="D1566" i="4"/>
  <c r="D3034" i="4"/>
  <c r="D1569" i="4"/>
  <c r="D843" i="4"/>
  <c r="D114" i="4"/>
  <c r="D1203" i="4"/>
  <c r="D1944" i="4"/>
  <c r="D1574" i="4"/>
  <c r="D1585" i="4"/>
  <c r="D122" i="4"/>
  <c r="D1208" i="4"/>
  <c r="D1948" i="4"/>
  <c r="D1926" i="4"/>
  <c r="D1937" i="4"/>
  <c r="D828" i="4"/>
  <c r="D1941" i="4"/>
  <c r="D3040" i="4"/>
  <c r="D1931" i="4"/>
  <c r="D2678" i="4"/>
  <c r="D2314" i="4"/>
  <c r="D846" i="4"/>
  <c r="D3025" i="4"/>
  <c r="D2680" i="4"/>
  <c r="D1568" i="4"/>
  <c r="D2671" i="4"/>
  <c r="D1929" i="4"/>
  <c r="D1207" i="4"/>
  <c r="D2294" i="4"/>
  <c r="D1205" i="4"/>
  <c r="D103" i="4"/>
  <c r="D488" i="4"/>
  <c r="D486" i="4"/>
  <c r="D833" i="4"/>
  <c r="D1206" i="4"/>
  <c r="D121" i="4"/>
  <c r="D1558" i="4"/>
  <c r="D3036" i="4"/>
  <c r="D1580" i="4"/>
  <c r="D2313" i="4"/>
  <c r="D2664" i="4"/>
  <c r="D2311" i="4"/>
  <c r="D3042" i="4"/>
  <c r="D852" i="4"/>
  <c r="D2309" i="4"/>
  <c r="D2660" i="4"/>
  <c r="D2302" i="4"/>
  <c r="D1212" i="4"/>
  <c r="D3028" i="4"/>
  <c r="D2665" i="4"/>
  <c r="D837" i="4"/>
  <c r="D119" i="4"/>
  <c r="D125" i="4"/>
  <c r="D840" i="4"/>
  <c r="D849" i="4"/>
  <c r="D1222" i="4"/>
  <c r="D2295" i="4"/>
  <c r="D3030" i="4"/>
  <c r="D473" i="4"/>
  <c r="D1573" i="4"/>
  <c r="D3023" i="4"/>
  <c r="D1570" i="4"/>
  <c r="D1564" i="4"/>
  <c r="D2655" i="4"/>
  <c r="D1194" i="4"/>
  <c r="D3029" i="4"/>
  <c r="D3032" i="4"/>
  <c r="D1562" i="4"/>
  <c r="D2673" i="4"/>
  <c r="D841" i="4"/>
  <c r="D2667" i="4"/>
  <c r="D2296" i="4"/>
  <c r="D100" i="4"/>
  <c r="D102" i="4"/>
  <c r="D116" i="4"/>
  <c r="D477" i="4"/>
  <c r="D856" i="4"/>
  <c r="D490" i="4"/>
  <c r="D834" i="4"/>
  <c r="D1932" i="4"/>
  <c r="D839" i="4"/>
  <c r="D1214" i="4"/>
  <c r="D3041" i="4"/>
  <c r="D3027" i="4"/>
  <c r="D848" i="4"/>
  <c r="D2301" i="4"/>
  <c r="D1586" i="4"/>
  <c r="D2315" i="4"/>
  <c r="D3046" i="4"/>
  <c r="D2683" i="4"/>
  <c r="D2300" i="4"/>
  <c r="D108" i="4"/>
  <c r="D1577" i="4"/>
  <c r="D1200" i="4"/>
  <c r="D118" i="4"/>
  <c r="D472" i="4"/>
  <c r="D112" i="4"/>
  <c r="D471" i="4"/>
  <c r="D854" i="4"/>
  <c r="D491" i="4"/>
  <c r="D2291" i="4"/>
  <c r="D1559" i="4"/>
  <c r="D850" i="4"/>
  <c r="D853" i="4"/>
  <c r="D478" i="4"/>
  <c r="D464" i="4"/>
  <c r="D2676" i="4"/>
  <c r="D3035" i="4"/>
  <c r="D3031" i="4"/>
  <c r="D3038" i="4"/>
  <c r="D1950" i="4"/>
  <c r="D3021" i="4"/>
  <c r="D1581" i="4"/>
  <c r="D1940" i="4"/>
  <c r="D1193" i="4"/>
  <c r="D1935" i="4"/>
  <c r="D851" i="4"/>
  <c r="D1218" i="4"/>
  <c r="D487" i="4"/>
  <c r="D481" i="4"/>
  <c r="D115" i="4"/>
  <c r="D1939" i="4"/>
  <c r="D1199" i="4"/>
  <c r="D104" i="4"/>
  <c r="D829" i="4"/>
  <c r="D485" i="4"/>
  <c r="D123" i="4"/>
  <c r="D2668" i="4"/>
  <c r="D1938" i="4"/>
  <c r="D2675" i="4"/>
  <c r="D2663" i="4"/>
  <c r="D3022" i="4"/>
  <c r="D1582" i="4"/>
  <c r="D2669" i="4"/>
  <c r="D1195" i="4"/>
  <c r="D1924" i="4"/>
  <c r="D105" i="4"/>
  <c r="D1587" i="4"/>
  <c r="D1213" i="4"/>
  <c r="D1198" i="4"/>
  <c r="D97" i="4"/>
  <c r="D117" i="4"/>
  <c r="D126" i="4"/>
  <c r="D475" i="4"/>
  <c r="D1923" i="4"/>
  <c r="D1219" i="4"/>
  <c r="D1202" i="4"/>
  <c r="D113" i="4"/>
  <c r="D465" i="4"/>
  <c r="D99" i="4"/>
  <c r="D3048" i="4"/>
  <c r="D3024" i="4"/>
  <c r="D2289" i="4"/>
  <c r="D1945" i="4"/>
  <c r="D2670" i="4"/>
  <c r="D1211" i="4"/>
  <c r="D2317" i="4"/>
  <c r="D2304" i="4"/>
  <c r="D1572" i="4"/>
  <c r="D2303" i="4"/>
  <c r="D1571" i="4"/>
  <c r="D847" i="4"/>
  <c r="D830" i="4"/>
  <c r="D836" i="4"/>
  <c r="D480" i="4"/>
  <c r="D106" i="4"/>
  <c r="D2307" i="4"/>
  <c r="D1575" i="4"/>
  <c r="D1197" i="4"/>
  <c r="D838" i="4"/>
  <c r="D844" i="4"/>
  <c r="D484" i="4"/>
  <c r="D110" i="4"/>
  <c r="D2298" i="4"/>
  <c r="D1930" i="4"/>
  <c r="D1201" i="4"/>
  <c r="D1216" i="4"/>
  <c r="D2654" i="4"/>
  <c r="D3037" i="4"/>
  <c r="D1949" i="4"/>
  <c r="D2288" i="4"/>
  <c r="D1221" i="4"/>
  <c r="D1951" i="4"/>
  <c r="D1220" i="4"/>
  <c r="D842" i="4"/>
  <c r="D845" i="4"/>
  <c r="D470" i="4"/>
  <c r="D124" i="4"/>
  <c r="D1752" i="4"/>
  <c r="D2858" i="4"/>
  <c r="D300" i="4"/>
  <c r="D2135" i="4"/>
  <c r="D2479" i="4"/>
  <c r="D3228" i="4"/>
  <c r="D1399" i="4"/>
  <c r="D2478" i="4"/>
  <c r="D3227" i="4"/>
  <c r="D1764" i="4"/>
  <c r="D646" i="4"/>
  <c r="D3217" i="4"/>
  <c r="D1040" i="4"/>
  <c r="D1023" i="4"/>
  <c r="D1768" i="4"/>
  <c r="D1750" i="4"/>
  <c r="D2483" i="4"/>
  <c r="D2840" i="4"/>
  <c r="D660" i="4"/>
  <c r="D666" i="4"/>
  <c r="D1400" i="4"/>
  <c r="D2861" i="4"/>
  <c r="D1011" i="4"/>
  <c r="D3214" i="4"/>
  <c r="D310" i="4"/>
  <c r="D2125" i="4"/>
  <c r="D1380" i="4"/>
  <c r="D2860" i="4"/>
  <c r="D1383" i="4"/>
  <c r="D2118" i="4"/>
  <c r="D3223" i="4"/>
  <c r="D1394" i="4"/>
  <c r="D2841" i="4"/>
  <c r="D3226" i="4"/>
  <c r="D1034" i="4"/>
  <c r="D2488" i="4"/>
  <c r="D2846" i="4"/>
  <c r="D288" i="4"/>
  <c r="D296" i="4"/>
  <c r="D1395" i="4"/>
  <c r="D2845" i="4"/>
  <c r="D2855" i="4"/>
  <c r="D3206" i="4"/>
  <c r="D299" i="4"/>
  <c r="D1378" i="4"/>
  <c r="D2131" i="4"/>
  <c r="D2481" i="4"/>
  <c r="D1769" i="4"/>
  <c r="D2130" i="4"/>
  <c r="D3216" i="4"/>
  <c r="D3218" i="4"/>
  <c r="D1761" i="4"/>
  <c r="D2474" i="4"/>
  <c r="D670" i="4"/>
  <c r="D1754" i="4"/>
  <c r="D1035" i="4"/>
  <c r="D1771" i="4"/>
  <c r="D1390" i="4"/>
  <c r="D2500" i="4"/>
  <c r="D2136" i="4"/>
  <c r="D1016" i="4"/>
  <c r="D1757" i="4"/>
  <c r="D1014" i="4"/>
  <c r="D2477" i="4"/>
  <c r="D1015" i="4"/>
  <c r="D1029" i="4"/>
  <c r="D1749" i="4"/>
  <c r="D3205" i="4"/>
  <c r="D2864" i="4"/>
  <c r="D2842" i="4"/>
  <c r="D2117" i="4"/>
  <c r="D1027" i="4"/>
  <c r="D1026" i="4"/>
  <c r="D669" i="4"/>
  <c r="D674" i="4"/>
  <c r="D3221" i="4"/>
  <c r="D2132" i="4"/>
  <c r="D301" i="4"/>
  <c r="D2487" i="4"/>
  <c r="D1376" i="4"/>
  <c r="D2844" i="4"/>
  <c r="D298" i="4"/>
  <c r="D1404" i="4"/>
  <c r="D2490" i="4"/>
  <c r="D1762" i="4"/>
  <c r="D1039" i="4"/>
  <c r="D2110" i="4"/>
  <c r="D3211" i="4"/>
  <c r="D3207" i="4"/>
  <c r="D2851" i="4"/>
  <c r="D1742" i="4"/>
  <c r="D1031" i="4"/>
  <c r="D2115" i="4"/>
  <c r="D1406" i="4"/>
  <c r="D1032" i="4"/>
  <c r="D1012" i="4"/>
  <c r="D2497" i="4"/>
  <c r="D673" i="4"/>
  <c r="D2122" i="4"/>
  <c r="D2113" i="4"/>
  <c r="D295" i="4"/>
  <c r="D2119" i="4"/>
  <c r="D2862" i="4"/>
  <c r="D3212" i="4"/>
  <c r="D1755" i="4"/>
  <c r="D2494" i="4"/>
  <c r="D2114" i="4"/>
  <c r="D1392" i="4"/>
  <c r="D2847" i="4"/>
  <c r="D2857" i="4"/>
  <c r="D2116" i="4"/>
  <c r="D1751" i="4"/>
  <c r="D1038" i="4"/>
  <c r="D656" i="4"/>
  <c r="D653" i="4"/>
  <c r="D2859" i="4"/>
  <c r="D1379" i="4"/>
  <c r="D3232" i="4"/>
  <c r="D1767" i="4"/>
  <c r="D1025" i="4"/>
  <c r="D1385" i="4"/>
  <c r="D2480" i="4"/>
  <c r="D649" i="4"/>
  <c r="D2120" i="4"/>
  <c r="D2491" i="4"/>
  <c r="D675" i="4"/>
  <c r="D1753" i="4"/>
  <c r="D2493" i="4"/>
  <c r="D1748" i="4"/>
  <c r="D1377" i="4"/>
  <c r="D280" i="4"/>
  <c r="D292" i="4"/>
  <c r="D282" i="4"/>
  <c r="D308" i="4"/>
  <c r="D1020" i="4"/>
  <c r="D1013" i="4"/>
  <c r="D1403" i="4"/>
  <c r="D3230" i="4"/>
  <c r="D3229" i="4"/>
  <c r="D2843" i="4"/>
  <c r="D2839" i="4"/>
  <c r="D2838" i="4"/>
  <c r="D1397" i="4"/>
  <c r="D2489" i="4"/>
  <c r="D647" i="4"/>
  <c r="D1744" i="4"/>
  <c r="D2111" i="4"/>
  <c r="D1019" i="4"/>
  <c r="D1402" i="4"/>
  <c r="D1037" i="4"/>
  <c r="D1028" i="4"/>
  <c r="D284" i="4"/>
  <c r="D3220" i="4"/>
  <c r="D3215" i="4"/>
  <c r="D2484" i="4"/>
  <c r="D3209" i="4"/>
  <c r="D2129" i="4"/>
  <c r="D2121" i="4"/>
  <c r="D2482" i="4"/>
  <c r="D2865" i="4"/>
  <c r="D2133" i="4"/>
  <c r="D2124" i="4"/>
  <c r="D1384" i="4"/>
  <c r="D1759" i="4"/>
  <c r="D655" i="4"/>
  <c r="D1382" i="4"/>
  <c r="D1017" i="4"/>
  <c r="D664" i="4"/>
  <c r="D283" i="4"/>
  <c r="D302" i="4"/>
  <c r="D309" i="4"/>
  <c r="D1036" i="4"/>
  <c r="D3224" i="4"/>
  <c r="D3219" i="4"/>
  <c r="D2852" i="4"/>
  <c r="D3213" i="4"/>
  <c r="D2475" i="4"/>
  <c r="D2471" i="4"/>
  <c r="D2486" i="4"/>
  <c r="D651" i="4"/>
  <c r="D2473" i="4"/>
  <c r="D2128" i="4"/>
  <c r="D1389" i="4"/>
  <c r="D1763" i="4"/>
  <c r="D671" i="4"/>
  <c r="D1386" i="4"/>
  <c r="D1021" i="4"/>
  <c r="D672" i="4"/>
  <c r="D287" i="4"/>
  <c r="D3204" i="4"/>
  <c r="D2856" i="4"/>
  <c r="D3202" i="4"/>
  <c r="D2496" i="4"/>
  <c r="D1401" i="4"/>
  <c r="D2866" i="4"/>
  <c r="D2126" i="4"/>
  <c r="D2849" i="4"/>
  <c r="D1765" i="4"/>
  <c r="D2108" i="4"/>
  <c r="D281" i="4"/>
  <c r="D1743" i="4"/>
  <c r="D1010" i="4"/>
  <c r="D1022" i="4"/>
  <c r="D657" i="4"/>
  <c r="D304" i="4"/>
  <c r="D286" i="4"/>
  <c r="D291" i="4"/>
  <c r="D652" i="4"/>
  <c r="D645" i="4"/>
  <c r="D3208" i="4"/>
  <c r="D3203" i="4"/>
  <c r="D3210" i="4"/>
  <c r="D2848" i="4"/>
  <c r="D1745" i="4"/>
  <c r="D1391" i="4"/>
  <c r="D2134" i="4"/>
  <c r="D2853" i="4"/>
  <c r="D2109" i="4"/>
  <c r="D2112" i="4"/>
  <c r="D663" i="4"/>
  <c r="D1747" i="4"/>
  <c r="D1018" i="4"/>
  <c r="D1030" i="4"/>
  <c r="D665" i="4"/>
  <c r="D648" i="4"/>
  <c r="D294" i="4"/>
  <c r="D2476" i="4"/>
  <c r="D2106" i="4"/>
  <c r="D1381" i="4"/>
  <c r="D2867" i="4"/>
  <c r="D2863" i="4"/>
  <c r="D2850" i="4"/>
  <c r="D1758" i="4"/>
  <c r="D2501" i="4"/>
  <c r="D1396" i="4"/>
  <c r="D1756" i="4"/>
  <c r="D2123" i="4"/>
  <c r="D1388" i="4"/>
  <c r="D650" i="4"/>
  <c r="D654" i="4"/>
  <c r="D289" i="4"/>
  <c r="D285" i="4"/>
  <c r="D307" i="4"/>
  <c r="D668" i="4"/>
  <c r="D661" i="4"/>
  <c r="D2492" i="4"/>
  <c r="D2472" i="4"/>
  <c r="D1746" i="4"/>
  <c r="D1770" i="4"/>
  <c r="D667" i="4"/>
  <c r="D2854" i="4"/>
  <c r="D1766" i="4"/>
  <c r="D2837" i="4"/>
  <c r="D1741" i="4"/>
  <c r="D1760" i="4"/>
  <c r="D2127" i="4"/>
  <c r="D1393" i="4"/>
  <c r="D658" i="4"/>
  <c r="D662" i="4"/>
  <c r="D305" i="4"/>
  <c r="D293" i="4"/>
  <c r="D3231" i="4"/>
  <c r="D3222" i="4"/>
  <c r="D3225" i="4"/>
  <c r="D2499" i="4"/>
  <c r="D2495" i="4"/>
  <c r="D2498" i="4"/>
  <c r="D1387" i="4"/>
  <c r="D2485" i="4"/>
  <c r="D297" i="4"/>
  <c r="D1405" i="4"/>
  <c r="D2107" i="4"/>
  <c r="D659" i="4"/>
  <c r="D1398" i="4"/>
  <c r="D1033" i="4"/>
  <c r="D1024" i="4"/>
  <c r="D303" i="4"/>
  <c r="D306" i="4"/>
  <c r="D290" i="4"/>
  <c r="D749" i="4"/>
  <c r="D10" i="4"/>
  <c r="D763" i="4"/>
  <c r="D2592" i="4"/>
  <c r="D759" i="4"/>
  <c r="D1473" i="4"/>
  <c r="D1851" i="4"/>
  <c r="D2939" i="4"/>
  <c r="D1492" i="4"/>
  <c r="D375" i="4"/>
  <c r="D761" i="4"/>
  <c r="D1120" i="4"/>
  <c r="D1476" i="4"/>
  <c r="D2213" i="4"/>
  <c r="D2222" i="4"/>
  <c r="D2935" i="4"/>
  <c r="D2587" i="4"/>
  <c r="D28" i="4"/>
  <c r="D2226" i="4"/>
  <c r="D14" i="4"/>
  <c r="D23" i="4"/>
  <c r="D740" i="4"/>
  <c r="D746" i="4"/>
  <c r="D2199" i="4"/>
  <c r="D2216" i="4"/>
  <c r="D2957" i="4"/>
  <c r="D1131" i="4"/>
  <c r="D1841" i="4"/>
  <c r="D2576" i="4"/>
  <c r="D2948" i="4"/>
  <c r="D1850" i="4"/>
  <c r="D1858" i="4"/>
  <c r="D756" i="4"/>
  <c r="D2215" i="4"/>
  <c r="D1470" i="4"/>
  <c r="D2209" i="4"/>
  <c r="D25" i="4"/>
  <c r="D2572" i="4"/>
  <c r="D1122" i="4"/>
  <c r="D1860" i="4"/>
  <c r="D2946" i="4"/>
  <c r="D1482" i="4"/>
  <c r="D31" i="4"/>
  <c r="D399" i="4"/>
  <c r="D760" i="4"/>
  <c r="D766" i="4"/>
  <c r="D767" i="4"/>
  <c r="D1487" i="4"/>
  <c r="D2219" i="4"/>
  <c r="D1836" i="4"/>
  <c r="D1124" i="4"/>
  <c r="D2581" i="4"/>
  <c r="D1478" i="4"/>
  <c r="D2586" i="4"/>
  <c r="D2201" i="4"/>
  <c r="D372" i="4"/>
  <c r="D764" i="4"/>
  <c r="D1102" i="4"/>
  <c r="D1107" i="4"/>
  <c r="D1491" i="4"/>
  <c r="D2223" i="4"/>
  <c r="D1840" i="4"/>
  <c r="D1469" i="4"/>
  <c r="D2585" i="4"/>
  <c r="D1486" i="4"/>
  <c r="D2590" i="4"/>
  <c r="D2217" i="4"/>
  <c r="D2211" i="4"/>
  <c r="D2210" i="4"/>
  <c r="D1857" i="4"/>
  <c r="D2198" i="4"/>
  <c r="D752" i="4"/>
  <c r="D1853" i="4"/>
  <c r="D2202" i="4"/>
  <c r="D377" i="4"/>
  <c r="D1834" i="4"/>
  <c r="D2200" i="4"/>
  <c r="D36" i="4"/>
  <c r="D2573" i="4"/>
  <c r="D374" i="4"/>
  <c r="D385" i="4"/>
  <c r="D1112" i="4"/>
  <c r="D2227" i="4"/>
  <c r="D1477" i="4"/>
  <c r="D1494" i="4"/>
  <c r="D2567" i="4"/>
  <c r="D2225" i="4"/>
  <c r="D12" i="4"/>
  <c r="D29" i="4"/>
  <c r="D2584" i="4"/>
  <c r="D2588" i="4"/>
  <c r="D388" i="4"/>
  <c r="D1110" i="4"/>
  <c r="D1835" i="4"/>
  <c r="D1848" i="4"/>
  <c r="D2593" i="4"/>
  <c r="D2934" i="4"/>
  <c r="D755" i="4"/>
  <c r="D1104" i="4"/>
  <c r="D1842" i="4"/>
  <c r="D19" i="4"/>
  <c r="D34" i="4"/>
  <c r="D395" i="4"/>
  <c r="D1483" i="4"/>
  <c r="D2577" i="4"/>
  <c r="D2959" i="4"/>
  <c r="D1119" i="4"/>
  <c r="D26" i="4"/>
  <c r="D745" i="4"/>
  <c r="D1121" i="4"/>
  <c r="D1862" i="4"/>
  <c r="D2571" i="4"/>
  <c r="D11" i="4"/>
  <c r="D2956" i="4"/>
  <c r="D383" i="4"/>
  <c r="D744" i="4"/>
  <c r="D376" i="4"/>
  <c r="D754" i="4"/>
  <c r="D1471" i="4"/>
  <c r="D2203" i="4"/>
  <c r="D1484" i="4"/>
  <c r="D2220" i="4"/>
  <c r="D2565" i="4"/>
  <c r="D739" i="4"/>
  <c r="D2570" i="4"/>
  <c r="D1481" i="4"/>
  <c r="D387" i="4"/>
  <c r="D748" i="4"/>
  <c r="D742" i="4"/>
  <c r="D762" i="4"/>
  <c r="D1475" i="4"/>
  <c r="D2207" i="4"/>
  <c r="D1488" i="4"/>
  <c r="D2224" i="4"/>
  <c r="D2569" i="4"/>
  <c r="D1111" i="4"/>
  <c r="D2574" i="4"/>
  <c r="D1497" i="4"/>
  <c r="D2579" i="4"/>
  <c r="D27" i="4"/>
  <c r="D1125" i="4"/>
  <c r="D1132" i="4"/>
  <c r="D1126" i="4"/>
  <c r="D2951" i="4"/>
  <c r="D400" i="4"/>
  <c r="D1863" i="4"/>
  <c r="D2953" i="4"/>
  <c r="D1489" i="4"/>
  <c r="D2932" i="4"/>
  <c r="D1474" i="4"/>
  <c r="D765" i="4"/>
  <c r="D1480" i="4"/>
  <c r="D2566" i="4"/>
  <c r="D2931" i="4"/>
  <c r="D9" i="4"/>
  <c r="D35" i="4"/>
  <c r="D1109" i="4"/>
  <c r="D2944" i="4"/>
  <c r="D381" i="4"/>
  <c r="D2937" i="4"/>
  <c r="D2564" i="4"/>
  <c r="D397" i="4"/>
  <c r="D1130" i="4"/>
  <c r="D1855" i="4"/>
  <c r="D2204" i="4"/>
  <c r="D2945" i="4"/>
  <c r="D2954" i="4"/>
  <c r="D384" i="4"/>
  <c r="D392" i="4"/>
  <c r="D1859" i="4"/>
  <c r="D2208" i="4"/>
  <c r="D2949" i="4"/>
  <c r="D2958" i="4"/>
  <c r="D15" i="4"/>
  <c r="D24" i="4"/>
  <c r="D1833" i="4"/>
  <c r="D2580" i="4"/>
  <c r="D389" i="4"/>
  <c r="D2578" i="4"/>
  <c r="D1106" i="4"/>
  <c r="D1844" i="4"/>
  <c r="D2930" i="4"/>
  <c r="D2955" i="4"/>
  <c r="D33" i="4"/>
  <c r="D378" i="4"/>
  <c r="D1117" i="4"/>
  <c r="D1485" i="4"/>
  <c r="D2575" i="4"/>
  <c r="D16" i="4"/>
  <c r="D2936" i="4"/>
  <c r="D758" i="4"/>
  <c r="D2582" i="4"/>
  <c r="D21" i="4"/>
  <c r="D743" i="4"/>
  <c r="D2583" i="4"/>
  <c r="D2952" i="4"/>
  <c r="D382" i="4"/>
  <c r="D737" i="4"/>
  <c r="D1123" i="4"/>
  <c r="D1108" i="4"/>
  <c r="D1493" i="4"/>
  <c r="D1846" i="4"/>
  <c r="D386" i="4"/>
  <c r="D741" i="4"/>
  <c r="D1128" i="4"/>
  <c r="D1115" i="4"/>
  <c r="D1837" i="4"/>
  <c r="D1854" i="4"/>
  <c r="D2591" i="4"/>
  <c r="D2228" i="4"/>
  <c r="D2950" i="4"/>
  <c r="D22" i="4"/>
  <c r="D1479" i="4"/>
  <c r="D738" i="4"/>
  <c r="D2212" i="4"/>
  <c r="D1103" i="4"/>
  <c r="D2218" i="4"/>
  <c r="D1498" i="4"/>
  <c r="D379" i="4"/>
  <c r="D1127" i="4"/>
  <c r="D2221" i="4"/>
  <c r="D2943" i="4"/>
  <c r="D32" i="4"/>
  <c r="D18" i="4"/>
  <c r="D751" i="4"/>
  <c r="D1849" i="4"/>
  <c r="D2568" i="4"/>
  <c r="D1847" i="4"/>
  <c r="D1116" i="4"/>
  <c r="D7" i="4"/>
  <c r="D398" i="4"/>
  <c r="D753" i="4"/>
  <c r="D1105" i="4"/>
  <c r="D1468" i="4"/>
  <c r="D1861" i="4"/>
  <c r="D2206" i="4"/>
  <c r="D402" i="4"/>
  <c r="D757" i="4"/>
  <c r="D1113" i="4"/>
  <c r="D1472" i="4"/>
  <c r="D2205" i="4"/>
  <c r="D2214" i="4"/>
  <c r="D1129" i="4"/>
  <c r="D391" i="4"/>
  <c r="D17" i="4"/>
  <c r="D394" i="4"/>
  <c r="D2941" i="4"/>
  <c r="D13" i="4"/>
  <c r="D750" i="4"/>
  <c r="D380" i="4"/>
  <c r="D1495" i="4"/>
  <c r="D2589" i="4"/>
  <c r="D393" i="4"/>
  <c r="D1490" i="4"/>
  <c r="D30" i="4"/>
  <c r="D401" i="4"/>
  <c r="D747" i="4"/>
  <c r="D1838" i="4"/>
  <c r="D2563" i="4"/>
  <c r="D37" i="4"/>
  <c r="D2940" i="4"/>
  <c r="D1496" i="4"/>
  <c r="D2947" i="4"/>
  <c r="D390" i="4"/>
  <c r="D1845" i="4"/>
  <c r="D20" i="4"/>
  <c r="D396" i="4"/>
  <c r="D1114" i="4"/>
  <c r="D1839" i="4"/>
  <c r="D1852" i="4"/>
  <c r="D2929" i="4"/>
  <c r="D2938" i="4"/>
  <c r="D373" i="4"/>
  <c r="D1118" i="4"/>
  <c r="D1843" i="4"/>
  <c r="D1856" i="4"/>
  <c r="D2933" i="4"/>
  <c r="D2942" i="4"/>
  <c r="D8" i="4"/>
  <c r="D190" i="4"/>
  <c r="D577" i="4"/>
  <c r="D933" i="4"/>
  <c r="D1306" i="4"/>
  <c r="D1304" i="4"/>
  <c r="D2015" i="4"/>
  <c r="D1292" i="4"/>
  <c r="D2036" i="4"/>
  <c r="D1669" i="4"/>
  <c r="D2769" i="4"/>
  <c r="D2395" i="4"/>
  <c r="D3130" i="4"/>
  <c r="D3119" i="4"/>
  <c r="D2755" i="4"/>
  <c r="D2772" i="4"/>
  <c r="D931" i="4"/>
  <c r="D932" i="4"/>
  <c r="D554" i="4"/>
  <c r="D578" i="4"/>
  <c r="D1297" i="4"/>
  <c r="D2035" i="4"/>
  <c r="D1656" i="4"/>
  <c r="D2388" i="4"/>
  <c r="D2381" i="4"/>
  <c r="D1311" i="4"/>
  <c r="D2754" i="4"/>
  <c r="D1657" i="4"/>
  <c r="D571" i="4"/>
  <c r="D2026" i="4"/>
  <c r="D3136" i="4"/>
  <c r="D2764" i="4"/>
  <c r="D559" i="4"/>
  <c r="D942" i="4"/>
  <c r="D555" i="4"/>
  <c r="D1659" i="4"/>
  <c r="D2387" i="4"/>
  <c r="D1676" i="4"/>
  <c r="D2408" i="4"/>
  <c r="D2745" i="4"/>
  <c r="D2014" i="4"/>
  <c r="D2774" i="4"/>
  <c r="D2402" i="4"/>
  <c r="D2017" i="4"/>
  <c r="D3127" i="4"/>
  <c r="D2760" i="4"/>
  <c r="D920" i="4"/>
  <c r="D2027" i="4"/>
  <c r="D3117" i="4"/>
  <c r="D3115" i="4"/>
  <c r="D918" i="4"/>
  <c r="D1664" i="4"/>
  <c r="D2762" i="4"/>
  <c r="D1658" i="4"/>
  <c r="D927" i="4"/>
  <c r="D947" i="4"/>
  <c r="D2751" i="4"/>
  <c r="D929" i="4"/>
  <c r="D948" i="4"/>
  <c r="D926" i="4"/>
  <c r="D938" i="4"/>
  <c r="D1651" i="4"/>
  <c r="D2379" i="4"/>
  <c r="D1668" i="4"/>
  <c r="D2400" i="4"/>
  <c r="D2399" i="4"/>
  <c r="D1670" i="4"/>
  <c r="D2766" i="4"/>
  <c r="D2041" i="4"/>
  <c r="D1649" i="4"/>
  <c r="D2768" i="4"/>
  <c r="D2042" i="4"/>
  <c r="D3132" i="4"/>
  <c r="D921" i="4"/>
  <c r="D1294" i="4"/>
  <c r="D1288" i="4"/>
  <c r="D1671" i="4"/>
  <c r="D919" i="4"/>
  <c r="D2024" i="4"/>
  <c r="D1308" i="4"/>
  <c r="D2757" i="4"/>
  <c r="D2038" i="4"/>
  <c r="D3118" i="4"/>
  <c r="D2767" i="4"/>
  <c r="D2397" i="4"/>
  <c r="D1650" i="4"/>
  <c r="D3131" i="4"/>
  <c r="D582" i="4"/>
  <c r="D941" i="4"/>
  <c r="D1314" i="4"/>
  <c r="D935" i="4"/>
  <c r="D2023" i="4"/>
  <c r="D1307" i="4"/>
  <c r="D2044" i="4"/>
  <c r="D2021" i="4"/>
  <c r="D3113" i="4"/>
  <c r="D2406" i="4"/>
  <c r="D3138" i="4"/>
  <c r="D3129" i="4"/>
  <c r="D2771" i="4"/>
  <c r="D2409" i="4"/>
  <c r="D2018" i="4"/>
  <c r="D200" i="4"/>
  <c r="D2380" i="4"/>
  <c r="D217" i="4"/>
  <c r="D2398" i="4"/>
  <c r="D581" i="4"/>
  <c r="D575" i="4"/>
  <c r="D1290" i="4"/>
  <c r="D943" i="4"/>
  <c r="D1667" i="4"/>
  <c r="D563" i="4"/>
  <c r="D2020" i="4"/>
  <c r="D1295" i="4"/>
  <c r="D2753" i="4"/>
  <c r="D2030" i="4"/>
  <c r="D3114" i="4"/>
  <c r="D2759" i="4"/>
  <c r="D2385" i="4"/>
  <c r="D1289" i="4"/>
  <c r="D3123" i="4"/>
  <c r="D566" i="4"/>
  <c r="D937" i="4"/>
  <c r="D1310" i="4"/>
  <c r="D1309" i="4"/>
  <c r="D2019" i="4"/>
  <c r="D1300" i="4"/>
  <c r="D2040" i="4"/>
  <c r="D1677" i="4"/>
  <c r="D2773" i="4"/>
  <c r="D2401" i="4"/>
  <c r="D3134" i="4"/>
  <c r="D3124" i="4"/>
  <c r="D2763" i="4"/>
  <c r="D3128" i="4"/>
  <c r="D1666" i="4"/>
  <c r="D936" i="4"/>
  <c r="D570" i="4"/>
  <c r="D922" i="4"/>
  <c r="D1305" i="4"/>
  <c r="D2039" i="4"/>
  <c r="D1660" i="4"/>
  <c r="D2392" i="4"/>
  <c r="D2389" i="4"/>
  <c r="D1654" i="4"/>
  <c r="D2758" i="4"/>
  <c r="D1673" i="4"/>
  <c r="D923" i="4"/>
  <c r="D2403" i="4"/>
  <c r="D1303" i="4"/>
  <c r="D3116" i="4"/>
  <c r="D1284" i="4"/>
  <c r="D2029" i="4"/>
  <c r="D3135" i="4"/>
  <c r="D944" i="4"/>
  <c r="D2043" i="4"/>
  <c r="D1662" i="4"/>
  <c r="D2752" i="4"/>
  <c r="D1286" i="4"/>
  <c r="D562" i="4"/>
  <c r="D2384" i="4"/>
  <c r="D1301" i="4"/>
  <c r="D2748" i="4"/>
  <c r="D1655" i="4"/>
  <c r="D2405" i="4"/>
  <c r="D1665" i="4"/>
  <c r="D925" i="4"/>
  <c r="D939" i="4"/>
  <c r="D2382" i="4"/>
  <c r="D2034" i="4"/>
  <c r="D2746" i="4"/>
  <c r="D2396" i="4"/>
  <c r="D3125" i="4"/>
  <c r="D2016" i="4"/>
  <c r="D2033" i="4"/>
  <c r="D2390" i="4"/>
  <c r="D3126" i="4"/>
  <c r="D3111" i="4"/>
  <c r="D940" i="4"/>
  <c r="D580" i="4"/>
  <c r="D553" i="4"/>
  <c r="D569" i="4"/>
  <c r="D560" i="4"/>
  <c r="D557" i="4"/>
  <c r="D212" i="4"/>
  <c r="D1291" i="4"/>
  <c r="D2037" i="4"/>
  <c r="D3140" i="4"/>
  <c r="D193" i="4"/>
  <c r="D2383" i="4"/>
  <c r="D1678" i="4"/>
  <c r="D3120" i="4"/>
  <c r="D1298" i="4"/>
  <c r="D2028" i="4"/>
  <c r="D3122" i="4"/>
  <c r="D3137" i="4"/>
  <c r="D2756" i="4"/>
  <c r="D2394" i="4"/>
  <c r="D567" i="4"/>
  <c r="D2749" i="4"/>
  <c r="D3133" i="4"/>
  <c r="D2386" i="4"/>
  <c r="D579" i="4"/>
  <c r="D1679" i="4"/>
  <c r="D928" i="4"/>
  <c r="D2031" i="4"/>
  <c r="D1296" i="4"/>
  <c r="D1674" i="4"/>
  <c r="D934" i="4"/>
  <c r="D1672" i="4"/>
  <c r="D2770" i="4"/>
  <c r="D2393" i="4"/>
  <c r="D1293" i="4"/>
  <c r="D1653" i="4"/>
  <c r="D2775" i="4"/>
  <c r="D945" i="4"/>
  <c r="D930" i="4"/>
  <c r="D2025" i="4"/>
  <c r="D1663" i="4"/>
  <c r="D2022" i="4"/>
  <c r="D3112" i="4"/>
  <c r="D1302" i="4"/>
  <c r="D1299" i="4"/>
  <c r="D2765" i="4"/>
  <c r="D216" i="4"/>
  <c r="D1652" i="4"/>
  <c r="D2750" i="4"/>
  <c r="D3121" i="4"/>
  <c r="D946" i="4"/>
  <c r="D2404" i="4"/>
  <c r="D2391" i="4"/>
  <c r="D3139" i="4"/>
  <c r="D1675" i="4"/>
  <c r="D2761" i="4"/>
  <c r="D2407" i="4"/>
  <c r="D1313" i="4"/>
  <c r="D1312" i="4"/>
  <c r="D1287" i="4"/>
  <c r="D201" i="4"/>
  <c r="D3110" i="4"/>
  <c r="D1285" i="4"/>
  <c r="D2032" i="4"/>
  <c r="D1661" i="4"/>
  <c r="D2747" i="4"/>
  <c r="D209" i="4"/>
  <c r="D561" i="4"/>
  <c r="D576" i="4"/>
  <c r="D192" i="4"/>
  <c r="D189" i="4"/>
  <c r="D564" i="4"/>
  <c r="D924" i="4"/>
  <c r="D208" i="4"/>
  <c r="D205" i="4"/>
  <c r="D568" i="4"/>
  <c r="D572" i="4"/>
  <c r="D195" i="4"/>
  <c r="D565" i="4"/>
  <c r="D211" i="4"/>
  <c r="D215" i="4"/>
  <c r="D188" i="4"/>
  <c r="D573" i="4"/>
  <c r="D574" i="4"/>
  <c r="D556" i="4"/>
  <c r="D210" i="4"/>
  <c r="D218" i="4"/>
  <c r="D583" i="4"/>
  <c r="D558" i="4"/>
  <c r="D213" i="4"/>
  <c r="D197" i="4"/>
  <c r="D204" i="4"/>
  <c r="D203" i="4"/>
  <c r="D202" i="4"/>
  <c r="D196" i="4"/>
  <c r="D207" i="4"/>
  <c r="D214" i="4"/>
  <c r="D191" i="4"/>
  <c r="D198" i="4"/>
  <c r="D206" i="4"/>
  <c r="D194" i="4"/>
  <c r="D199" i="4"/>
  <c r="D722" i="4"/>
  <c r="D1828" i="4"/>
  <c r="D3279" i="4"/>
  <c r="D3284" i="4"/>
  <c r="D2919" i="4"/>
  <c r="D728" i="4"/>
  <c r="D1460" i="4"/>
  <c r="D2546" i="4"/>
  <c r="D3290" i="4"/>
  <c r="D351" i="4"/>
  <c r="D2171" i="4"/>
  <c r="D1096" i="4"/>
  <c r="D3269" i="4"/>
  <c r="D3288" i="4"/>
  <c r="D2901" i="4"/>
  <c r="D2924" i="4"/>
  <c r="D1461" i="4"/>
  <c r="D725" i="4"/>
  <c r="D1805" i="4"/>
  <c r="D2910" i="4"/>
  <c r="D343" i="4"/>
  <c r="D2167" i="4"/>
  <c r="D1078" i="4"/>
  <c r="D3265" i="4"/>
  <c r="D3280" i="4"/>
  <c r="D723" i="4"/>
  <c r="D2533" i="4"/>
  <c r="D2193" i="4"/>
  <c r="D1826" i="4"/>
  <c r="D1832" i="4"/>
  <c r="D1101" i="4"/>
  <c r="D2177" i="4"/>
  <c r="D718" i="4"/>
  <c r="D2169" i="4"/>
  <c r="D1463" i="4"/>
  <c r="D341" i="4"/>
  <c r="D2911" i="4"/>
  <c r="D1810" i="4"/>
  <c r="D2923" i="4"/>
  <c r="D342" i="4"/>
  <c r="D365" i="4"/>
  <c r="D1073" i="4"/>
  <c r="D730" i="4"/>
  <c r="D1803" i="4"/>
  <c r="D1100" i="4"/>
  <c r="D2168" i="4"/>
  <c r="D1813" i="4"/>
  <c r="D2905" i="4"/>
  <c r="D2174" i="4"/>
  <c r="D2918" i="4"/>
  <c r="D2927" i="4"/>
  <c r="D1802" i="4"/>
  <c r="D2194" i="4"/>
  <c r="D1466" i="4"/>
  <c r="D1442" i="4"/>
  <c r="D370" i="4"/>
  <c r="D720" i="4"/>
  <c r="D344" i="4"/>
  <c r="D2192" i="4"/>
  <c r="D2904" i="4"/>
  <c r="D1464" i="4"/>
  <c r="D3276" i="4"/>
  <c r="D2914" i="4"/>
  <c r="D714" i="4"/>
  <c r="D1458" i="4"/>
  <c r="D1830" i="4"/>
  <c r="D2561" i="4"/>
  <c r="D366" i="4"/>
  <c r="D716" i="4"/>
  <c r="D1093" i="4"/>
  <c r="D1088" i="4"/>
  <c r="D1823" i="4"/>
  <c r="D1452" i="4"/>
  <c r="D2184" i="4"/>
  <c r="D2181" i="4"/>
  <c r="D2921" i="4"/>
  <c r="D2538" i="4"/>
  <c r="D1449" i="4"/>
  <c r="D1809" i="4"/>
  <c r="D2912" i="4"/>
  <c r="D3274" i="4"/>
  <c r="D2552" i="4"/>
  <c r="D2556" i="4"/>
  <c r="D359" i="4"/>
  <c r="D353" i="4"/>
  <c r="D2197" i="4"/>
  <c r="D1086" i="4"/>
  <c r="D2196" i="4"/>
  <c r="D2920" i="4"/>
  <c r="D1450" i="4"/>
  <c r="D727" i="4"/>
  <c r="D3275" i="4"/>
  <c r="D1091" i="4"/>
  <c r="D1459" i="4"/>
  <c r="D355" i="4"/>
  <c r="D736" i="4"/>
  <c r="D734" i="4"/>
  <c r="D1079" i="4"/>
  <c r="D2175" i="4"/>
  <c r="D1804" i="4"/>
  <c r="D731" i="4"/>
  <c r="D2537" i="4"/>
  <c r="D1438" i="4"/>
  <c r="D2554" i="4"/>
  <c r="D2185" i="4"/>
  <c r="D2539" i="4"/>
  <c r="D3273" i="4"/>
  <c r="D3292" i="4"/>
  <c r="D3267" i="4"/>
  <c r="D3268" i="4"/>
  <c r="D364" i="4"/>
  <c r="D710" i="4"/>
  <c r="D1817" i="4"/>
  <c r="D732" i="4"/>
  <c r="D2550" i="4"/>
  <c r="D733" i="4"/>
  <c r="D715" i="4"/>
  <c r="D1822" i="4"/>
  <c r="D349" i="4"/>
  <c r="D2908" i="4"/>
  <c r="D348" i="4"/>
  <c r="D717" i="4"/>
  <c r="D1098" i="4"/>
  <c r="D1447" i="4"/>
  <c r="D361" i="4"/>
  <c r="D1820" i="4"/>
  <c r="D1445" i="4"/>
  <c r="D2553" i="4"/>
  <c r="D1806" i="4"/>
  <c r="D2902" i="4"/>
  <c r="D2559" i="4"/>
  <c r="D3289" i="4"/>
  <c r="D352" i="4"/>
  <c r="D360" i="4"/>
  <c r="D1455" i="4"/>
  <c r="D707" i="4"/>
  <c r="D1824" i="4"/>
  <c r="D1453" i="4"/>
  <c r="D2557" i="4"/>
  <c r="D1814" i="4"/>
  <c r="D2906" i="4"/>
  <c r="D2903" i="4"/>
  <c r="D2915" i="4"/>
  <c r="D3293" i="4"/>
  <c r="D3286" i="4"/>
  <c r="D3272" i="4"/>
  <c r="D2536" i="4"/>
  <c r="D2560" i="4"/>
  <c r="D711" i="4"/>
  <c r="D2917" i="4"/>
  <c r="D2180" i="4"/>
  <c r="D1819" i="4"/>
  <c r="D1089" i="4"/>
  <c r="D358" i="4"/>
  <c r="D2178" i="4"/>
  <c r="D2916" i="4"/>
  <c r="D2555" i="4"/>
  <c r="D2562" i="4"/>
  <c r="D2545" i="4"/>
  <c r="D1812" i="4"/>
  <c r="D1439" i="4"/>
  <c r="D369" i="4"/>
  <c r="D2195" i="4"/>
  <c r="D1467" i="4"/>
  <c r="D1080" i="4"/>
  <c r="D726" i="4"/>
  <c r="D713" i="4"/>
  <c r="D357" i="4"/>
  <c r="D362" i="4"/>
  <c r="D3278" i="4"/>
  <c r="D721" i="4"/>
  <c r="D719" i="4"/>
  <c r="D1807" i="4"/>
  <c r="D1440" i="4"/>
  <c r="D2172" i="4"/>
  <c r="D1821" i="4"/>
  <c r="D2909" i="4"/>
  <c r="D2182" i="4"/>
  <c r="D2922" i="4"/>
  <c r="D1084" i="4"/>
  <c r="D2186" i="4"/>
  <c r="D2532" i="4"/>
  <c r="D1818" i="4"/>
  <c r="D2540" i="4"/>
  <c r="D3270" i="4"/>
  <c r="D2899" i="4"/>
  <c r="D2898" i="4"/>
  <c r="D2549" i="4"/>
  <c r="D1816" i="4"/>
  <c r="D1443" i="4"/>
  <c r="D709" i="4"/>
  <c r="D3287" i="4"/>
  <c r="D2900" i="4"/>
  <c r="D1441" i="4"/>
  <c r="D2190" i="4"/>
  <c r="D1829" i="4"/>
  <c r="D1444" i="4"/>
  <c r="D735" i="4"/>
  <c r="D368" i="4"/>
  <c r="D2179" i="4"/>
  <c r="D1451" i="4"/>
  <c r="D1074" i="4"/>
  <c r="D1097" i="4"/>
  <c r="D1072" i="4"/>
  <c r="D356" i="4"/>
  <c r="D346" i="4"/>
  <c r="D3283" i="4"/>
  <c r="D1077" i="4"/>
  <c r="D1095" i="4"/>
  <c r="D1827" i="4"/>
  <c r="D1456" i="4"/>
  <c r="D2188" i="4"/>
  <c r="D2189" i="4"/>
  <c r="D2925" i="4"/>
  <c r="D2542" i="4"/>
  <c r="D1465" i="4"/>
  <c r="D1825" i="4"/>
  <c r="D2928" i="4"/>
  <c r="D3282" i="4"/>
  <c r="D3291" i="4"/>
  <c r="D3266" i="4"/>
  <c r="D1457" i="4"/>
  <c r="D2534" i="4"/>
  <c r="D2173" i="4"/>
  <c r="D1448" i="4"/>
  <c r="D1071" i="4"/>
  <c r="D712" i="4"/>
  <c r="D3263" i="4"/>
  <c r="D3281" i="4"/>
  <c r="D2543" i="4"/>
  <c r="D1454" i="4"/>
  <c r="D1094" i="4"/>
  <c r="D2187" i="4"/>
  <c r="D1082" i="4"/>
  <c r="D367" i="4"/>
  <c r="D1831" i="4"/>
  <c r="D1099" i="4"/>
  <c r="D706" i="4"/>
  <c r="D1081" i="4"/>
  <c r="D724" i="4"/>
  <c r="D363" i="4"/>
  <c r="D347" i="4"/>
  <c r="D2907" i="4"/>
  <c r="D350" i="4"/>
  <c r="D1076" i="4"/>
  <c r="D1090" i="4"/>
  <c r="D2183" i="4"/>
  <c r="D1808" i="4"/>
  <c r="D1075" i="4"/>
  <c r="D2541" i="4"/>
  <c r="D1446" i="4"/>
  <c r="D2558" i="4"/>
  <c r="D2535" i="4"/>
  <c r="D2547" i="4"/>
  <c r="D3277" i="4"/>
  <c r="D2548" i="4"/>
  <c r="D3271" i="4"/>
  <c r="D3285" i="4"/>
  <c r="D2551" i="4"/>
  <c r="D1462" i="4"/>
  <c r="D1437" i="4"/>
  <c r="D2191" i="4"/>
  <c r="D1092" i="4"/>
  <c r="D371" i="4"/>
  <c r="D3264" i="4"/>
  <c r="D2170" i="4"/>
  <c r="D2544" i="4"/>
  <c r="D2926" i="4"/>
  <c r="D2913" i="4"/>
  <c r="D2176" i="4"/>
  <c r="D1811" i="4"/>
  <c r="D1085" i="4"/>
  <c r="D354" i="4"/>
  <c r="D1083" i="4"/>
  <c r="D1815" i="4"/>
  <c r="D345" i="4"/>
  <c r="D1087" i="4"/>
  <c r="D729" i="4"/>
  <c r="D708" i="4"/>
  <c r="K7" i="4"/>
  <c r="D27" i="18"/>
  <c r="D36" i="18"/>
  <c r="D2" i="18"/>
  <c r="Q2" i="18" s="1"/>
  <c r="F32" i="1"/>
  <c r="D14" i="18"/>
  <c r="L7" i="4" l="1"/>
  <c r="B14" i="1"/>
  <c r="K8" i="4" l="1"/>
  <c r="L8" i="4" l="1"/>
  <c r="K9" i="4" l="1"/>
  <c r="L9" i="4" l="1"/>
  <c r="C107" i="4" s="1"/>
  <c r="E107" i="4" s="1"/>
  <c r="F107" i="4" s="1"/>
  <c r="S107" i="4" s="1"/>
  <c r="C65" i="4"/>
  <c r="E65" i="4" s="1"/>
  <c r="F65" i="4" s="1"/>
  <c r="Q65" i="4" s="1"/>
  <c r="C3205" i="4"/>
  <c r="E3205" i="4" s="1"/>
  <c r="F3205" i="4" s="1"/>
  <c r="Y3205" i="4" s="1"/>
  <c r="C2839" i="4"/>
  <c r="E2839" i="4" s="1"/>
  <c r="F2839" i="4" s="1"/>
  <c r="Y2839" i="4" s="1"/>
  <c r="C2971" i="4"/>
  <c r="E2971" i="4" s="1"/>
  <c r="F2971" i="4" s="1"/>
  <c r="Q2971" i="4" s="1"/>
  <c r="C918" i="4"/>
  <c r="E918" i="4" s="1"/>
  <c r="F918" i="4" s="1"/>
  <c r="V918" i="4" s="1"/>
  <c r="C984" i="4"/>
  <c r="E984" i="4" s="1"/>
  <c r="F984" i="4" s="1"/>
  <c r="X984" i="4" s="1"/>
  <c r="C562" i="4"/>
  <c r="E562" i="4" s="1"/>
  <c r="F562" i="4" s="1"/>
  <c r="V562" i="4" s="1"/>
  <c r="C2493" i="4"/>
  <c r="E2493" i="4" s="1"/>
  <c r="F2493" i="4" s="1"/>
  <c r="Y2493" i="4" s="1"/>
  <c r="C2319" i="4"/>
  <c r="E2319" i="4" s="1"/>
  <c r="F2319" i="4" s="1"/>
  <c r="T2319" i="4" s="1"/>
  <c r="C857" i="4"/>
  <c r="E857" i="4" s="1"/>
  <c r="F857" i="4" s="1"/>
  <c r="T857" i="4" s="1"/>
  <c r="C358" i="4"/>
  <c r="E358" i="4" s="1"/>
  <c r="F358" i="4" s="1"/>
  <c r="AA358" i="4" s="1"/>
  <c r="C1331" i="4"/>
  <c r="E1331" i="4" s="1"/>
  <c r="F1331" i="4" s="1"/>
  <c r="W1331" i="4" s="1"/>
  <c r="C1658" i="4"/>
  <c r="E1658" i="4" s="1"/>
  <c r="F1658" i="4" s="1"/>
  <c r="V1658" i="4" s="1"/>
  <c r="C514" i="4"/>
  <c r="E514" i="4" s="1"/>
  <c r="F514" i="4" s="1"/>
  <c r="T514" i="4" s="1"/>
  <c r="C430" i="4"/>
  <c r="E430" i="4" s="1"/>
  <c r="F430" i="4" s="1"/>
  <c r="Q430" i="4" s="1"/>
  <c r="C938" i="4"/>
  <c r="E938" i="4" s="1"/>
  <c r="F938" i="4" s="1"/>
  <c r="V938" i="4" s="1"/>
  <c r="C2252" i="4"/>
  <c r="E2252" i="4" s="1"/>
  <c r="F2252" i="4" s="1"/>
  <c r="Q2252" i="4" s="1"/>
  <c r="C1865" i="4"/>
  <c r="E1865" i="4" s="1"/>
  <c r="F1865" i="4" s="1"/>
  <c r="Q1865" i="4" s="1"/>
  <c r="C3236" i="4"/>
  <c r="E3236" i="4" s="1"/>
  <c r="F3236" i="4" s="1"/>
  <c r="Z3236" i="4" s="1"/>
  <c r="C509" i="4"/>
  <c r="E509" i="4" s="1"/>
  <c r="F509" i="4" s="1"/>
  <c r="T509" i="4" s="1"/>
  <c r="C243" i="4"/>
  <c r="E243" i="4" s="1"/>
  <c r="F243" i="4" s="1"/>
  <c r="W243" i="4" s="1"/>
  <c r="C2824" i="4"/>
  <c r="E2824" i="4" s="1"/>
  <c r="F2824" i="4" s="1"/>
  <c r="X2824" i="4" s="1"/>
  <c r="C480" i="4"/>
  <c r="E480" i="4" s="1"/>
  <c r="F480" i="4" s="1"/>
  <c r="S480" i="4" s="1"/>
  <c r="C2687" i="4"/>
  <c r="E2687" i="4" s="1"/>
  <c r="F2687" i="4" s="1"/>
  <c r="T2687" i="4" s="1"/>
  <c r="C1035" i="4"/>
  <c r="E1035" i="4" s="1"/>
  <c r="F1035" i="4" s="1"/>
  <c r="Y1035" i="4" s="1"/>
  <c r="C2049" i="4"/>
  <c r="E2049" i="4" s="1"/>
  <c r="F2049" i="4" s="1"/>
  <c r="W2049" i="4" s="1"/>
  <c r="C1361" i="4"/>
  <c r="E1361" i="4" s="1"/>
  <c r="F1361" i="4" s="1"/>
  <c r="X1361" i="4" s="1"/>
  <c r="C2987" i="4"/>
  <c r="E2987" i="4" s="1"/>
  <c r="F2987" i="4" s="1"/>
  <c r="Q2987" i="4" s="1"/>
  <c r="C60" i="4"/>
  <c r="E60" i="4" s="1"/>
  <c r="F60" i="4" s="1"/>
  <c r="Q60" i="4" s="1"/>
  <c r="C52" i="4"/>
  <c r="E52" i="4" s="1"/>
  <c r="F52" i="4" s="1"/>
  <c r="Q52" i="4" s="1"/>
  <c r="C59" i="4"/>
  <c r="E59" i="4" s="1"/>
  <c r="F59" i="4" s="1"/>
  <c r="Q59" i="4" s="1"/>
  <c r="C70" i="4"/>
  <c r="E70" i="4" s="1"/>
  <c r="F70" i="4" s="1"/>
  <c r="R70" i="4" s="1"/>
  <c r="C3003" i="4"/>
  <c r="E3003" i="4" s="1"/>
  <c r="F3003" i="4" s="1"/>
  <c r="R3003" i="4" s="1"/>
  <c r="C2555" i="4"/>
  <c r="E2555" i="4" s="1"/>
  <c r="F2555" i="4" s="1"/>
  <c r="AA2555" i="4" s="1"/>
  <c r="C1317" i="4"/>
  <c r="E1317" i="4" s="1"/>
  <c r="F1317" i="4" s="1"/>
  <c r="W1317" i="4" s="1"/>
  <c r="C1813" i="4"/>
  <c r="E1813" i="4" s="1"/>
  <c r="F1813" i="4" s="1"/>
  <c r="AA1813" i="4" s="1"/>
  <c r="C992" i="4"/>
  <c r="E992" i="4" s="1"/>
  <c r="F992" i="4" s="1"/>
  <c r="X992" i="4" s="1"/>
  <c r="C2931" i="4"/>
  <c r="E2931" i="4" s="1"/>
  <c r="F2931" i="4" s="1"/>
  <c r="P2931" i="4" s="1"/>
  <c r="C20" i="4"/>
  <c r="E20" i="4" s="1"/>
  <c r="F20" i="4" s="1"/>
  <c r="P20" i="4" s="1"/>
  <c r="C2419" i="4"/>
  <c r="E2419" i="4" s="1"/>
  <c r="F2419" i="4" s="1"/>
  <c r="W2419" i="4" s="1"/>
  <c r="C317" i="4"/>
  <c r="E317" i="4" s="1"/>
  <c r="F317" i="4" s="1"/>
  <c r="Z317" i="4" s="1"/>
  <c r="C2580" i="4"/>
  <c r="E2580" i="4" s="1"/>
  <c r="F2580" i="4" s="1"/>
  <c r="P2580" i="4" s="1"/>
  <c r="C2879" i="4"/>
  <c r="E2879" i="4" s="1"/>
  <c r="F2879" i="4" s="1"/>
  <c r="Z2879" i="4" s="1"/>
  <c r="C1740" i="4"/>
  <c r="E1740" i="4" s="1"/>
  <c r="F1740" i="4" s="1"/>
  <c r="X1740" i="4" s="1"/>
  <c r="C1351" i="4"/>
  <c r="E1351" i="4" s="1"/>
  <c r="F1351" i="4" s="1"/>
  <c r="X1351" i="4" s="1"/>
  <c r="C1605" i="4"/>
  <c r="E1605" i="4" s="1"/>
  <c r="F1605" i="4" s="1"/>
  <c r="T1605" i="4" s="1"/>
  <c r="C1678" i="4"/>
  <c r="E1678" i="4" s="1"/>
  <c r="F1678" i="4" s="1"/>
  <c r="V1678" i="4" s="1"/>
  <c r="C362" i="4"/>
  <c r="E362" i="4" s="1"/>
  <c r="F362" i="4" s="1"/>
  <c r="AA362" i="4" s="1"/>
  <c r="C1929" i="4"/>
  <c r="E1929" i="4" s="1"/>
  <c r="F1929" i="4" s="1"/>
  <c r="S1929" i="4" s="1"/>
  <c r="C1002" i="4"/>
  <c r="E1002" i="4" s="1"/>
  <c r="F1002" i="4" s="1"/>
  <c r="X1002" i="4" s="1"/>
  <c r="C2026" i="4"/>
  <c r="E2026" i="4" s="1"/>
  <c r="F2026" i="4" s="1"/>
  <c r="V2026" i="4" s="1"/>
  <c r="C742" i="4"/>
  <c r="E742" i="4" s="1"/>
  <c r="F742" i="4" s="1"/>
  <c r="P742" i="4" s="1"/>
  <c r="C3264" i="4"/>
  <c r="E3264" i="4" s="1"/>
  <c r="F3264" i="4" s="1"/>
  <c r="AA3264" i="4" s="1"/>
  <c r="C819" i="4"/>
  <c r="E819" i="4" s="1"/>
  <c r="F819" i="4" s="1"/>
  <c r="R819" i="4" s="1"/>
  <c r="C3246" i="4"/>
  <c r="E3246" i="4" s="1"/>
  <c r="F3246" i="4" s="1"/>
  <c r="Z3246" i="4" s="1"/>
  <c r="C2032" i="4"/>
  <c r="E2032" i="4" s="1"/>
  <c r="F2032" i="4" s="1"/>
  <c r="V2032" i="4" s="1"/>
  <c r="C1973" i="4"/>
  <c r="E1973" i="4" s="1"/>
  <c r="F1973" i="4" s="1"/>
  <c r="T1973" i="4" s="1"/>
  <c r="C1292" i="4"/>
  <c r="E1292" i="4" s="1"/>
  <c r="F1292" i="4" s="1"/>
  <c r="V1292" i="4" s="1"/>
  <c r="C1953" i="4"/>
  <c r="E1953" i="4" s="1"/>
  <c r="F1953" i="4" s="1"/>
  <c r="T1953" i="4" s="1"/>
  <c r="C2900" i="4"/>
  <c r="E2900" i="4" s="1"/>
  <c r="F2900" i="4" s="1"/>
  <c r="AA2900" i="4" s="1"/>
  <c r="C1340" i="4"/>
  <c r="E1340" i="4" s="1"/>
  <c r="F1340" i="4" s="1"/>
  <c r="W1340" i="4" s="1"/>
  <c r="C792" i="4"/>
  <c r="E792" i="4" s="1"/>
  <c r="F792" i="4" s="1"/>
  <c r="Q792" i="4" s="1"/>
  <c r="C31" i="4"/>
  <c r="E31" i="4" s="1"/>
  <c r="F31" i="4" s="1"/>
  <c r="P31" i="4" s="1"/>
  <c r="C82" i="4"/>
  <c r="E82" i="4" s="1"/>
  <c r="F82" i="4" s="1"/>
  <c r="R82" i="4" s="1"/>
  <c r="C74" i="4"/>
  <c r="E74" i="4" s="1"/>
  <c r="F74" i="4" s="1"/>
  <c r="R74" i="4" s="1"/>
  <c r="C3200" i="4"/>
  <c r="E3200" i="4" s="1"/>
  <c r="F3200" i="4" s="1"/>
  <c r="X3200" i="4" s="1"/>
  <c r="C2861" i="4"/>
  <c r="E2861" i="4" s="1"/>
  <c r="F2861" i="4" s="1"/>
  <c r="Y2861" i="4" s="1"/>
  <c r="C3172" i="4"/>
  <c r="E3172" i="4" s="1"/>
  <c r="F3172" i="4" s="1"/>
  <c r="X3172" i="4" s="1"/>
  <c r="C912" i="4"/>
  <c r="E912" i="4" s="1"/>
  <c r="F912" i="4" s="1"/>
  <c r="U912" i="4" s="1"/>
  <c r="C693" i="4"/>
  <c r="E693" i="4" s="1"/>
  <c r="F693" i="4" s="1"/>
  <c r="Z693" i="4" s="1"/>
  <c r="C1983" i="4"/>
  <c r="E1983" i="4" s="1"/>
  <c r="F1983" i="4" s="1"/>
  <c r="T1983" i="4" s="1"/>
  <c r="C2300" i="4"/>
  <c r="E2300" i="4" s="1"/>
  <c r="F2300" i="4" s="1"/>
  <c r="S2300" i="4" s="1"/>
  <c r="C2164" i="4"/>
  <c r="E2164" i="4" s="1"/>
  <c r="F2164" i="4" s="1"/>
  <c r="Z2164" i="4" s="1"/>
  <c r="C2011" i="4"/>
  <c r="E2011" i="4" s="1"/>
  <c r="F2011" i="4" s="1"/>
  <c r="U2011" i="4" s="1"/>
  <c r="C246" i="4"/>
  <c r="E246" i="4" s="1"/>
  <c r="F246" i="4" s="1"/>
  <c r="W246" i="4" s="1"/>
  <c r="C1463" i="4"/>
  <c r="E1463" i="4" s="1"/>
  <c r="F1463" i="4" s="1"/>
  <c r="AA1463" i="4" s="1"/>
  <c r="C2873" i="4"/>
  <c r="E2873" i="4" s="1"/>
  <c r="F2873" i="4" s="1"/>
  <c r="Z2873" i="4" s="1"/>
  <c r="C760" i="4"/>
  <c r="E760" i="4" s="1"/>
  <c r="F760" i="4" s="1"/>
  <c r="P760" i="4" s="1"/>
  <c r="C2036" i="4"/>
  <c r="E2036" i="4" s="1"/>
  <c r="F2036" i="4" s="1"/>
  <c r="V2036" i="4" s="1"/>
  <c r="C974" i="4"/>
  <c r="E974" i="4" s="1"/>
  <c r="F974" i="4" s="1"/>
  <c r="W974" i="4" s="1"/>
  <c r="C1683" i="4"/>
  <c r="E1683" i="4" s="1"/>
  <c r="F1683" i="4" s="1"/>
  <c r="W1683" i="4" s="1"/>
  <c r="C1546" i="4"/>
  <c r="E1546" i="4" s="1"/>
  <c r="F1546" i="4" s="1"/>
  <c r="R1546" i="4" s="1"/>
  <c r="C888" i="4"/>
  <c r="E888" i="4" s="1"/>
  <c r="F888" i="4" s="1"/>
  <c r="U888" i="4" s="1"/>
  <c r="C1466" i="4"/>
  <c r="E1466" i="4" s="1"/>
  <c r="F1466" i="4" s="1"/>
  <c r="AA1466" i="4" s="1"/>
  <c r="C1599" i="4"/>
  <c r="E1599" i="4" s="1"/>
  <c r="F1599" i="4" s="1"/>
  <c r="T1599" i="4" s="1"/>
  <c r="C1965" i="4"/>
  <c r="E1965" i="4" s="1"/>
  <c r="F1965" i="4" s="1"/>
  <c r="T1965" i="4" s="1"/>
  <c r="C3099" i="4"/>
  <c r="E3099" i="4" s="1"/>
  <c r="F3099" i="4" s="1"/>
  <c r="U3099" i="4" s="1"/>
  <c r="C738" i="4"/>
  <c r="E738" i="4" s="1"/>
  <c r="F738" i="4" s="1"/>
  <c r="P738" i="4" s="1"/>
  <c r="C877" i="4"/>
  <c r="E877" i="4" s="1"/>
  <c r="F877" i="4" s="1"/>
  <c r="T877" i="4" s="1"/>
  <c r="C1568" i="4"/>
  <c r="E1568" i="4" s="1"/>
  <c r="F1568" i="4" s="1"/>
  <c r="S1568" i="4" s="1"/>
  <c r="C761" i="4"/>
  <c r="E761" i="4" s="1"/>
  <c r="F761" i="4" s="1"/>
  <c r="P761" i="4" s="1"/>
  <c r="C2433" i="4"/>
  <c r="E2433" i="4" s="1"/>
  <c r="F2433" i="4" s="1"/>
  <c r="W2433" i="4" s="1"/>
  <c r="C2360" i="4"/>
  <c r="E2360" i="4" s="1"/>
  <c r="F2360" i="4" s="1"/>
  <c r="U2360" i="4" s="1"/>
  <c r="C2490" i="4"/>
  <c r="E2490" i="4" s="1"/>
  <c r="F2490" i="4" s="1"/>
  <c r="Y2490" i="4" s="1"/>
  <c r="C2625" i="4"/>
  <c r="E2625" i="4" s="1"/>
  <c r="F2625" i="4" s="1"/>
  <c r="R2625" i="4" s="1"/>
  <c r="C79" i="4"/>
  <c r="E79" i="4" s="1"/>
  <c r="F79" i="4" s="1"/>
  <c r="R79" i="4" s="1"/>
  <c r="C86" i="4"/>
  <c r="E86" i="4" s="1"/>
  <c r="F86" i="4" s="1"/>
  <c r="R86" i="4" s="1"/>
  <c r="C81" i="4"/>
  <c r="E81" i="4" s="1"/>
  <c r="F81" i="4" s="1"/>
  <c r="R81" i="4" s="1"/>
  <c r="C48" i="4"/>
  <c r="E48" i="4" s="1"/>
  <c r="F48" i="4" s="1"/>
  <c r="Q48" i="4" s="1"/>
  <c r="C58" i="4"/>
  <c r="E58" i="4" s="1"/>
  <c r="F58" i="4" s="1"/>
  <c r="Q58" i="4" s="1"/>
  <c r="C1305" i="4"/>
  <c r="E1305" i="4" s="1"/>
  <c r="F1305" i="4" s="1"/>
  <c r="V1305" i="4" s="1"/>
  <c r="C1821" i="4"/>
  <c r="E1821" i="4" s="1"/>
  <c r="F1821" i="4" s="1"/>
  <c r="AA1821" i="4" s="1"/>
  <c r="C1851" i="4"/>
  <c r="E1851" i="4" s="1"/>
  <c r="F1851" i="4" s="1"/>
  <c r="P1851" i="4" s="1"/>
  <c r="C891" i="4"/>
  <c r="E891" i="4" s="1"/>
  <c r="F891" i="4" s="1"/>
  <c r="U891" i="4" s="1"/>
  <c r="C1003" i="4"/>
  <c r="E1003" i="4" s="1"/>
  <c r="F1003" i="4" s="1"/>
  <c r="X1003" i="4" s="1"/>
  <c r="C931" i="4"/>
  <c r="E931" i="4" s="1"/>
  <c r="F931" i="4" s="1"/>
  <c r="V931" i="4" s="1"/>
  <c r="C2233" i="4"/>
  <c r="E2233" i="4" s="1"/>
  <c r="F2233" i="4" s="1"/>
  <c r="Q2233" i="4" s="1"/>
  <c r="C1043" i="4"/>
  <c r="E1043" i="4" s="1"/>
  <c r="F1043" i="4" s="1"/>
  <c r="Z1043" i="4" s="1"/>
  <c r="C547" i="4"/>
  <c r="E547" i="4" s="1"/>
  <c r="F547" i="4" s="1"/>
  <c r="U547" i="4" s="1"/>
  <c r="C2778" i="4"/>
  <c r="E2778" i="4" s="1"/>
  <c r="F2778" i="4" s="1"/>
  <c r="W2778" i="4" s="1"/>
  <c r="C2357" i="4"/>
  <c r="E2357" i="4" s="1"/>
  <c r="F2357" i="4" s="1"/>
  <c r="U2357" i="4" s="1"/>
  <c r="C1707" i="4"/>
  <c r="E1707" i="4" s="1"/>
  <c r="F1707" i="4" s="1"/>
  <c r="W1707" i="4" s="1"/>
  <c r="C22" i="4"/>
  <c r="E22" i="4" s="1"/>
  <c r="F22" i="4" s="1"/>
  <c r="P22" i="4" s="1"/>
  <c r="C1787" i="4"/>
  <c r="E1787" i="4" s="1"/>
  <c r="F1787" i="4" s="1"/>
  <c r="Z1787" i="4" s="1"/>
  <c r="C821" i="4"/>
  <c r="E821" i="4" s="1"/>
  <c r="F821" i="4" s="1"/>
  <c r="R821" i="4" s="1"/>
  <c r="C1996" i="4"/>
  <c r="E1996" i="4" s="1"/>
  <c r="F1996" i="4" s="1"/>
  <c r="U1996" i="4" s="1"/>
  <c r="C512" i="4"/>
  <c r="E512" i="4" s="1"/>
  <c r="F512" i="4" s="1"/>
  <c r="T512" i="4" s="1"/>
  <c r="C2851" i="4"/>
  <c r="E2851" i="4" s="1"/>
  <c r="F2851" i="4" s="1"/>
  <c r="Y2851" i="4" s="1"/>
  <c r="C1566" i="4"/>
  <c r="E1566" i="4" s="1"/>
  <c r="F1566" i="4" s="1"/>
  <c r="S1566" i="4" s="1"/>
  <c r="C1314" i="4"/>
  <c r="E1314" i="4" s="1"/>
  <c r="F1314" i="4" s="1"/>
  <c r="V1314" i="4" s="1"/>
  <c r="C408" i="4"/>
  <c r="E408" i="4" s="1"/>
  <c r="F408" i="4" s="1"/>
  <c r="Q408" i="4" s="1"/>
  <c r="C849" i="4"/>
  <c r="E849" i="4" s="1"/>
  <c r="F849" i="4" s="1"/>
  <c r="S849" i="4" s="1"/>
  <c r="C204" i="4"/>
  <c r="E204" i="4" s="1"/>
  <c r="F204" i="4" s="1"/>
  <c r="V204" i="4" s="1"/>
  <c r="C2091" i="4"/>
  <c r="E2091" i="4" s="1"/>
  <c r="F2091" i="4" s="1"/>
  <c r="X2091" i="4" s="1"/>
  <c r="C1358" i="4"/>
  <c r="E1358" i="4" s="1"/>
  <c r="F1358" i="4" s="1"/>
  <c r="X1358" i="4" s="1"/>
  <c r="C1906" i="4"/>
  <c r="E1906" i="4" s="1"/>
  <c r="F1906" i="4" s="1"/>
  <c r="R1906" i="4" s="1"/>
  <c r="C2289" i="4"/>
  <c r="E2289" i="4" s="1"/>
  <c r="F2289" i="4" s="1"/>
  <c r="S2289" i="4" s="1"/>
  <c r="C3208" i="4"/>
  <c r="E3208" i="4" s="1"/>
  <c r="F3208" i="4" s="1"/>
  <c r="Y3208" i="4" s="1"/>
  <c r="C2858" i="4"/>
  <c r="E2858" i="4" s="1"/>
  <c r="F2858" i="4" s="1"/>
  <c r="Y2858" i="4" s="1"/>
  <c r="C1373" i="4"/>
  <c r="E1373" i="4" s="1"/>
  <c r="F1373" i="4" s="1"/>
  <c r="X1373" i="4" s="1"/>
  <c r="C520" i="4"/>
  <c r="E520" i="4" s="1"/>
  <c r="F520" i="4" s="1"/>
  <c r="T520" i="4" s="1"/>
  <c r="C64" i="4"/>
  <c r="E64" i="4" s="1"/>
  <c r="F64" i="4" s="1"/>
  <c r="Q64" i="4" s="1"/>
  <c r="C30" i="4"/>
  <c r="E30" i="4" s="1"/>
  <c r="F30" i="4" s="1"/>
  <c r="P30" i="4" s="1"/>
  <c r="C95" i="4"/>
  <c r="E95" i="4" s="1"/>
  <c r="F95" i="4" s="1"/>
  <c r="R95" i="4" s="1"/>
  <c r="C50" i="4"/>
  <c r="E50" i="4" s="1"/>
  <c r="F50" i="4" s="1"/>
  <c r="Q50" i="4" s="1"/>
  <c r="C73" i="4"/>
  <c r="E73" i="4" s="1"/>
  <c r="F73" i="4" s="1"/>
  <c r="R73" i="4" s="1"/>
  <c r="C18" i="4"/>
  <c r="E18" i="4" s="1"/>
  <c r="F18" i="4" s="1"/>
  <c r="P18" i="4" s="1"/>
  <c r="C2150" i="4"/>
  <c r="E2150" i="4" s="1"/>
  <c r="F2150" i="4" s="1"/>
  <c r="Z2150" i="4" s="1"/>
  <c r="C1286" i="4"/>
  <c r="E1286" i="4" s="1"/>
  <c r="F1286" i="4" s="1"/>
  <c r="V1286" i="4" s="1"/>
  <c r="C2381" i="4"/>
  <c r="E2381" i="4" s="1"/>
  <c r="F2381" i="4" s="1"/>
  <c r="V2381" i="4" s="1"/>
  <c r="C3068" i="4"/>
  <c r="E3068" i="4" s="1"/>
  <c r="F3068" i="4" s="1"/>
  <c r="T3068" i="4" s="1"/>
  <c r="C670" i="4"/>
  <c r="E670" i="4" s="1"/>
  <c r="F670" i="4" s="1"/>
  <c r="Y670" i="4" s="1"/>
  <c r="C715" i="4"/>
  <c r="E715" i="4" s="1"/>
  <c r="F715" i="4" s="1"/>
  <c r="AA715" i="4" s="1"/>
  <c r="C2988" i="4"/>
  <c r="E2988" i="4" s="1"/>
  <c r="F2988" i="4" s="1"/>
  <c r="R2988" i="4" s="1"/>
  <c r="C1978" i="4"/>
  <c r="E1978" i="4" s="1"/>
  <c r="F1978" i="4" s="1"/>
  <c r="T1978" i="4" s="1"/>
  <c r="C386" i="4"/>
  <c r="E386" i="4" s="1"/>
  <c r="F386" i="4" s="1"/>
  <c r="P386" i="4" s="1"/>
  <c r="C858" i="4"/>
  <c r="E858" i="4" s="1"/>
  <c r="F858" i="4" s="1"/>
  <c r="T858" i="4" s="1"/>
  <c r="C3181" i="4"/>
  <c r="E3181" i="4" s="1"/>
  <c r="F3181" i="4" s="1"/>
  <c r="X3181" i="4" s="1"/>
  <c r="C1681" i="4"/>
  <c r="E1681" i="4" s="1"/>
  <c r="F1681" i="4" s="1"/>
  <c r="W1681" i="4" s="1"/>
  <c r="C2886" i="4"/>
  <c r="E2886" i="4" s="1"/>
  <c r="F2886" i="4" s="1"/>
  <c r="Z2886" i="4" s="1"/>
  <c r="C1956" i="4"/>
  <c r="E1956" i="4" s="1"/>
  <c r="F1956" i="4" s="1"/>
  <c r="T1956" i="4" s="1"/>
  <c r="C2270" i="4"/>
  <c r="E2270" i="4" s="1"/>
  <c r="F2270" i="4" s="1"/>
  <c r="R2270" i="4" s="1"/>
  <c r="C3063" i="4"/>
  <c r="E3063" i="4" s="1"/>
  <c r="F3063" i="4" s="1"/>
  <c r="T3063" i="4" s="1"/>
  <c r="C1168" i="4"/>
  <c r="E1168" i="4" s="1"/>
  <c r="F1168" i="4" s="1"/>
  <c r="R1168" i="4" s="1"/>
  <c r="C2942" i="4"/>
  <c r="E2942" i="4" s="1"/>
  <c r="F2942" i="4" s="1"/>
  <c r="P2942" i="4" s="1"/>
  <c r="C1815" i="4"/>
  <c r="E1815" i="4" s="1"/>
  <c r="F1815" i="4" s="1"/>
  <c r="AA1815" i="4" s="1"/>
  <c r="C1034" i="4"/>
  <c r="E1034" i="4" s="1"/>
  <c r="F1034" i="4" s="1"/>
  <c r="Y1034" i="4" s="1"/>
  <c r="C329" i="4"/>
  <c r="E329" i="4" s="1"/>
  <c r="F329" i="4" s="1"/>
  <c r="Z329" i="4" s="1"/>
  <c r="C2201" i="4"/>
  <c r="E2201" i="4" s="1"/>
  <c r="F2201" i="4" s="1"/>
  <c r="P2201" i="4" s="1"/>
  <c r="C1456" i="4"/>
  <c r="E1456" i="4" s="1"/>
  <c r="F1456" i="4" s="1"/>
  <c r="AA1456" i="4" s="1"/>
  <c r="C26" i="4"/>
  <c r="E26" i="4" s="1"/>
  <c r="F26" i="4" s="1"/>
  <c r="P26" i="4" s="1"/>
  <c r="C1212" i="4"/>
  <c r="E1212" i="4" s="1"/>
  <c r="F1212" i="4" s="1"/>
  <c r="S1212" i="4" s="1"/>
  <c r="C318" i="4"/>
  <c r="E318" i="4" s="1"/>
  <c r="F318" i="4" s="1"/>
  <c r="Z318" i="4" s="1"/>
  <c r="C2955" i="4"/>
  <c r="E2955" i="4" s="1"/>
  <c r="F2955" i="4" s="1"/>
  <c r="P2955" i="4" s="1"/>
  <c r="C970" i="4"/>
  <c r="E970" i="4" s="1"/>
  <c r="F970" i="4" s="1"/>
  <c r="W970" i="4" s="1"/>
  <c r="C34" i="4"/>
  <c r="E34" i="4" s="1"/>
  <c r="F34" i="4" s="1"/>
  <c r="P34" i="4" s="1"/>
  <c r="C39" i="4"/>
  <c r="E39" i="4" s="1"/>
  <c r="F39" i="4" s="1"/>
  <c r="Q39" i="4" s="1"/>
  <c r="C92" i="4"/>
  <c r="E92" i="4" s="1"/>
  <c r="F92" i="4" s="1"/>
  <c r="R92" i="4" s="1"/>
  <c r="C41" i="4"/>
  <c r="E41" i="4" s="1"/>
  <c r="F41" i="4" s="1"/>
  <c r="Q41" i="4" s="1"/>
  <c r="C1551" i="4"/>
  <c r="E1551" i="4" s="1"/>
  <c r="F1551" i="4" s="1"/>
  <c r="R1551" i="4" s="1"/>
  <c r="C2066" i="4"/>
  <c r="E2066" i="4" s="1"/>
  <c r="F2066" i="4" s="1"/>
  <c r="W2066" i="4" s="1"/>
  <c r="C526" i="4"/>
  <c r="E526" i="4" s="1"/>
  <c r="F526" i="4" s="1"/>
  <c r="U526" i="4" s="1"/>
  <c r="C709" i="4"/>
  <c r="E709" i="4" s="1"/>
  <c r="F709" i="4" s="1"/>
  <c r="AA709" i="4" s="1"/>
  <c r="C3093" i="4"/>
  <c r="E3093" i="4" s="1"/>
  <c r="F3093" i="4" s="1"/>
  <c r="U3093" i="4" s="1"/>
  <c r="C293" i="4"/>
  <c r="E293" i="4" s="1"/>
  <c r="F293" i="4" s="1"/>
  <c r="Y293" i="4" s="1"/>
  <c r="C23" i="4"/>
  <c r="E23" i="4" s="1"/>
  <c r="F23" i="4" s="1"/>
  <c r="P23" i="4" s="1"/>
  <c r="C453" i="4"/>
  <c r="E453" i="4" s="1"/>
  <c r="F453" i="4" s="1"/>
  <c r="R453" i="4" s="1"/>
  <c r="C2725" i="4"/>
  <c r="E2725" i="4" s="1"/>
  <c r="F2725" i="4" s="1"/>
  <c r="U2725" i="4" s="1"/>
  <c r="C1809" i="4"/>
  <c r="E1809" i="4" s="1"/>
  <c r="F1809" i="4" s="1"/>
  <c r="AA1809" i="4" s="1"/>
  <c r="C3107" i="4"/>
  <c r="E3107" i="4" s="1"/>
  <c r="F3107" i="4" s="1"/>
  <c r="U3107" i="4" s="1"/>
  <c r="C1150" i="4"/>
  <c r="E1150" i="4" s="1"/>
  <c r="F1150" i="4" s="1"/>
  <c r="Q1150" i="4" s="1"/>
  <c r="C363" i="4"/>
  <c r="E363" i="4" s="1"/>
  <c r="F363" i="4" s="1"/>
  <c r="AA363" i="4" s="1"/>
  <c r="C2468" i="4"/>
  <c r="E2468" i="4" s="1"/>
  <c r="F2468" i="4" s="1"/>
  <c r="X2468" i="4" s="1"/>
  <c r="C2984" i="4"/>
  <c r="E2984" i="4" s="1"/>
  <c r="F2984" i="4" s="1"/>
  <c r="Q2984" i="4" s="1"/>
  <c r="C451" i="4"/>
  <c r="E451" i="4" s="1"/>
  <c r="F451" i="4" s="1"/>
  <c r="R451" i="4" s="1"/>
  <c r="C1999" i="4"/>
  <c r="E1999" i="4" s="1"/>
  <c r="F1999" i="4" s="1"/>
  <c r="U1999" i="4" s="1"/>
  <c r="C1392" i="4"/>
  <c r="E1392" i="4" s="1"/>
  <c r="F1392" i="4" s="1"/>
  <c r="Y1392" i="4" s="1"/>
  <c r="C2702" i="4"/>
  <c r="E2702" i="4" s="1"/>
  <c r="F2702" i="4" s="1"/>
  <c r="T2702" i="4" s="1"/>
  <c r="C393" i="4"/>
  <c r="E393" i="4" s="1"/>
  <c r="F393" i="4" s="1"/>
  <c r="P393" i="4" s="1"/>
  <c r="C25" i="4"/>
  <c r="E25" i="4" s="1"/>
  <c r="F25" i="4" s="1"/>
  <c r="P25" i="4" s="1"/>
  <c r="C486" i="4"/>
  <c r="E486" i="4" s="1"/>
  <c r="F486" i="4" s="1"/>
  <c r="S486" i="4" s="1"/>
  <c r="C1042" i="4"/>
  <c r="E1042" i="4" s="1"/>
  <c r="F1042" i="4" s="1"/>
  <c r="Z1042" i="4" s="1"/>
  <c r="C454" i="4"/>
  <c r="E454" i="4" s="1"/>
  <c r="F454" i="4" s="1"/>
  <c r="R454" i="4" s="1"/>
  <c r="C2172" i="4"/>
  <c r="E2172" i="4" s="1"/>
  <c r="F2172" i="4" s="1"/>
  <c r="AA2172" i="4" s="1"/>
  <c r="C374" i="4"/>
  <c r="E374" i="4" s="1"/>
  <c r="F374" i="4" s="1"/>
  <c r="P374" i="4" s="1"/>
  <c r="C1708" i="4"/>
  <c r="E1708" i="4" s="1"/>
  <c r="F1708" i="4" s="1"/>
  <c r="W1708" i="4" s="1"/>
  <c r="C1078" i="4"/>
  <c r="E1078" i="4" s="1"/>
  <c r="F1078" i="4" s="1"/>
  <c r="AA1078" i="4" s="1"/>
  <c r="C795" i="4"/>
  <c r="E795" i="4" s="1"/>
  <c r="F795" i="4" s="1"/>
  <c r="Q795" i="4" s="1"/>
  <c r="C1121" i="4"/>
  <c r="E1121" i="4" s="1"/>
  <c r="F1121" i="4" s="1"/>
  <c r="P1121" i="4" s="1"/>
  <c r="C2353" i="4"/>
  <c r="E2353" i="4" s="1"/>
  <c r="F2353" i="4" s="1"/>
  <c r="U2353" i="4" s="1"/>
  <c r="C66" i="4"/>
  <c r="E66" i="4" s="1"/>
  <c r="F66" i="4" s="1"/>
  <c r="R66" i="4" s="1"/>
  <c r="C98" i="4"/>
  <c r="E98" i="4" s="1"/>
  <c r="F98" i="4" s="1"/>
  <c r="S98" i="4" s="1"/>
  <c r="C42" i="4"/>
  <c r="E42" i="4" s="1"/>
  <c r="F42" i="4" s="1"/>
  <c r="Q42" i="4" s="1"/>
  <c r="C55" i="4"/>
  <c r="E55" i="4" s="1"/>
  <c r="F55" i="4" s="1"/>
  <c r="Q55" i="4" s="1"/>
  <c r="C27" i="4"/>
  <c r="E27" i="4" s="1"/>
  <c r="F27" i="4" s="1"/>
  <c r="P27" i="4" s="1"/>
  <c r="C1173" i="4"/>
  <c r="E1173" i="4" s="1"/>
  <c r="F1173" i="4" s="1"/>
  <c r="R1173" i="4" s="1"/>
  <c r="C1786" i="4"/>
  <c r="E1786" i="4" s="1"/>
  <c r="F1786" i="4" s="1"/>
  <c r="Z1786" i="4" s="1"/>
  <c r="C2817" i="4"/>
  <c r="E2817" i="4" s="1"/>
  <c r="F2817" i="4" s="1"/>
  <c r="X2817" i="4" s="1"/>
  <c r="C3282" i="4"/>
  <c r="E3282" i="4" s="1"/>
  <c r="F3282" i="4" s="1"/>
  <c r="AA3282" i="4" s="1"/>
  <c r="C814" i="4"/>
  <c r="E814" i="4" s="1"/>
  <c r="F814" i="4" s="1"/>
  <c r="R814" i="4" s="1"/>
  <c r="C2745" i="4"/>
  <c r="E2745" i="4" s="1"/>
  <c r="F2745" i="4" s="1"/>
  <c r="V2745" i="4" s="1"/>
  <c r="C2562" i="4"/>
  <c r="E2562" i="4" s="1"/>
  <c r="F2562" i="4" s="1"/>
  <c r="AA2562" i="4" s="1"/>
  <c r="C2042" i="4"/>
  <c r="E2042" i="4" s="1"/>
  <c r="F2042" i="4" s="1"/>
  <c r="V2042" i="4" s="1"/>
  <c r="C2612" i="4"/>
  <c r="E2612" i="4" s="1"/>
  <c r="F2612" i="4" s="1"/>
  <c r="Q2612" i="4" s="1"/>
  <c r="C2726" i="4"/>
  <c r="E2726" i="4" s="1"/>
  <c r="F2726" i="4" s="1"/>
  <c r="U2726" i="4" s="1"/>
  <c r="C1430" i="4"/>
  <c r="E1430" i="4" s="1"/>
  <c r="F1430" i="4" s="1"/>
  <c r="Z1430" i="4" s="1"/>
  <c r="C2005" i="4"/>
  <c r="E2005" i="4" s="1"/>
  <c r="F2005" i="4" s="1"/>
  <c r="U2005" i="4" s="1"/>
  <c r="C1760" i="4"/>
  <c r="E1760" i="4" s="1"/>
  <c r="F1760" i="4" s="1"/>
  <c r="Y1760" i="4" s="1"/>
  <c r="C24" i="4"/>
  <c r="E24" i="4" s="1"/>
  <c r="F24" i="4" s="1"/>
  <c r="P24" i="4" s="1"/>
  <c r="C2017" i="4"/>
  <c r="E2017" i="4" s="1"/>
  <c r="F2017" i="4" s="1"/>
  <c r="V2017" i="4" s="1"/>
  <c r="C2166" i="4"/>
  <c r="E2166" i="4" s="1"/>
  <c r="F2166" i="4" s="1"/>
  <c r="Z2166" i="4" s="1"/>
  <c r="C1794" i="4"/>
  <c r="E1794" i="4" s="1"/>
  <c r="F1794" i="4" s="1"/>
  <c r="Z1794" i="4" s="1"/>
  <c r="C2307" i="4"/>
  <c r="E2307" i="4" s="1"/>
  <c r="F2307" i="4" s="1"/>
  <c r="S2307" i="4" s="1"/>
  <c r="C694" i="4"/>
  <c r="E694" i="4" s="1"/>
  <c r="F694" i="4" s="1"/>
  <c r="Z694" i="4" s="1"/>
  <c r="C2551" i="4"/>
  <c r="E2551" i="4" s="1"/>
  <c r="F2551" i="4" s="1"/>
  <c r="AA2551" i="4" s="1"/>
  <c r="C807" i="4"/>
  <c r="E807" i="4" s="1"/>
  <c r="F807" i="4" s="1"/>
  <c r="R807" i="4" s="1"/>
  <c r="C695" i="4"/>
  <c r="E695" i="4" s="1"/>
  <c r="F695" i="4" s="1"/>
  <c r="Z695" i="4" s="1"/>
  <c r="C2859" i="4"/>
  <c r="E2859" i="4" s="1"/>
  <c r="F2859" i="4" s="1"/>
  <c r="Y2859" i="4" s="1"/>
  <c r="C2615" i="4"/>
  <c r="E2615" i="4" s="1"/>
  <c r="F2615" i="4" s="1"/>
  <c r="Q2615" i="4" s="1"/>
  <c r="C1197" i="4"/>
  <c r="E1197" i="4" s="1"/>
  <c r="F1197" i="4" s="1"/>
  <c r="S1197" i="4" s="1"/>
  <c r="C3080" i="4"/>
  <c r="E3080" i="4" s="1"/>
  <c r="F3080" i="4" s="1"/>
  <c r="U3080" i="4" s="1"/>
  <c r="C378" i="4"/>
  <c r="E378" i="4" s="1"/>
  <c r="F378" i="4" s="1"/>
  <c r="P378" i="4" s="1"/>
  <c r="C2764" i="4"/>
  <c r="E2764" i="4" s="1"/>
  <c r="F2764" i="4" s="1"/>
  <c r="V2764" i="4" s="1"/>
  <c r="C1692" i="4"/>
  <c r="E1692" i="4" s="1"/>
  <c r="F1692" i="4" s="1"/>
  <c r="W1692" i="4" s="1"/>
  <c r="C51" i="4"/>
  <c r="E51" i="4" s="1"/>
  <c r="F51" i="4" s="1"/>
  <c r="Q51" i="4" s="1"/>
  <c r="C44" i="4"/>
  <c r="E44" i="4" s="1"/>
  <c r="F44" i="4" s="1"/>
  <c r="Q44" i="4" s="1"/>
  <c r="C85" i="4"/>
  <c r="E85" i="4" s="1"/>
  <c r="F85" i="4" s="1"/>
  <c r="R85" i="4" s="1"/>
  <c r="C80" i="4"/>
  <c r="E80" i="4" s="1"/>
  <c r="F80" i="4" s="1"/>
  <c r="R80" i="4" s="1"/>
  <c r="C76" i="4"/>
  <c r="E76" i="4" s="1"/>
  <c r="F76" i="4" s="1"/>
  <c r="R76" i="4" s="1"/>
  <c r="C1959" i="4"/>
  <c r="E1959" i="4" s="1"/>
  <c r="F1959" i="4" s="1"/>
  <c r="T1959" i="4" s="1"/>
  <c r="C1076" i="4"/>
  <c r="E1076" i="4" s="1"/>
  <c r="F1076" i="4" s="1"/>
  <c r="AA1076" i="4" s="1"/>
  <c r="C2548" i="4"/>
  <c r="E2548" i="4" s="1"/>
  <c r="F2548" i="4" s="1"/>
  <c r="AA2548" i="4" s="1"/>
  <c r="C1679" i="4"/>
  <c r="E1679" i="4" s="1"/>
  <c r="F1679" i="4" s="1"/>
  <c r="V1679" i="4" s="1"/>
  <c r="C3210" i="4"/>
  <c r="E3210" i="4" s="1"/>
  <c r="F3210" i="4" s="1"/>
  <c r="Y3210" i="4" s="1"/>
  <c r="C1469" i="4"/>
  <c r="E1469" i="4" s="1"/>
  <c r="F1469" i="4" s="1"/>
  <c r="P1469" i="4" s="1"/>
  <c r="C2614" i="4"/>
  <c r="E2614" i="4" s="1"/>
  <c r="F2614" i="4" s="1"/>
  <c r="Q2614" i="4" s="1"/>
  <c r="C1694" i="4"/>
  <c r="E1694" i="4" s="1"/>
  <c r="F1694" i="4" s="1"/>
  <c r="W1694" i="4" s="1"/>
  <c r="C1397" i="4"/>
  <c r="E1397" i="4" s="1"/>
  <c r="F1397" i="4" s="1"/>
  <c r="Y1397" i="4" s="1"/>
  <c r="C979" i="4"/>
  <c r="E979" i="4" s="1"/>
  <c r="F979" i="4" s="1"/>
  <c r="W979" i="4" s="1"/>
  <c r="C2995" i="4"/>
  <c r="E2995" i="4" s="1"/>
  <c r="F2995" i="4" s="1"/>
  <c r="R2995" i="4" s="1"/>
  <c r="C906" i="4"/>
  <c r="E906" i="4" s="1"/>
  <c r="F906" i="4" s="1"/>
  <c r="U906" i="4" s="1"/>
  <c r="C1741" i="4"/>
  <c r="E1741" i="4" s="1"/>
  <c r="F1741" i="4" s="1"/>
  <c r="Y1741" i="4" s="1"/>
  <c r="C2770" i="4"/>
  <c r="E2770" i="4" s="1"/>
  <c r="F2770" i="4" s="1"/>
  <c r="V2770" i="4" s="1"/>
  <c r="C997" i="4"/>
  <c r="E997" i="4" s="1"/>
  <c r="F997" i="4" s="1"/>
  <c r="X997" i="4" s="1"/>
  <c r="C832" i="4"/>
  <c r="E832" i="4" s="1"/>
  <c r="F832" i="4" s="1"/>
  <c r="S832" i="4" s="1"/>
  <c r="C1680" i="4"/>
  <c r="E1680" i="4" s="1"/>
  <c r="F1680" i="4" s="1"/>
  <c r="W1680" i="4" s="1"/>
  <c r="C469" i="4"/>
  <c r="E469" i="4" s="1"/>
  <c r="F469" i="4" s="1"/>
  <c r="S469" i="4" s="1"/>
  <c r="C2084" i="4"/>
  <c r="E2084" i="4" s="1"/>
  <c r="F2084" i="4" s="1"/>
  <c r="X2084" i="4" s="1"/>
  <c r="C240" i="4"/>
  <c r="E240" i="4" s="1"/>
  <c r="F240" i="4" s="1"/>
  <c r="W240" i="4" s="1"/>
  <c r="C2965" i="4"/>
  <c r="E2965" i="4" s="1"/>
  <c r="F2965" i="4" s="1"/>
  <c r="Q2965" i="4" s="1"/>
  <c r="C1931" i="4"/>
  <c r="E1931" i="4" s="1"/>
  <c r="F1931" i="4" s="1"/>
  <c r="S1931" i="4" s="1"/>
  <c r="C2466" i="4"/>
  <c r="E2466" i="4" s="1"/>
  <c r="F2466" i="4" s="1"/>
  <c r="X2466" i="4" s="1"/>
  <c r="C1423" i="4"/>
  <c r="E1423" i="4" s="1"/>
  <c r="F1423" i="4" s="1"/>
  <c r="Z1423" i="4" s="1"/>
  <c r="C1712" i="4"/>
  <c r="E1712" i="4" s="1"/>
  <c r="F1712" i="4" s="1"/>
  <c r="X1712" i="4" s="1"/>
  <c r="C1219" i="4"/>
  <c r="E1219" i="4" s="1"/>
  <c r="F1219" i="4" s="1"/>
  <c r="S1219" i="4" s="1"/>
  <c r="C2742" i="4"/>
  <c r="E2742" i="4" s="1"/>
  <c r="F2742" i="4" s="1"/>
  <c r="U2742" i="4" s="1"/>
  <c r="C2154" i="4"/>
  <c r="E2154" i="4" s="1"/>
  <c r="F2154" i="4" s="1"/>
  <c r="Z2154" i="4" s="1"/>
  <c r="C513" i="4"/>
  <c r="E513" i="4" s="1"/>
  <c r="F513" i="4" s="1"/>
  <c r="T513" i="4" s="1"/>
  <c r="C46" i="4"/>
  <c r="E46" i="4" s="1"/>
  <c r="F46" i="4" s="1"/>
  <c r="Q46" i="4" s="1"/>
  <c r="C45" i="4"/>
  <c r="E45" i="4" s="1"/>
  <c r="F45" i="4" s="1"/>
  <c r="Q45" i="4" s="1"/>
  <c r="C83" i="4"/>
  <c r="E83" i="4" s="1"/>
  <c r="F83" i="4" s="1"/>
  <c r="R83" i="4" s="1"/>
  <c r="C78" i="4"/>
  <c r="E78" i="4" s="1"/>
  <c r="F78" i="4" s="1"/>
  <c r="R78" i="4" s="1"/>
  <c r="C68" i="4"/>
  <c r="E68" i="4" s="1"/>
  <c r="F68" i="4" s="1"/>
  <c r="R68" i="4" s="1"/>
  <c r="C898" i="4"/>
  <c r="E898" i="4" s="1"/>
  <c r="F898" i="4" s="1"/>
  <c r="U898" i="4" s="1"/>
  <c r="C945" i="4"/>
  <c r="E945" i="4" s="1"/>
  <c r="F945" i="4" s="1"/>
  <c r="V945" i="4" s="1"/>
  <c r="C1465" i="4"/>
  <c r="E1465" i="4" s="1"/>
  <c r="F1465" i="4" s="1"/>
  <c r="AA1465" i="4" s="1"/>
  <c r="C338" i="4"/>
  <c r="E338" i="4" s="1"/>
  <c r="F338" i="4" s="1"/>
  <c r="Z338" i="4" s="1"/>
  <c r="C3166" i="4"/>
  <c r="E3166" i="4" s="1"/>
  <c r="F3166" i="4" s="1"/>
  <c r="W3166" i="4" s="1"/>
  <c r="C2724" i="4"/>
  <c r="E2724" i="4" s="1"/>
  <c r="F2724" i="4" s="1"/>
  <c r="U2724" i="4" s="1"/>
  <c r="C264" i="4"/>
  <c r="E264" i="4" s="1"/>
  <c r="F264" i="4" s="1"/>
  <c r="X264" i="4" s="1"/>
  <c r="C2735" i="4"/>
  <c r="E2735" i="4" s="1"/>
  <c r="F2735" i="4" s="1"/>
  <c r="U2735" i="4" s="1"/>
  <c r="C2235" i="4"/>
  <c r="E2235" i="4" s="1"/>
  <c r="F2235" i="4" s="1"/>
  <c r="Q2235" i="4" s="1"/>
  <c r="C587" i="4"/>
  <c r="E587" i="4" s="1"/>
  <c r="F587" i="4" s="1"/>
  <c r="W587" i="4" s="1"/>
  <c r="C616" i="4"/>
  <c r="E616" i="4" s="1"/>
  <c r="F616" i="4" s="1"/>
  <c r="X616" i="4" s="1"/>
  <c r="C1888" i="4"/>
  <c r="E1888" i="4" s="1"/>
  <c r="F1888" i="4" s="1"/>
  <c r="Q1888" i="4" s="1"/>
  <c r="C2820" i="4"/>
  <c r="E2820" i="4" s="1"/>
  <c r="F2820" i="4" s="1"/>
  <c r="X2820" i="4" s="1"/>
  <c r="C3123" i="4"/>
  <c r="E3123" i="4" s="1"/>
  <c r="F3123" i="4" s="1"/>
  <c r="V3123" i="4" s="1"/>
  <c r="C3030" i="4"/>
  <c r="E3030" i="4" s="1"/>
  <c r="F3030" i="4" s="1"/>
  <c r="S3030" i="4" s="1"/>
  <c r="C630" i="4"/>
  <c r="E630" i="4" s="1"/>
  <c r="F630" i="4" s="1"/>
  <c r="X630" i="4" s="1"/>
  <c r="C684" i="4"/>
  <c r="E684" i="4" s="1"/>
  <c r="F684" i="4" s="1"/>
  <c r="Z684" i="4" s="1"/>
  <c r="C2473" i="4"/>
  <c r="E2473" i="4" s="1"/>
  <c r="F2473" i="4" s="1"/>
  <c r="Y2473" i="4" s="1"/>
  <c r="C2811" i="4"/>
  <c r="E2811" i="4" s="1"/>
  <c r="F2811" i="4" s="1"/>
  <c r="X2811" i="4" s="1"/>
  <c r="C3135" i="4"/>
  <c r="E3135" i="4" s="1"/>
  <c r="F3135" i="4" s="1"/>
  <c r="V3135" i="4" s="1"/>
  <c r="C1277" i="4"/>
  <c r="E1277" i="4" s="1"/>
  <c r="F1277" i="4" s="1"/>
  <c r="U1277" i="4" s="1"/>
  <c r="C2776" i="4"/>
  <c r="E2776" i="4" s="1"/>
  <c r="F2776" i="4" s="1"/>
  <c r="W2776" i="4" s="1"/>
  <c r="C1668" i="4"/>
  <c r="E1668" i="4" s="1"/>
  <c r="F1668" i="4" s="1"/>
  <c r="V1668" i="4" s="1"/>
  <c r="C2459" i="4"/>
  <c r="E2459" i="4" s="1"/>
  <c r="F2459" i="4" s="1"/>
  <c r="X2459" i="4" s="1"/>
  <c r="C2502" i="4"/>
  <c r="E2502" i="4" s="1"/>
  <c r="F2502" i="4" s="1"/>
  <c r="Z2502" i="4" s="1"/>
  <c r="C365" i="4"/>
  <c r="E365" i="4" s="1"/>
  <c r="F365" i="4" s="1"/>
  <c r="AA365" i="4" s="1"/>
  <c r="C2107" i="4"/>
  <c r="E2107" i="4" s="1"/>
  <c r="F2107" i="4" s="1"/>
  <c r="Y2107" i="4" s="1"/>
  <c r="C1040" i="4"/>
  <c r="E1040" i="4" s="1"/>
  <c r="F1040" i="4" s="1"/>
  <c r="Y1040" i="4" s="1"/>
  <c r="C2513" i="4"/>
  <c r="E2513" i="4" s="1"/>
  <c r="F2513" i="4" s="1"/>
  <c r="Z2513" i="4" s="1"/>
  <c r="C35" i="4"/>
  <c r="E35" i="4" s="1"/>
  <c r="F35" i="4" s="1"/>
  <c r="P35" i="4" s="1"/>
  <c r="C75" i="4"/>
  <c r="E75" i="4" s="1"/>
  <c r="F75" i="4" s="1"/>
  <c r="R75" i="4" s="1"/>
  <c r="C71" i="4"/>
  <c r="E71" i="4" s="1"/>
  <c r="F71" i="4" s="1"/>
  <c r="R71" i="4" s="1"/>
  <c r="C62" i="4"/>
  <c r="E62" i="4" s="1"/>
  <c r="F62" i="4" s="1"/>
  <c r="Q62" i="4" s="1"/>
  <c r="C1232" i="4"/>
  <c r="E1232" i="4" s="1"/>
  <c r="F1232" i="4" s="1"/>
  <c r="T1232" i="4" s="1"/>
  <c r="C1603" i="4"/>
  <c r="E1603" i="4" s="1"/>
  <c r="F1603" i="4" s="1"/>
  <c r="T1603" i="4" s="1"/>
  <c r="C716" i="4"/>
  <c r="E716" i="4" s="1"/>
  <c r="F716" i="4" s="1"/>
  <c r="AA716" i="4" s="1"/>
  <c r="C483" i="4"/>
  <c r="E483" i="4" s="1"/>
  <c r="F483" i="4" s="1"/>
  <c r="S483" i="4" s="1"/>
  <c r="C601" i="4"/>
  <c r="E601" i="4" s="1"/>
  <c r="F601" i="4" s="1"/>
  <c r="W601" i="4" s="1"/>
  <c r="C826" i="4"/>
  <c r="E826" i="4" s="1"/>
  <c r="F826" i="4" s="1"/>
  <c r="R826" i="4" s="1"/>
  <c r="C1495" i="4"/>
  <c r="E1495" i="4" s="1"/>
  <c r="F1495" i="4" s="1"/>
  <c r="P1495" i="4" s="1"/>
  <c r="C554" i="4"/>
  <c r="E554" i="4" s="1"/>
  <c r="F554" i="4" s="1"/>
  <c r="V554" i="4" s="1"/>
  <c r="C691" i="4"/>
  <c r="E691" i="4" s="1"/>
  <c r="F691" i="4" s="1"/>
  <c r="Z691" i="4" s="1"/>
  <c r="C1867" i="4"/>
  <c r="E1867" i="4" s="1"/>
  <c r="F1867" i="4" s="1"/>
  <c r="Q1867" i="4" s="1"/>
  <c r="C1090" i="4"/>
  <c r="E1090" i="4" s="1"/>
  <c r="F1090" i="4" s="1"/>
  <c r="AA1090" i="4" s="1"/>
  <c r="C3195" i="4"/>
  <c r="E3195" i="4" s="1"/>
  <c r="F3195" i="4" s="1"/>
  <c r="X3195" i="4" s="1"/>
  <c r="C299" i="4"/>
  <c r="E299" i="4" s="1"/>
  <c r="F299" i="4" s="1"/>
  <c r="Y299" i="4" s="1"/>
  <c r="C277" i="4"/>
  <c r="E277" i="4" s="1"/>
  <c r="F277" i="4" s="1"/>
  <c r="X277" i="4" s="1"/>
  <c r="C2257" i="4"/>
  <c r="E2257" i="4" s="1"/>
  <c r="F2257" i="4" s="1"/>
  <c r="R2257" i="4" s="1"/>
  <c r="C1806" i="4"/>
  <c r="E1806" i="4" s="1"/>
  <c r="F1806" i="4" s="1"/>
  <c r="AA1806" i="4" s="1"/>
  <c r="C2945" i="4"/>
  <c r="E2945" i="4" s="1"/>
  <c r="F2945" i="4" s="1"/>
  <c r="P2945" i="4" s="1"/>
  <c r="C316" i="4"/>
  <c r="E316" i="4" s="1"/>
  <c r="F316" i="4" s="1"/>
  <c r="Z316" i="4" s="1"/>
  <c r="C1332" i="4"/>
  <c r="E1332" i="4" s="1"/>
  <c r="F1332" i="4" s="1"/>
  <c r="W1332" i="4" s="1"/>
  <c r="C828" i="4"/>
  <c r="E828" i="4" s="1"/>
  <c r="F828" i="4" s="1"/>
  <c r="S828" i="4" s="1"/>
  <c r="C1893" i="4"/>
  <c r="E1893" i="4" s="1"/>
  <c r="F1893" i="4" s="1"/>
  <c r="R1893" i="4" s="1"/>
  <c r="C3101" i="4"/>
  <c r="E3101" i="4" s="1"/>
  <c r="F3101" i="4" s="1"/>
  <c r="U3101" i="4" s="1"/>
  <c r="C2111" i="4"/>
  <c r="E2111" i="4" s="1"/>
  <c r="F2111" i="4" s="1"/>
  <c r="Y2111" i="4" s="1"/>
  <c r="C380" i="4"/>
  <c r="E380" i="4" s="1"/>
  <c r="F380" i="4" s="1"/>
  <c r="P380" i="4" s="1"/>
  <c r="C320" i="4"/>
  <c r="E320" i="4" s="1"/>
  <c r="F320" i="4" s="1"/>
  <c r="Z320" i="4" s="1"/>
  <c r="C1001" i="4"/>
  <c r="E1001" i="4" s="1"/>
  <c r="F1001" i="4" s="1"/>
  <c r="X1001" i="4" s="1"/>
  <c r="C1394" i="4"/>
  <c r="E1394" i="4" s="1"/>
  <c r="F1394" i="4" s="1"/>
  <c r="Y1394" i="4" s="1"/>
  <c r="C2584" i="4"/>
  <c r="E2584" i="4" s="1"/>
  <c r="F2584" i="4" s="1"/>
  <c r="P2584" i="4" s="1"/>
  <c r="C3046" i="4"/>
  <c r="E3046" i="4" s="1"/>
  <c r="F3046" i="4" s="1"/>
  <c r="S3046" i="4" s="1"/>
  <c r="C49" i="4"/>
  <c r="E49" i="4" s="1"/>
  <c r="F49" i="4" s="1"/>
  <c r="Q49" i="4" s="1"/>
  <c r="C47" i="4"/>
  <c r="E47" i="4" s="1"/>
  <c r="F47" i="4" s="1"/>
  <c r="Q47" i="4" s="1"/>
  <c r="C56" i="4"/>
  <c r="E56" i="4" s="1"/>
  <c r="F56" i="4" s="1"/>
  <c r="Q56" i="4" s="1"/>
  <c r="C2075" i="4"/>
  <c r="E2075" i="4" s="1"/>
  <c r="F2075" i="4" s="1"/>
  <c r="W2075" i="4" s="1"/>
  <c r="C635" i="4"/>
  <c r="E635" i="4" s="1"/>
  <c r="F635" i="4" s="1"/>
  <c r="X635" i="4" s="1"/>
  <c r="C2910" i="4"/>
  <c r="E2910" i="4" s="1"/>
  <c r="F2910" i="4" s="1"/>
  <c r="AA2910" i="4" s="1"/>
  <c r="C1301" i="4"/>
  <c r="E1301" i="4" s="1"/>
  <c r="F1301" i="4" s="1"/>
  <c r="V1301" i="4" s="1"/>
  <c r="C1225" i="4"/>
  <c r="E1225" i="4" s="1"/>
  <c r="F1225" i="4" s="1"/>
  <c r="T1225" i="4" s="1"/>
  <c r="C1091" i="4"/>
  <c r="E1091" i="4" s="1"/>
  <c r="F1091" i="4" s="1"/>
  <c r="AA1091" i="4" s="1"/>
  <c r="C1107" i="4"/>
  <c r="E1107" i="4" s="1"/>
  <c r="F1107" i="4" s="1"/>
  <c r="P1107" i="4" s="1"/>
  <c r="C3269" i="4"/>
  <c r="E3269" i="4" s="1"/>
  <c r="F3269" i="4" s="1"/>
  <c r="AA3269" i="4" s="1"/>
  <c r="C529" i="4"/>
  <c r="E529" i="4" s="1"/>
  <c r="F529" i="4" s="1"/>
  <c r="U529" i="4" s="1"/>
  <c r="C1567" i="4"/>
  <c r="E1567" i="4" s="1"/>
  <c r="F1567" i="4" s="1"/>
  <c r="S1567" i="4" s="1"/>
  <c r="C1395" i="4"/>
  <c r="E1395" i="4" s="1"/>
  <c r="F1395" i="4" s="1"/>
  <c r="Y1395" i="4" s="1"/>
  <c r="C1985" i="4"/>
  <c r="E1985" i="4" s="1"/>
  <c r="F1985" i="4" s="1"/>
  <c r="U1985" i="4" s="1"/>
  <c r="C1336" i="4"/>
  <c r="E1336" i="4" s="1"/>
  <c r="F1336" i="4" s="1"/>
  <c r="W1336" i="4" s="1"/>
  <c r="C980" i="4"/>
  <c r="E980" i="4" s="1"/>
  <c r="F980" i="4" s="1"/>
  <c r="X980" i="4" s="1"/>
  <c r="C3001" i="4"/>
  <c r="E3001" i="4" s="1"/>
  <c r="F3001" i="4" s="1"/>
  <c r="R3001" i="4" s="1"/>
  <c r="C1750" i="4"/>
  <c r="E1750" i="4" s="1"/>
  <c r="F1750" i="4" s="1"/>
  <c r="Y1750" i="4" s="1"/>
  <c r="C1278" i="4"/>
  <c r="E1278" i="4" s="1"/>
  <c r="F1278" i="4" s="1"/>
  <c r="U1278" i="4" s="1"/>
  <c r="C1321" i="4"/>
  <c r="E1321" i="4" s="1"/>
  <c r="F1321" i="4" s="1"/>
  <c r="W1321" i="4" s="1"/>
  <c r="C809" i="4"/>
  <c r="E809" i="4" s="1"/>
  <c r="F809" i="4" s="1"/>
  <c r="R809" i="4" s="1"/>
  <c r="C303" i="4"/>
  <c r="E303" i="4" s="1"/>
  <c r="F303" i="4" s="1"/>
  <c r="Y303" i="4" s="1"/>
  <c r="C1949" i="4"/>
  <c r="E1949" i="4" s="1"/>
  <c r="F1949" i="4" s="1"/>
  <c r="S1949" i="4" s="1"/>
  <c r="C1748" i="4"/>
  <c r="E1748" i="4" s="1"/>
  <c r="F1748" i="4" s="1"/>
  <c r="Y1748" i="4" s="1"/>
  <c r="C2190" i="4"/>
  <c r="E2190" i="4" s="1"/>
  <c r="F2190" i="4" s="1"/>
  <c r="AA2190" i="4" s="1"/>
  <c r="C437" i="4"/>
  <c r="E437" i="4" s="1"/>
  <c r="F437" i="4" s="1"/>
  <c r="R437" i="4" s="1"/>
  <c r="C388" i="4"/>
  <c r="E388" i="4" s="1"/>
  <c r="F388" i="4" s="1"/>
  <c r="P388" i="4" s="1"/>
  <c r="C875" i="4"/>
  <c r="E875" i="4" s="1"/>
  <c r="F875" i="4" s="1"/>
  <c r="T875" i="4" s="1"/>
  <c r="C538" i="4"/>
  <c r="E538" i="4" s="1"/>
  <c r="F538" i="4" s="1"/>
  <c r="U538" i="4" s="1"/>
  <c r="C1702" i="4"/>
  <c r="E1702" i="4" s="1"/>
  <c r="F1702" i="4" s="1"/>
  <c r="W1702" i="4" s="1"/>
  <c r="C2607" i="4"/>
  <c r="E2607" i="4" s="1"/>
  <c r="F2607" i="4" s="1"/>
  <c r="Q2607" i="4" s="1"/>
  <c r="C37" i="4"/>
  <c r="E37" i="4" s="1"/>
  <c r="F37" i="4" s="1"/>
  <c r="P37" i="4" s="1"/>
  <c r="C89" i="4"/>
  <c r="E89" i="4" s="1"/>
  <c r="F89" i="4" s="1"/>
  <c r="R89" i="4" s="1"/>
  <c r="C90" i="4"/>
  <c r="E90" i="4" s="1"/>
  <c r="F90" i="4" s="1"/>
  <c r="R90" i="4" s="1"/>
  <c r="C91" i="4"/>
  <c r="E91" i="4" s="1"/>
  <c r="F91" i="4" s="1"/>
  <c r="R91" i="4" s="1"/>
  <c r="C99" i="4"/>
  <c r="E99" i="4" s="1"/>
  <c r="F99" i="4" s="1"/>
  <c r="S99" i="4" s="1"/>
  <c r="C839" i="4"/>
  <c r="E839" i="4" s="1"/>
  <c r="F839" i="4" s="1"/>
  <c r="S839" i="4" s="1"/>
  <c r="C2055" i="4"/>
  <c r="E2055" i="4" s="1"/>
  <c r="F2055" i="4" s="1"/>
  <c r="W2055" i="4" s="1"/>
  <c r="C1828" i="4"/>
  <c r="E1828" i="4" s="1"/>
  <c r="F1828" i="4" s="1"/>
  <c r="AA1828" i="4" s="1"/>
  <c r="C3164" i="4"/>
  <c r="E3164" i="4" s="1"/>
  <c r="F3164" i="4" s="1"/>
  <c r="W3164" i="4" s="1"/>
  <c r="C1612" i="4"/>
  <c r="E1612" i="4" s="1"/>
  <c r="F1612" i="4" s="1"/>
  <c r="T1612" i="4" s="1"/>
  <c r="C3074" i="4"/>
  <c r="E3074" i="4" s="1"/>
  <c r="F3074" i="4" s="1"/>
  <c r="T3074" i="4" s="1"/>
  <c r="C549" i="4"/>
  <c r="E549" i="4" s="1"/>
  <c r="F549" i="4" s="1"/>
  <c r="U549" i="4" s="1"/>
  <c r="C840" i="4"/>
  <c r="E840" i="4" s="1"/>
  <c r="F840" i="4" s="1"/>
  <c r="S840" i="4" s="1"/>
  <c r="C219" i="4"/>
  <c r="E219" i="4" s="1"/>
  <c r="F219" i="4" s="1"/>
  <c r="W219" i="4" s="1"/>
  <c r="C2777" i="4"/>
  <c r="E2777" i="4" s="1"/>
  <c r="F2777" i="4" s="1"/>
  <c r="W2777" i="4" s="1"/>
  <c r="C2754" i="4"/>
  <c r="E2754" i="4" s="1"/>
  <c r="F2754" i="4" s="1"/>
  <c r="V2754" i="4" s="1"/>
  <c r="C2411" i="4"/>
  <c r="E2411" i="4" s="1"/>
  <c r="F2411" i="4" s="1"/>
  <c r="W2411" i="4" s="1"/>
  <c r="C588" i="4"/>
  <c r="E588" i="4" s="1"/>
  <c r="F588" i="4" s="1"/>
  <c r="W588" i="4" s="1"/>
  <c r="C2301" i="4"/>
  <c r="E2301" i="4" s="1"/>
  <c r="F2301" i="4" s="1"/>
  <c r="S2301" i="4" s="1"/>
  <c r="C2830" i="4"/>
  <c r="E2830" i="4" s="1"/>
  <c r="F2830" i="4" s="1"/>
  <c r="X2830" i="4" s="1"/>
  <c r="C1762" i="4"/>
  <c r="E1762" i="4" s="1"/>
  <c r="F1762" i="4" s="1"/>
  <c r="Y1762" i="4" s="1"/>
  <c r="C517" i="4"/>
  <c r="E517" i="4" s="1"/>
  <c r="F517" i="4" s="1"/>
  <c r="T517" i="4" s="1"/>
  <c r="C617" i="4"/>
  <c r="E617" i="4" s="1"/>
  <c r="F617" i="4" s="1"/>
  <c r="X617" i="4" s="1"/>
  <c r="C3127" i="4"/>
  <c r="E3127" i="4" s="1"/>
  <c r="F3127" i="4" s="1"/>
  <c r="V3127" i="4" s="1"/>
  <c r="C1937" i="4"/>
  <c r="E1937" i="4" s="1"/>
  <c r="F1937" i="4" s="1"/>
  <c r="S1937" i="4" s="1"/>
  <c r="C812" i="4"/>
  <c r="E812" i="4" s="1"/>
  <c r="F812" i="4" s="1"/>
  <c r="R812" i="4" s="1"/>
  <c r="C1718" i="4"/>
  <c r="E1718" i="4" s="1"/>
  <c r="F1718" i="4" s="1"/>
  <c r="X1718" i="4" s="1"/>
  <c r="C2375" i="4"/>
  <c r="E2375" i="4" s="1"/>
  <c r="F2375" i="4" s="1"/>
  <c r="U2375" i="4" s="1"/>
  <c r="C714" i="4"/>
  <c r="E714" i="4" s="1"/>
  <c r="F714" i="4" s="1"/>
  <c r="AA714" i="4" s="1"/>
  <c r="C1908" i="4"/>
  <c r="E1908" i="4" s="1"/>
  <c r="F1908" i="4" s="1"/>
  <c r="R1908" i="4" s="1"/>
  <c r="C2320" i="4"/>
  <c r="E2320" i="4" s="1"/>
  <c r="F2320" i="4" s="1"/>
  <c r="T2320" i="4" s="1"/>
  <c r="C341" i="4"/>
  <c r="E341" i="4" s="1"/>
  <c r="F341" i="4" s="1"/>
  <c r="AA341" i="4" s="1"/>
  <c r="C642" i="4"/>
  <c r="E642" i="4" s="1"/>
  <c r="F642" i="4" s="1"/>
  <c r="X642" i="4" s="1"/>
  <c r="C336" i="4"/>
  <c r="E336" i="4" s="1"/>
  <c r="F336" i="4" s="1"/>
  <c r="Z336" i="4" s="1"/>
  <c r="C2635" i="4"/>
  <c r="E2635" i="4" s="1"/>
  <c r="F2635" i="4" s="1"/>
  <c r="R2635" i="4" s="1"/>
  <c r="C29" i="4"/>
  <c r="E29" i="4" s="1"/>
  <c r="F29" i="4" s="1"/>
  <c r="P29" i="4" s="1"/>
  <c r="C33" i="4"/>
  <c r="E33" i="4" s="1"/>
  <c r="F33" i="4" s="1"/>
  <c r="P33" i="4" s="1"/>
  <c r="C57" i="4"/>
  <c r="E57" i="4" s="1"/>
  <c r="F57" i="4" s="1"/>
  <c r="Q57" i="4" s="1"/>
  <c r="C63" i="4"/>
  <c r="E63" i="4" s="1"/>
  <c r="F63" i="4" s="1"/>
  <c r="Q63" i="4" s="1"/>
  <c r="C94" i="4"/>
  <c r="E94" i="4" s="1"/>
  <c r="F94" i="4" s="1"/>
  <c r="R94" i="4" s="1"/>
  <c r="C72" i="4"/>
  <c r="E72" i="4" s="1"/>
  <c r="F72" i="4" s="1"/>
  <c r="R72" i="4" s="1"/>
  <c r="C753" i="4"/>
  <c r="E753" i="4" s="1"/>
  <c r="F753" i="4" s="1"/>
  <c r="P753" i="4" s="1"/>
  <c r="C2286" i="4"/>
  <c r="E2286" i="4" s="1"/>
  <c r="F2286" i="4" s="1"/>
  <c r="R2286" i="4" s="1"/>
  <c r="C3020" i="4"/>
  <c r="E3020" i="4" s="1"/>
  <c r="F3020" i="4" s="1"/>
  <c r="S3020" i="4" s="1"/>
  <c r="C2782" i="4"/>
  <c r="E2782" i="4" s="1"/>
  <c r="F2782" i="4" s="1"/>
  <c r="W2782" i="4" s="1"/>
  <c r="C1404" i="4"/>
  <c r="E1404" i="4" s="1"/>
  <c r="F1404" i="4" s="1"/>
  <c r="Y1404" i="4" s="1"/>
  <c r="C2946" i="4"/>
  <c r="E2946" i="4" s="1"/>
  <c r="F2946" i="4" s="1"/>
  <c r="P2946" i="4" s="1"/>
  <c r="C1540" i="4"/>
  <c r="E1540" i="4" s="1"/>
  <c r="F1540" i="4" s="1"/>
  <c r="R1540" i="4" s="1"/>
  <c r="C671" i="4"/>
  <c r="E671" i="4" s="1"/>
  <c r="F671" i="4" s="1"/>
  <c r="Y671" i="4" s="1"/>
  <c r="C911" i="4"/>
  <c r="E911" i="4" s="1"/>
  <c r="F911" i="4" s="1"/>
  <c r="U911" i="4" s="1"/>
  <c r="C1497" i="4"/>
  <c r="E1497" i="4" s="1"/>
  <c r="F1497" i="4" s="1"/>
  <c r="P1497" i="4" s="1"/>
  <c r="C2253" i="4"/>
  <c r="E2253" i="4" s="1"/>
  <c r="F2253" i="4" s="1"/>
  <c r="Q2253" i="4" s="1"/>
  <c r="C799" i="4"/>
  <c r="E799" i="4" s="1"/>
  <c r="F799" i="4" s="1"/>
  <c r="R799" i="4" s="1"/>
  <c r="C784" i="4"/>
  <c r="E784" i="4" s="1"/>
  <c r="F784" i="4" s="1"/>
  <c r="Q784" i="4" s="1"/>
  <c r="C1941" i="4"/>
  <c r="E1941" i="4" s="1"/>
  <c r="F1941" i="4" s="1"/>
  <c r="S1941" i="4" s="1"/>
  <c r="C217" i="4"/>
  <c r="E217" i="4" s="1"/>
  <c r="F217" i="4" s="1"/>
  <c r="V217" i="4" s="1"/>
  <c r="C687" i="4"/>
  <c r="E687" i="4" s="1"/>
  <c r="F687" i="4" s="1"/>
  <c r="Z687" i="4" s="1"/>
  <c r="C21" i="4"/>
  <c r="E21" i="4" s="1"/>
  <c r="F21" i="4" s="1"/>
  <c r="P21" i="4" s="1"/>
  <c r="C1206" i="4"/>
  <c r="E1206" i="4" s="1"/>
  <c r="F1206" i="4" s="1"/>
  <c r="S1206" i="4" s="1"/>
  <c r="C3072" i="4"/>
  <c r="E3072" i="4" s="1"/>
  <c r="F3072" i="4" s="1"/>
  <c r="T3072" i="4" s="1"/>
  <c r="C1452" i="4"/>
  <c r="E1452" i="4" s="1"/>
  <c r="F1452" i="4" s="1"/>
  <c r="AA1452" i="4" s="1"/>
  <c r="C2771" i="4"/>
  <c r="E2771" i="4" s="1"/>
  <c r="F2771" i="4" s="1"/>
  <c r="V2771" i="4" s="1"/>
  <c r="C1875" i="4"/>
  <c r="E1875" i="4" s="1"/>
  <c r="F1875" i="4" s="1"/>
  <c r="Q1875" i="4" s="1"/>
  <c r="C1408" i="4"/>
  <c r="E1408" i="4" s="1"/>
  <c r="F1408" i="4" s="1"/>
  <c r="Z1408" i="4" s="1"/>
  <c r="C2155" i="4"/>
  <c r="E2155" i="4" s="1"/>
  <c r="F2155" i="4" s="1"/>
  <c r="Z2155" i="4" s="1"/>
  <c r="C1517" i="4"/>
  <c r="E1517" i="4" s="1"/>
  <c r="F1517" i="4" s="1"/>
  <c r="Q1517" i="4" s="1"/>
  <c r="C1777" i="4"/>
  <c r="E1777" i="4" s="1"/>
  <c r="F1777" i="4" s="1"/>
  <c r="Z1777" i="4" s="1"/>
  <c r="C2887" i="4"/>
  <c r="E2887" i="4" s="1"/>
  <c r="F2887" i="4" s="1"/>
  <c r="Z2887" i="4" s="1"/>
  <c r="C2070" i="4"/>
  <c r="E2070" i="4" s="1"/>
  <c r="F2070" i="4" s="1"/>
  <c r="W2070" i="4" s="1"/>
  <c r="C2402" i="4"/>
  <c r="E2402" i="4" s="1"/>
  <c r="F2402" i="4" s="1"/>
  <c r="V2402" i="4" s="1"/>
  <c r="C54" i="4"/>
  <c r="E54" i="4" s="1"/>
  <c r="F54" i="4" s="1"/>
  <c r="Q54" i="4" s="1"/>
  <c r="C36" i="4"/>
  <c r="E36" i="4" s="1"/>
  <c r="F36" i="4" s="1"/>
  <c r="P36" i="4" s="1"/>
  <c r="C53" i="4"/>
  <c r="E53" i="4" s="1"/>
  <c r="F53" i="4" s="1"/>
  <c r="Q53" i="4" s="1"/>
  <c r="C84" i="4"/>
  <c r="E84" i="4" s="1"/>
  <c r="F84" i="4" s="1"/>
  <c r="R84" i="4" s="1"/>
  <c r="C620" i="4"/>
  <c r="E620" i="4" s="1"/>
  <c r="F620" i="4" s="1"/>
  <c r="X620" i="4" s="1"/>
  <c r="C2421" i="4"/>
  <c r="E2421" i="4" s="1"/>
  <c r="F2421" i="4" s="1"/>
  <c r="W2421" i="4" s="1"/>
  <c r="C1980" i="4"/>
  <c r="E1980" i="4" s="1"/>
  <c r="F1980" i="4" s="1"/>
  <c r="T1980" i="4" s="1"/>
  <c r="C2541" i="4"/>
  <c r="E2541" i="4" s="1"/>
  <c r="F2541" i="4" s="1"/>
  <c r="AA2541" i="4" s="1"/>
  <c r="C1653" i="4"/>
  <c r="E1653" i="4" s="1"/>
  <c r="F1653" i="4" s="1"/>
  <c r="V1653" i="4" s="1"/>
  <c r="C3055" i="4"/>
  <c r="E3055" i="4" s="1"/>
  <c r="F3055" i="4" s="1"/>
  <c r="T3055" i="4" s="1"/>
  <c r="C531" i="4"/>
  <c r="E531" i="4" s="1"/>
  <c r="F531" i="4" s="1"/>
  <c r="U531" i="4" s="1"/>
  <c r="C2885" i="4"/>
  <c r="E2885" i="4" s="1"/>
  <c r="F2885" i="4" s="1"/>
  <c r="Z2885" i="4" s="1"/>
  <c r="C2570" i="4"/>
  <c r="E2570" i="4" s="1"/>
  <c r="F2570" i="4" s="1"/>
  <c r="P2570" i="4" s="1"/>
  <c r="C1755" i="4"/>
  <c r="E1755" i="4" s="1"/>
  <c r="F1755" i="4" s="1"/>
  <c r="Y1755" i="4" s="1"/>
  <c r="C1057" i="4"/>
  <c r="E1057" i="4" s="1"/>
  <c r="F1057" i="4" s="1"/>
  <c r="Z1057" i="4" s="1"/>
  <c r="C2004" i="4"/>
  <c r="E2004" i="4" s="1"/>
  <c r="F2004" i="4" s="1"/>
  <c r="U2004" i="4" s="1"/>
  <c r="C1383" i="4"/>
  <c r="E1383" i="4" s="1"/>
  <c r="F1383" i="4" s="1"/>
  <c r="Y1383" i="4" s="1"/>
  <c r="C2801" i="4"/>
  <c r="E2801" i="4" s="1"/>
  <c r="F2801" i="4" s="1"/>
  <c r="W2801" i="4" s="1"/>
  <c r="C1242" i="4"/>
  <c r="E1242" i="4" s="1"/>
  <c r="F1242" i="4" s="1"/>
  <c r="T1242" i="4" s="1"/>
  <c r="C284" i="4"/>
  <c r="E284" i="4" s="1"/>
  <c r="F284" i="4" s="1"/>
  <c r="Y284" i="4" s="1"/>
  <c r="C920" i="4"/>
  <c r="E920" i="4" s="1"/>
  <c r="F920" i="4" s="1"/>
  <c r="V920" i="4" s="1"/>
  <c r="C2012" i="4"/>
  <c r="E2012" i="4" s="1"/>
  <c r="F2012" i="4" s="1"/>
  <c r="U2012" i="4" s="1"/>
  <c r="C2803" i="4"/>
  <c r="E2803" i="4" s="1"/>
  <c r="F2803" i="4" s="1"/>
  <c r="W2803" i="4" s="1"/>
  <c r="C700" i="4"/>
  <c r="E700" i="4" s="1"/>
  <c r="F700" i="4" s="1"/>
  <c r="Z700" i="4" s="1"/>
  <c r="C699" i="4"/>
  <c r="E699" i="4" s="1"/>
  <c r="F699" i="4" s="1"/>
  <c r="Z699" i="4" s="1"/>
  <c r="C1640" i="4"/>
  <c r="E1640" i="4" s="1"/>
  <c r="F1640" i="4" s="1"/>
  <c r="U1640" i="4" s="1"/>
  <c r="C1660" i="4"/>
  <c r="E1660" i="4" s="1"/>
  <c r="F1660" i="4" s="1"/>
  <c r="V1660" i="4" s="1"/>
  <c r="C2125" i="4"/>
  <c r="E2125" i="4" s="1"/>
  <c r="F2125" i="4" s="1"/>
  <c r="Y2125" i="4" s="1"/>
  <c r="C1409" i="4"/>
  <c r="E1409" i="4" s="1"/>
  <c r="F1409" i="4" s="1"/>
  <c r="Z1409" i="4" s="1"/>
  <c r="C1214" i="4"/>
  <c r="E1214" i="4" s="1"/>
  <c r="F1214" i="4" s="1"/>
  <c r="S1214" i="4" s="1"/>
  <c r="C2314" i="4"/>
  <c r="E2314" i="4" s="1"/>
  <c r="F2314" i="4" s="1"/>
  <c r="S2314" i="4" s="1"/>
  <c r="C996" i="4"/>
  <c r="E996" i="4" s="1"/>
  <c r="F996" i="4" s="1"/>
  <c r="X996" i="4" s="1"/>
  <c r="C2487" i="4"/>
  <c r="E2487" i="4" s="1"/>
  <c r="F2487" i="4" s="1"/>
  <c r="Y2487" i="4" s="1"/>
  <c r="C370" i="4"/>
  <c r="E370" i="4" s="1"/>
  <c r="F370" i="4" s="1"/>
  <c r="AA370" i="4" s="1"/>
  <c r="C43" i="4"/>
  <c r="E43" i="4" s="1"/>
  <c r="F43" i="4" s="1"/>
  <c r="Q43" i="4" s="1"/>
  <c r="C40" i="4"/>
  <c r="E40" i="4" s="1"/>
  <c r="F40" i="4" s="1"/>
  <c r="Q40" i="4" s="1"/>
  <c r="C97" i="4"/>
  <c r="E97" i="4" s="1"/>
  <c r="F97" i="4" s="1"/>
  <c r="S97" i="4" s="1"/>
  <c r="C67" i="4"/>
  <c r="E67" i="4" s="1"/>
  <c r="F67" i="4" s="1"/>
  <c r="R67" i="4" s="1"/>
  <c r="C864" i="4" l="1"/>
  <c r="E864" i="4" s="1"/>
  <c r="F864" i="4" s="1"/>
  <c r="T864" i="4" s="1"/>
  <c r="C61" i="4"/>
  <c r="E61" i="4" s="1"/>
  <c r="F61" i="4" s="1"/>
  <c r="Q61" i="4" s="1"/>
  <c r="C2613" i="4"/>
  <c r="E2613" i="4" s="1"/>
  <c r="F2613" i="4" s="1"/>
  <c r="Q2613" i="4" s="1"/>
  <c r="C96" i="4"/>
  <c r="E96" i="4" s="1"/>
  <c r="F96" i="4" s="1"/>
  <c r="R96" i="4" s="1"/>
  <c r="C1534" i="4"/>
  <c r="E1534" i="4" s="1"/>
  <c r="F1534" i="4" s="1"/>
  <c r="R1534" i="4" s="1"/>
  <c r="C319" i="4"/>
  <c r="E319" i="4" s="1"/>
  <c r="F319" i="4" s="1"/>
  <c r="Z319" i="4" s="1"/>
  <c r="C19" i="4"/>
  <c r="E19" i="4" s="1"/>
  <c r="F19" i="4" s="1"/>
  <c r="P19" i="4" s="1"/>
  <c r="C1407" i="4"/>
  <c r="E1407" i="4" s="1"/>
  <c r="F1407" i="4" s="1"/>
  <c r="Z1407" i="4" s="1"/>
  <c r="C38" i="4"/>
  <c r="E38" i="4" s="1"/>
  <c r="F38" i="4" s="1"/>
  <c r="Q38" i="4" s="1"/>
  <c r="C3065" i="4"/>
  <c r="E3065" i="4" s="1"/>
  <c r="F3065" i="4" s="1"/>
  <c r="T3065" i="4" s="1"/>
  <c r="C1992" i="4"/>
  <c r="E1992" i="4" s="1"/>
  <c r="F1992" i="4" s="1"/>
  <c r="U1992" i="4" s="1"/>
  <c r="C2485" i="4"/>
  <c r="E2485" i="4" s="1"/>
  <c r="F2485" i="4" s="1"/>
  <c r="Y2485" i="4" s="1"/>
  <c r="C2571" i="4"/>
  <c r="E2571" i="4" s="1"/>
  <c r="F2571" i="4" s="1"/>
  <c r="P2571" i="4" s="1"/>
  <c r="C1504" i="4"/>
  <c r="E1504" i="4" s="1"/>
  <c r="F1504" i="4" s="1"/>
  <c r="Q1504" i="4" s="1"/>
  <c r="C93" i="4"/>
  <c r="E93" i="4" s="1"/>
  <c r="F93" i="4" s="1"/>
  <c r="R93" i="4" s="1"/>
  <c r="C2605" i="4"/>
  <c r="E2605" i="4" s="1"/>
  <c r="F2605" i="4" s="1"/>
  <c r="Q2605" i="4" s="1"/>
  <c r="C2060" i="4"/>
  <c r="E2060" i="4" s="1"/>
  <c r="F2060" i="4" s="1"/>
  <c r="W2060" i="4" s="1"/>
  <c r="C1251" i="4"/>
  <c r="E1251" i="4" s="1"/>
  <c r="F1251" i="4" s="1"/>
  <c r="T1251" i="4" s="1"/>
  <c r="C220" i="4"/>
  <c r="E220" i="4" s="1"/>
  <c r="F220" i="4" s="1"/>
  <c r="W220" i="4" s="1"/>
  <c r="C1738" i="4"/>
  <c r="E1738" i="4" s="1"/>
  <c r="F1738" i="4" s="1"/>
  <c r="X1738" i="4" s="1"/>
  <c r="C1572" i="4"/>
  <c r="E1572" i="4" s="1"/>
  <c r="F1572" i="4" s="1"/>
  <c r="S1572" i="4" s="1"/>
  <c r="C1889" i="4"/>
  <c r="E1889" i="4" s="1"/>
  <c r="F1889" i="4" s="1"/>
  <c r="Q1889" i="4" s="1"/>
  <c r="C3289" i="4"/>
  <c r="E3289" i="4" s="1"/>
  <c r="F3289" i="4" s="1"/>
  <c r="AA3289" i="4" s="1"/>
  <c r="C2399" i="4"/>
  <c r="E2399" i="4" s="1"/>
  <c r="F2399" i="4" s="1"/>
  <c r="V2399" i="4" s="1"/>
  <c r="C1435" i="4"/>
  <c r="E1435" i="4" s="1"/>
  <c r="F1435" i="4" s="1"/>
  <c r="Z1435" i="4" s="1"/>
  <c r="C1732" i="4"/>
  <c r="E1732" i="4" s="1"/>
  <c r="F1732" i="4" s="1"/>
  <c r="X1732" i="4" s="1"/>
  <c r="C3131" i="4"/>
  <c r="E3131" i="4" s="1"/>
  <c r="F3131" i="4" s="1"/>
  <c r="V3131" i="4" s="1"/>
  <c r="C789" i="4"/>
  <c r="E789" i="4" s="1"/>
  <c r="F789" i="4" s="1"/>
  <c r="Q789" i="4" s="1"/>
  <c r="C1782" i="4"/>
  <c r="E1782" i="4" s="1"/>
  <c r="F1782" i="4" s="1"/>
  <c r="Z1782" i="4" s="1"/>
  <c r="C2192" i="4"/>
  <c r="E2192" i="4" s="1"/>
  <c r="F2192" i="4" s="1"/>
  <c r="AA2192" i="4" s="1"/>
  <c r="C3206" i="4"/>
  <c r="E3206" i="4" s="1"/>
  <c r="F3206" i="4" s="1"/>
  <c r="Y3206" i="4" s="1"/>
  <c r="C639" i="4"/>
  <c r="E639" i="4" s="1"/>
  <c r="F639" i="4" s="1"/>
  <c r="X639" i="4" s="1"/>
  <c r="C1584" i="4"/>
  <c r="E1584" i="4" s="1"/>
  <c r="F1584" i="4" s="1"/>
  <c r="S1584" i="4" s="1"/>
  <c r="C88" i="4"/>
  <c r="E88" i="4" s="1"/>
  <c r="F88" i="4" s="1"/>
  <c r="R88" i="4" s="1"/>
  <c r="C1054" i="4"/>
  <c r="E1054" i="4" s="1"/>
  <c r="F1054" i="4" s="1"/>
  <c r="Z1054" i="4" s="1"/>
  <c r="C541" i="4"/>
  <c r="E541" i="4" s="1"/>
  <c r="F541" i="4" s="1"/>
  <c r="U541" i="4" s="1"/>
  <c r="C1203" i="4"/>
  <c r="E1203" i="4" s="1"/>
  <c r="F1203" i="4" s="1"/>
  <c r="S1203" i="4" s="1"/>
  <c r="C1304" i="4"/>
  <c r="E1304" i="4" s="1"/>
  <c r="F1304" i="4" s="1"/>
  <c r="V1304" i="4" s="1"/>
  <c r="C2339" i="4"/>
  <c r="E2339" i="4" s="1"/>
  <c r="F2339" i="4" s="1"/>
  <c r="T2339" i="4" s="1"/>
  <c r="C1094" i="4"/>
  <c r="E1094" i="4" s="1"/>
  <c r="F1094" i="4" s="1"/>
  <c r="AA1094" i="4" s="1"/>
  <c r="C229" i="4"/>
  <c r="E229" i="4" s="1"/>
  <c r="F229" i="4" s="1"/>
  <c r="W229" i="4" s="1"/>
  <c r="C87" i="4"/>
  <c r="E87" i="4" s="1"/>
  <c r="F87" i="4" s="1"/>
  <c r="R87" i="4" s="1"/>
  <c r="C218" i="4"/>
  <c r="E218" i="4" s="1"/>
  <c r="F218" i="4" s="1"/>
  <c r="V218" i="4" s="1"/>
  <c r="C2996" i="4"/>
  <c r="E2996" i="4" s="1"/>
  <c r="F2996" i="4" s="1"/>
  <c r="R2996" i="4" s="1"/>
  <c r="C32" i="4"/>
  <c r="E32" i="4" s="1"/>
  <c r="F32" i="4" s="1"/>
  <c r="P32" i="4" s="1"/>
  <c r="C2804" i="4"/>
  <c r="E2804" i="4" s="1"/>
  <c r="F2804" i="4" s="1"/>
  <c r="W2804" i="4" s="1"/>
  <c r="C1710" i="4"/>
  <c r="E1710" i="4" s="1"/>
  <c r="F1710" i="4" s="1"/>
  <c r="W1710" i="4" s="1"/>
  <c r="C69" i="4"/>
  <c r="E69" i="4" s="1"/>
  <c r="F69" i="4" s="1"/>
  <c r="R69" i="4" s="1"/>
  <c r="C28" i="4"/>
  <c r="E28" i="4" s="1"/>
  <c r="F28" i="4" s="1"/>
  <c r="P28" i="4" s="1"/>
  <c r="C2227" i="4"/>
  <c r="E2227" i="4" s="1"/>
  <c r="F2227" i="4" s="1"/>
  <c r="P2227" i="4" s="1"/>
  <c r="C1172" i="4"/>
  <c r="E1172" i="4" s="1"/>
  <c r="F1172" i="4" s="1"/>
  <c r="R1172" i="4" s="1"/>
  <c r="C2094" i="4"/>
  <c r="E2094" i="4" s="1"/>
  <c r="F2094" i="4" s="1"/>
  <c r="X2094" i="4" s="1"/>
  <c r="C2274" i="4"/>
  <c r="E2274" i="4" s="1"/>
  <c r="F2274" i="4" s="1"/>
  <c r="R2274" i="4" s="1"/>
  <c r="C2810" i="4"/>
  <c r="E2810" i="4" s="1"/>
  <c r="F2810" i="4" s="1"/>
  <c r="X2810" i="4" s="1"/>
  <c r="C2650" i="4"/>
  <c r="E2650" i="4" s="1"/>
  <c r="F2650" i="4" s="1"/>
  <c r="R2650" i="4" s="1"/>
  <c r="C2338" i="4"/>
  <c r="E2338" i="4" s="1"/>
  <c r="F2338" i="4" s="1"/>
  <c r="T2338" i="4" s="1"/>
  <c r="C2449" i="4"/>
  <c r="E2449" i="4" s="1"/>
  <c r="F2449" i="4" s="1"/>
  <c r="X2449" i="4" s="1"/>
  <c r="C1422" i="4"/>
  <c r="E1422" i="4" s="1"/>
  <c r="F1422" i="4" s="1"/>
  <c r="Z1422" i="4" s="1"/>
  <c r="C2423" i="4"/>
  <c r="E2423" i="4" s="1"/>
  <c r="F2423" i="4" s="1"/>
  <c r="W2423" i="4" s="1"/>
  <c r="C2845" i="4"/>
  <c r="E2845" i="4" s="1"/>
  <c r="F2845" i="4" s="1"/>
  <c r="Y2845" i="4" s="1"/>
  <c r="C1510" i="4"/>
  <c r="E1510" i="4" s="1"/>
  <c r="F1510" i="4" s="1"/>
  <c r="Q1510" i="4" s="1"/>
  <c r="C1871" i="4"/>
  <c r="E1871" i="4" s="1"/>
  <c r="F1871" i="4" s="1"/>
  <c r="Q1871" i="4" s="1"/>
  <c r="C672" i="4"/>
  <c r="E672" i="4" s="1"/>
  <c r="F672" i="4" s="1"/>
  <c r="Y672" i="4" s="1"/>
  <c r="C2065" i="4"/>
  <c r="E2065" i="4" s="1"/>
  <c r="F2065" i="4" s="1"/>
  <c r="W2065" i="4" s="1"/>
  <c r="C2495" i="4"/>
  <c r="E2495" i="4" s="1"/>
  <c r="F2495" i="4" s="1"/>
  <c r="Y2495" i="4" s="1"/>
  <c r="C77" i="4"/>
  <c r="E77" i="4" s="1"/>
  <c r="F77" i="4" s="1"/>
  <c r="R77" i="4" s="1"/>
  <c r="C1337" i="4"/>
  <c r="E1337" i="4" s="1"/>
  <c r="F1337" i="4" s="1"/>
  <c r="W1337" i="4" s="1"/>
  <c r="C946" i="4"/>
  <c r="E946" i="4" s="1"/>
  <c r="F946" i="4" s="1"/>
  <c r="V946" i="4" s="1"/>
  <c r="C993" i="4"/>
  <c r="E993" i="4" s="1"/>
  <c r="F993" i="4" s="1"/>
  <c r="X993" i="4" s="1"/>
  <c r="C2165" i="4"/>
  <c r="E2165" i="4" s="1"/>
  <c r="F2165" i="4" s="1"/>
  <c r="Z2165" i="4" s="1"/>
  <c r="C2234" i="4"/>
  <c r="E2234" i="4" s="1"/>
  <c r="F2234" i="4" s="1"/>
  <c r="Q2234" i="4" s="1"/>
  <c r="C1899" i="4"/>
  <c r="E1899" i="4" s="1"/>
  <c r="F1899" i="4" s="1"/>
  <c r="R1899" i="4" s="1"/>
  <c r="C2552" i="4"/>
  <c r="E2552" i="4" s="1"/>
  <c r="F2552" i="4" s="1"/>
  <c r="AA2552" i="4" s="1"/>
  <c r="C177" i="4"/>
  <c r="E177" i="4" s="1"/>
  <c r="F177" i="4" s="1"/>
  <c r="U177" i="4" s="1"/>
  <c r="C170" i="4"/>
  <c r="E170" i="4" s="1"/>
  <c r="F170" i="4" s="1"/>
  <c r="U170" i="4" s="1"/>
  <c r="C129" i="4"/>
  <c r="E129" i="4" s="1"/>
  <c r="F129" i="4" s="1"/>
  <c r="T129" i="4" s="1"/>
  <c r="C106" i="4"/>
  <c r="E106" i="4" s="1"/>
  <c r="F106" i="4" s="1"/>
  <c r="S106" i="4" s="1"/>
  <c r="C121" i="4"/>
  <c r="E121" i="4" s="1"/>
  <c r="F121" i="4" s="1"/>
  <c r="S121" i="4" s="1"/>
  <c r="C139" i="4"/>
  <c r="E139" i="4" s="1"/>
  <c r="F139" i="4" s="1"/>
  <c r="T139" i="4" s="1"/>
  <c r="C102" i="4"/>
  <c r="E102" i="4" s="1"/>
  <c r="F102" i="4" s="1"/>
  <c r="S102" i="4" s="1"/>
  <c r="C125" i="4"/>
  <c r="E125" i="4" s="1"/>
  <c r="F125" i="4" s="1"/>
  <c r="S125" i="4" s="1"/>
  <c r="C138" i="4"/>
  <c r="E138" i="4" s="1"/>
  <c r="F138" i="4" s="1"/>
  <c r="T138" i="4" s="1"/>
  <c r="C111" i="4"/>
  <c r="E111" i="4" s="1"/>
  <c r="F111" i="4" s="1"/>
  <c r="S111" i="4" s="1"/>
  <c r="C122" i="4"/>
  <c r="E122" i="4" s="1"/>
  <c r="F122" i="4" s="1"/>
  <c r="S122" i="4" s="1"/>
  <c r="C126" i="4"/>
  <c r="E126" i="4" s="1"/>
  <c r="F126" i="4" s="1"/>
  <c r="S126" i="4" s="1"/>
  <c r="C120" i="4"/>
  <c r="E120" i="4" s="1"/>
  <c r="F120" i="4" s="1"/>
  <c r="S120" i="4" s="1"/>
  <c r="C110" i="4"/>
  <c r="E110" i="4" s="1"/>
  <c r="F110" i="4" s="1"/>
  <c r="S110" i="4" s="1"/>
  <c r="C105" i="4"/>
  <c r="E105" i="4" s="1"/>
  <c r="F105" i="4" s="1"/>
  <c r="S105" i="4" s="1"/>
  <c r="C101" i="4"/>
  <c r="E101" i="4" s="1"/>
  <c r="F101" i="4" s="1"/>
  <c r="S101" i="4" s="1"/>
  <c r="C104" i="4"/>
  <c r="E104" i="4" s="1"/>
  <c r="F104" i="4" s="1"/>
  <c r="S104" i="4" s="1"/>
  <c r="C127" i="4"/>
  <c r="E127" i="4" s="1"/>
  <c r="F127" i="4" s="1"/>
  <c r="T127" i="4" s="1"/>
  <c r="C131" i="4"/>
  <c r="E131" i="4" s="1"/>
  <c r="F131" i="4" s="1"/>
  <c r="T131" i="4" s="1"/>
  <c r="C140" i="4"/>
  <c r="E140" i="4" s="1"/>
  <c r="F140" i="4" s="1"/>
  <c r="T140" i="4" s="1"/>
  <c r="C114" i="4"/>
  <c r="E114" i="4" s="1"/>
  <c r="F114" i="4" s="1"/>
  <c r="S114" i="4" s="1"/>
  <c r="C100" i="4"/>
  <c r="E100" i="4" s="1"/>
  <c r="F100" i="4" s="1"/>
  <c r="S100" i="4" s="1"/>
  <c r="C112" i="4"/>
  <c r="E112" i="4" s="1"/>
  <c r="F112" i="4" s="1"/>
  <c r="S112" i="4" s="1"/>
  <c r="C117" i="4"/>
  <c r="E117" i="4" s="1"/>
  <c r="F117" i="4" s="1"/>
  <c r="S117" i="4" s="1"/>
  <c r="C116" i="4"/>
  <c r="E116" i="4" s="1"/>
  <c r="F116" i="4" s="1"/>
  <c r="S116" i="4" s="1"/>
  <c r="C133" i="4"/>
  <c r="E133" i="4" s="1"/>
  <c r="F133" i="4" s="1"/>
  <c r="T133" i="4" s="1"/>
  <c r="C103" i="4"/>
  <c r="E103" i="4" s="1"/>
  <c r="F103" i="4" s="1"/>
  <c r="S103" i="4" s="1"/>
  <c r="C108" i="4"/>
  <c r="E108" i="4" s="1"/>
  <c r="F108" i="4" s="1"/>
  <c r="S108" i="4" s="1"/>
  <c r="C109" i="4"/>
  <c r="E109" i="4" s="1"/>
  <c r="F109" i="4" s="1"/>
  <c r="S109" i="4" s="1"/>
  <c r="C141" i="4"/>
  <c r="E141" i="4" s="1"/>
  <c r="F141" i="4" s="1"/>
  <c r="T141" i="4" s="1"/>
  <c r="C136" i="4"/>
  <c r="E136" i="4" s="1"/>
  <c r="F136" i="4" s="1"/>
  <c r="T136" i="4" s="1"/>
  <c r="C123" i="4"/>
  <c r="E123" i="4" s="1"/>
  <c r="F123" i="4" s="1"/>
  <c r="S123" i="4" s="1"/>
  <c r="C119" i="4"/>
  <c r="E119" i="4" s="1"/>
  <c r="F119" i="4" s="1"/>
  <c r="S119" i="4" s="1"/>
  <c r="C128" i="4"/>
  <c r="E128" i="4" s="1"/>
  <c r="F128" i="4" s="1"/>
  <c r="T128" i="4" s="1"/>
  <c r="C135" i="4"/>
  <c r="E135" i="4" s="1"/>
  <c r="F135" i="4" s="1"/>
  <c r="T135" i="4" s="1"/>
  <c r="C137" i="4"/>
  <c r="E137" i="4" s="1"/>
  <c r="F137" i="4" s="1"/>
  <c r="T137" i="4" s="1"/>
  <c r="C142" i="4"/>
  <c r="E142" i="4" s="1"/>
  <c r="F142" i="4" s="1"/>
  <c r="T142" i="4" s="1"/>
  <c r="C115" i="4"/>
  <c r="E115" i="4" s="1"/>
  <c r="F115" i="4" s="1"/>
  <c r="S115" i="4" s="1"/>
  <c r="C118" i="4"/>
  <c r="E118" i="4" s="1"/>
  <c r="F118" i="4" s="1"/>
  <c r="S118" i="4" s="1"/>
  <c r="C130" i="4"/>
  <c r="E130" i="4" s="1"/>
  <c r="F130" i="4" s="1"/>
  <c r="T130" i="4" s="1"/>
  <c r="C124" i="4"/>
  <c r="E124" i="4" s="1"/>
  <c r="F124" i="4" s="1"/>
  <c r="S124" i="4" s="1"/>
  <c r="C134" i="4"/>
  <c r="E134" i="4" s="1"/>
  <c r="F134" i="4" s="1"/>
  <c r="T134" i="4" s="1"/>
  <c r="C143" i="4"/>
  <c r="E143" i="4" s="1"/>
  <c r="F143" i="4" s="1"/>
  <c r="T143" i="4" s="1"/>
  <c r="C113" i="4"/>
  <c r="E113" i="4" s="1"/>
  <c r="F113" i="4" s="1"/>
  <c r="S113" i="4" s="1"/>
  <c r="C132" i="4"/>
  <c r="E132" i="4" s="1"/>
  <c r="F132" i="4" s="1"/>
  <c r="T132" i="4" s="1"/>
  <c r="C199" i="4"/>
  <c r="E199" i="4" s="1"/>
  <c r="F199" i="4" s="1"/>
  <c r="V199" i="4" s="1"/>
  <c r="C191" i="4"/>
  <c r="E191" i="4" s="1"/>
  <c r="F191" i="4" s="1"/>
  <c r="V191" i="4" s="1"/>
  <c r="C194" i="4"/>
  <c r="E194" i="4" s="1"/>
  <c r="F194" i="4" s="1"/>
  <c r="V194" i="4" s="1"/>
  <c r="C197" i="4"/>
  <c r="E197" i="4" s="1"/>
  <c r="F197" i="4" s="1"/>
  <c r="V197" i="4" s="1"/>
  <c r="C200" i="4"/>
  <c r="E200" i="4" s="1"/>
  <c r="F200" i="4" s="1"/>
  <c r="V200" i="4" s="1"/>
  <c r="C146" i="4"/>
  <c r="E146" i="4" s="1"/>
  <c r="F146" i="4" s="1"/>
  <c r="T146" i="4" s="1"/>
  <c r="C169" i="4"/>
  <c r="E169" i="4" s="1"/>
  <c r="F169" i="4" s="1"/>
  <c r="U169" i="4" s="1"/>
  <c r="C162" i="4"/>
  <c r="E162" i="4" s="1"/>
  <c r="F162" i="4" s="1"/>
  <c r="U162" i="4" s="1"/>
  <c r="C178" i="4"/>
  <c r="E178" i="4" s="1"/>
  <c r="F178" i="4" s="1"/>
  <c r="U178" i="4" s="1"/>
  <c r="C155" i="4"/>
  <c r="E155" i="4" s="1"/>
  <c r="F155" i="4" s="1"/>
  <c r="T155" i="4" s="1"/>
  <c r="C192" i="4"/>
  <c r="E192" i="4" s="1"/>
  <c r="F192" i="4" s="1"/>
  <c r="V192" i="4" s="1"/>
  <c r="C158" i="4"/>
  <c r="E158" i="4" s="1"/>
  <c r="F158" i="4" s="1"/>
  <c r="U158" i="4" s="1"/>
  <c r="C180" i="4"/>
  <c r="E180" i="4" s="1"/>
  <c r="F180" i="4" s="1"/>
  <c r="U180" i="4" s="1"/>
  <c r="C184" i="4"/>
  <c r="E184" i="4" s="1"/>
  <c r="F184" i="4" s="1"/>
  <c r="U184" i="4" s="1"/>
  <c r="C187" i="4"/>
  <c r="E187" i="4" s="1"/>
  <c r="F187" i="4" s="1"/>
  <c r="U187" i="4" s="1"/>
  <c r="C151" i="4"/>
  <c r="E151" i="4" s="1"/>
  <c r="F151" i="4" s="1"/>
  <c r="T151" i="4" s="1"/>
  <c r="C163" i="4"/>
  <c r="E163" i="4" s="1"/>
  <c r="F163" i="4" s="1"/>
  <c r="U163" i="4" s="1"/>
  <c r="C167" i="4"/>
  <c r="E167" i="4" s="1"/>
  <c r="F167" i="4" s="1"/>
  <c r="U167" i="4" s="1"/>
  <c r="C154" i="4"/>
  <c r="E154" i="4" s="1"/>
  <c r="F154" i="4" s="1"/>
  <c r="T154" i="4" s="1"/>
  <c r="C181" i="4"/>
  <c r="E181" i="4" s="1"/>
  <c r="F181" i="4" s="1"/>
  <c r="U181" i="4" s="1"/>
  <c r="C149" i="4"/>
  <c r="E149" i="4" s="1"/>
  <c r="F149" i="4" s="1"/>
  <c r="T149" i="4" s="1"/>
  <c r="C198" i="4"/>
  <c r="E198" i="4" s="1"/>
  <c r="F198" i="4" s="1"/>
  <c r="V198" i="4" s="1"/>
  <c r="C186" i="4"/>
  <c r="E186" i="4" s="1"/>
  <c r="F186" i="4" s="1"/>
  <c r="U186" i="4" s="1"/>
  <c r="C188" i="4"/>
  <c r="E188" i="4" s="1"/>
  <c r="F188" i="4" s="1"/>
  <c r="V188" i="4" s="1"/>
  <c r="C157" i="4"/>
  <c r="E157" i="4" s="1"/>
  <c r="F157" i="4" s="1"/>
  <c r="T157" i="4" s="1"/>
  <c r="C174" i="4"/>
  <c r="E174" i="4" s="1"/>
  <c r="F174" i="4" s="1"/>
  <c r="U174" i="4" s="1"/>
  <c r="C193" i="4"/>
  <c r="E193" i="4" s="1"/>
  <c r="F193" i="4" s="1"/>
  <c r="V193" i="4" s="1"/>
  <c r="C172" i="4"/>
  <c r="E172" i="4" s="1"/>
  <c r="F172" i="4" s="1"/>
  <c r="U172" i="4" s="1"/>
  <c r="C165" i="4"/>
  <c r="E165" i="4" s="1"/>
  <c r="F165" i="4" s="1"/>
  <c r="U165" i="4" s="1"/>
  <c r="C196" i="4"/>
  <c r="E196" i="4" s="1"/>
  <c r="F196" i="4" s="1"/>
  <c r="V196" i="4" s="1"/>
  <c r="C189" i="4"/>
  <c r="E189" i="4" s="1"/>
  <c r="F189" i="4" s="1"/>
  <c r="V189" i="4" s="1"/>
  <c r="C148" i="4"/>
  <c r="E148" i="4" s="1"/>
  <c r="F148" i="4" s="1"/>
  <c r="T148" i="4" s="1"/>
  <c r="C156" i="4"/>
  <c r="E156" i="4" s="1"/>
  <c r="F156" i="4" s="1"/>
  <c r="T156" i="4" s="1"/>
  <c r="C147" i="4"/>
  <c r="E147" i="4" s="1"/>
  <c r="F147" i="4" s="1"/>
  <c r="T147" i="4" s="1"/>
  <c r="C202" i="4"/>
  <c r="E202" i="4" s="1"/>
  <c r="F202" i="4" s="1"/>
  <c r="V202" i="4" s="1"/>
  <c r="C166" i="4"/>
  <c r="E166" i="4" s="1"/>
  <c r="F166" i="4" s="1"/>
  <c r="U166" i="4" s="1"/>
  <c r="C145" i="4"/>
  <c r="E145" i="4" s="1"/>
  <c r="F145" i="4" s="1"/>
  <c r="T145" i="4" s="1"/>
  <c r="C182" i="4"/>
  <c r="E182" i="4" s="1"/>
  <c r="F182" i="4" s="1"/>
  <c r="U182" i="4" s="1"/>
  <c r="C173" i="4"/>
  <c r="E173" i="4" s="1"/>
  <c r="F173" i="4" s="1"/>
  <c r="U173" i="4" s="1"/>
  <c r="C144" i="4"/>
  <c r="E144" i="4" s="1"/>
  <c r="F144" i="4" s="1"/>
  <c r="T144" i="4" s="1"/>
  <c r="C159" i="4"/>
  <c r="E159" i="4" s="1"/>
  <c r="F159" i="4" s="1"/>
  <c r="U159" i="4" s="1"/>
  <c r="C190" i="4"/>
  <c r="E190" i="4" s="1"/>
  <c r="F190" i="4" s="1"/>
  <c r="V190" i="4" s="1"/>
  <c r="C176" i="4"/>
  <c r="E176" i="4" s="1"/>
  <c r="F176" i="4" s="1"/>
  <c r="U176" i="4" s="1"/>
  <c r="C201" i="4"/>
  <c r="E201" i="4" s="1"/>
  <c r="F201" i="4" s="1"/>
  <c r="V201" i="4" s="1"/>
  <c r="C175" i="4"/>
  <c r="E175" i="4" s="1"/>
  <c r="F175" i="4" s="1"/>
  <c r="U175" i="4" s="1"/>
  <c r="C152" i="4"/>
  <c r="E152" i="4" s="1"/>
  <c r="F152" i="4" s="1"/>
  <c r="T152" i="4" s="1"/>
  <c r="C168" i="4"/>
  <c r="E168" i="4" s="1"/>
  <c r="F168" i="4" s="1"/>
  <c r="U168" i="4" s="1"/>
  <c r="C179" i="4"/>
  <c r="E179" i="4" s="1"/>
  <c r="F179" i="4" s="1"/>
  <c r="U179" i="4" s="1"/>
  <c r="C161" i="4"/>
  <c r="E161" i="4" s="1"/>
  <c r="F161" i="4" s="1"/>
  <c r="U161" i="4" s="1"/>
  <c r="C164" i="4"/>
  <c r="E164" i="4" s="1"/>
  <c r="F164" i="4" s="1"/>
  <c r="U164" i="4" s="1"/>
  <c r="C185" i="4"/>
  <c r="E185" i="4" s="1"/>
  <c r="F185" i="4" s="1"/>
  <c r="U185" i="4" s="1"/>
  <c r="C150" i="4"/>
  <c r="E150" i="4" s="1"/>
  <c r="F150" i="4" s="1"/>
  <c r="T150" i="4" s="1"/>
  <c r="C171" i="4"/>
  <c r="E171" i="4" s="1"/>
  <c r="F171" i="4" s="1"/>
  <c r="U171" i="4" s="1"/>
  <c r="C160" i="4"/>
  <c r="E160" i="4" s="1"/>
  <c r="F160" i="4" s="1"/>
  <c r="U160" i="4" s="1"/>
  <c r="C195" i="4"/>
  <c r="E195" i="4" s="1"/>
  <c r="F195" i="4" s="1"/>
  <c r="V195" i="4" s="1"/>
  <c r="C153" i="4"/>
  <c r="E153" i="4" s="1"/>
  <c r="F153" i="4" s="1"/>
  <c r="T153" i="4" s="1"/>
  <c r="C183" i="4"/>
  <c r="E183" i="4" s="1"/>
  <c r="F183" i="4" s="1"/>
  <c r="U183" i="4" s="1"/>
  <c r="C2224" i="4"/>
  <c r="E2224" i="4" s="1"/>
  <c r="F2224" i="4" s="1"/>
  <c r="P2224" i="4" s="1"/>
  <c r="C3192" i="4"/>
  <c r="E3192" i="4" s="1"/>
  <c r="F3192" i="4" s="1"/>
  <c r="X3192" i="4" s="1"/>
  <c r="C308" i="4"/>
  <c r="E308" i="4" s="1"/>
  <c r="F308" i="4" s="1"/>
  <c r="Y308" i="4" s="1"/>
  <c r="C2753" i="4"/>
  <c r="E2753" i="4" s="1"/>
  <c r="F2753" i="4" s="1"/>
  <c r="V2753" i="4" s="1"/>
  <c r="C11" i="4"/>
  <c r="E11" i="4" s="1"/>
  <c r="F11" i="4" s="1"/>
  <c r="P11" i="4" s="1"/>
  <c r="C376" i="4"/>
  <c r="E376" i="4" s="1"/>
  <c r="F376" i="4" s="1"/>
  <c r="P376" i="4" s="1"/>
  <c r="C2599" i="4"/>
  <c r="E2599" i="4" s="1"/>
  <c r="F2599" i="4" s="1"/>
  <c r="Q2599" i="4" s="1"/>
  <c r="C1864" i="4"/>
  <c r="E1864" i="4" s="1"/>
  <c r="F1864" i="4" s="1"/>
  <c r="Q1864" i="4" s="1"/>
  <c r="C658" i="4"/>
  <c r="E658" i="4" s="1"/>
  <c r="F658" i="4" s="1"/>
  <c r="Y658" i="4" s="1"/>
  <c r="C2175" i="4"/>
  <c r="E2175" i="4" s="1"/>
  <c r="F2175" i="4" s="1"/>
  <c r="AA2175" i="4" s="1"/>
  <c r="C2529" i="4"/>
  <c r="E2529" i="4" s="1"/>
  <c r="F2529" i="4" s="1"/>
  <c r="Z2529" i="4" s="1"/>
  <c r="C1098" i="4"/>
  <c r="E1098" i="4" s="1"/>
  <c r="F1098" i="4" s="1"/>
  <c r="AA1098" i="4" s="1"/>
  <c r="C2020" i="4"/>
  <c r="E2020" i="4" s="1"/>
  <c r="F2020" i="4" s="1"/>
  <c r="V2020" i="4" s="1"/>
  <c r="C2292" i="4"/>
  <c r="E2292" i="4" s="1"/>
  <c r="F2292" i="4" s="1"/>
  <c r="S2292" i="4" s="1"/>
  <c r="C1378" i="4"/>
  <c r="E1378" i="4" s="1"/>
  <c r="F1378" i="4" s="1"/>
  <c r="Y1378" i="4" s="1"/>
  <c r="C2184" i="4"/>
  <c r="E2184" i="4" s="1"/>
  <c r="F2184" i="4" s="1"/>
  <c r="AA2184" i="4" s="1"/>
  <c r="C465" i="4"/>
  <c r="E465" i="4" s="1"/>
  <c r="F465" i="4" s="1"/>
  <c r="S465" i="4" s="1"/>
  <c r="C655" i="4"/>
  <c r="E655" i="4" s="1"/>
  <c r="F655" i="4" s="1"/>
  <c r="Y655" i="4" s="1"/>
  <c r="C1487" i="4"/>
  <c r="E1487" i="4" s="1"/>
  <c r="F1487" i="4" s="1"/>
  <c r="P1487" i="4" s="1"/>
  <c r="C1611" i="4"/>
  <c r="E1611" i="4" s="1"/>
  <c r="F1611" i="4" s="1"/>
  <c r="T1611" i="4" s="1"/>
  <c r="C417" i="4"/>
  <c r="E417" i="4" s="1"/>
  <c r="F417" i="4" s="1"/>
  <c r="Q417" i="4" s="1"/>
  <c r="C539" i="4"/>
  <c r="E539" i="4" s="1"/>
  <c r="F539" i="4" s="1"/>
  <c r="U539" i="4" s="1"/>
  <c r="C359" i="4"/>
  <c r="E359" i="4" s="1"/>
  <c r="F359" i="4" s="1"/>
  <c r="AA359" i="4" s="1"/>
  <c r="C1245" i="4"/>
  <c r="E1245" i="4" s="1"/>
  <c r="F1245" i="4" s="1"/>
  <c r="T1245" i="4" s="1"/>
  <c r="C2334" i="4"/>
  <c r="E2334" i="4" s="1"/>
  <c r="F2334" i="4" s="1"/>
  <c r="T2334" i="4" s="1"/>
  <c r="C1689" i="4"/>
  <c r="E1689" i="4" s="1"/>
  <c r="F1689" i="4" s="1"/>
  <c r="W1689" i="4" s="1"/>
  <c r="C3203" i="4"/>
  <c r="E3203" i="4" s="1"/>
  <c r="F3203" i="4" s="1"/>
  <c r="Y3203" i="4" s="1"/>
  <c r="C1105" i="4"/>
  <c r="E1105" i="4" s="1"/>
  <c r="F1105" i="4" s="1"/>
  <c r="P1105" i="4" s="1"/>
  <c r="C1444" i="4"/>
  <c r="E1444" i="4" s="1"/>
  <c r="F1444" i="4" s="1"/>
  <c r="AA1444" i="4" s="1"/>
  <c r="C1576" i="4"/>
  <c r="E1576" i="4" s="1"/>
  <c r="F1576" i="4" s="1"/>
  <c r="S1576" i="4" s="1"/>
  <c r="C397" i="4"/>
  <c r="E397" i="4" s="1"/>
  <c r="F397" i="4" s="1"/>
  <c r="P397" i="4" s="1"/>
  <c r="C631" i="4"/>
  <c r="E631" i="4" s="1"/>
  <c r="F631" i="4" s="1"/>
  <c r="X631" i="4" s="1"/>
  <c r="C1472" i="4"/>
  <c r="E1472" i="4" s="1"/>
  <c r="F1472" i="4" s="1"/>
  <c r="P1472" i="4" s="1"/>
  <c r="C2979" i="4"/>
  <c r="E2979" i="4" s="1"/>
  <c r="F2979" i="4" s="1"/>
  <c r="Q2979" i="4" s="1"/>
  <c r="C558" i="4"/>
  <c r="E558" i="4" s="1"/>
  <c r="F558" i="4" s="1"/>
  <c r="V558" i="4" s="1"/>
  <c r="C1673" i="4"/>
  <c r="E1673" i="4" s="1"/>
  <c r="F1673" i="4" s="1"/>
  <c r="V1673" i="4" s="1"/>
  <c r="C2815" i="4"/>
  <c r="E2815" i="4" s="1"/>
  <c r="F2815" i="4" s="1"/>
  <c r="X2815" i="4" s="1"/>
  <c r="C1382" i="4"/>
  <c r="E1382" i="4" s="1"/>
  <c r="F1382" i="4" s="1"/>
  <c r="Y1382" i="4" s="1"/>
  <c r="C1191" i="4"/>
  <c r="E1191" i="4" s="1"/>
  <c r="F1191" i="4" s="1"/>
  <c r="R1191" i="4" s="1"/>
  <c r="C216" i="4"/>
  <c r="E216" i="4" s="1"/>
  <c r="F216" i="4" s="1"/>
  <c r="V216" i="4" s="1"/>
  <c r="C1298" i="4"/>
  <c r="E1298" i="4" s="1"/>
  <c r="F1298" i="4" s="1"/>
  <c r="V1298" i="4" s="1"/>
  <c r="C1365" i="4"/>
  <c r="E1365" i="4" s="1"/>
  <c r="F1365" i="4" s="1"/>
  <c r="X1365" i="4" s="1"/>
  <c r="C676" i="4"/>
  <c r="E676" i="4" s="1"/>
  <c r="F676" i="4" s="1"/>
  <c r="Z676" i="4" s="1"/>
  <c r="C838" i="4"/>
  <c r="E838" i="4" s="1"/>
  <c r="F838" i="4" s="1"/>
  <c r="S838" i="4" s="1"/>
  <c r="C3102" i="4"/>
  <c r="E3102" i="4" s="1"/>
  <c r="F3102" i="4" s="1"/>
  <c r="U3102" i="4" s="1"/>
  <c r="C2206" i="4"/>
  <c r="E2206" i="4" s="1"/>
  <c r="F2206" i="4" s="1"/>
  <c r="P2206" i="4" s="1"/>
  <c r="C1844" i="4"/>
  <c r="E1844" i="4" s="1"/>
  <c r="F1844" i="4" s="1"/>
  <c r="P1844" i="4" s="1"/>
  <c r="C2477" i="4"/>
  <c r="E2477" i="4" s="1"/>
  <c r="F2477" i="4" s="1"/>
  <c r="Y2477" i="4" s="1"/>
  <c r="C908" i="4"/>
  <c r="E908" i="4" s="1"/>
  <c r="F908" i="4" s="1"/>
  <c r="U908" i="4" s="1"/>
  <c r="C1147" i="4"/>
  <c r="E1147" i="4" s="1"/>
  <c r="F1147" i="4" s="1"/>
  <c r="Q1147" i="4" s="1"/>
  <c r="C368" i="4"/>
  <c r="E368" i="4" s="1"/>
  <c r="F368" i="4" s="1"/>
  <c r="AA368" i="4" s="1"/>
  <c r="C3007" i="4"/>
  <c r="E3007" i="4" s="1"/>
  <c r="F3007" i="4" s="1"/>
  <c r="R3007" i="4" s="1"/>
  <c r="C571" i="4"/>
  <c r="E571" i="4" s="1"/>
  <c r="F571" i="4" s="1"/>
  <c r="V571" i="4" s="1"/>
  <c r="C2364" i="4"/>
  <c r="E2364" i="4" s="1"/>
  <c r="F2364" i="4" s="1"/>
  <c r="U2364" i="4" s="1"/>
  <c r="C2403" i="4"/>
  <c r="E2403" i="4" s="1"/>
  <c r="F2403" i="4" s="1"/>
  <c r="V2403" i="4" s="1"/>
  <c r="C641" i="4"/>
  <c r="E641" i="4" s="1"/>
  <c r="F641" i="4" s="1"/>
  <c r="X641" i="4" s="1"/>
  <c r="C1287" i="4"/>
  <c r="E1287" i="4" s="1"/>
  <c r="F1287" i="4" s="1"/>
  <c r="V1287" i="4" s="1"/>
  <c r="C2621" i="4"/>
  <c r="E2621" i="4" s="1"/>
  <c r="F2621" i="4" s="1"/>
  <c r="Q2621" i="4" s="1"/>
  <c r="C479" i="4"/>
  <c r="E479" i="4" s="1"/>
  <c r="F479" i="4" s="1"/>
  <c r="S479" i="4" s="1"/>
  <c r="C929" i="4"/>
  <c r="E929" i="4" s="1"/>
  <c r="F929" i="4" s="1"/>
  <c r="V929" i="4" s="1"/>
  <c r="C681" i="4"/>
  <c r="E681" i="4" s="1"/>
  <c r="F681" i="4" s="1"/>
  <c r="Z681" i="4" s="1"/>
  <c r="C3258" i="4"/>
  <c r="E3258" i="4" s="1"/>
  <c r="F3258" i="4" s="1"/>
  <c r="Z3258" i="4" s="1"/>
  <c r="C205" i="4"/>
  <c r="E205" i="4" s="1"/>
  <c r="F205" i="4" s="1"/>
  <c r="V205" i="4" s="1"/>
  <c r="C2033" i="4"/>
  <c r="E2033" i="4" s="1"/>
  <c r="F2033" i="4" s="1"/>
  <c r="V2033" i="4" s="1"/>
  <c r="C1790" i="4"/>
  <c r="E1790" i="4" s="1"/>
  <c r="F1790" i="4" s="1"/>
  <c r="Z1790" i="4" s="1"/>
  <c r="C1055" i="4"/>
  <c r="E1055" i="4" s="1"/>
  <c r="F1055" i="4" s="1"/>
  <c r="Z1055" i="4" s="1"/>
  <c r="C3169" i="4"/>
  <c r="E3169" i="4" s="1"/>
  <c r="F3169" i="4" s="1"/>
  <c r="W3169" i="4" s="1"/>
  <c r="C802" i="4"/>
  <c r="E802" i="4" s="1"/>
  <c r="F802" i="4" s="1"/>
  <c r="R802" i="4" s="1"/>
  <c r="C778" i="4"/>
  <c r="E778" i="4" s="1"/>
  <c r="F778" i="4" s="1"/>
  <c r="Q778" i="4" s="1"/>
  <c r="C2367" i="4"/>
  <c r="E2367" i="4" s="1"/>
  <c r="F2367" i="4" s="1"/>
  <c r="U2367" i="4" s="1"/>
  <c r="C2994" i="4"/>
  <c r="E2994" i="4" s="1"/>
  <c r="F2994" i="4" s="1"/>
  <c r="R2994" i="4" s="1"/>
  <c r="C2181" i="4"/>
  <c r="E2181" i="4" s="1"/>
  <c r="F2181" i="4" s="1"/>
  <c r="AA2181" i="4" s="1"/>
  <c r="C2766" i="4"/>
  <c r="E2766" i="4" s="1"/>
  <c r="F2766" i="4" s="1"/>
  <c r="V2766" i="4" s="1"/>
  <c r="C3176" i="4"/>
  <c r="E3176" i="4" s="1"/>
  <c r="F3176" i="4" s="1"/>
  <c r="X3176" i="4" s="1"/>
  <c r="C2259" i="4"/>
  <c r="E2259" i="4" s="1"/>
  <c r="F2259" i="4" s="1"/>
  <c r="R2259" i="4" s="1"/>
  <c r="C582" i="4"/>
  <c r="E582" i="4" s="1"/>
  <c r="F582" i="4" s="1"/>
  <c r="V582" i="4" s="1"/>
  <c r="C435" i="4"/>
  <c r="E435" i="4" s="1"/>
  <c r="F435" i="4" s="1"/>
  <c r="R435" i="4" s="1"/>
  <c r="C2871" i="4"/>
  <c r="E2871" i="4" s="1"/>
  <c r="F2871" i="4" s="1"/>
  <c r="Z2871" i="4" s="1"/>
  <c r="C1939" i="4"/>
  <c r="E1939" i="4" s="1"/>
  <c r="F1939" i="4" s="1"/>
  <c r="S1939" i="4" s="1"/>
  <c r="C2512" i="4"/>
  <c r="E2512" i="4" s="1"/>
  <c r="F2512" i="4" s="1"/>
  <c r="Z2512" i="4" s="1"/>
  <c r="C702" i="4"/>
  <c r="E702" i="4" s="1"/>
  <c r="F702" i="4" s="1"/>
  <c r="Z702" i="4" s="1"/>
  <c r="C2618" i="4"/>
  <c r="E2618" i="4" s="1"/>
  <c r="F2618" i="4" s="1"/>
  <c r="Q2618" i="4" s="1"/>
  <c r="C3114" i="4"/>
  <c r="E3114" i="4" s="1"/>
  <c r="F3114" i="4" s="1"/>
  <c r="V3114" i="4" s="1"/>
  <c r="C2678" i="4"/>
  <c r="E2678" i="4" s="1"/>
  <c r="F2678" i="4" s="1"/>
  <c r="S2678" i="4" s="1"/>
  <c r="C1350" i="4"/>
  <c r="E1350" i="4" s="1"/>
  <c r="F1350" i="4" s="1"/>
  <c r="X1350" i="4" s="1"/>
  <c r="C964" i="4"/>
  <c r="E964" i="4" s="1"/>
  <c r="F964" i="4" s="1"/>
  <c r="W964" i="4" s="1"/>
  <c r="C889" i="4"/>
  <c r="E889" i="4" s="1"/>
  <c r="F889" i="4" s="1"/>
  <c r="U889" i="4" s="1"/>
  <c r="C431" i="4"/>
  <c r="E431" i="4" s="1"/>
  <c r="F431" i="4" s="1"/>
  <c r="R431" i="4" s="1"/>
  <c r="C2710" i="4"/>
  <c r="E2710" i="4" s="1"/>
  <c r="F2710" i="4" s="1"/>
  <c r="T2710" i="4" s="1"/>
  <c r="C2038" i="4"/>
  <c r="E2038" i="4" s="1"/>
  <c r="F2038" i="4" s="1"/>
  <c r="V2038" i="4" s="1"/>
  <c r="C2494" i="4"/>
  <c r="E2494" i="4" s="1"/>
  <c r="F2494" i="4" s="1"/>
  <c r="Y2494" i="4" s="1"/>
  <c r="C2622" i="4"/>
  <c r="E2622" i="4" s="1"/>
  <c r="F2622" i="4" s="1"/>
  <c r="Q2622" i="4" s="1"/>
  <c r="C1897" i="4"/>
  <c r="E1897" i="4" s="1"/>
  <c r="F1897" i="4" s="1"/>
  <c r="R1897" i="4" s="1"/>
  <c r="C2216" i="4"/>
  <c r="E2216" i="4" s="1"/>
  <c r="F2216" i="4" s="1"/>
  <c r="P2216" i="4" s="1"/>
  <c r="C1962" i="4"/>
  <c r="E1962" i="4" s="1"/>
  <c r="F1962" i="4" s="1"/>
  <c r="T1962" i="4" s="1"/>
  <c r="C651" i="4"/>
  <c r="E651" i="4" s="1"/>
  <c r="F651" i="4" s="1"/>
  <c r="Y651" i="4" s="1"/>
  <c r="C2639" i="4"/>
  <c r="E2639" i="4" s="1"/>
  <c r="F2639" i="4" s="1"/>
  <c r="R2639" i="4" s="1"/>
  <c r="C1309" i="4"/>
  <c r="E1309" i="4" s="1"/>
  <c r="F1309" i="4" s="1"/>
  <c r="V1309" i="4" s="1"/>
  <c r="C2297" i="4"/>
  <c r="E2297" i="4" s="1"/>
  <c r="F2297" i="4" s="1"/>
  <c r="S2297" i="4" s="1"/>
  <c r="C3014" i="4"/>
  <c r="E3014" i="4" s="1"/>
  <c r="F3014" i="4" s="1"/>
  <c r="R3014" i="4" s="1"/>
  <c r="C552" i="4"/>
  <c r="E552" i="4" s="1"/>
  <c r="F552" i="4" s="1"/>
  <c r="U552" i="4" s="1"/>
  <c r="C2408" i="4"/>
  <c r="E2408" i="4" s="1"/>
  <c r="F2408" i="4" s="1"/>
  <c r="V2408" i="4" s="1"/>
  <c r="C853" i="4"/>
  <c r="E853" i="4" s="1"/>
  <c r="F853" i="4" s="1"/>
  <c r="S853" i="4" s="1"/>
  <c r="C3284" i="4"/>
  <c r="E3284" i="4" s="1"/>
  <c r="F3284" i="4" s="1"/>
  <c r="AA3284" i="4" s="1"/>
  <c r="C956" i="4"/>
  <c r="E956" i="4" s="1"/>
  <c r="F956" i="4" s="1"/>
  <c r="W956" i="4" s="1"/>
  <c r="C2797" i="4"/>
  <c r="E2797" i="4" s="1"/>
  <c r="F2797" i="4" s="1"/>
  <c r="W2797" i="4" s="1"/>
  <c r="C3043" i="4"/>
  <c r="E3043" i="4" s="1"/>
  <c r="F3043" i="4" s="1"/>
  <c r="S3043" i="4" s="1"/>
  <c r="C2708" i="4"/>
  <c r="E2708" i="4" s="1"/>
  <c r="F2708" i="4" s="1"/>
  <c r="T2708" i="4" s="1"/>
  <c r="C1902" i="4"/>
  <c r="E1902" i="4" s="1"/>
  <c r="F1902" i="4" s="1"/>
  <c r="R1902" i="4" s="1"/>
  <c r="C209" i="4"/>
  <c r="E209" i="4" s="1"/>
  <c r="F209" i="4" s="1"/>
  <c r="V209" i="4" s="1"/>
  <c r="C1432" i="4"/>
  <c r="E1432" i="4" s="1"/>
  <c r="F1432" i="4" s="1"/>
  <c r="Z1432" i="4" s="1"/>
  <c r="C2128" i="4"/>
  <c r="E2128" i="4" s="1"/>
  <c r="F2128" i="4" s="1"/>
  <c r="Y2128" i="4" s="1"/>
  <c r="C1877" i="4"/>
  <c r="E1877" i="4" s="1"/>
  <c r="F1877" i="4" s="1"/>
  <c r="Q1877" i="4" s="1"/>
  <c r="C3078" i="4"/>
  <c r="E3078" i="4" s="1"/>
  <c r="F3078" i="4" s="1"/>
  <c r="T3078" i="4" s="1"/>
  <c r="C1166" i="4"/>
  <c r="E1166" i="4" s="1"/>
  <c r="F1166" i="4" s="1"/>
  <c r="R1166" i="4" s="1"/>
  <c r="C985" i="4"/>
  <c r="E985" i="4" s="1"/>
  <c r="F985" i="4" s="1"/>
  <c r="X985" i="4" s="1"/>
  <c r="C1772" i="4"/>
  <c r="E1772" i="4" s="1"/>
  <c r="F1772" i="4" s="1"/>
  <c r="Z1772" i="4" s="1"/>
  <c r="C1805" i="4"/>
  <c r="E1805" i="4" s="1"/>
  <c r="F1805" i="4" s="1"/>
  <c r="AA1805" i="4" s="1"/>
  <c r="C1520" i="4"/>
  <c r="E1520" i="4" s="1"/>
  <c r="F1520" i="4" s="1"/>
  <c r="Q1520" i="4" s="1"/>
  <c r="C1415" i="4"/>
  <c r="E1415" i="4" s="1"/>
  <c r="F1415" i="4" s="1"/>
  <c r="Z1415" i="4" s="1"/>
  <c r="C1511" i="4"/>
  <c r="E1511" i="4" s="1"/>
  <c r="F1511" i="4" s="1"/>
  <c r="Q1511" i="4" s="1"/>
  <c r="C2857" i="4"/>
  <c r="E2857" i="4" s="1"/>
  <c r="F2857" i="4" s="1"/>
  <c r="Y2857" i="4" s="1"/>
  <c r="C3242" i="4"/>
  <c r="E3242" i="4" s="1"/>
  <c r="F3242" i="4" s="1"/>
  <c r="Z3242" i="4" s="1"/>
  <c r="C657" i="4"/>
  <c r="E657" i="4" s="1"/>
  <c r="F657" i="4" s="1"/>
  <c r="Y657" i="4" s="1"/>
  <c r="C1281" i="4"/>
  <c r="E1281" i="4" s="1"/>
  <c r="F1281" i="4" s="1"/>
  <c r="U1281" i="4" s="1"/>
  <c r="C481" i="4"/>
  <c r="E481" i="4" s="1"/>
  <c r="F481" i="4" s="1"/>
  <c r="S481" i="4" s="1"/>
  <c r="C1913" i="4"/>
  <c r="E1913" i="4" s="1"/>
  <c r="F1913" i="4" s="1"/>
  <c r="R1913" i="4" s="1"/>
  <c r="C2269" i="4"/>
  <c r="E2269" i="4" s="1"/>
  <c r="F2269" i="4" s="1"/>
  <c r="R2269" i="4" s="1"/>
  <c r="C565" i="4"/>
  <c r="E565" i="4" s="1"/>
  <c r="F565" i="4" s="1"/>
  <c r="V565" i="4" s="1"/>
  <c r="C344" i="4"/>
  <c r="E344" i="4" s="1"/>
  <c r="F344" i="4" s="1"/>
  <c r="AA344" i="4" s="1"/>
  <c r="C1410" i="4"/>
  <c r="E1410" i="4" s="1"/>
  <c r="F1410" i="4" s="1"/>
  <c r="Z1410" i="4" s="1"/>
  <c r="C1922" i="4"/>
  <c r="E1922" i="4" s="1"/>
  <c r="F1922" i="4" s="1"/>
  <c r="R1922" i="4" s="1"/>
  <c r="C1687" i="4"/>
  <c r="E1687" i="4" s="1"/>
  <c r="F1687" i="4" s="1"/>
  <c r="W1687" i="4" s="1"/>
  <c r="C2313" i="4"/>
  <c r="E2313" i="4" s="1"/>
  <c r="F2313" i="4" s="1"/>
  <c r="S2313" i="4" s="1"/>
  <c r="C1670" i="4"/>
  <c r="E1670" i="4" s="1"/>
  <c r="F1670" i="4" s="1"/>
  <c r="V1670" i="4" s="1"/>
  <c r="C2728" i="4"/>
  <c r="E2728" i="4" s="1"/>
  <c r="F2728" i="4" s="1"/>
  <c r="U2728" i="4" s="1"/>
  <c r="C494" i="4"/>
  <c r="E494" i="4" s="1"/>
  <c r="F494" i="4" s="1"/>
  <c r="T494" i="4" s="1"/>
  <c r="C534" i="4"/>
  <c r="E534" i="4" s="1"/>
  <c r="F534" i="4" s="1"/>
  <c r="U534" i="4" s="1"/>
  <c r="C2029" i="4"/>
  <c r="E2029" i="4" s="1"/>
  <c r="F2029" i="4" s="1"/>
  <c r="V2029" i="4" s="1"/>
  <c r="C405" i="4"/>
  <c r="E405" i="4" s="1"/>
  <c r="F405" i="4" s="1"/>
  <c r="Q405" i="4" s="1"/>
  <c r="C1559" i="4"/>
  <c r="E1559" i="4" s="1"/>
  <c r="F1559" i="4" s="1"/>
  <c r="S1559" i="4" s="1"/>
  <c r="C2342" i="4"/>
  <c r="E2342" i="4" s="1"/>
  <c r="F2342" i="4" s="1"/>
  <c r="T2342" i="4" s="1"/>
  <c r="C1557" i="4"/>
  <c r="E1557" i="4" s="1"/>
  <c r="F1557" i="4" s="1"/>
  <c r="R1557" i="4" s="1"/>
  <c r="C878" i="4"/>
  <c r="E878" i="4" s="1"/>
  <c r="F878" i="4" s="1"/>
  <c r="T878" i="4" s="1"/>
  <c r="C590" i="4"/>
  <c r="E590" i="4" s="1"/>
  <c r="F590" i="4" s="1"/>
  <c r="W590" i="4" s="1"/>
  <c r="C1226" i="4"/>
  <c r="E1226" i="4" s="1"/>
  <c r="F1226" i="4" s="1"/>
  <c r="T1226" i="4" s="1"/>
  <c r="C1543" i="4"/>
  <c r="E1543" i="4" s="1"/>
  <c r="F1543" i="4" s="1"/>
  <c r="R1543" i="4" s="1"/>
  <c r="C855" i="4"/>
  <c r="E855" i="4" s="1"/>
  <c r="F855" i="4" s="1"/>
  <c r="S855" i="4" s="1"/>
  <c r="C765" i="4"/>
  <c r="E765" i="4" s="1"/>
  <c r="F765" i="4" s="1"/>
  <c r="P765" i="4" s="1"/>
  <c r="C1714" i="4"/>
  <c r="E1714" i="4" s="1"/>
  <c r="F1714" i="4" s="1"/>
  <c r="X1714" i="4" s="1"/>
  <c r="C1063" i="4"/>
  <c r="E1063" i="4" s="1"/>
  <c r="F1063" i="4" s="1"/>
  <c r="Z1063" i="4" s="1"/>
  <c r="C3089" i="4"/>
  <c r="E3089" i="4" s="1"/>
  <c r="F3089" i="4" s="1"/>
  <c r="U3089" i="4" s="1"/>
  <c r="C2655" i="4"/>
  <c r="E2655" i="4" s="1"/>
  <c r="F2655" i="4" s="1"/>
  <c r="S2655" i="4" s="1"/>
  <c r="C1209" i="4"/>
  <c r="E1209" i="4" s="1"/>
  <c r="F1209" i="4" s="1"/>
  <c r="S1209" i="4" s="1"/>
  <c r="C1781" i="4"/>
  <c r="E1781" i="4" s="1"/>
  <c r="F1781" i="4" s="1"/>
  <c r="Z1781" i="4" s="1"/>
  <c r="C3196" i="4"/>
  <c r="E3196" i="4" s="1"/>
  <c r="F3196" i="4" s="1"/>
  <c r="X3196" i="4" s="1"/>
  <c r="C1008" i="4"/>
  <c r="E1008" i="4" s="1"/>
  <c r="F1008" i="4" s="1"/>
  <c r="X1008" i="4" s="1"/>
  <c r="C1617" i="4"/>
  <c r="E1617" i="4" s="1"/>
  <c r="F1617" i="4" s="1"/>
  <c r="T1617" i="4" s="1"/>
  <c r="C2406" i="4"/>
  <c r="E2406" i="4" s="1"/>
  <c r="F2406" i="4" s="1"/>
  <c r="V2406" i="4" s="1"/>
  <c r="C1081" i="4"/>
  <c r="E1081" i="4" s="1"/>
  <c r="F1081" i="4" s="1"/>
  <c r="AA1081" i="4" s="1"/>
  <c r="C2865" i="4"/>
  <c r="E2865" i="4" s="1"/>
  <c r="F2865" i="4" s="1"/>
  <c r="Y2865" i="4" s="1"/>
  <c r="C305" i="4"/>
  <c r="E305" i="4" s="1"/>
  <c r="F305" i="4" s="1"/>
  <c r="Y305" i="4" s="1"/>
  <c r="C567" i="4"/>
  <c r="E567" i="4" s="1"/>
  <c r="F567" i="4" s="1"/>
  <c r="V567" i="4" s="1"/>
  <c r="C2220" i="4"/>
  <c r="E2220" i="4" s="1"/>
  <c r="F2220" i="4" s="1"/>
  <c r="P2220" i="4" s="1"/>
  <c r="C2007" i="4"/>
  <c r="E2007" i="4" s="1"/>
  <c r="F2007" i="4" s="1"/>
  <c r="U2007" i="4" s="1"/>
  <c r="C662" i="4"/>
  <c r="E662" i="4" s="1"/>
  <c r="F662" i="4" s="1"/>
  <c r="Y662" i="4" s="1"/>
  <c r="C2006" i="4"/>
  <c r="E2006" i="4" s="1"/>
  <c r="F2006" i="4" s="1"/>
  <c r="U2006" i="4" s="1"/>
  <c r="C2837" i="4"/>
  <c r="E2837" i="4" s="1"/>
  <c r="F2837" i="4" s="1"/>
  <c r="Y2837" i="4" s="1"/>
  <c r="C1027" i="4"/>
  <c r="E1027" i="4" s="1"/>
  <c r="F1027" i="4" s="1"/>
  <c r="Y1027" i="4" s="1"/>
  <c r="C1633" i="4"/>
  <c r="E1633" i="4" s="1"/>
  <c r="F1633" i="4" s="1"/>
  <c r="U1633" i="4" s="1"/>
  <c r="C2027" i="4"/>
  <c r="E2027" i="4" s="1"/>
  <c r="F2027" i="4" s="1"/>
  <c r="V2027" i="4" s="1"/>
  <c r="C7" i="4"/>
  <c r="E7" i="4" s="1"/>
  <c r="F7" i="4" s="1"/>
  <c r="P7" i="4" s="1"/>
  <c r="C1880" i="4"/>
  <c r="E1880" i="4" s="1"/>
  <c r="F1880" i="4" s="1"/>
  <c r="Q1880" i="4" s="1"/>
  <c r="C516" i="4"/>
  <c r="E516" i="4" s="1"/>
  <c r="F516" i="4" s="1"/>
  <c r="T516" i="4" s="1"/>
  <c r="C1966" i="4"/>
  <c r="E1966" i="4" s="1"/>
  <c r="F1966" i="4" s="1"/>
  <c r="T1966" i="4" s="1"/>
  <c r="C1788" i="4"/>
  <c r="E1788" i="4" s="1"/>
  <c r="F1788" i="4" s="1"/>
  <c r="Z1788" i="4" s="1"/>
  <c r="C2964" i="4"/>
  <c r="E2964" i="4" s="1"/>
  <c r="F2964" i="4" s="1"/>
  <c r="Q2964" i="4" s="1"/>
  <c r="C2275" i="4"/>
  <c r="E2275" i="4" s="1"/>
  <c r="F2275" i="4" s="1"/>
  <c r="R2275" i="4" s="1"/>
  <c r="C787" i="4"/>
  <c r="E787" i="4" s="1"/>
  <c r="F787" i="4" s="1"/>
  <c r="Q787" i="4" s="1"/>
  <c r="C3228" i="4"/>
  <c r="E3228" i="4" s="1"/>
  <c r="F3228" i="4" s="1"/>
  <c r="Y3228" i="4" s="1"/>
  <c r="C253" i="4"/>
  <c r="E253" i="4" s="1"/>
  <c r="F253" i="4" s="1"/>
  <c r="X253" i="4" s="1"/>
  <c r="C597" i="4"/>
  <c r="E597" i="4" s="1"/>
  <c r="F597" i="4" s="1"/>
  <c r="W597" i="4" s="1"/>
  <c r="C458" i="4"/>
  <c r="E458" i="4" s="1"/>
  <c r="F458" i="4" s="1"/>
  <c r="R458" i="4" s="1"/>
  <c r="C1311" i="4"/>
  <c r="E1311" i="4" s="1"/>
  <c r="F1311" i="4" s="1"/>
  <c r="V1311" i="4" s="1"/>
  <c r="C1234" i="4"/>
  <c r="E1234" i="4" s="1"/>
  <c r="F1234" i="4" s="1"/>
  <c r="T1234" i="4" s="1"/>
  <c r="C2355" i="4"/>
  <c r="E2355" i="4" s="1"/>
  <c r="F2355" i="4" s="1"/>
  <c r="U2355" i="4" s="1"/>
  <c r="C1675" i="4"/>
  <c r="E1675" i="4" s="1"/>
  <c r="F1675" i="4" s="1"/>
  <c r="V1675" i="4" s="1"/>
  <c r="C815" i="4"/>
  <c r="E815" i="4" s="1"/>
  <c r="F815" i="4" s="1"/>
  <c r="R815" i="4" s="1"/>
  <c r="C847" i="4"/>
  <c r="E847" i="4" s="1"/>
  <c r="F847" i="4" s="1"/>
  <c r="S847" i="4" s="1"/>
  <c r="C1729" i="4"/>
  <c r="E1729" i="4" s="1"/>
  <c r="F1729" i="4" s="1"/>
  <c r="X1729" i="4" s="1"/>
  <c r="C2317" i="4"/>
  <c r="E2317" i="4" s="1"/>
  <c r="F2317" i="4" s="1"/>
  <c r="S2317" i="4" s="1"/>
  <c r="C1807" i="4"/>
  <c r="E1807" i="4" s="1"/>
  <c r="F1807" i="4" s="1"/>
  <c r="AA1807" i="4" s="1"/>
  <c r="C2721" i="4"/>
  <c r="E2721" i="4" s="1"/>
  <c r="F2721" i="4" s="1"/>
  <c r="U2721" i="4" s="1"/>
  <c r="C869" i="4"/>
  <c r="E869" i="4" s="1"/>
  <c r="F869" i="4" s="1"/>
  <c r="T869" i="4" s="1"/>
  <c r="C1315" i="4"/>
  <c r="E1315" i="4" s="1"/>
  <c r="F1315" i="4" s="1"/>
  <c r="W1315" i="4" s="1"/>
  <c r="C1238" i="4"/>
  <c r="E1238" i="4" s="1"/>
  <c r="F1238" i="4" s="1"/>
  <c r="T1238" i="4" s="1"/>
  <c r="C208" i="4"/>
  <c r="E208" i="4" s="1"/>
  <c r="F208" i="4" s="1"/>
  <c r="V208" i="4" s="1"/>
  <c r="C2761" i="4"/>
  <c r="E2761" i="4" s="1"/>
  <c r="F2761" i="4" s="1"/>
  <c r="V2761" i="4" s="1"/>
  <c r="C1462" i="4"/>
  <c r="E1462" i="4" s="1"/>
  <c r="F1462" i="4" s="1"/>
  <c r="AA1462" i="4" s="1"/>
  <c r="C1204" i="4"/>
  <c r="E1204" i="4" s="1"/>
  <c r="F1204" i="4" s="1"/>
  <c r="S1204" i="4" s="1"/>
  <c r="C1773" i="4"/>
  <c r="E1773" i="4" s="1"/>
  <c r="F1773" i="4" s="1"/>
  <c r="Z1773" i="4" s="1"/>
  <c r="C2833" i="4"/>
  <c r="E2833" i="4" s="1"/>
  <c r="F2833" i="4" s="1"/>
  <c r="X2833" i="4" s="1"/>
  <c r="C1140" i="4"/>
  <c r="E1140" i="4" s="1"/>
  <c r="F1140" i="4" s="1"/>
  <c r="Q1140" i="4" s="1"/>
  <c r="C3000" i="4"/>
  <c r="E3000" i="4" s="1"/>
  <c r="F3000" i="4" s="1"/>
  <c r="R3000" i="4" s="1"/>
  <c r="C395" i="4"/>
  <c r="E395" i="4" s="1"/>
  <c r="F395" i="4" s="1"/>
  <c r="P395" i="4" s="1"/>
  <c r="C1984" i="4"/>
  <c r="E1984" i="4" s="1"/>
  <c r="F1984" i="4" s="1"/>
  <c r="U1984" i="4" s="1"/>
  <c r="C2880" i="4"/>
  <c r="E2880" i="4" s="1"/>
  <c r="F2880" i="4" s="1"/>
  <c r="Z2880" i="4" s="1"/>
  <c r="C734" i="4"/>
  <c r="E734" i="4" s="1"/>
  <c r="F734" i="4" s="1"/>
  <c r="AA734" i="4" s="1"/>
  <c r="C1237" i="4"/>
  <c r="E1237" i="4" s="1"/>
  <c r="F1237" i="4" s="1"/>
  <c r="T1237" i="4" s="1"/>
  <c r="C2441" i="4"/>
  <c r="E2441" i="4" s="1"/>
  <c r="F2441" i="4" s="1"/>
  <c r="X2441" i="4" s="1"/>
  <c r="C816" i="4"/>
  <c r="E816" i="4" s="1"/>
  <c r="F816" i="4" s="1"/>
  <c r="R816" i="4" s="1"/>
  <c r="C3139" i="4"/>
  <c r="E3139" i="4" s="1"/>
  <c r="F3139" i="4" s="1"/>
  <c r="V3139" i="4" s="1"/>
  <c r="C2669" i="4"/>
  <c r="E2669" i="4" s="1"/>
  <c r="F2669" i="4" s="1"/>
  <c r="S2669" i="4" s="1"/>
  <c r="C1541" i="4"/>
  <c r="E1541" i="4" s="1"/>
  <c r="F1541" i="4" s="1"/>
  <c r="R1541" i="4" s="1"/>
  <c r="C1575" i="4"/>
  <c r="E1575" i="4" s="1"/>
  <c r="F1575" i="4" s="1"/>
  <c r="S1575" i="4" s="1"/>
  <c r="C3035" i="4"/>
  <c r="E3035" i="4" s="1"/>
  <c r="F3035" i="4" s="1"/>
  <c r="S3035" i="4" s="1"/>
  <c r="C730" i="4"/>
  <c r="E730" i="4" s="1"/>
  <c r="F730" i="4" s="1"/>
  <c r="AA730" i="4" s="1"/>
  <c r="C3229" i="4"/>
  <c r="E3229" i="4" s="1"/>
  <c r="F3229" i="4" s="1"/>
  <c r="Y3229" i="4" s="1"/>
  <c r="C1725" i="4"/>
  <c r="E1725" i="4" s="1"/>
  <c r="F1725" i="4" s="1"/>
  <c r="X1725" i="4" s="1"/>
  <c r="C1262" i="4"/>
  <c r="E1262" i="4" s="1"/>
  <c r="F1262" i="4" s="1"/>
  <c r="U1262" i="4" s="1"/>
  <c r="C1433" i="4"/>
  <c r="E1433" i="4" s="1"/>
  <c r="F1433" i="4" s="1"/>
  <c r="Z1433" i="4" s="1"/>
  <c r="C1029" i="4"/>
  <c r="E1029" i="4" s="1"/>
  <c r="F1029" i="4" s="1"/>
  <c r="Y1029" i="4" s="1"/>
  <c r="C1128" i="4"/>
  <c r="E1128" i="4" s="1"/>
  <c r="F1128" i="4" s="1"/>
  <c r="P1128" i="4" s="1"/>
  <c r="C1975" i="4"/>
  <c r="E1975" i="4" s="1"/>
  <c r="F1975" i="4" s="1"/>
  <c r="T1975" i="4" s="1"/>
  <c r="C2293" i="4"/>
  <c r="E2293" i="4" s="1"/>
  <c r="F2293" i="4" s="1"/>
  <c r="S2293" i="4" s="1"/>
  <c r="C2648" i="4"/>
  <c r="E2648" i="4" s="1"/>
  <c r="F2648" i="4" s="1"/>
  <c r="R2648" i="4" s="1"/>
  <c r="C923" i="4"/>
  <c r="E923" i="4" s="1"/>
  <c r="F923" i="4" s="1"/>
  <c r="V923" i="4" s="1"/>
  <c r="C2640" i="4"/>
  <c r="E2640" i="4" s="1"/>
  <c r="F2640" i="4" s="1"/>
  <c r="R2640" i="4" s="1"/>
  <c r="C3132" i="4"/>
  <c r="E3132" i="4" s="1"/>
  <c r="F3132" i="4" s="1"/>
  <c r="V3132" i="4" s="1"/>
  <c r="C1000" i="4"/>
  <c r="E1000" i="4" s="1"/>
  <c r="F1000" i="4" s="1"/>
  <c r="X1000" i="4" s="1"/>
  <c r="C1079" i="4"/>
  <c r="E1079" i="4" s="1"/>
  <c r="F1079" i="4" s="1"/>
  <c r="AA1079" i="4" s="1"/>
  <c r="C2394" i="4"/>
  <c r="E2394" i="4" s="1"/>
  <c r="F2394" i="4" s="1"/>
  <c r="V2394" i="4" s="1"/>
  <c r="C2617" i="4"/>
  <c r="E2617" i="4" s="1"/>
  <c r="F2617" i="4" s="1"/>
  <c r="Q2617" i="4" s="1"/>
  <c r="C1713" i="4"/>
  <c r="E1713" i="4" s="1"/>
  <c r="F1713" i="4" s="1"/>
  <c r="X1713" i="4" s="1"/>
  <c r="C1179" i="4"/>
  <c r="E1179" i="4" s="1"/>
  <c r="F1179" i="4" s="1"/>
  <c r="R1179" i="4" s="1"/>
  <c r="C836" i="4"/>
  <c r="E836" i="4" s="1"/>
  <c r="F836" i="4" s="1"/>
  <c r="S836" i="4" s="1"/>
  <c r="C751" i="4"/>
  <c r="E751" i="4" s="1"/>
  <c r="F751" i="4" s="1"/>
  <c r="P751" i="4" s="1"/>
  <c r="C535" i="4"/>
  <c r="E535" i="4" s="1"/>
  <c r="F535" i="4" s="1"/>
  <c r="U535" i="4" s="1"/>
  <c r="C936" i="4"/>
  <c r="E936" i="4" s="1"/>
  <c r="F936" i="4" s="1"/>
  <c r="V936" i="4" s="1"/>
  <c r="C2731" i="4"/>
  <c r="E2731" i="4" s="1"/>
  <c r="F2731" i="4" s="1"/>
  <c r="U2731" i="4" s="1"/>
  <c r="C3023" i="4"/>
  <c r="E3023" i="4" s="1"/>
  <c r="F3023" i="4" s="1"/>
  <c r="S3023" i="4" s="1"/>
  <c r="C2209" i="4"/>
  <c r="E2209" i="4" s="1"/>
  <c r="F2209" i="4" s="1"/>
  <c r="P2209" i="4" s="1"/>
  <c r="C292" i="4"/>
  <c r="E292" i="4" s="1"/>
  <c r="F292" i="4" s="1"/>
  <c r="Y292" i="4" s="1"/>
  <c r="C1468" i="4"/>
  <c r="E1468" i="4" s="1"/>
  <c r="F1468" i="4" s="1"/>
  <c r="P1468" i="4" s="1"/>
  <c r="C786" i="4"/>
  <c r="E786" i="4" s="1"/>
  <c r="F786" i="4" s="1"/>
  <c r="Q786" i="4" s="1"/>
  <c r="C1623" i="4"/>
  <c r="E1623" i="4" s="1"/>
  <c r="F1623" i="4" s="1"/>
  <c r="U1623" i="4" s="1"/>
  <c r="C3202" i="4"/>
  <c r="E3202" i="4" s="1"/>
  <c r="F3202" i="4" s="1"/>
  <c r="Y3202" i="4" s="1"/>
  <c r="C1624" i="4"/>
  <c r="E1624" i="4" s="1"/>
  <c r="F1624" i="4" s="1"/>
  <c r="U1624" i="4" s="1"/>
  <c r="C2448" i="4"/>
  <c r="E2448" i="4" s="1"/>
  <c r="F2448" i="4" s="1"/>
  <c r="X2448" i="4" s="1"/>
  <c r="C2711" i="4"/>
  <c r="E2711" i="4" s="1"/>
  <c r="F2711" i="4" s="1"/>
  <c r="T2711" i="4" s="1"/>
  <c r="C2106" i="4"/>
  <c r="E2106" i="4" s="1"/>
  <c r="F2106" i="4" s="1"/>
  <c r="Y2106" i="4" s="1"/>
  <c r="C2895" i="4"/>
  <c r="E2895" i="4" s="1"/>
  <c r="F2895" i="4" s="1"/>
  <c r="Z2895" i="4" s="1"/>
  <c r="C2763" i="4"/>
  <c r="E2763" i="4" s="1"/>
  <c r="F2763" i="4" s="1"/>
  <c r="V2763" i="4" s="1"/>
  <c r="C1514" i="4"/>
  <c r="E1514" i="4" s="1"/>
  <c r="F1514" i="4" s="1"/>
  <c r="Q1514" i="4" s="1"/>
  <c r="C1182" i="4"/>
  <c r="E1182" i="4" s="1"/>
  <c r="F1182" i="4" s="1"/>
  <c r="R1182" i="4" s="1"/>
  <c r="C1994" i="4"/>
  <c r="E1994" i="4" s="1"/>
  <c r="F1994" i="4" s="1"/>
  <c r="U1994" i="4" s="1"/>
  <c r="C1701" i="4"/>
  <c r="E1701" i="4" s="1"/>
  <c r="F1701" i="4" s="1"/>
  <c r="W1701" i="4" s="1"/>
  <c r="C2943" i="4"/>
  <c r="E2943" i="4" s="1"/>
  <c r="F2943" i="4" s="1"/>
  <c r="P2943" i="4" s="1"/>
  <c r="C550" i="4"/>
  <c r="E550" i="4" s="1"/>
  <c r="F550" i="4" s="1"/>
  <c r="U550" i="4" s="1"/>
  <c r="C2807" i="4"/>
  <c r="E2807" i="4" s="1"/>
  <c r="F2807" i="4" s="1"/>
  <c r="X2807" i="4" s="1"/>
  <c r="C2121" i="4"/>
  <c r="E2121" i="4" s="1"/>
  <c r="F2121" i="4" s="1"/>
  <c r="Y2121" i="4" s="1"/>
  <c r="C677" i="4"/>
  <c r="E677" i="4" s="1"/>
  <c r="F677" i="4" s="1"/>
  <c r="Z677" i="4" s="1"/>
  <c r="C2670" i="4"/>
  <c r="E2670" i="4" s="1"/>
  <c r="F2670" i="4" s="1"/>
  <c r="S2670" i="4" s="1"/>
  <c r="C491" i="4"/>
  <c r="E491" i="4" s="1"/>
  <c r="F491" i="4" s="1"/>
  <c r="S491" i="4" s="1"/>
  <c r="C1626" i="4"/>
  <c r="E1626" i="4" s="1"/>
  <c r="F1626" i="4" s="1"/>
  <c r="U1626" i="4" s="1"/>
  <c r="C2780" i="4"/>
  <c r="E2780" i="4" s="1"/>
  <c r="F2780" i="4" s="1"/>
  <c r="W2780" i="4" s="1"/>
  <c r="C910" i="4"/>
  <c r="E910" i="4" s="1"/>
  <c r="F910" i="4" s="1"/>
  <c r="U910" i="4" s="1"/>
  <c r="C2925" i="4"/>
  <c r="E2925" i="4" s="1"/>
  <c r="F2925" i="4" s="1"/>
  <c r="AA2925" i="4" s="1"/>
  <c r="C499" i="4"/>
  <c r="E499" i="4" s="1"/>
  <c r="F499" i="4" s="1"/>
  <c r="T499" i="4" s="1"/>
  <c r="C2212" i="4"/>
  <c r="E2212" i="4" s="1"/>
  <c r="F2212" i="4" s="1"/>
  <c r="P2212" i="4" s="1"/>
  <c r="C2414" i="4"/>
  <c r="E2414" i="4" s="1"/>
  <c r="F2414" i="4" s="1"/>
  <c r="W2414" i="4" s="1"/>
  <c r="C2819" i="4"/>
  <c r="E2819" i="4" s="1"/>
  <c r="F2819" i="4" s="1"/>
  <c r="X2819" i="4" s="1"/>
  <c r="C741" i="4"/>
  <c r="E741" i="4" s="1"/>
  <c r="F741" i="4" s="1"/>
  <c r="P741" i="4" s="1"/>
  <c r="C315" i="4"/>
  <c r="E315" i="4" s="1"/>
  <c r="F315" i="4" s="1"/>
  <c r="Z315" i="4" s="1"/>
  <c r="C1667" i="4"/>
  <c r="E1667" i="4" s="1"/>
  <c r="F1667" i="4" s="1"/>
  <c r="V1667" i="4" s="1"/>
  <c r="C2783" i="4"/>
  <c r="E2783" i="4" s="1"/>
  <c r="F2783" i="4" s="1"/>
  <c r="W2783" i="4" s="1"/>
  <c r="C3071" i="4"/>
  <c r="E3071" i="4" s="1"/>
  <c r="F3071" i="4" s="1"/>
  <c r="T3071" i="4" s="1"/>
  <c r="C1058" i="4"/>
  <c r="E1058" i="4" s="1"/>
  <c r="F1058" i="4" s="1"/>
  <c r="Z1058" i="4" s="1"/>
  <c r="C1571" i="4"/>
  <c r="E1571" i="4" s="1"/>
  <c r="F1571" i="4" s="1"/>
  <c r="S1571" i="4" s="1"/>
  <c r="C1728" i="4"/>
  <c r="E1728" i="4" s="1"/>
  <c r="F1728" i="4" s="1"/>
  <c r="X1728" i="4" s="1"/>
  <c r="C3015" i="4"/>
  <c r="E3015" i="4" s="1"/>
  <c r="F3015" i="4" s="1"/>
  <c r="R3015" i="4" s="1"/>
  <c r="C1086" i="4"/>
  <c r="E1086" i="4" s="1"/>
  <c r="F1086" i="4" s="1"/>
  <c r="AA1086" i="4" s="1"/>
  <c r="C2354" i="4"/>
  <c r="E2354" i="4" s="1"/>
  <c r="F2354" i="4" s="1"/>
  <c r="U2354" i="4" s="1"/>
  <c r="C1345" i="4"/>
  <c r="E1345" i="4" s="1"/>
  <c r="F1345" i="4" s="1"/>
  <c r="W1345" i="4" s="1"/>
  <c r="C1886" i="4"/>
  <c r="E1886" i="4" s="1"/>
  <c r="F1886" i="4" s="1"/>
  <c r="Q1886" i="4" s="1"/>
  <c r="C2426" i="4"/>
  <c r="E2426" i="4" s="1"/>
  <c r="F2426" i="4" s="1"/>
  <c r="W2426" i="4" s="1"/>
  <c r="C1467" i="4"/>
  <c r="E1467" i="4" s="1"/>
  <c r="F1467" i="4" s="1"/>
  <c r="AA1467" i="4" s="1"/>
  <c r="C3260" i="4"/>
  <c r="E3260" i="4" s="1"/>
  <c r="F3260" i="4" s="1"/>
  <c r="Z3260" i="4" s="1"/>
  <c r="C3190" i="4"/>
  <c r="E3190" i="4" s="1"/>
  <c r="F3190" i="4" s="1"/>
  <c r="X3190" i="4" s="1"/>
  <c r="C1954" i="4"/>
  <c r="E1954" i="4" s="1"/>
  <c r="F1954" i="4" s="1"/>
  <c r="T1954" i="4" s="1"/>
  <c r="C1780" i="4"/>
  <c r="E1780" i="4" s="1"/>
  <c r="F1780" i="4" s="1"/>
  <c r="Z1780" i="4" s="1"/>
  <c r="C2391" i="4"/>
  <c r="E2391" i="4" s="1"/>
  <c r="F2391" i="4" s="1"/>
  <c r="V2391" i="4" s="1"/>
  <c r="C1935" i="4"/>
  <c r="E1935" i="4" s="1"/>
  <c r="F1935" i="4" s="1"/>
  <c r="S1935" i="4" s="1"/>
  <c r="C2608" i="4"/>
  <c r="E2608" i="4" s="1"/>
  <c r="F2608" i="4" s="1"/>
  <c r="Q2608" i="4" s="1"/>
  <c r="C2877" i="4"/>
  <c r="E2877" i="4" s="1"/>
  <c r="F2877" i="4" s="1"/>
  <c r="Z2877" i="4" s="1"/>
  <c r="C369" i="4"/>
  <c r="E369" i="4" s="1"/>
  <c r="F369" i="4" s="1"/>
  <c r="AA369" i="4" s="1"/>
  <c r="C2653" i="4"/>
  <c r="E2653" i="4" s="1"/>
  <c r="F2653" i="4" s="1"/>
  <c r="R2653" i="4" s="1"/>
  <c r="C2424" i="4"/>
  <c r="E2424" i="4" s="1"/>
  <c r="F2424" i="4" s="1"/>
  <c r="W2424" i="4" s="1"/>
  <c r="C2167" i="4"/>
  <c r="E2167" i="4" s="1"/>
  <c r="F2167" i="4" s="1"/>
  <c r="AA2167" i="4" s="1"/>
  <c r="C1116" i="4"/>
  <c r="E1116" i="4" s="1"/>
  <c r="F1116" i="4" s="1"/>
  <c r="P1116" i="4" s="1"/>
  <c r="C345" i="4"/>
  <c r="E345" i="4" s="1"/>
  <c r="F345" i="4" s="1"/>
  <c r="AA345" i="4" s="1"/>
  <c r="C2908" i="4"/>
  <c r="E2908" i="4" s="1"/>
  <c r="F2908" i="4" s="1"/>
  <c r="AA2908" i="4" s="1"/>
  <c r="C680" i="4"/>
  <c r="E680" i="4" s="1"/>
  <c r="F680" i="4" s="1"/>
  <c r="Z680" i="4" s="1"/>
  <c r="C1186" i="4"/>
  <c r="E1186" i="4" s="1"/>
  <c r="F1186" i="4" s="1"/>
  <c r="R1186" i="4" s="1"/>
  <c r="C1441" i="4"/>
  <c r="E1441" i="4" s="1"/>
  <c r="F1441" i="4" s="1"/>
  <c r="AA1441" i="4" s="1"/>
  <c r="C823" i="4"/>
  <c r="E823" i="4" s="1"/>
  <c r="F823" i="4" s="1"/>
  <c r="R823" i="4" s="1"/>
  <c r="C2903" i="4"/>
  <c r="E2903" i="4" s="1"/>
  <c r="F2903" i="4" s="1"/>
  <c r="AA2903" i="4" s="1"/>
  <c r="C2840" i="4"/>
  <c r="E2840" i="4" s="1"/>
  <c r="F2840" i="4" s="1"/>
  <c r="Y2840" i="4" s="1"/>
  <c r="C1590" i="4"/>
  <c r="E1590" i="4" s="1"/>
  <c r="F1590" i="4" s="1"/>
  <c r="T1590" i="4" s="1"/>
  <c r="C2014" i="4"/>
  <c r="E2014" i="4" s="1"/>
  <c r="F2014" i="4" s="1"/>
  <c r="V2014" i="4" s="1"/>
  <c r="C1892" i="4"/>
  <c r="E1892" i="4" s="1"/>
  <c r="F1892" i="4" s="1"/>
  <c r="R1892" i="4" s="1"/>
  <c r="C2204" i="4"/>
  <c r="E2204" i="4" s="1"/>
  <c r="F2204" i="4" s="1"/>
  <c r="P2204" i="4" s="1"/>
  <c r="C675" i="4"/>
  <c r="E675" i="4" s="1"/>
  <c r="F675" i="4" s="1"/>
  <c r="Y675" i="4" s="1"/>
  <c r="C1068" i="4"/>
  <c r="E1068" i="4" s="1"/>
  <c r="F1068" i="4" s="1"/>
  <c r="Z1068" i="4" s="1"/>
  <c r="C905" i="4"/>
  <c r="E905" i="4" s="1"/>
  <c r="F905" i="4" s="1"/>
  <c r="U905" i="4" s="1"/>
  <c r="C2750" i="4"/>
  <c r="E2750" i="4" s="1"/>
  <c r="F2750" i="4" s="1"/>
  <c r="V2750" i="4" s="1"/>
  <c r="C2083" i="4"/>
  <c r="E2083" i="4" s="1"/>
  <c r="F2083" i="4" s="1"/>
  <c r="X2083" i="4" s="1"/>
  <c r="C2263" i="4"/>
  <c r="E2263" i="4" s="1"/>
  <c r="F2263" i="4" s="1"/>
  <c r="R2263" i="4" s="1"/>
  <c r="C1261" i="4"/>
  <c r="E1261" i="4" s="1"/>
  <c r="F1261" i="4" s="1"/>
  <c r="U1261" i="4" s="1"/>
  <c r="C1515" i="4"/>
  <c r="E1515" i="4" s="1"/>
  <c r="F1515" i="4" s="1"/>
  <c r="Q1515" i="4" s="1"/>
  <c r="C2715" i="4"/>
  <c r="E2715" i="4" s="1"/>
  <c r="F2715" i="4" s="1"/>
  <c r="U2715" i="4" s="1"/>
  <c r="C2352" i="4"/>
  <c r="E2352" i="4" s="1"/>
  <c r="F2352" i="4" s="1"/>
  <c r="U2352" i="4" s="1"/>
  <c r="C568" i="4"/>
  <c r="E568" i="4" s="1"/>
  <c r="F568" i="4" s="1"/>
  <c r="V568" i="4" s="1"/>
  <c r="C829" i="4"/>
  <c r="E829" i="4" s="1"/>
  <c r="F829" i="4" s="1"/>
  <c r="S829" i="4" s="1"/>
  <c r="C3178" i="4"/>
  <c r="E3178" i="4" s="1"/>
  <c r="F3178" i="4" s="1"/>
  <c r="X3178" i="4" s="1"/>
  <c r="C444" i="4"/>
  <c r="E444" i="4" s="1"/>
  <c r="F444" i="4" s="1"/>
  <c r="R444" i="4" s="1"/>
  <c r="C1947" i="4"/>
  <c r="E1947" i="4" s="1"/>
  <c r="F1947" i="4" s="1"/>
  <c r="S1947" i="4" s="1"/>
  <c r="C432" i="4"/>
  <c r="E432" i="4" s="1"/>
  <c r="F432" i="4" s="1"/>
  <c r="R432" i="4" s="1"/>
  <c r="C544" i="4"/>
  <c r="E544" i="4" s="1"/>
  <c r="F544" i="4" s="1"/>
  <c r="U544" i="4" s="1"/>
  <c r="C387" i="4"/>
  <c r="E387" i="4" s="1"/>
  <c r="F387" i="4" s="1"/>
  <c r="P387" i="4" s="1"/>
  <c r="C1372" i="4"/>
  <c r="E1372" i="4" s="1"/>
  <c r="F1372" i="4" s="1"/>
  <c r="X1372" i="4" s="1"/>
  <c r="C2074" i="4"/>
  <c r="E2074" i="4" s="1"/>
  <c r="F2074" i="4" s="1"/>
  <c r="W2074" i="4" s="1"/>
  <c r="C542" i="4"/>
  <c r="E542" i="4" s="1"/>
  <c r="F542" i="4" s="1"/>
  <c r="U542" i="4" s="1"/>
  <c r="C3051" i="4"/>
  <c r="E3051" i="4" s="1"/>
  <c r="F3051" i="4" s="1"/>
  <c r="T3051" i="4" s="1"/>
  <c r="C2230" i="4"/>
  <c r="E2230" i="4" s="1"/>
  <c r="F2230" i="4" s="1"/>
  <c r="Q2230" i="4" s="1"/>
  <c r="C647" i="4"/>
  <c r="E647" i="4" s="1"/>
  <c r="F647" i="4" s="1"/>
  <c r="Y647" i="4" s="1"/>
  <c r="C999" i="4"/>
  <c r="E999" i="4" s="1"/>
  <c r="F999" i="4" s="1"/>
  <c r="X999" i="4" s="1"/>
  <c r="C2535" i="4"/>
  <c r="E2535" i="4" s="1"/>
  <c r="F2535" i="4" s="1"/>
  <c r="AA2535" i="4" s="1"/>
  <c r="C579" i="4"/>
  <c r="E579" i="4" s="1"/>
  <c r="F579" i="4" s="1"/>
  <c r="V579" i="4" s="1"/>
  <c r="C2546" i="4"/>
  <c r="E2546" i="4" s="1"/>
  <c r="F2546" i="4" s="1"/>
  <c r="AA2546" i="4" s="1"/>
  <c r="C1817" i="4"/>
  <c r="E1817" i="4" s="1"/>
  <c r="F1817" i="4" s="1"/>
  <c r="AA1817" i="4" s="1"/>
  <c r="C1036" i="4"/>
  <c r="E1036" i="4" s="1"/>
  <c r="F1036" i="4" s="1"/>
  <c r="Y1036" i="4" s="1"/>
  <c r="C1503" i="4"/>
  <c r="E1503" i="4" s="1"/>
  <c r="F1503" i="4" s="1"/>
  <c r="Q1503" i="4" s="1"/>
  <c r="C581" i="4"/>
  <c r="E581" i="4" s="1"/>
  <c r="F581" i="4" s="1"/>
  <c r="V581" i="4" s="1"/>
  <c r="C1600" i="4"/>
  <c r="E1600" i="4" s="1"/>
  <c r="F1600" i="4" s="1"/>
  <c r="T1600" i="4" s="1"/>
  <c r="C1014" i="4"/>
  <c r="E1014" i="4" s="1"/>
  <c r="F1014" i="4" s="1"/>
  <c r="Y1014" i="4" s="1"/>
  <c r="C773" i="4"/>
  <c r="E773" i="4" s="1"/>
  <c r="F773" i="4" s="1"/>
  <c r="Q773" i="4" s="1"/>
  <c r="C589" i="4"/>
  <c r="E589" i="4" s="1"/>
  <c r="F589" i="4" s="1"/>
  <c r="W589" i="4" s="1"/>
  <c r="C689" i="4"/>
  <c r="E689" i="4" s="1"/>
  <c r="F689" i="4" s="1"/>
  <c r="Z689" i="4" s="1"/>
  <c r="C1602" i="4"/>
  <c r="E1602" i="4" s="1"/>
  <c r="F1602" i="4" s="1"/>
  <c r="T1602" i="4" s="1"/>
  <c r="C327" i="4"/>
  <c r="E327" i="4" s="1"/>
  <c r="F327" i="4" s="1"/>
  <c r="Z327" i="4" s="1"/>
  <c r="C2208" i="4"/>
  <c r="E2208" i="4" s="1"/>
  <c r="F2208" i="4" s="1"/>
  <c r="P2208" i="4" s="1"/>
  <c r="C1053" i="4"/>
  <c r="E1053" i="4" s="1"/>
  <c r="F1053" i="4" s="1"/>
  <c r="Z1053" i="4" s="1"/>
  <c r="C1530" i="4"/>
  <c r="E1530" i="4" s="1"/>
  <c r="F1530" i="4" s="1"/>
  <c r="R1530" i="4" s="1"/>
  <c r="C2876" i="4"/>
  <c r="E2876" i="4" s="1"/>
  <c r="F2876" i="4" s="1"/>
  <c r="Z2876" i="4" s="1"/>
  <c r="C1016" i="4"/>
  <c r="E1016" i="4" s="1"/>
  <c r="F1016" i="4" s="1"/>
  <c r="Y1016" i="4" s="1"/>
  <c r="C416" i="4"/>
  <c r="E416" i="4" s="1"/>
  <c r="F416" i="4" s="1"/>
  <c r="Q416" i="4" s="1"/>
  <c r="C314" i="4"/>
  <c r="E314" i="4" s="1"/>
  <c r="F314" i="4" s="1"/>
  <c r="Z314" i="4" s="1"/>
  <c r="C940" i="4"/>
  <c r="E940" i="4" s="1"/>
  <c r="F940" i="4" s="1"/>
  <c r="V940" i="4" s="1"/>
  <c r="C2258" i="4"/>
  <c r="E2258" i="4" s="1"/>
  <c r="F2258" i="4" s="1"/>
  <c r="R2258" i="4" s="1"/>
  <c r="C1573" i="4"/>
  <c r="E1573" i="4" s="1"/>
  <c r="F1573" i="4" s="1"/>
  <c r="S1573" i="4" s="1"/>
  <c r="C2001" i="4"/>
  <c r="E2001" i="4" s="1"/>
  <c r="F2001" i="4" s="1"/>
  <c r="U2001" i="4" s="1"/>
  <c r="C1109" i="4"/>
  <c r="E1109" i="4" s="1"/>
  <c r="F1109" i="4" s="1"/>
  <c r="P1109" i="4" s="1"/>
  <c r="C2664" i="4"/>
  <c r="E2664" i="4" s="1"/>
  <c r="F2664" i="4" s="1"/>
  <c r="S2664" i="4" s="1"/>
  <c r="C2299" i="4"/>
  <c r="E2299" i="4" s="1"/>
  <c r="F2299" i="4" s="1"/>
  <c r="S2299" i="4" s="1"/>
  <c r="C2298" i="4"/>
  <c r="E2298" i="4" s="1"/>
  <c r="F2298" i="4" s="1"/>
  <c r="S2298" i="4" s="1"/>
  <c r="C3188" i="4"/>
  <c r="E3188" i="4" s="1"/>
  <c r="F3188" i="4" s="1"/>
  <c r="X3188" i="4" s="1"/>
  <c r="C2835" i="4"/>
  <c r="E2835" i="4" s="1"/>
  <c r="F2835" i="4" s="1"/>
  <c r="X2835" i="4" s="1"/>
  <c r="C2341" i="4"/>
  <c r="E2341" i="4" s="1"/>
  <c r="F2341" i="4" s="1"/>
  <c r="T2341" i="4" s="1"/>
  <c r="C1693" i="4"/>
  <c r="E1693" i="4" s="1"/>
  <c r="F1693" i="4" s="1"/>
  <c r="W1693" i="4" s="1"/>
  <c r="C947" i="4"/>
  <c r="E947" i="4" s="1"/>
  <c r="F947" i="4" s="1"/>
  <c r="V947" i="4" s="1"/>
  <c r="C337" i="4"/>
  <c r="E337" i="4" s="1"/>
  <c r="F337" i="4" s="1"/>
  <c r="Z337" i="4" s="1"/>
  <c r="C2698" i="4"/>
  <c r="E2698" i="4" s="1"/>
  <c r="F2698" i="4" s="1"/>
  <c r="T2698" i="4" s="1"/>
  <c r="C2765" i="4"/>
  <c r="E2765" i="4" s="1"/>
  <c r="F2765" i="4" s="1"/>
  <c r="V2765" i="4" s="1"/>
  <c r="C822" i="4"/>
  <c r="E822" i="4" s="1"/>
  <c r="F822" i="4" s="1"/>
  <c r="R822" i="4" s="1"/>
  <c r="C351" i="4"/>
  <c r="E351" i="4" s="1"/>
  <c r="F351" i="4" s="1"/>
  <c r="AA351" i="4" s="1"/>
  <c r="C2100" i="4"/>
  <c r="E2100" i="4" s="1"/>
  <c r="F2100" i="4" s="1"/>
  <c r="X2100" i="4" s="1"/>
  <c r="C2226" i="4"/>
  <c r="E2226" i="4" s="1"/>
  <c r="F2226" i="4" s="1"/>
  <c r="P2226" i="4" s="1"/>
  <c r="C2959" i="4"/>
  <c r="E2959" i="4" s="1"/>
  <c r="F2959" i="4" s="1"/>
  <c r="P2959" i="4" s="1"/>
  <c r="C2755" i="4"/>
  <c r="E2755" i="4" s="1"/>
  <c r="F2755" i="4" s="1"/>
  <c r="V2755" i="4" s="1"/>
  <c r="C1220" i="4"/>
  <c r="E1220" i="4" s="1"/>
  <c r="F1220" i="4" s="1"/>
  <c r="S1220" i="4" s="1"/>
  <c r="C1123" i="4"/>
  <c r="E1123" i="4" s="1"/>
  <c r="F1123" i="4" s="1"/>
  <c r="P1123" i="4" s="1"/>
  <c r="C3062" i="4"/>
  <c r="E3062" i="4" s="1"/>
  <c r="F3062" i="4" s="1"/>
  <c r="T3062" i="4" s="1"/>
  <c r="C1329" i="4"/>
  <c r="E1329" i="4" s="1"/>
  <c r="F1329" i="4" s="1"/>
  <c r="W1329" i="4" s="1"/>
  <c r="C1103" i="4"/>
  <c r="E1103" i="4" s="1"/>
  <c r="F1103" i="4" s="1"/>
  <c r="P1103" i="4" s="1"/>
  <c r="C701" i="4"/>
  <c r="E701" i="4" s="1"/>
  <c r="F701" i="4" s="1"/>
  <c r="Z701" i="4" s="1"/>
  <c r="C1580" i="4"/>
  <c r="E1580" i="4" s="1"/>
  <c r="F1580" i="4" s="1"/>
  <c r="S1580" i="4" s="1"/>
  <c r="C564" i="4"/>
  <c r="E564" i="4" s="1"/>
  <c r="F564" i="4" s="1"/>
  <c r="V564" i="4" s="1"/>
  <c r="C382" i="4"/>
  <c r="E382" i="4" s="1"/>
  <c r="F382" i="4" s="1"/>
  <c r="P382" i="4" s="1"/>
  <c r="C3213" i="4"/>
  <c r="E3213" i="4" s="1"/>
  <c r="F3213" i="4" s="1"/>
  <c r="Y3213" i="4" s="1"/>
  <c r="C1457" i="4"/>
  <c r="E1457" i="4" s="1"/>
  <c r="F1457" i="4" s="1"/>
  <c r="AA1457" i="4" s="1"/>
  <c r="C2991" i="4"/>
  <c r="E2991" i="4" s="1"/>
  <c r="F2991" i="4" s="1"/>
  <c r="R2991" i="4" s="1"/>
  <c r="C1596" i="4"/>
  <c r="E1596" i="4" s="1"/>
  <c r="F1596" i="4" s="1"/>
  <c r="T1596" i="4" s="1"/>
  <c r="C2306" i="4"/>
  <c r="E2306" i="4" s="1"/>
  <c r="F2306" i="4" s="1"/>
  <c r="S2306" i="4" s="1"/>
  <c r="C2168" i="4"/>
  <c r="E2168" i="4" s="1"/>
  <c r="F2168" i="4" s="1"/>
  <c r="AA2168" i="4" s="1"/>
  <c r="C1187" i="4"/>
  <c r="E1187" i="4" s="1"/>
  <c r="F1187" i="4" s="1"/>
  <c r="R1187" i="4" s="1"/>
  <c r="C1814" i="4"/>
  <c r="E1814" i="4" s="1"/>
  <c r="F1814" i="4" s="1"/>
  <c r="AA1814" i="4" s="1"/>
  <c r="C2123" i="4"/>
  <c r="E2123" i="4" s="1"/>
  <c r="F2123" i="4" s="1"/>
  <c r="Y2123" i="4" s="1"/>
  <c r="C1614" i="4"/>
  <c r="E1614" i="4" s="1"/>
  <c r="F1614" i="4" s="1"/>
  <c r="T1614" i="4" s="1"/>
  <c r="C248" i="4"/>
  <c r="E248" i="4" s="1"/>
  <c r="F248" i="4" s="1"/>
  <c r="W248" i="4" s="1"/>
  <c r="C1853" i="4"/>
  <c r="E1853" i="4" s="1"/>
  <c r="F1853" i="4" s="1"/>
  <c r="P1853" i="4" s="1"/>
  <c r="C1045" i="4"/>
  <c r="E1045" i="4" s="1"/>
  <c r="F1045" i="4" s="1"/>
  <c r="Z1045" i="4" s="1"/>
  <c r="C1065" i="4"/>
  <c r="E1065" i="4" s="1"/>
  <c r="F1065" i="4" s="1"/>
  <c r="Z1065" i="4" s="1"/>
  <c r="C3125" i="4"/>
  <c r="E3125" i="4" s="1"/>
  <c r="F3125" i="4" s="1"/>
  <c r="V3125" i="4" s="1"/>
  <c r="C2427" i="4"/>
  <c r="E2427" i="4" s="1"/>
  <c r="F2427" i="4" s="1"/>
  <c r="W2427" i="4" s="1"/>
  <c r="C383" i="4"/>
  <c r="E383" i="4" s="1"/>
  <c r="F383" i="4" s="1"/>
  <c r="P383" i="4" s="1"/>
  <c r="C3163" i="4"/>
  <c r="E3163" i="4" s="1"/>
  <c r="F3163" i="4" s="1"/>
  <c r="W3163" i="4" s="1"/>
  <c r="C813" i="4"/>
  <c r="E813" i="4" s="1"/>
  <c r="F813" i="4" s="1"/>
  <c r="R813" i="4" s="1"/>
  <c r="C1930" i="4"/>
  <c r="E1930" i="4" s="1"/>
  <c r="F1930" i="4" s="1"/>
  <c r="S1930" i="4" s="1"/>
  <c r="C1370" i="4"/>
  <c r="E1370" i="4" s="1"/>
  <c r="F1370" i="4" s="1"/>
  <c r="X1370" i="4" s="1"/>
  <c r="C2585" i="4"/>
  <c r="E2585" i="4" s="1"/>
  <c r="F2585" i="4" s="1"/>
  <c r="P2585" i="4" s="1"/>
  <c r="C2323" i="4"/>
  <c r="E2323" i="4" s="1"/>
  <c r="F2323" i="4" s="1"/>
  <c r="T2323" i="4" s="1"/>
  <c r="C2152" i="4"/>
  <c r="E2152" i="4" s="1"/>
  <c r="F2152" i="4" s="1"/>
  <c r="Z2152" i="4" s="1"/>
  <c r="C830" i="4"/>
  <c r="E830" i="4" s="1"/>
  <c r="F830" i="4" s="1"/>
  <c r="S830" i="4" s="1"/>
  <c r="C3223" i="4"/>
  <c r="E3223" i="4" s="1"/>
  <c r="F3223" i="4" s="1"/>
  <c r="Y3223" i="4" s="1"/>
  <c r="C3013" i="4"/>
  <c r="E3013" i="4" s="1"/>
  <c r="F3013" i="4" s="1"/>
  <c r="R3013" i="4" s="1"/>
  <c r="C2112" i="4"/>
  <c r="E2112" i="4" s="1"/>
  <c r="F2112" i="4" s="1"/>
  <c r="Y2112" i="4" s="1"/>
  <c r="C2793" i="4"/>
  <c r="E2793" i="4" s="1"/>
  <c r="F2793" i="4" s="1"/>
  <c r="W2793" i="4" s="1"/>
  <c r="C1419" i="4"/>
  <c r="E1419" i="4" s="1"/>
  <c r="F1419" i="4" s="1"/>
  <c r="Z1419" i="4" s="1"/>
  <c r="C2913" i="4"/>
  <c r="E2913" i="4" s="1"/>
  <c r="F2913" i="4" s="1"/>
  <c r="AA2913" i="4" s="1"/>
  <c r="C745" i="4"/>
  <c r="E745" i="4" s="1"/>
  <c r="F745" i="4" s="1"/>
  <c r="P745" i="4" s="1"/>
  <c r="C720" i="4"/>
  <c r="E720" i="4" s="1"/>
  <c r="F720" i="4" s="1"/>
  <c r="AA720" i="4" s="1"/>
  <c r="C2231" i="4"/>
  <c r="E2231" i="4" s="1"/>
  <c r="F2231" i="4" s="1"/>
  <c r="Q2231" i="4" s="1"/>
  <c r="C894" i="4"/>
  <c r="E894" i="4" s="1"/>
  <c r="F894" i="4" s="1"/>
  <c r="U894" i="4" s="1"/>
  <c r="C690" i="4"/>
  <c r="E690" i="4" s="1"/>
  <c r="F690" i="4" s="1"/>
  <c r="Z690" i="4" s="1"/>
  <c r="C2491" i="4"/>
  <c r="E2491" i="4" s="1"/>
  <c r="F2491" i="4" s="1"/>
  <c r="Y2491" i="4" s="1"/>
  <c r="C307" i="4"/>
  <c r="E307" i="4" s="1"/>
  <c r="F307" i="4" s="1"/>
  <c r="Y307" i="4" s="1"/>
  <c r="C1033" i="4"/>
  <c r="E1033" i="4" s="1"/>
  <c r="F1033" i="4" s="1"/>
  <c r="Y1033" i="4" s="1"/>
  <c r="C1075" i="4"/>
  <c r="E1075" i="4" s="1"/>
  <c r="F1075" i="4" s="1"/>
  <c r="AA1075" i="4" s="1"/>
  <c r="C273" i="4"/>
  <c r="E273" i="4" s="1"/>
  <c r="F273" i="4" s="1"/>
  <c r="X273" i="4" s="1"/>
  <c r="C2372" i="4"/>
  <c r="E2372" i="4" s="1"/>
  <c r="F2372" i="4" s="1"/>
  <c r="U2372" i="4" s="1"/>
  <c r="C2308" i="4"/>
  <c r="E2308" i="4" s="1"/>
  <c r="F2308" i="4" s="1"/>
  <c r="S2308" i="4" s="1"/>
  <c r="C2927" i="4"/>
  <c r="E2927" i="4" s="1"/>
  <c r="F2927" i="4" s="1"/>
  <c r="AA2927" i="4" s="1"/>
  <c r="C2998" i="4"/>
  <c r="E2998" i="4" s="1"/>
  <c r="F2998" i="4" s="1"/>
  <c r="R2998" i="4" s="1"/>
  <c r="C2483" i="4"/>
  <c r="E2483" i="4" s="1"/>
  <c r="F2483" i="4" s="1"/>
  <c r="Y2483" i="4" s="1"/>
  <c r="C599" i="4"/>
  <c r="E599" i="4" s="1"/>
  <c r="F599" i="4" s="1"/>
  <c r="W599" i="4" s="1"/>
  <c r="C3153" i="4"/>
  <c r="E3153" i="4" s="1"/>
  <c r="F3153" i="4" s="1"/>
  <c r="W3153" i="4" s="1"/>
  <c r="C1827" i="4"/>
  <c r="E1827" i="4" s="1"/>
  <c r="F1827" i="4" s="1"/>
  <c r="AA1827" i="4" s="1"/>
  <c r="C1523" i="4"/>
  <c r="E1523" i="4" s="1"/>
  <c r="F1523" i="4" s="1"/>
  <c r="Q1523" i="4" s="1"/>
  <c r="C1216" i="4"/>
  <c r="E1216" i="4" s="1"/>
  <c r="F1216" i="4" s="1"/>
  <c r="S1216" i="4" s="1"/>
  <c r="C2309" i="4"/>
  <c r="E2309" i="4" s="1"/>
  <c r="F2309" i="4" s="1"/>
  <c r="S2309" i="4" s="1"/>
  <c r="C739" i="4"/>
  <c r="E739" i="4" s="1"/>
  <c r="F739" i="4" s="1"/>
  <c r="P739" i="4" s="1"/>
  <c r="C2826" i="4"/>
  <c r="E2826" i="4" s="1"/>
  <c r="F2826" i="4" s="1"/>
  <c r="X2826" i="4" s="1"/>
  <c r="C1770" i="4"/>
  <c r="E1770" i="4" s="1"/>
  <c r="F1770" i="4" s="1"/>
  <c r="Y1770" i="4" s="1"/>
  <c r="C1506" i="4"/>
  <c r="E1506" i="4" s="1"/>
  <c r="F1506" i="4" s="1"/>
  <c r="Q1506" i="4" s="1"/>
  <c r="C831" i="4"/>
  <c r="E831" i="4" s="1"/>
  <c r="F831" i="4" s="1"/>
  <c r="S831" i="4" s="1"/>
  <c r="C492" i="4"/>
  <c r="E492" i="4" s="1"/>
  <c r="F492" i="4" s="1"/>
  <c r="T492" i="4" s="1"/>
  <c r="C1117" i="4"/>
  <c r="E1117" i="4" s="1"/>
  <c r="F1117" i="4" s="1"/>
  <c r="P1117" i="4" s="1"/>
  <c r="C1622" i="4"/>
  <c r="E1622" i="4" s="1"/>
  <c r="F1622" i="4" s="1"/>
  <c r="U1622" i="4" s="1"/>
  <c r="C2714" i="4"/>
  <c r="E2714" i="4" s="1"/>
  <c r="F2714" i="4" s="1"/>
  <c r="T2714" i="4" s="1"/>
  <c r="C456" i="4"/>
  <c r="E456" i="4" s="1"/>
  <c r="F456" i="4" s="1"/>
  <c r="R456" i="4" s="1"/>
  <c r="C3108" i="4"/>
  <c r="E3108" i="4" s="1"/>
  <c r="F3108" i="4" s="1"/>
  <c r="U3108" i="4" s="1"/>
  <c r="C1901" i="4"/>
  <c r="E1901" i="4" s="1"/>
  <c r="F1901" i="4" s="1"/>
  <c r="R1901" i="4" s="1"/>
  <c r="C1569" i="4"/>
  <c r="E1569" i="4" s="1"/>
  <c r="F1569" i="4" s="1"/>
  <c r="S1569" i="4" s="1"/>
  <c r="C2198" i="4"/>
  <c r="E2198" i="4" s="1"/>
  <c r="F2198" i="4" s="1"/>
  <c r="P2198" i="4" s="1"/>
  <c r="C1926" i="4"/>
  <c r="E1926" i="4" s="1"/>
  <c r="F1926" i="4" s="1"/>
  <c r="S1926" i="4" s="1"/>
  <c r="C1641" i="4"/>
  <c r="E1641" i="4" s="1"/>
  <c r="F1641" i="4" s="1"/>
  <c r="U1641" i="4" s="1"/>
  <c r="C563" i="4"/>
  <c r="E563" i="4" s="1"/>
  <c r="F563" i="4" s="1"/>
  <c r="V563" i="4" s="1"/>
  <c r="C404" i="4"/>
  <c r="E404" i="4" s="1"/>
  <c r="F404" i="4" s="1"/>
  <c r="Q404" i="4" s="1"/>
  <c r="C1274" i="4"/>
  <c r="E1274" i="4" s="1"/>
  <c r="F1274" i="4" s="1"/>
  <c r="U1274" i="4" s="1"/>
  <c r="C1697" i="4"/>
  <c r="E1697" i="4" s="1"/>
  <c r="F1697" i="4" s="1"/>
  <c r="W1697" i="4" s="1"/>
  <c r="C349" i="4"/>
  <c r="E349" i="4" s="1"/>
  <c r="F349" i="4" s="1"/>
  <c r="AA349" i="4" s="1"/>
  <c r="C2418" i="4"/>
  <c r="E2418" i="4" s="1"/>
  <c r="F2418" i="4" s="1"/>
  <c r="W2418" i="4" s="1"/>
  <c r="C2282" i="4"/>
  <c r="E2282" i="4" s="1"/>
  <c r="F2282" i="4" s="1"/>
  <c r="R2282" i="4" s="1"/>
  <c r="C2383" i="4"/>
  <c r="E2383" i="4" s="1"/>
  <c r="F2383" i="4" s="1"/>
  <c r="V2383" i="4" s="1"/>
  <c r="C2103" i="4"/>
  <c r="E2103" i="4" s="1"/>
  <c r="F2103" i="4" s="1"/>
  <c r="X2103" i="4" s="1"/>
  <c r="C265" i="4"/>
  <c r="E265" i="4" s="1"/>
  <c r="F265" i="4" s="1"/>
  <c r="X265" i="4" s="1"/>
  <c r="C2905" i="4"/>
  <c r="E2905" i="4" s="1"/>
  <c r="F2905" i="4" s="1"/>
  <c r="AA2905" i="4" s="1"/>
  <c r="C960" i="4"/>
  <c r="E960" i="4" s="1"/>
  <c r="F960" i="4" s="1"/>
  <c r="W960" i="4" s="1"/>
  <c r="C1414" i="4"/>
  <c r="E1414" i="4" s="1"/>
  <c r="F1414" i="4" s="1"/>
  <c r="Z1414" i="4" s="1"/>
  <c r="C244" i="4"/>
  <c r="E244" i="4" s="1"/>
  <c r="F244" i="4" s="1"/>
  <c r="W244" i="4" s="1"/>
  <c r="C2331" i="4"/>
  <c r="E2331" i="4" s="1"/>
  <c r="F2331" i="4" s="1"/>
  <c r="T2331" i="4" s="1"/>
  <c r="C2480" i="4"/>
  <c r="E2480" i="4" s="1"/>
  <c r="F2480" i="4" s="1"/>
  <c r="Y2480" i="4" s="1"/>
  <c r="C1664" i="4"/>
  <c r="E1664" i="4" s="1"/>
  <c r="F1664" i="4" s="1"/>
  <c r="V1664" i="4" s="1"/>
  <c r="C3160" i="4"/>
  <c r="E3160" i="4" s="1"/>
  <c r="F3160" i="4" s="1"/>
  <c r="W3160" i="4" s="1"/>
  <c r="C668" i="4"/>
  <c r="E668" i="4" s="1"/>
  <c r="F668" i="4" s="1"/>
  <c r="Y668" i="4" s="1"/>
  <c r="C553" i="4"/>
  <c r="E553" i="4" s="1"/>
  <c r="F553" i="4" s="1"/>
  <c r="V553" i="4" s="1"/>
  <c r="C3141" i="4"/>
  <c r="E3141" i="4" s="1"/>
  <c r="F3141" i="4" s="1"/>
  <c r="W3141" i="4" s="1"/>
  <c r="C350" i="4"/>
  <c r="E350" i="4" s="1"/>
  <c r="F350" i="4" s="1"/>
  <c r="AA350" i="4" s="1"/>
  <c r="C2519" i="4"/>
  <c r="E2519" i="4" s="1"/>
  <c r="F2519" i="4" s="1"/>
  <c r="Z2519" i="4" s="1"/>
  <c r="C2604" i="4"/>
  <c r="E2604" i="4" s="1"/>
  <c r="F2604" i="4" s="1"/>
  <c r="Q2604" i="4" s="1"/>
  <c r="C1528" i="4"/>
  <c r="E1528" i="4" s="1"/>
  <c r="F1528" i="4" s="1"/>
  <c r="R1528" i="4" s="1"/>
  <c r="C971" i="4"/>
  <c r="E971" i="4" s="1"/>
  <c r="F971" i="4" s="1"/>
  <c r="W971" i="4" s="1"/>
  <c r="C2195" i="4"/>
  <c r="E2195" i="4" s="1"/>
  <c r="F2195" i="4" s="1"/>
  <c r="AA2195" i="4" s="1"/>
  <c r="C2693" i="4"/>
  <c r="E2693" i="4" s="1"/>
  <c r="F2693" i="4" s="1"/>
  <c r="T2693" i="4" s="1"/>
  <c r="C2623" i="4"/>
  <c r="E2623" i="4" s="1"/>
  <c r="F2623" i="4" s="1"/>
  <c r="R2623" i="4" s="1"/>
  <c r="C502" i="4"/>
  <c r="E502" i="4" s="1"/>
  <c r="F502" i="4" s="1"/>
  <c r="T502" i="4" s="1"/>
  <c r="C2035" i="4"/>
  <c r="E2035" i="4" s="1"/>
  <c r="F2035" i="4" s="1"/>
  <c r="V2035" i="4" s="1"/>
  <c r="C555" i="4"/>
  <c r="E555" i="4" s="1"/>
  <c r="F555" i="4" s="1"/>
  <c r="V555" i="4" s="1"/>
  <c r="C2347" i="4"/>
  <c r="E2347" i="4" s="1"/>
  <c r="F2347" i="4" s="1"/>
  <c r="T2347" i="4" s="1"/>
  <c r="C876" i="4"/>
  <c r="E876" i="4" s="1"/>
  <c r="F876" i="4" s="1"/>
  <c r="T876" i="4" s="1"/>
  <c r="C1545" i="4"/>
  <c r="E1545" i="4" s="1"/>
  <c r="F1545" i="4" s="1"/>
  <c r="R1545" i="4" s="1"/>
  <c r="C3124" i="4"/>
  <c r="E3124" i="4" s="1"/>
  <c r="F3124" i="4" s="1"/>
  <c r="V3124" i="4" s="1"/>
  <c r="C2706" i="4"/>
  <c r="E2706" i="4" s="1"/>
  <c r="F2706" i="4" s="1"/>
  <c r="T2706" i="4" s="1"/>
  <c r="C653" i="4"/>
  <c r="E653" i="4" s="1"/>
  <c r="F653" i="4" s="1"/>
  <c r="Y653" i="4" s="1"/>
  <c r="C915" i="4"/>
  <c r="E915" i="4" s="1"/>
  <c r="F915" i="4" s="1"/>
  <c r="U915" i="4" s="1"/>
  <c r="C1458" i="4"/>
  <c r="E1458" i="4" s="1"/>
  <c r="F1458" i="4" s="1"/>
  <c r="AA1458" i="4" s="1"/>
  <c r="C2866" i="4"/>
  <c r="E2866" i="4" s="1"/>
  <c r="F2866" i="4" s="1"/>
  <c r="Y2866" i="4" s="1"/>
  <c r="C1635" i="4"/>
  <c r="E1635" i="4" s="1"/>
  <c r="F1635" i="4" s="1"/>
  <c r="U1635" i="4" s="1"/>
  <c r="C2329" i="4"/>
  <c r="E2329" i="4" s="1"/>
  <c r="F2329" i="4" s="1"/>
  <c r="T2329" i="4" s="1"/>
  <c r="C2261" i="4"/>
  <c r="E2261" i="4" s="1"/>
  <c r="F2261" i="4" s="1"/>
  <c r="R2261" i="4" s="1"/>
  <c r="C2183" i="4"/>
  <c r="E2183" i="4" s="1"/>
  <c r="F2183" i="4" s="1"/>
  <c r="AA2183" i="4" s="1"/>
  <c r="C932" i="4"/>
  <c r="E932" i="4" s="1"/>
  <c r="F932" i="4" s="1"/>
  <c r="V932" i="4" s="1"/>
  <c r="C1387" i="4"/>
  <c r="E1387" i="4" s="1"/>
  <c r="F1387" i="4" s="1"/>
  <c r="Y1387" i="4" s="1"/>
  <c r="C1445" i="4"/>
  <c r="E1445" i="4" s="1"/>
  <c r="F1445" i="4" s="1"/>
  <c r="AA1445" i="4" s="1"/>
  <c r="C2052" i="4"/>
  <c r="E2052" i="4" s="1"/>
  <c r="F2052" i="4" s="1"/>
  <c r="W2052" i="4" s="1"/>
  <c r="C2528" i="4"/>
  <c r="E2528" i="4" s="1"/>
  <c r="F2528" i="4" s="1"/>
  <c r="Z2528" i="4" s="1"/>
  <c r="C1288" i="4"/>
  <c r="E1288" i="4" s="1"/>
  <c r="F1288" i="4" s="1"/>
  <c r="V1288" i="4" s="1"/>
  <c r="C476" i="4"/>
  <c r="E476" i="4" s="1"/>
  <c r="F476" i="4" s="1"/>
  <c r="S476" i="4" s="1"/>
  <c r="C2948" i="4"/>
  <c r="E2948" i="4" s="1"/>
  <c r="F2948" i="4" s="1"/>
  <c r="P2948" i="4" s="1"/>
  <c r="C2769" i="4"/>
  <c r="E2769" i="4" s="1"/>
  <c r="F2769" i="4" s="1"/>
  <c r="V2769" i="4" s="1"/>
  <c r="C396" i="4"/>
  <c r="E396" i="4" s="1"/>
  <c r="F396" i="4" s="1"/>
  <c r="P396" i="4" s="1"/>
  <c r="C3197" i="4"/>
  <c r="E3197" i="4" s="1"/>
  <c r="F3197" i="4" s="1"/>
  <c r="X3197" i="4" s="1"/>
  <c r="C2543" i="4"/>
  <c r="E2543" i="4" s="1"/>
  <c r="F2543" i="4" s="1"/>
  <c r="AA2543" i="4" s="1"/>
  <c r="C1663" i="4"/>
  <c r="E1663" i="4" s="1"/>
  <c r="F1663" i="4" s="1"/>
  <c r="V1663" i="4" s="1"/>
  <c r="C712" i="4"/>
  <c r="E712" i="4" s="1"/>
  <c r="F712" i="4" s="1"/>
  <c r="AA712" i="4" s="1"/>
  <c r="C1259" i="4"/>
  <c r="E1259" i="4" s="1"/>
  <c r="F1259" i="4" s="1"/>
  <c r="U1259" i="4" s="1"/>
  <c r="C1944" i="4"/>
  <c r="E1944" i="4" s="1"/>
  <c r="F1944" i="4" s="1"/>
  <c r="S1944" i="4" s="1"/>
  <c r="C2281" i="4"/>
  <c r="E2281" i="4" s="1"/>
  <c r="F2281" i="4" s="1"/>
  <c r="R2281" i="4" s="1"/>
  <c r="C2037" i="4"/>
  <c r="E2037" i="4" s="1"/>
  <c r="F2037" i="4" s="1"/>
  <c r="V2037" i="4" s="1"/>
  <c r="C871" i="4"/>
  <c r="E871" i="4" s="1"/>
  <c r="F871" i="4" s="1"/>
  <c r="T871" i="4" s="1"/>
  <c r="C1486" i="4"/>
  <c r="E1486" i="4" s="1"/>
  <c r="F1486" i="4" s="1"/>
  <c r="P1486" i="4" s="1"/>
  <c r="C262" i="4"/>
  <c r="E262" i="4" s="1"/>
  <c r="F262" i="4" s="1"/>
  <c r="X262" i="4" s="1"/>
  <c r="C3002" i="4"/>
  <c r="E3002" i="4" s="1"/>
  <c r="F3002" i="4" s="1"/>
  <c r="R3002" i="4" s="1"/>
  <c r="C3226" i="4"/>
  <c r="E3226" i="4" s="1"/>
  <c r="F3226" i="4" s="1"/>
  <c r="Y3226" i="4" s="1"/>
  <c r="C1666" i="4"/>
  <c r="E1666" i="4" s="1"/>
  <c r="F1666" i="4" s="1"/>
  <c r="V1666" i="4" s="1"/>
  <c r="C825" i="4"/>
  <c r="E825" i="4" s="1"/>
  <c r="F825" i="4" s="1"/>
  <c r="R825" i="4" s="1"/>
  <c r="C2171" i="4"/>
  <c r="E2171" i="4" s="1"/>
  <c r="F2171" i="4" s="1"/>
  <c r="AA2171" i="4" s="1"/>
  <c r="C3230" i="4"/>
  <c r="E3230" i="4" s="1"/>
  <c r="F3230" i="4" s="1"/>
  <c r="Y3230" i="4" s="1"/>
  <c r="C1769" i="4"/>
  <c r="E1769" i="4" s="1"/>
  <c r="F1769" i="4" s="1"/>
  <c r="Y1769" i="4" s="1"/>
  <c r="C2836" i="4"/>
  <c r="E2836" i="4" s="1"/>
  <c r="F2836" i="4" s="1"/>
  <c r="X2836" i="4" s="1"/>
  <c r="C800" i="4"/>
  <c r="E800" i="4" s="1"/>
  <c r="F800" i="4" s="1"/>
  <c r="R800" i="4" s="1"/>
  <c r="C1761" i="4"/>
  <c r="E1761" i="4" s="1"/>
  <c r="F1761" i="4" s="1"/>
  <c r="Y1761" i="4" s="1"/>
  <c r="C1293" i="4"/>
  <c r="E1293" i="4" s="1"/>
  <c r="F1293" i="4" s="1"/>
  <c r="V1293" i="4" s="1"/>
  <c r="C2404" i="4"/>
  <c r="E2404" i="4" s="1"/>
  <c r="F2404" i="4" s="1"/>
  <c r="V2404" i="4" s="1"/>
  <c r="C1754" i="4"/>
  <c r="E1754" i="4" s="1"/>
  <c r="F1754" i="4" s="1"/>
  <c r="Y1754" i="4" s="1"/>
  <c r="C2762" i="4"/>
  <c r="E2762" i="4" s="1"/>
  <c r="F2762" i="4" s="1"/>
  <c r="V2762" i="4" s="1"/>
  <c r="C1346" i="4"/>
  <c r="E1346" i="4" s="1"/>
  <c r="F1346" i="4" s="1"/>
  <c r="X1346" i="4" s="1"/>
  <c r="C1632" i="4"/>
  <c r="E1632" i="4" s="1"/>
  <c r="F1632" i="4" s="1"/>
  <c r="U1632" i="4" s="1"/>
  <c r="C2892" i="4"/>
  <c r="E2892" i="4" s="1"/>
  <c r="F2892" i="4" s="1"/>
  <c r="Z2892" i="4" s="1"/>
  <c r="C1302" i="4"/>
  <c r="E1302" i="4" s="1"/>
  <c r="F1302" i="4" s="1"/>
  <c r="V1302" i="4" s="1"/>
  <c r="C1803" i="4"/>
  <c r="E1803" i="4" s="1"/>
  <c r="F1803" i="4" s="1"/>
  <c r="AA1803" i="4" s="1"/>
  <c r="C2232" i="4"/>
  <c r="E2232" i="4" s="1"/>
  <c r="F2232" i="4" s="1"/>
  <c r="Q2232" i="4" s="1"/>
  <c r="C2591" i="4"/>
  <c r="E2591" i="4" s="1"/>
  <c r="F2591" i="4" s="1"/>
  <c r="P2591" i="4" s="1"/>
  <c r="C2180" i="4"/>
  <c r="E2180" i="4" s="1"/>
  <c r="F2180" i="4" s="1"/>
  <c r="AA2180" i="4" s="1"/>
  <c r="C1715" i="4"/>
  <c r="E1715" i="4" s="1"/>
  <c r="F1715" i="4" s="1"/>
  <c r="X1715" i="4" s="1"/>
  <c r="C2097" i="4"/>
  <c r="E2097" i="4" s="1"/>
  <c r="F2097" i="4" s="1"/>
  <c r="X2097" i="4" s="1"/>
  <c r="C1233" i="4"/>
  <c r="E1233" i="4" s="1"/>
  <c r="F1233" i="4" s="1"/>
  <c r="T1233" i="4" s="1"/>
  <c r="C1141" i="4"/>
  <c r="E1141" i="4" s="1"/>
  <c r="F1141" i="4" s="1"/>
  <c r="Q1141" i="4" s="1"/>
  <c r="C560" i="4"/>
  <c r="E560" i="4" s="1"/>
  <c r="F560" i="4" s="1"/>
  <c r="V560" i="4" s="1"/>
  <c r="C3159" i="4"/>
  <c r="E3159" i="4" s="1"/>
  <c r="F3159" i="4" s="1"/>
  <c r="W3159" i="4" s="1"/>
  <c r="C2567" i="4"/>
  <c r="E2567" i="4" s="1"/>
  <c r="F2567" i="4" s="1"/>
  <c r="P2567" i="4" s="1"/>
  <c r="C352" i="4"/>
  <c r="E352" i="4" s="1"/>
  <c r="F352" i="4" s="1"/>
  <c r="AA352" i="4" s="1"/>
  <c r="C727" i="4"/>
  <c r="E727" i="4" s="1"/>
  <c r="F727" i="4" s="1"/>
  <c r="AA727" i="4" s="1"/>
  <c r="C2897" i="4"/>
  <c r="E2897" i="4" s="1"/>
  <c r="F2897" i="4" s="1"/>
  <c r="Z2897" i="4" s="1"/>
  <c r="C659" i="4"/>
  <c r="E659" i="4" s="1"/>
  <c r="F659" i="4" s="1"/>
  <c r="Y659" i="4" s="1"/>
  <c r="C1513" i="4"/>
  <c r="E1513" i="4" s="1"/>
  <c r="F1513" i="4" s="1"/>
  <c r="Q1513" i="4" s="1"/>
  <c r="C2978" i="4"/>
  <c r="E2978" i="4" s="1"/>
  <c r="F2978" i="4" s="1"/>
  <c r="Q2978" i="4" s="1"/>
  <c r="C2147" i="4"/>
  <c r="E2147" i="4" s="1"/>
  <c r="F2147" i="4" s="1"/>
  <c r="Z2147" i="4" s="1"/>
  <c r="C3219" i="4"/>
  <c r="E3219" i="4" s="1"/>
  <c r="F3219" i="4" s="1"/>
  <c r="Y3219" i="4" s="1"/>
  <c r="C2649" i="4"/>
  <c r="E2649" i="4" s="1"/>
  <c r="F2649" i="4" s="1"/>
  <c r="R2649" i="4" s="1"/>
  <c r="C372" i="4"/>
  <c r="E372" i="4" s="1"/>
  <c r="F372" i="4" s="1"/>
  <c r="P372" i="4" s="1"/>
  <c r="C2808" i="4"/>
  <c r="E2808" i="4" s="1"/>
  <c r="F2808" i="4" s="1"/>
  <c r="X2808" i="4" s="1"/>
  <c r="C1338" i="4"/>
  <c r="E1338" i="4" s="1"/>
  <c r="F1338" i="4" s="1"/>
  <c r="W1338" i="4" s="1"/>
  <c r="C596" i="4"/>
  <c r="E596" i="4" s="1"/>
  <c r="F596" i="4" s="1"/>
  <c r="W596" i="4" s="1"/>
  <c r="C2603" i="4"/>
  <c r="E2603" i="4" s="1"/>
  <c r="F2603" i="4" s="1"/>
  <c r="Q2603" i="4" s="1"/>
  <c r="C770" i="4"/>
  <c r="E770" i="4" s="1"/>
  <c r="F770" i="4" s="1"/>
  <c r="Q770" i="4" s="1"/>
  <c r="C1606" i="4"/>
  <c r="E1606" i="4" s="1"/>
  <c r="F1606" i="4" s="1"/>
  <c r="T1606" i="4" s="1"/>
  <c r="C1538" i="4"/>
  <c r="E1538" i="4" s="1"/>
  <c r="F1538" i="4" s="1"/>
  <c r="R1538" i="4" s="1"/>
  <c r="C1349" i="4"/>
  <c r="E1349" i="4" s="1"/>
  <c r="F1349" i="4" s="1"/>
  <c r="X1349" i="4" s="1"/>
  <c r="C2854" i="4"/>
  <c r="E2854" i="4" s="1"/>
  <c r="F2854" i="4" s="1"/>
  <c r="Y2854" i="4" s="1"/>
  <c r="C3079" i="4"/>
  <c r="E3079" i="4" s="1"/>
  <c r="F3079" i="4" s="1"/>
  <c r="T3079" i="4" s="1"/>
  <c r="C1594" i="4"/>
  <c r="E1594" i="4" s="1"/>
  <c r="F1594" i="4" s="1"/>
  <c r="T1594" i="4" s="1"/>
  <c r="C3254" i="4"/>
  <c r="E3254" i="4" s="1"/>
  <c r="F3254" i="4" s="1"/>
  <c r="Z3254" i="4" s="1"/>
  <c r="C1470" i="4"/>
  <c r="E1470" i="4" s="1"/>
  <c r="F1470" i="4" s="1"/>
  <c r="P1470" i="4" s="1"/>
  <c r="C2436" i="4"/>
  <c r="E2436" i="4" s="1"/>
  <c r="F2436" i="4" s="1"/>
  <c r="W2436" i="4" s="1"/>
  <c r="C2980" i="4"/>
  <c r="E2980" i="4" s="1"/>
  <c r="F2980" i="4" s="1"/>
  <c r="Q2980" i="4" s="1"/>
  <c r="C1481" i="4"/>
  <c r="E1481" i="4" s="1"/>
  <c r="F1481" i="4" s="1"/>
  <c r="P1481" i="4" s="1"/>
  <c r="C2972" i="4"/>
  <c r="E2972" i="4" s="1"/>
  <c r="F2972" i="4" s="1"/>
  <c r="Q2972" i="4" s="1"/>
  <c r="C1200" i="4"/>
  <c r="E1200" i="4" s="1"/>
  <c r="F1200" i="4" s="1"/>
  <c r="S1200" i="4" s="1"/>
  <c r="C1634" i="4"/>
  <c r="E1634" i="4" s="1"/>
  <c r="F1634" i="4" s="1"/>
  <c r="U1634" i="4" s="1"/>
  <c r="C962" i="4"/>
  <c r="E962" i="4" s="1"/>
  <c r="F962" i="4" s="1"/>
  <c r="W962" i="4" s="1"/>
  <c r="C1100" i="4"/>
  <c r="E1100" i="4" s="1"/>
  <c r="F1100" i="4" s="1"/>
  <c r="AA1100" i="4" s="1"/>
  <c r="C1850" i="4"/>
  <c r="E1850" i="4" s="1"/>
  <c r="F1850" i="4" s="1"/>
  <c r="P1850" i="4" s="1"/>
  <c r="C2284" i="4"/>
  <c r="E2284" i="4" s="1"/>
  <c r="F2284" i="4" s="1"/>
  <c r="R2284" i="4" s="1"/>
  <c r="C2093" i="4"/>
  <c r="E2093" i="4" s="1"/>
  <c r="F2093" i="4" s="1"/>
  <c r="X2093" i="4" s="1"/>
  <c r="C2889" i="4"/>
  <c r="E2889" i="4" s="1"/>
  <c r="F2889" i="4" s="1"/>
  <c r="Z2889" i="4" s="1"/>
  <c r="C754" i="4"/>
  <c r="E754" i="4" s="1"/>
  <c r="F754" i="4" s="1"/>
  <c r="P754" i="4" s="1"/>
  <c r="C3221" i="4"/>
  <c r="E3221" i="4" s="1"/>
  <c r="F3221" i="4" s="1"/>
  <c r="Y3221" i="4" s="1"/>
  <c r="C2200" i="4"/>
  <c r="E2200" i="4" s="1"/>
  <c r="F2200" i="4" s="1"/>
  <c r="P2200" i="4" s="1"/>
  <c r="C879" i="4"/>
  <c r="E879" i="4" s="1"/>
  <c r="F879" i="4" s="1"/>
  <c r="T879" i="4" s="1"/>
  <c r="C515" i="4"/>
  <c r="E515" i="4" s="1"/>
  <c r="F515" i="4" s="1"/>
  <c r="T515" i="4" s="1"/>
  <c r="C673" i="4"/>
  <c r="E673" i="4" s="1"/>
  <c r="F673" i="4" s="1"/>
  <c r="Y673" i="4" s="1"/>
  <c r="C507" i="4"/>
  <c r="E507" i="4" s="1"/>
  <c r="F507" i="4" s="1"/>
  <c r="T507" i="4" s="1"/>
  <c r="C1087" i="4"/>
  <c r="E1087" i="4" s="1"/>
  <c r="F1087" i="4" s="1"/>
  <c r="AA1087" i="4" s="1"/>
  <c r="C1876" i="4"/>
  <c r="E1876" i="4" s="1"/>
  <c r="F1876" i="4" s="1"/>
  <c r="Q1876" i="4" s="1"/>
  <c r="C2733" i="4"/>
  <c r="E2733" i="4" s="1"/>
  <c r="F2733" i="4" s="1"/>
  <c r="U2733" i="4" s="1"/>
  <c r="C3233" i="4"/>
  <c r="E3233" i="4" s="1"/>
  <c r="F3233" i="4" s="1"/>
  <c r="Z3233" i="4" s="1"/>
  <c r="C1095" i="4"/>
  <c r="E1095" i="4" s="1"/>
  <c r="F1095" i="4" s="1"/>
  <c r="AA1095" i="4" s="1"/>
  <c r="C3201" i="4"/>
  <c r="E3201" i="4" s="1"/>
  <c r="F3201" i="4" s="1"/>
  <c r="X3201" i="4" s="1"/>
  <c r="C1451" i="4"/>
  <c r="E1451" i="4" s="1"/>
  <c r="F1451" i="4" s="1"/>
  <c r="AA1451" i="4" s="1"/>
  <c r="C1982" i="4"/>
  <c r="E1982" i="4" s="1"/>
  <c r="F1982" i="4" s="1"/>
  <c r="T1982" i="4" s="1"/>
  <c r="C598" i="4"/>
  <c r="E598" i="4" s="1"/>
  <c r="F598" i="4" s="1"/>
  <c r="W598" i="4" s="1"/>
  <c r="C896" i="4"/>
  <c r="E896" i="4" s="1"/>
  <c r="F896" i="4" s="1"/>
  <c r="U896" i="4" s="1"/>
  <c r="C413" i="4"/>
  <c r="E413" i="4" s="1"/>
  <c r="F413" i="4" s="1"/>
  <c r="Q413" i="4" s="1"/>
  <c r="C2251" i="4"/>
  <c r="E2251" i="4" s="1"/>
  <c r="F2251" i="4" s="1"/>
  <c r="Q2251" i="4" s="1"/>
  <c r="C1126" i="4"/>
  <c r="E1126" i="4" s="1"/>
  <c r="F1126" i="4" s="1"/>
  <c r="P1126" i="4" s="1"/>
  <c r="C1812" i="4"/>
  <c r="E1812" i="4" s="1"/>
  <c r="F1812" i="4" s="1"/>
  <c r="AA1812" i="4" s="1"/>
  <c r="C2428" i="4"/>
  <c r="E2428" i="4" s="1"/>
  <c r="F2428" i="4" s="1"/>
  <c r="W2428" i="4" s="1"/>
  <c r="C2351" i="4"/>
  <c r="E2351" i="4" s="1"/>
  <c r="F2351" i="4" s="1"/>
  <c r="U2351" i="4" s="1"/>
  <c r="C2686" i="4"/>
  <c r="E2686" i="4" s="1"/>
  <c r="F2686" i="4" s="1"/>
  <c r="T2686" i="4" s="1"/>
  <c r="C1963" i="4"/>
  <c r="E1963" i="4" s="1"/>
  <c r="F1963" i="4" s="1"/>
  <c r="T1963" i="4" s="1"/>
  <c r="C1756" i="4"/>
  <c r="E1756" i="4" s="1"/>
  <c r="F1756" i="4" s="1"/>
  <c r="Y1756" i="4" s="1"/>
  <c r="C2691" i="4"/>
  <c r="E2691" i="4" s="1"/>
  <c r="F2691" i="4" s="1"/>
  <c r="T2691" i="4" s="1"/>
  <c r="C2566" i="4"/>
  <c r="E2566" i="4" s="1"/>
  <c r="F2566" i="4" s="1"/>
  <c r="P2566" i="4" s="1"/>
  <c r="C2737" i="4"/>
  <c r="E2737" i="4" s="1"/>
  <c r="F2737" i="4" s="1"/>
  <c r="U2737" i="4" s="1"/>
  <c r="C402" i="4"/>
  <c r="E402" i="4" s="1"/>
  <c r="F402" i="4" s="1"/>
  <c r="P402" i="4" s="1"/>
  <c r="C2015" i="4"/>
  <c r="E2015" i="4" s="1"/>
  <c r="F2015" i="4" s="1"/>
  <c r="V2015" i="4" s="1"/>
  <c r="C2267" i="4"/>
  <c r="E2267" i="4" s="1"/>
  <c r="F2267" i="4" s="1"/>
  <c r="R2267" i="4" s="1"/>
  <c r="C2214" i="4"/>
  <c r="E2214" i="4" s="1"/>
  <c r="F2214" i="4" s="1"/>
  <c r="P2214" i="4" s="1"/>
  <c r="C1759" i="4"/>
  <c r="E1759" i="4" s="1"/>
  <c r="F1759" i="4" s="1"/>
  <c r="Y1759" i="4" s="1"/>
  <c r="C2002" i="4"/>
  <c r="E2002" i="4" s="1"/>
  <c r="F2002" i="4" s="1"/>
  <c r="U2002" i="4" s="1"/>
  <c r="C2961" i="4"/>
  <c r="E2961" i="4" s="1"/>
  <c r="F2961" i="4" s="1"/>
  <c r="Q2961" i="4" s="1"/>
  <c r="C1313" i="4"/>
  <c r="E1313" i="4" s="1"/>
  <c r="F1313" i="4" s="1"/>
  <c r="V1313" i="4" s="1"/>
  <c r="C1437" i="4"/>
  <c r="E1437" i="4" s="1"/>
  <c r="F1437" i="4" s="1"/>
  <c r="AA1437" i="4" s="1"/>
  <c r="C2410" i="4"/>
  <c r="E2410" i="4" s="1"/>
  <c r="F2410" i="4" s="1"/>
  <c r="W2410" i="4" s="1"/>
  <c r="C2577" i="4"/>
  <c r="E2577" i="4" s="1"/>
  <c r="F2577" i="4" s="1"/>
  <c r="P2577" i="4" s="1"/>
  <c r="C817" i="4"/>
  <c r="E817" i="4" s="1"/>
  <c r="F817" i="4" s="1"/>
  <c r="R817" i="4" s="1"/>
  <c r="C3083" i="4"/>
  <c r="E3083" i="4" s="1"/>
  <c r="F3083" i="4" s="1"/>
  <c r="U3083" i="4" s="1"/>
  <c r="C238" i="4"/>
  <c r="E238" i="4" s="1"/>
  <c r="F238" i="4" s="1"/>
  <c r="W238" i="4" s="1"/>
  <c r="C2849" i="4"/>
  <c r="E2849" i="4" s="1"/>
  <c r="F2849" i="4" s="1"/>
  <c r="Y2849" i="4" s="1"/>
  <c r="C384" i="4"/>
  <c r="E384" i="4" s="1"/>
  <c r="F384" i="4" s="1"/>
  <c r="P384" i="4" s="1"/>
  <c r="C3041" i="4"/>
  <c r="E3041" i="4" s="1"/>
  <c r="F3041" i="4" s="1"/>
  <c r="S3041" i="4" s="1"/>
  <c r="C1763" i="4"/>
  <c r="E1763" i="4" s="1"/>
  <c r="F1763" i="4" s="1"/>
  <c r="Y1763" i="4" s="1"/>
  <c r="C2582" i="4"/>
  <c r="E2582" i="4" s="1"/>
  <c r="F2582" i="4" s="1"/>
  <c r="P2582" i="4" s="1"/>
  <c r="C2694" i="4"/>
  <c r="E2694" i="4" s="1"/>
  <c r="F2694" i="4" s="1"/>
  <c r="T2694" i="4" s="1"/>
  <c r="C1069" i="4"/>
  <c r="E1069" i="4" s="1"/>
  <c r="F1069" i="4" s="1"/>
  <c r="Z1069" i="4" s="1"/>
  <c r="C471" i="4"/>
  <c r="E471" i="4" s="1"/>
  <c r="F471" i="4" s="1"/>
  <c r="S471" i="4" s="1"/>
  <c r="C2749" i="4"/>
  <c r="E2749" i="4" s="1"/>
  <c r="F2749" i="4" s="1"/>
  <c r="V2749" i="4" s="1"/>
  <c r="C1347" i="4"/>
  <c r="E1347" i="4" s="1"/>
  <c r="F1347" i="4" s="1"/>
  <c r="X1347" i="4" s="1"/>
  <c r="C1131" i="4"/>
  <c r="E1131" i="4" s="1"/>
  <c r="F1131" i="4" s="1"/>
  <c r="P1131" i="4" s="1"/>
  <c r="C1291" i="4"/>
  <c r="E1291" i="4" s="1"/>
  <c r="F1291" i="4" s="1"/>
  <c r="V1291" i="4" s="1"/>
  <c r="C3231" i="4"/>
  <c r="E3231" i="4" s="1"/>
  <c r="F3231" i="4" s="1"/>
  <c r="Y3231" i="4" s="1"/>
  <c r="C1485" i="4"/>
  <c r="E1485" i="4" s="1"/>
  <c r="F1485" i="4" s="1"/>
  <c r="P1485" i="4" s="1"/>
  <c r="C2069" i="4"/>
  <c r="E2069" i="4" s="1"/>
  <c r="F2069" i="4" s="1"/>
  <c r="W2069" i="4" s="1"/>
  <c r="C2863" i="4"/>
  <c r="E2863" i="4" s="1"/>
  <c r="F2863" i="4" s="1"/>
  <c r="Y2863" i="4" s="1"/>
  <c r="C1768" i="4"/>
  <c r="E1768" i="4" s="1"/>
  <c r="F1768" i="4" s="1"/>
  <c r="Y1768" i="4" s="1"/>
  <c r="C255" i="4"/>
  <c r="E255" i="4" s="1"/>
  <c r="F255" i="4" s="1"/>
  <c r="X255" i="4" s="1"/>
  <c r="C3058" i="4"/>
  <c r="E3058" i="4" s="1"/>
  <c r="F3058" i="4" s="1"/>
  <c r="T3058" i="4" s="1"/>
  <c r="C1484" i="4"/>
  <c r="E1484" i="4" s="1"/>
  <c r="F1484" i="4" s="1"/>
  <c r="P1484" i="4" s="1"/>
  <c r="C2156" i="4"/>
  <c r="E2156" i="4" s="1"/>
  <c r="F2156" i="4" s="1"/>
  <c r="Z2156" i="4" s="1"/>
  <c r="C1625" i="4"/>
  <c r="E1625" i="4" s="1"/>
  <c r="F1625" i="4" s="1"/>
  <c r="U1625" i="4" s="1"/>
  <c r="C1489" i="4"/>
  <c r="E1489" i="4" s="1"/>
  <c r="F1489" i="4" s="1"/>
  <c r="P1489" i="4" s="1"/>
  <c r="C1446" i="4"/>
  <c r="E1446" i="4" s="1"/>
  <c r="F1446" i="4" s="1"/>
  <c r="AA1446" i="4" s="1"/>
  <c r="C1802" i="4"/>
  <c r="E1802" i="4" s="1"/>
  <c r="F1802" i="4" s="1"/>
  <c r="AA1802" i="4" s="1"/>
  <c r="C1873" i="4"/>
  <c r="E1873" i="4" s="1"/>
  <c r="F1873" i="4" s="1"/>
  <c r="Q1873" i="4" s="1"/>
  <c r="C2464" i="4"/>
  <c r="E2464" i="4" s="1"/>
  <c r="F2464" i="4" s="1"/>
  <c r="X2464" i="4" s="1"/>
  <c r="C333" i="4"/>
  <c r="E333" i="4" s="1"/>
  <c r="F333" i="4" s="1"/>
  <c r="Z333" i="4" s="1"/>
  <c r="C2856" i="4"/>
  <c r="E2856" i="4" s="1"/>
  <c r="F2856" i="4" s="1"/>
  <c r="Y2856" i="4" s="1"/>
  <c r="C1250" i="4"/>
  <c r="E1250" i="4" s="1"/>
  <c r="F1250" i="4" s="1"/>
  <c r="T1250" i="4" s="1"/>
  <c r="C942" i="4"/>
  <c r="E942" i="4" s="1"/>
  <c r="F942" i="4" s="1"/>
  <c r="V942" i="4" s="1"/>
  <c r="C726" i="4"/>
  <c r="E726" i="4" s="1"/>
  <c r="F726" i="4" s="1"/>
  <c r="AA726" i="4" s="1"/>
  <c r="C1789" i="4"/>
  <c r="E1789" i="4" s="1"/>
  <c r="F1789" i="4" s="1"/>
  <c r="Z1789" i="4" s="1"/>
  <c r="C966" i="4"/>
  <c r="E966" i="4" s="1"/>
  <c r="F966" i="4" s="1"/>
  <c r="W966" i="4" s="1"/>
  <c r="C948" i="4"/>
  <c r="E948" i="4" s="1"/>
  <c r="F948" i="4" s="1"/>
  <c r="V948" i="4" s="1"/>
  <c r="C1561" i="4"/>
  <c r="E1561" i="4" s="1"/>
  <c r="F1561" i="4" s="1"/>
  <c r="S1561" i="4" s="1"/>
  <c r="C2420" i="4"/>
  <c r="E2420" i="4" s="1"/>
  <c r="F2420" i="4" s="1"/>
  <c r="W2420" i="4" s="1"/>
  <c r="C2326" i="4"/>
  <c r="E2326" i="4" s="1"/>
  <c r="F2326" i="4" s="1"/>
  <c r="T2326" i="4" s="1"/>
  <c r="C429" i="4"/>
  <c r="E429" i="4" s="1"/>
  <c r="F429" i="4" s="1"/>
  <c r="Q429" i="4" s="1"/>
  <c r="C725" i="4"/>
  <c r="E725" i="4" s="1"/>
  <c r="F725" i="4" s="1"/>
  <c r="AA725" i="4" s="1"/>
  <c r="C1496" i="4"/>
  <c r="E1496" i="4" s="1"/>
  <c r="F1496" i="4" s="1"/>
  <c r="P1496" i="4" s="1"/>
  <c r="C1684" i="4"/>
  <c r="E1684" i="4" s="1"/>
  <c r="F1684" i="4" s="1"/>
  <c r="W1684" i="4" s="1"/>
  <c r="C2730" i="4"/>
  <c r="E2730" i="4" s="1"/>
  <c r="F2730" i="4" s="1"/>
  <c r="U2730" i="4" s="1"/>
  <c r="C3005" i="4"/>
  <c r="E3005" i="4" s="1"/>
  <c r="F3005" i="4" s="1"/>
  <c r="R3005" i="4" s="1"/>
  <c r="C1881" i="4"/>
  <c r="E1881" i="4" s="1"/>
  <c r="F1881" i="4" s="1"/>
  <c r="Q1881" i="4" s="1"/>
  <c r="C545" i="4"/>
  <c r="E545" i="4" s="1"/>
  <c r="F545" i="4" s="1"/>
  <c r="U545" i="4" s="1"/>
  <c r="C2157" i="4"/>
  <c r="E2157" i="4" s="1"/>
  <c r="F2157" i="4" s="1"/>
  <c r="Z2157" i="4" s="1"/>
  <c r="C2912" i="4"/>
  <c r="E2912" i="4" s="1"/>
  <c r="F2912" i="4" s="1"/>
  <c r="AA2912" i="4" s="1"/>
  <c r="C1608" i="4"/>
  <c r="E1608" i="4" s="1"/>
  <c r="F1608" i="4" s="1"/>
  <c r="T1608" i="4" s="1"/>
  <c r="C2977" i="4"/>
  <c r="E2977" i="4" s="1"/>
  <c r="F2977" i="4" s="1"/>
  <c r="Q2977" i="4" s="1"/>
  <c r="C464" i="4"/>
  <c r="E464" i="4" s="1"/>
  <c r="F464" i="4" s="1"/>
  <c r="S464" i="4" s="1"/>
  <c r="C239" i="4"/>
  <c r="E239" i="4" s="1"/>
  <c r="F239" i="4" s="1"/>
  <c r="W239" i="4" s="1"/>
  <c r="C1181" i="4"/>
  <c r="E1181" i="4" s="1"/>
  <c r="F1181" i="4" s="1"/>
  <c r="R1181" i="4" s="1"/>
  <c r="C2202" i="4"/>
  <c r="E2202" i="4" s="1"/>
  <c r="F2202" i="4" s="1"/>
  <c r="P2202" i="4" s="1"/>
  <c r="C2796" i="4"/>
  <c r="E2796" i="4" s="1"/>
  <c r="F2796" i="4" s="1"/>
  <c r="W2796" i="4" s="1"/>
  <c r="C1655" i="4"/>
  <c r="E1655" i="4" s="1"/>
  <c r="F1655" i="4" s="1"/>
  <c r="V1655" i="4" s="1"/>
  <c r="C1239" i="4"/>
  <c r="E1239" i="4" s="1"/>
  <c r="F1239" i="4" s="1"/>
  <c r="T1239" i="4" s="1"/>
  <c r="C1832" i="4"/>
  <c r="E1832" i="4" s="1"/>
  <c r="F1832" i="4" s="1"/>
  <c r="AA1832" i="4" s="1"/>
  <c r="C3057" i="4"/>
  <c r="E3057" i="4" s="1"/>
  <c r="F3057" i="4" s="1"/>
  <c r="T3057" i="4" s="1"/>
  <c r="C2821" i="4"/>
  <c r="E2821" i="4" s="1"/>
  <c r="F2821" i="4" s="1"/>
  <c r="X2821" i="4" s="1"/>
  <c r="C683" i="4"/>
  <c r="E683" i="4" s="1"/>
  <c r="F683" i="4" s="1"/>
  <c r="Z683" i="4" s="1"/>
  <c r="C820" i="4"/>
  <c r="E820" i="4" s="1"/>
  <c r="F820" i="4" s="1"/>
  <c r="R820" i="4" s="1"/>
  <c r="C3204" i="4"/>
  <c r="E3204" i="4" s="1"/>
  <c r="F3204" i="4" s="1"/>
  <c r="Y3204" i="4" s="1"/>
  <c r="C983" i="4"/>
  <c r="E983" i="4" s="1"/>
  <c r="F983" i="4" s="1"/>
  <c r="X983" i="4" s="1"/>
  <c r="C1753" i="4"/>
  <c r="E1753" i="4" s="1"/>
  <c r="F1753" i="4" s="1"/>
  <c r="Y1753" i="4" s="1"/>
  <c r="C523" i="4"/>
  <c r="E523" i="4" s="1"/>
  <c r="F523" i="4" s="1"/>
  <c r="U523" i="4" s="1"/>
  <c r="C1093" i="4"/>
  <c r="E1093" i="4" s="1"/>
  <c r="F1093" i="4" s="1"/>
  <c r="AA1093" i="4" s="1"/>
  <c r="C3255" i="4"/>
  <c r="E3255" i="4" s="1"/>
  <c r="F3255" i="4" s="1"/>
  <c r="Z3255" i="4" s="1"/>
  <c r="C1104" i="4"/>
  <c r="E1104" i="4" s="1"/>
  <c r="F1104" i="4" s="1"/>
  <c r="P1104" i="4" s="1"/>
  <c r="C2695" i="4"/>
  <c r="E2695" i="4" s="1"/>
  <c r="F2695" i="4" s="1"/>
  <c r="T2695" i="4" s="1"/>
  <c r="C1699" i="4"/>
  <c r="E1699" i="4" s="1"/>
  <c r="F1699" i="4" s="1"/>
  <c r="W1699" i="4" s="1"/>
  <c r="C1032" i="4"/>
  <c r="E1032" i="4" s="1"/>
  <c r="F1032" i="4" s="1"/>
  <c r="Y1032" i="4" s="1"/>
  <c r="C2774" i="4"/>
  <c r="E2774" i="4" s="1"/>
  <c r="F2774" i="4" s="1"/>
  <c r="V2774" i="4" s="1"/>
  <c r="C1793" i="4"/>
  <c r="E1793" i="4" s="1"/>
  <c r="F1793" i="4" s="1"/>
  <c r="Z1793" i="4" s="1"/>
  <c r="C805" i="4"/>
  <c r="E805" i="4" s="1"/>
  <c r="F805" i="4" s="1"/>
  <c r="R805" i="4" s="1"/>
  <c r="C390" i="4"/>
  <c r="E390" i="4" s="1"/>
  <c r="F390" i="4" s="1"/>
  <c r="P390" i="4" s="1"/>
  <c r="C3218" i="4"/>
  <c r="E3218" i="4" s="1"/>
  <c r="F3218" i="4" s="1"/>
  <c r="Y3218" i="4" s="1"/>
  <c r="C1459" i="4"/>
  <c r="E1459" i="4" s="1"/>
  <c r="F1459" i="4" s="1"/>
  <c r="AA1459" i="4" s="1"/>
  <c r="C2795" i="4"/>
  <c r="E2795" i="4" s="1"/>
  <c r="F2795" i="4" s="1"/>
  <c r="W2795" i="4" s="1"/>
  <c r="C3285" i="4"/>
  <c r="E3285" i="4" s="1"/>
  <c r="F3285" i="4" s="1"/>
  <c r="AA3285" i="4" s="1"/>
  <c r="C2791" i="4"/>
  <c r="E2791" i="4" s="1"/>
  <c r="F2791" i="4" s="1"/>
  <c r="W2791" i="4" s="1"/>
  <c r="C1654" i="4"/>
  <c r="E1654" i="4" s="1"/>
  <c r="F1654" i="4" s="1"/>
  <c r="V1654" i="4" s="1"/>
  <c r="C1771" i="4"/>
  <c r="E1771" i="4" s="1"/>
  <c r="F1771" i="4" s="1"/>
  <c r="Y1771" i="4" s="1"/>
  <c r="C1577" i="4"/>
  <c r="E1577" i="4" s="1"/>
  <c r="F1577" i="4" s="1"/>
  <c r="S1577" i="4" s="1"/>
  <c r="C1874" i="4"/>
  <c r="E1874" i="4" s="1"/>
  <c r="F1874" i="4" s="1"/>
  <c r="Q1874" i="4" s="1"/>
  <c r="C2781" i="4"/>
  <c r="E2781" i="4" s="1"/>
  <c r="F2781" i="4" s="1"/>
  <c r="W2781" i="4" s="1"/>
  <c r="C1482" i="4"/>
  <c r="E1482" i="4" s="1"/>
  <c r="F1482" i="4" s="1"/>
  <c r="P1482" i="4" s="1"/>
  <c r="C1734" i="4"/>
  <c r="E1734" i="4" s="1"/>
  <c r="F1734" i="4" s="1"/>
  <c r="X1734" i="4" s="1"/>
  <c r="C2463" i="4"/>
  <c r="E2463" i="4" s="1"/>
  <c r="F2463" i="4" s="1"/>
  <c r="X2463" i="4" s="1"/>
  <c r="C1341" i="4"/>
  <c r="E1341" i="4" s="1"/>
  <c r="F1341" i="4" s="1"/>
  <c r="W1341" i="4" s="1"/>
  <c r="C2034" i="4"/>
  <c r="E2034" i="4" s="1"/>
  <c r="F2034" i="4" s="1"/>
  <c r="V2034" i="4" s="1"/>
  <c r="C713" i="4"/>
  <c r="E713" i="4" s="1"/>
  <c r="F713" i="4" s="1"/>
  <c r="AA713" i="4" s="1"/>
  <c r="C1998" i="4"/>
  <c r="E1998" i="4" s="1"/>
  <c r="F1998" i="4" s="1"/>
  <c r="U1998" i="4" s="1"/>
  <c r="C1255" i="4"/>
  <c r="E1255" i="4" s="1"/>
  <c r="F1255" i="4" s="1"/>
  <c r="U1255" i="4" s="1"/>
  <c r="C2842" i="4"/>
  <c r="E2842" i="4" s="1"/>
  <c r="F2842" i="4" s="1"/>
  <c r="Y2842" i="4" s="1"/>
  <c r="C2829" i="4"/>
  <c r="E2829" i="4" s="1"/>
  <c r="F2829" i="4" s="1"/>
  <c r="X2829" i="4" s="1"/>
  <c r="C3117" i="4"/>
  <c r="E3117" i="4" s="1"/>
  <c r="F3117" i="4" s="1"/>
  <c r="V3117" i="4" s="1"/>
  <c r="C312" i="4"/>
  <c r="E312" i="4" s="1"/>
  <c r="F312" i="4" s="1"/>
  <c r="Z312" i="4" s="1"/>
  <c r="C2690" i="4"/>
  <c r="E2690" i="4" s="1"/>
  <c r="F2690" i="4" s="1"/>
  <c r="T2690" i="4" s="1"/>
  <c r="C2376" i="4"/>
  <c r="E2376" i="4" s="1"/>
  <c r="F2376" i="4" s="1"/>
  <c r="U2376" i="4" s="1"/>
  <c r="C2188" i="4"/>
  <c r="E2188" i="4" s="1"/>
  <c r="F2188" i="4" s="1"/>
  <c r="AA2188" i="4" s="1"/>
  <c r="C2684" i="4"/>
  <c r="E2684" i="4" s="1"/>
  <c r="F2684" i="4" s="1"/>
  <c r="T2684" i="4" s="1"/>
  <c r="C3211" i="4"/>
  <c r="E3211" i="4" s="1"/>
  <c r="F3211" i="4" s="1"/>
  <c r="Y3211" i="4" s="1"/>
  <c r="C1019" i="4"/>
  <c r="E1019" i="4" s="1"/>
  <c r="F1019" i="4" s="1"/>
  <c r="Y1019" i="4" s="1"/>
  <c r="C2193" i="4"/>
  <c r="E2193" i="4" s="1"/>
  <c r="F2193" i="4" s="1"/>
  <c r="AA2193" i="4" s="1"/>
  <c r="C2462" i="4"/>
  <c r="E2462" i="4" s="1"/>
  <c r="F2462" i="4" s="1"/>
  <c r="X2462" i="4" s="1"/>
  <c r="C1158" i="4"/>
  <c r="E1158" i="4" s="1"/>
  <c r="F1158" i="4" s="1"/>
  <c r="Q1158" i="4" s="1"/>
  <c r="C1189" i="4"/>
  <c r="E1189" i="4" s="1"/>
  <c r="F1189" i="4" s="1"/>
  <c r="R1189" i="4" s="1"/>
  <c r="C1638" i="4"/>
  <c r="E1638" i="4" s="1"/>
  <c r="F1638" i="4" s="1"/>
  <c r="U1638" i="4" s="1"/>
  <c r="C1088" i="4"/>
  <c r="E1088" i="4" s="1"/>
  <c r="F1088" i="4" s="1"/>
  <c r="AA1088" i="4" s="1"/>
  <c r="C3167" i="4"/>
  <c r="E3167" i="4" s="1"/>
  <c r="F3167" i="4" s="1"/>
  <c r="W3167" i="4" s="1"/>
  <c r="C2003" i="4"/>
  <c r="E2003" i="4" s="1"/>
  <c r="F2003" i="4" s="1"/>
  <c r="U2003" i="4" s="1"/>
  <c r="C1180" i="4"/>
  <c r="E1180" i="4" s="1"/>
  <c r="F1180" i="4" s="1"/>
  <c r="R1180" i="4" s="1"/>
  <c r="C2511" i="4"/>
  <c r="E2511" i="4" s="1"/>
  <c r="F2511" i="4" s="1"/>
  <c r="Z2511" i="4" s="1"/>
  <c r="C2576" i="4"/>
  <c r="E2576" i="4" s="1"/>
  <c r="F2576" i="4" s="1"/>
  <c r="P2576" i="4" s="1"/>
  <c r="C16" i="4"/>
  <c r="E16" i="4" s="1"/>
  <c r="F16" i="4" s="1"/>
  <c r="P16" i="4" s="1"/>
  <c r="C2843" i="4"/>
  <c r="E2843" i="4" s="1"/>
  <c r="F2843" i="4" s="1"/>
  <c r="Y2843" i="4" s="1"/>
  <c r="C427" i="4"/>
  <c r="E427" i="4" s="1"/>
  <c r="F427" i="4" s="1"/>
  <c r="Q427" i="4" s="1"/>
  <c r="C2671" i="4"/>
  <c r="E2671" i="4" s="1"/>
  <c r="F2671" i="4" s="1"/>
  <c r="S2671" i="4" s="1"/>
  <c r="C2828" i="4"/>
  <c r="E2828" i="4" s="1"/>
  <c r="F2828" i="4" s="1"/>
  <c r="X2828" i="4" s="1"/>
  <c r="C3170" i="4"/>
  <c r="E3170" i="4" s="1"/>
  <c r="F3170" i="4" s="1"/>
  <c r="W3170" i="4" s="1"/>
  <c r="C1705" i="4"/>
  <c r="E1705" i="4" s="1"/>
  <c r="F1705" i="4" s="1"/>
  <c r="W1705" i="4" s="1"/>
  <c r="C2430" i="4"/>
  <c r="E2430" i="4" s="1"/>
  <c r="F2430" i="4" s="1"/>
  <c r="W2430" i="4" s="1"/>
  <c r="C1662" i="4"/>
  <c r="E1662" i="4" s="1"/>
  <c r="F1662" i="4" s="1"/>
  <c r="V1662" i="4" s="1"/>
  <c r="C3095" i="4"/>
  <c r="E3095" i="4" s="1"/>
  <c r="F3095" i="4" s="1"/>
  <c r="U3095" i="4" s="1"/>
  <c r="C450" i="4"/>
  <c r="E450" i="4" s="1"/>
  <c r="F450" i="4" s="1"/>
  <c r="R450" i="4" s="1"/>
  <c r="C958" i="4"/>
  <c r="E958" i="4" s="1"/>
  <c r="F958" i="4" s="1"/>
  <c r="W958" i="4" s="1"/>
  <c r="C1273" i="4"/>
  <c r="E1273" i="4" s="1"/>
  <c r="F1273" i="4" s="1"/>
  <c r="U1273" i="4" s="1"/>
  <c r="C1390" i="4"/>
  <c r="E1390" i="4" s="1"/>
  <c r="F1390" i="4" s="1"/>
  <c r="Y1390" i="4" s="1"/>
  <c r="C3110" i="4"/>
  <c r="E3110" i="4" s="1"/>
  <c r="F3110" i="4" s="1"/>
  <c r="V3110" i="4" s="1"/>
  <c r="C3168" i="4"/>
  <c r="E3168" i="4" s="1"/>
  <c r="F3168" i="4" s="1"/>
  <c r="W3168" i="4" s="1"/>
  <c r="C3262" i="4"/>
  <c r="E3262" i="4" s="1"/>
  <c r="F3262" i="4" s="1"/>
  <c r="Z3262" i="4" s="1"/>
  <c r="C2244" i="4"/>
  <c r="E2244" i="4" s="1"/>
  <c r="F2244" i="4" s="1"/>
  <c r="Q2244" i="4" s="1"/>
  <c r="C607" i="4"/>
  <c r="E607" i="4" s="1"/>
  <c r="F607" i="4" s="1"/>
  <c r="W607" i="4" s="1"/>
  <c r="C2194" i="4"/>
  <c r="E2194" i="4" s="1"/>
  <c r="F2194" i="4" s="1"/>
  <c r="AA2194" i="4" s="1"/>
  <c r="C2102" i="4"/>
  <c r="E2102" i="4" s="1"/>
  <c r="F2102" i="4" s="1"/>
  <c r="X2102" i="4" s="1"/>
  <c r="C2064" i="4"/>
  <c r="E2064" i="4" s="1"/>
  <c r="F2064" i="4" s="1"/>
  <c r="W2064" i="4" s="1"/>
  <c r="C3194" i="4"/>
  <c r="E3194" i="4" s="1"/>
  <c r="F3194" i="4" s="1"/>
  <c r="X3194" i="4" s="1"/>
  <c r="C2658" i="4"/>
  <c r="E2658" i="4" s="1"/>
  <c r="F2658" i="4" s="1"/>
  <c r="S2658" i="4" s="1"/>
  <c r="C1270" i="4"/>
  <c r="E1270" i="4" s="1"/>
  <c r="F1270" i="4" s="1"/>
  <c r="U1270" i="4" s="1"/>
  <c r="C1194" i="4"/>
  <c r="E1194" i="4" s="1"/>
  <c r="F1194" i="4" s="1"/>
  <c r="S1194" i="4" s="1"/>
  <c r="C3091" i="4"/>
  <c r="E3091" i="4" s="1"/>
  <c r="F3091" i="4" s="1"/>
  <c r="U3091" i="4" s="1"/>
  <c r="C1464" i="4"/>
  <c r="E1464" i="4" s="1"/>
  <c r="F1464" i="4" s="1"/>
  <c r="AA1464" i="4" s="1"/>
  <c r="C1418" i="4"/>
  <c r="E1418" i="4" s="1"/>
  <c r="F1418" i="4" s="1"/>
  <c r="Z1418" i="4" s="1"/>
  <c r="C2598" i="4"/>
  <c r="E2598" i="4" s="1"/>
  <c r="F2598" i="4" s="1"/>
  <c r="Q2598" i="4" s="1"/>
  <c r="C1479" i="4"/>
  <c r="E1479" i="4" s="1"/>
  <c r="F1479" i="4" s="1"/>
  <c r="P1479" i="4" s="1"/>
  <c r="C237" i="4"/>
  <c r="E237" i="4" s="1"/>
  <c r="F237" i="4" s="1"/>
  <c r="W237" i="4" s="1"/>
  <c r="C934" i="4"/>
  <c r="E934" i="4" s="1"/>
  <c r="F934" i="4" s="1"/>
  <c r="V934" i="4" s="1"/>
  <c r="C2575" i="4"/>
  <c r="E2575" i="4" s="1"/>
  <c r="F2575" i="4" s="1"/>
  <c r="P2575" i="4" s="1"/>
  <c r="C228" i="4"/>
  <c r="E228" i="4" s="1"/>
  <c r="F228" i="4" s="1"/>
  <c r="W228" i="4" s="1"/>
  <c r="C3146" i="4"/>
  <c r="E3146" i="4" s="1"/>
  <c r="F3146" i="4" s="1"/>
  <c r="W3146" i="4" s="1"/>
  <c r="C2262" i="4"/>
  <c r="E2262" i="4" s="1"/>
  <c r="F2262" i="4" s="1"/>
  <c r="R2262" i="4" s="1"/>
  <c r="C214" i="4"/>
  <c r="E214" i="4" s="1"/>
  <c r="F214" i="4" s="1"/>
  <c r="V214" i="4" s="1"/>
  <c r="C2950" i="4"/>
  <c r="E2950" i="4" s="1"/>
  <c r="F2950" i="4" s="1"/>
  <c r="P2950" i="4" s="1"/>
  <c r="C2236" i="4"/>
  <c r="E2236" i="4" s="1"/>
  <c r="F2236" i="4" s="1"/>
  <c r="Q2236" i="4" s="1"/>
  <c r="C297" i="4"/>
  <c r="E297" i="4" s="1"/>
  <c r="F297" i="4" s="1"/>
  <c r="Y297" i="4" s="1"/>
  <c r="C1450" i="4"/>
  <c r="E1450" i="4" s="1"/>
  <c r="F1450" i="4" s="1"/>
  <c r="AA1450" i="4" s="1"/>
  <c r="C636" i="4"/>
  <c r="E636" i="4" s="1"/>
  <c r="F636" i="4" s="1"/>
  <c r="X636" i="4" s="1"/>
  <c r="C859" i="4"/>
  <c r="E859" i="4" s="1"/>
  <c r="F859" i="4" s="1"/>
  <c r="T859" i="4" s="1"/>
  <c r="C2644" i="4"/>
  <c r="E2644" i="4" s="1"/>
  <c r="F2644" i="4" s="1"/>
  <c r="R2644" i="4" s="1"/>
  <c r="C2802" i="4"/>
  <c r="E2802" i="4" s="1"/>
  <c r="F2802" i="4" s="1"/>
  <c r="W2802" i="4" s="1"/>
  <c r="C1905" i="4"/>
  <c r="E1905" i="4" s="1"/>
  <c r="F1905" i="4" s="1"/>
  <c r="R1905" i="4" s="1"/>
  <c r="C1420" i="4"/>
  <c r="E1420" i="4" s="1"/>
  <c r="F1420" i="4" s="1"/>
  <c r="Z1420" i="4" s="1"/>
  <c r="C2089" i="4"/>
  <c r="E2089" i="4" s="1"/>
  <c r="F2089" i="4" s="1"/>
  <c r="X2089" i="4" s="1"/>
  <c r="C1819" i="4"/>
  <c r="E1819" i="4" s="1"/>
  <c r="F1819" i="4" s="1"/>
  <c r="AA1819" i="4" s="1"/>
  <c r="C409" i="4"/>
  <c r="E409" i="4" s="1"/>
  <c r="F409" i="4" s="1"/>
  <c r="Q409" i="4" s="1"/>
  <c r="C3189" i="4"/>
  <c r="E3189" i="4" s="1"/>
  <c r="F3189" i="4" s="1"/>
  <c r="X3189" i="4" s="1"/>
  <c r="C2717" i="4"/>
  <c r="E2717" i="4" s="1"/>
  <c r="F2717" i="4" s="1"/>
  <c r="U2717" i="4" s="1"/>
  <c r="C3073" i="4"/>
  <c r="E3073" i="4" s="1"/>
  <c r="F3073" i="4" s="1"/>
  <c r="T3073" i="4" s="1"/>
  <c r="C1758" i="4"/>
  <c r="E1758" i="4" s="1"/>
  <c r="F1758" i="4" s="1"/>
  <c r="Y1758" i="4" s="1"/>
  <c r="C928" i="4"/>
  <c r="E928" i="4" s="1"/>
  <c r="F928" i="4" s="1"/>
  <c r="V928" i="4" s="1"/>
  <c r="C592" i="4"/>
  <c r="E592" i="4" s="1"/>
  <c r="F592" i="4" s="1"/>
  <c r="W592" i="4" s="1"/>
  <c r="C728" i="4"/>
  <c r="E728" i="4" s="1"/>
  <c r="F728" i="4" s="1"/>
  <c r="AA728" i="4" s="1"/>
  <c r="C2435" i="4"/>
  <c r="E2435" i="4" s="1"/>
  <c r="F2435" i="4" s="1"/>
  <c r="W2435" i="4" s="1"/>
  <c r="C2469" i="4"/>
  <c r="E2469" i="4" s="1"/>
  <c r="F2469" i="4" s="1"/>
  <c r="X2469" i="4" s="1"/>
  <c r="C732" i="4"/>
  <c r="E732" i="4" s="1"/>
  <c r="F732" i="4" s="1"/>
  <c r="AA732" i="4" s="1"/>
  <c r="C1862" i="4"/>
  <c r="E1862" i="4" s="1"/>
  <c r="F1862" i="4" s="1"/>
  <c r="P1862" i="4" s="1"/>
  <c r="C296" i="4"/>
  <c r="E296" i="4" s="1"/>
  <c r="F296" i="4" s="1"/>
  <c r="Y296" i="4" s="1"/>
  <c r="C1716" i="4"/>
  <c r="E1716" i="4" s="1"/>
  <c r="F1716" i="4" s="1"/>
  <c r="X1716" i="4" s="1"/>
  <c r="C385" i="4"/>
  <c r="E385" i="4" s="1"/>
  <c r="F385" i="4" s="1"/>
  <c r="P385" i="4" s="1"/>
  <c r="C2337" i="4"/>
  <c r="E2337" i="4" s="1"/>
  <c r="F2337" i="4" s="1"/>
  <c r="T2337" i="4" s="1"/>
  <c r="C1870" i="4"/>
  <c r="E1870" i="4" s="1"/>
  <c r="F1870" i="4" s="1"/>
  <c r="Q1870" i="4" s="1"/>
  <c r="C1914" i="4"/>
  <c r="E1914" i="4" s="1"/>
  <c r="F1914" i="4" s="1"/>
  <c r="R1914" i="4" s="1"/>
  <c r="C1295" i="4"/>
  <c r="E1295" i="4" s="1"/>
  <c r="F1295" i="4" s="1"/>
  <c r="V1295" i="4" s="1"/>
  <c r="C3191" i="4"/>
  <c r="E3191" i="4" s="1"/>
  <c r="F3191" i="4" s="1"/>
  <c r="X3191" i="4" s="1"/>
  <c r="C2638" i="4"/>
  <c r="E2638" i="4" s="1"/>
  <c r="F2638" i="4" s="1"/>
  <c r="R2638" i="4" s="1"/>
  <c r="C927" i="4"/>
  <c r="E927" i="4" s="1"/>
  <c r="F927" i="4" s="1"/>
  <c r="V927" i="4" s="1"/>
  <c r="C2136" i="4"/>
  <c r="E2136" i="4" s="1"/>
  <c r="F2136" i="4" s="1"/>
  <c r="Y2136" i="4" s="1"/>
  <c r="C14" i="4"/>
  <c r="E14" i="4" s="1"/>
  <c r="F14" i="4" s="1"/>
  <c r="P14" i="4" s="1"/>
  <c r="C2920" i="4"/>
  <c r="E2920" i="4" s="1"/>
  <c r="F2920" i="4" s="1"/>
  <c r="AA2920" i="4" s="1"/>
  <c r="C2626" i="4"/>
  <c r="E2626" i="4" s="1"/>
  <c r="F2626" i="4" s="1"/>
  <c r="R2626" i="4" s="1"/>
  <c r="C1940" i="4"/>
  <c r="E1940" i="4" s="1"/>
  <c r="F1940" i="4" s="1"/>
  <c r="S1940" i="4" s="1"/>
  <c r="C1253" i="4"/>
  <c r="E1253" i="4" s="1"/>
  <c r="F1253" i="4" s="1"/>
  <c r="T1253" i="4" s="1"/>
  <c r="C1195" i="4"/>
  <c r="E1195" i="4" s="1"/>
  <c r="F1195" i="4" s="1"/>
  <c r="S1195" i="4" s="1"/>
  <c r="C2422" i="4"/>
  <c r="E2422" i="4" s="1"/>
  <c r="F2422" i="4" s="1"/>
  <c r="W2422" i="4" s="1"/>
  <c r="C3198" i="4"/>
  <c r="E3198" i="4" s="1"/>
  <c r="F3198" i="4" s="1"/>
  <c r="X3198" i="4" s="1"/>
  <c r="C1405" i="4"/>
  <c r="E1405" i="4" s="1"/>
  <c r="F1405" i="4" s="1"/>
  <c r="Y1405" i="4" s="1"/>
  <c r="C1306" i="4"/>
  <c r="E1306" i="4" s="1"/>
  <c r="F1306" i="4" s="1"/>
  <c r="V1306" i="4" s="1"/>
  <c r="C2707" i="4"/>
  <c r="E2707" i="4" s="1"/>
  <c r="F2707" i="4" s="1"/>
  <c r="T2707" i="4" s="1"/>
  <c r="C443" i="4"/>
  <c r="E443" i="4" s="1"/>
  <c r="F443" i="4" s="1"/>
  <c r="R443" i="4" s="1"/>
  <c r="C3126" i="4"/>
  <c r="E3126" i="4" s="1"/>
  <c r="F3126" i="4" s="1"/>
  <c r="V3126" i="4" s="1"/>
  <c r="C2624" i="4"/>
  <c r="E2624" i="4" s="1"/>
  <c r="F2624" i="4" s="1"/>
  <c r="R2624" i="4" s="1"/>
  <c r="C2997" i="4"/>
  <c r="E2997" i="4" s="1"/>
  <c r="F2997" i="4" s="1"/>
  <c r="R2997" i="4" s="1"/>
  <c r="C757" i="4"/>
  <c r="E757" i="4" s="1"/>
  <c r="F757" i="4" s="1"/>
  <c r="P757" i="4" s="1"/>
  <c r="C2792" i="4"/>
  <c r="E2792" i="4" s="1"/>
  <c r="F2792" i="4" s="1"/>
  <c r="W2792" i="4" s="1"/>
  <c r="C2878" i="4"/>
  <c r="E2878" i="4" s="1"/>
  <c r="F2878" i="4" s="1"/>
  <c r="Z2878" i="4" s="1"/>
  <c r="C3288" i="4"/>
  <c r="E3288" i="4" s="1"/>
  <c r="F3288" i="4" s="1"/>
  <c r="AA3288" i="4" s="1"/>
  <c r="C2131" i="4"/>
  <c r="E2131" i="4" s="1"/>
  <c r="F2131" i="4" s="1"/>
  <c r="Y2131" i="4" s="1"/>
  <c r="C764" i="4"/>
  <c r="E764" i="4" s="1"/>
  <c r="F764" i="4" s="1"/>
  <c r="P764" i="4" s="1"/>
  <c r="C332" i="4"/>
  <c r="E332" i="4" s="1"/>
  <c r="F332" i="4" s="1"/>
  <c r="Z332" i="4" s="1"/>
  <c r="C1269" i="4"/>
  <c r="E1269" i="4" s="1"/>
  <c r="F1269" i="4" s="1"/>
  <c r="U1269" i="4" s="1"/>
  <c r="C686" i="4"/>
  <c r="E686" i="4" s="1"/>
  <c r="F686" i="4" s="1"/>
  <c r="Z686" i="4" s="1"/>
  <c r="C1447" i="4"/>
  <c r="E1447" i="4" s="1"/>
  <c r="F1447" i="4" s="1"/>
  <c r="AA1447" i="4" s="1"/>
  <c r="C780" i="4"/>
  <c r="E780" i="4" s="1"/>
  <c r="F780" i="4" s="1"/>
  <c r="Q780" i="4" s="1"/>
  <c r="C2081" i="4"/>
  <c r="E2081" i="4" s="1"/>
  <c r="F2081" i="4" s="1"/>
  <c r="X2081" i="4" s="1"/>
  <c r="C1733" i="4"/>
  <c r="E1733" i="4" s="1"/>
  <c r="F1733" i="4" s="1"/>
  <c r="X1733" i="4" s="1"/>
  <c r="C521" i="4"/>
  <c r="E521" i="4" s="1"/>
  <c r="F521" i="4" s="1"/>
  <c r="T521" i="4" s="1"/>
  <c r="C2975" i="4"/>
  <c r="E2975" i="4" s="1"/>
  <c r="F2975" i="4" s="1"/>
  <c r="Q2975" i="4" s="1"/>
  <c r="C1402" i="4"/>
  <c r="E1402" i="4" s="1"/>
  <c r="F1402" i="4" s="1"/>
  <c r="Y1402" i="4" s="1"/>
  <c r="C379" i="4"/>
  <c r="E379" i="4" s="1"/>
  <c r="F379" i="4" s="1"/>
  <c r="P379" i="4" s="1"/>
  <c r="C2311" i="4"/>
  <c r="E2311" i="4" s="1"/>
  <c r="F2311" i="4" s="1"/>
  <c r="S2311" i="4" s="1"/>
  <c r="C1381" i="4"/>
  <c r="E1381" i="4" s="1"/>
  <c r="F1381" i="4" s="1"/>
  <c r="Y1381" i="4" s="1"/>
  <c r="C1303" i="4"/>
  <c r="E1303" i="4" s="1"/>
  <c r="F1303" i="4" s="1"/>
  <c r="V1303" i="4" s="1"/>
  <c r="C1627" i="4"/>
  <c r="E1627" i="4" s="1"/>
  <c r="F1627" i="4" s="1"/>
  <c r="U1627" i="4" s="1"/>
  <c r="C472" i="4"/>
  <c r="E472" i="4" s="1"/>
  <c r="F472" i="4" s="1"/>
  <c r="S472" i="4" s="1"/>
  <c r="C2736" i="4"/>
  <c r="E2736" i="4" s="1"/>
  <c r="F2736" i="4" s="1"/>
  <c r="U2736" i="4" s="1"/>
  <c r="C291" i="4"/>
  <c r="E291" i="4" s="1"/>
  <c r="F291" i="4" s="1"/>
  <c r="Y291" i="4" s="1"/>
  <c r="C2021" i="4"/>
  <c r="E2021" i="4" s="1"/>
  <c r="F2021" i="4" s="1"/>
  <c r="V2021" i="4" s="1"/>
  <c r="C1527" i="4"/>
  <c r="E1527" i="4" s="1"/>
  <c r="F1527" i="4" s="1"/>
  <c r="R1527" i="4" s="1"/>
  <c r="C2371" i="4"/>
  <c r="E2371" i="4" s="1"/>
  <c r="F2371" i="4" s="1"/>
  <c r="U2371" i="4" s="1"/>
  <c r="C3265" i="4"/>
  <c r="E3265" i="4" s="1"/>
  <c r="F3265" i="4" s="1"/>
  <c r="AA3265" i="4" s="1"/>
  <c r="C2356" i="4"/>
  <c r="E2356" i="4" s="1"/>
  <c r="F2356" i="4" s="1"/>
  <c r="U2356" i="4" s="1"/>
  <c r="C2105" i="4"/>
  <c r="E2105" i="4" s="1"/>
  <c r="F2105" i="4" s="1"/>
  <c r="X2105" i="4" s="1"/>
  <c r="C1170" i="4"/>
  <c r="E1170" i="4" s="1"/>
  <c r="F1170" i="4" s="1"/>
  <c r="R1170" i="4" s="1"/>
  <c r="C410" i="4"/>
  <c r="E410" i="4" s="1"/>
  <c r="F410" i="4" s="1"/>
  <c r="Q410" i="4" s="1"/>
  <c r="C2741" i="4"/>
  <c r="E2741" i="4" s="1"/>
  <c r="F2741" i="4" s="1"/>
  <c r="U2741" i="4" s="1"/>
  <c r="C2431" i="4"/>
  <c r="E2431" i="4" s="1"/>
  <c r="F2431" i="4" s="1"/>
  <c r="W2431" i="4" s="1"/>
  <c r="C2722" i="4"/>
  <c r="E2722" i="4" s="1"/>
  <c r="F2722" i="4" s="1"/>
  <c r="U2722" i="4" s="1"/>
  <c r="C1868" i="4"/>
  <c r="E1868" i="4" s="1"/>
  <c r="F1868" i="4" s="1"/>
  <c r="Q1868" i="4" s="1"/>
  <c r="C1717" i="4"/>
  <c r="E1717" i="4" s="1"/>
  <c r="F1717" i="4" s="1"/>
  <c r="X1717" i="4" s="1"/>
  <c r="C1196" i="4"/>
  <c r="E1196" i="4" s="1"/>
  <c r="F1196" i="4" s="1"/>
  <c r="S1196" i="4" s="1"/>
  <c r="C1318" i="4"/>
  <c r="E1318" i="4" s="1"/>
  <c r="F1318" i="4" s="1"/>
  <c r="W1318" i="4" s="1"/>
  <c r="C1164" i="4"/>
  <c r="E1164" i="4" s="1"/>
  <c r="F1164" i="4" s="1"/>
  <c r="R1164" i="4" s="1"/>
  <c r="C595" i="4"/>
  <c r="E595" i="4" s="1"/>
  <c r="F595" i="4" s="1"/>
  <c r="W595" i="4" s="1"/>
  <c r="C2461" i="4"/>
  <c r="E2461" i="4" s="1"/>
  <c r="F2461" i="4" s="1"/>
  <c r="X2461" i="4" s="1"/>
  <c r="C1968" i="4"/>
  <c r="E1968" i="4" s="1"/>
  <c r="F1968" i="4" s="1"/>
  <c r="T1968" i="4" s="1"/>
  <c r="C1671" i="4"/>
  <c r="E1671" i="4" s="1"/>
  <c r="F1671" i="4" s="1"/>
  <c r="V1671" i="4" s="1"/>
  <c r="C462" i="4"/>
  <c r="E462" i="4" s="1"/>
  <c r="F462" i="4" s="1"/>
  <c r="S462" i="4" s="1"/>
  <c r="C758" i="4"/>
  <c r="E758" i="4" s="1"/>
  <c r="F758" i="4" s="1"/>
  <c r="P758" i="4" s="1"/>
  <c r="C1454" i="4"/>
  <c r="E1454" i="4" s="1"/>
  <c r="F1454" i="4" s="1"/>
  <c r="AA1454" i="4" s="1"/>
  <c r="C1059" i="4"/>
  <c r="E1059" i="4" s="1"/>
  <c r="F1059" i="4" s="1"/>
  <c r="Z1059" i="4" s="1"/>
  <c r="C1636" i="4"/>
  <c r="E1636" i="4" s="1"/>
  <c r="F1636" i="4" s="1"/>
  <c r="U1636" i="4" s="1"/>
  <c r="C643" i="4"/>
  <c r="E643" i="4" s="1"/>
  <c r="F643" i="4" s="1"/>
  <c r="X643" i="4" s="1"/>
  <c r="C2488" i="4"/>
  <c r="E2488" i="4" s="1"/>
  <c r="F2488" i="4" s="1"/>
  <c r="Y2488" i="4" s="1"/>
  <c r="C2713" i="4"/>
  <c r="E2713" i="4" s="1"/>
  <c r="F2713" i="4" s="1"/>
  <c r="T2713" i="4" s="1"/>
  <c r="C331" i="4"/>
  <c r="E331" i="4" s="1"/>
  <c r="F331" i="4" s="1"/>
  <c r="Z331" i="4" s="1"/>
  <c r="C423" i="4"/>
  <c r="E423" i="4" s="1"/>
  <c r="F423" i="4" s="1"/>
  <c r="Q423" i="4" s="1"/>
  <c r="C2242" i="4"/>
  <c r="E2242" i="4" s="1"/>
  <c r="F2242" i="4" s="1"/>
  <c r="Q2242" i="4" s="1"/>
  <c r="C3156" i="4"/>
  <c r="E3156" i="4" s="1"/>
  <c r="F3156" i="4" s="1"/>
  <c r="W3156" i="4" s="1"/>
  <c r="C411" i="4"/>
  <c r="E411" i="4" s="1"/>
  <c r="F411" i="4" s="1"/>
  <c r="Q411" i="4" s="1"/>
  <c r="C2518" i="4"/>
  <c r="E2518" i="4" s="1"/>
  <c r="F2518" i="4" s="1"/>
  <c r="Z2518" i="4" s="1"/>
  <c r="C1516" i="4"/>
  <c r="E1516" i="4" s="1"/>
  <c r="F1516" i="4" s="1"/>
  <c r="Q1516" i="4" s="1"/>
  <c r="C1721" i="4"/>
  <c r="E1721" i="4" s="1"/>
  <c r="F1721" i="4" s="1"/>
  <c r="X1721" i="4" s="1"/>
  <c r="C1854" i="4"/>
  <c r="E1854" i="4" s="1"/>
  <c r="F1854" i="4" s="1"/>
  <c r="P1854" i="4" s="1"/>
  <c r="C703" i="4"/>
  <c r="E703" i="4" s="1"/>
  <c r="F703" i="4" s="1"/>
  <c r="Z703" i="4" s="1"/>
  <c r="C446" i="4"/>
  <c r="E446" i="4" s="1"/>
  <c r="F446" i="4" s="1"/>
  <c r="R446" i="4" s="1"/>
  <c r="C2935" i="4"/>
  <c r="E2935" i="4" s="1"/>
  <c r="F2935" i="4" s="1"/>
  <c r="P2935" i="4" s="1"/>
  <c r="C593" i="4"/>
  <c r="E593" i="4" s="1"/>
  <c r="F593" i="4" s="1"/>
  <c r="W593" i="4" s="1"/>
  <c r="C213" i="4"/>
  <c r="E213" i="4" s="1"/>
  <c r="F213" i="4" s="1"/>
  <c r="V213" i="4" s="1"/>
  <c r="C2904" i="4"/>
  <c r="E2904" i="4" s="1"/>
  <c r="F2904" i="4" s="1"/>
  <c r="AA2904" i="4" s="1"/>
  <c r="C1325" i="4"/>
  <c r="E1325" i="4" s="1"/>
  <c r="F1325" i="4" s="1"/>
  <c r="W1325" i="4" s="1"/>
  <c r="C2509" i="4"/>
  <c r="E2509" i="4" s="1"/>
  <c r="F2509" i="4" s="1"/>
  <c r="Z2509" i="4" s="1"/>
  <c r="C3010" i="4"/>
  <c r="E3010" i="4" s="1"/>
  <c r="F3010" i="4" s="1"/>
  <c r="R3010" i="4" s="1"/>
  <c r="C540" i="4"/>
  <c r="E540" i="4" s="1"/>
  <c r="F540" i="4" s="1"/>
  <c r="U540" i="4" s="1"/>
  <c r="C1385" i="4"/>
  <c r="E1385" i="4" s="1"/>
  <c r="F1385" i="4" s="1"/>
  <c r="Y1385" i="4" s="1"/>
  <c r="C1562" i="4"/>
  <c r="E1562" i="4" s="1"/>
  <c r="F1562" i="4" s="1"/>
  <c r="S1562" i="4" s="1"/>
  <c r="C2139" i="4"/>
  <c r="E2139" i="4" s="1"/>
  <c r="F2139" i="4" s="1"/>
  <c r="Z2139" i="4" s="1"/>
  <c r="C2993" i="4"/>
  <c r="E2993" i="4" s="1"/>
  <c r="F2993" i="4" s="1"/>
  <c r="R2993" i="4" s="1"/>
  <c r="C3121" i="4"/>
  <c r="E3121" i="4" s="1"/>
  <c r="F3121" i="4" s="1"/>
  <c r="V3121" i="4" s="1"/>
  <c r="C354" i="4"/>
  <c r="E354" i="4" s="1"/>
  <c r="F354" i="4" s="1"/>
  <c r="AA354" i="4" s="1"/>
  <c r="C1009" i="4"/>
  <c r="E1009" i="4" s="1"/>
  <c r="F1009" i="4" s="1"/>
  <c r="X1009" i="4" s="1"/>
  <c r="C1085" i="4"/>
  <c r="E1085" i="4" s="1"/>
  <c r="F1085" i="4" s="1"/>
  <c r="AA1085" i="4" s="1"/>
  <c r="C436" i="4"/>
  <c r="E436" i="4" s="1"/>
  <c r="F436" i="4" s="1"/>
  <c r="R436" i="4" s="1"/>
  <c r="C1308" i="4"/>
  <c r="E1308" i="4" s="1"/>
  <c r="F1308" i="4" s="1"/>
  <c r="V1308" i="4" s="1"/>
  <c r="C2729" i="4"/>
  <c r="E2729" i="4" s="1"/>
  <c r="F2729" i="4" s="1"/>
  <c r="U2729" i="4" s="1"/>
  <c r="C1529" i="4"/>
  <c r="E1529" i="4" s="1"/>
  <c r="F1529" i="4" s="1"/>
  <c r="R1529" i="4" s="1"/>
  <c r="C1051" i="4"/>
  <c r="E1051" i="4" s="1"/>
  <c r="F1051" i="4" s="1"/>
  <c r="Z1051" i="4" s="1"/>
  <c r="C2547" i="4"/>
  <c r="E2547" i="4" s="1"/>
  <c r="F2547" i="4" s="1"/>
  <c r="AA2547" i="4" s="1"/>
  <c r="C609" i="4"/>
  <c r="E609" i="4" s="1"/>
  <c r="F609" i="4" s="1"/>
  <c r="W609" i="4" s="1"/>
  <c r="C1536" i="4"/>
  <c r="E1536" i="4" s="1"/>
  <c r="F1536" i="4" s="1"/>
  <c r="R1536" i="4" s="1"/>
  <c r="C424" i="4"/>
  <c r="E424" i="4" s="1"/>
  <c r="F424" i="4" s="1"/>
  <c r="Q424" i="4" s="1"/>
  <c r="C1223" i="4"/>
  <c r="E1223" i="4" s="1"/>
  <c r="F1223" i="4" s="1"/>
  <c r="T1223" i="4" s="1"/>
  <c r="C975" i="4"/>
  <c r="E975" i="4" s="1"/>
  <c r="F975" i="4" s="1"/>
  <c r="W975" i="4" s="1"/>
  <c r="C1560" i="4"/>
  <c r="E1560" i="4" s="1"/>
  <c r="F1560" i="4" s="1"/>
  <c r="S1560" i="4" s="1"/>
  <c r="C2222" i="4"/>
  <c r="E2222" i="4" s="1"/>
  <c r="F2222" i="4" s="1"/>
  <c r="P2222" i="4" s="1"/>
  <c r="C1711" i="4"/>
  <c r="E1711" i="4" s="1"/>
  <c r="F1711" i="4" s="1"/>
  <c r="X1711" i="4" s="1"/>
  <c r="C2312" i="4"/>
  <c r="E2312" i="4" s="1"/>
  <c r="F2312" i="4" s="1"/>
  <c r="S2312" i="4" s="1"/>
  <c r="C626" i="4"/>
  <c r="E626" i="4" s="1"/>
  <c r="F626" i="4" s="1"/>
  <c r="X626" i="4" s="1"/>
  <c r="C1135" i="4"/>
  <c r="E1135" i="4" s="1"/>
  <c r="F1135" i="4" s="1"/>
  <c r="Q1135" i="4" s="1"/>
  <c r="C1285" i="4"/>
  <c r="E1285" i="4" s="1"/>
  <c r="F1285" i="4" s="1"/>
  <c r="V1285" i="4" s="1"/>
  <c r="C1188" i="4"/>
  <c r="E1188" i="4" s="1"/>
  <c r="F1188" i="4" s="1"/>
  <c r="R1188" i="4" s="1"/>
  <c r="C2481" i="4"/>
  <c r="E2481" i="4" s="1"/>
  <c r="F2481" i="4" s="1"/>
  <c r="Y2481" i="4" s="1"/>
  <c r="C627" i="4"/>
  <c r="E627" i="4" s="1"/>
  <c r="F627" i="4" s="1"/>
  <c r="X627" i="4" s="1"/>
  <c r="C2656" i="4"/>
  <c r="E2656" i="4" s="1"/>
  <c r="F2656" i="4" s="1"/>
  <c r="S2656" i="4" s="1"/>
  <c r="C2068" i="4"/>
  <c r="E2068" i="4" s="1"/>
  <c r="F2068" i="4" s="1"/>
  <c r="W2068" i="4" s="1"/>
  <c r="C2956" i="4"/>
  <c r="E2956" i="4" s="1"/>
  <c r="F2956" i="4" s="1"/>
  <c r="P2956" i="4" s="1"/>
  <c r="C2515" i="4"/>
  <c r="E2515" i="4" s="1"/>
  <c r="F2515" i="4" s="1"/>
  <c r="Z2515" i="4" s="1"/>
  <c r="C230" i="4"/>
  <c r="E230" i="4" s="1"/>
  <c r="F230" i="4" s="1"/>
  <c r="W230" i="4" s="1"/>
  <c r="C474" i="4"/>
  <c r="E474" i="4" s="1"/>
  <c r="F474" i="4" s="1"/>
  <c r="S474" i="4" s="1"/>
  <c r="C286" i="4"/>
  <c r="E286" i="4" s="1"/>
  <c r="F286" i="4" s="1"/>
  <c r="Y286" i="4" s="1"/>
  <c r="C1061" i="4"/>
  <c r="E1061" i="4" s="1"/>
  <c r="F1061" i="4" s="1"/>
  <c r="Z1061" i="4" s="1"/>
  <c r="C608" i="4"/>
  <c r="E608" i="4" s="1"/>
  <c r="F608" i="4" s="1"/>
  <c r="W608" i="4" s="1"/>
  <c r="C1307" i="4"/>
  <c r="E1307" i="4" s="1"/>
  <c r="F1307" i="4" s="1"/>
  <c r="V1307" i="4" s="1"/>
  <c r="C1202" i="4"/>
  <c r="E1202" i="4" s="1"/>
  <c r="F1202" i="4" s="1"/>
  <c r="S1202" i="4" s="1"/>
  <c r="C600" i="4"/>
  <c r="E600" i="4" s="1"/>
  <c r="F600" i="4" s="1"/>
  <c r="W600" i="4" s="1"/>
  <c r="C3094" i="4"/>
  <c r="E3094" i="4" s="1"/>
  <c r="F3094" i="4" s="1"/>
  <c r="U3094" i="4" s="1"/>
  <c r="C3022" i="4"/>
  <c r="E3022" i="4" s="1"/>
  <c r="F3022" i="4" s="1"/>
  <c r="S3022" i="4" s="1"/>
  <c r="C2396" i="4"/>
  <c r="E2396" i="4" s="1"/>
  <c r="F2396" i="4" s="1"/>
  <c r="V2396" i="4" s="1"/>
  <c r="C288" i="4"/>
  <c r="E288" i="4" s="1"/>
  <c r="F288" i="4" s="1"/>
  <c r="Y288" i="4" s="1"/>
  <c r="C2457" i="4"/>
  <c r="E2457" i="4" s="1"/>
  <c r="F2457" i="4" s="1"/>
  <c r="X2457" i="4" s="1"/>
  <c r="C522" i="4"/>
  <c r="E522" i="4" s="1"/>
  <c r="F522" i="4" s="1"/>
  <c r="T522" i="4" s="1"/>
  <c r="C731" i="4"/>
  <c r="E731" i="4" s="1"/>
  <c r="F731" i="4" s="1"/>
  <c r="AA731" i="4" s="1"/>
  <c r="C771" i="4"/>
  <c r="E771" i="4" s="1"/>
  <c r="F771" i="4" s="1"/>
  <c r="Q771" i="4" s="1"/>
  <c r="C654" i="4"/>
  <c r="E654" i="4" s="1"/>
  <c r="F654" i="4" s="1"/>
  <c r="Y654" i="4" s="1"/>
  <c r="C2114" i="4"/>
  <c r="E2114" i="4" s="1"/>
  <c r="F2114" i="4" s="1"/>
  <c r="Y2114" i="4" s="1"/>
  <c r="C736" i="4"/>
  <c r="E736" i="4" s="1"/>
  <c r="F736" i="4" s="1"/>
  <c r="AA736" i="4" s="1"/>
  <c r="C2071" i="4"/>
  <c r="E2071" i="4" s="1"/>
  <c r="F2071" i="4" s="1"/>
  <c r="W2071" i="4" s="1"/>
  <c r="C428" i="4"/>
  <c r="E428" i="4" s="1"/>
  <c r="F428" i="4" s="1"/>
  <c r="Q428" i="4" s="1"/>
  <c r="C3137" i="4"/>
  <c r="E3137" i="4" s="1"/>
  <c r="F3137" i="4" s="1"/>
  <c r="V3137" i="4" s="1"/>
  <c r="C2310" i="4"/>
  <c r="E2310" i="4" s="1"/>
  <c r="F2310" i="4" s="1"/>
  <c r="S2310" i="4" s="1"/>
  <c r="C2474" i="4"/>
  <c r="E2474" i="4" s="1"/>
  <c r="F2474" i="4" s="1"/>
  <c r="Y2474" i="4" s="1"/>
  <c r="C943" i="4"/>
  <c r="E943" i="4" s="1"/>
  <c r="F943" i="4" s="1"/>
  <c r="V943" i="4" s="1"/>
  <c r="C2954" i="4"/>
  <c r="E2954" i="4" s="1"/>
  <c r="F2954" i="4" s="1"/>
  <c r="P2954" i="4" s="1"/>
  <c r="C1335" i="4"/>
  <c r="E1335" i="4" s="1"/>
  <c r="F1335" i="4" s="1"/>
  <c r="W1335" i="4" s="1"/>
  <c r="C990" i="4"/>
  <c r="E990" i="4" s="1"/>
  <c r="F990" i="4" s="1"/>
  <c r="X990" i="4" s="1"/>
  <c r="C1279" i="4"/>
  <c r="E1279" i="4" s="1"/>
  <c r="F1279" i="4" s="1"/>
  <c r="U1279" i="4" s="1"/>
  <c r="C842" i="4"/>
  <c r="E842" i="4" s="1"/>
  <c r="F842" i="4" s="1"/>
  <c r="S842" i="4" s="1"/>
  <c r="C524" i="4"/>
  <c r="E524" i="4" s="1"/>
  <c r="F524" i="4" s="1"/>
  <c r="U524" i="4" s="1"/>
  <c r="C3290" i="4"/>
  <c r="E3290" i="4" s="1"/>
  <c r="F3290" i="4" s="1"/>
  <c r="AA3290" i="4" s="1"/>
  <c r="C530" i="4"/>
  <c r="E530" i="4" s="1"/>
  <c r="F530" i="4" s="1"/>
  <c r="U530" i="4" s="1"/>
  <c r="C610" i="4"/>
  <c r="E610" i="4" s="1"/>
  <c r="F610" i="4" s="1"/>
  <c r="W610" i="4" s="1"/>
  <c r="C1698" i="4"/>
  <c r="E1698" i="4" s="1"/>
  <c r="F1698" i="4" s="1"/>
  <c r="W1698" i="4" s="1"/>
  <c r="C3148" i="4"/>
  <c r="E3148" i="4" s="1"/>
  <c r="F3148" i="4" s="1"/>
  <c r="W3148" i="4" s="1"/>
  <c r="C1855" i="4"/>
  <c r="E1855" i="4" s="1"/>
  <c r="F1855" i="4" s="1"/>
  <c r="P1855" i="4" s="1"/>
  <c r="C719" i="4"/>
  <c r="E719" i="4" s="1"/>
  <c r="F719" i="4" s="1"/>
  <c r="AA719" i="4" s="1"/>
  <c r="C2057" i="4"/>
  <c r="E2057" i="4" s="1"/>
  <c r="F2057" i="4" s="1"/>
  <c r="W2057" i="4" s="1"/>
  <c r="C873" i="4"/>
  <c r="E873" i="4" s="1"/>
  <c r="F873" i="4" s="1"/>
  <c r="T873" i="4" s="1"/>
  <c r="C3059" i="4"/>
  <c r="E3059" i="4" s="1"/>
  <c r="F3059" i="4" s="1"/>
  <c r="T3059" i="4" s="1"/>
  <c r="C1501" i="4"/>
  <c r="E1501" i="4" s="1"/>
  <c r="F1501" i="4" s="1"/>
  <c r="Q1501" i="4" s="1"/>
  <c r="C2986" i="4"/>
  <c r="E2986" i="4" s="1"/>
  <c r="F2986" i="4" s="1"/>
  <c r="Q2986" i="4" s="1"/>
  <c r="C3037" i="4"/>
  <c r="E3037" i="4" s="1"/>
  <c r="F3037" i="4" s="1"/>
  <c r="S3037" i="4" s="1"/>
  <c r="C2563" i="4"/>
  <c r="E2563" i="4" s="1"/>
  <c r="F2563" i="4" s="1"/>
  <c r="P2563" i="4" s="1"/>
  <c r="C586" i="4"/>
  <c r="E586" i="4" s="1"/>
  <c r="F586" i="4" s="1"/>
  <c r="W586" i="4" s="1"/>
  <c r="C1227" i="4"/>
  <c r="E1227" i="4" s="1"/>
  <c r="F1227" i="4" s="1"/>
  <c r="T1227" i="4" s="1"/>
  <c r="C2429" i="4"/>
  <c r="E2429" i="4" s="1"/>
  <c r="F2429" i="4" s="1"/>
  <c r="W2429" i="4" s="1"/>
  <c r="C1425" i="4"/>
  <c r="E1425" i="4" s="1"/>
  <c r="F1425" i="4" s="1"/>
  <c r="Z1425" i="4" s="1"/>
  <c r="C546" i="4"/>
  <c r="E546" i="4" s="1"/>
  <c r="F546" i="4" s="1"/>
  <c r="U546" i="4" s="1"/>
  <c r="C448" i="4"/>
  <c r="E448" i="4" s="1"/>
  <c r="F448" i="4" s="1"/>
  <c r="R448" i="4" s="1"/>
  <c r="C1565" i="4"/>
  <c r="E1565" i="4" s="1"/>
  <c r="F1565" i="4" s="1"/>
  <c r="S1565" i="4" s="1"/>
  <c r="C3008" i="4"/>
  <c r="E3008" i="4" s="1"/>
  <c r="F3008" i="4" s="1"/>
  <c r="R3008" i="4" s="1"/>
  <c r="C1659" i="4"/>
  <c r="E1659" i="4" s="1"/>
  <c r="F1659" i="4" s="1"/>
  <c r="V1659" i="4" s="1"/>
  <c r="C2620" i="4"/>
  <c r="E2620" i="4" s="1"/>
  <c r="F2620" i="4" s="1"/>
  <c r="Q2620" i="4" s="1"/>
  <c r="C2000" i="4"/>
  <c r="E2000" i="4" s="1"/>
  <c r="F2000" i="4" s="1"/>
  <c r="U2000" i="4" s="1"/>
  <c r="C269" i="4"/>
  <c r="E269" i="4" s="1"/>
  <c r="F269" i="4" s="1"/>
  <c r="X269" i="4" s="1"/>
  <c r="C998" i="4"/>
  <c r="E998" i="4" s="1"/>
  <c r="F998" i="4" s="1"/>
  <c r="X998" i="4" s="1"/>
  <c r="C2534" i="4"/>
  <c r="E2534" i="4" s="1"/>
  <c r="F2534" i="4" s="1"/>
  <c r="AA2534" i="4" s="1"/>
  <c r="C2149" i="4"/>
  <c r="E2149" i="4" s="1"/>
  <c r="F2149" i="4" s="1"/>
  <c r="Z2149" i="4" s="1"/>
  <c r="C2595" i="4"/>
  <c r="E2595" i="4" s="1"/>
  <c r="F2595" i="4" s="1"/>
  <c r="Q2595" i="4" s="1"/>
  <c r="C919" i="4"/>
  <c r="E919" i="4" s="1"/>
  <c r="F919" i="4" s="1"/>
  <c r="V919" i="4" s="1"/>
  <c r="C1818" i="4"/>
  <c r="E1818" i="4" s="1"/>
  <c r="F1818" i="4" s="1"/>
  <c r="AA1818" i="4" s="1"/>
  <c r="C3157" i="4"/>
  <c r="E3157" i="4" s="1"/>
  <c r="F3157" i="4" s="1"/>
  <c r="W3157" i="4" s="1"/>
  <c r="C2245" i="4"/>
  <c r="E2245" i="4" s="1"/>
  <c r="F2245" i="4" s="1"/>
  <c r="Q2245" i="4" s="1"/>
  <c r="C1988" i="4"/>
  <c r="E1988" i="4" s="1"/>
  <c r="F1988" i="4" s="1"/>
  <c r="U1988" i="4" s="1"/>
  <c r="C1400" i="4"/>
  <c r="E1400" i="4" s="1"/>
  <c r="F1400" i="4" s="1"/>
  <c r="Y1400" i="4" s="1"/>
  <c r="C2444" i="4"/>
  <c r="E2444" i="4" s="1"/>
  <c r="F2444" i="4" s="1"/>
  <c r="X2444" i="4" s="1"/>
  <c r="C1869" i="4"/>
  <c r="E1869" i="4" s="1"/>
  <c r="F1869" i="4" s="1"/>
  <c r="Q1869" i="4" s="1"/>
  <c r="C2930" i="4"/>
  <c r="E2930" i="4" s="1"/>
  <c r="F2930" i="4" s="1"/>
  <c r="P2930" i="4" s="1"/>
  <c r="C2358" i="4"/>
  <c r="E2358" i="4" s="1"/>
  <c r="F2358" i="4" s="1"/>
  <c r="U2358" i="4" s="1"/>
  <c r="C3119" i="4"/>
  <c r="E3119" i="4" s="1"/>
  <c r="F3119" i="4" s="1"/>
  <c r="V3119" i="4" s="1"/>
  <c r="C900" i="4"/>
  <c r="E900" i="4" s="1"/>
  <c r="F900" i="4" s="1"/>
  <c r="U900" i="4" s="1"/>
  <c r="C989" i="4"/>
  <c r="E989" i="4" s="1"/>
  <c r="F989" i="4" s="1"/>
  <c r="X989" i="4" s="1"/>
  <c r="C747" i="4"/>
  <c r="E747" i="4" s="1"/>
  <c r="F747" i="4" s="1"/>
  <c r="P747" i="4" s="1"/>
  <c r="C2568" i="4"/>
  <c r="E2568" i="4" s="1"/>
  <c r="F2568" i="4" s="1"/>
  <c r="P2568" i="4" s="1"/>
  <c r="C1957" i="4"/>
  <c r="E1957" i="4" s="1"/>
  <c r="F1957" i="4" s="1"/>
  <c r="T1957" i="4" s="1"/>
  <c r="C2825" i="4"/>
  <c r="E2825" i="4" s="1"/>
  <c r="F2825" i="4" s="1"/>
  <c r="X2825" i="4" s="1"/>
  <c r="C2119" i="4"/>
  <c r="E2119" i="4" s="1"/>
  <c r="F2119" i="4" s="1"/>
  <c r="Y2119" i="4" s="1"/>
  <c r="C2665" i="4"/>
  <c r="E2665" i="4" s="1"/>
  <c r="F2665" i="4" s="1"/>
  <c r="S2665" i="4" s="1"/>
  <c r="C1797" i="4"/>
  <c r="E1797" i="4" s="1"/>
  <c r="F1797" i="4" s="1"/>
  <c r="Z1797" i="4" s="1"/>
  <c r="C2628" i="4"/>
  <c r="E2628" i="4" s="1"/>
  <c r="F2628" i="4" s="1"/>
  <c r="R2628" i="4" s="1"/>
  <c r="C1118" i="4"/>
  <c r="E1118" i="4" s="1"/>
  <c r="F1118" i="4" s="1"/>
  <c r="P1118" i="4" s="1"/>
  <c r="C2056" i="4"/>
  <c r="E2056" i="4" s="1"/>
  <c r="F2056" i="4" s="1"/>
  <c r="W2056" i="4" s="1"/>
  <c r="C1977" i="4"/>
  <c r="E1977" i="4" s="1"/>
  <c r="F1977" i="4" s="1"/>
  <c r="T1977" i="4" s="1"/>
  <c r="C2834" i="4"/>
  <c r="E2834" i="4" s="1"/>
  <c r="F2834" i="4" s="1"/>
  <c r="X2834" i="4" s="1"/>
  <c r="C3286" i="4"/>
  <c r="E3286" i="4" s="1"/>
  <c r="F3286" i="4" s="1"/>
  <c r="AA3286" i="4" s="1"/>
  <c r="C724" i="4"/>
  <c r="E724" i="4" s="1"/>
  <c r="F724" i="4" s="1"/>
  <c r="AA724" i="4" s="1"/>
  <c r="C2651" i="4"/>
  <c r="E2651" i="4" s="1"/>
  <c r="F2651" i="4" s="1"/>
  <c r="R2651" i="4" s="1"/>
  <c r="C3270" i="4"/>
  <c r="E3270" i="4" s="1"/>
  <c r="F3270" i="4" s="1"/>
  <c r="AA3270" i="4" s="1"/>
  <c r="C1919" i="4"/>
  <c r="E1919" i="4" s="1"/>
  <c r="F1919" i="4" s="1"/>
  <c r="R1919" i="4" s="1"/>
  <c r="C646" i="4"/>
  <c r="E646" i="4" s="1"/>
  <c r="F646" i="4" s="1"/>
  <c r="Y646" i="4" s="1"/>
  <c r="C2906" i="4"/>
  <c r="E2906" i="4" s="1"/>
  <c r="F2906" i="4" s="1"/>
  <c r="AA2906" i="4" s="1"/>
  <c r="C459" i="4"/>
  <c r="E459" i="4" s="1"/>
  <c r="F459" i="4" s="1"/>
  <c r="R459" i="4" s="1"/>
  <c r="C2239" i="4"/>
  <c r="E2239" i="4" s="1"/>
  <c r="F2239" i="4" s="1"/>
  <c r="Q2239" i="4" s="1"/>
  <c r="C3268" i="4"/>
  <c r="E3268" i="4" s="1"/>
  <c r="F3268" i="4" s="1"/>
  <c r="AA3268" i="4" s="1"/>
  <c r="C2704" i="4"/>
  <c r="E2704" i="4" s="1"/>
  <c r="F2704" i="4" s="1"/>
  <c r="T2704" i="4" s="1"/>
  <c r="C1574" i="4"/>
  <c r="E1574" i="4" s="1"/>
  <c r="F1574" i="4" s="1"/>
  <c r="S1574" i="4" s="1"/>
  <c r="C2248" i="4"/>
  <c r="E2248" i="4" s="1"/>
  <c r="F2248" i="4" s="1"/>
  <c r="Q2248" i="4" s="1"/>
  <c r="C2882" i="4"/>
  <c r="E2882" i="4" s="1"/>
  <c r="F2882" i="4" s="1"/>
  <c r="Z2882" i="4" s="1"/>
  <c r="C981" i="4"/>
  <c r="E981" i="4" s="1"/>
  <c r="F981" i="4" s="1"/>
  <c r="X981" i="4" s="1"/>
  <c r="C1215" i="4"/>
  <c r="E1215" i="4" s="1"/>
  <c r="F1215" i="4" s="1"/>
  <c r="S1215" i="4" s="1"/>
  <c r="C489" i="4"/>
  <c r="E489" i="4" s="1"/>
  <c r="F489" i="4" s="1"/>
  <c r="S489" i="4" s="1"/>
  <c r="C2161" i="4"/>
  <c r="E2161" i="4" s="1"/>
  <c r="F2161" i="4" s="1"/>
  <c r="Z2161" i="4" s="1"/>
  <c r="C1320" i="4"/>
  <c r="E1320" i="4" s="1"/>
  <c r="F1320" i="4" s="1"/>
  <c r="W1320" i="4" s="1"/>
  <c r="C1960" i="4"/>
  <c r="E1960" i="4" s="1"/>
  <c r="F1960" i="4" s="1"/>
  <c r="T1960" i="4" s="1"/>
  <c r="C1199" i="4"/>
  <c r="E1199" i="4" s="1"/>
  <c r="F1199" i="4" s="1"/>
  <c r="S1199" i="4" s="1"/>
  <c r="C953" i="4"/>
  <c r="E953" i="4" s="1"/>
  <c r="F953" i="4" s="1"/>
  <c r="W953" i="4" s="1"/>
  <c r="C1028" i="4"/>
  <c r="E1028" i="4" s="1"/>
  <c r="F1028" i="4" s="1"/>
  <c r="Y1028" i="4" s="1"/>
  <c r="C1735" i="4"/>
  <c r="E1735" i="4" s="1"/>
  <c r="F1735" i="4" s="1"/>
  <c r="X1735" i="4" s="1"/>
  <c r="C1723" i="4"/>
  <c r="E1723" i="4" s="1"/>
  <c r="F1723" i="4" s="1"/>
  <c r="X1723" i="4" s="1"/>
  <c r="C2390" i="4"/>
  <c r="E2390" i="4" s="1"/>
  <c r="F2390" i="4" s="1"/>
  <c r="V2390" i="4" s="1"/>
  <c r="C640" i="4"/>
  <c r="E640" i="4" s="1"/>
  <c r="F640" i="4" s="1"/>
  <c r="X640" i="4" s="1"/>
  <c r="C1537" i="4"/>
  <c r="E1537" i="4" s="1"/>
  <c r="F1537" i="4" s="1"/>
  <c r="R1537" i="4" s="1"/>
  <c r="C3006" i="4"/>
  <c r="E3006" i="4" s="1"/>
  <c r="F3006" i="4" s="1"/>
  <c r="R3006" i="4" s="1"/>
  <c r="C2400" i="4"/>
  <c r="E2400" i="4" s="1"/>
  <c r="F2400" i="4" s="1"/>
  <c r="V2400" i="4" s="1"/>
  <c r="C1597" i="4"/>
  <c r="E1597" i="4" s="1"/>
  <c r="F1597" i="4" s="1"/>
  <c r="T1597" i="4" s="1"/>
  <c r="C2505" i="4"/>
  <c r="E2505" i="4" s="1"/>
  <c r="F2505" i="4" s="1"/>
  <c r="Z2505" i="4" s="1"/>
  <c r="C2888" i="4"/>
  <c r="E2888" i="4" s="1"/>
  <c r="F2888" i="4" s="1"/>
  <c r="Z2888" i="4" s="1"/>
  <c r="C2696" i="4"/>
  <c r="E2696" i="4" s="1"/>
  <c r="F2696" i="4" s="1"/>
  <c r="T2696" i="4" s="1"/>
  <c r="C2682" i="4"/>
  <c r="E2682" i="4" s="1"/>
  <c r="F2682" i="4" s="1"/>
  <c r="S2682" i="4" s="1"/>
  <c r="C460" i="4"/>
  <c r="E460" i="4" s="1"/>
  <c r="F460" i="4" s="1"/>
  <c r="R460" i="4" s="1"/>
  <c r="C628" i="4"/>
  <c r="E628" i="4" s="1"/>
  <c r="F628" i="4" s="1"/>
  <c r="X628" i="4" s="1"/>
  <c r="C678" i="4"/>
  <c r="E678" i="4" s="1"/>
  <c r="F678" i="4" s="1"/>
  <c r="Z678" i="4" s="1"/>
  <c r="C1111" i="4"/>
  <c r="E1111" i="4" s="1"/>
  <c r="F1111" i="4" s="1"/>
  <c r="P1111" i="4" s="1"/>
  <c r="C650" i="4"/>
  <c r="E650" i="4" s="1"/>
  <c r="F650" i="4" s="1"/>
  <c r="Y650" i="4" s="1"/>
  <c r="C1841" i="4"/>
  <c r="E1841" i="4" s="1"/>
  <c r="F1841" i="4" s="1"/>
  <c r="P1841" i="4" s="1"/>
  <c r="C2759" i="4"/>
  <c r="E2759" i="4" s="1"/>
  <c r="F2759" i="4" s="1"/>
  <c r="V2759" i="4" s="1"/>
  <c r="C3042" i="4"/>
  <c r="E3042" i="4" s="1"/>
  <c r="F3042" i="4" s="1"/>
  <c r="S3042" i="4" s="1"/>
  <c r="C261" i="4"/>
  <c r="E261" i="4" s="1"/>
  <c r="F261" i="4" s="1"/>
  <c r="X261" i="4" s="1"/>
  <c r="C2243" i="4"/>
  <c r="E2243" i="4" s="1"/>
  <c r="F2243" i="4" s="1"/>
  <c r="Q2243" i="4" s="1"/>
  <c r="C688" i="4"/>
  <c r="E688" i="4" s="1"/>
  <c r="F688" i="4" s="1"/>
  <c r="Z688" i="4" s="1"/>
  <c r="C3012" i="4"/>
  <c r="E3012" i="4" s="1"/>
  <c r="F3012" i="4" s="1"/>
  <c r="R3012" i="4" s="1"/>
  <c r="C3174" i="4"/>
  <c r="E3174" i="4" s="1"/>
  <c r="F3174" i="4" s="1"/>
  <c r="X3174" i="4" s="1"/>
  <c r="C1909" i="4"/>
  <c r="E1909" i="4" s="1"/>
  <c r="F1909" i="4" s="1"/>
  <c r="R1909" i="4" s="1"/>
  <c r="C2450" i="4"/>
  <c r="E2450" i="4" s="1"/>
  <c r="F2450" i="4" s="1"/>
  <c r="X2450" i="4" s="1"/>
  <c r="C3129" i="4"/>
  <c r="E3129" i="4" s="1"/>
  <c r="F3129" i="4" s="1"/>
  <c r="V3129" i="4" s="1"/>
  <c r="C375" i="4"/>
  <c r="E375" i="4" s="1"/>
  <c r="F375" i="4" s="1"/>
  <c r="P375" i="4" s="1"/>
  <c r="C3025" i="4"/>
  <c r="E3025" i="4" s="1"/>
  <c r="F3025" i="4" s="1"/>
  <c r="S3025" i="4" s="1"/>
  <c r="C3150" i="4"/>
  <c r="E3150" i="4" s="1"/>
  <c r="F3150" i="4" s="1"/>
  <c r="W3150" i="4" s="1"/>
  <c r="C227" i="4"/>
  <c r="E227" i="4" s="1"/>
  <c r="F227" i="4" s="1"/>
  <c r="W227" i="4" s="1"/>
  <c r="C2407" i="4"/>
  <c r="E2407" i="4" s="1"/>
  <c r="F2407" i="4" s="1"/>
  <c r="V2407" i="4" s="1"/>
  <c r="C569" i="4"/>
  <c r="E569" i="4" s="1"/>
  <c r="F569" i="4" s="1"/>
  <c r="V569" i="4" s="1"/>
  <c r="C1089" i="4"/>
  <c r="E1089" i="4" s="1"/>
  <c r="F1089" i="4" s="1"/>
  <c r="AA1089" i="4" s="1"/>
  <c r="C325" i="4"/>
  <c r="E325" i="4" s="1"/>
  <c r="F325" i="4" s="1"/>
  <c r="Z325" i="4" s="1"/>
  <c r="C415" i="4"/>
  <c r="E415" i="4" s="1"/>
  <c r="F415" i="4" s="1"/>
  <c r="Q415" i="4" s="1"/>
  <c r="C1167" i="4"/>
  <c r="E1167" i="4" s="1"/>
  <c r="F1167" i="4" s="1"/>
  <c r="R1167" i="4" s="1"/>
  <c r="C478" i="4"/>
  <c r="E478" i="4" s="1"/>
  <c r="F478" i="4" s="1"/>
  <c r="S478" i="4" s="1"/>
  <c r="C2788" i="4"/>
  <c r="E2788" i="4" s="1"/>
  <c r="F2788" i="4" s="1"/>
  <c r="W2788" i="4" s="1"/>
  <c r="C401" i="4"/>
  <c r="E401" i="4" s="1"/>
  <c r="F401" i="4" s="1"/>
  <c r="P401" i="4" s="1"/>
  <c r="C2397" i="4"/>
  <c r="E2397" i="4" s="1"/>
  <c r="F2397" i="4" s="1"/>
  <c r="V2397" i="4" s="1"/>
  <c r="C1915" i="4"/>
  <c r="E1915" i="4" s="1"/>
  <c r="F1915" i="4" s="1"/>
  <c r="R1915" i="4" s="1"/>
  <c r="C2379" i="4"/>
  <c r="E2379" i="4" s="1"/>
  <c r="F2379" i="4" s="1"/>
  <c r="V2379" i="4" s="1"/>
  <c r="C1521" i="4"/>
  <c r="E1521" i="4" s="1"/>
  <c r="F1521" i="4" s="1"/>
  <c r="Q1521" i="4" s="1"/>
  <c r="C2437" i="4"/>
  <c r="E2437" i="4" s="1"/>
  <c r="F2437" i="4" s="1"/>
  <c r="W2437" i="4" s="1"/>
  <c r="C1925" i="4"/>
  <c r="E1925" i="4" s="1"/>
  <c r="F1925" i="4" s="1"/>
  <c r="S1925" i="4" s="1"/>
  <c r="C2574" i="4"/>
  <c r="E2574" i="4" s="1"/>
  <c r="F2574" i="4" s="1"/>
  <c r="P2574" i="4" s="1"/>
  <c r="C2983" i="4"/>
  <c r="E2983" i="4" s="1"/>
  <c r="F2983" i="4" s="1"/>
  <c r="Q2983" i="4" s="1"/>
  <c r="C282" i="4"/>
  <c r="E282" i="4" s="1"/>
  <c r="F282" i="4" s="1"/>
  <c r="Y282" i="4" s="1"/>
  <c r="C3193" i="4"/>
  <c r="E3193" i="4" s="1"/>
  <c r="F3193" i="4" s="1"/>
  <c r="X3193" i="4" s="1"/>
  <c r="C2916" i="4"/>
  <c r="E2916" i="4" s="1"/>
  <c r="F2916" i="4" s="1"/>
  <c r="AA2916" i="4" s="1"/>
  <c r="C2960" i="4"/>
  <c r="E2960" i="4" s="1"/>
  <c r="F2960" i="4" s="1"/>
  <c r="Q2960" i="4" s="1"/>
  <c r="C1991" i="4"/>
  <c r="E1991" i="4" s="1"/>
  <c r="F1991" i="4" s="1"/>
  <c r="U1991" i="4" s="1"/>
  <c r="C924" i="4"/>
  <c r="E924" i="4" s="1"/>
  <c r="F924" i="4" s="1"/>
  <c r="V924" i="4" s="1"/>
  <c r="C1823" i="4"/>
  <c r="E1823" i="4" s="1"/>
  <c r="F1823" i="4" s="1"/>
  <c r="AA1823" i="4" s="1"/>
  <c r="C366" i="4"/>
  <c r="E366" i="4" s="1"/>
  <c r="F366" i="4" s="1"/>
  <c r="AA366" i="4" s="1"/>
  <c r="C2583" i="4"/>
  <c r="E2583" i="4" s="1"/>
  <c r="F2583" i="4" s="1"/>
  <c r="P2583" i="4" s="1"/>
  <c r="C267" i="4"/>
  <c r="E267" i="4" s="1"/>
  <c r="F267" i="4" s="1"/>
  <c r="X267" i="4" s="1"/>
  <c r="C2631" i="4"/>
  <c r="E2631" i="4" s="1"/>
  <c r="F2631" i="4" s="1"/>
  <c r="R2631" i="4" s="1"/>
  <c r="C2752" i="4"/>
  <c r="E2752" i="4" s="1"/>
  <c r="F2752" i="4" s="1"/>
  <c r="V2752" i="4" s="1"/>
  <c r="C611" i="4"/>
  <c r="E611" i="4" s="1"/>
  <c r="F611" i="4" s="1"/>
  <c r="W611" i="4" s="1"/>
  <c r="C1774" i="4"/>
  <c r="E1774" i="4" s="1"/>
  <c r="F1774" i="4" s="1"/>
  <c r="Z1774" i="4" s="1"/>
  <c r="C1379" i="4"/>
  <c r="E1379" i="4" s="1"/>
  <c r="F1379" i="4" s="1"/>
  <c r="Y1379" i="4" s="1"/>
  <c r="C1872" i="4"/>
  <c r="E1872" i="4" s="1"/>
  <c r="F1872" i="4" s="1"/>
  <c r="Q1872" i="4" s="1"/>
  <c r="C2405" i="4"/>
  <c r="E2405" i="4" s="1"/>
  <c r="F2405" i="4" s="1"/>
  <c r="V2405" i="4" s="1"/>
  <c r="C1246" i="4"/>
  <c r="E1246" i="4" s="1"/>
  <c r="F1246" i="4" s="1"/>
  <c r="T1246" i="4" s="1"/>
  <c r="C2454" i="4"/>
  <c r="E2454" i="4" s="1"/>
  <c r="F2454" i="4" s="1"/>
  <c r="X2454" i="4" s="1"/>
  <c r="C1134" i="4"/>
  <c r="E1134" i="4" s="1"/>
  <c r="F1134" i="4" s="1"/>
  <c r="Q1134" i="4" s="1"/>
  <c r="C766" i="4"/>
  <c r="E766" i="4" s="1"/>
  <c r="F766" i="4" s="1"/>
  <c r="P766" i="4" s="1"/>
  <c r="C1161" i="4"/>
  <c r="E1161" i="4" s="1"/>
  <c r="F1161" i="4" s="1"/>
  <c r="Q1161" i="4" s="1"/>
  <c r="C2130" i="4"/>
  <c r="E2130" i="4" s="1"/>
  <c r="F2130" i="4" s="1"/>
  <c r="Y2130" i="4" s="1"/>
  <c r="C3253" i="4"/>
  <c r="E3253" i="4" s="1"/>
  <c r="F3253" i="4" s="1"/>
  <c r="Z3253" i="4" s="1"/>
  <c r="C1364" i="4"/>
  <c r="E1364" i="4" s="1"/>
  <c r="F1364" i="4" s="1"/>
  <c r="X1364" i="4" s="1"/>
  <c r="C2369" i="4"/>
  <c r="E2369" i="4" s="1"/>
  <c r="F2369" i="4" s="1"/>
  <c r="U2369" i="4" s="1"/>
  <c r="C2090" i="4"/>
  <c r="E2090" i="4" s="1"/>
  <c r="F2090" i="4" s="1"/>
  <c r="X2090" i="4" s="1"/>
  <c r="C3245" i="4"/>
  <c r="E3245" i="4" s="1"/>
  <c r="F3245" i="4" s="1"/>
  <c r="Z3245" i="4" s="1"/>
  <c r="C2556" i="4"/>
  <c r="E2556" i="4" s="1"/>
  <c r="F2556" i="4" s="1"/>
  <c r="AA2556" i="4" s="1"/>
  <c r="C967" i="4"/>
  <c r="E967" i="4" s="1"/>
  <c r="F967" i="4" s="1"/>
  <c r="W967" i="4" s="1"/>
  <c r="C2185" i="4"/>
  <c r="E2185" i="4" s="1"/>
  <c r="F2185" i="4" s="1"/>
  <c r="AA2185" i="4" s="1"/>
  <c r="C1369" i="4"/>
  <c r="E1369" i="4" s="1"/>
  <c r="F1369" i="4" s="1"/>
  <c r="X1369" i="4" s="1"/>
  <c r="C899" i="4"/>
  <c r="E899" i="4" s="1"/>
  <c r="F899" i="4" s="1"/>
  <c r="U899" i="4" s="1"/>
  <c r="C2176" i="4"/>
  <c r="E2176" i="4" s="1"/>
  <c r="F2176" i="4" s="1"/>
  <c r="AA2176" i="4" s="1"/>
  <c r="C2787" i="4"/>
  <c r="E2787" i="4" s="1"/>
  <c r="F2787" i="4" s="1"/>
  <c r="W2787" i="4" s="1"/>
  <c r="C2524" i="4"/>
  <c r="E2524" i="4" s="1"/>
  <c r="F2524" i="4" s="1"/>
  <c r="Z2524" i="4" s="1"/>
  <c r="C3140" i="4"/>
  <c r="E3140" i="4" s="1"/>
  <c r="F3140" i="4" s="1"/>
  <c r="V3140" i="4" s="1"/>
  <c r="C2040" i="4"/>
  <c r="E2040" i="4" s="1"/>
  <c r="F2040" i="4" s="1"/>
  <c r="V2040" i="4" s="1"/>
  <c r="C3276" i="4"/>
  <c r="E3276" i="4" s="1"/>
  <c r="F3276" i="4" s="1"/>
  <c r="AA3276" i="4" s="1"/>
  <c r="C1299" i="4"/>
  <c r="E1299" i="4" s="1"/>
  <c r="F1299" i="4" s="1"/>
  <c r="V1299" i="4" s="1"/>
  <c r="C697" i="4"/>
  <c r="E697" i="4" s="1"/>
  <c r="F697" i="4" s="1"/>
  <c r="Z697" i="4" s="1"/>
  <c r="C2304" i="4"/>
  <c r="E2304" i="4" s="1"/>
  <c r="F2304" i="4" s="1"/>
  <c r="S2304" i="4" s="1"/>
  <c r="C2362" i="4"/>
  <c r="E2362" i="4" s="1"/>
  <c r="F2362" i="4" s="1"/>
  <c r="U2362" i="4" s="1"/>
  <c r="C1113" i="4"/>
  <c r="E1113" i="4" s="1"/>
  <c r="F1113" i="4" s="1"/>
  <c r="P1113" i="4" s="1"/>
  <c r="C2086" i="4"/>
  <c r="E2086" i="4" s="1"/>
  <c r="F2086" i="4" s="1"/>
  <c r="X2086" i="4" s="1"/>
  <c r="C468" i="4"/>
  <c r="E468" i="4" s="1"/>
  <c r="F468" i="4" s="1"/>
  <c r="S468" i="4" s="1"/>
  <c r="C2148" i="4"/>
  <c r="E2148" i="4" s="1"/>
  <c r="F2148" i="4" s="1"/>
  <c r="Z2148" i="4" s="1"/>
  <c r="C2758" i="4"/>
  <c r="E2758" i="4" s="1"/>
  <c r="F2758" i="4" s="1"/>
  <c r="V2758" i="4" s="1"/>
  <c r="C3040" i="4"/>
  <c r="E3040" i="4" s="1"/>
  <c r="F3040" i="4" s="1"/>
  <c r="S3040" i="4" s="1"/>
  <c r="C1026" i="4"/>
  <c r="E1026" i="4" s="1"/>
  <c r="F1026" i="4" s="1"/>
  <c r="Y1026" i="4" s="1"/>
  <c r="C1967" i="4"/>
  <c r="E1967" i="4" s="1"/>
  <c r="F1967" i="4" s="1"/>
  <c r="T1967" i="4" s="1"/>
  <c r="C3247" i="4"/>
  <c r="E3247" i="4" s="1"/>
  <c r="F3247" i="4" s="1"/>
  <c r="Z3247" i="4" s="1"/>
  <c r="C2619" i="4"/>
  <c r="E2619" i="4" s="1"/>
  <c r="F2619" i="4" s="1"/>
  <c r="Q2619" i="4" s="1"/>
  <c r="C2467" i="4"/>
  <c r="E2467" i="4" s="1"/>
  <c r="F2467" i="4" s="1"/>
  <c r="X2467" i="4" s="1"/>
  <c r="C1490" i="4"/>
  <c r="E1490" i="4" s="1"/>
  <c r="F1490" i="4" s="1"/>
  <c r="P1490" i="4" s="1"/>
  <c r="C10" i="4"/>
  <c r="E10" i="4" s="1"/>
  <c r="F10" i="4" s="1"/>
  <c r="P10" i="4" s="1"/>
  <c r="C525" i="4"/>
  <c r="E525" i="4" s="1"/>
  <c r="F525" i="4" s="1"/>
  <c r="U525" i="4" s="1"/>
  <c r="C1011" i="4"/>
  <c r="E1011" i="4" s="1"/>
  <c r="F1011" i="4" s="1"/>
  <c r="Y1011" i="4" s="1"/>
  <c r="C1934" i="4"/>
  <c r="E1934" i="4" s="1"/>
  <c r="F1934" i="4" s="1"/>
  <c r="S1934" i="4" s="1"/>
  <c r="C1316" i="4"/>
  <c r="E1316" i="4" s="1"/>
  <c r="F1316" i="4" s="1"/>
  <c r="W1316" i="4" s="1"/>
  <c r="C1442" i="4"/>
  <c r="E1442" i="4" s="1"/>
  <c r="F1442" i="4" s="1"/>
  <c r="AA1442" i="4" s="1"/>
  <c r="C2923" i="4"/>
  <c r="E2923" i="4" s="1"/>
  <c r="F2923" i="4" s="1"/>
  <c r="AA2923" i="4" s="1"/>
  <c r="C1260" i="4"/>
  <c r="E1260" i="4" s="1"/>
  <c r="F1260" i="4" s="1"/>
  <c r="U1260" i="4" s="1"/>
  <c r="C440" i="4"/>
  <c r="E440" i="4" s="1"/>
  <c r="F440" i="4" s="1"/>
  <c r="R440" i="4" s="1"/>
  <c r="C500" i="4"/>
  <c r="E500" i="4" s="1"/>
  <c r="F500" i="4" s="1"/>
  <c r="T500" i="4" s="1"/>
  <c r="C798" i="4"/>
  <c r="E798" i="4" s="1"/>
  <c r="F798" i="4" s="1"/>
  <c r="R798" i="4" s="1"/>
  <c r="C242" i="4"/>
  <c r="E242" i="4" s="1"/>
  <c r="F242" i="4" s="1"/>
  <c r="W242" i="4" s="1"/>
  <c r="C2455" i="4"/>
  <c r="E2455" i="4" s="1"/>
  <c r="F2455" i="4" s="1"/>
  <c r="X2455" i="4" s="1"/>
  <c r="C406" i="4"/>
  <c r="E406" i="4" s="1"/>
  <c r="F406" i="4" s="1"/>
  <c r="Q406" i="4" s="1"/>
  <c r="C1183" i="4"/>
  <c r="E1183" i="4" s="1"/>
  <c r="F1183" i="4" s="1"/>
  <c r="R1183" i="4" s="1"/>
  <c r="C2517" i="4"/>
  <c r="E2517" i="4" s="1"/>
  <c r="F2517" i="4" s="1"/>
  <c r="Z2517" i="4" s="1"/>
  <c r="C2757" i="4"/>
  <c r="E2757" i="4" s="1"/>
  <c r="F2757" i="4" s="1"/>
  <c r="V2757" i="4" s="1"/>
  <c r="C2962" i="4"/>
  <c r="E2962" i="4" s="1"/>
  <c r="F2962" i="4" s="1"/>
  <c r="Q2962" i="4" s="1"/>
  <c r="C1249" i="4"/>
  <c r="E1249" i="4" s="1"/>
  <c r="F1249" i="4" s="1"/>
  <c r="T1249" i="4" s="1"/>
  <c r="C2416" i="4"/>
  <c r="E2416" i="4" s="1"/>
  <c r="F2416" i="4" s="1"/>
  <c r="W2416" i="4" s="1"/>
  <c r="C2388" i="4"/>
  <c r="E2388" i="4" s="1"/>
  <c r="F2388" i="4" s="1"/>
  <c r="V2388" i="4" s="1"/>
  <c r="C1724" i="4"/>
  <c r="E1724" i="4" s="1"/>
  <c r="F1724" i="4" s="1"/>
  <c r="X1724" i="4" s="1"/>
  <c r="C3111" i="4"/>
  <c r="E3111" i="4" s="1"/>
  <c r="F3111" i="4" s="1"/>
  <c r="V3111" i="4" s="1"/>
  <c r="C2359" i="4"/>
  <c r="E2359" i="4" s="1"/>
  <c r="F2359" i="4" s="1"/>
  <c r="U2359" i="4" s="1"/>
  <c r="C3104" i="4"/>
  <c r="E3104" i="4" s="1"/>
  <c r="F3104" i="4" s="1"/>
  <c r="U3104" i="4" s="1"/>
  <c r="C1629" i="4"/>
  <c r="E1629" i="4" s="1"/>
  <c r="F1629" i="4" s="1"/>
  <c r="U1629" i="4" s="1"/>
  <c r="C2718" i="4"/>
  <c r="E2718" i="4" s="1"/>
  <c r="F2718" i="4" s="1"/>
  <c r="U2718" i="4" s="1"/>
  <c r="C2697" i="4"/>
  <c r="E2697" i="4" s="1"/>
  <c r="F2697" i="4" s="1"/>
  <c r="T2697" i="4" s="1"/>
  <c r="C561" i="4"/>
  <c r="E561" i="4" s="1"/>
  <c r="F561" i="4" s="1"/>
  <c r="V561" i="4" s="1"/>
  <c r="C2590" i="4"/>
  <c r="E2590" i="4" s="1"/>
  <c r="F2590" i="4" s="1"/>
  <c r="P2590" i="4" s="1"/>
  <c r="C2470" i="4"/>
  <c r="E2470" i="4" s="1"/>
  <c r="F2470" i="4" s="1"/>
  <c r="X2470" i="4" s="1"/>
  <c r="C2784" i="4"/>
  <c r="E2784" i="4" s="1"/>
  <c r="F2784" i="4" s="1"/>
  <c r="W2784" i="4" s="1"/>
  <c r="C2747" i="4"/>
  <c r="E2747" i="4" s="1"/>
  <c r="F2747" i="4" s="1"/>
  <c r="V2747" i="4" s="1"/>
  <c r="C2191" i="4"/>
  <c r="E2191" i="4" s="1"/>
  <c r="F2191" i="4" s="1"/>
  <c r="AA2191" i="4" s="1"/>
  <c r="C1207" i="4"/>
  <c r="E1207" i="4" s="1"/>
  <c r="F1207" i="4" s="1"/>
  <c r="S1207" i="4" s="1"/>
  <c r="C1004" i="4"/>
  <c r="E1004" i="4" s="1"/>
  <c r="F1004" i="4" s="1"/>
  <c r="X1004" i="4" s="1"/>
  <c r="C1334" i="4"/>
  <c r="E1334" i="4" s="1"/>
  <c r="F1334" i="4" s="1"/>
  <c r="W1334" i="4" s="1"/>
  <c r="C824" i="4"/>
  <c r="E824" i="4" s="1"/>
  <c r="F824" i="4" s="1"/>
  <c r="R824" i="4" s="1"/>
  <c r="C1296" i="4"/>
  <c r="E1296" i="4" s="1"/>
  <c r="F1296" i="4" s="1"/>
  <c r="V1296" i="4" s="1"/>
  <c r="C2902" i="4"/>
  <c r="E2902" i="4" s="1"/>
  <c r="F2902" i="4" s="1"/>
  <c r="AA2902" i="4" s="1"/>
  <c r="C2501" i="4"/>
  <c r="E2501" i="4" s="1"/>
  <c r="F2501" i="4" s="1"/>
  <c r="Y2501" i="4" s="1"/>
  <c r="C854" i="4"/>
  <c r="E854" i="4" s="1"/>
  <c r="F854" i="4" s="1"/>
  <c r="S854" i="4" s="1"/>
  <c r="C1258" i="4"/>
  <c r="E1258" i="4" s="1"/>
  <c r="F1258" i="4" s="1"/>
  <c r="U1258" i="4" s="1"/>
  <c r="C796" i="4"/>
  <c r="E796" i="4" s="1"/>
  <c r="F796" i="4" s="1"/>
  <c r="R796" i="4" s="1"/>
  <c r="C2221" i="4"/>
  <c r="E2221" i="4" s="1"/>
  <c r="F2221" i="4" s="1"/>
  <c r="P2221" i="4" s="1"/>
  <c r="C3175" i="4"/>
  <c r="E3175" i="4" s="1"/>
  <c r="F3175" i="4" s="1"/>
  <c r="X3175" i="4" s="1"/>
  <c r="C2393" i="4"/>
  <c r="E2393" i="4" s="1"/>
  <c r="F2393" i="4" s="1"/>
  <c r="V2393" i="4" s="1"/>
  <c r="C2841" i="4"/>
  <c r="E2841" i="4" s="1"/>
  <c r="F2841" i="4" s="1"/>
  <c r="Y2841" i="4" s="1"/>
  <c r="C1857" i="4"/>
  <c r="E1857" i="4" s="1"/>
  <c r="F1857" i="4" s="1"/>
  <c r="P1857" i="4" s="1"/>
  <c r="C1136" i="4"/>
  <c r="E1136" i="4" s="1"/>
  <c r="F1136" i="4" s="1"/>
  <c r="Q1136" i="4" s="1"/>
  <c r="C1494" i="4"/>
  <c r="E1494" i="4" s="1"/>
  <c r="F1494" i="4" s="1"/>
  <c r="P1494" i="4" s="1"/>
  <c r="C1917" i="4"/>
  <c r="E1917" i="4" s="1"/>
  <c r="F1917" i="4" s="1"/>
  <c r="R1917" i="4" s="1"/>
  <c r="C1110" i="4"/>
  <c r="E1110" i="4" s="1"/>
  <c r="F1110" i="4" s="1"/>
  <c r="P1110" i="4" s="1"/>
  <c r="C762" i="4"/>
  <c r="E762" i="4" s="1"/>
  <c r="F762" i="4" s="1"/>
  <c r="P762" i="4" s="1"/>
  <c r="C1359" i="4"/>
  <c r="E1359" i="4" s="1"/>
  <c r="F1359" i="4" s="1"/>
  <c r="X1359" i="4" s="1"/>
  <c r="C1348" i="4"/>
  <c r="E1348" i="4" s="1"/>
  <c r="F1348" i="4" s="1"/>
  <c r="X1348" i="4" s="1"/>
  <c r="C2719" i="4"/>
  <c r="E2719" i="4" s="1"/>
  <c r="F2719" i="4" s="1"/>
  <c r="U2719" i="4" s="1"/>
  <c r="C2484" i="4"/>
  <c r="E2484" i="4" s="1"/>
  <c r="F2484" i="4" s="1"/>
  <c r="Y2484" i="4" s="1"/>
  <c r="C290" i="4"/>
  <c r="E290" i="4" s="1"/>
  <c r="F290" i="4" s="1"/>
  <c r="Y290" i="4" s="1"/>
  <c r="C907" i="4"/>
  <c r="E907" i="4" s="1"/>
  <c r="F907" i="4" s="1"/>
  <c r="U907" i="4" s="1"/>
  <c r="C1477" i="4"/>
  <c r="E1477" i="4" s="1"/>
  <c r="F1477" i="4" s="1"/>
  <c r="P1477" i="4" s="1"/>
  <c r="C2701" i="4"/>
  <c r="E2701" i="4" s="1"/>
  <c r="F2701" i="4" s="1"/>
  <c r="T2701" i="4" s="1"/>
  <c r="C1890" i="4"/>
  <c r="E1890" i="4" s="1"/>
  <c r="F1890" i="4" s="1"/>
  <c r="Q1890" i="4" s="1"/>
  <c r="C1887" i="4"/>
  <c r="E1887" i="4" s="1"/>
  <c r="F1887" i="4" s="1"/>
  <c r="Q1887" i="4" s="1"/>
  <c r="C1974" i="4"/>
  <c r="E1974" i="4" s="1"/>
  <c r="F1974" i="4" s="1"/>
  <c r="T1974" i="4" s="1"/>
  <c r="C1257" i="4"/>
  <c r="E1257" i="4" s="1"/>
  <c r="F1257" i="4" s="1"/>
  <c r="U1257" i="4" s="1"/>
  <c r="C969" i="4"/>
  <c r="E969" i="4" s="1"/>
  <c r="F969" i="4" s="1"/>
  <c r="W969" i="4" s="1"/>
  <c r="C2392" i="4"/>
  <c r="E2392" i="4" s="1"/>
  <c r="F2392" i="4" s="1"/>
  <c r="V2392" i="4" s="1"/>
  <c r="C625" i="4"/>
  <c r="E625" i="4" s="1"/>
  <c r="F625" i="4" s="1"/>
  <c r="X625" i="4" s="1"/>
  <c r="C1784" i="4"/>
  <c r="E1784" i="4" s="1"/>
  <c r="F1784" i="4" s="1"/>
  <c r="Z1784" i="4" s="1"/>
  <c r="C1271" i="4"/>
  <c r="E1271" i="4" s="1"/>
  <c r="F1271" i="4" s="1"/>
  <c r="U1271" i="4" s="1"/>
  <c r="C1044" i="4"/>
  <c r="E1044" i="4" s="1"/>
  <c r="F1044" i="4" s="1"/>
  <c r="Z1044" i="4" s="1"/>
  <c r="C1222" i="4"/>
  <c r="E1222" i="4" s="1"/>
  <c r="F1222" i="4" s="1"/>
  <c r="S1222" i="4" s="1"/>
  <c r="C270" i="4"/>
  <c r="E270" i="4" s="1"/>
  <c r="F270" i="4" s="1"/>
  <c r="X270" i="4" s="1"/>
  <c r="C1431" i="4"/>
  <c r="E1431" i="4" s="1"/>
  <c r="F1431" i="4" s="1"/>
  <c r="Z1431" i="4" s="1"/>
  <c r="C1210" i="4"/>
  <c r="E1210" i="4" s="1"/>
  <c r="F1210" i="4" s="1"/>
  <c r="S1210" i="4" s="1"/>
  <c r="C1175" i="4"/>
  <c r="E1175" i="4" s="1"/>
  <c r="F1175" i="4" s="1"/>
  <c r="R1175" i="4" s="1"/>
  <c r="C644" i="4"/>
  <c r="E644" i="4" s="1"/>
  <c r="F644" i="4" s="1"/>
  <c r="X644" i="4" s="1"/>
  <c r="C1798" i="4"/>
  <c r="E1798" i="4" s="1"/>
  <c r="F1798" i="4" s="1"/>
  <c r="Z1798" i="4" s="1"/>
  <c r="C2280" i="4"/>
  <c r="E2280" i="4" s="1"/>
  <c r="F2280" i="4" s="1"/>
  <c r="R2280" i="4" s="1"/>
  <c r="C1133" i="4"/>
  <c r="E1133" i="4" s="1"/>
  <c r="F1133" i="4" s="1"/>
  <c r="Q1133" i="4" s="1"/>
  <c r="C3054" i="4"/>
  <c r="E3054" i="4" s="1"/>
  <c r="F3054" i="4" s="1"/>
  <c r="T3054" i="4" s="1"/>
  <c r="C2846" i="4"/>
  <c r="E2846" i="4" s="1"/>
  <c r="F2846" i="4" s="1"/>
  <c r="Y2846" i="4" s="1"/>
  <c r="C2588" i="4"/>
  <c r="E2588" i="4" s="1"/>
  <c r="F2588" i="4" s="1"/>
  <c r="P2588" i="4" s="1"/>
  <c r="C1955" i="4"/>
  <c r="E1955" i="4" s="1"/>
  <c r="F1955" i="4" s="1"/>
  <c r="T1955" i="4" s="1"/>
  <c r="C1137" i="4"/>
  <c r="E1137" i="4" s="1"/>
  <c r="F1137" i="4" s="1"/>
  <c r="Q1137" i="4" s="1"/>
  <c r="C418" i="4"/>
  <c r="E418" i="4" s="1"/>
  <c r="F418" i="4" s="1"/>
  <c r="Q418" i="4" s="1"/>
  <c r="C1555" i="4"/>
  <c r="E1555" i="4" s="1"/>
  <c r="F1555" i="4" s="1"/>
  <c r="R1555" i="4" s="1"/>
  <c r="C1508" i="4"/>
  <c r="E1508" i="4" s="1"/>
  <c r="F1508" i="4" s="1"/>
  <c r="Q1508" i="4" s="1"/>
  <c r="C1243" i="4"/>
  <c r="E1243" i="4" s="1"/>
  <c r="F1243" i="4" s="1"/>
  <c r="T1243" i="4" s="1"/>
  <c r="C2296" i="4"/>
  <c r="E2296" i="4" s="1"/>
  <c r="F2296" i="4" s="1"/>
  <c r="S2296" i="4" s="1"/>
  <c r="C3171" i="4"/>
  <c r="E3171" i="4" s="1"/>
  <c r="F3171" i="4" s="1"/>
  <c r="W3171" i="4" s="1"/>
  <c r="C576" i="4"/>
  <c r="E576" i="4" s="1"/>
  <c r="F576" i="4" s="1"/>
  <c r="V576" i="4" s="1"/>
  <c r="C2246" i="4"/>
  <c r="E2246" i="4" s="1"/>
  <c r="F2246" i="4" s="1"/>
  <c r="Q2246" i="4" s="1"/>
  <c r="C271" i="4"/>
  <c r="E271" i="4" s="1"/>
  <c r="F271" i="4" s="1"/>
  <c r="X271" i="4" s="1"/>
  <c r="C2572" i="4"/>
  <c r="E2572" i="4" s="1"/>
  <c r="F2572" i="4" s="1"/>
  <c r="P2572" i="4" s="1"/>
  <c r="C1460" i="4"/>
  <c r="E1460" i="4" s="1"/>
  <c r="F1460" i="4" s="1"/>
  <c r="AA1460" i="4" s="1"/>
  <c r="C426" i="4"/>
  <c r="E426" i="4" s="1"/>
  <c r="F426" i="4" s="1"/>
  <c r="Q426" i="4" s="1"/>
  <c r="C882" i="4"/>
  <c r="E882" i="4" s="1"/>
  <c r="F882" i="4" s="1"/>
  <c r="T882" i="4" s="1"/>
  <c r="C3116" i="4"/>
  <c r="E3116" i="4" s="1"/>
  <c r="F3116" i="4" s="1"/>
  <c r="V3116" i="4" s="1"/>
  <c r="C570" i="4"/>
  <c r="E570" i="4" s="1"/>
  <c r="F570" i="4" s="1"/>
  <c r="V570" i="4" s="1"/>
  <c r="C2363" i="4"/>
  <c r="E2363" i="4" s="1"/>
  <c r="F2363" i="4" s="1"/>
  <c r="U2363" i="4" s="1"/>
  <c r="C1192" i="4"/>
  <c r="E1192" i="4" s="1"/>
  <c r="F1192" i="4" s="1"/>
  <c r="R1192" i="4" s="1"/>
  <c r="C2438" i="4"/>
  <c r="E2438" i="4" s="1"/>
  <c r="F2438" i="4" s="1"/>
  <c r="W2438" i="4" s="1"/>
  <c r="C3047" i="4"/>
  <c r="E3047" i="4" s="1"/>
  <c r="F3047" i="4" s="1"/>
  <c r="S3047" i="4" s="1"/>
  <c r="C311" i="4"/>
  <c r="E311" i="4" s="1"/>
  <c r="F311" i="4" s="1"/>
  <c r="Z311" i="4" s="1"/>
  <c r="C2508" i="4"/>
  <c r="E2508" i="4" s="1"/>
  <c r="F2508" i="4" s="1"/>
  <c r="Z2508" i="4" s="1"/>
  <c r="C2446" i="4"/>
  <c r="E2446" i="4" s="1"/>
  <c r="F2446" i="4" s="1"/>
  <c r="X2446" i="4" s="1"/>
  <c r="C1619" i="4"/>
  <c r="E1619" i="4" s="1"/>
  <c r="F1619" i="4" s="1"/>
  <c r="U1619" i="4" s="1"/>
  <c r="C2642" i="4"/>
  <c r="E2642" i="4" s="1"/>
  <c r="F2642" i="4" s="1"/>
  <c r="R2642" i="4" s="1"/>
  <c r="C2720" i="4"/>
  <c r="E2720" i="4" s="1"/>
  <c r="F2720" i="4" s="1"/>
  <c r="U2720" i="4" s="1"/>
  <c r="C2361" i="4"/>
  <c r="E2361" i="4" s="1"/>
  <c r="F2361" i="4" s="1"/>
  <c r="U2361" i="4" s="1"/>
  <c r="C3138" i="4"/>
  <c r="E3138" i="4" s="1"/>
  <c r="F3138" i="4" s="1"/>
  <c r="V3138" i="4" s="1"/>
  <c r="C2170" i="4"/>
  <c r="E2170" i="4" s="1"/>
  <c r="F2170" i="4" s="1"/>
  <c r="AA2170" i="4" s="1"/>
  <c r="C995" i="4"/>
  <c r="E995" i="4" s="1"/>
  <c r="F995" i="4" s="1"/>
  <c r="X995" i="4" s="1"/>
  <c r="C1384" i="4"/>
  <c r="E1384" i="4" s="1"/>
  <c r="F1384" i="4" s="1"/>
  <c r="Y1384" i="4" s="1"/>
  <c r="C1427" i="4"/>
  <c r="E1427" i="4" s="1"/>
  <c r="F1427" i="4" s="1"/>
  <c r="Z1427" i="4" s="1"/>
  <c r="C1355" i="4"/>
  <c r="E1355" i="4" s="1"/>
  <c r="F1355" i="4" s="1"/>
  <c r="X1355" i="4" s="1"/>
  <c r="C2734" i="4"/>
  <c r="E2734" i="4" s="1"/>
  <c r="F2734" i="4" s="1"/>
  <c r="U2734" i="4" s="1"/>
  <c r="C783" i="4"/>
  <c r="E783" i="4" s="1"/>
  <c r="F783" i="4" s="1"/>
  <c r="Q783" i="4" s="1"/>
  <c r="C3100" i="4"/>
  <c r="E3100" i="4" s="1"/>
  <c r="F3100" i="4" s="1"/>
  <c r="U3100" i="4" s="1"/>
  <c r="C2549" i="4"/>
  <c r="E2549" i="4" s="1"/>
  <c r="F2549" i="4" s="1"/>
  <c r="AA2549" i="4" s="1"/>
  <c r="C638" i="4"/>
  <c r="E638" i="4" s="1"/>
  <c r="F638" i="4" s="1"/>
  <c r="X638" i="4" s="1"/>
  <c r="C3112" i="4"/>
  <c r="E3112" i="4" s="1"/>
  <c r="F3112" i="4" s="1"/>
  <c r="V3112" i="4" s="1"/>
  <c r="C2816" i="4"/>
  <c r="E2816" i="4" s="1"/>
  <c r="F2816" i="4" s="1"/>
  <c r="X2816" i="4" s="1"/>
  <c r="C649" i="4"/>
  <c r="E649" i="4" s="1"/>
  <c r="F649" i="4" s="1"/>
  <c r="Y649" i="4" s="1"/>
  <c r="C1047" i="4"/>
  <c r="E1047" i="4" s="1"/>
  <c r="F1047" i="4" s="1"/>
  <c r="Z1047" i="4" s="1"/>
  <c r="C3122" i="4"/>
  <c r="E3122" i="4" s="1"/>
  <c r="F3122" i="4" s="1"/>
  <c r="V3122" i="4" s="1"/>
  <c r="C300" i="4"/>
  <c r="E300" i="4" s="1"/>
  <c r="F300" i="4" s="1"/>
  <c r="Y300" i="4" s="1"/>
  <c r="C2327" i="4"/>
  <c r="E2327" i="4" s="1"/>
  <c r="F2327" i="4" s="1"/>
  <c r="T2327" i="4" s="1"/>
  <c r="C1682" i="4"/>
  <c r="E1682" i="4" s="1"/>
  <c r="F1682" i="4" s="1"/>
  <c r="W1682" i="4" s="1"/>
  <c r="C2497" i="4"/>
  <c r="E2497" i="4" s="1"/>
  <c r="F2497" i="4" s="1"/>
  <c r="Y2497" i="4" s="1"/>
  <c r="C2008" i="4"/>
  <c r="E2008" i="4" s="1"/>
  <c r="F2008" i="4" s="1"/>
  <c r="U2008" i="4" s="1"/>
  <c r="C629" i="4"/>
  <c r="E629" i="4" s="1"/>
  <c r="F629" i="4" s="1"/>
  <c r="X629" i="4" s="1"/>
  <c r="C930" i="4"/>
  <c r="E930" i="4" s="1"/>
  <c r="F930" i="4" s="1"/>
  <c r="V930" i="4" s="1"/>
  <c r="C1686" i="4"/>
  <c r="E1686" i="4" s="1"/>
  <c r="F1686" i="4" s="1"/>
  <c r="W1686" i="4" s="1"/>
  <c r="C2744" i="4"/>
  <c r="E2744" i="4" s="1"/>
  <c r="F2744" i="4" s="1"/>
  <c r="U2744" i="4" s="1"/>
  <c r="C1283" i="4"/>
  <c r="E1283" i="4" s="1"/>
  <c r="F1283" i="4" s="1"/>
  <c r="U1283" i="4" s="1"/>
  <c r="C2432" i="4"/>
  <c r="E2432" i="4" s="1"/>
  <c r="F2432" i="4" s="1"/>
  <c r="W2432" i="4" s="1"/>
  <c r="C1657" i="4"/>
  <c r="E1657" i="4" s="1"/>
  <c r="F1657" i="4" s="1"/>
  <c r="V1657" i="4" s="1"/>
  <c r="C634" i="4"/>
  <c r="E634" i="4" s="1"/>
  <c r="F634" i="4" s="1"/>
  <c r="X634" i="4" s="1"/>
  <c r="C207" i="4"/>
  <c r="E207" i="4" s="1"/>
  <c r="F207" i="4" s="1"/>
  <c r="V207" i="4" s="1"/>
  <c r="C1942" i="4"/>
  <c r="E1942" i="4" s="1"/>
  <c r="F1942" i="4" s="1"/>
  <c r="S1942" i="4" s="1"/>
  <c r="C2953" i="4"/>
  <c r="E2953" i="4" s="1"/>
  <c r="F2953" i="4" s="1"/>
  <c r="P2953" i="4" s="1"/>
  <c r="C252" i="4"/>
  <c r="E252" i="4" s="1"/>
  <c r="F252" i="4" s="1"/>
  <c r="X252" i="4" s="1"/>
  <c r="C2387" i="4"/>
  <c r="E2387" i="4" s="1"/>
  <c r="F2387" i="4" s="1"/>
  <c r="V2387" i="4" s="1"/>
  <c r="C3182" i="4"/>
  <c r="E3182" i="4" s="1"/>
  <c r="F3182" i="4" s="1"/>
  <c r="X3182" i="4" s="1"/>
  <c r="C2140" i="4"/>
  <c r="E2140" i="4" s="1"/>
  <c r="F2140" i="4" s="1"/>
  <c r="Z2140" i="4" s="1"/>
  <c r="C508" i="4"/>
  <c r="E508" i="4" s="1"/>
  <c r="F508" i="4" s="1"/>
  <c r="T508" i="4" s="1"/>
  <c r="C1549" i="4"/>
  <c r="E1549" i="4" s="1"/>
  <c r="F1549" i="4" s="1"/>
  <c r="R1549" i="4" s="1"/>
  <c r="C811" i="4"/>
  <c r="E811" i="4" s="1"/>
  <c r="F811" i="4" s="1"/>
  <c r="R811" i="4" s="1"/>
  <c r="C2386" i="4"/>
  <c r="E2386" i="4" s="1"/>
  <c r="F2386" i="4" s="1"/>
  <c r="V2386" i="4" s="1"/>
  <c r="C3004" i="4"/>
  <c r="E3004" i="4" s="1"/>
  <c r="F3004" i="4" s="1"/>
  <c r="R3004" i="4" s="1"/>
  <c r="C2540" i="4"/>
  <c r="E2540" i="4" s="1"/>
  <c r="F2540" i="4" s="1"/>
  <c r="AA2540" i="4" s="1"/>
  <c r="C1114" i="4"/>
  <c r="E1114" i="4" s="1"/>
  <c r="F1114" i="4" s="1"/>
  <c r="P1114" i="4" s="1"/>
  <c r="C1038" i="4"/>
  <c r="E1038" i="4" s="1"/>
  <c r="F1038" i="4" s="1"/>
  <c r="Y1038" i="4" s="1"/>
  <c r="C1319" i="4"/>
  <c r="E1319" i="4" s="1"/>
  <c r="F1319" i="4" s="1"/>
  <c r="W1319" i="4" s="1"/>
  <c r="C1833" i="4"/>
  <c r="E1833" i="4" s="1"/>
  <c r="F1833" i="4" s="1"/>
  <c r="P1833" i="4" s="1"/>
  <c r="C3261" i="4"/>
  <c r="E3261" i="4" s="1"/>
  <c r="F3261" i="4" s="1"/>
  <c r="Z3261" i="4" s="1"/>
  <c r="C844" i="4"/>
  <c r="E844" i="4" s="1"/>
  <c r="F844" i="4" s="1"/>
  <c r="S844" i="4" s="1"/>
  <c r="C2072" i="4"/>
  <c r="E2072" i="4" s="1"/>
  <c r="F2072" i="4" s="1"/>
  <c r="W2072" i="4" s="1"/>
  <c r="C768" i="4"/>
  <c r="E768" i="4" s="1"/>
  <c r="F768" i="4" s="1"/>
  <c r="Q768" i="4" s="1"/>
  <c r="C957" i="4"/>
  <c r="E957" i="4" s="1"/>
  <c r="F957" i="4" s="1"/>
  <c r="W957" i="4" s="1"/>
  <c r="C1804" i="4"/>
  <c r="E1804" i="4" s="1"/>
  <c r="F1804" i="4" s="1"/>
  <c r="AA1804" i="4" s="1"/>
  <c r="C3044" i="4"/>
  <c r="E3044" i="4" s="1"/>
  <c r="F3044" i="4" s="1"/>
  <c r="S3044" i="4" s="1"/>
  <c r="C2666" i="4"/>
  <c r="E2666" i="4" s="1"/>
  <c r="F2666" i="4" s="1"/>
  <c r="S2666" i="4" s="1"/>
  <c r="C2475" i="4"/>
  <c r="E2475" i="4" s="1"/>
  <c r="F2475" i="4" s="1"/>
  <c r="Y2475" i="4" s="1"/>
  <c r="C438" i="4"/>
  <c r="E438" i="4" s="1"/>
  <c r="F438" i="4" s="1"/>
  <c r="R438" i="4" s="1"/>
  <c r="C1248" i="4"/>
  <c r="E1248" i="4" s="1"/>
  <c r="F1248" i="4" s="1"/>
  <c r="T1248" i="4" s="1"/>
  <c r="C3026" i="4"/>
  <c r="E3026" i="4" s="1"/>
  <c r="F3026" i="4" s="1"/>
  <c r="S3026" i="4" s="1"/>
  <c r="C2162" i="4"/>
  <c r="E2162" i="4" s="1"/>
  <c r="F2162" i="4" s="1"/>
  <c r="Z2162" i="4" s="1"/>
  <c r="C1240" i="4"/>
  <c r="E1240" i="4" s="1"/>
  <c r="F1240" i="4" s="1"/>
  <c r="T1240" i="4" s="1"/>
  <c r="C2316" i="4"/>
  <c r="E2316" i="4" s="1"/>
  <c r="F2316" i="4" s="1"/>
  <c r="S2316" i="4" s="1"/>
  <c r="C2569" i="4"/>
  <c r="E2569" i="4" s="1"/>
  <c r="F2569" i="4" s="1"/>
  <c r="P2569" i="4" s="1"/>
  <c r="C2048" i="4"/>
  <c r="E2048" i="4" s="1"/>
  <c r="F2048" i="4" s="1"/>
  <c r="W2048" i="4" s="1"/>
  <c r="C2818" i="4"/>
  <c r="E2818" i="4" s="1"/>
  <c r="F2818" i="4" s="1"/>
  <c r="X2818" i="4" s="1"/>
  <c r="C1849" i="4"/>
  <c r="E1849" i="4" s="1"/>
  <c r="F1849" i="4" s="1"/>
  <c r="P1849" i="4" s="1"/>
  <c r="C1146" i="4"/>
  <c r="E1146" i="4" s="1"/>
  <c r="F1146" i="4" s="1"/>
  <c r="Q1146" i="4" s="1"/>
  <c r="C750" i="4"/>
  <c r="E750" i="4" s="1"/>
  <c r="F750" i="4" s="1"/>
  <c r="P750" i="4" s="1"/>
  <c r="C1656" i="4"/>
  <c r="E1656" i="4" s="1"/>
  <c r="F1656" i="4" s="1"/>
  <c r="V1656" i="4" s="1"/>
  <c r="C1493" i="4"/>
  <c r="E1493" i="4" s="1"/>
  <c r="F1493" i="4" s="1"/>
  <c r="P1493" i="4" s="1"/>
  <c r="C2173" i="4"/>
  <c r="E2173" i="4" s="1"/>
  <c r="F2173" i="4" s="1"/>
  <c r="AA2173" i="4" s="1"/>
  <c r="C1845" i="4"/>
  <c r="E1845" i="4" s="1"/>
  <c r="F1845" i="4" s="1"/>
  <c r="P1845" i="4" s="1"/>
  <c r="C667" i="4"/>
  <c r="E667" i="4" s="1"/>
  <c r="F667" i="4" s="1"/>
  <c r="Y667" i="4" s="1"/>
  <c r="C1411" i="4"/>
  <c r="E1411" i="4" s="1"/>
  <c r="F1411" i="4" s="1"/>
  <c r="Z1411" i="4" s="1"/>
  <c r="C2915" i="4"/>
  <c r="E2915" i="4" s="1"/>
  <c r="F2915" i="4" s="1"/>
  <c r="AA2915" i="4" s="1"/>
  <c r="C2881" i="4"/>
  <c r="E2881" i="4" s="1"/>
  <c r="F2881" i="4" s="1"/>
  <c r="Z2881" i="4" s="1"/>
  <c r="C2806" i="4"/>
  <c r="E2806" i="4" s="1"/>
  <c r="F2806" i="4" s="1"/>
  <c r="W2806" i="4" s="1"/>
  <c r="C2178" i="4"/>
  <c r="E2178" i="4" s="1"/>
  <c r="F2178" i="4" s="1"/>
  <c r="AA2178" i="4" s="1"/>
  <c r="C2586" i="4"/>
  <c r="E2586" i="4" s="1"/>
  <c r="F2586" i="4" s="1"/>
  <c r="P2586" i="4" s="1"/>
  <c r="C2213" i="4"/>
  <c r="E2213" i="4" s="1"/>
  <c r="F2213" i="4" s="1"/>
  <c r="P2213" i="4" s="1"/>
  <c r="C3036" i="4"/>
  <c r="E3036" i="4" s="1"/>
  <c r="F3036" i="4" s="1"/>
  <c r="S3036" i="4" s="1"/>
  <c r="C2265" i="4"/>
  <c r="E2265" i="4" s="1"/>
  <c r="F2265" i="4" s="1"/>
  <c r="R2265" i="4" s="1"/>
  <c r="C1878" i="4"/>
  <c r="E1878" i="4" s="1"/>
  <c r="F1878" i="4" s="1"/>
  <c r="Q1878" i="4" s="1"/>
  <c r="C2260" i="4"/>
  <c r="E2260" i="4" s="1"/>
  <c r="F2260" i="4" s="1"/>
  <c r="R2260" i="4" s="1"/>
  <c r="C775" i="4"/>
  <c r="E775" i="4" s="1"/>
  <c r="F775" i="4" s="1"/>
  <c r="Q775" i="4" s="1"/>
  <c r="C909" i="4"/>
  <c r="E909" i="4" s="1"/>
  <c r="F909" i="4" s="1"/>
  <c r="U909" i="4" s="1"/>
  <c r="C1377" i="4"/>
  <c r="E1377" i="4" s="1"/>
  <c r="F1377" i="4" s="1"/>
  <c r="Y1377" i="4" s="1"/>
  <c r="C1363" i="4"/>
  <c r="E1363" i="4" s="1"/>
  <c r="F1363" i="4" s="1"/>
  <c r="X1363" i="4" s="1"/>
  <c r="C852" i="4"/>
  <c r="E852" i="4" s="1"/>
  <c r="F852" i="4" s="1"/>
  <c r="S852" i="4" s="1"/>
  <c r="C1995" i="4"/>
  <c r="E1995" i="4" s="1"/>
  <c r="F1995" i="4" s="1"/>
  <c r="U1995" i="4" s="1"/>
  <c r="C2883" i="4"/>
  <c r="E2883" i="4" s="1"/>
  <c r="F2883" i="4" s="1"/>
  <c r="Z2883" i="4" s="1"/>
  <c r="C340" i="4"/>
  <c r="E340" i="4" s="1"/>
  <c r="F340" i="4" s="1"/>
  <c r="Z340" i="4" s="1"/>
  <c r="C1884" i="4"/>
  <c r="E1884" i="4" s="1"/>
  <c r="F1884" i="4" s="1"/>
  <c r="Q1884" i="4" s="1"/>
  <c r="C2498" i="4"/>
  <c r="E2498" i="4" s="1"/>
  <c r="F2498" i="4" s="1"/>
  <c r="Y2498" i="4" s="1"/>
  <c r="C976" i="4"/>
  <c r="E976" i="4" s="1"/>
  <c r="F976" i="4" s="1"/>
  <c r="W976" i="4" s="1"/>
  <c r="C2855" i="4"/>
  <c r="E2855" i="4" s="1"/>
  <c r="F2855" i="4" s="1"/>
  <c r="Y2855" i="4" s="1"/>
  <c r="C1631" i="4"/>
  <c r="E1631" i="4" s="1"/>
  <c r="F1631" i="4" s="1"/>
  <c r="U1631" i="4" s="1"/>
  <c r="C1816" i="4"/>
  <c r="E1816" i="4" s="1"/>
  <c r="F1816" i="4" s="1"/>
  <c r="AA1816" i="4" s="1"/>
  <c r="C2092" i="4"/>
  <c r="E2092" i="4" s="1"/>
  <c r="F2092" i="4" s="1"/>
  <c r="X2092" i="4" s="1"/>
  <c r="C743" i="4"/>
  <c r="E743" i="4" s="1"/>
  <c r="F743" i="4" s="1"/>
  <c r="P743" i="4" s="1"/>
  <c r="C3227" i="4"/>
  <c r="E3227" i="4" s="1"/>
  <c r="F3227" i="4" s="1"/>
  <c r="Y3227" i="4" s="1"/>
  <c r="C870" i="4"/>
  <c r="E870" i="4" s="1"/>
  <c r="F870" i="4" s="1"/>
  <c r="T870" i="4" s="1"/>
  <c r="C1642" i="4"/>
  <c r="E1642" i="4" s="1"/>
  <c r="F1642" i="4" s="1"/>
  <c r="U1642" i="4" s="1"/>
  <c r="C1367" i="4"/>
  <c r="E1367" i="4" s="1"/>
  <c r="F1367" i="4" s="1"/>
  <c r="X1367" i="4" s="1"/>
  <c r="C1066" i="4"/>
  <c r="E1066" i="4" s="1"/>
  <c r="F1066" i="4" s="1"/>
  <c r="Z1066" i="4" s="1"/>
  <c r="C2078" i="4"/>
  <c r="E2078" i="4" s="1"/>
  <c r="F2078" i="4" s="1"/>
  <c r="X2078" i="4" s="1"/>
  <c r="C377" i="4"/>
  <c r="E377" i="4" s="1"/>
  <c r="F377" i="4" s="1"/>
  <c r="P377" i="4" s="1"/>
  <c r="C2779" i="4"/>
  <c r="E2779" i="4" s="1"/>
  <c r="F2779" i="4" s="1"/>
  <c r="W2779" i="4" s="1"/>
  <c r="C1894" i="4"/>
  <c r="E1894" i="4" s="1"/>
  <c r="F1894" i="4" s="1"/>
  <c r="R1894" i="4" s="1"/>
  <c r="C1746" i="4"/>
  <c r="E1746" i="4" s="1"/>
  <c r="F1746" i="4" s="1"/>
  <c r="Y1746" i="4" s="1"/>
  <c r="C2199" i="4"/>
  <c r="E2199" i="4" s="1"/>
  <c r="F2199" i="4" s="1"/>
  <c r="P2199" i="4" s="1"/>
  <c r="C2805" i="4"/>
  <c r="E2805" i="4" s="1"/>
  <c r="F2805" i="4" s="1"/>
  <c r="W2805" i="4" s="1"/>
  <c r="C3027" i="4"/>
  <c r="E3027" i="4" s="1"/>
  <c r="F3027" i="4" s="1"/>
  <c r="S3027" i="4" s="1"/>
  <c r="C577" i="4"/>
  <c r="E577" i="4" s="1"/>
  <c r="F577" i="4" s="1"/>
  <c r="V577" i="4" s="1"/>
  <c r="C1096" i="4"/>
  <c r="E1096" i="4" s="1"/>
  <c r="F1096" i="4" s="1"/>
  <c r="AA1096" i="4" s="1"/>
  <c r="C1910" i="4"/>
  <c r="E1910" i="4" s="1"/>
  <c r="F1910" i="4" s="1"/>
  <c r="R1910" i="4" s="1"/>
  <c r="C2992" i="4"/>
  <c r="E2992" i="4" s="1"/>
  <c r="F2992" i="4" s="1"/>
  <c r="R2992" i="4" s="1"/>
  <c r="C1810" i="4"/>
  <c r="E1810" i="4" s="1"/>
  <c r="F1810" i="4" s="1"/>
  <c r="AA1810" i="4" s="1"/>
  <c r="C2809" i="4"/>
  <c r="E2809" i="4" s="1"/>
  <c r="F2809" i="4" s="1"/>
  <c r="X2809" i="4" s="1"/>
  <c r="C986" i="4"/>
  <c r="E986" i="4" s="1"/>
  <c r="F986" i="4" s="1"/>
  <c r="X986" i="4" s="1"/>
  <c r="C2982" i="4"/>
  <c r="E2982" i="4" s="1"/>
  <c r="F2982" i="4" s="1"/>
  <c r="Q2982" i="4" s="1"/>
  <c r="C470" i="4"/>
  <c r="E470" i="4" s="1"/>
  <c r="F470" i="4" s="1"/>
  <c r="S470" i="4" s="1"/>
  <c r="C2115" i="4"/>
  <c r="E2115" i="4" s="1"/>
  <c r="F2115" i="4" s="1"/>
  <c r="Y2115" i="4" s="1"/>
  <c r="C1945" i="4"/>
  <c r="E1945" i="4" s="1"/>
  <c r="F1945" i="4" s="1"/>
  <c r="S1945" i="4" s="1"/>
  <c r="C1366" i="4"/>
  <c r="E1366" i="4" s="1"/>
  <c r="F1366" i="4" s="1"/>
  <c r="X1366" i="4" s="1"/>
  <c r="C2151" i="4"/>
  <c r="E2151" i="4" s="1"/>
  <c r="F2151" i="4" s="1"/>
  <c r="Z2151" i="4" s="1"/>
  <c r="C461" i="4"/>
  <c r="E461" i="4" s="1"/>
  <c r="F461" i="4" s="1"/>
  <c r="R461" i="4" s="1"/>
  <c r="C2272" i="4"/>
  <c r="E2272" i="4" s="1"/>
  <c r="F2272" i="4" s="1"/>
  <c r="R2272" i="4" s="1"/>
  <c r="C2098" i="4"/>
  <c r="E2098" i="4" s="1"/>
  <c r="F2098" i="4" s="1"/>
  <c r="X2098" i="4" s="1"/>
  <c r="C1604" i="4"/>
  <c r="E1604" i="4" s="1"/>
  <c r="F1604" i="4" s="1"/>
  <c r="T1604" i="4" s="1"/>
  <c r="C2141" i="4"/>
  <c r="E2141" i="4" s="1"/>
  <c r="F2141" i="4" s="1"/>
  <c r="Z2141" i="4" s="1"/>
  <c r="C1097" i="4"/>
  <c r="E1097" i="4" s="1"/>
  <c r="F1097" i="4" s="1"/>
  <c r="AA1097" i="4" s="1"/>
  <c r="C1176" i="4"/>
  <c r="E1176" i="4" s="1"/>
  <c r="F1176" i="4" s="1"/>
  <c r="R1176" i="4" s="1"/>
  <c r="C1012" i="4"/>
  <c r="E1012" i="4" s="1"/>
  <c r="F1012" i="4" s="1"/>
  <c r="Y1012" i="4" s="1"/>
  <c r="C2440" i="4"/>
  <c r="E2440" i="4" s="1"/>
  <c r="F2440" i="4" s="1"/>
  <c r="W2440" i="4" s="1"/>
  <c r="C2169" i="4"/>
  <c r="E2169" i="4" s="1"/>
  <c r="F2169" i="4" s="1"/>
  <c r="AA2169" i="4" s="1"/>
  <c r="C403" i="4"/>
  <c r="E403" i="4" s="1"/>
  <c r="F403" i="4" s="1"/>
  <c r="Q403" i="4" s="1"/>
  <c r="C2709" i="4"/>
  <c r="E2709" i="4" s="1"/>
  <c r="F2709" i="4" s="1"/>
  <c r="T2709" i="4" s="1"/>
  <c r="C1119" i="4"/>
  <c r="E1119" i="4" s="1"/>
  <c r="F1119" i="4" s="1"/>
  <c r="P1119" i="4" s="1"/>
  <c r="C3280" i="4"/>
  <c r="E3280" i="4" s="1"/>
  <c r="F3280" i="4" s="1"/>
  <c r="AA3280" i="4" s="1"/>
  <c r="C3291" i="4"/>
  <c r="E3291" i="4" s="1"/>
  <c r="F3291" i="4" s="1"/>
  <c r="AA3291" i="4" s="1"/>
  <c r="C364" i="4"/>
  <c r="E364" i="4" s="1"/>
  <c r="F364" i="4" s="1"/>
  <c r="AA364" i="4" s="1"/>
  <c r="C3105" i="4"/>
  <c r="E3105" i="4" s="1"/>
  <c r="F3105" i="4" s="1"/>
  <c r="U3105" i="4" s="1"/>
  <c r="C1352" i="4"/>
  <c r="E1352" i="4" s="1"/>
  <c r="F1352" i="4" s="1"/>
  <c r="X1352" i="4" s="1"/>
  <c r="C2558" i="4"/>
  <c r="E2558" i="4" s="1"/>
  <c r="F2558" i="4" s="1"/>
  <c r="AA2558" i="4" s="1"/>
  <c r="C2973" i="4"/>
  <c r="E2973" i="4" s="1"/>
  <c r="F2973" i="4" s="1"/>
  <c r="Q2973" i="4" s="1"/>
  <c r="C1007" i="4"/>
  <c r="E1007" i="4" s="1"/>
  <c r="F1007" i="4" s="1"/>
  <c r="X1007" i="4" s="1"/>
  <c r="C3239" i="4"/>
  <c r="E3239" i="4" s="1"/>
  <c r="F3239" i="4" s="1"/>
  <c r="Z3239" i="4" s="1"/>
  <c r="C3237" i="4"/>
  <c r="E3237" i="4" s="1"/>
  <c r="F3237" i="4" s="1"/>
  <c r="Z3237" i="4" s="1"/>
  <c r="C2279" i="4"/>
  <c r="E2279" i="4" s="1"/>
  <c r="F2279" i="4" s="1"/>
  <c r="R2279" i="4" s="1"/>
  <c r="C2909" i="4"/>
  <c r="E2909" i="4" s="1"/>
  <c r="F2909" i="4" s="1"/>
  <c r="AA2909" i="4" s="1"/>
  <c r="C606" i="4"/>
  <c r="E606" i="4" s="1"/>
  <c r="F606" i="4" s="1"/>
  <c r="W606" i="4" s="1"/>
  <c r="C2936" i="4"/>
  <c r="E2936" i="4" s="1"/>
  <c r="F2936" i="4" s="1"/>
  <c r="P2936" i="4" s="1"/>
  <c r="C3277" i="4"/>
  <c r="E3277" i="4" s="1"/>
  <c r="F3277" i="4" s="1"/>
  <c r="AA3277" i="4" s="1"/>
  <c r="C304" i="4"/>
  <c r="E304" i="4" s="1"/>
  <c r="F304" i="4" s="1"/>
  <c r="Y304" i="4" s="1"/>
  <c r="C3158" i="4"/>
  <c r="E3158" i="4" s="1"/>
  <c r="F3158" i="4" s="1"/>
  <c r="W3158" i="4" s="1"/>
  <c r="C2739" i="4"/>
  <c r="E2739" i="4" s="1"/>
  <c r="F2739" i="4" s="1"/>
  <c r="U2739" i="4" s="1"/>
  <c r="C497" i="4"/>
  <c r="E497" i="4" s="1"/>
  <c r="F497" i="4" s="1"/>
  <c r="T497" i="4" s="1"/>
  <c r="C874" i="4"/>
  <c r="E874" i="4" s="1"/>
  <c r="F874" i="4" s="1"/>
  <c r="T874" i="4" s="1"/>
  <c r="C973" i="4"/>
  <c r="E973" i="4" s="1"/>
  <c r="F973" i="4" s="1"/>
  <c r="W973" i="4" s="1"/>
  <c r="C2672" i="4"/>
  <c r="E2672" i="4" s="1"/>
  <c r="F2672" i="4" s="1"/>
  <c r="S2672" i="4" s="1"/>
  <c r="C2398" i="4"/>
  <c r="E2398" i="4" s="1"/>
  <c r="F2398" i="4" s="1"/>
  <c r="V2398" i="4" s="1"/>
  <c r="C1847" i="4"/>
  <c r="E1847" i="4" s="1"/>
  <c r="F1847" i="4" s="1"/>
  <c r="P1847" i="4" s="1"/>
  <c r="C275" i="4"/>
  <c r="E275" i="4" s="1"/>
  <c r="F275" i="4" s="1"/>
  <c r="X275" i="4" s="1"/>
  <c r="C2025" i="4"/>
  <c r="E2025" i="4" s="1"/>
  <c r="F2025" i="4" s="1"/>
  <c r="V2025" i="4" s="1"/>
  <c r="C1122" i="4"/>
  <c r="E1122" i="4" s="1"/>
  <c r="F1122" i="4" s="1"/>
  <c r="P1122" i="4" s="1"/>
  <c r="C3092" i="4"/>
  <c r="E3092" i="4" s="1"/>
  <c r="F3092" i="4" s="1"/>
  <c r="U3092" i="4" s="1"/>
  <c r="C2138" i="4"/>
  <c r="E2138" i="4" s="1"/>
  <c r="F2138" i="4" s="1"/>
  <c r="Z2138" i="4" s="1"/>
  <c r="C1731" i="4"/>
  <c r="E1731" i="4" s="1"/>
  <c r="F1731" i="4" s="1"/>
  <c r="X1731" i="4" s="1"/>
  <c r="C3084" i="4"/>
  <c r="E3084" i="4" s="1"/>
  <c r="F3084" i="4" s="1"/>
  <c r="U3084" i="4" s="1"/>
  <c r="C1254" i="4"/>
  <c r="E1254" i="4" s="1"/>
  <c r="F1254" i="4" s="1"/>
  <c r="U1254" i="4" s="1"/>
  <c r="C2947" i="4"/>
  <c r="E2947" i="4" s="1"/>
  <c r="F2947" i="4" s="1"/>
  <c r="P2947" i="4" s="1"/>
  <c r="C2219" i="4"/>
  <c r="E2219" i="4" s="1"/>
  <c r="F2219" i="4" s="1"/>
  <c r="P2219" i="4" s="1"/>
  <c r="C223" i="4"/>
  <c r="E223" i="4" s="1"/>
  <c r="F223" i="4" s="1"/>
  <c r="W223" i="4" s="1"/>
  <c r="C1896" i="4"/>
  <c r="E1896" i="4" s="1"/>
  <c r="F1896" i="4" s="1"/>
  <c r="R1896" i="4" s="1"/>
  <c r="C1911" i="4"/>
  <c r="E1911" i="4" s="1"/>
  <c r="F1911" i="4" s="1"/>
  <c r="R1911" i="4" s="1"/>
  <c r="C466" i="4"/>
  <c r="E466" i="4" s="1"/>
  <c r="F466" i="4" s="1"/>
  <c r="S466" i="4" s="1"/>
  <c r="C1073" i="4"/>
  <c r="E1073" i="4" s="1"/>
  <c r="F1073" i="4" s="1"/>
  <c r="AA1073" i="4" s="1"/>
  <c r="C572" i="4"/>
  <c r="E572" i="4" s="1"/>
  <c r="F572" i="4" s="1"/>
  <c r="V572" i="4" s="1"/>
  <c r="C1936" i="4"/>
  <c r="E1936" i="4" s="1"/>
  <c r="F1936" i="4" s="1"/>
  <c r="S1936" i="4" s="1"/>
  <c r="C1213" i="4"/>
  <c r="E1213" i="4" s="1"/>
  <c r="F1213" i="4" s="1"/>
  <c r="S1213" i="4" s="1"/>
  <c r="C2350" i="4"/>
  <c r="E2350" i="4" s="1"/>
  <c r="F2350" i="4" s="1"/>
  <c r="U2350" i="4" s="1"/>
  <c r="C3292" i="4"/>
  <c r="E3292" i="4" s="1"/>
  <c r="F3292" i="4" s="1"/>
  <c r="AA3292" i="4" s="1"/>
  <c r="C887" i="4"/>
  <c r="E887" i="4" s="1"/>
  <c r="F887" i="4" s="1"/>
  <c r="T887" i="4" s="1"/>
  <c r="C3161" i="4"/>
  <c r="E3161" i="4" s="1"/>
  <c r="F3161" i="4" s="1"/>
  <c r="W3161" i="4" s="1"/>
  <c r="C3034" i="4"/>
  <c r="E3034" i="4" s="1"/>
  <c r="F3034" i="4" s="1"/>
  <c r="S3034" i="4" s="1"/>
  <c r="C2532" i="4"/>
  <c r="E2532" i="4" s="1"/>
  <c r="F2532" i="4" s="1"/>
  <c r="AA2532" i="4" s="1"/>
  <c r="C256" i="4"/>
  <c r="E256" i="4" s="1"/>
  <c r="F256" i="4" s="1"/>
  <c r="X256" i="4" s="1"/>
  <c r="C2018" i="4"/>
  <c r="E2018" i="4" s="1"/>
  <c r="F2018" i="4" s="1"/>
  <c r="V2018" i="4" s="1"/>
  <c r="C1742" i="4"/>
  <c r="E1742" i="4" s="1"/>
  <c r="F1742" i="4" s="1"/>
  <c r="Y1742" i="4" s="1"/>
  <c r="C1165" i="4"/>
  <c r="E1165" i="4" s="1"/>
  <c r="F1165" i="4" s="1"/>
  <c r="R1165" i="4" s="1"/>
  <c r="C2142" i="4"/>
  <c r="E2142" i="4" s="1"/>
  <c r="F2142" i="4" s="1"/>
  <c r="Z2142" i="4" s="1"/>
  <c r="C381" i="4"/>
  <c r="E381" i="4" s="1"/>
  <c r="F381" i="4" s="1"/>
  <c r="P381" i="4" s="1"/>
  <c r="C1976" i="4"/>
  <c r="E1976" i="4" s="1"/>
  <c r="F1976" i="4" s="1"/>
  <c r="T1976" i="4" s="1"/>
  <c r="C2010" i="4"/>
  <c r="E2010" i="4" s="1"/>
  <c r="F2010" i="4" s="1"/>
  <c r="U2010" i="4" s="1"/>
  <c r="C1231" i="4"/>
  <c r="E1231" i="4" s="1"/>
  <c r="F1231" i="4" s="1"/>
  <c r="T1231" i="4" s="1"/>
  <c r="C3143" i="4"/>
  <c r="E3143" i="4" s="1"/>
  <c r="F3143" i="4" s="1"/>
  <c r="W3143" i="4" s="1"/>
  <c r="C425" i="4"/>
  <c r="E425" i="4" s="1"/>
  <c r="F425" i="4" s="1"/>
  <c r="Q425" i="4" s="1"/>
  <c r="C475" i="4"/>
  <c r="E475" i="4" s="1"/>
  <c r="F475" i="4" s="1"/>
  <c r="S475" i="4" s="1"/>
  <c r="C1236" i="4"/>
  <c r="E1236" i="4" s="1"/>
  <c r="F1236" i="4" s="1"/>
  <c r="T1236" i="4" s="1"/>
  <c r="C1112" i="4"/>
  <c r="E1112" i="4" s="1"/>
  <c r="F1112" i="4" s="1"/>
  <c r="P1112" i="4" s="1"/>
  <c r="C398" i="4"/>
  <c r="E398" i="4" s="1"/>
  <c r="F398" i="4" s="1"/>
  <c r="P398" i="4" s="1"/>
  <c r="C1106" i="4"/>
  <c r="E1106" i="4" s="1"/>
  <c r="F1106" i="4" s="1"/>
  <c r="P1106" i="4" s="1"/>
  <c r="C1730" i="4"/>
  <c r="E1730" i="4" s="1"/>
  <c r="F1730" i="4" s="1"/>
  <c r="X1730" i="4" s="1"/>
  <c r="C1327" i="4"/>
  <c r="E1327" i="4" s="1"/>
  <c r="F1327" i="4" s="1"/>
  <c r="W1327" i="4" s="1"/>
  <c r="C1030" i="4"/>
  <c r="E1030" i="4" s="1"/>
  <c r="F1030" i="4" s="1"/>
  <c r="Y1030" i="4" s="1"/>
  <c r="C2203" i="4"/>
  <c r="E2203" i="4" s="1"/>
  <c r="F2203" i="4" s="1"/>
  <c r="P2203" i="4" s="1"/>
  <c r="C3287" i="4"/>
  <c r="E3287" i="4" s="1"/>
  <c r="F3287" i="4" s="1"/>
  <c r="AA3287" i="4" s="1"/>
  <c r="C3185" i="4"/>
  <c r="E3185" i="4" s="1"/>
  <c r="F3185" i="4" s="1"/>
  <c r="X3185" i="4" s="1"/>
  <c r="C268" i="4"/>
  <c r="E268" i="4" s="1"/>
  <c r="F268" i="4" s="1"/>
  <c r="X268" i="4" s="1"/>
  <c r="C968" i="4"/>
  <c r="E968" i="4" s="1"/>
  <c r="F968" i="4" s="1"/>
  <c r="W968" i="4" s="1"/>
  <c r="C3214" i="4"/>
  <c r="E3214" i="4" s="1"/>
  <c r="F3214" i="4" s="1"/>
  <c r="Y3214" i="4" s="1"/>
  <c r="C1820" i="4"/>
  <c r="E1820" i="4" s="1"/>
  <c r="F1820" i="4" s="1"/>
  <c r="AA1820" i="4" s="1"/>
  <c r="C1981" i="4"/>
  <c r="E1981" i="4" s="1"/>
  <c r="F1981" i="4" s="1"/>
  <c r="T1981" i="4" s="1"/>
  <c r="C1322" i="4"/>
  <c r="E1322" i="4" s="1"/>
  <c r="F1322" i="4" s="1"/>
  <c r="W1322" i="4" s="1"/>
  <c r="C1125" i="4"/>
  <c r="E1125" i="4" s="1"/>
  <c r="F1125" i="4" s="1"/>
  <c r="P1125" i="4" s="1"/>
  <c r="C1765" i="4"/>
  <c r="E1765" i="4" s="1"/>
  <c r="F1765" i="4" s="1"/>
  <c r="Y1765" i="4" s="1"/>
  <c r="C2062" i="4"/>
  <c r="E2062" i="4" s="1"/>
  <c r="F2062" i="4" s="1"/>
  <c r="W2062" i="4" s="1"/>
  <c r="C2412" i="4"/>
  <c r="E2412" i="4" s="1"/>
  <c r="F2412" i="4" s="1"/>
  <c r="W2412" i="4" s="1"/>
  <c r="C3052" i="4"/>
  <c r="E3052" i="4" s="1"/>
  <c r="F3052" i="4" s="1"/>
  <c r="T3052" i="4" s="1"/>
  <c r="C2675" i="4"/>
  <c r="E2675" i="4" s="1"/>
  <c r="F2675" i="4" s="1"/>
  <c r="S2675" i="4" s="1"/>
  <c r="C2952" i="4"/>
  <c r="E2952" i="4" s="1"/>
  <c r="F2952" i="4" s="1"/>
  <c r="P2952" i="4" s="1"/>
  <c r="C323" i="4"/>
  <c r="E323" i="4" s="1"/>
  <c r="F323" i="4" s="1"/>
  <c r="Z323" i="4" s="1"/>
  <c r="C1589" i="4"/>
  <c r="E1589" i="4" s="1"/>
  <c r="F1589" i="4" s="1"/>
  <c r="T1589" i="4" s="1"/>
  <c r="C603" i="4"/>
  <c r="E603" i="4" s="1"/>
  <c r="F603" i="4" s="1"/>
  <c r="W603" i="4" s="1"/>
  <c r="C1252" i="4"/>
  <c r="E1252" i="4" s="1"/>
  <c r="F1252" i="4" s="1"/>
  <c r="T1252" i="4" s="1"/>
  <c r="C1339" i="4"/>
  <c r="E1339" i="4" s="1"/>
  <c r="F1339" i="4" s="1"/>
  <c r="W1339" i="4" s="1"/>
  <c r="C2847" i="4"/>
  <c r="E2847" i="4" s="1"/>
  <c r="F2847" i="4" s="1"/>
  <c r="Y2847" i="4" s="1"/>
  <c r="C1396" i="4"/>
  <c r="E1396" i="4" s="1"/>
  <c r="F1396" i="4" s="1"/>
  <c r="Y1396" i="4" s="1"/>
  <c r="C434" i="4"/>
  <c r="E434" i="4" s="1"/>
  <c r="F434" i="4" s="1"/>
  <c r="R434" i="4" s="1"/>
  <c r="C1593" i="4"/>
  <c r="E1593" i="4" s="1"/>
  <c r="F1593" i="4" s="1"/>
  <c r="T1593" i="4" s="1"/>
  <c r="C1193" i="4"/>
  <c r="E1193" i="4" s="1"/>
  <c r="F1193" i="4" s="1"/>
  <c r="S1193" i="4" s="1"/>
  <c r="C1275" i="4"/>
  <c r="E1275" i="4" s="1"/>
  <c r="F1275" i="4" s="1"/>
  <c r="U1275" i="4" s="1"/>
  <c r="C1970" i="4"/>
  <c r="E1970" i="4" s="1"/>
  <c r="F1970" i="4" s="1"/>
  <c r="T1970" i="4" s="1"/>
  <c r="C1811" i="4"/>
  <c r="E1811" i="4" s="1"/>
  <c r="F1811" i="4" s="1"/>
  <c r="AA1811" i="4" s="1"/>
  <c r="C1685" i="4"/>
  <c r="E1685" i="4" s="1"/>
  <c r="F1685" i="4" s="1"/>
  <c r="W1685" i="4" s="1"/>
  <c r="C3278" i="4"/>
  <c r="E3278" i="4" s="1"/>
  <c r="F3278" i="4" s="1"/>
  <c r="AA3278" i="4" s="1"/>
  <c r="C991" i="4"/>
  <c r="E991" i="4" s="1"/>
  <c r="F991" i="4" s="1"/>
  <c r="X991" i="4" s="1"/>
  <c r="C1025" i="4"/>
  <c r="E1025" i="4" s="1"/>
  <c r="F1025" i="4" s="1"/>
  <c r="Y1025" i="4" s="1"/>
  <c r="C1438" i="4"/>
  <c r="E1438" i="4" s="1"/>
  <c r="F1438" i="4" s="1"/>
  <c r="AA1438" i="4" s="1"/>
  <c r="C3251" i="4"/>
  <c r="E3251" i="4" s="1"/>
  <c r="F3251" i="4" s="1"/>
  <c r="Z3251" i="4" s="1"/>
  <c r="C2536" i="4"/>
  <c r="E2536" i="4" s="1"/>
  <c r="F2536" i="4" s="1"/>
  <c r="AA2536" i="4" s="1"/>
  <c r="C2099" i="4"/>
  <c r="E2099" i="4" s="1"/>
  <c r="F2099" i="4" s="1"/>
  <c r="X2099" i="4" s="1"/>
  <c r="C2565" i="4"/>
  <c r="E2565" i="4" s="1"/>
  <c r="F2565" i="4" s="1"/>
  <c r="P2565" i="4" s="1"/>
  <c r="C2451" i="4"/>
  <c r="E2451" i="4" s="1"/>
  <c r="F2451" i="4" s="1"/>
  <c r="X2451" i="4" s="1"/>
  <c r="C2699" i="4"/>
  <c r="E2699" i="4" s="1"/>
  <c r="F2699" i="4" s="1"/>
  <c r="T2699" i="4" s="1"/>
  <c r="C1371" i="4"/>
  <c r="E1371" i="4" s="1"/>
  <c r="F1371" i="4" s="1"/>
  <c r="X1371" i="4" s="1"/>
  <c r="C1958" i="4"/>
  <c r="E1958" i="4" s="1"/>
  <c r="F1958" i="4" s="1"/>
  <c r="T1958" i="4" s="1"/>
  <c r="C2870" i="4"/>
  <c r="E2870" i="4" s="1"/>
  <c r="F2870" i="4" s="1"/>
  <c r="Z2870" i="4" s="1"/>
  <c r="C2970" i="4"/>
  <c r="E2970" i="4" s="1"/>
  <c r="F2970" i="4" s="1"/>
  <c r="Q2970" i="4" s="1"/>
  <c r="C493" i="4"/>
  <c r="E493" i="4" s="1"/>
  <c r="F493" i="4" s="1"/>
  <c r="T493" i="4" s="1"/>
  <c r="C2241" i="4"/>
  <c r="E2241" i="4" s="1"/>
  <c r="F2241" i="4" s="1"/>
  <c r="Q2241" i="4" s="1"/>
  <c r="C1022" i="4"/>
  <c r="E1022" i="4" s="1"/>
  <c r="F1022" i="4" s="1"/>
  <c r="Y1022" i="4" s="1"/>
  <c r="C1554" i="4"/>
  <c r="E1554" i="4" s="1"/>
  <c r="F1554" i="4" s="1"/>
  <c r="R1554" i="4" s="1"/>
  <c r="C2453" i="4"/>
  <c r="E2453" i="4" s="1"/>
  <c r="F2453" i="4" s="1"/>
  <c r="X2453" i="4" s="1"/>
  <c r="C346" i="4"/>
  <c r="E346" i="4" s="1"/>
  <c r="F346" i="4" s="1"/>
  <c r="AA346" i="4" s="1"/>
  <c r="C3199" i="4"/>
  <c r="E3199" i="4" s="1"/>
  <c r="F3199" i="4" s="1"/>
  <c r="X3199" i="4" s="1"/>
  <c r="C850" i="4"/>
  <c r="E850" i="4" s="1"/>
  <c r="F850" i="4" s="1"/>
  <c r="S850" i="4" s="1"/>
  <c r="C2822" i="4"/>
  <c r="E2822" i="4" s="1"/>
  <c r="F2822" i="4" s="1"/>
  <c r="X2822" i="4" s="1"/>
  <c r="C2506" i="4"/>
  <c r="E2506" i="4" s="1"/>
  <c r="F2506" i="4" s="1"/>
  <c r="Z2506" i="4" s="1"/>
  <c r="C1230" i="4"/>
  <c r="E1230" i="4" s="1"/>
  <c r="F1230" i="4" s="1"/>
  <c r="T1230" i="4" s="1"/>
  <c r="C2076" i="4"/>
  <c r="E2076" i="4" s="1"/>
  <c r="F2076" i="4" s="1"/>
  <c r="X2076" i="4" s="1"/>
  <c r="C2366" i="4"/>
  <c r="E2366" i="4" s="1"/>
  <c r="F2366" i="4" s="1"/>
  <c r="U2366" i="4" s="1"/>
  <c r="C2606" i="4"/>
  <c r="E2606" i="4" s="1"/>
  <c r="F2606" i="4" s="1"/>
  <c r="Q2606" i="4" s="1"/>
  <c r="C698" i="4"/>
  <c r="E698" i="4" s="1"/>
  <c r="F698" i="4" s="1"/>
  <c r="Z698" i="4" s="1"/>
  <c r="C2395" i="4"/>
  <c r="E2395" i="4" s="1"/>
  <c r="F2395" i="4" s="1"/>
  <c r="V2395" i="4" s="1"/>
  <c r="C3187" i="4"/>
  <c r="E3187" i="4" s="1"/>
  <c r="F3187" i="4" s="1"/>
  <c r="X3187" i="4" s="1"/>
  <c r="C557" i="4"/>
  <c r="E557" i="4" s="1"/>
  <c r="F557" i="4" s="1"/>
  <c r="V557" i="4" s="1"/>
  <c r="C477" i="4"/>
  <c r="E477" i="4" s="1"/>
  <c r="F477" i="4" s="1"/>
  <c r="S477" i="4" s="1"/>
  <c r="C3225" i="4"/>
  <c r="E3225" i="4" s="1"/>
  <c r="F3225" i="4" s="1"/>
  <c r="Y3225" i="4" s="1"/>
  <c r="C884" i="4"/>
  <c r="E884" i="4" s="1"/>
  <c r="F884" i="4" s="1"/>
  <c r="T884" i="4" s="1"/>
  <c r="C1488" i="4"/>
  <c r="E1488" i="4" s="1"/>
  <c r="F1488" i="4" s="1"/>
  <c r="P1488" i="4" s="1"/>
  <c r="C1266" i="4"/>
  <c r="E1266" i="4" s="1"/>
  <c r="F1266" i="4" s="1"/>
  <c r="U1266" i="4" s="1"/>
  <c r="C527" i="4"/>
  <c r="E527" i="4" s="1"/>
  <c r="F527" i="4" s="1"/>
  <c r="U527" i="4" s="1"/>
  <c r="C2294" i="4"/>
  <c r="E2294" i="4" s="1"/>
  <c r="F2294" i="4" s="1"/>
  <c r="S2294" i="4" s="1"/>
  <c r="C1652" i="4"/>
  <c r="E1652" i="4" s="1"/>
  <c r="F1652" i="4" s="1"/>
  <c r="V1652" i="4" s="1"/>
  <c r="C779" i="4"/>
  <c r="E779" i="4" s="1"/>
  <c r="F779" i="4" s="1"/>
  <c r="Q779" i="4" s="1"/>
  <c r="C1835" i="4"/>
  <c r="E1835" i="4" s="1"/>
  <c r="F1835" i="4" s="1"/>
  <c r="P1835" i="4" s="1"/>
  <c r="C2652" i="4"/>
  <c r="E2652" i="4" s="1"/>
  <c r="F2652" i="4" s="1"/>
  <c r="R2652" i="4" s="1"/>
  <c r="C2291" i="4"/>
  <c r="E2291" i="4" s="1"/>
  <c r="F2291" i="4" s="1"/>
  <c r="S2291" i="4" s="1"/>
  <c r="C15" i="4"/>
  <c r="E15" i="4" s="1"/>
  <c r="F15" i="4" s="1"/>
  <c r="P15" i="4" s="1"/>
  <c r="C1646" i="4"/>
  <c r="E1646" i="4" s="1"/>
  <c r="F1646" i="4" s="1"/>
  <c r="U1646" i="4" s="1"/>
  <c r="C2740" i="4"/>
  <c r="E2740" i="4" s="1"/>
  <c r="F2740" i="4" s="1"/>
  <c r="U2740" i="4" s="1"/>
  <c r="C2153" i="4"/>
  <c r="E2153" i="4" s="1"/>
  <c r="F2153" i="4" s="1"/>
  <c r="Z2153" i="4" s="1"/>
  <c r="C2914" i="4"/>
  <c r="E2914" i="4" s="1"/>
  <c r="F2914" i="4" s="1"/>
  <c r="AA2914" i="4" s="1"/>
  <c r="C663" i="4"/>
  <c r="E663" i="4" s="1"/>
  <c r="F663" i="4" s="1"/>
  <c r="Y663" i="4" s="1"/>
  <c r="C2646" i="4"/>
  <c r="E2646" i="4" s="1"/>
  <c r="F2646" i="4" s="1"/>
  <c r="R2646" i="4" s="1"/>
  <c r="C952" i="4"/>
  <c r="E952" i="4" s="1"/>
  <c r="F952" i="4" s="1"/>
  <c r="W952" i="4" s="1"/>
  <c r="C1229" i="4"/>
  <c r="E1229" i="4" s="1"/>
  <c r="F1229" i="4" s="1"/>
  <c r="T1229" i="4" s="1"/>
  <c r="C2413" i="4"/>
  <c r="E2413" i="4" s="1"/>
  <c r="F2413" i="4" s="1"/>
  <c r="W2413" i="4" s="1"/>
  <c r="C1265" i="4"/>
  <c r="E1265" i="4" s="1"/>
  <c r="F1265" i="4" s="1"/>
  <c r="U1265" i="4" s="1"/>
  <c r="C2874" i="4"/>
  <c r="E2874" i="4" s="1"/>
  <c r="F2874" i="4" s="1"/>
  <c r="Z2874" i="4" s="1"/>
  <c r="C241" i="4"/>
  <c r="E241" i="4" s="1"/>
  <c r="F241" i="4" s="1"/>
  <c r="W241" i="4" s="1"/>
  <c r="C2602" i="4"/>
  <c r="E2602" i="4" s="1"/>
  <c r="F2602" i="4" s="1"/>
  <c r="Q2602" i="4" s="1"/>
  <c r="C1651" i="4"/>
  <c r="E1651" i="4" s="1"/>
  <c r="F1651" i="4" s="1"/>
  <c r="V1651" i="4" s="1"/>
  <c r="C801" i="4"/>
  <c r="E801" i="4" s="1"/>
  <c r="F801" i="4" s="1"/>
  <c r="R801" i="4" s="1"/>
  <c r="C1108" i="4"/>
  <c r="E1108" i="4" s="1"/>
  <c r="F1108" i="4" s="1"/>
  <c r="P1108" i="4" s="1"/>
  <c r="C2712" i="4"/>
  <c r="E2712" i="4" s="1"/>
  <c r="F2712" i="4" s="1"/>
  <c r="T2712" i="4" s="1"/>
  <c r="C574" i="4"/>
  <c r="E574" i="4" s="1"/>
  <c r="F574" i="4" s="1"/>
  <c r="V574" i="4" s="1"/>
  <c r="C3267" i="4"/>
  <c r="E3267" i="4" s="1"/>
  <c r="F3267" i="4" s="1"/>
  <c r="AA3267" i="4" s="1"/>
  <c r="C343" i="4"/>
  <c r="E343" i="4" s="1"/>
  <c r="F343" i="4" s="1"/>
  <c r="AA343" i="4" s="1"/>
  <c r="C1099" i="4"/>
  <c r="E1099" i="4" s="1"/>
  <c r="F1099" i="4" s="1"/>
  <c r="AA1099" i="4" s="1"/>
  <c r="C2891" i="4"/>
  <c r="E2891" i="4" s="1"/>
  <c r="F2891" i="4" s="1"/>
  <c r="Z2891" i="4" s="1"/>
  <c r="C3274" i="4"/>
  <c r="E3274" i="4" s="1"/>
  <c r="F3274" i="4" s="1"/>
  <c r="AA3274" i="4" s="1"/>
  <c r="C1453" i="4"/>
  <c r="E1453" i="4" s="1"/>
  <c r="F1453" i="4" s="1"/>
  <c r="AA1453" i="4" s="1"/>
  <c r="C439" i="4"/>
  <c r="E439" i="4" s="1"/>
  <c r="F439" i="4" s="1"/>
  <c r="R439" i="4" s="1"/>
  <c r="C2643" i="4"/>
  <c r="E2643" i="4" s="1"/>
  <c r="F2643" i="4" s="1"/>
  <c r="R2643" i="4" s="1"/>
  <c r="C1921" i="4"/>
  <c r="E1921" i="4" s="1"/>
  <c r="F1921" i="4" s="1"/>
  <c r="R1921" i="4" s="1"/>
  <c r="C1587" i="4"/>
  <c r="E1587" i="4" s="1"/>
  <c r="F1587" i="4" s="1"/>
  <c r="S1587" i="4" s="1"/>
  <c r="C1398" i="4"/>
  <c r="E1398" i="4" s="1"/>
  <c r="F1398" i="4" s="1"/>
  <c r="Y1398" i="4" s="1"/>
  <c r="C2860" i="4"/>
  <c r="E2860" i="4" s="1"/>
  <c r="F2860" i="4" s="1"/>
  <c r="Y2860" i="4" s="1"/>
  <c r="C2346" i="4"/>
  <c r="E2346" i="4" s="1"/>
  <c r="F2346" i="4" s="1"/>
  <c r="T2346" i="4" s="1"/>
  <c r="C737" i="4"/>
  <c r="E737" i="4" s="1"/>
  <c r="F737" i="4" s="1"/>
  <c r="P737" i="4" s="1"/>
  <c r="C225" i="4"/>
  <c r="E225" i="4" s="1"/>
  <c r="F225" i="4" s="1"/>
  <c r="W225" i="4" s="1"/>
  <c r="C2560" i="4"/>
  <c r="E2560" i="4" s="1"/>
  <c r="F2560" i="4" s="1"/>
  <c r="AA2560" i="4" s="1"/>
  <c r="C313" i="4"/>
  <c r="E313" i="4" s="1"/>
  <c r="F313" i="4" s="1"/>
  <c r="Z313" i="4" s="1"/>
  <c r="C2663" i="4"/>
  <c r="E2663" i="4" s="1"/>
  <c r="F2663" i="4" s="1"/>
  <c r="S2663" i="4" s="1"/>
  <c r="C2963" i="4"/>
  <c r="E2963" i="4" s="1"/>
  <c r="F2963" i="4" s="1"/>
  <c r="Q2963" i="4" s="1"/>
  <c r="C1556" i="4"/>
  <c r="E1556" i="4" s="1"/>
  <c r="F1556" i="4" s="1"/>
  <c r="R1556" i="4" s="1"/>
  <c r="C2447" i="4"/>
  <c r="E2447" i="4" s="1"/>
  <c r="F2447" i="4" s="1"/>
  <c r="X2447" i="4" s="1"/>
  <c r="C2928" i="4"/>
  <c r="E2928" i="4" s="1"/>
  <c r="F2928" i="4" s="1"/>
  <c r="AA2928" i="4" s="1"/>
  <c r="C420" i="4"/>
  <c r="E420" i="4" s="1"/>
  <c r="F420" i="4" s="1"/>
  <c r="Q420" i="4" s="1"/>
  <c r="C2867" i="4"/>
  <c r="E2867" i="4" s="1"/>
  <c r="F2867" i="4" s="1"/>
  <c r="Y2867" i="4" s="1"/>
  <c r="C321" i="4"/>
  <c r="E321" i="4" s="1"/>
  <c r="F321" i="4" s="1"/>
  <c r="Z321" i="4" s="1"/>
  <c r="C2545" i="4"/>
  <c r="E2545" i="4" s="1"/>
  <c r="F2545" i="4" s="1"/>
  <c r="AA2545" i="4" s="1"/>
  <c r="C1436" i="4"/>
  <c r="E1436" i="4" s="1"/>
  <c r="F1436" i="4" s="1"/>
  <c r="Z1436" i="4" s="1"/>
  <c r="C421" i="4"/>
  <c r="E421" i="4" s="1"/>
  <c r="F421" i="4" s="1"/>
  <c r="Q421" i="4" s="1"/>
  <c r="C1987" i="4"/>
  <c r="E1987" i="4" s="1"/>
  <c r="F1987" i="4" s="1"/>
  <c r="U1987" i="4" s="1"/>
  <c r="C2080" i="4"/>
  <c r="E2080" i="4" s="1"/>
  <c r="F2080" i="4" s="1"/>
  <c r="X2080" i="4" s="1"/>
  <c r="C937" i="4"/>
  <c r="E937" i="4" s="1"/>
  <c r="F937" i="4" s="1"/>
  <c r="V937" i="4" s="1"/>
  <c r="C860" i="4"/>
  <c r="E860" i="4" s="1"/>
  <c r="F860" i="4" s="1"/>
  <c r="T860" i="4" s="1"/>
  <c r="C235" i="4"/>
  <c r="E235" i="4" s="1"/>
  <c r="F235" i="4" s="1"/>
  <c r="W235" i="4" s="1"/>
  <c r="C3243" i="4"/>
  <c r="E3243" i="4" s="1"/>
  <c r="F3243" i="4" s="1"/>
  <c r="Z3243" i="4" s="1"/>
  <c r="C2893" i="4"/>
  <c r="E2893" i="4" s="1"/>
  <c r="F2893" i="4" s="1"/>
  <c r="Z2893" i="4" s="1"/>
  <c r="C414" i="4"/>
  <c r="E414" i="4" s="1"/>
  <c r="F414" i="4" s="1"/>
  <c r="Q414" i="4" s="1"/>
  <c r="C2748" i="4"/>
  <c r="E2748" i="4" s="1"/>
  <c r="F2748" i="4" s="1"/>
  <c r="V2748" i="4" s="1"/>
  <c r="C2061" i="4"/>
  <c r="E2061" i="4" s="1"/>
  <c r="F2061" i="4" s="1"/>
  <c r="W2061" i="4" s="1"/>
  <c r="C2823" i="4"/>
  <c r="E2823" i="4" s="1"/>
  <c r="F2823" i="4" s="1"/>
  <c r="X2823" i="4" s="1"/>
  <c r="C604" i="4"/>
  <c r="E604" i="4" s="1"/>
  <c r="F604" i="4" s="1"/>
  <c r="W604" i="4" s="1"/>
  <c r="C2641" i="4"/>
  <c r="E2641" i="4" s="1"/>
  <c r="F2641" i="4" s="1"/>
  <c r="R2641" i="4" s="1"/>
  <c r="C326" i="4"/>
  <c r="E326" i="4" s="1"/>
  <c r="F326" i="4" s="1"/>
  <c r="Z326" i="4" s="1"/>
  <c r="C2862" i="4"/>
  <c r="E2862" i="4" s="1"/>
  <c r="F2862" i="4" s="1"/>
  <c r="Y2862" i="4" s="1"/>
  <c r="C1224" i="4"/>
  <c r="E1224" i="4" s="1"/>
  <c r="F1224" i="4" s="1"/>
  <c r="T1224" i="4" s="1"/>
  <c r="C1743" i="4"/>
  <c r="E1743" i="4" s="1"/>
  <c r="F1743" i="4" s="1"/>
  <c r="Y1743" i="4" s="1"/>
  <c r="C1583" i="4"/>
  <c r="E1583" i="4" s="1"/>
  <c r="F1583" i="4" s="1"/>
  <c r="S1583" i="4" s="1"/>
  <c r="C865" i="4"/>
  <c r="E865" i="4" s="1"/>
  <c r="F865" i="4" s="1"/>
  <c r="T865" i="4" s="1"/>
  <c r="C2108" i="4"/>
  <c r="E2108" i="4" s="1"/>
  <c r="F2108" i="4" s="1"/>
  <c r="Y2108" i="4" s="1"/>
  <c r="C2789" i="4"/>
  <c r="E2789" i="4" s="1"/>
  <c r="F2789" i="4" s="1"/>
  <c r="W2789" i="4" s="1"/>
  <c r="C2022" i="4"/>
  <c r="E2022" i="4" s="1"/>
  <c r="F2022" i="4" s="1"/>
  <c r="V2022" i="4" s="1"/>
  <c r="C2255" i="4"/>
  <c r="E2255" i="4" s="1"/>
  <c r="F2255" i="4" s="1"/>
  <c r="Q2255" i="4" s="1"/>
  <c r="C3212" i="4"/>
  <c r="E3212" i="4" s="1"/>
  <c r="F3212" i="4" s="1"/>
  <c r="Y3212" i="4" s="1"/>
  <c r="C1120" i="4"/>
  <c r="E1120" i="4" s="1"/>
  <c r="F1120" i="4" s="1"/>
  <c r="P1120" i="4" s="1"/>
  <c r="C2924" i="4"/>
  <c r="E2924" i="4" s="1"/>
  <c r="F2924" i="4" s="1"/>
  <c r="AA2924" i="4" s="1"/>
  <c r="C3048" i="4"/>
  <c r="E3048" i="4" s="1"/>
  <c r="F3048" i="4" s="1"/>
  <c r="S3048" i="4" s="1"/>
  <c r="C2144" i="4"/>
  <c r="E2144" i="4" s="1"/>
  <c r="F2144" i="4" s="1"/>
  <c r="Z2144" i="4" s="1"/>
  <c r="C1592" i="4"/>
  <c r="E1592" i="4" s="1"/>
  <c r="F1592" i="4" s="1"/>
  <c r="T1592" i="4" s="1"/>
  <c r="C1297" i="4"/>
  <c r="E1297" i="4" s="1"/>
  <c r="F1297" i="4" s="1"/>
  <c r="V1297" i="4" s="1"/>
  <c r="C1471" i="4"/>
  <c r="E1471" i="4" s="1"/>
  <c r="F1471" i="4" s="1"/>
  <c r="P1471" i="4" s="1"/>
  <c r="C295" i="4"/>
  <c r="E295" i="4" s="1"/>
  <c r="F295" i="4" s="1"/>
  <c r="Y295" i="4" s="1"/>
  <c r="C2677" i="4"/>
  <c r="E2677" i="4" s="1"/>
  <c r="F2677" i="4" s="1"/>
  <c r="S2677" i="4" s="1"/>
  <c r="C1399" i="4"/>
  <c r="E1399" i="4" s="1"/>
  <c r="F1399" i="4" s="1"/>
  <c r="Y1399" i="4" s="1"/>
  <c r="C2290" i="4"/>
  <c r="E2290" i="4" s="1"/>
  <c r="F2290" i="4" s="1"/>
  <c r="S2290" i="4" s="1"/>
  <c r="C685" i="4"/>
  <c r="E685" i="4" s="1"/>
  <c r="F685" i="4" s="1"/>
  <c r="Z685" i="4" s="1"/>
  <c r="C2667" i="4"/>
  <c r="E2667" i="4" s="1"/>
  <c r="F2667" i="4" s="1"/>
  <c r="S2667" i="4" s="1"/>
  <c r="C2041" i="4"/>
  <c r="E2041" i="4" s="1"/>
  <c r="F2041" i="4" s="1"/>
  <c r="V2041" i="4" s="1"/>
  <c r="C407" i="4"/>
  <c r="E407" i="4" s="1"/>
  <c r="F407" i="4" s="1"/>
  <c r="Q407" i="4" s="1"/>
  <c r="C632" i="4"/>
  <c r="E632" i="4" s="1"/>
  <c r="F632" i="4" s="1"/>
  <c r="X632" i="4" s="1"/>
  <c r="C916" i="4"/>
  <c r="E916" i="4" s="1"/>
  <c r="F916" i="4" s="1"/>
  <c r="U916" i="4" s="1"/>
  <c r="C2349" i="4"/>
  <c r="E2349" i="4" s="1"/>
  <c r="F2349" i="4" s="1"/>
  <c r="U2349" i="4" s="1"/>
  <c r="C371" i="4"/>
  <c r="E371" i="4" s="1"/>
  <c r="F371" i="4" s="1"/>
  <c r="AA371" i="4" s="1"/>
  <c r="C885" i="4"/>
  <c r="E885" i="4" s="1"/>
  <c r="F885" i="4" s="1"/>
  <c r="T885" i="4" s="1"/>
  <c r="C1440" i="4"/>
  <c r="E1440" i="4" s="1"/>
  <c r="F1440" i="4" s="1"/>
  <c r="AA1440" i="4" s="1"/>
  <c r="C1284" i="4"/>
  <c r="E1284" i="4" s="1"/>
  <c r="F1284" i="4" s="1"/>
  <c r="V1284" i="4" s="1"/>
  <c r="C679" i="4"/>
  <c r="E679" i="4" s="1"/>
  <c r="F679" i="4" s="1"/>
  <c r="Z679" i="4" s="1"/>
  <c r="C2760" i="4"/>
  <c r="E2760" i="4" s="1"/>
  <c r="F2760" i="4" s="1"/>
  <c r="V2760" i="4" s="1"/>
  <c r="C1198" i="4"/>
  <c r="E1198" i="4" s="1"/>
  <c r="F1198" i="4" s="1"/>
  <c r="S1198" i="4" s="1"/>
  <c r="C211" i="4"/>
  <c r="E211" i="4" s="1"/>
  <c r="F211" i="4" s="1"/>
  <c r="V211" i="4" s="1"/>
  <c r="C1138" i="4"/>
  <c r="E1138" i="4" s="1"/>
  <c r="F1138" i="4" s="1"/>
  <c r="Q1138" i="4" s="1"/>
  <c r="C412" i="4"/>
  <c r="E412" i="4" s="1"/>
  <c r="F412" i="4" s="1"/>
  <c r="Q412" i="4" s="1"/>
  <c r="C2328" i="4"/>
  <c r="E2328" i="4" s="1"/>
  <c r="F2328" i="4" s="1"/>
  <c r="T2328" i="4" s="1"/>
  <c r="C3076" i="4"/>
  <c r="E3076" i="4" s="1"/>
  <c r="F3076" i="4" s="1"/>
  <c r="T3076" i="4" s="1"/>
  <c r="C1969" i="4"/>
  <c r="E1969" i="4" s="1"/>
  <c r="F1969" i="4" s="1"/>
  <c r="T1969" i="4" s="1"/>
  <c r="C1801" i="4"/>
  <c r="E1801" i="4" s="1"/>
  <c r="F1801" i="4" s="1"/>
  <c r="Z1801" i="4" s="1"/>
  <c r="C1518" i="4"/>
  <c r="E1518" i="4" s="1"/>
  <c r="F1518" i="4" s="1"/>
  <c r="Q1518" i="4" s="1"/>
  <c r="C1149" i="4"/>
  <c r="E1149" i="4" s="1"/>
  <c r="F1149" i="4" s="1"/>
  <c r="Q1149" i="4" s="1"/>
  <c r="C2901" i="4"/>
  <c r="E2901" i="4" s="1"/>
  <c r="F2901" i="4" s="1"/>
  <c r="AA2901" i="4" s="1"/>
  <c r="C2689" i="4"/>
  <c r="E2689" i="4" s="1"/>
  <c r="F2689" i="4" s="1"/>
  <c r="T2689" i="4" s="1"/>
  <c r="C3128" i="4"/>
  <c r="E3128" i="4" s="1"/>
  <c r="F3128" i="4" s="1"/>
  <c r="V3128" i="4" s="1"/>
  <c r="C2674" i="4"/>
  <c r="E2674" i="4" s="1"/>
  <c r="F2674" i="4" s="1"/>
  <c r="S2674" i="4" s="1"/>
  <c r="C1916" i="4"/>
  <c r="E1916" i="4" s="1"/>
  <c r="F1916" i="4" s="1"/>
  <c r="R1916" i="4" s="1"/>
  <c r="C1289" i="4"/>
  <c r="E1289" i="4" s="1"/>
  <c r="F1289" i="4" s="1"/>
  <c r="V1289" i="4" s="1"/>
  <c r="C1764" i="4"/>
  <c r="E1764" i="4" s="1"/>
  <c r="F1764" i="4" s="1"/>
  <c r="Y1764" i="4" s="1"/>
  <c r="C965" i="4"/>
  <c r="E965" i="4" s="1"/>
  <c r="F965" i="4" s="1"/>
  <c r="W965" i="4" s="1"/>
  <c r="C1129" i="4"/>
  <c r="E1129" i="4" s="1"/>
  <c r="F1129" i="4" s="1"/>
  <c r="P1129" i="4" s="1"/>
  <c r="C2218" i="4"/>
  <c r="E2218" i="4" s="1"/>
  <c r="F2218" i="4" s="1"/>
  <c r="P2218" i="4" s="1"/>
  <c r="C1739" i="4"/>
  <c r="E1739" i="4" s="1"/>
  <c r="F1739" i="4" s="1"/>
  <c r="X1739" i="4" s="1"/>
  <c r="C1185" i="4"/>
  <c r="E1185" i="4" s="1"/>
  <c r="F1185" i="4" s="1"/>
  <c r="R1185" i="4" s="1"/>
  <c r="C1328" i="4"/>
  <c r="E1328" i="4" s="1"/>
  <c r="F1328" i="4" s="1"/>
  <c r="W1328" i="4" s="1"/>
  <c r="C2525" i="4"/>
  <c r="E2525" i="4" s="1"/>
  <c r="F2525" i="4" s="1"/>
  <c r="Z2525" i="4" s="1"/>
  <c r="C2238" i="4"/>
  <c r="E2238" i="4" s="1"/>
  <c r="F2238" i="4" s="1"/>
  <c r="Q2238" i="4" s="1"/>
  <c r="C1130" i="4"/>
  <c r="E1130" i="4" s="1"/>
  <c r="F1130" i="4" s="1"/>
  <c r="P1130" i="4" s="1"/>
  <c r="C1645" i="4"/>
  <c r="E1645" i="4" s="1"/>
  <c r="F1645" i="4" s="1"/>
  <c r="U1645" i="4" s="1"/>
  <c r="C3039" i="4"/>
  <c r="E3039" i="4" s="1"/>
  <c r="F3039" i="4" s="1"/>
  <c r="S3039" i="4" s="1"/>
  <c r="C1997" i="4"/>
  <c r="E1997" i="4" s="1"/>
  <c r="F1997" i="4" s="1"/>
  <c r="U1997" i="4" s="1"/>
  <c r="C1522" i="4"/>
  <c r="E1522" i="4" s="1"/>
  <c r="F1522" i="4" s="1"/>
  <c r="Q1522" i="4" s="1"/>
  <c r="C1144" i="4"/>
  <c r="E1144" i="4" s="1"/>
  <c r="F1144" i="4" s="1"/>
  <c r="Q1144" i="4" s="1"/>
  <c r="C2657" i="4"/>
  <c r="E2657" i="4" s="1"/>
  <c r="F2657" i="4" s="1"/>
  <c r="S2657" i="4" s="1"/>
  <c r="C1374" i="4"/>
  <c r="E1374" i="4" s="1"/>
  <c r="F1374" i="4" s="1"/>
  <c r="X1374" i="4" s="1"/>
  <c r="C735" i="4"/>
  <c r="E735" i="4" s="1"/>
  <c r="F735" i="4" s="1"/>
  <c r="AA735" i="4" s="1"/>
  <c r="C2345" i="4"/>
  <c r="E2345" i="4" s="1"/>
  <c r="F2345" i="4" s="1"/>
  <c r="T2345" i="4" s="1"/>
  <c r="C2344" i="4"/>
  <c r="E2344" i="4" s="1"/>
  <c r="F2344" i="4" s="1"/>
  <c r="T2344" i="4" s="1"/>
  <c r="C2237" i="4"/>
  <c r="E2237" i="4" s="1"/>
  <c r="F2237" i="4" s="1"/>
  <c r="Q2237" i="4" s="1"/>
  <c r="C1247" i="4"/>
  <c r="E1247" i="4" s="1"/>
  <c r="F1247" i="4" s="1"/>
  <c r="T1247" i="4" s="1"/>
  <c r="C2127" i="4"/>
  <c r="E2127" i="4" s="1"/>
  <c r="F2127" i="4" s="1"/>
  <c r="Y2127" i="4" s="1"/>
  <c r="C2109" i="4"/>
  <c r="E2109" i="4" s="1"/>
  <c r="F2109" i="4" s="1"/>
  <c r="Y2109" i="4" s="1"/>
  <c r="C977" i="4"/>
  <c r="E977" i="4" s="1"/>
  <c r="F977" i="4" s="1"/>
  <c r="W977" i="4" s="1"/>
  <c r="C422" i="4"/>
  <c r="E422" i="4" s="1"/>
  <c r="F422" i="4" s="1"/>
  <c r="Q422" i="4" s="1"/>
  <c r="C2023" i="4"/>
  <c r="E2023" i="4" s="1"/>
  <c r="F2023" i="4" s="1"/>
  <c r="V2023" i="4" s="1"/>
  <c r="C1747" i="4"/>
  <c r="E1747" i="4" s="1"/>
  <c r="F1747" i="4" s="1"/>
  <c r="Y1747" i="4" s="1"/>
  <c r="C2894" i="4"/>
  <c r="E2894" i="4" s="1"/>
  <c r="F2894" i="4" s="1"/>
  <c r="Z2894" i="4" s="1"/>
  <c r="C2050" i="4"/>
  <c r="E2050" i="4" s="1"/>
  <c r="F2050" i="4" s="1"/>
  <c r="W2050" i="4" s="1"/>
  <c r="C2939" i="4"/>
  <c r="E2939" i="4" s="1"/>
  <c r="F2939" i="4" s="1"/>
  <c r="P2939" i="4" s="1"/>
  <c r="C13" i="4"/>
  <c r="E13" i="4" s="1"/>
  <c r="F13" i="4" s="1"/>
  <c r="P13" i="4" s="1"/>
  <c r="C3149" i="4"/>
  <c r="E3149" i="4" s="1"/>
  <c r="F3149" i="4" s="1"/>
  <c r="W3149" i="4" s="1"/>
  <c r="C841" i="4"/>
  <c r="E841" i="4" s="1"/>
  <c r="F841" i="4" s="1"/>
  <c r="S841" i="4" s="1"/>
  <c r="C2368" i="4"/>
  <c r="E2368" i="4" s="1"/>
  <c r="F2368" i="4" s="1"/>
  <c r="U2368" i="4" s="1"/>
  <c r="C3271" i="4"/>
  <c r="E3271" i="4" s="1"/>
  <c r="F3271" i="4" s="1"/>
  <c r="AA3271" i="4" s="1"/>
  <c r="C1391" i="4"/>
  <c r="E1391" i="4" s="1"/>
  <c r="F1391" i="4" s="1"/>
  <c r="Y1391" i="4" s="1"/>
  <c r="C2177" i="4"/>
  <c r="E2177" i="4" s="1"/>
  <c r="F2177" i="4" s="1"/>
  <c r="AA2177" i="4" s="1"/>
  <c r="C1455" i="4"/>
  <c r="E1455" i="4" s="1"/>
  <c r="F1455" i="4" s="1"/>
  <c r="AA1455" i="4" s="1"/>
  <c r="C1417" i="4"/>
  <c r="E1417" i="4" s="1"/>
  <c r="F1417" i="4" s="1"/>
  <c r="Z1417" i="4" s="1"/>
  <c r="C3154" i="4"/>
  <c r="E3154" i="4" s="1"/>
  <c r="F3154" i="4" s="1"/>
  <c r="W3154" i="4" s="1"/>
  <c r="C3173" i="4"/>
  <c r="E3173" i="4" s="1"/>
  <c r="F3173" i="4" s="1"/>
  <c r="X3173" i="4" s="1"/>
  <c r="C3029" i="4"/>
  <c r="E3029" i="4" s="1"/>
  <c r="F3029" i="4" s="1"/>
  <c r="S3029" i="4" s="1"/>
  <c r="C1280" i="4"/>
  <c r="E1280" i="4" s="1"/>
  <c r="F1280" i="4" s="1"/>
  <c r="U1280" i="4" s="1"/>
  <c r="C2767" i="4"/>
  <c r="E2767" i="4" s="1"/>
  <c r="F2767" i="4" s="1"/>
  <c r="V2767" i="4" s="1"/>
  <c r="C1548" i="4"/>
  <c r="E1548" i="4" s="1"/>
  <c r="F1548" i="4" s="1"/>
  <c r="R1548" i="4" s="1"/>
  <c r="C339" i="4"/>
  <c r="E339" i="4" s="1"/>
  <c r="F339" i="4" s="1"/>
  <c r="Z339" i="4" s="1"/>
  <c r="C669" i="4"/>
  <c r="E669" i="4" s="1"/>
  <c r="F669" i="4" s="1"/>
  <c r="Y669" i="4" s="1"/>
  <c r="C2772" i="4"/>
  <c r="E2772" i="4" s="1"/>
  <c r="F2772" i="4" s="1"/>
  <c r="V2772" i="4" s="1"/>
  <c r="C334" i="4"/>
  <c r="E334" i="4" s="1"/>
  <c r="F334" i="4" s="1"/>
  <c r="Z334" i="4" s="1"/>
  <c r="C1613" i="4"/>
  <c r="E1613" i="4" s="1"/>
  <c r="F1613" i="4" s="1"/>
  <c r="T1613" i="4" s="1"/>
  <c r="C1074" i="4"/>
  <c r="E1074" i="4" s="1"/>
  <c r="F1074" i="4" s="1"/>
  <c r="AA1074" i="4" s="1"/>
  <c r="C2951" i="4"/>
  <c r="E2951" i="4" s="1"/>
  <c r="F2951" i="4" s="1"/>
  <c r="P2951" i="4" s="1"/>
  <c r="C442" i="4"/>
  <c r="E442" i="4" s="1"/>
  <c r="F442" i="4" s="1"/>
  <c r="R442" i="4" s="1"/>
  <c r="C496" i="4"/>
  <c r="E496" i="4" s="1"/>
  <c r="F496" i="4" s="1"/>
  <c r="T496" i="4" s="1"/>
  <c r="C987" i="4"/>
  <c r="E987" i="4" s="1"/>
  <c r="F987" i="4" s="1"/>
  <c r="X987" i="4" s="1"/>
  <c r="C717" i="4"/>
  <c r="E717" i="4" s="1"/>
  <c r="F717" i="4" s="1"/>
  <c r="AA717" i="4" s="1"/>
  <c r="C3244" i="4"/>
  <c r="E3244" i="4" s="1"/>
  <c r="F3244" i="4" s="1"/>
  <c r="Z3244" i="4" s="1"/>
  <c r="C1037" i="4"/>
  <c r="E1037" i="4" s="1"/>
  <c r="F1037" i="4" s="1"/>
  <c r="Y1037" i="4" s="1"/>
  <c r="C790" i="4"/>
  <c r="E790" i="4" s="1"/>
  <c r="F790" i="4" s="1"/>
  <c r="Q790" i="4" s="1"/>
  <c r="C1677" i="4"/>
  <c r="E1677" i="4" s="1"/>
  <c r="F1677" i="4" s="1"/>
  <c r="V1677" i="4" s="1"/>
  <c r="C2999" i="4"/>
  <c r="E2999" i="4" s="1"/>
  <c r="F2999" i="4" s="1"/>
  <c r="R2999" i="4" s="1"/>
  <c r="C1751" i="4"/>
  <c r="E1751" i="4" s="1"/>
  <c r="F1751" i="4" s="1"/>
  <c r="Y1751" i="4" s="1"/>
  <c r="C2215" i="4"/>
  <c r="E2215" i="4" s="1"/>
  <c r="F2215" i="4" s="1"/>
  <c r="P2215" i="4" s="1"/>
  <c r="C2013" i="4"/>
  <c r="E2013" i="4" s="1"/>
  <c r="F2013" i="4" s="1"/>
  <c r="U2013" i="4" s="1"/>
  <c r="C652" i="4"/>
  <c r="E652" i="4" s="1"/>
  <c r="F652" i="4" s="1"/>
  <c r="Y652" i="4" s="1"/>
  <c r="C2932" i="4"/>
  <c r="E2932" i="4" s="1"/>
  <c r="F2932" i="4" s="1"/>
  <c r="P2932" i="4" s="1"/>
  <c r="C954" i="4"/>
  <c r="E954" i="4" s="1"/>
  <c r="F954" i="4" s="1"/>
  <c r="W954" i="4" s="1"/>
  <c r="C281" i="4"/>
  <c r="E281" i="4" s="1"/>
  <c r="F281" i="4" s="1"/>
  <c r="Y281" i="4" s="1"/>
  <c r="C2266" i="4"/>
  <c r="E2266" i="4" s="1"/>
  <c r="F2266" i="4" s="1"/>
  <c r="R2266" i="4" s="1"/>
  <c r="C1883" i="4"/>
  <c r="E1883" i="4" s="1"/>
  <c r="F1883" i="4" s="1"/>
  <c r="Q1883" i="4" s="1"/>
  <c r="C2458" i="4"/>
  <c r="E2458" i="4" s="1"/>
  <c r="F2458" i="4" s="1"/>
  <c r="X2458" i="4" s="1"/>
  <c r="C2295" i="4"/>
  <c r="E2295" i="4" s="1"/>
  <c r="F2295" i="4" s="1"/>
  <c r="S2295" i="4" s="1"/>
  <c r="C756" i="4"/>
  <c r="E756" i="4" s="1"/>
  <c r="F756" i="4" s="1"/>
  <c r="P756" i="4" s="1"/>
  <c r="C2775" i="4"/>
  <c r="E2775" i="4" s="1"/>
  <c r="F2775" i="4" s="1"/>
  <c r="V2775" i="4" s="1"/>
  <c r="C2794" i="4"/>
  <c r="E2794" i="4" s="1"/>
  <c r="F2794" i="4" s="1"/>
  <c r="W2794" i="4" s="1"/>
  <c r="C2471" i="4"/>
  <c r="E2471" i="4" s="1"/>
  <c r="F2471" i="4" s="1"/>
  <c r="Y2471" i="4" s="1"/>
  <c r="C2478" i="4"/>
  <c r="E2478" i="4" s="1"/>
  <c r="F2478" i="4" s="1"/>
  <c r="Y2478" i="4" s="1"/>
  <c r="C1570" i="4"/>
  <c r="E1570" i="4" s="1"/>
  <c r="F1570" i="4" s="1"/>
  <c r="S1570" i="4" s="1"/>
  <c r="C2104" i="4"/>
  <c r="E2104" i="4" s="1"/>
  <c r="F2104" i="4" s="1"/>
  <c r="X2104" i="4" s="1"/>
  <c r="C711" i="4"/>
  <c r="E711" i="4" s="1"/>
  <c r="F711" i="4" s="1"/>
  <c r="AA711" i="4" s="1"/>
  <c r="C1375" i="4"/>
  <c r="E1375" i="4" s="1"/>
  <c r="F1375" i="4" s="1"/>
  <c r="X1375" i="4" s="1"/>
  <c r="C1067" i="4"/>
  <c r="E1067" i="4" s="1"/>
  <c r="F1067" i="4" s="1"/>
  <c r="Z1067" i="4" s="1"/>
  <c r="C1778" i="4"/>
  <c r="E1778" i="4" s="1"/>
  <c r="F1778" i="4" s="1"/>
  <c r="Z1778" i="4" s="1"/>
  <c r="C804" i="4"/>
  <c r="E804" i="4" s="1"/>
  <c r="F804" i="4" s="1"/>
  <c r="R804" i="4" s="1"/>
  <c r="C1628" i="4"/>
  <c r="E1628" i="4" s="1"/>
  <c r="F1628" i="4" s="1"/>
  <c r="U1628" i="4" s="1"/>
  <c r="C2380" i="4"/>
  <c r="E2380" i="4" s="1"/>
  <c r="F2380" i="4" s="1"/>
  <c r="V2380" i="4" s="1"/>
  <c r="C2249" i="4"/>
  <c r="E2249" i="4" s="1"/>
  <c r="F2249" i="4" s="1"/>
  <c r="Q2249" i="4" s="1"/>
  <c r="C1792" i="4"/>
  <c r="E1792" i="4" s="1"/>
  <c r="F1792" i="4" s="1"/>
  <c r="Z1792" i="4" s="1"/>
  <c r="C692" i="4"/>
  <c r="E692" i="4" s="1"/>
  <c r="F692" i="4" s="1"/>
  <c r="Z692" i="4" s="1"/>
  <c r="C3053" i="4"/>
  <c r="E3053" i="4" s="1"/>
  <c r="F3053" i="4" s="1"/>
  <c r="T3053" i="4" s="1"/>
  <c r="C2077" i="4"/>
  <c r="E2077" i="4" s="1"/>
  <c r="F2077" i="4" s="1"/>
  <c r="X2077" i="4" s="1"/>
  <c r="C2922" i="4"/>
  <c r="E2922" i="4" s="1"/>
  <c r="F2922" i="4" s="1"/>
  <c r="AA2922" i="4" s="1"/>
  <c r="C3085" i="4"/>
  <c r="E3085" i="4" s="1"/>
  <c r="F3085" i="4" s="1"/>
  <c r="U3085" i="4" s="1"/>
  <c r="C1499" i="4"/>
  <c r="E1499" i="4" s="1"/>
  <c r="F1499" i="4" s="1"/>
  <c r="Q1499" i="4" s="1"/>
  <c r="C1412" i="4"/>
  <c r="E1412" i="4" s="1"/>
  <c r="F1412" i="4" s="1"/>
  <c r="Z1412" i="4" s="1"/>
  <c r="C718" i="4"/>
  <c r="E718" i="4" s="1"/>
  <c r="F718" i="4" s="1"/>
  <c r="AA718" i="4" s="1"/>
  <c r="C2250" i="4"/>
  <c r="E2250" i="4" s="1"/>
  <c r="F2250" i="4" s="1"/>
  <c r="Q2250" i="4" s="1"/>
  <c r="C897" i="4"/>
  <c r="E897" i="4" s="1"/>
  <c r="F897" i="4" s="1"/>
  <c r="U897" i="4" s="1"/>
  <c r="C2899" i="4"/>
  <c r="E2899" i="4" s="1"/>
  <c r="F2899" i="4" s="1"/>
  <c r="AA2899" i="4" s="1"/>
  <c r="C1609" i="4"/>
  <c r="E1609" i="4" s="1"/>
  <c r="F1609" i="4" s="1"/>
  <c r="T1609" i="4" s="1"/>
  <c r="C2683" i="4"/>
  <c r="E2683" i="4" s="1"/>
  <c r="F2683" i="4" s="1"/>
  <c r="S2683" i="4" s="1"/>
  <c r="C1024" i="4"/>
  <c r="E1024" i="4" s="1"/>
  <c r="F1024" i="4" s="1"/>
  <c r="Y1024" i="4" s="1"/>
  <c r="C373" i="4"/>
  <c r="E373" i="4" s="1"/>
  <c r="F373" i="4" s="1"/>
  <c r="P373" i="4" s="1"/>
  <c r="C2492" i="4"/>
  <c r="E2492" i="4" s="1"/>
  <c r="F2492" i="4" s="1"/>
  <c r="Y2492" i="4" s="1"/>
  <c r="C457" i="4"/>
  <c r="E457" i="4" s="1"/>
  <c r="F457" i="4" s="1"/>
  <c r="R457" i="4" s="1"/>
  <c r="C3220" i="4"/>
  <c r="E3220" i="4" s="1"/>
  <c r="F3220" i="4" s="1"/>
  <c r="Y3220" i="4" s="1"/>
  <c r="C1726" i="4"/>
  <c r="E1726" i="4" s="1"/>
  <c r="F1726" i="4" s="1"/>
  <c r="X1726" i="4" s="1"/>
  <c r="C2325" i="4"/>
  <c r="E2325" i="4" s="1"/>
  <c r="F2325" i="4" s="1"/>
  <c r="T2325" i="4" s="1"/>
  <c r="C2589" i="4"/>
  <c r="E2589" i="4" s="1"/>
  <c r="F2589" i="4" s="1"/>
  <c r="P2589" i="4" s="1"/>
  <c r="C2264" i="4"/>
  <c r="E2264" i="4" s="1"/>
  <c r="F2264" i="4" s="1"/>
  <c r="R2264" i="4" s="1"/>
  <c r="C506" i="4"/>
  <c r="E506" i="4" s="1"/>
  <c r="F506" i="4" s="1"/>
  <c r="T506" i="4" s="1"/>
  <c r="C619" i="4"/>
  <c r="E619" i="4" s="1"/>
  <c r="F619" i="4" s="1"/>
  <c r="X619" i="4" s="1"/>
  <c r="C1077" i="4"/>
  <c r="E1077" i="4" s="1"/>
  <c r="F1077" i="4" s="1"/>
  <c r="AA1077" i="4" s="1"/>
  <c r="C3216" i="4"/>
  <c r="E3216" i="4" s="1"/>
  <c r="F3216" i="4" s="1"/>
  <c r="Y3216" i="4" s="1"/>
  <c r="C2557" i="4"/>
  <c r="E2557" i="4" s="1"/>
  <c r="F2557" i="4" s="1"/>
  <c r="AA2557" i="4" s="1"/>
  <c r="C3134" i="4"/>
  <c r="E3134" i="4" s="1"/>
  <c r="F3134" i="4" s="1"/>
  <c r="V3134" i="4" s="1"/>
  <c r="C247" i="4"/>
  <c r="E247" i="4" s="1"/>
  <c r="F247" i="4" s="1"/>
  <c r="W247" i="4" s="1"/>
  <c r="C2768" i="4"/>
  <c r="E2768" i="4" s="1"/>
  <c r="F2768" i="4" s="1"/>
  <c r="V2768" i="4" s="1"/>
  <c r="C708" i="4"/>
  <c r="E708" i="4" s="1"/>
  <c r="F708" i="4" s="1"/>
  <c r="AA708" i="4" s="1"/>
  <c r="C1476" i="4"/>
  <c r="E1476" i="4" s="1"/>
  <c r="F1476" i="4" s="1"/>
  <c r="P1476" i="4" s="1"/>
  <c r="C1703" i="4"/>
  <c r="E1703" i="4" s="1"/>
  <c r="F1703" i="4" s="1"/>
  <c r="W1703" i="4" s="1"/>
  <c r="C2189" i="4"/>
  <c r="E2189" i="4" s="1"/>
  <c r="F2189" i="4" s="1"/>
  <c r="AA2189" i="4" s="1"/>
  <c r="C917" i="4"/>
  <c r="E917" i="4" s="1"/>
  <c r="F917" i="4" s="1"/>
  <c r="U917" i="4" s="1"/>
  <c r="C1080" i="4"/>
  <c r="E1080" i="4" s="1"/>
  <c r="F1080" i="4" s="1"/>
  <c r="AA1080" i="4" s="1"/>
  <c r="C941" i="4"/>
  <c r="E941" i="4" s="1"/>
  <c r="F941" i="4" s="1"/>
  <c r="V941" i="4" s="1"/>
  <c r="C818" i="4"/>
  <c r="E818" i="4" s="1"/>
  <c r="F818" i="4" s="1"/>
  <c r="R818" i="4" s="1"/>
  <c r="C556" i="4"/>
  <c r="E556" i="4" s="1"/>
  <c r="F556" i="4" s="1"/>
  <c r="V556" i="4" s="1"/>
  <c r="C272" i="4"/>
  <c r="E272" i="4" s="1"/>
  <c r="F272" i="4" s="1"/>
  <c r="X272" i="4" s="1"/>
  <c r="C1700" i="4"/>
  <c r="E1700" i="4" s="1"/>
  <c r="F1700" i="4" s="1"/>
  <c r="W1700" i="4" s="1"/>
  <c r="C2968" i="4"/>
  <c r="E2968" i="4" s="1"/>
  <c r="F2968" i="4" s="1"/>
  <c r="Q2968" i="4" s="1"/>
  <c r="C2609" i="4"/>
  <c r="E2609" i="4" s="1"/>
  <c r="F2609" i="4" s="1"/>
  <c r="Q2609" i="4" s="1"/>
  <c r="C2146" i="4"/>
  <c r="E2146" i="4" s="1"/>
  <c r="F2146" i="4" s="1"/>
  <c r="Z2146" i="4" s="1"/>
  <c r="C306" i="4"/>
  <c r="E306" i="4" s="1"/>
  <c r="F306" i="4" s="1"/>
  <c r="Y306" i="4" s="1"/>
  <c r="C274" i="4"/>
  <c r="E274" i="4" s="1"/>
  <c r="F274" i="4" s="1"/>
  <c r="X274" i="4" s="1"/>
  <c r="C682" i="4"/>
  <c r="E682" i="4" s="1"/>
  <c r="F682" i="4" s="1"/>
  <c r="Z682" i="4" s="1"/>
  <c r="C1256" i="4"/>
  <c r="E1256" i="4" s="1"/>
  <c r="F1256" i="4" s="1"/>
  <c r="U1256" i="4" s="1"/>
  <c r="C978" i="4"/>
  <c r="E978" i="4" s="1"/>
  <c r="F978" i="4" s="1"/>
  <c r="W978" i="4" s="1"/>
  <c r="C2940" i="4"/>
  <c r="E2940" i="4" s="1"/>
  <c r="F2940" i="4" s="1"/>
  <c r="P2940" i="4" s="1"/>
  <c r="C1948" i="4"/>
  <c r="E1948" i="4" s="1"/>
  <c r="F1948" i="4" s="1"/>
  <c r="S1948" i="4" s="1"/>
  <c r="C1480" i="4"/>
  <c r="E1480" i="4" s="1"/>
  <c r="F1480" i="4" s="1"/>
  <c r="P1480" i="4" s="1"/>
  <c r="C2679" i="4"/>
  <c r="E2679" i="4" s="1"/>
  <c r="F2679" i="4" s="1"/>
  <c r="S2679" i="4" s="1"/>
  <c r="C1031" i="4"/>
  <c r="E1031" i="4" s="1"/>
  <c r="F1031" i="4" s="1"/>
  <c r="Y1031" i="4" s="1"/>
  <c r="C1356" i="4"/>
  <c r="E1356" i="4" s="1"/>
  <c r="F1356" i="4" s="1"/>
  <c r="X1356" i="4" s="1"/>
  <c r="C1228" i="4"/>
  <c r="E1228" i="4" s="1"/>
  <c r="F1228" i="4" s="1"/>
  <c r="T1228" i="4" s="1"/>
  <c r="C1808" i="4"/>
  <c r="E1808" i="4" s="1"/>
  <c r="F1808" i="4" s="1"/>
  <c r="AA1808" i="4" s="1"/>
  <c r="C1005" i="4"/>
  <c r="E1005" i="4" s="1"/>
  <c r="F1005" i="4" s="1"/>
  <c r="X1005" i="4" s="1"/>
  <c r="C1846" i="4"/>
  <c r="E1846" i="4" s="1"/>
  <c r="F1846" i="4" s="1"/>
  <c r="P1846" i="4" s="1"/>
  <c r="C2117" i="4"/>
  <c r="E2117" i="4" s="1"/>
  <c r="F2117" i="4" s="1"/>
  <c r="Y2117" i="4" s="1"/>
  <c r="C767" i="4"/>
  <c r="E767" i="4" s="1"/>
  <c r="F767" i="4" s="1"/>
  <c r="P767" i="4" s="1"/>
  <c r="C498" i="4"/>
  <c r="E498" i="4" s="1"/>
  <c r="F498" i="4" s="1"/>
  <c r="T498" i="4" s="1"/>
  <c r="C1333" i="4"/>
  <c r="E1333" i="4" s="1"/>
  <c r="F1333" i="4" s="1"/>
  <c r="W1333" i="4" s="1"/>
  <c r="C803" i="4"/>
  <c r="E803" i="4" s="1"/>
  <c r="F803" i="4" s="1"/>
  <c r="R803" i="4" s="1"/>
  <c r="C355" i="4"/>
  <c r="E355" i="4" s="1"/>
  <c r="F355" i="4" s="1"/>
  <c r="AA355" i="4" s="1"/>
  <c r="C1581" i="4"/>
  <c r="E1581" i="4" s="1"/>
  <c r="F1581" i="4" s="1"/>
  <c r="S1581" i="4" s="1"/>
  <c r="C1282" i="4"/>
  <c r="E1282" i="4" s="1"/>
  <c r="F1282" i="4" s="1"/>
  <c r="U1282" i="4" s="1"/>
  <c r="C2523" i="4"/>
  <c r="E2523" i="4" s="1"/>
  <c r="F2523" i="4" s="1"/>
  <c r="Z2523" i="4" s="1"/>
  <c r="C2798" i="4"/>
  <c r="E2798" i="4" s="1"/>
  <c r="F2798" i="4" s="1"/>
  <c r="W2798" i="4" s="1"/>
  <c r="C1800" i="4"/>
  <c r="E1800" i="4" s="1"/>
  <c r="F1800" i="4" s="1"/>
  <c r="Z1800" i="4" s="1"/>
  <c r="C1598" i="4"/>
  <c r="E1598" i="4" s="1"/>
  <c r="F1598" i="4" s="1"/>
  <c r="T1598" i="4" s="1"/>
  <c r="C1312" i="4"/>
  <c r="E1312" i="4" s="1"/>
  <c r="F1312" i="4" s="1"/>
  <c r="V1312" i="4" s="1"/>
  <c r="C1736" i="4"/>
  <c r="E1736" i="4" s="1"/>
  <c r="F1736" i="4" s="1"/>
  <c r="X1736" i="4" s="1"/>
  <c r="C2645" i="4"/>
  <c r="E2645" i="4" s="1"/>
  <c r="F2645" i="4" s="1"/>
  <c r="R2645" i="4" s="1"/>
  <c r="C543" i="4"/>
  <c r="E543" i="4" s="1"/>
  <c r="F543" i="4" s="1"/>
  <c r="U543" i="4" s="1"/>
  <c r="C1535" i="4"/>
  <c r="E1535" i="4" s="1"/>
  <c r="F1535" i="4" s="1"/>
  <c r="R1535" i="4" s="1"/>
  <c r="C2756" i="4"/>
  <c r="E2756" i="4" s="1"/>
  <c r="F2756" i="4" s="1"/>
  <c r="V2756" i="4" s="1"/>
  <c r="C250" i="4"/>
  <c r="E250" i="4" s="1"/>
  <c r="F250" i="4" s="1"/>
  <c r="X250" i="4" s="1"/>
  <c r="C1439" i="4"/>
  <c r="E1439" i="4" s="1"/>
  <c r="F1439" i="4" s="1"/>
  <c r="AA1439" i="4" s="1"/>
  <c r="C3109" i="4"/>
  <c r="E3109" i="4" s="1"/>
  <c r="F3109" i="4" s="1"/>
  <c r="U3109" i="4" s="1"/>
  <c r="C2348" i="4"/>
  <c r="E2348" i="4" s="1"/>
  <c r="F2348" i="4" s="1"/>
  <c r="T2348" i="4" s="1"/>
  <c r="C1498" i="4"/>
  <c r="E1498" i="4" s="1"/>
  <c r="F1498" i="4" s="1"/>
  <c r="P1498" i="4" s="1"/>
  <c r="C206" i="4"/>
  <c r="E206" i="4" s="1"/>
  <c r="F206" i="4" s="1"/>
  <c r="V206" i="4" s="1"/>
  <c r="C1023" i="4"/>
  <c r="E1023" i="4" s="1"/>
  <c r="F1023" i="4" s="1"/>
  <c r="Y1023" i="4" s="1"/>
  <c r="C3232" i="4"/>
  <c r="E3232" i="4" s="1"/>
  <c r="F3232" i="4" s="1"/>
  <c r="Y3232" i="4" s="1"/>
  <c r="C245" i="4"/>
  <c r="E245" i="4" s="1"/>
  <c r="F245" i="4" s="1"/>
  <c r="W245" i="4" s="1"/>
  <c r="C1401" i="4"/>
  <c r="E1401" i="4" s="1"/>
  <c r="F1401" i="4" s="1"/>
  <c r="Y1401" i="4" s="1"/>
  <c r="C2812" i="4"/>
  <c r="E2812" i="4" s="1"/>
  <c r="F2812" i="4" s="1"/>
  <c r="X2812" i="4" s="1"/>
  <c r="C710" i="4"/>
  <c r="E710" i="4" s="1"/>
  <c r="F710" i="4" s="1"/>
  <c r="AA710" i="4" s="1"/>
  <c r="C1505" i="4"/>
  <c r="E1505" i="4" s="1"/>
  <c r="F1505" i="4" s="1"/>
  <c r="Q1505" i="4" s="1"/>
  <c r="C2452" i="4"/>
  <c r="E2452" i="4" s="1"/>
  <c r="F2452" i="4" s="1"/>
  <c r="X2452" i="4" s="1"/>
  <c r="C1749" i="4"/>
  <c r="E1749" i="4" s="1"/>
  <c r="F1749" i="4" s="1"/>
  <c r="Y1749" i="4" s="1"/>
  <c r="C749" i="4"/>
  <c r="E749" i="4" s="1"/>
  <c r="F749" i="4" s="1"/>
  <c r="P749" i="4" s="1"/>
  <c r="C3275" i="4"/>
  <c r="E3275" i="4" s="1"/>
  <c r="F3275" i="4" s="1"/>
  <c r="AA3275" i="4" s="1"/>
  <c r="C1951" i="4"/>
  <c r="E1951" i="4" s="1"/>
  <c r="F1951" i="4" s="1"/>
  <c r="S1951" i="4" s="1"/>
  <c r="C3118" i="4"/>
  <c r="E3118" i="4" s="1"/>
  <c r="F3118" i="4" s="1"/>
  <c r="V3118" i="4" s="1"/>
  <c r="C3088" i="4"/>
  <c r="E3088" i="4" s="1"/>
  <c r="F3088" i="4" s="1"/>
  <c r="U3088" i="4" s="1"/>
  <c r="C1848" i="4"/>
  <c r="E1848" i="4" s="1"/>
  <c r="F1848" i="4" s="1"/>
  <c r="P1848" i="4" s="1"/>
  <c r="C1630" i="4"/>
  <c r="E1630" i="4" s="1"/>
  <c r="F1630" i="4" s="1"/>
  <c r="U1630" i="4" s="1"/>
  <c r="C3070" i="4"/>
  <c r="E3070" i="4" s="1"/>
  <c r="F3070" i="4" s="1"/>
  <c r="T3070" i="4" s="1"/>
  <c r="C298" i="4"/>
  <c r="E298" i="4" s="1"/>
  <c r="F298" i="4" s="1"/>
  <c r="Y298" i="4" s="1"/>
  <c r="C1885" i="4"/>
  <c r="E1885" i="4" s="1"/>
  <c r="F1885" i="4" s="1"/>
  <c r="Q1885" i="4" s="1"/>
  <c r="C294" i="4"/>
  <c r="E294" i="4" s="1"/>
  <c r="F294" i="4" s="1"/>
  <c r="Y294" i="4" s="1"/>
  <c r="C1648" i="4"/>
  <c r="E1648" i="4" s="1"/>
  <c r="F1648" i="4" s="1"/>
  <c r="U1648" i="4" s="1"/>
  <c r="C1607" i="4"/>
  <c r="E1607" i="4" s="1"/>
  <c r="F1607" i="4" s="1"/>
  <c r="T1607" i="4" s="1"/>
  <c r="C3272" i="4"/>
  <c r="E3272" i="4" s="1"/>
  <c r="F3272" i="4" s="1"/>
  <c r="AA3272" i="4" s="1"/>
  <c r="C3009" i="4"/>
  <c r="E3009" i="4" s="1"/>
  <c r="F3009" i="4" s="1"/>
  <c r="R3009" i="4" s="1"/>
  <c r="C2705" i="4"/>
  <c r="E2705" i="4" s="1"/>
  <c r="F2705" i="4" s="1"/>
  <c r="T2705" i="4" s="1"/>
  <c r="C2521" i="4"/>
  <c r="E2521" i="4" s="1"/>
  <c r="F2521" i="4" s="1"/>
  <c r="Z2521" i="4" s="1"/>
  <c r="C835" i="4"/>
  <c r="E835" i="4" s="1"/>
  <c r="F835" i="4" s="1"/>
  <c r="S835" i="4" s="1"/>
  <c r="C1157" i="4"/>
  <c r="E1157" i="4" s="1"/>
  <c r="F1157" i="4" s="1"/>
  <c r="Q1157" i="4" s="1"/>
  <c r="C566" i="4"/>
  <c r="E566" i="4" s="1"/>
  <c r="F566" i="4" s="1"/>
  <c r="V566" i="4" s="1"/>
  <c r="C605" i="4"/>
  <c r="E605" i="4" s="1"/>
  <c r="F605" i="4" s="1"/>
  <c r="W605" i="4" s="1"/>
  <c r="C2126" i="4"/>
  <c r="E2126" i="4" s="1"/>
  <c r="F2126" i="4" s="1"/>
  <c r="Y2126" i="4" s="1"/>
  <c r="C1393" i="4"/>
  <c r="E1393" i="4" s="1"/>
  <c r="F1393" i="4" s="1"/>
  <c r="Y1393" i="4" s="1"/>
  <c r="C2211" i="4"/>
  <c r="E2211" i="4" s="1"/>
  <c r="F2211" i="4" s="1"/>
  <c r="P2211" i="4" s="1"/>
  <c r="C1903" i="4"/>
  <c r="E1903" i="4" s="1"/>
  <c r="F1903" i="4" s="1"/>
  <c r="R1903" i="4" s="1"/>
  <c r="C2844" i="4"/>
  <c r="E2844" i="4" s="1"/>
  <c r="F2844" i="4" s="1"/>
  <c r="Y2844" i="4" s="1"/>
  <c r="C1050" i="4"/>
  <c r="E1050" i="4" s="1"/>
  <c r="F1050" i="4" s="1"/>
  <c r="Z1050" i="4" s="1"/>
  <c r="C674" i="4"/>
  <c r="E674" i="4" s="1"/>
  <c r="F674" i="4" s="1"/>
  <c r="Y674" i="4" s="1"/>
  <c r="C3075" i="4"/>
  <c r="E3075" i="4" s="1"/>
  <c r="F3075" i="4" s="1"/>
  <c r="T3075" i="4" s="1"/>
  <c r="C2417" i="4"/>
  <c r="E2417" i="4" s="1"/>
  <c r="F2417" i="4" s="1"/>
  <c r="W2417" i="4" s="1"/>
  <c r="C833" i="4"/>
  <c r="E833" i="4" s="1"/>
  <c r="F833" i="4" s="1"/>
  <c r="S833" i="4" s="1"/>
  <c r="C3222" i="4"/>
  <c r="E3222" i="4" s="1"/>
  <c r="F3222" i="4" s="1"/>
  <c r="Y3222" i="4" s="1"/>
  <c r="C2786" i="4"/>
  <c r="E2786" i="4" s="1"/>
  <c r="F2786" i="4" s="1"/>
  <c r="W2786" i="4" s="1"/>
  <c r="C519" i="4"/>
  <c r="E519" i="4" s="1"/>
  <c r="F519" i="4" s="1"/>
  <c r="T519" i="4" s="1"/>
  <c r="C2442" i="4"/>
  <c r="E2442" i="4" s="1"/>
  <c r="F2442" i="4" s="1"/>
  <c r="X2442" i="4" s="1"/>
  <c r="C1049" i="4"/>
  <c r="E1049" i="4" s="1"/>
  <c r="F1049" i="4" s="1"/>
  <c r="Z1049" i="4" s="1"/>
  <c r="C1990" i="4"/>
  <c r="E1990" i="4" s="1"/>
  <c r="F1990" i="4" s="1"/>
  <c r="U1990" i="4" s="1"/>
  <c r="C1727" i="4"/>
  <c r="E1727" i="4" s="1"/>
  <c r="F1727" i="4" s="1"/>
  <c r="X1727" i="4" s="1"/>
  <c r="C2814" i="4"/>
  <c r="E2814" i="4" s="1"/>
  <c r="F2814" i="4" s="1"/>
  <c r="X2814" i="4" s="1"/>
  <c r="C1661" i="4"/>
  <c r="E1661" i="4" s="1"/>
  <c r="F1661" i="4" s="1"/>
  <c r="V1661" i="4" s="1"/>
  <c r="C3130" i="4"/>
  <c r="E3130" i="4" s="1"/>
  <c r="F3130" i="4" s="1"/>
  <c r="V3130" i="4" s="1"/>
  <c r="C2019" i="4"/>
  <c r="E2019" i="4" s="1"/>
  <c r="F2019" i="4" s="1"/>
  <c r="V2019" i="4" s="1"/>
  <c r="C961" i="4"/>
  <c r="E961" i="4" s="1"/>
  <c r="F961" i="4" s="1"/>
  <c r="W961" i="4" s="1"/>
  <c r="C660" i="4"/>
  <c r="E660" i="4" s="1"/>
  <c r="F660" i="4" s="1"/>
  <c r="Y660" i="4" s="1"/>
  <c r="C890" i="4"/>
  <c r="E890" i="4" s="1"/>
  <c r="F890" i="4" s="1"/>
  <c r="U890" i="4" s="1"/>
  <c r="C2966" i="4"/>
  <c r="E2966" i="4" s="1"/>
  <c r="F2966" i="4" s="1"/>
  <c r="Q2966" i="4" s="1"/>
  <c r="C2283" i="4"/>
  <c r="E2283" i="4" s="1"/>
  <c r="F2283" i="4" s="1"/>
  <c r="R2283" i="4" s="1"/>
  <c r="C1046" i="4"/>
  <c r="E1046" i="4" s="1"/>
  <c r="F1046" i="4" s="1"/>
  <c r="Z1046" i="4" s="1"/>
  <c r="C3177" i="4"/>
  <c r="E3177" i="4" s="1"/>
  <c r="F3177" i="4" s="1"/>
  <c r="X3177" i="4" s="1"/>
  <c r="C3086" i="4"/>
  <c r="E3086" i="4" s="1"/>
  <c r="F3086" i="4" s="1"/>
  <c r="U3086" i="4" s="1"/>
  <c r="C1152" i="4"/>
  <c r="E1152" i="4" s="1"/>
  <c r="F1152" i="4" s="1"/>
  <c r="Q1152" i="4" s="1"/>
  <c r="C1017" i="4"/>
  <c r="E1017" i="4" s="1"/>
  <c r="F1017" i="4" s="1"/>
  <c r="Y1017" i="4" s="1"/>
  <c r="C2661" i="4"/>
  <c r="E2661" i="4" s="1"/>
  <c r="F2661" i="4" s="1"/>
  <c r="S2661" i="4" s="1"/>
  <c r="C2129" i="4"/>
  <c r="E2129" i="4" s="1"/>
  <c r="F2129" i="4" s="1"/>
  <c r="Y2129" i="4" s="1"/>
  <c r="C310" i="4"/>
  <c r="E310" i="4" s="1"/>
  <c r="F310" i="4" s="1"/>
  <c r="Y310" i="4" s="1"/>
  <c r="C1722" i="4"/>
  <c r="E1722" i="4" s="1"/>
  <c r="F1722" i="4" s="1"/>
  <c r="X1722" i="4" s="1"/>
  <c r="C994" i="4"/>
  <c r="E994" i="4" s="1"/>
  <c r="F994" i="4" s="1"/>
  <c r="X994" i="4" s="1"/>
  <c r="C2516" i="4"/>
  <c r="E2516" i="4" s="1"/>
  <c r="F2516" i="4" s="1"/>
  <c r="Z2516" i="4" s="1"/>
  <c r="C585" i="4"/>
  <c r="E585" i="4" s="1"/>
  <c r="F585" i="4" s="1"/>
  <c r="W585" i="4" s="1"/>
  <c r="C707" i="4"/>
  <c r="E707" i="4" s="1"/>
  <c r="F707" i="4" s="1"/>
  <c r="AA707" i="4" s="1"/>
  <c r="C258" i="4"/>
  <c r="E258" i="4" s="1"/>
  <c r="F258" i="4" s="1"/>
  <c r="X258" i="4" s="1"/>
  <c r="C2377" i="4"/>
  <c r="E2377" i="4" s="1"/>
  <c r="F2377" i="4" s="1"/>
  <c r="U2377" i="4" s="1"/>
  <c r="C868" i="4"/>
  <c r="E868" i="4" s="1"/>
  <c r="F868" i="4" s="1"/>
  <c r="T868" i="4" s="1"/>
  <c r="C1695" i="4"/>
  <c r="E1695" i="4" s="1"/>
  <c r="F1695" i="4" s="1"/>
  <c r="W1695" i="4" s="1"/>
  <c r="C394" i="4"/>
  <c r="E394" i="4" s="1"/>
  <c r="F394" i="4" s="1"/>
  <c r="P394" i="4" s="1"/>
  <c r="C266" i="4"/>
  <c r="E266" i="4" s="1"/>
  <c r="F266" i="4" s="1"/>
  <c r="X266" i="4" s="1"/>
  <c r="C583" i="4"/>
  <c r="E583" i="4" s="1"/>
  <c r="F583" i="4" s="1"/>
  <c r="V583" i="4" s="1"/>
  <c r="C856" i="4"/>
  <c r="E856" i="4" s="1"/>
  <c r="F856" i="4" s="1"/>
  <c r="S856" i="4" s="1"/>
  <c r="C2685" i="4"/>
  <c r="E2685" i="4" s="1"/>
  <c r="F2685" i="4" s="1"/>
  <c r="T2685" i="4" s="1"/>
  <c r="C367" i="4"/>
  <c r="E367" i="4" s="1"/>
  <c r="F367" i="4" s="1"/>
  <c r="AA367" i="4" s="1"/>
  <c r="C1519" i="4"/>
  <c r="E1519" i="4" s="1"/>
  <c r="F1519" i="4" s="1"/>
  <c r="Q1519" i="4" s="1"/>
  <c r="C3018" i="4"/>
  <c r="E3018" i="4" s="1"/>
  <c r="F3018" i="4" s="1"/>
  <c r="R3018" i="4" s="1"/>
  <c r="C1532" i="4"/>
  <c r="E1532" i="4" s="1"/>
  <c r="F1532" i="4" s="1"/>
  <c r="R1532" i="4" s="1"/>
  <c r="C449" i="4"/>
  <c r="E449" i="4" s="1"/>
  <c r="F449" i="4" s="1"/>
  <c r="R449" i="4" s="1"/>
  <c r="C2636" i="4"/>
  <c r="E2636" i="4" s="1"/>
  <c r="F2636" i="4" s="1"/>
  <c r="R2636" i="4" s="1"/>
  <c r="C1174" i="4"/>
  <c r="E1174" i="4" s="1"/>
  <c r="F1174" i="4" s="1"/>
  <c r="R1174" i="4" s="1"/>
  <c r="C1838" i="4"/>
  <c r="E1838" i="4" s="1"/>
  <c r="F1838" i="4" s="1"/>
  <c r="P1838" i="4" s="1"/>
  <c r="C664" i="4"/>
  <c r="E664" i="4" s="1"/>
  <c r="F664" i="4" s="1"/>
  <c r="Y664" i="4" s="1"/>
  <c r="C1434" i="4"/>
  <c r="E1434" i="4" s="1"/>
  <c r="F1434" i="4" s="1"/>
  <c r="Z1434" i="4" s="1"/>
  <c r="C328" i="4"/>
  <c r="E328" i="4" s="1"/>
  <c r="F328" i="4" s="1"/>
  <c r="Z328" i="4" s="1"/>
  <c r="C1115" i="4"/>
  <c r="E1115" i="4" s="1"/>
  <c r="F1115" i="4" s="1"/>
  <c r="P1115" i="4" s="1"/>
  <c r="C594" i="4"/>
  <c r="E594" i="4" s="1"/>
  <c r="F594" i="4" s="1"/>
  <c r="W594" i="4" s="1"/>
  <c r="C3207" i="4"/>
  <c r="E3207" i="4" s="1"/>
  <c r="F3207" i="4" s="1"/>
  <c r="Y3207" i="4" s="1"/>
  <c r="C1825" i="4"/>
  <c r="E1825" i="4" s="1"/>
  <c r="F1825" i="4" s="1"/>
  <c r="AA1825" i="4" s="1"/>
  <c r="C2063" i="4"/>
  <c r="E2063" i="4" s="1"/>
  <c r="F2063" i="4" s="1"/>
  <c r="W2063" i="4" s="1"/>
  <c r="C360" i="4"/>
  <c r="E360" i="4" s="1"/>
  <c r="F360" i="4" s="1"/>
  <c r="AA360" i="4" s="1"/>
  <c r="C772" i="4"/>
  <c r="E772" i="4" s="1"/>
  <c r="F772" i="4" s="1"/>
  <c r="Q772" i="4" s="1"/>
  <c r="C1586" i="4"/>
  <c r="E1586" i="4" s="1"/>
  <c r="F1586" i="4" s="1"/>
  <c r="S1586" i="4" s="1"/>
  <c r="C1775" i="4"/>
  <c r="E1775" i="4" s="1"/>
  <c r="F1775" i="4" s="1"/>
  <c r="Z1775" i="4" s="1"/>
  <c r="C2542" i="4"/>
  <c r="E2542" i="4" s="1"/>
  <c r="F2542" i="4" s="1"/>
  <c r="AA2542" i="4" s="1"/>
  <c r="C578" i="4"/>
  <c r="E578" i="4" s="1"/>
  <c r="F578" i="4" s="1"/>
  <c r="V578" i="4" s="1"/>
  <c r="C2500" i="4"/>
  <c r="E2500" i="4" s="1"/>
  <c r="F2500" i="4" s="1"/>
  <c r="Y2500" i="4" s="1"/>
  <c r="C392" i="4"/>
  <c r="E392" i="4" s="1"/>
  <c r="F392" i="4" s="1"/>
  <c r="P392" i="4" s="1"/>
  <c r="C2579" i="4"/>
  <c r="E2579" i="4" s="1"/>
  <c r="F2579" i="4" s="1"/>
  <c r="P2579" i="4" s="1"/>
  <c r="C2382" i="4"/>
  <c r="E2382" i="4" s="1"/>
  <c r="F2382" i="4" s="1"/>
  <c r="V2382" i="4" s="1"/>
  <c r="C2751" i="4"/>
  <c r="E2751" i="4" s="1"/>
  <c r="F2751" i="4" s="1"/>
  <c r="V2751" i="4" s="1"/>
  <c r="C2268" i="4"/>
  <c r="E2268" i="4" s="1"/>
  <c r="F2268" i="4" s="1"/>
  <c r="R2268" i="4" s="1"/>
  <c r="C1264" i="4"/>
  <c r="E1264" i="4" s="1"/>
  <c r="F1264" i="4" s="1"/>
  <c r="U1264" i="4" s="1"/>
  <c r="C2134" i="4"/>
  <c r="E2134" i="4" s="1"/>
  <c r="F2134" i="4" s="1"/>
  <c r="Y2134" i="4" s="1"/>
  <c r="C922" i="4"/>
  <c r="E922" i="4" s="1"/>
  <c r="F922" i="4" s="1"/>
  <c r="V922" i="4" s="1"/>
  <c r="C3180" i="4"/>
  <c r="E3180" i="4" s="1"/>
  <c r="F3180" i="4" s="1"/>
  <c r="X3180" i="4" s="1"/>
  <c r="C1160" i="4"/>
  <c r="E1160" i="4" s="1"/>
  <c r="F1160" i="4" s="1"/>
  <c r="Q1160" i="4" s="1"/>
  <c r="C788" i="4"/>
  <c r="E788" i="4" s="1"/>
  <c r="F788" i="4" s="1"/>
  <c r="Q788" i="4" s="1"/>
  <c r="C1672" i="4"/>
  <c r="E1672" i="4" s="1"/>
  <c r="F1672" i="4" s="1"/>
  <c r="V1672" i="4" s="1"/>
  <c r="C2082" i="4"/>
  <c r="E2082" i="4" s="1"/>
  <c r="F2082" i="4" s="1"/>
  <c r="X2082" i="4" s="1"/>
  <c r="C1101" i="4"/>
  <c r="E1101" i="4" s="1"/>
  <c r="F1101" i="4" s="1"/>
  <c r="AA1101" i="4" s="1"/>
  <c r="C276" i="4"/>
  <c r="E276" i="4" s="1"/>
  <c r="F276" i="4" s="1"/>
  <c r="X276" i="4" s="1"/>
  <c r="C2723" i="4"/>
  <c r="E2723" i="4" s="1"/>
  <c r="F2723" i="4" s="1"/>
  <c r="U2723" i="4" s="1"/>
  <c r="C2305" i="4"/>
  <c r="E2305" i="4" s="1"/>
  <c r="F2305" i="4" s="1"/>
  <c r="S2305" i="4" s="1"/>
  <c r="C794" i="4"/>
  <c r="E794" i="4" s="1"/>
  <c r="F794" i="4" s="1"/>
  <c r="Q794" i="4" s="1"/>
  <c r="C2564" i="4"/>
  <c r="E2564" i="4" s="1"/>
  <c r="F2564" i="4" s="1"/>
  <c r="P2564" i="4" s="1"/>
  <c r="C232" i="4"/>
  <c r="E232" i="4" s="1"/>
  <c r="F232" i="4" s="1"/>
  <c r="W232" i="4" s="1"/>
  <c r="C1932" i="4"/>
  <c r="E1932" i="4" s="1"/>
  <c r="F1932" i="4" s="1"/>
  <c r="S1932" i="4" s="1"/>
  <c r="C1691" i="4"/>
  <c r="E1691" i="4" s="1"/>
  <c r="F1691" i="4" s="1"/>
  <c r="W1691" i="4" s="1"/>
  <c r="C933" i="4"/>
  <c r="E933" i="4" s="1"/>
  <c r="F933" i="4" s="1"/>
  <c r="V933" i="4" s="1"/>
  <c r="C939" i="4"/>
  <c r="E939" i="4" s="1"/>
  <c r="F939" i="4" s="1"/>
  <c r="V939" i="4" s="1"/>
  <c r="C1159" i="4"/>
  <c r="E1159" i="4" s="1"/>
  <c r="F1159" i="4" s="1"/>
  <c r="Q1159" i="4" s="1"/>
  <c r="C1704" i="4"/>
  <c r="E1704" i="4" s="1"/>
  <c r="F1704" i="4" s="1"/>
  <c r="W1704" i="4" s="1"/>
  <c r="C221" i="4"/>
  <c r="E221" i="4" s="1"/>
  <c r="F221" i="4" s="1"/>
  <c r="W221" i="4" s="1"/>
  <c r="C2187" i="4"/>
  <c r="E2187" i="4" s="1"/>
  <c r="F2187" i="4" s="1"/>
  <c r="AA2187" i="4" s="1"/>
  <c r="C3184" i="4"/>
  <c r="E3184" i="4" s="1"/>
  <c r="F3184" i="4" s="1"/>
  <c r="X3184" i="4" s="1"/>
  <c r="C280" i="4"/>
  <c r="E280" i="4" s="1"/>
  <c r="F280" i="4" s="1"/>
  <c r="Y280" i="4" s="1"/>
  <c r="C1836" i="4"/>
  <c r="E1836" i="4" s="1"/>
  <c r="F1836" i="4" s="1"/>
  <c r="P1836" i="4" s="1"/>
  <c r="C361" i="4"/>
  <c r="E361" i="4" s="1"/>
  <c r="F361" i="4" s="1"/>
  <c r="AA361" i="4" s="1"/>
  <c r="C283" i="4"/>
  <c r="E283" i="4" s="1"/>
  <c r="F283" i="4" s="1"/>
  <c r="Y283" i="4" s="1"/>
  <c r="C2898" i="4"/>
  <c r="E2898" i="4" s="1"/>
  <c r="F2898" i="4" s="1"/>
  <c r="AA2898" i="4" s="1"/>
  <c r="C2085" i="4"/>
  <c r="E2085" i="4" s="1"/>
  <c r="F2085" i="4" s="1"/>
  <c r="X2085" i="4" s="1"/>
  <c r="C3234" i="4"/>
  <c r="E3234" i="4" s="1"/>
  <c r="F3234" i="4" s="1"/>
  <c r="Z3234" i="4" s="1"/>
  <c r="C2538" i="4"/>
  <c r="E2538" i="4" s="1"/>
  <c r="F2538" i="4" s="1"/>
  <c r="AA2538" i="4" s="1"/>
  <c r="C203" i="4"/>
  <c r="E203" i="4" s="1"/>
  <c r="F203" i="4" s="1"/>
  <c r="V203" i="4" s="1"/>
  <c r="C1791" i="4"/>
  <c r="E1791" i="4" s="1"/>
  <c r="F1791" i="4" s="1"/>
  <c r="Z1791" i="4" s="1"/>
  <c r="C1428" i="4"/>
  <c r="E1428" i="4" s="1"/>
  <c r="F1428" i="4" s="1"/>
  <c r="Z1428" i="4" s="1"/>
  <c r="C335" i="4"/>
  <c r="E335" i="4" s="1"/>
  <c r="F335" i="4" s="1"/>
  <c r="Z335" i="4" s="1"/>
  <c r="C259" i="4"/>
  <c r="E259" i="4" s="1"/>
  <c r="F259" i="4" s="1"/>
  <c r="X259" i="4" s="1"/>
  <c r="C3257" i="4"/>
  <c r="E3257" i="4" s="1"/>
  <c r="F3257" i="4" s="1"/>
  <c r="Z3257" i="4" s="1"/>
  <c r="C536" i="4"/>
  <c r="E536" i="4" s="1"/>
  <c r="F536" i="4" s="1"/>
  <c r="U536" i="4" s="1"/>
  <c r="C8" i="4"/>
  <c r="E8" i="4" s="1"/>
  <c r="F8" i="4" s="1"/>
  <c r="P8" i="4" s="1"/>
  <c r="C1650" i="4"/>
  <c r="E1650" i="4" s="1"/>
  <c r="F1650" i="4" s="1"/>
  <c r="V1650" i="4" s="1"/>
  <c r="C1582" i="4"/>
  <c r="E1582" i="4" s="1"/>
  <c r="F1582" i="4" s="1"/>
  <c r="S1582" i="4" s="1"/>
  <c r="C3186" i="4"/>
  <c r="E3186" i="4" s="1"/>
  <c r="F3186" i="4" s="1"/>
  <c r="X3186" i="4" s="1"/>
  <c r="C2225" i="4"/>
  <c r="E2225" i="4" s="1"/>
  <c r="F2225" i="4" s="1"/>
  <c r="P2225" i="4" s="1"/>
  <c r="C1083" i="4"/>
  <c r="E1083" i="4" s="1"/>
  <c r="F1083" i="4" s="1"/>
  <c r="AA1083" i="4" s="1"/>
  <c r="C1618" i="4"/>
  <c r="E1618" i="4" s="1"/>
  <c r="F1618" i="4" s="1"/>
  <c r="T1618" i="4" s="1"/>
  <c r="C2415" i="4"/>
  <c r="E2415" i="4" s="1"/>
  <c r="F2415" i="4" s="1"/>
  <c r="W2415" i="4" s="1"/>
  <c r="C1132" i="4"/>
  <c r="E1132" i="4" s="1"/>
  <c r="F1132" i="4" s="1"/>
  <c r="P1132" i="4" s="1"/>
  <c r="C3241" i="4"/>
  <c r="E3241" i="4" s="1"/>
  <c r="F3241" i="4" s="1"/>
  <c r="Z3241" i="4" s="1"/>
  <c r="C1840" i="4"/>
  <c r="E1840" i="4" s="1"/>
  <c r="F1840" i="4" s="1"/>
  <c r="P1840" i="4" s="1"/>
  <c r="C1148" i="4"/>
  <c r="E1148" i="4" s="1"/>
  <c r="F1148" i="4" s="1"/>
  <c r="Q1148" i="4" s="1"/>
  <c r="C263" i="4"/>
  <c r="E263" i="4" s="1"/>
  <c r="F263" i="4" s="1"/>
  <c r="X263" i="4" s="1"/>
  <c r="C488" i="4"/>
  <c r="E488" i="4" s="1"/>
  <c r="F488" i="4" s="1"/>
  <c r="S488" i="4" s="1"/>
  <c r="C2896" i="4"/>
  <c r="E2896" i="4" s="1"/>
  <c r="F2896" i="4" s="1"/>
  <c r="Z2896" i="4" s="1"/>
  <c r="C781" i="4"/>
  <c r="E781" i="4" s="1"/>
  <c r="F781" i="4" s="1"/>
  <c r="Q781" i="4" s="1"/>
  <c r="C1201" i="4"/>
  <c r="E1201" i="4" s="1"/>
  <c r="F1201" i="4" s="1"/>
  <c r="S1201" i="4" s="1"/>
  <c r="C3209" i="4"/>
  <c r="E3209" i="4" s="1"/>
  <c r="F3209" i="4" s="1"/>
  <c r="Y3209" i="4" s="1"/>
  <c r="C893" i="4"/>
  <c r="E893" i="4" s="1"/>
  <c r="F893" i="4" s="1"/>
  <c r="U893" i="4" s="1"/>
  <c r="C729" i="4"/>
  <c r="E729" i="4" s="1"/>
  <c r="F729" i="4" s="1"/>
  <c r="AA729" i="4" s="1"/>
  <c r="C2384" i="4"/>
  <c r="E2384" i="4" s="1"/>
  <c r="F2384" i="4" s="1"/>
  <c r="V2384" i="4" s="1"/>
  <c r="C1837" i="4"/>
  <c r="E1837" i="4" s="1"/>
  <c r="F1837" i="4" s="1"/>
  <c r="P1837" i="4" s="1"/>
  <c r="C1927" i="4"/>
  <c r="E1927" i="4" s="1"/>
  <c r="F1927" i="4" s="1"/>
  <c r="S1927" i="4" s="1"/>
  <c r="C1585" i="4"/>
  <c r="E1585" i="4" s="1"/>
  <c r="F1585" i="4" s="1"/>
  <c r="S1585" i="4" s="1"/>
  <c r="C3283" i="4"/>
  <c r="E3283" i="4" s="1"/>
  <c r="F3283" i="4" s="1"/>
  <c r="AA3283" i="4" s="1"/>
  <c r="C1706" i="4"/>
  <c r="E1706" i="4" s="1"/>
  <c r="F1706" i="4" s="1"/>
  <c r="W1706" i="4" s="1"/>
  <c r="C1531" i="4"/>
  <c r="E1531" i="4" s="1"/>
  <c r="F1531" i="4" s="1"/>
  <c r="R1531" i="4" s="1"/>
  <c r="C1491" i="4"/>
  <c r="E1491" i="4" s="1"/>
  <c r="F1491" i="4" s="1"/>
  <c r="P1491" i="4" s="1"/>
  <c r="C226" i="4"/>
  <c r="E226" i="4" s="1"/>
  <c r="F226" i="4" s="1"/>
  <c r="W226" i="4" s="1"/>
  <c r="C3263" i="4"/>
  <c r="E3263" i="4" s="1"/>
  <c r="F3263" i="4" s="1"/>
  <c r="AA3263" i="4" s="1"/>
  <c r="C3151" i="4"/>
  <c r="E3151" i="4" s="1"/>
  <c r="F3151" i="4" s="1"/>
  <c r="W3151" i="4" s="1"/>
  <c r="C2024" i="4"/>
  <c r="E2024" i="4" s="1"/>
  <c r="F2024" i="4" s="1"/>
  <c r="V2024" i="4" s="1"/>
  <c r="C1062" i="4"/>
  <c r="E1062" i="4" s="1"/>
  <c r="F1062" i="4" s="1"/>
  <c r="Z1062" i="4" s="1"/>
  <c r="C1475" i="4"/>
  <c r="E1475" i="4" s="1"/>
  <c r="F1475" i="4" s="1"/>
  <c r="P1475" i="4" s="1"/>
  <c r="C2247" i="4"/>
  <c r="E2247" i="4" s="1"/>
  <c r="F2247" i="4" s="1"/>
  <c r="Q2247" i="4" s="1"/>
  <c r="C1826" i="4"/>
  <c r="E1826" i="4" s="1"/>
  <c r="F1826" i="4" s="1"/>
  <c r="AA1826" i="4" s="1"/>
  <c r="C356" i="4"/>
  <c r="E356" i="4" s="1"/>
  <c r="F356" i="4" s="1"/>
  <c r="AA356" i="4" s="1"/>
  <c r="C3224" i="4"/>
  <c r="E3224" i="4" s="1"/>
  <c r="F3224" i="4" s="1"/>
  <c r="Y3224" i="4" s="1"/>
  <c r="C2700" i="4"/>
  <c r="E2700" i="4" s="1"/>
  <c r="F2700" i="4" s="1"/>
  <c r="T2700" i="4" s="1"/>
  <c r="C2958" i="4"/>
  <c r="E2958" i="4" s="1"/>
  <c r="F2958" i="4" s="1"/>
  <c r="P2958" i="4" s="1"/>
  <c r="C972" i="4"/>
  <c r="E972" i="4" s="1"/>
  <c r="F972" i="4" s="1"/>
  <c r="W972" i="4" s="1"/>
  <c r="C2872" i="4"/>
  <c r="E2872" i="4" s="1"/>
  <c r="F2872" i="4" s="1"/>
  <c r="Z2872" i="4" s="1"/>
  <c r="C1344" i="4"/>
  <c r="E1344" i="4" s="1"/>
  <c r="F1344" i="4" s="1"/>
  <c r="W1344" i="4" s="1"/>
  <c r="C2028" i="4"/>
  <c r="E2028" i="4" s="1"/>
  <c r="F2028" i="4" s="1"/>
  <c r="V2028" i="4" s="1"/>
  <c r="C2058" i="4"/>
  <c r="E2058" i="4" s="1"/>
  <c r="F2058" i="4" s="1"/>
  <c r="W2058" i="4" s="1"/>
  <c r="C1839" i="4"/>
  <c r="E1839" i="4" s="1"/>
  <c r="F1839" i="4" s="1"/>
  <c r="P1839" i="4" s="1"/>
  <c r="C2217" i="4"/>
  <c r="E2217" i="4" s="1"/>
  <c r="F2217" i="4" s="1"/>
  <c r="P2217" i="4" s="1"/>
  <c r="C348" i="4"/>
  <c r="E348" i="4" s="1"/>
  <c r="F348" i="4" s="1"/>
  <c r="AA348" i="4" s="1"/>
  <c r="C2918" i="4"/>
  <c r="E2918" i="4" s="1"/>
  <c r="F2918" i="4" s="1"/>
  <c r="AA2918" i="4" s="1"/>
  <c r="C1946" i="4"/>
  <c r="E1946" i="4" s="1"/>
  <c r="F1946" i="4" s="1"/>
  <c r="S1946" i="4" s="1"/>
  <c r="C862" i="4"/>
  <c r="E862" i="4" s="1"/>
  <c r="F862" i="4" s="1"/>
  <c r="T862" i="4" s="1"/>
  <c r="C1928" i="4"/>
  <c r="E1928" i="4" s="1"/>
  <c r="F1928" i="4" s="1"/>
  <c r="S1928" i="4" s="1"/>
  <c r="C3011" i="4"/>
  <c r="E3011" i="4" s="1"/>
  <c r="F3011" i="4" s="1"/>
  <c r="R3011" i="4" s="1"/>
  <c r="C1834" i="4"/>
  <c r="E1834" i="4" s="1"/>
  <c r="F1834" i="4" s="1"/>
  <c r="P1834" i="4" s="1"/>
  <c r="C2544" i="4"/>
  <c r="E2544" i="4" s="1"/>
  <c r="F2544" i="4" s="1"/>
  <c r="AA2544" i="4" s="1"/>
  <c r="C704" i="4"/>
  <c r="E704" i="4" s="1"/>
  <c r="F704" i="4" s="1"/>
  <c r="Z704" i="4" s="1"/>
  <c r="C2611" i="4"/>
  <c r="E2611" i="4" s="1"/>
  <c r="F2611" i="4" s="1"/>
  <c r="Q2611" i="4" s="1"/>
  <c r="C1796" i="4"/>
  <c r="E1796" i="4" s="1"/>
  <c r="F1796" i="4" s="1"/>
  <c r="Z1796" i="4" s="1"/>
  <c r="C1961" i="4"/>
  <c r="E1961" i="4" s="1"/>
  <c r="F1961" i="4" s="1"/>
  <c r="T1961" i="4" s="1"/>
  <c r="C1145" i="4"/>
  <c r="E1145" i="4" s="1"/>
  <c r="F1145" i="4" s="1"/>
  <c r="Q1145" i="4" s="1"/>
  <c r="C1154" i="4"/>
  <c r="E1154" i="4" s="1"/>
  <c r="F1154" i="4" s="1"/>
  <c r="Q1154" i="4" s="1"/>
  <c r="C1368" i="4"/>
  <c r="E1368" i="4" s="1"/>
  <c r="F1368" i="4" s="1"/>
  <c r="X1368" i="4" s="1"/>
  <c r="C2933" i="4"/>
  <c r="E2933" i="4" s="1"/>
  <c r="F2933" i="4" s="1"/>
  <c r="P2933" i="4" s="1"/>
  <c r="C490" i="4"/>
  <c r="E490" i="4" s="1"/>
  <c r="F490" i="4" s="1"/>
  <c r="S490" i="4" s="1"/>
  <c r="C1539" i="4"/>
  <c r="E1539" i="4" s="1"/>
  <c r="F1539" i="4" s="1"/>
  <c r="R1539" i="4" s="1"/>
  <c r="C2389" i="4"/>
  <c r="E2389" i="4" s="1"/>
  <c r="F2389" i="4" s="1"/>
  <c r="V2389" i="4" s="1"/>
  <c r="C1020" i="4"/>
  <c r="E1020" i="4" s="1"/>
  <c r="F1020" i="4" s="1"/>
  <c r="Y1020" i="4" s="1"/>
  <c r="C1143" i="4"/>
  <c r="E1143" i="4" s="1"/>
  <c r="F1143" i="4" s="1"/>
  <c r="Q1143" i="4" s="1"/>
  <c r="C810" i="4"/>
  <c r="E810" i="4" s="1"/>
  <c r="F810" i="4" s="1"/>
  <c r="R810" i="4" s="1"/>
  <c r="C1644" i="4"/>
  <c r="E1644" i="4" s="1"/>
  <c r="F1644" i="4" s="1"/>
  <c r="U1644" i="4" s="1"/>
  <c r="C1989" i="4"/>
  <c r="E1989" i="4" s="1"/>
  <c r="F1989" i="4" s="1"/>
  <c r="U1989" i="4" s="1"/>
  <c r="C2917" i="4"/>
  <c r="E2917" i="4" s="1"/>
  <c r="F2917" i="4" s="1"/>
  <c r="AA2917" i="4" s="1"/>
  <c r="C2673" i="4"/>
  <c r="E2673" i="4" s="1"/>
  <c r="F2673" i="4" s="1"/>
  <c r="S2673" i="4" s="1"/>
  <c r="C759" i="4"/>
  <c r="E759" i="4" s="1"/>
  <c r="F759" i="4" s="1"/>
  <c r="P759" i="4" s="1"/>
  <c r="C3144" i="4"/>
  <c r="E3144" i="4" s="1"/>
  <c r="F3144" i="4" s="1"/>
  <c r="W3144" i="4" s="1"/>
  <c r="C2053" i="4"/>
  <c r="E2053" i="4" s="1"/>
  <c r="F2053" i="4" s="1"/>
  <c r="W2053" i="4" s="1"/>
  <c r="C959" i="4"/>
  <c r="E959" i="4" s="1"/>
  <c r="F959" i="4" s="1"/>
  <c r="W959" i="4" s="1"/>
  <c r="C2539" i="4"/>
  <c r="E2539" i="4" s="1"/>
  <c r="F2539" i="4" s="1"/>
  <c r="AA2539" i="4" s="1"/>
  <c r="C1891" i="4"/>
  <c r="E1891" i="4" s="1"/>
  <c r="F1891" i="4" s="1"/>
  <c r="Q1891" i="4" s="1"/>
  <c r="C1799" i="4"/>
  <c r="E1799" i="4" s="1"/>
  <c r="F1799" i="4" s="1"/>
  <c r="Z1799" i="4" s="1"/>
  <c r="C1060" i="4"/>
  <c r="E1060" i="4" s="1"/>
  <c r="F1060" i="4" s="1"/>
  <c r="Z1060" i="4" s="1"/>
  <c r="C1610" i="4"/>
  <c r="E1610" i="4" s="1"/>
  <c r="F1610" i="4" s="1"/>
  <c r="T1610" i="4" s="1"/>
  <c r="C215" i="4"/>
  <c r="E215" i="4" s="1"/>
  <c r="F215" i="4" s="1"/>
  <c r="V215" i="4" s="1"/>
  <c r="C1006" i="4"/>
  <c r="E1006" i="4" s="1"/>
  <c r="F1006" i="4" s="1"/>
  <c r="X1006" i="4" s="1"/>
  <c r="C2095" i="4"/>
  <c r="E2095" i="4" s="1"/>
  <c r="F2095" i="4" s="1"/>
  <c r="X2095" i="4" s="1"/>
  <c r="C2654" i="4"/>
  <c r="E2654" i="4" s="1"/>
  <c r="F2654" i="4" s="1"/>
  <c r="S2654" i="4" s="1"/>
  <c r="C2990" i="4"/>
  <c r="E2990" i="4" s="1"/>
  <c r="F2990" i="4" s="1"/>
  <c r="R2990" i="4" s="1"/>
  <c r="C2196" i="4"/>
  <c r="E2196" i="4" s="1"/>
  <c r="F2196" i="4" s="1"/>
  <c r="AA2196" i="4" s="1"/>
  <c r="C2592" i="4"/>
  <c r="E2592" i="4" s="1"/>
  <c r="F2592" i="4" s="1"/>
  <c r="P2592" i="4" s="1"/>
  <c r="C3256" i="4"/>
  <c r="E3256" i="4" s="1"/>
  <c r="F3256" i="4" s="1"/>
  <c r="Z3256" i="4" s="1"/>
  <c r="C1918" i="4"/>
  <c r="E1918" i="4" s="1"/>
  <c r="F1918" i="4" s="1"/>
  <c r="R1918" i="4" s="1"/>
  <c r="C3087" i="4"/>
  <c r="E3087" i="4" s="1"/>
  <c r="F3087" i="4" s="1"/>
  <c r="U3087" i="4" s="1"/>
  <c r="C2944" i="4"/>
  <c r="E2944" i="4" s="1"/>
  <c r="F2944" i="4" s="1"/>
  <c r="P2944" i="4" s="1"/>
  <c r="C1986" i="4"/>
  <c r="E1986" i="4" s="1"/>
  <c r="F1986" i="4" s="1"/>
  <c r="U1986" i="4" s="1"/>
  <c r="C2716" i="4"/>
  <c r="E2716" i="4" s="1"/>
  <c r="F2716" i="4" s="1"/>
  <c r="U2716" i="4" s="1"/>
  <c r="C1776" i="4"/>
  <c r="E1776" i="4" s="1"/>
  <c r="F1776" i="4" s="1"/>
  <c r="Z1776" i="4" s="1"/>
  <c r="C3235" i="4"/>
  <c r="E3235" i="4" s="1"/>
  <c r="F3235" i="4" s="1"/>
  <c r="Z3235" i="4" s="1"/>
  <c r="C1904" i="4"/>
  <c r="E1904" i="4" s="1"/>
  <c r="F1904" i="4" s="1"/>
  <c r="R1904" i="4" s="1"/>
  <c r="C2287" i="4"/>
  <c r="E2287" i="4" s="1"/>
  <c r="F2287" i="4" s="1"/>
  <c r="R2287" i="4" s="1"/>
  <c r="C278" i="4"/>
  <c r="E278" i="4" s="1"/>
  <c r="F278" i="4" s="1"/>
  <c r="X278" i="4" s="1"/>
  <c r="C1362" i="4"/>
  <c r="E1362" i="4" s="1"/>
  <c r="F1362" i="4" s="1"/>
  <c r="X1362" i="4" s="1"/>
  <c r="C2934" i="4"/>
  <c r="E2934" i="4" s="1"/>
  <c r="F2934" i="4" s="1"/>
  <c r="P2934" i="4" s="1"/>
  <c r="C3113" i="4"/>
  <c r="E3113" i="4" s="1"/>
  <c r="F3113" i="4" s="1"/>
  <c r="V3113" i="4" s="1"/>
  <c r="C1448" i="4"/>
  <c r="E1448" i="4" s="1"/>
  <c r="F1448" i="4" s="1"/>
  <c r="AA1448" i="4" s="1"/>
  <c r="C1639" i="4"/>
  <c r="E1639" i="4" s="1"/>
  <c r="F1639" i="4" s="1"/>
  <c r="U1639" i="4" s="1"/>
  <c r="C1413" i="4"/>
  <c r="E1413" i="4" s="1"/>
  <c r="F1413" i="4" s="1"/>
  <c r="Z1413" i="4" s="1"/>
  <c r="C353" i="4"/>
  <c r="E353" i="4" s="1"/>
  <c r="F353" i="4" s="1"/>
  <c r="AA353" i="4" s="1"/>
  <c r="C656" i="4"/>
  <c r="E656" i="4" s="1"/>
  <c r="F656" i="4" s="1"/>
  <c r="Y656" i="4" s="1"/>
  <c r="C2853" i="4"/>
  <c r="E2853" i="4" s="1"/>
  <c r="F2853" i="4" s="1"/>
  <c r="Y2853" i="4" s="1"/>
  <c r="C1595" i="4"/>
  <c r="E1595" i="4" s="1"/>
  <c r="F1595" i="4" s="1"/>
  <c r="T1595" i="4" s="1"/>
  <c r="C2743" i="4"/>
  <c r="E2743" i="4" s="1"/>
  <c r="F2743" i="4" s="1"/>
  <c r="U2743" i="4" s="1"/>
  <c r="C2629" i="4"/>
  <c r="E2629" i="4" s="1"/>
  <c r="F2629" i="4" s="1"/>
  <c r="R2629" i="4" s="1"/>
  <c r="C2044" i="4"/>
  <c r="E2044" i="4" s="1"/>
  <c r="F2044" i="4" s="1"/>
  <c r="V2044" i="4" s="1"/>
  <c r="C618" i="4"/>
  <c r="E618" i="4" s="1"/>
  <c r="F618" i="4" s="1"/>
  <c r="X618" i="4" s="1"/>
  <c r="C518" i="4"/>
  <c r="E518" i="4" s="1"/>
  <c r="F518" i="4" s="1"/>
  <c r="T518" i="4" s="1"/>
  <c r="C2039" i="4"/>
  <c r="E2039" i="4" s="1"/>
  <c r="F2039" i="4" s="1"/>
  <c r="V2039" i="4" s="1"/>
  <c r="C1824" i="4"/>
  <c r="E1824" i="4" s="1"/>
  <c r="F1824" i="4" s="1"/>
  <c r="AA1824" i="4" s="1"/>
  <c r="C2520" i="4"/>
  <c r="E2520" i="4" s="1"/>
  <c r="F2520" i="4" s="1"/>
  <c r="Z2520" i="4" s="1"/>
  <c r="C2813" i="4"/>
  <c r="E2813" i="4" s="1"/>
  <c r="F2813" i="4" s="1"/>
  <c r="X2813" i="4" s="1"/>
  <c r="C2537" i="4"/>
  <c r="E2537" i="4" s="1"/>
  <c r="F2537" i="4" s="1"/>
  <c r="AA2537" i="4" s="1"/>
  <c r="C1907" i="4"/>
  <c r="E1907" i="4" s="1"/>
  <c r="F1907" i="4" s="1"/>
  <c r="R1907" i="4" s="1"/>
  <c r="C2210" i="4"/>
  <c r="E2210" i="4" s="1"/>
  <c r="F2210" i="4" s="1"/>
  <c r="P2210" i="4" s="1"/>
  <c r="C3028" i="4"/>
  <c r="E3028" i="4" s="1"/>
  <c r="F3028" i="4" s="1"/>
  <c r="S3028" i="4" s="1"/>
  <c r="C2030" i="4"/>
  <c r="E2030" i="4" s="1"/>
  <c r="F2030" i="4" s="1"/>
  <c r="V2030" i="4" s="1"/>
  <c r="C2727" i="4"/>
  <c r="E2727" i="4" s="1"/>
  <c r="F2727" i="4" s="1"/>
  <c r="U2727" i="4" s="1"/>
  <c r="C1052" i="4"/>
  <c r="E1052" i="4" s="1"/>
  <c r="F1052" i="4" s="1"/>
  <c r="Z1052" i="4" s="1"/>
  <c r="C251" i="4"/>
  <c r="E251" i="4" s="1"/>
  <c r="F251" i="4" s="1"/>
  <c r="X251" i="4" s="1"/>
  <c r="C2969" i="4"/>
  <c r="E2969" i="4" s="1"/>
  <c r="F2969" i="4" s="1"/>
  <c r="Q2969" i="4" s="1"/>
  <c r="C2526" i="4"/>
  <c r="E2526" i="4" s="1"/>
  <c r="F2526" i="4" s="1"/>
  <c r="Z2526" i="4" s="1"/>
  <c r="C2460" i="4"/>
  <c r="E2460" i="4" s="1"/>
  <c r="F2460" i="4" s="1"/>
  <c r="X2460" i="4" s="1"/>
  <c r="C880" i="4"/>
  <c r="E880" i="4" s="1"/>
  <c r="F880" i="4" s="1"/>
  <c r="T880" i="4" s="1"/>
  <c r="C1070" i="4"/>
  <c r="E1070" i="4" s="1"/>
  <c r="F1070" i="4" s="1"/>
  <c r="Z1070" i="4" s="1"/>
  <c r="C3136" i="4"/>
  <c r="E3136" i="4" s="1"/>
  <c r="F3136" i="4" s="1"/>
  <c r="V3136" i="4" s="1"/>
  <c r="C495" i="4"/>
  <c r="E495" i="4" s="1"/>
  <c r="F495" i="4" s="1"/>
  <c r="T495" i="4" s="1"/>
  <c r="C1018" i="4"/>
  <c r="E1018" i="4" s="1"/>
  <c r="F1018" i="4" s="1"/>
  <c r="Y1018" i="4" s="1"/>
  <c r="C2254" i="4"/>
  <c r="E2254" i="4" s="1"/>
  <c r="F2254" i="4" s="1"/>
  <c r="Q2254" i="4" s="1"/>
  <c r="C2832" i="4"/>
  <c r="E2832" i="4" s="1"/>
  <c r="F2832" i="4" s="1"/>
  <c r="X2832" i="4" s="1"/>
  <c r="C1564" i="4"/>
  <c r="E1564" i="4" s="1"/>
  <c r="F1564" i="4" s="1"/>
  <c r="S1564" i="4" s="1"/>
  <c r="C1924" i="4"/>
  <c r="E1924" i="4" s="1"/>
  <c r="F1924" i="4" s="1"/>
  <c r="S1924" i="4" s="1"/>
  <c r="C1637" i="4"/>
  <c r="E1637" i="4" s="1"/>
  <c r="F1637" i="4" s="1"/>
  <c r="U1637" i="4" s="1"/>
  <c r="C2374" i="4"/>
  <c r="E2374" i="4" s="1"/>
  <c r="F2374" i="4" s="1"/>
  <c r="U2374" i="4" s="1"/>
  <c r="C1588" i="4"/>
  <c r="E1588" i="4" s="1"/>
  <c r="F1588" i="4" s="1"/>
  <c r="T1588" i="4" s="1"/>
  <c r="C705" i="4"/>
  <c r="E705" i="4" s="1"/>
  <c r="F705" i="4" s="1"/>
  <c r="Z705" i="4" s="1"/>
  <c r="C504" i="4"/>
  <c r="E504" i="4" s="1"/>
  <c r="F504" i="4" s="1"/>
  <c r="T504" i="4" s="1"/>
  <c r="C1649" i="4"/>
  <c r="E1649" i="4" s="1"/>
  <c r="F1649" i="4" s="1"/>
  <c r="V1649" i="4" s="1"/>
  <c r="C210" i="4"/>
  <c r="E210" i="4" s="1"/>
  <c r="F210" i="4" s="1"/>
  <c r="V210" i="4" s="1"/>
  <c r="C3045" i="4"/>
  <c r="E3045" i="4" s="1"/>
  <c r="F3045" i="4" s="1"/>
  <c r="S3045" i="4" s="1"/>
  <c r="C3250" i="4"/>
  <c r="E3250" i="4" s="1"/>
  <c r="F3250" i="4" s="1"/>
  <c r="Z3250" i="4" s="1"/>
  <c r="C2514" i="4"/>
  <c r="E2514" i="4" s="1"/>
  <c r="F2514" i="4" s="1"/>
  <c r="Z2514" i="4" s="1"/>
  <c r="C1294" i="4"/>
  <c r="E1294" i="4" s="1"/>
  <c r="F1294" i="4" s="1"/>
  <c r="V1294" i="4" s="1"/>
  <c r="C1616" i="4"/>
  <c r="E1616" i="4" s="1"/>
  <c r="F1616" i="4" s="1"/>
  <c r="T1616" i="4" s="1"/>
  <c r="C648" i="4"/>
  <c r="E648" i="4" s="1"/>
  <c r="F648" i="4" s="1"/>
  <c r="Y648" i="4" s="1"/>
  <c r="C391" i="4"/>
  <c r="E391" i="4" s="1"/>
  <c r="F391" i="4" s="1"/>
  <c r="P391" i="4" s="1"/>
  <c r="C224" i="4"/>
  <c r="E224" i="4" s="1"/>
  <c r="F224" i="4" s="1"/>
  <c r="W224" i="4" s="1"/>
  <c r="C1276" i="4"/>
  <c r="E1276" i="4" s="1"/>
  <c r="F1276" i="4" s="1"/>
  <c r="U1276" i="4" s="1"/>
  <c r="C1376" i="4"/>
  <c r="E1376" i="4" s="1"/>
  <c r="F1376" i="4" s="1"/>
  <c r="Y1376" i="4" s="1"/>
  <c r="C212" i="4"/>
  <c r="E212" i="4" s="1"/>
  <c r="F212" i="4" s="1"/>
  <c r="V212" i="4" s="1"/>
  <c r="C309" i="4"/>
  <c r="E309" i="4" s="1"/>
  <c r="F309" i="4" s="1"/>
  <c r="Y309" i="4" s="1"/>
  <c r="C511" i="4"/>
  <c r="E511" i="4" s="1"/>
  <c r="F511" i="4" s="1"/>
  <c r="T511" i="4" s="1"/>
  <c r="C752" i="4"/>
  <c r="E752" i="4" s="1"/>
  <c r="F752" i="4" s="1"/>
  <c r="P752" i="4" s="1"/>
  <c r="C2073" i="4"/>
  <c r="E2073" i="4" s="1"/>
  <c r="F2073" i="4" s="1"/>
  <c r="W2073" i="4" s="1"/>
  <c r="C1072" i="4"/>
  <c r="E1072" i="4" s="1"/>
  <c r="F1072" i="4" s="1"/>
  <c r="AA1072" i="4" s="1"/>
  <c r="C2662" i="4"/>
  <c r="E2662" i="4" s="1"/>
  <c r="F2662" i="4" s="1"/>
  <c r="S2662" i="4" s="1"/>
  <c r="C1767" i="4"/>
  <c r="E1767" i="4" s="1"/>
  <c r="F1767" i="4" s="1"/>
  <c r="Y1767" i="4" s="1"/>
  <c r="C2967" i="4"/>
  <c r="E2967" i="4" s="1"/>
  <c r="F2967" i="4" s="1"/>
  <c r="Q2967" i="4" s="1"/>
  <c r="C3032" i="4"/>
  <c r="E3032" i="4" s="1"/>
  <c r="F3032" i="4" s="1"/>
  <c r="S3032" i="4" s="1"/>
  <c r="C2559" i="4"/>
  <c r="E2559" i="4" s="1"/>
  <c r="F2559" i="4" s="1"/>
  <c r="AA2559" i="4" s="1"/>
  <c r="C2113" i="4"/>
  <c r="E2113" i="4" s="1"/>
  <c r="F2113" i="4" s="1"/>
  <c r="Y2113" i="4" s="1"/>
  <c r="C1244" i="4"/>
  <c r="E1244" i="4" s="1"/>
  <c r="F1244" i="4" s="1"/>
  <c r="T1244" i="4" s="1"/>
  <c r="C3097" i="4"/>
  <c r="E3097" i="4" s="1"/>
  <c r="F3097" i="4" s="1"/>
  <c r="U3097" i="4" s="1"/>
  <c r="C484" i="4"/>
  <c r="E484" i="4" s="1"/>
  <c r="F484" i="4" s="1"/>
  <c r="S484" i="4" s="1"/>
  <c r="C1424" i="4"/>
  <c r="E1424" i="4" s="1"/>
  <c r="F1424" i="4" s="1"/>
  <c r="Z1424" i="4" s="1"/>
  <c r="C2634" i="4"/>
  <c r="E2634" i="4" s="1"/>
  <c r="F2634" i="4" s="1"/>
  <c r="R2634" i="4" s="1"/>
  <c r="C892" i="4"/>
  <c r="E892" i="4" s="1"/>
  <c r="F892" i="4" s="1"/>
  <c r="U892" i="4" s="1"/>
  <c r="C1353" i="4"/>
  <c r="E1353" i="4" s="1"/>
  <c r="F1353" i="4" s="1"/>
  <c r="X1353" i="4" s="1"/>
  <c r="C3120" i="4"/>
  <c r="E3120" i="4" s="1"/>
  <c r="F3120" i="4" s="1"/>
  <c r="V3120" i="4" s="1"/>
  <c r="C2373" i="4"/>
  <c r="E2373" i="4" s="1"/>
  <c r="F2373" i="4" s="1"/>
  <c r="U2373" i="4" s="1"/>
  <c r="C2919" i="4"/>
  <c r="E2919" i="4" s="1"/>
  <c r="F2919" i="4" s="1"/>
  <c r="AA2919" i="4" s="1"/>
  <c r="C3162" i="4"/>
  <c r="E3162" i="4" s="1"/>
  <c r="F3162" i="4" s="1"/>
  <c r="W3162" i="4" s="1"/>
  <c r="C1553" i="4"/>
  <c r="E1553" i="4" s="1"/>
  <c r="F1553" i="4" s="1"/>
  <c r="R1553" i="4" s="1"/>
  <c r="C3293" i="4"/>
  <c r="E3293" i="4" s="1"/>
  <c r="F3293" i="4" s="1"/>
  <c r="AA3293" i="4" s="1"/>
  <c r="C1895" i="4"/>
  <c r="E1895" i="4" s="1"/>
  <c r="F1895" i="4" s="1"/>
  <c r="R1895" i="4" s="1"/>
  <c r="C2159" i="4"/>
  <c r="E2159" i="4" s="1"/>
  <c r="F2159" i="4" s="1"/>
  <c r="Z2159" i="4" s="1"/>
  <c r="C1217" i="4"/>
  <c r="E1217" i="4" s="1"/>
  <c r="F1217" i="4" s="1"/>
  <c r="S1217" i="4" s="1"/>
  <c r="C3024" i="4"/>
  <c r="E3024" i="4" s="1"/>
  <c r="F3024" i="4" s="1"/>
  <c r="S3024" i="4" s="1"/>
  <c r="C2223" i="4"/>
  <c r="E2223" i="4" s="1"/>
  <c r="F2223" i="4" s="1"/>
  <c r="P2223" i="4" s="1"/>
  <c r="C1620" i="4"/>
  <c r="E1620" i="4" s="1"/>
  <c r="F1620" i="4" s="1"/>
  <c r="U1620" i="4" s="1"/>
  <c r="C1360" i="4"/>
  <c r="E1360" i="4" s="1"/>
  <c r="F1360" i="4" s="1"/>
  <c r="X1360" i="4" s="1"/>
  <c r="C3019" i="4"/>
  <c r="E3019" i="4" s="1"/>
  <c r="F3019" i="4" s="1"/>
  <c r="S3019" i="4" s="1"/>
  <c r="C1720" i="4"/>
  <c r="E1720" i="4" s="1"/>
  <c r="F1720" i="4" s="1"/>
  <c r="X1720" i="4" s="1"/>
  <c r="C1563" i="4"/>
  <c r="E1563" i="4" s="1"/>
  <c r="F1563" i="4" s="1"/>
  <c r="S1563" i="4" s="1"/>
  <c r="C3067" i="4"/>
  <c r="E3067" i="4" s="1"/>
  <c r="F3067" i="4" s="1"/>
  <c r="T3067" i="4" s="1"/>
  <c r="C1785" i="4"/>
  <c r="E1785" i="4" s="1"/>
  <c r="F1785" i="4" s="1"/>
  <c r="Z1785" i="4" s="1"/>
  <c r="C2785" i="4"/>
  <c r="E2785" i="4" s="1"/>
  <c r="F2785" i="4" s="1"/>
  <c r="W2785" i="4" s="1"/>
  <c r="C503" i="4"/>
  <c r="E503" i="4" s="1"/>
  <c r="F503" i="4" s="1"/>
  <c r="T503" i="4" s="1"/>
  <c r="C2401" i="4"/>
  <c r="E2401" i="4" s="1"/>
  <c r="F2401" i="4" s="1"/>
  <c r="V2401" i="4" s="1"/>
  <c r="C3165" i="4"/>
  <c r="E3165" i="4" s="1"/>
  <c r="F3165" i="4" s="1"/>
  <c r="W3165" i="4" s="1"/>
  <c r="C2489" i="4"/>
  <c r="E2489" i="4" s="1"/>
  <c r="F2489" i="4" s="1"/>
  <c r="Y2489" i="4" s="1"/>
  <c r="C2561" i="4"/>
  <c r="E2561" i="4" s="1"/>
  <c r="F2561" i="4" s="1"/>
  <c r="AA2561" i="4" s="1"/>
  <c r="C2597" i="4"/>
  <c r="E2597" i="4" s="1"/>
  <c r="F2597" i="4" s="1"/>
  <c r="Q2597" i="4" s="1"/>
  <c r="C1752" i="4"/>
  <c r="E1752" i="4" s="1"/>
  <c r="F1752" i="4" s="1"/>
  <c r="Y1752" i="4" s="1"/>
  <c r="C2340" i="4"/>
  <c r="E2340" i="4" s="1"/>
  <c r="F2340" i="4" s="1"/>
  <c r="T2340" i="4" s="1"/>
  <c r="C322" i="4"/>
  <c r="E322" i="4" s="1"/>
  <c r="F322" i="4" s="1"/>
  <c r="Z322" i="4" s="1"/>
  <c r="C2530" i="4"/>
  <c r="E2530" i="4" s="1"/>
  <c r="F2530" i="4" s="1"/>
  <c r="Z2530" i="4" s="1"/>
  <c r="C1831" i="4"/>
  <c r="E1831" i="4" s="1"/>
  <c r="F1831" i="4" s="1"/>
  <c r="AA1831" i="4" s="1"/>
  <c r="C2043" i="4"/>
  <c r="E2043" i="4" s="1"/>
  <c r="F2043" i="4" s="1"/>
  <c r="V2043" i="4" s="1"/>
  <c r="C843" i="4"/>
  <c r="E843" i="4" s="1"/>
  <c r="F843" i="4" s="1"/>
  <c r="S843" i="4" s="1"/>
  <c r="C666" i="4"/>
  <c r="E666" i="4" s="1"/>
  <c r="F666" i="4" s="1"/>
  <c r="Y666" i="4" s="1"/>
  <c r="C1852" i="4"/>
  <c r="E1852" i="4" s="1"/>
  <c r="F1852" i="4" s="1"/>
  <c r="P1852" i="4" s="1"/>
  <c r="C776" i="4"/>
  <c r="E776" i="4" s="1"/>
  <c r="F776" i="4" s="1"/>
  <c r="Q776" i="4" s="1"/>
  <c r="C791" i="4"/>
  <c r="E791" i="4" s="1"/>
  <c r="F791" i="4" s="1"/>
  <c r="Q791" i="4" s="1"/>
  <c r="C2465" i="4"/>
  <c r="E2465" i="4" s="1"/>
  <c r="F2465" i="4" s="1"/>
  <c r="X2465" i="4" s="1"/>
  <c r="C1156" i="4"/>
  <c r="E1156" i="4" s="1"/>
  <c r="F1156" i="4" s="1"/>
  <c r="Q1156" i="4" s="1"/>
  <c r="C1690" i="4"/>
  <c r="E1690" i="4" s="1"/>
  <c r="F1690" i="4" s="1"/>
  <c r="W1690" i="4" s="1"/>
  <c r="C2746" i="4"/>
  <c r="E2746" i="4" s="1"/>
  <c r="F2746" i="4" s="1"/>
  <c r="V2746" i="4" s="1"/>
  <c r="C3152" i="4"/>
  <c r="E3152" i="4" s="1"/>
  <c r="F3152" i="4" s="1"/>
  <c r="W3152" i="4" s="1"/>
  <c r="C1665" i="4"/>
  <c r="E1665" i="4" s="1"/>
  <c r="F1665" i="4" s="1"/>
  <c r="V1665" i="4" s="1"/>
  <c r="C851" i="4"/>
  <c r="E851" i="4" s="1"/>
  <c r="F851" i="4" s="1"/>
  <c r="S851" i="4" s="1"/>
  <c r="C1421" i="4"/>
  <c r="E1421" i="4" s="1"/>
  <c r="F1421" i="4" s="1"/>
  <c r="Z1421" i="4" s="1"/>
  <c r="C533" i="4"/>
  <c r="E533" i="4" s="1"/>
  <c r="F533" i="4" s="1"/>
  <c r="U533" i="4" s="1"/>
  <c r="C2273" i="4"/>
  <c r="E2273" i="4" s="1"/>
  <c r="F2273" i="4" s="1"/>
  <c r="R2273" i="4" s="1"/>
  <c r="C3017" i="4"/>
  <c r="E3017" i="4" s="1"/>
  <c r="F3017" i="4" s="1"/>
  <c r="R3017" i="4" s="1"/>
  <c r="C886" i="4"/>
  <c r="E886" i="4" s="1"/>
  <c r="F886" i="4" s="1"/>
  <c r="T886" i="4" s="1"/>
  <c r="C1688" i="4"/>
  <c r="E1688" i="4" s="1"/>
  <c r="F1688" i="4" s="1"/>
  <c r="W1688" i="4" s="1"/>
  <c r="C863" i="4"/>
  <c r="E863" i="4" s="1"/>
  <c r="F863" i="4" s="1"/>
  <c r="T863" i="4" s="1"/>
  <c r="C1744" i="4"/>
  <c r="E1744" i="4" s="1"/>
  <c r="F1744" i="4" s="1"/>
  <c r="Y1744" i="4" s="1"/>
  <c r="C808" i="4"/>
  <c r="E808" i="4" s="1"/>
  <c r="F808" i="4" s="1"/>
  <c r="R808" i="4" s="1"/>
  <c r="C2926" i="4"/>
  <c r="E2926" i="4" s="1"/>
  <c r="F2926" i="4" s="1"/>
  <c r="AA2926" i="4" s="1"/>
  <c r="C1950" i="4"/>
  <c r="E1950" i="4" s="1"/>
  <c r="F1950" i="4" s="1"/>
  <c r="S1950" i="4" s="1"/>
  <c r="C1102" i="4"/>
  <c r="E1102" i="4" s="1"/>
  <c r="F1102" i="4" s="1"/>
  <c r="P1102" i="4" s="1"/>
  <c r="C955" i="4"/>
  <c r="E955" i="4" s="1"/>
  <c r="F955" i="4" s="1"/>
  <c r="W955" i="4" s="1"/>
  <c r="C1380" i="4"/>
  <c r="E1380" i="4" s="1"/>
  <c r="F1380" i="4" s="1"/>
  <c r="Y1380" i="4" s="1"/>
  <c r="C1579" i="4"/>
  <c r="E1579" i="4" s="1"/>
  <c r="F1579" i="4" s="1"/>
  <c r="S1579" i="4" s="1"/>
  <c r="C2370" i="4"/>
  <c r="E2370" i="4" s="1"/>
  <c r="F2370" i="4" s="1"/>
  <c r="U2370" i="4" s="1"/>
  <c r="C3096" i="4"/>
  <c r="E3096" i="4" s="1"/>
  <c r="F3096" i="4" s="1"/>
  <c r="U3096" i="4" s="1"/>
  <c r="C1048" i="4"/>
  <c r="E1048" i="4" s="1"/>
  <c r="F1048" i="4" s="1"/>
  <c r="Z1048" i="4" s="1"/>
  <c r="C501" i="4"/>
  <c r="E501" i="4" s="1"/>
  <c r="F501" i="4" s="1"/>
  <c r="T501" i="4" s="1"/>
  <c r="C3056" i="4"/>
  <c r="E3056" i="4" s="1"/>
  <c r="F3056" i="4" s="1"/>
  <c r="T3056" i="4" s="1"/>
  <c r="C612" i="4"/>
  <c r="E612" i="4" s="1"/>
  <c r="F612" i="4" s="1"/>
  <c r="W612" i="4" s="1"/>
  <c r="C1268" i="4"/>
  <c r="E1268" i="4" s="1"/>
  <c r="F1268" i="4" s="1"/>
  <c r="U1268" i="4" s="1"/>
  <c r="C914" i="4"/>
  <c r="E914" i="4" s="1"/>
  <c r="F914" i="4" s="1"/>
  <c r="U914" i="4" s="1"/>
  <c r="C1290" i="4"/>
  <c r="E1290" i="4" s="1"/>
  <c r="F1290" i="4" s="1"/>
  <c r="V1290" i="4" s="1"/>
  <c r="C2627" i="4"/>
  <c r="E2627" i="4" s="1"/>
  <c r="F2627" i="4" s="1"/>
  <c r="R2627" i="4" s="1"/>
  <c r="C2278" i="4"/>
  <c r="E2278" i="4" s="1"/>
  <c r="F2278" i="4" s="1"/>
  <c r="R2278" i="4" s="1"/>
  <c r="C2256" i="4"/>
  <c r="E2256" i="4" s="1"/>
  <c r="F2256" i="4" s="1"/>
  <c r="Q2256" i="4" s="1"/>
  <c r="C2116" i="4"/>
  <c r="E2116" i="4" s="1"/>
  <c r="F2116" i="4" s="1"/>
  <c r="Y2116" i="4" s="1"/>
  <c r="C485" i="4"/>
  <c r="E485" i="4" s="1"/>
  <c r="F485" i="4" s="1"/>
  <c r="S485" i="4" s="1"/>
  <c r="C3064" i="4"/>
  <c r="E3064" i="4" s="1"/>
  <c r="F3064" i="4" s="1"/>
  <c r="T3064" i="4" s="1"/>
  <c r="C733" i="4"/>
  <c r="E733" i="4" s="1"/>
  <c r="F733" i="4" s="1"/>
  <c r="AA733" i="4" s="1"/>
  <c r="C1342" i="4"/>
  <c r="E1342" i="4" s="1"/>
  <c r="F1342" i="4" s="1"/>
  <c r="W1342" i="4" s="1"/>
  <c r="C2229" i="4"/>
  <c r="E2229" i="4" s="1"/>
  <c r="F2229" i="4" s="1"/>
  <c r="Q2229" i="4" s="1"/>
  <c r="C3021" i="4"/>
  <c r="E3021" i="4" s="1"/>
  <c r="F3021" i="4" s="1"/>
  <c r="S3021" i="4" s="1"/>
  <c r="C1478" i="4"/>
  <c r="E1478" i="4" s="1"/>
  <c r="F1478" i="4" s="1"/>
  <c r="P1478" i="4" s="1"/>
  <c r="C2676" i="4"/>
  <c r="E2676" i="4" s="1"/>
  <c r="F2676" i="4" s="1"/>
  <c r="S2676" i="4" s="1"/>
  <c r="C1241" i="4"/>
  <c r="E1241" i="4" s="1"/>
  <c r="F1241" i="4" s="1"/>
  <c r="T1241" i="4" s="1"/>
  <c r="C3038" i="4"/>
  <c r="E3038" i="4" s="1"/>
  <c r="F3038" i="4" s="1"/>
  <c r="S3038" i="4" s="1"/>
  <c r="C2425" i="4"/>
  <c r="E2425" i="4" s="1"/>
  <c r="F2425" i="4" s="1"/>
  <c r="W2425" i="4" s="1"/>
  <c r="C2869" i="4"/>
  <c r="E2869" i="4" s="1"/>
  <c r="F2869" i="4" s="1"/>
  <c r="Z2869" i="4" s="1"/>
  <c r="C1863" i="4"/>
  <c r="E1863" i="4" s="1"/>
  <c r="F1863" i="4" s="1"/>
  <c r="P1863" i="4" s="1"/>
  <c r="C806" i="4"/>
  <c r="E806" i="4" s="1"/>
  <c r="F806" i="4" s="1"/>
  <c r="R806" i="4" s="1"/>
  <c r="C2937" i="4"/>
  <c r="E2937" i="4" s="1"/>
  <c r="F2937" i="4" s="1"/>
  <c r="P2937" i="4" s="1"/>
  <c r="C2303" i="4"/>
  <c r="E2303" i="4" s="1"/>
  <c r="F2303" i="4" s="1"/>
  <c r="S2303" i="4" s="1"/>
  <c r="C1386" i="4"/>
  <c r="E1386" i="4" s="1"/>
  <c r="F1386" i="4" s="1"/>
  <c r="Y1386" i="4" s="1"/>
  <c r="C2277" i="4"/>
  <c r="E2277" i="4" s="1"/>
  <c r="F2277" i="4" s="1"/>
  <c r="R2277" i="4" s="1"/>
  <c r="C2827" i="4"/>
  <c r="E2827" i="4" s="1"/>
  <c r="F2827" i="4" s="1"/>
  <c r="X2827" i="4" s="1"/>
  <c r="C1211" i="4"/>
  <c r="E1211" i="4" s="1"/>
  <c r="F1211" i="4" s="1"/>
  <c r="S1211" i="4" s="1"/>
  <c r="C2335" i="4"/>
  <c r="E2335" i="4" s="1"/>
  <c r="F2335" i="4" s="1"/>
  <c r="T2335" i="4" s="1"/>
  <c r="C2456" i="4"/>
  <c r="E2456" i="4" s="1"/>
  <c r="F2456" i="4" s="1"/>
  <c r="X2456" i="4" s="1"/>
  <c r="C1300" i="4"/>
  <c r="E1300" i="4" s="1"/>
  <c r="F1300" i="4" s="1"/>
  <c r="V1300" i="4" s="1"/>
  <c r="C3183" i="4"/>
  <c r="E3183" i="4" s="1"/>
  <c r="F3183" i="4" s="1"/>
  <c r="X3183" i="4" s="1"/>
  <c r="C2573" i="4"/>
  <c r="E2573" i="4" s="1"/>
  <c r="F2573" i="4" s="1"/>
  <c r="P2573" i="4" s="1"/>
  <c r="C846" i="4"/>
  <c r="E846" i="4" s="1"/>
  <c r="F846" i="4" s="1"/>
  <c r="S846" i="4" s="1"/>
  <c r="C1483" i="4"/>
  <c r="E1483" i="4" s="1"/>
  <c r="F1483" i="4" s="1"/>
  <c r="P1483" i="4" s="1"/>
  <c r="C723" i="4"/>
  <c r="E723" i="4" s="1"/>
  <c r="F723" i="4" s="1"/>
  <c r="AA723" i="4" s="1"/>
  <c r="C988" i="4"/>
  <c r="E988" i="4" s="1"/>
  <c r="F988" i="4" s="1"/>
  <c r="X988" i="4" s="1"/>
  <c r="C1938" i="4"/>
  <c r="E1938" i="4" s="1"/>
  <c r="F1938" i="4" s="1"/>
  <c r="S1938" i="4" s="1"/>
  <c r="C1783" i="4"/>
  <c r="E1783" i="4" s="1"/>
  <c r="F1783" i="4" s="1"/>
  <c r="Z1783" i="4" s="1"/>
  <c r="C1524" i="4"/>
  <c r="E1524" i="4" s="1"/>
  <c r="F1524" i="4" s="1"/>
  <c r="Q1524" i="4" s="1"/>
  <c r="C591" i="4"/>
  <c r="E591" i="4" s="1"/>
  <c r="F591" i="4" s="1"/>
  <c r="W591" i="4" s="1"/>
  <c r="C1502" i="4"/>
  <c r="E1502" i="4" s="1"/>
  <c r="F1502" i="4" s="1"/>
  <c r="Q1502" i="4" s="1"/>
  <c r="C1323" i="4"/>
  <c r="E1323" i="4" s="1"/>
  <c r="F1323" i="4" s="1"/>
  <c r="W1323" i="4" s="1"/>
  <c r="C1526" i="4"/>
  <c r="E1526" i="4" s="1"/>
  <c r="F1526" i="4" s="1"/>
  <c r="Q1526" i="4" s="1"/>
  <c r="C2051" i="4"/>
  <c r="E2051" i="4" s="1"/>
  <c r="F2051" i="4" s="1"/>
  <c r="W2051" i="4" s="1"/>
  <c r="C279" i="4"/>
  <c r="E279" i="4" s="1"/>
  <c r="F279" i="4" s="1"/>
  <c r="X279" i="4" s="1"/>
  <c r="C2884" i="4"/>
  <c r="E2884" i="4" s="1"/>
  <c r="F2884" i="4" s="1"/>
  <c r="Z2884" i="4" s="1"/>
  <c r="C3081" i="4"/>
  <c r="E3081" i="4" s="1"/>
  <c r="F3081" i="4" s="1"/>
  <c r="U3081" i="4" s="1"/>
  <c r="C3249" i="4"/>
  <c r="E3249" i="4" s="1"/>
  <c r="F3249" i="4" s="1"/>
  <c r="Z3249" i="4" s="1"/>
  <c r="C1795" i="4"/>
  <c r="E1795" i="4" s="1"/>
  <c r="F1795" i="4" s="1"/>
  <c r="Z1795" i="4" s="1"/>
  <c r="C3281" i="4"/>
  <c r="E3281" i="4" s="1"/>
  <c r="F3281" i="4" s="1"/>
  <c r="AA3281" i="4" s="1"/>
  <c r="C2054" i="4"/>
  <c r="E2054" i="4" s="1"/>
  <c r="F2054" i="4" s="1"/>
  <c r="W2054" i="4" s="1"/>
  <c r="C2079" i="4"/>
  <c r="E2079" i="4" s="1"/>
  <c r="F2079" i="4" s="1"/>
  <c r="X2079" i="4" s="1"/>
  <c r="C2738" i="4"/>
  <c r="E2738" i="4" s="1"/>
  <c r="F2738" i="4" s="1"/>
  <c r="U2738" i="4" s="1"/>
  <c r="C1676" i="4"/>
  <c r="E1676" i="4" s="1"/>
  <c r="F1676" i="4" s="1"/>
  <c r="V1676" i="4" s="1"/>
  <c r="C2680" i="4"/>
  <c r="E2680" i="4" s="1"/>
  <c r="F2680" i="4" s="1"/>
  <c r="S2680" i="4" s="1"/>
  <c r="C487" i="4"/>
  <c r="E487" i="4" s="1"/>
  <c r="F487" i="4" s="1"/>
  <c r="S487" i="4" s="1"/>
  <c r="C2554" i="4"/>
  <c r="E2554" i="4" s="1"/>
  <c r="F2554" i="4" s="1"/>
  <c r="AA2554" i="4" s="1"/>
  <c r="C1177" i="4"/>
  <c r="E1177" i="4" s="1"/>
  <c r="F1177" i="4" s="1"/>
  <c r="R1177" i="4" s="1"/>
  <c r="C233" i="4"/>
  <c r="E233" i="4" s="1"/>
  <c r="F233" i="4" s="1"/>
  <c r="W233" i="4" s="1"/>
  <c r="C3142" i="4"/>
  <c r="E3142" i="4" s="1"/>
  <c r="F3142" i="4" s="1"/>
  <c r="W3142" i="4" s="1"/>
  <c r="C1552" i="4"/>
  <c r="E1552" i="4" s="1"/>
  <c r="F1552" i="4" s="1"/>
  <c r="R1552" i="4" s="1"/>
  <c r="C2302" i="4"/>
  <c r="E2302" i="4" s="1"/>
  <c r="F2302" i="4" s="1"/>
  <c r="S2302" i="4" s="1"/>
  <c r="C1190" i="4"/>
  <c r="E1190" i="4" s="1"/>
  <c r="F1190" i="4" s="1"/>
  <c r="R1190" i="4" s="1"/>
  <c r="C551" i="4"/>
  <c r="E551" i="4" s="1"/>
  <c r="F551" i="4" s="1"/>
  <c r="U551" i="4" s="1"/>
  <c r="C963" i="4"/>
  <c r="E963" i="4" s="1"/>
  <c r="F963" i="4" s="1"/>
  <c r="W963" i="4" s="1"/>
  <c r="C2578" i="4"/>
  <c r="E2578" i="4" s="1"/>
  <c r="F2578" i="4" s="1"/>
  <c r="P2578" i="4" s="1"/>
  <c r="C2315" i="4"/>
  <c r="E2315" i="4" s="1"/>
  <c r="F2315" i="4" s="1"/>
  <c r="S2315" i="4" s="1"/>
  <c r="C2118" i="4"/>
  <c r="E2118" i="4" s="1"/>
  <c r="F2118" i="4" s="1"/>
  <c r="Y2118" i="4" s="1"/>
  <c r="C744" i="4"/>
  <c r="E744" i="4" s="1"/>
  <c r="F744" i="4" s="1"/>
  <c r="P744" i="4" s="1"/>
  <c r="C249" i="4"/>
  <c r="E249" i="4" s="1"/>
  <c r="F249" i="4" s="1"/>
  <c r="W249" i="4" s="1"/>
  <c r="C2324" i="4"/>
  <c r="E2324" i="4" s="1"/>
  <c r="F2324" i="4" s="1"/>
  <c r="T2324" i="4" s="1"/>
  <c r="C1550" i="4"/>
  <c r="E1550" i="4" s="1"/>
  <c r="F1550" i="4" s="1"/>
  <c r="R1550" i="4" s="1"/>
  <c r="C2197" i="4"/>
  <c r="E2197" i="4" s="1"/>
  <c r="F2197" i="4" s="1"/>
  <c r="AA2197" i="4" s="1"/>
  <c r="C575" i="4"/>
  <c r="E575" i="4" s="1"/>
  <c r="F575" i="4" s="1"/>
  <c r="V575" i="4" s="1"/>
  <c r="C1443" i="4"/>
  <c r="E1443" i="4" s="1"/>
  <c r="F1443" i="4" s="1"/>
  <c r="AA1443" i="4" s="1"/>
  <c r="C3279" i="4"/>
  <c r="E3279" i="4" s="1"/>
  <c r="F3279" i="4" s="1"/>
  <c r="AA3279" i="4" s="1"/>
  <c r="C1643" i="4"/>
  <c r="E1643" i="4" s="1"/>
  <c r="F1643" i="4" s="1"/>
  <c r="U1643" i="4" s="1"/>
  <c r="C1933" i="4"/>
  <c r="E1933" i="4" s="1"/>
  <c r="F1933" i="4" s="1"/>
  <c r="S1933" i="4" s="1"/>
  <c r="C1979" i="4"/>
  <c r="E1979" i="4" s="1"/>
  <c r="F1979" i="4" s="1"/>
  <c r="T1979" i="4" s="1"/>
  <c r="C2838" i="4"/>
  <c r="E2838" i="4" s="1"/>
  <c r="F2838" i="4" s="1"/>
  <c r="Y2838" i="4" s="1"/>
  <c r="C2800" i="4"/>
  <c r="E2800" i="4" s="1"/>
  <c r="F2800" i="4" s="1"/>
  <c r="W2800" i="4" s="1"/>
  <c r="C3090" i="4"/>
  <c r="E3090" i="4" s="1"/>
  <c r="F3090" i="4" s="1"/>
  <c r="U3090" i="4" s="1"/>
  <c r="C347" i="4"/>
  <c r="E347" i="4" s="1"/>
  <c r="F347" i="4" s="1"/>
  <c r="AA347" i="4" s="1"/>
  <c r="C721" i="4"/>
  <c r="E721" i="4" s="1"/>
  <c r="F721" i="4" s="1"/>
  <c r="AA721" i="4" s="1"/>
  <c r="C921" i="4"/>
  <c r="E921" i="4" s="1"/>
  <c r="F921" i="4" s="1"/>
  <c r="V921" i="4" s="1"/>
  <c r="C1218" i="4"/>
  <c r="E1218" i="4" s="1"/>
  <c r="F1218" i="4" s="1"/>
  <c r="S1218" i="4" s="1"/>
  <c r="C845" i="4"/>
  <c r="E845" i="4" s="1"/>
  <c r="F845" i="4" s="1"/>
  <c r="S845" i="4" s="1"/>
  <c r="C2510" i="4"/>
  <c r="E2510" i="4" s="1"/>
  <c r="F2510" i="4" s="1"/>
  <c r="Z2510" i="4" s="1"/>
  <c r="C621" i="4"/>
  <c r="E621" i="4" s="1"/>
  <c r="F621" i="4" s="1"/>
  <c r="X621" i="4" s="1"/>
  <c r="C1142" i="4"/>
  <c r="E1142" i="4" s="1"/>
  <c r="F1142" i="4" s="1"/>
  <c r="Q1142" i="4" s="1"/>
  <c r="C1709" i="4"/>
  <c r="E1709" i="4" s="1"/>
  <c r="F1709" i="4" s="1"/>
  <c r="W1709" i="4" s="1"/>
  <c r="C1920" i="4"/>
  <c r="E1920" i="4" s="1"/>
  <c r="F1920" i="4" s="1"/>
  <c r="R1920" i="4" s="1"/>
  <c r="C1416" i="4"/>
  <c r="E1416" i="4" s="1"/>
  <c r="F1416" i="4" s="1"/>
  <c r="Z1416" i="4" s="1"/>
  <c r="C2385" i="4"/>
  <c r="E2385" i="4" s="1"/>
  <c r="F2385" i="4" s="1"/>
  <c r="V2385" i="4" s="1"/>
  <c r="C2949" i="4"/>
  <c r="E2949" i="4" s="1"/>
  <c r="F2949" i="4" s="1"/>
  <c r="P2949" i="4" s="1"/>
  <c r="C559" i="4"/>
  <c r="E559" i="4" s="1"/>
  <c r="F559" i="4" s="1"/>
  <c r="V559" i="4" s="1"/>
  <c r="C1015" i="4"/>
  <c r="E1015" i="4" s="1"/>
  <c r="F1015" i="4" s="1"/>
  <c r="Y1015" i="4" s="1"/>
  <c r="C901" i="4"/>
  <c r="E901" i="4" s="1"/>
  <c r="F901" i="4" s="1"/>
  <c r="U901" i="4" s="1"/>
  <c r="C285" i="4"/>
  <c r="E285" i="4" s="1"/>
  <c r="F285" i="4" s="1"/>
  <c r="Y285" i="4" s="1"/>
  <c r="C1474" i="4"/>
  <c r="E1474" i="4" s="1"/>
  <c r="F1474" i="4" s="1"/>
  <c r="P1474" i="4" s="1"/>
  <c r="C2799" i="4"/>
  <c r="E2799" i="4" s="1"/>
  <c r="F2799" i="4" s="1"/>
  <c r="W2799" i="4" s="1"/>
  <c r="C3066" i="4"/>
  <c r="E3066" i="4" s="1"/>
  <c r="F3066" i="4" s="1"/>
  <c r="T3066" i="4" s="1"/>
  <c r="C2773" i="4"/>
  <c r="E2773" i="4" s="1"/>
  <c r="F2773" i="4" s="1"/>
  <c r="V2773" i="4" s="1"/>
  <c r="C2330" i="4"/>
  <c r="E2330" i="4" s="1"/>
  <c r="F2330" i="4" s="1"/>
  <c r="T2330" i="4" s="1"/>
  <c r="C2593" i="4"/>
  <c r="E2593" i="4" s="1"/>
  <c r="F2593" i="4" s="1"/>
  <c r="P2593" i="4" s="1"/>
  <c r="C2137" i="4"/>
  <c r="E2137" i="4" s="1"/>
  <c r="F2137" i="4" s="1"/>
  <c r="Z2137" i="4" s="1"/>
  <c r="C902" i="4"/>
  <c r="E902" i="4" s="1"/>
  <c r="F902" i="4" s="1"/>
  <c r="U902" i="4" s="1"/>
  <c r="C330" i="4"/>
  <c r="E330" i="4" s="1"/>
  <c r="F330" i="4" s="1"/>
  <c r="Z330" i="4" s="1"/>
  <c r="C1473" i="4"/>
  <c r="E1473" i="4" s="1"/>
  <c r="F1473" i="4" s="1"/>
  <c r="P1473" i="4" s="1"/>
  <c r="C1879" i="4"/>
  <c r="E1879" i="4" s="1"/>
  <c r="F1879" i="4" s="1"/>
  <c r="Q1879" i="4" s="1"/>
  <c r="C1547" i="4"/>
  <c r="E1547" i="4" s="1"/>
  <c r="F1547" i="4" s="1"/>
  <c r="R1547" i="4" s="1"/>
  <c r="C1330" i="4"/>
  <c r="E1330" i="4" s="1"/>
  <c r="F1330" i="4" s="1"/>
  <c r="W1330" i="4" s="1"/>
  <c r="C302" i="4"/>
  <c r="E302" i="4" s="1"/>
  <c r="F302" i="4" s="1"/>
  <c r="Y302" i="4" s="1"/>
  <c r="C1310" i="4"/>
  <c r="E1310" i="4" s="1"/>
  <c r="F1310" i="4" s="1"/>
  <c r="V1310" i="4" s="1"/>
  <c r="C2850" i="4"/>
  <c r="E2850" i="4" s="1"/>
  <c r="F2850" i="4" s="1"/>
  <c r="Y2850" i="4" s="1"/>
  <c r="C2957" i="4"/>
  <c r="E2957" i="4" s="1"/>
  <c r="F2957" i="4" s="1"/>
  <c r="P2957" i="4" s="1"/>
  <c r="C785" i="4"/>
  <c r="E785" i="4" s="1"/>
  <c r="F785" i="4" s="1"/>
  <c r="Q785" i="4" s="1"/>
  <c r="C872" i="4"/>
  <c r="E872" i="4" s="1"/>
  <c r="F872" i="4" s="1"/>
  <c r="T872" i="4" s="1"/>
  <c r="C2046" i="4"/>
  <c r="E2046" i="4" s="1"/>
  <c r="F2046" i="4" s="1"/>
  <c r="W2046" i="4" s="1"/>
  <c r="C3050" i="4"/>
  <c r="E3050" i="4" s="1"/>
  <c r="F3050" i="4" s="1"/>
  <c r="T3050" i="4" s="1"/>
  <c r="C861" i="4"/>
  <c r="E861" i="4" s="1"/>
  <c r="F861" i="4" s="1"/>
  <c r="T861" i="4" s="1"/>
  <c r="C2647" i="4"/>
  <c r="E2647" i="4" s="1"/>
  <c r="F2647" i="4" s="1"/>
  <c r="R2647" i="4" s="1"/>
  <c r="C2445" i="4"/>
  <c r="E2445" i="4" s="1"/>
  <c r="F2445" i="4" s="1"/>
  <c r="X2445" i="4" s="1"/>
  <c r="C2601" i="4"/>
  <c r="E2601" i="4" s="1"/>
  <c r="F2601" i="4" s="1"/>
  <c r="Q2601" i="4" s="1"/>
  <c r="C2135" i="4"/>
  <c r="E2135" i="4" s="1"/>
  <c r="F2135" i="4" s="1"/>
  <c r="Y2135" i="4" s="1"/>
  <c r="C615" i="4"/>
  <c r="E615" i="4" s="1"/>
  <c r="F615" i="4" s="1"/>
  <c r="X615" i="4" s="1"/>
  <c r="C2110" i="4"/>
  <c r="E2110" i="4" s="1"/>
  <c r="F2110" i="4" s="1"/>
  <c r="Y2110" i="4" s="1"/>
  <c r="C2848" i="4"/>
  <c r="E2848" i="4" s="1"/>
  <c r="F2848" i="4" s="1"/>
  <c r="Y2848" i="4" s="1"/>
  <c r="C2336" i="4"/>
  <c r="E2336" i="4" s="1"/>
  <c r="F2336" i="4" s="1"/>
  <c r="T2336" i="4" s="1"/>
  <c r="C2343" i="4"/>
  <c r="E2343" i="4" s="1"/>
  <c r="F2343" i="4" s="1"/>
  <c r="T2343" i="4" s="1"/>
  <c r="C866" i="4"/>
  <c r="E866" i="4" s="1"/>
  <c r="F866" i="4" s="1"/>
  <c r="T866" i="4" s="1"/>
  <c r="C2096" i="4"/>
  <c r="E2096" i="4" s="1"/>
  <c r="F2096" i="4" s="1"/>
  <c r="X2096" i="4" s="1"/>
  <c r="C1039" i="4"/>
  <c r="E1039" i="4" s="1"/>
  <c r="F1039" i="4" s="1"/>
  <c r="Y1039" i="4" s="1"/>
  <c r="C510" i="4"/>
  <c r="E510" i="4" s="1"/>
  <c r="F510" i="4" s="1"/>
  <c r="T510" i="4" s="1"/>
  <c r="C1866" i="4"/>
  <c r="E1866" i="4" s="1"/>
  <c r="F1866" i="4" s="1"/>
  <c r="Q1866" i="4" s="1"/>
  <c r="C3082" i="4"/>
  <c r="E3082" i="4" s="1"/>
  <c r="F3082" i="4" s="1"/>
  <c r="U3082" i="4" s="1"/>
  <c r="C1151" i="4"/>
  <c r="E1151" i="4" s="1"/>
  <c r="F1151" i="4" s="1"/>
  <c r="Q1151" i="4" s="1"/>
  <c r="C950" i="4"/>
  <c r="E950" i="4" s="1"/>
  <c r="F950" i="4" s="1"/>
  <c r="W950" i="4" s="1"/>
  <c r="C2045" i="4"/>
  <c r="E2045" i="4" s="1"/>
  <c r="F2045" i="4" s="1"/>
  <c r="W2045" i="4" s="1"/>
  <c r="C3215" i="4"/>
  <c r="E3215" i="4" s="1"/>
  <c r="F3215" i="4" s="1"/>
  <c r="Y3215" i="4" s="1"/>
  <c r="C528" i="4"/>
  <c r="E528" i="4" s="1"/>
  <c r="F528" i="4" s="1"/>
  <c r="U528" i="4" s="1"/>
  <c r="C2124" i="4"/>
  <c r="E2124" i="4" s="1"/>
  <c r="F2124" i="4" s="1"/>
  <c r="Y2124" i="4" s="1"/>
  <c r="C2864" i="4"/>
  <c r="E2864" i="4" s="1"/>
  <c r="F2864" i="4" s="1"/>
  <c r="Y2864" i="4" s="1"/>
  <c r="C3016" i="4"/>
  <c r="E3016" i="4" s="1"/>
  <c r="F3016" i="4" s="1"/>
  <c r="R3016" i="4" s="1"/>
  <c r="C2659" i="4"/>
  <c r="E2659" i="4" s="1"/>
  <c r="F2659" i="4" s="1"/>
  <c r="S2659" i="4" s="1"/>
  <c r="C1525" i="4"/>
  <c r="E1525" i="4" s="1"/>
  <c r="F1525" i="4" s="1"/>
  <c r="Q1525" i="4" s="1"/>
  <c r="C2911" i="4"/>
  <c r="E2911" i="4" s="1"/>
  <c r="F2911" i="4" s="1"/>
  <c r="AA2911" i="4" s="1"/>
  <c r="C1843" i="4"/>
  <c r="E1843" i="4" s="1"/>
  <c r="F1843" i="4" s="1"/>
  <c r="P1843" i="4" s="1"/>
  <c r="C2160" i="4"/>
  <c r="E2160" i="4" s="1"/>
  <c r="F2160" i="4" s="1"/>
  <c r="Z2160" i="4" s="1"/>
  <c r="C2333" i="4"/>
  <c r="E2333" i="4" s="1"/>
  <c r="F2333" i="4" s="1"/>
  <c r="T2333" i="4" s="1"/>
  <c r="C2531" i="4"/>
  <c r="E2531" i="4" s="1"/>
  <c r="F2531" i="4" s="1"/>
  <c r="Z2531" i="4" s="1"/>
  <c r="C1971" i="4"/>
  <c r="E1971" i="4" s="1"/>
  <c r="F1971" i="4" s="1"/>
  <c r="T1971" i="4" s="1"/>
  <c r="C944" i="4"/>
  <c r="E944" i="4" s="1"/>
  <c r="F944" i="4" s="1"/>
  <c r="V944" i="4" s="1"/>
  <c r="C2941" i="4"/>
  <c r="E2941" i="4" s="1"/>
  <c r="F2941" i="4" s="1"/>
  <c r="P2941" i="4" s="1"/>
  <c r="C580" i="4"/>
  <c r="E580" i="4" s="1"/>
  <c r="F580" i="4" s="1"/>
  <c r="V580" i="4" s="1"/>
  <c r="C2985" i="4"/>
  <c r="E2985" i="4" s="1"/>
  <c r="F2985" i="4" s="1"/>
  <c r="Q2985" i="4" s="1"/>
  <c r="C1153" i="4"/>
  <c r="E1153" i="4" s="1"/>
  <c r="F1153" i="4" s="1"/>
  <c r="Q1153" i="4" s="1"/>
  <c r="C1324" i="4"/>
  <c r="E1324" i="4" s="1"/>
  <c r="F1324" i="4" s="1"/>
  <c r="W1324" i="4" s="1"/>
  <c r="C231" i="4"/>
  <c r="E231" i="4" s="1"/>
  <c r="F231" i="4" s="1"/>
  <c r="W231" i="4" s="1"/>
  <c r="C2240" i="4"/>
  <c r="E2240" i="4" s="1"/>
  <c r="F2240" i="4" s="1"/>
  <c r="Q2240" i="4" s="1"/>
  <c r="C2976" i="4"/>
  <c r="E2976" i="4" s="1"/>
  <c r="F2976" i="4" s="1"/>
  <c r="Q2976" i="4" s="1"/>
  <c r="C2681" i="4"/>
  <c r="E2681" i="4" s="1"/>
  <c r="F2681" i="4" s="1"/>
  <c r="S2681" i="4" s="1"/>
  <c r="C1184" i="4"/>
  <c r="E1184" i="4" s="1"/>
  <c r="F1184" i="4" s="1"/>
  <c r="R1184" i="4" s="1"/>
  <c r="C2088" i="4"/>
  <c r="E2088" i="4" s="1"/>
  <c r="F2088" i="4" s="1"/>
  <c r="X2088" i="4" s="1"/>
  <c r="C1972" i="4"/>
  <c r="E1972" i="4" s="1"/>
  <c r="F1972" i="4" s="1"/>
  <c r="T1972" i="4" s="1"/>
  <c r="C1558" i="4"/>
  <c r="E1558" i="4" s="1"/>
  <c r="F1558" i="4" s="1"/>
  <c r="S1558" i="4" s="1"/>
  <c r="C1169" i="4"/>
  <c r="E1169" i="4" s="1"/>
  <c r="F1169" i="4" s="1"/>
  <c r="R1169" i="4" s="1"/>
  <c r="C3240" i="4"/>
  <c r="E3240" i="4" s="1"/>
  <c r="F3240" i="4" s="1"/>
  <c r="Z3240" i="4" s="1"/>
  <c r="C1426" i="4"/>
  <c r="E1426" i="4" s="1"/>
  <c r="F1426" i="4" s="1"/>
  <c r="Z1426" i="4" s="1"/>
  <c r="C2047" i="4"/>
  <c r="E2047" i="4" s="1"/>
  <c r="F2047" i="4" s="1"/>
  <c r="W2047" i="4" s="1"/>
  <c r="C2031" i="4"/>
  <c r="E2031" i="4" s="1"/>
  <c r="F2031" i="4" s="1"/>
  <c r="V2031" i="4" s="1"/>
  <c r="C1010" i="4"/>
  <c r="E1010" i="4" s="1"/>
  <c r="F1010" i="4" s="1"/>
  <c r="Y1010" i="4" s="1"/>
  <c r="C1267" i="4"/>
  <c r="E1267" i="4" s="1"/>
  <c r="F1267" i="4" s="1"/>
  <c r="U1267" i="4" s="1"/>
  <c r="C797" i="4"/>
  <c r="E797" i="4" s="1"/>
  <c r="F797" i="4" s="1"/>
  <c r="R797" i="4" s="1"/>
  <c r="C637" i="4"/>
  <c r="E637" i="4" s="1"/>
  <c r="F637" i="4" s="1"/>
  <c r="X637" i="4" s="1"/>
  <c r="C260" i="4"/>
  <c r="E260" i="4" s="1"/>
  <c r="F260" i="4" s="1"/>
  <c r="X260" i="4" s="1"/>
  <c r="C1139" i="4"/>
  <c r="E1139" i="4" s="1"/>
  <c r="F1139" i="4" s="1"/>
  <c r="Q1139" i="4" s="1"/>
  <c r="C2703" i="4"/>
  <c r="E2703" i="4" s="1"/>
  <c r="F2703" i="4" s="1"/>
  <c r="T2703" i="4" s="1"/>
  <c r="C2205" i="4"/>
  <c r="E2205" i="4" s="1"/>
  <c r="F2205" i="4" s="1"/>
  <c r="P2205" i="4" s="1"/>
  <c r="C234" i="4"/>
  <c r="E234" i="4" s="1"/>
  <c r="F234" i="4" s="1"/>
  <c r="W234" i="4" s="1"/>
  <c r="C895" i="4"/>
  <c r="E895" i="4" s="1"/>
  <c r="F895" i="4" s="1"/>
  <c r="U895" i="4" s="1"/>
  <c r="C3106" i="4"/>
  <c r="E3106" i="4" s="1"/>
  <c r="F3106" i="4" s="1"/>
  <c r="U3106" i="4" s="1"/>
  <c r="C399" i="4"/>
  <c r="E399" i="4" s="1"/>
  <c r="F399" i="4" s="1"/>
  <c r="P399" i="4" s="1"/>
  <c r="C3273" i="4"/>
  <c r="E3273" i="4" s="1"/>
  <c r="F3273" i="4" s="1"/>
  <c r="AA3273" i="4" s="1"/>
  <c r="C1449" i="4"/>
  <c r="E1449" i="4" s="1"/>
  <c r="F1449" i="4" s="1"/>
  <c r="AA1449" i="4" s="1"/>
  <c r="C2271" i="4"/>
  <c r="E2271" i="4" s="1"/>
  <c r="F2271" i="4" s="1"/>
  <c r="R2271" i="4" s="1"/>
  <c r="C2482" i="4"/>
  <c r="E2482" i="4" s="1"/>
  <c r="F2482" i="4" s="1"/>
  <c r="Y2482" i="4" s="1"/>
  <c r="C1923" i="4"/>
  <c r="E1923" i="4" s="1"/>
  <c r="F1923" i="4" s="1"/>
  <c r="S1923" i="4" s="1"/>
  <c r="C3115" i="4"/>
  <c r="E3115" i="4" s="1"/>
  <c r="F3115" i="4" s="1"/>
  <c r="V3115" i="4" s="1"/>
  <c r="C1842" i="4"/>
  <c r="E1842" i="4" s="1"/>
  <c r="F1842" i="4" s="1"/>
  <c r="P1842" i="4" s="1"/>
  <c r="C2276" i="4"/>
  <c r="E2276" i="4" s="1"/>
  <c r="F2276" i="4" s="1"/>
  <c r="R2276" i="4" s="1"/>
  <c r="C1542" i="4"/>
  <c r="E1542" i="4" s="1"/>
  <c r="F1542" i="4" s="1"/>
  <c r="R1542" i="4" s="1"/>
  <c r="C433" i="4"/>
  <c r="E433" i="4" s="1"/>
  <c r="F433" i="4" s="1"/>
  <c r="R433" i="4" s="1"/>
  <c r="C3217" i="4"/>
  <c r="E3217" i="4" s="1"/>
  <c r="F3217" i="4" s="1"/>
  <c r="Y3217" i="4" s="1"/>
  <c r="C357" i="4"/>
  <c r="E357" i="4" s="1"/>
  <c r="F357" i="4" s="1"/>
  <c r="AA357" i="4" s="1"/>
  <c r="C602" i="4"/>
  <c r="E602" i="4" s="1"/>
  <c r="F602" i="4" s="1"/>
  <c r="W602" i="4" s="1"/>
  <c r="C881" i="4"/>
  <c r="E881" i="4" s="1"/>
  <c r="F881" i="4" s="1"/>
  <c r="T881" i="4" s="1"/>
  <c r="C3266" i="4"/>
  <c r="E3266" i="4" s="1"/>
  <c r="F3266" i="4" s="1"/>
  <c r="AA3266" i="4" s="1"/>
  <c r="C2476" i="4"/>
  <c r="E2476" i="4" s="1"/>
  <c r="F2476" i="4" s="1"/>
  <c r="Y2476" i="4" s="1"/>
  <c r="C1507" i="4"/>
  <c r="E1507" i="4" s="1"/>
  <c r="F1507" i="4" s="1"/>
  <c r="Q1507" i="4" s="1"/>
  <c r="C1737" i="4"/>
  <c r="E1737" i="4" s="1"/>
  <c r="F1737" i="4" s="1"/>
  <c r="X1737" i="4" s="1"/>
  <c r="C1155" i="4"/>
  <c r="E1155" i="4" s="1"/>
  <c r="F1155" i="4" s="1"/>
  <c r="Q1155" i="4" s="1"/>
  <c r="C740" i="4"/>
  <c r="E740" i="4" s="1"/>
  <c r="F740" i="4" s="1"/>
  <c r="P740" i="4" s="1"/>
  <c r="C389" i="4"/>
  <c r="E389" i="4" s="1"/>
  <c r="F389" i="4" s="1"/>
  <c r="P389" i="4" s="1"/>
  <c r="C623" i="4"/>
  <c r="E623" i="4" s="1"/>
  <c r="F623" i="4" s="1"/>
  <c r="X623" i="4" s="1"/>
  <c r="C1533" i="4"/>
  <c r="E1533" i="4" s="1"/>
  <c r="F1533" i="4" s="1"/>
  <c r="R1533" i="4" s="1"/>
  <c r="C633" i="4"/>
  <c r="E633" i="4" s="1"/>
  <c r="F633" i="4" s="1"/>
  <c r="X633" i="4" s="1"/>
  <c r="C3077" i="4"/>
  <c r="E3077" i="4" s="1"/>
  <c r="F3077" i="4" s="1"/>
  <c r="T3077" i="4" s="1"/>
  <c r="C1591" i="4"/>
  <c r="E1591" i="4" s="1"/>
  <c r="F1591" i="4" s="1"/>
  <c r="T1591" i="4" s="1"/>
  <c r="C883" i="4"/>
  <c r="E883" i="4" s="1"/>
  <c r="F883" i="4" s="1"/>
  <c r="T883" i="4" s="1"/>
  <c r="C777" i="4"/>
  <c r="E777" i="4" s="1"/>
  <c r="F777" i="4" s="1"/>
  <c r="Q777" i="4" s="1"/>
  <c r="C2989" i="4"/>
  <c r="E2989" i="4" s="1"/>
  <c r="F2989" i="4" s="1"/>
  <c r="R2989" i="4" s="1"/>
  <c r="C2868" i="4"/>
  <c r="E2868" i="4" s="1"/>
  <c r="F2868" i="4" s="1"/>
  <c r="Z2868" i="4" s="1"/>
  <c r="C2616" i="4"/>
  <c r="E2616" i="4" s="1"/>
  <c r="F2616" i="4" s="1"/>
  <c r="Q2616" i="4" s="1"/>
  <c r="C2132" i="4"/>
  <c r="E2132" i="4" s="1"/>
  <c r="F2132" i="4" s="1"/>
  <c r="Y2132" i="4" s="1"/>
  <c r="C769" i="4"/>
  <c r="E769" i="4" s="1"/>
  <c r="F769" i="4" s="1"/>
  <c r="Q769" i="4" s="1"/>
  <c r="C2182" i="4"/>
  <c r="E2182" i="4" s="1"/>
  <c r="F2182" i="4" s="1"/>
  <c r="AA2182" i="4" s="1"/>
  <c r="C1357" i="4"/>
  <c r="E1357" i="4" s="1"/>
  <c r="F1357" i="4" s="1"/>
  <c r="X1357" i="4" s="1"/>
  <c r="C2059" i="4"/>
  <c r="E2059" i="4" s="1"/>
  <c r="F2059" i="4" s="1"/>
  <c r="W2059" i="4" s="1"/>
  <c r="C482" i="4"/>
  <c r="E482" i="4" s="1"/>
  <c r="F482" i="4" s="1"/>
  <c r="S482" i="4" s="1"/>
  <c r="C1898" i="4"/>
  <c r="E1898" i="4" s="1"/>
  <c r="F1898" i="4" s="1"/>
  <c r="R1898" i="4" s="1"/>
  <c r="C926" i="4"/>
  <c r="E926" i="4" s="1"/>
  <c r="F926" i="4" s="1"/>
  <c r="V926" i="4" s="1"/>
  <c r="C2692" i="4"/>
  <c r="E2692" i="4" s="1"/>
  <c r="F2692" i="4" s="1"/>
  <c r="T2692" i="4" s="1"/>
  <c r="C3061" i="4"/>
  <c r="E3061" i="4" s="1"/>
  <c r="F3061" i="4" s="1"/>
  <c r="T3061" i="4" s="1"/>
  <c r="C236" i="4"/>
  <c r="E236" i="4" s="1"/>
  <c r="F236" i="4" s="1"/>
  <c r="W236" i="4" s="1"/>
  <c r="C1221" i="4"/>
  <c r="E1221" i="4" s="1"/>
  <c r="F1221" i="4" s="1"/>
  <c r="S1221" i="4" s="1"/>
  <c r="C2633" i="4"/>
  <c r="E2633" i="4" s="1"/>
  <c r="F2633" i="4" s="1"/>
  <c r="R2633" i="4" s="1"/>
  <c r="C2553" i="4"/>
  <c r="E2553" i="4" s="1"/>
  <c r="F2553" i="4" s="1"/>
  <c r="AA2553" i="4" s="1"/>
  <c r="C1171" i="4"/>
  <c r="E1171" i="4" s="1"/>
  <c r="F1171" i="4" s="1"/>
  <c r="R1171" i="4" s="1"/>
  <c r="C2133" i="4"/>
  <c r="E2133" i="4" s="1"/>
  <c r="F2133" i="4" s="1"/>
  <c r="Y2133" i="4" s="1"/>
  <c r="C1544" i="4"/>
  <c r="E1544" i="4" s="1"/>
  <c r="F1544" i="4" s="1"/>
  <c r="R1544" i="4" s="1"/>
  <c r="C2409" i="4"/>
  <c r="E2409" i="4" s="1"/>
  <c r="F2409" i="4" s="1"/>
  <c r="V2409" i="4" s="1"/>
  <c r="C1124" i="4"/>
  <c r="E1124" i="4" s="1"/>
  <c r="F1124" i="4" s="1"/>
  <c r="P1124" i="4" s="1"/>
  <c r="C3259" i="4"/>
  <c r="E3259" i="4" s="1"/>
  <c r="F3259" i="4" s="1"/>
  <c r="Z3259" i="4" s="1"/>
  <c r="C746" i="4"/>
  <c r="E746" i="4" s="1"/>
  <c r="F746" i="4" s="1"/>
  <c r="P746" i="4" s="1"/>
  <c r="C2122" i="4"/>
  <c r="E2122" i="4" s="1"/>
  <c r="F2122" i="4" s="1"/>
  <c r="Y2122" i="4" s="1"/>
  <c r="C1013" i="4"/>
  <c r="E1013" i="4" s="1"/>
  <c r="F1013" i="4" s="1"/>
  <c r="Y1013" i="4" s="1"/>
  <c r="C1388" i="4"/>
  <c r="E1388" i="4" s="1"/>
  <c r="F1388" i="4" s="1"/>
  <c r="Y1388" i="4" s="1"/>
  <c r="C1127" i="4"/>
  <c r="E1127" i="4" s="1"/>
  <c r="F1127" i="4" s="1"/>
  <c r="P1127" i="4" s="1"/>
  <c r="C2288" i="4"/>
  <c r="E2288" i="4" s="1"/>
  <c r="F2288" i="4" s="1"/>
  <c r="S2288" i="4" s="1"/>
  <c r="C287" i="4"/>
  <c r="E287" i="4" s="1"/>
  <c r="F287" i="4" s="1"/>
  <c r="Y287" i="4" s="1"/>
  <c r="C624" i="4"/>
  <c r="E624" i="4" s="1"/>
  <c r="F624" i="4" s="1"/>
  <c r="X624" i="4" s="1"/>
  <c r="C2503" i="4"/>
  <c r="E2503" i="4" s="1"/>
  <c r="F2503" i="4" s="1"/>
  <c r="Z2503" i="4" s="1"/>
  <c r="C755" i="4"/>
  <c r="E755" i="4" s="1"/>
  <c r="F755" i="4" s="1"/>
  <c r="P755" i="4" s="1"/>
  <c r="C324" i="4"/>
  <c r="E324" i="4" s="1"/>
  <c r="F324" i="4" s="1"/>
  <c r="Z324" i="4" s="1"/>
  <c r="C1993" i="4"/>
  <c r="E1993" i="4" s="1"/>
  <c r="F1993" i="4" s="1"/>
  <c r="U1993" i="4" s="1"/>
  <c r="C2600" i="4"/>
  <c r="E2600" i="4" s="1"/>
  <c r="F2600" i="4" s="1"/>
  <c r="Q2600" i="4" s="1"/>
  <c r="C1615" i="4"/>
  <c r="E1615" i="4" s="1"/>
  <c r="F1615" i="4" s="1"/>
  <c r="T1615" i="4" s="1"/>
  <c r="C2929" i="4"/>
  <c r="E2929" i="4" s="1"/>
  <c r="F2929" i="4" s="1"/>
  <c r="P2929" i="4" s="1"/>
  <c r="C445" i="4"/>
  <c r="E445" i="4" s="1"/>
  <c r="F445" i="4" s="1"/>
  <c r="R445" i="4" s="1"/>
  <c r="C447" i="4"/>
  <c r="E447" i="4" s="1"/>
  <c r="F447" i="4" s="1"/>
  <c r="R447" i="4" s="1"/>
  <c r="C1696" i="4"/>
  <c r="E1696" i="4" s="1"/>
  <c r="F1696" i="4" s="1"/>
  <c r="W1696" i="4" s="1"/>
  <c r="C2479" i="4"/>
  <c r="E2479" i="4" s="1"/>
  <c r="F2479" i="4" s="1"/>
  <c r="Y2479" i="4" s="1"/>
  <c r="C1429" i="4"/>
  <c r="E1429" i="4" s="1"/>
  <c r="F1429" i="4" s="1"/>
  <c r="Z1429" i="4" s="1"/>
  <c r="C537" i="4"/>
  <c r="E537" i="4" s="1"/>
  <c r="F537" i="4" s="1"/>
  <c r="U537" i="4" s="1"/>
  <c r="C935" i="4"/>
  <c r="E935" i="4" s="1"/>
  <c r="F935" i="4" s="1"/>
  <c r="V935" i="4" s="1"/>
  <c r="C1389" i="4"/>
  <c r="E1389" i="4" s="1"/>
  <c r="F1389" i="4" s="1"/>
  <c r="Y1389" i="4" s="1"/>
  <c r="C2831" i="4"/>
  <c r="E2831" i="4" s="1"/>
  <c r="F2831" i="4" s="1"/>
  <c r="X2831" i="4" s="1"/>
  <c r="C2688" i="4"/>
  <c r="E2688" i="4" s="1"/>
  <c r="F2688" i="4" s="1"/>
  <c r="T2688" i="4" s="1"/>
  <c r="C1757" i="4"/>
  <c r="E1757" i="4" s="1"/>
  <c r="F1757" i="4" s="1"/>
  <c r="Y1757" i="4" s="1"/>
  <c r="C3098" i="4"/>
  <c r="E3098" i="4" s="1"/>
  <c r="F3098" i="4" s="1"/>
  <c r="U3098" i="4" s="1"/>
  <c r="C2087" i="4"/>
  <c r="E2087" i="4" s="1"/>
  <c r="F2087" i="4" s="1"/>
  <c r="X2087" i="4" s="1"/>
  <c r="C1263" i="4"/>
  <c r="E1263" i="4" s="1"/>
  <c r="F1263" i="4" s="1"/>
  <c r="U1263" i="4" s="1"/>
  <c r="C584" i="4"/>
  <c r="E584" i="4" s="1"/>
  <c r="F584" i="4" s="1"/>
  <c r="W584" i="4" s="1"/>
  <c r="C949" i="4"/>
  <c r="E949" i="4" s="1"/>
  <c r="F949" i="4" s="1"/>
  <c r="W949" i="4" s="1"/>
  <c r="C2067" i="4"/>
  <c r="E2067" i="4" s="1"/>
  <c r="F2067" i="4" s="1"/>
  <c r="W2067" i="4" s="1"/>
  <c r="C1343" i="4"/>
  <c r="E1343" i="4" s="1"/>
  <c r="F1343" i="4" s="1"/>
  <c r="W1343" i="4" s="1"/>
  <c r="C913" i="4"/>
  <c r="E913" i="4" s="1"/>
  <c r="F913" i="4" s="1"/>
  <c r="U913" i="4" s="1"/>
  <c r="C2921" i="4"/>
  <c r="E2921" i="4" s="1"/>
  <c r="F2921" i="4" s="1"/>
  <c r="AA2921" i="4" s="1"/>
  <c r="C301" i="4"/>
  <c r="E301" i="4" s="1"/>
  <c r="F301" i="4" s="1"/>
  <c r="Y301" i="4" s="1"/>
  <c r="C782" i="4"/>
  <c r="E782" i="4" s="1"/>
  <c r="F782" i="4" s="1"/>
  <c r="Q782" i="4" s="1"/>
  <c r="C463" i="4"/>
  <c r="E463" i="4" s="1"/>
  <c r="F463" i="4" s="1"/>
  <c r="S463" i="4" s="1"/>
  <c r="C2890" i="4"/>
  <c r="E2890" i="4" s="1"/>
  <c r="F2890" i="4" s="1"/>
  <c r="Z2890" i="4" s="1"/>
  <c r="C614" i="4"/>
  <c r="E614" i="4" s="1"/>
  <c r="F614" i="4" s="1"/>
  <c r="W614" i="4" s="1"/>
  <c r="C1021" i="4"/>
  <c r="E1021" i="4" s="1"/>
  <c r="F1021" i="4" s="1"/>
  <c r="Y1021" i="4" s="1"/>
  <c r="C2101" i="4"/>
  <c r="E2101" i="4" s="1"/>
  <c r="F2101" i="4" s="1"/>
  <c r="X2101" i="4" s="1"/>
  <c r="C1509" i="4"/>
  <c r="E1509" i="4" s="1"/>
  <c r="F1509" i="4" s="1"/>
  <c r="Q1509" i="4" s="1"/>
  <c r="C1205" i="4"/>
  <c r="E1205" i="4" s="1"/>
  <c r="F1205" i="4" s="1"/>
  <c r="S1205" i="4" s="1"/>
  <c r="C2668" i="4"/>
  <c r="E2668" i="4" s="1"/>
  <c r="F2668" i="4" s="1"/>
  <c r="S2668" i="4" s="1"/>
  <c r="C1064" i="4"/>
  <c r="E1064" i="4" s="1"/>
  <c r="F1064" i="4" s="1"/>
  <c r="Z1064" i="4" s="1"/>
  <c r="C1326" i="4"/>
  <c r="E1326" i="4" s="1"/>
  <c r="F1326" i="4" s="1"/>
  <c r="W1326" i="4" s="1"/>
  <c r="C3049" i="4"/>
  <c r="E3049" i="4" s="1"/>
  <c r="F3049" i="4" s="1"/>
  <c r="T3049" i="4" s="1"/>
  <c r="C9" i="4"/>
  <c r="E9" i="4" s="1"/>
  <c r="F9" i="4" s="1"/>
  <c r="P9" i="4" s="1"/>
  <c r="C2581" i="4"/>
  <c r="E2581" i="4" s="1"/>
  <c r="F2581" i="4" s="1"/>
  <c r="P2581" i="4" s="1"/>
  <c r="C848" i="4"/>
  <c r="E848" i="4" s="1"/>
  <c r="F848" i="4" s="1"/>
  <c r="S848" i="4" s="1"/>
  <c r="C1056" i="4"/>
  <c r="E1056" i="4" s="1"/>
  <c r="F1056" i="4" s="1"/>
  <c r="Z1056" i="4" s="1"/>
  <c r="C1406" i="4"/>
  <c r="E1406" i="4" s="1"/>
  <c r="F1406" i="4" s="1"/>
  <c r="Y1406" i="4" s="1"/>
  <c r="C2522" i="4"/>
  <c r="E2522" i="4" s="1"/>
  <c r="F2522" i="4" s="1"/>
  <c r="Z2522" i="4" s="1"/>
  <c r="C2158" i="4"/>
  <c r="E2158" i="4" s="1"/>
  <c r="F2158" i="4" s="1"/>
  <c r="Z2158" i="4" s="1"/>
  <c r="C2981" i="4"/>
  <c r="E2981" i="4" s="1"/>
  <c r="F2981" i="4" s="1"/>
  <c r="Q2981" i="4" s="1"/>
  <c r="C1860" i="4"/>
  <c r="E1860" i="4" s="1"/>
  <c r="F1860" i="4" s="1"/>
  <c r="P1860" i="4" s="1"/>
  <c r="C455" i="4"/>
  <c r="E455" i="4" s="1"/>
  <c r="F455" i="4" s="1"/>
  <c r="R455" i="4" s="1"/>
  <c r="C793" i="4"/>
  <c r="E793" i="4" s="1"/>
  <c r="F793" i="4" s="1"/>
  <c r="Q793" i="4" s="1"/>
  <c r="C1354" i="4"/>
  <c r="E1354" i="4" s="1"/>
  <c r="F1354" i="4" s="1"/>
  <c r="X1354" i="4" s="1"/>
  <c r="C1235" i="4"/>
  <c r="E1235" i="4" s="1"/>
  <c r="F1235" i="4" s="1"/>
  <c r="T1235" i="4" s="1"/>
  <c r="C3248" i="4"/>
  <c r="E3248" i="4" s="1"/>
  <c r="F3248" i="4" s="1"/>
  <c r="Z3248" i="4" s="1"/>
  <c r="C2285" i="4"/>
  <c r="E2285" i="4" s="1"/>
  <c r="F2285" i="4" s="1"/>
  <c r="R2285" i="4" s="1"/>
  <c r="C2318" i="4"/>
  <c r="E2318" i="4" s="1"/>
  <c r="F2318" i="4" s="1"/>
  <c r="T2318" i="4" s="1"/>
  <c r="C2321" i="4"/>
  <c r="E2321" i="4" s="1"/>
  <c r="F2321" i="4" s="1"/>
  <c r="T2321" i="4" s="1"/>
  <c r="C1461" i="4"/>
  <c r="E1461" i="4" s="1"/>
  <c r="F1461" i="4" s="1"/>
  <c r="AA1461" i="4" s="1"/>
  <c r="C696" i="4"/>
  <c r="E696" i="4" s="1"/>
  <c r="F696" i="4" s="1"/>
  <c r="Z696" i="4" s="1"/>
  <c r="C1082" i="4"/>
  <c r="E1082" i="4" s="1"/>
  <c r="F1082" i="4" s="1"/>
  <c r="AA1082" i="4" s="1"/>
  <c r="C1822" i="4"/>
  <c r="E1822" i="4" s="1"/>
  <c r="F1822" i="4" s="1"/>
  <c r="AA1822" i="4" s="1"/>
  <c r="C2496" i="4"/>
  <c r="E2496" i="4" s="1"/>
  <c r="F2496" i="4" s="1"/>
  <c r="Y2496" i="4" s="1"/>
  <c r="C3145" i="4"/>
  <c r="E3145" i="4" s="1"/>
  <c r="F3145" i="4" s="1"/>
  <c r="W3145" i="4" s="1"/>
  <c r="C1041" i="4"/>
  <c r="E1041" i="4" s="1"/>
  <c r="F1041" i="4" s="1"/>
  <c r="Z1041" i="4" s="1"/>
  <c r="C473" i="4"/>
  <c r="E473" i="4" s="1"/>
  <c r="F473" i="4" s="1"/>
  <c r="S473" i="4" s="1"/>
  <c r="C2016" i="4"/>
  <c r="E2016" i="4" s="1"/>
  <c r="F2016" i="4" s="1"/>
  <c r="V2016" i="4" s="1"/>
  <c r="C1882" i="4"/>
  <c r="E1882" i="4" s="1"/>
  <c r="F1882" i="4" s="1"/>
  <c r="Q1882" i="4" s="1"/>
  <c r="C2527" i="4"/>
  <c r="E2527" i="4" s="1"/>
  <c r="F2527" i="4" s="1"/>
  <c r="Z2527" i="4" s="1"/>
  <c r="C1830" i="4"/>
  <c r="E1830" i="4" s="1"/>
  <c r="F1830" i="4" s="1"/>
  <c r="AA1830" i="4" s="1"/>
  <c r="C2332" i="4"/>
  <c r="E2332" i="4" s="1"/>
  <c r="F2332" i="4" s="1"/>
  <c r="T2332" i="4" s="1"/>
  <c r="C573" i="4"/>
  <c r="E573" i="4" s="1"/>
  <c r="F573" i="4" s="1"/>
  <c r="V573" i="4" s="1"/>
  <c r="C1861" i="4"/>
  <c r="E1861" i="4" s="1"/>
  <c r="F1861" i="4" s="1"/>
  <c r="P1861" i="4" s="1"/>
  <c r="C2443" i="4"/>
  <c r="E2443" i="4" s="1"/>
  <c r="F2443" i="4" s="1"/>
  <c r="X2443" i="4" s="1"/>
  <c r="C1669" i="4"/>
  <c r="E1669" i="4" s="1"/>
  <c r="F1669" i="4" s="1"/>
  <c r="V1669" i="4" s="1"/>
  <c r="C452" i="4"/>
  <c r="E452" i="4" s="1"/>
  <c r="F452" i="4" s="1"/>
  <c r="R452" i="4" s="1"/>
  <c r="C867" i="4"/>
  <c r="E867" i="4" s="1"/>
  <c r="F867" i="4" s="1"/>
  <c r="T867" i="4" s="1"/>
  <c r="C2610" i="4"/>
  <c r="E2610" i="4" s="1"/>
  <c r="F2610" i="4" s="1"/>
  <c r="Q2610" i="4" s="1"/>
  <c r="C2179" i="4"/>
  <c r="E2179" i="4" s="1"/>
  <c r="F2179" i="4" s="1"/>
  <c r="AA2179" i="4" s="1"/>
  <c r="C661" i="4"/>
  <c r="E661" i="4" s="1"/>
  <c r="F661" i="4" s="1"/>
  <c r="Y661" i="4" s="1"/>
  <c r="C1601" i="4"/>
  <c r="E1601" i="4" s="1"/>
  <c r="F1601" i="4" s="1"/>
  <c r="T1601" i="4" s="1"/>
  <c r="C505" i="4"/>
  <c r="E505" i="4" s="1"/>
  <c r="F505" i="4" s="1"/>
  <c r="T505" i="4" s="1"/>
  <c r="C2378" i="4"/>
  <c r="E2378" i="4" s="1"/>
  <c r="F2378" i="4" s="1"/>
  <c r="U2378" i="4" s="1"/>
  <c r="C834" i="4"/>
  <c r="E834" i="4" s="1"/>
  <c r="F834" i="4" s="1"/>
  <c r="S834" i="4" s="1"/>
  <c r="C3069" i="4"/>
  <c r="E3069" i="4" s="1"/>
  <c r="F3069" i="4" s="1"/>
  <c r="T3069" i="4" s="1"/>
  <c r="C1858" i="4"/>
  <c r="E1858" i="4" s="1"/>
  <c r="F1858" i="4" s="1"/>
  <c r="P1858" i="4" s="1"/>
  <c r="C2228" i="4"/>
  <c r="E2228" i="4" s="1"/>
  <c r="F2228" i="4" s="1"/>
  <c r="P2228" i="4" s="1"/>
  <c r="C3031" i="4"/>
  <c r="E3031" i="4" s="1"/>
  <c r="F3031" i="4" s="1"/>
  <c r="S3031" i="4" s="1"/>
  <c r="C222" i="4"/>
  <c r="E222" i="4" s="1"/>
  <c r="F222" i="4" s="1"/>
  <c r="W222" i="4" s="1"/>
  <c r="C3103" i="4"/>
  <c r="E3103" i="4" s="1"/>
  <c r="F3103" i="4" s="1"/>
  <c r="U3103" i="4" s="1"/>
  <c r="C2907" i="4"/>
  <c r="E2907" i="4" s="1"/>
  <c r="F2907" i="4" s="1"/>
  <c r="AA2907" i="4" s="1"/>
  <c r="C1856" i="4"/>
  <c r="E1856" i="4" s="1"/>
  <c r="F1856" i="4" s="1"/>
  <c r="P1856" i="4" s="1"/>
  <c r="C837" i="4"/>
  <c r="E837" i="4" s="1"/>
  <c r="F837" i="4" s="1"/>
  <c r="S837" i="4" s="1"/>
  <c r="C1719" i="4"/>
  <c r="E1719" i="4" s="1"/>
  <c r="F1719" i="4" s="1"/>
  <c r="X1719" i="4" s="1"/>
  <c r="C2207" i="4"/>
  <c r="E2207" i="4" s="1"/>
  <c r="F2207" i="4" s="1"/>
  <c r="P2207" i="4" s="1"/>
  <c r="C2875" i="4"/>
  <c r="E2875" i="4" s="1"/>
  <c r="F2875" i="4" s="1"/>
  <c r="Z2875" i="4" s="1"/>
  <c r="C1900" i="4"/>
  <c r="E1900" i="4" s="1"/>
  <c r="F1900" i="4" s="1"/>
  <c r="R1900" i="4" s="1"/>
  <c r="C1272" i="4"/>
  <c r="E1272" i="4" s="1"/>
  <c r="F1272" i="4" s="1"/>
  <c r="U1272" i="4" s="1"/>
  <c r="C982" i="4"/>
  <c r="E982" i="4" s="1"/>
  <c r="F982" i="4" s="1"/>
  <c r="X982" i="4" s="1"/>
  <c r="C1943" i="4"/>
  <c r="E1943" i="4" s="1"/>
  <c r="F1943" i="4" s="1"/>
  <c r="S1943" i="4" s="1"/>
  <c r="C2507" i="4"/>
  <c r="E2507" i="4" s="1"/>
  <c r="F2507" i="4" s="1"/>
  <c r="Z2507" i="4" s="1"/>
  <c r="C3252" i="4"/>
  <c r="E3252" i="4" s="1"/>
  <c r="F3252" i="4" s="1"/>
  <c r="Z3252" i="4" s="1"/>
  <c r="C2434" i="4"/>
  <c r="E2434" i="4" s="1"/>
  <c r="F2434" i="4" s="1"/>
  <c r="W2434" i="4" s="1"/>
  <c r="C722" i="4"/>
  <c r="E722" i="4" s="1"/>
  <c r="F722" i="4" s="1"/>
  <c r="AA722" i="4" s="1"/>
  <c r="C12" i="4"/>
  <c r="E12" i="4" s="1"/>
  <c r="F12" i="4" s="1"/>
  <c r="P12" i="4" s="1"/>
  <c r="C2974" i="4"/>
  <c r="E2974" i="4" s="1"/>
  <c r="F2974" i="4" s="1"/>
  <c r="Q2974" i="4" s="1"/>
  <c r="C1178" i="4"/>
  <c r="E1178" i="4" s="1"/>
  <c r="F1178" i="4" s="1"/>
  <c r="R1178" i="4" s="1"/>
  <c r="C2322" i="4"/>
  <c r="E2322" i="4" s="1"/>
  <c r="F2322" i="4" s="1"/>
  <c r="T2322" i="4" s="1"/>
  <c r="C1163" i="4"/>
  <c r="E1163" i="4" s="1"/>
  <c r="F1163" i="4" s="1"/>
  <c r="R1163" i="4" s="1"/>
  <c r="C548" i="4"/>
  <c r="E548" i="4" s="1"/>
  <c r="F548" i="4" s="1"/>
  <c r="U548" i="4" s="1"/>
  <c r="C763" i="4"/>
  <c r="E763" i="4" s="1"/>
  <c r="F763" i="4" s="1"/>
  <c r="P763" i="4" s="1"/>
  <c r="C1674" i="4"/>
  <c r="E1674" i="4" s="1"/>
  <c r="F1674" i="4" s="1"/>
  <c r="V1674" i="4" s="1"/>
  <c r="C254" i="4"/>
  <c r="E254" i="4" s="1"/>
  <c r="F254" i="4" s="1"/>
  <c r="X254" i="4" s="1"/>
  <c r="C1952" i="4"/>
  <c r="E1952" i="4" s="1"/>
  <c r="F1952" i="4" s="1"/>
  <c r="S1952" i="4" s="1"/>
  <c r="C342" i="4"/>
  <c r="E342" i="4" s="1"/>
  <c r="F342" i="4" s="1"/>
  <c r="AA342" i="4" s="1"/>
  <c r="C2594" i="4"/>
  <c r="E2594" i="4" s="1"/>
  <c r="F2594" i="4" s="1"/>
  <c r="Q2594" i="4" s="1"/>
  <c r="C2596" i="4"/>
  <c r="E2596" i="4" s="1"/>
  <c r="F2596" i="4" s="1"/>
  <c r="Q2596" i="4" s="1"/>
  <c r="C925" i="4"/>
  <c r="E925" i="4" s="1"/>
  <c r="F925" i="4" s="1"/>
  <c r="V925" i="4" s="1"/>
  <c r="C1208" i="4"/>
  <c r="E1208" i="4" s="1"/>
  <c r="F1208" i="4" s="1"/>
  <c r="S1208" i="4" s="1"/>
  <c r="C2630" i="4"/>
  <c r="E2630" i="4" s="1"/>
  <c r="F2630" i="4" s="1"/>
  <c r="R2630" i="4" s="1"/>
  <c r="C1162" i="4"/>
  <c r="E1162" i="4" s="1"/>
  <c r="F1162" i="4" s="1"/>
  <c r="R1162" i="4" s="1"/>
  <c r="C2174" i="4"/>
  <c r="E2174" i="4" s="1"/>
  <c r="F2174" i="4" s="1"/>
  <c r="AA2174" i="4" s="1"/>
  <c r="C2499" i="4"/>
  <c r="E2499" i="4" s="1"/>
  <c r="F2499" i="4" s="1"/>
  <c r="Y2499" i="4" s="1"/>
  <c r="C622" i="4"/>
  <c r="E622" i="4" s="1"/>
  <c r="F622" i="4" s="1"/>
  <c r="X622" i="4" s="1"/>
  <c r="C441" i="4"/>
  <c r="E441" i="4" s="1"/>
  <c r="F441" i="4" s="1"/>
  <c r="R441" i="4" s="1"/>
  <c r="C706" i="4"/>
  <c r="E706" i="4" s="1"/>
  <c r="F706" i="4" s="1"/>
  <c r="AA706" i="4" s="1"/>
  <c r="C2504" i="4"/>
  <c r="E2504" i="4" s="1"/>
  <c r="F2504" i="4" s="1"/>
  <c r="Z2504" i="4" s="1"/>
  <c r="C1647" i="4"/>
  <c r="E1647" i="4" s="1"/>
  <c r="F1647" i="4" s="1"/>
  <c r="U1647" i="4" s="1"/>
  <c r="C2120" i="4"/>
  <c r="E2120" i="4" s="1"/>
  <c r="F2120" i="4" s="1"/>
  <c r="Y2120" i="4" s="1"/>
  <c r="C1084" i="4"/>
  <c r="E1084" i="4" s="1"/>
  <c r="F1084" i="4" s="1"/>
  <c r="AA1084" i="4" s="1"/>
  <c r="C1403" i="4"/>
  <c r="E1403" i="4" s="1"/>
  <c r="F1403" i="4" s="1"/>
  <c r="Y1403" i="4" s="1"/>
  <c r="C2938" i="4"/>
  <c r="E2938" i="4" s="1"/>
  <c r="F2938" i="4" s="1"/>
  <c r="P2938" i="4" s="1"/>
  <c r="C645" i="4"/>
  <c r="E645" i="4" s="1"/>
  <c r="F645" i="4" s="1"/>
  <c r="Y645" i="4" s="1"/>
  <c r="C3155" i="4"/>
  <c r="E3155" i="4" s="1"/>
  <c r="F3155" i="4" s="1"/>
  <c r="W3155" i="4" s="1"/>
  <c r="C2365" i="4"/>
  <c r="E2365" i="4" s="1"/>
  <c r="F2365" i="4" s="1"/>
  <c r="U2365" i="4" s="1"/>
  <c r="C2186" i="4"/>
  <c r="E2186" i="4" s="1"/>
  <c r="F2186" i="4" s="1"/>
  <c r="AA2186" i="4" s="1"/>
  <c r="C3147" i="4"/>
  <c r="E3147" i="4" s="1"/>
  <c r="F3147" i="4" s="1"/>
  <c r="W3147" i="4" s="1"/>
  <c r="C3133" i="4"/>
  <c r="E3133" i="4" s="1"/>
  <c r="F3133" i="4" s="1"/>
  <c r="V3133" i="4" s="1"/>
  <c r="C2852" i="4"/>
  <c r="E2852" i="4" s="1"/>
  <c r="F2852" i="4" s="1"/>
  <c r="Y2852" i="4" s="1"/>
  <c r="C2143" i="4"/>
  <c r="E2143" i="4" s="1"/>
  <c r="F2143" i="4" s="1"/>
  <c r="Z2143" i="4" s="1"/>
  <c r="C2533" i="4"/>
  <c r="E2533" i="4" s="1"/>
  <c r="F2533" i="4" s="1"/>
  <c r="AA2533" i="4" s="1"/>
  <c r="C1766" i="4"/>
  <c r="E1766" i="4" s="1"/>
  <c r="F1766" i="4" s="1"/>
  <c r="Y1766" i="4" s="1"/>
  <c r="C951" i="4"/>
  <c r="E951" i="4" s="1"/>
  <c r="F951" i="4" s="1"/>
  <c r="W951" i="4" s="1"/>
  <c r="C1779" i="4"/>
  <c r="E1779" i="4" s="1"/>
  <c r="F1779" i="4" s="1"/>
  <c r="Z1779" i="4" s="1"/>
  <c r="C3060" i="4"/>
  <c r="E3060" i="4" s="1"/>
  <c r="F3060" i="4" s="1"/>
  <c r="T3060" i="4" s="1"/>
  <c r="C257" i="4"/>
  <c r="E257" i="4" s="1"/>
  <c r="F257" i="4" s="1"/>
  <c r="X257" i="4" s="1"/>
  <c r="C2587" i="4"/>
  <c r="E2587" i="4" s="1"/>
  <c r="F2587" i="4" s="1"/>
  <c r="P2587" i="4" s="1"/>
  <c r="C1512" i="4"/>
  <c r="E1512" i="4" s="1"/>
  <c r="F1512" i="4" s="1"/>
  <c r="Q1512" i="4" s="1"/>
  <c r="C17" i="4"/>
  <c r="E17" i="4" s="1"/>
  <c r="F17" i="4" s="1"/>
  <c r="P17" i="4" s="1"/>
  <c r="C1621" i="4"/>
  <c r="E1621" i="4" s="1"/>
  <c r="F1621" i="4" s="1"/>
  <c r="U1621" i="4" s="1"/>
  <c r="C2145" i="4"/>
  <c r="E2145" i="4" s="1"/>
  <c r="F2145" i="4" s="1"/>
  <c r="Z2145" i="4" s="1"/>
  <c r="C1912" i="4"/>
  <c r="E1912" i="4" s="1"/>
  <c r="F1912" i="4" s="1"/>
  <c r="R1912" i="4" s="1"/>
  <c r="C400" i="4"/>
  <c r="E400" i="4" s="1"/>
  <c r="F400" i="4" s="1"/>
  <c r="P400" i="4" s="1"/>
  <c r="C1829" i="4"/>
  <c r="E1829" i="4" s="1"/>
  <c r="F1829" i="4" s="1"/>
  <c r="AA1829" i="4" s="1"/>
  <c r="C665" i="4"/>
  <c r="E665" i="4" s="1"/>
  <c r="F665" i="4" s="1"/>
  <c r="Y665" i="4" s="1"/>
  <c r="C2472" i="4"/>
  <c r="E2472" i="4" s="1"/>
  <c r="F2472" i="4" s="1"/>
  <c r="Y2472" i="4" s="1"/>
  <c r="C3033" i="4"/>
  <c r="E3033" i="4" s="1"/>
  <c r="F3033" i="4" s="1"/>
  <c r="S3033" i="4" s="1"/>
  <c r="C1092" i="4"/>
  <c r="E1092" i="4" s="1"/>
  <c r="F1092" i="4" s="1"/>
  <c r="AA1092" i="4" s="1"/>
  <c r="C2732" i="4"/>
  <c r="E2732" i="4" s="1"/>
  <c r="F2732" i="4" s="1"/>
  <c r="U2732" i="4" s="1"/>
  <c r="C2009" i="4"/>
  <c r="E2009" i="4" s="1"/>
  <c r="F2009" i="4" s="1"/>
  <c r="U2009" i="4" s="1"/>
  <c r="C2163" i="4"/>
  <c r="E2163" i="4" s="1"/>
  <c r="F2163" i="4" s="1"/>
  <c r="Z2163" i="4" s="1"/>
  <c r="C748" i="4"/>
  <c r="E748" i="4" s="1"/>
  <c r="F748" i="4" s="1"/>
  <c r="P748" i="4" s="1"/>
  <c r="C467" i="4"/>
  <c r="E467" i="4" s="1"/>
  <c r="F467" i="4" s="1"/>
  <c r="S467" i="4" s="1"/>
  <c r="C289" i="4"/>
  <c r="E289" i="4" s="1"/>
  <c r="F289" i="4" s="1"/>
  <c r="Y289" i="4" s="1"/>
  <c r="C532" i="4"/>
  <c r="E532" i="4" s="1"/>
  <c r="F532" i="4" s="1"/>
  <c r="U532" i="4" s="1"/>
  <c r="C904" i="4"/>
  <c r="E904" i="4" s="1"/>
  <c r="F904" i="4" s="1"/>
  <c r="U904" i="4" s="1"/>
  <c r="C1500" i="4"/>
  <c r="E1500" i="4" s="1"/>
  <c r="F1500" i="4" s="1"/>
  <c r="Q1500" i="4" s="1"/>
  <c r="C2486" i="4"/>
  <c r="E2486" i="4" s="1"/>
  <c r="F2486" i="4" s="1"/>
  <c r="Y2486" i="4" s="1"/>
  <c r="C2632" i="4"/>
  <c r="E2632" i="4" s="1"/>
  <c r="F2632" i="4" s="1"/>
  <c r="R2632" i="4" s="1"/>
  <c r="C2637" i="4"/>
  <c r="E2637" i="4" s="1"/>
  <c r="F2637" i="4" s="1"/>
  <c r="R2637" i="4" s="1"/>
  <c r="C1492" i="4"/>
  <c r="E1492" i="4" s="1"/>
  <c r="F1492" i="4" s="1"/>
  <c r="P1492" i="4" s="1"/>
  <c r="C1745" i="4"/>
  <c r="E1745" i="4" s="1"/>
  <c r="F1745" i="4" s="1"/>
  <c r="Y1745" i="4" s="1"/>
  <c r="C2550" i="4"/>
  <c r="E2550" i="4" s="1"/>
  <c r="F2550" i="4" s="1"/>
  <c r="AA2550" i="4" s="1"/>
  <c r="C1964" i="4"/>
  <c r="E1964" i="4" s="1"/>
  <c r="F1964" i="4" s="1"/>
  <c r="T1964" i="4" s="1"/>
  <c r="C1071" i="4"/>
  <c r="E1071" i="4" s="1"/>
  <c r="F1071" i="4" s="1"/>
  <c r="AA1071" i="4" s="1"/>
  <c r="C2790" i="4"/>
  <c r="E2790" i="4" s="1"/>
  <c r="F2790" i="4" s="1"/>
  <c r="W2790" i="4" s="1"/>
  <c r="C2660" i="4"/>
  <c r="E2660" i="4" s="1"/>
  <c r="F2660" i="4" s="1"/>
  <c r="S2660" i="4" s="1"/>
  <c r="C419" i="4"/>
  <c r="E419" i="4" s="1"/>
  <c r="F419" i="4" s="1"/>
  <c r="Q419" i="4" s="1"/>
  <c r="C1859" i="4"/>
  <c r="E1859" i="4" s="1"/>
  <c r="F1859" i="4" s="1"/>
  <c r="P1859" i="4" s="1"/>
  <c r="C774" i="4"/>
  <c r="E774" i="4" s="1"/>
  <c r="F774" i="4" s="1"/>
  <c r="Q774" i="4" s="1"/>
  <c r="C903" i="4"/>
  <c r="E903" i="4" s="1"/>
  <c r="F903" i="4" s="1"/>
  <c r="U903" i="4" s="1"/>
  <c r="C827" i="4"/>
  <c r="E827" i="4" s="1"/>
  <c r="F827" i="4" s="1"/>
  <c r="S827" i="4" s="1"/>
  <c r="C3179" i="4"/>
  <c r="E3179" i="4" s="1"/>
  <c r="F3179" i="4" s="1"/>
  <c r="X3179" i="4" s="1"/>
  <c r="C2439" i="4"/>
  <c r="E2439" i="4" s="1"/>
  <c r="F2439" i="4" s="1"/>
  <c r="W2439" i="4" s="1"/>
  <c r="C613" i="4"/>
  <c r="E613" i="4" s="1"/>
  <c r="F613" i="4" s="1"/>
  <c r="W613" i="4" s="1"/>
  <c r="C1578" i="4"/>
  <c r="E1578" i="4" s="1"/>
  <c r="F1578" i="4" s="1"/>
  <c r="S1578" i="4" s="1"/>
  <c r="C3238" i="4"/>
  <c r="E3238" i="4" s="1"/>
  <c r="F3238" i="4" s="1"/>
  <c r="Z3238" i="4" s="1"/>
  <c r="S3296" i="4" l="1"/>
  <c r="H11" i="18" s="1"/>
  <c r="G46" i="21" s="1"/>
  <c r="S6" i="4"/>
  <c r="H2" i="18" s="1"/>
  <c r="AA6" i="4"/>
  <c r="P14" i="18" s="1"/>
  <c r="P27" i="18" s="1"/>
  <c r="P36" i="18" s="1"/>
  <c r="P42" i="18" s="1"/>
  <c r="P43" i="18" s="1"/>
  <c r="W3296" i="4"/>
  <c r="L11" i="18" s="1"/>
  <c r="K46" i="21" s="1"/>
  <c r="R6" i="4"/>
  <c r="G14" i="18" s="1"/>
  <c r="G27" i="18" s="1"/>
  <c r="G36" i="18" s="1"/>
  <c r="G42" i="18" s="1"/>
  <c r="G43" i="18" s="1"/>
  <c r="Q3296" i="4"/>
  <c r="F11" i="18" s="1"/>
  <c r="E46" i="21" s="1"/>
  <c r="Z3296" i="4"/>
  <c r="O11" i="18" s="1"/>
  <c r="N46" i="21" s="1"/>
  <c r="Z6" i="4"/>
  <c r="U3296" i="4"/>
  <c r="J11" i="18" s="1"/>
  <c r="I46" i="21" s="1"/>
  <c r="U6" i="4"/>
  <c r="T3296" i="4"/>
  <c r="I11" i="18" s="1"/>
  <c r="H46" i="21" s="1"/>
  <c r="P6" i="4"/>
  <c r="P3296" i="4"/>
  <c r="E11" i="18" s="1"/>
  <c r="D46" i="21" s="1"/>
  <c r="AA3296" i="4"/>
  <c r="P11" i="18" s="1"/>
  <c r="O46" i="21" s="1"/>
  <c r="Q6" i="4"/>
  <c r="V6" i="4"/>
  <c r="V3296" i="4"/>
  <c r="K11" i="18" s="1"/>
  <c r="J46" i="21" s="1"/>
  <c r="Y6" i="4"/>
  <c r="Y3296" i="4"/>
  <c r="N11" i="18" s="1"/>
  <c r="M46" i="21" s="1"/>
  <c r="X6" i="4"/>
  <c r="X3296" i="4"/>
  <c r="M11" i="18" s="1"/>
  <c r="L46" i="21" s="1"/>
  <c r="T6" i="4"/>
  <c r="R3296" i="4"/>
  <c r="G11" i="18" s="1"/>
  <c r="F46" i="21" s="1"/>
  <c r="W6" i="4"/>
  <c r="P2" i="18" l="1"/>
  <c r="H14" i="18"/>
  <c r="H27" i="18" s="1"/>
  <c r="H36" i="18" s="1"/>
  <c r="H42" i="18" s="1"/>
  <c r="H43" i="18" s="1"/>
  <c r="H45" i="18" s="1"/>
  <c r="G51" i="21" s="1"/>
  <c r="G2" i="18"/>
  <c r="I14" i="18"/>
  <c r="I27" i="18" s="1"/>
  <c r="I36" i="18" s="1"/>
  <c r="I42" i="18" s="1"/>
  <c r="I43" i="18" s="1"/>
  <c r="I2" i="18"/>
  <c r="N14" i="18"/>
  <c r="N27" i="18" s="1"/>
  <c r="N36" i="18" s="1"/>
  <c r="N42" i="18" s="1"/>
  <c r="N43" i="18" s="1"/>
  <c r="N2" i="18"/>
  <c r="J14" i="18"/>
  <c r="J27" i="18" s="1"/>
  <c r="J36" i="18" s="1"/>
  <c r="J42" i="18" s="1"/>
  <c r="J43" i="18" s="1"/>
  <c r="J2" i="18"/>
  <c r="F47" i="21"/>
  <c r="F48" i="21" s="1"/>
  <c r="F49" i="21" s="1"/>
  <c r="F14" i="1"/>
  <c r="G45" i="18"/>
  <c r="F51" i="21" s="1"/>
  <c r="L2" i="18"/>
  <c r="L14" i="18"/>
  <c r="L27" i="18" s="1"/>
  <c r="L36" i="18" s="1"/>
  <c r="L42" i="18" s="1"/>
  <c r="L43" i="18" s="1"/>
  <c r="M2" i="18"/>
  <c r="M14" i="18"/>
  <c r="M27" i="18" s="1"/>
  <c r="M36" i="18" s="1"/>
  <c r="M42" i="18" s="1"/>
  <c r="M43" i="18" s="1"/>
  <c r="K2" i="18"/>
  <c r="K14" i="18"/>
  <c r="K27" i="18" s="1"/>
  <c r="K36" i="18" s="1"/>
  <c r="K42" i="18" s="1"/>
  <c r="K43" i="18" s="1"/>
  <c r="E2" i="18"/>
  <c r="E14" i="18"/>
  <c r="E27" i="18" s="1"/>
  <c r="E36" i="18" s="1"/>
  <c r="E42" i="18" s="1"/>
  <c r="E43" i="18" s="1"/>
  <c r="O2" i="18"/>
  <c r="O14" i="18"/>
  <c r="O27" i="18" s="1"/>
  <c r="O36" i="18" s="1"/>
  <c r="O42" i="18" s="1"/>
  <c r="O43" i="18" s="1"/>
  <c r="O14" i="1"/>
  <c r="O47" i="21"/>
  <c r="O48" i="21" s="1"/>
  <c r="O49" i="21" s="1"/>
  <c r="P45" i="18"/>
  <c r="O51" i="21" s="1"/>
  <c r="F2" i="18"/>
  <c r="F14" i="18"/>
  <c r="F27" i="18" s="1"/>
  <c r="F36" i="18" s="1"/>
  <c r="F42" i="18" s="1"/>
  <c r="F43" i="18" s="1"/>
  <c r="G47" i="21" l="1"/>
  <c r="G48" i="21" s="1"/>
  <c r="G49" i="21" s="1"/>
  <c r="G14" i="1"/>
  <c r="M14" i="1"/>
  <c r="N45" i="18"/>
  <c r="M51" i="21" s="1"/>
  <c r="M47" i="21"/>
  <c r="M48" i="21" s="1"/>
  <c r="M49" i="21" s="1"/>
  <c r="N14" i="1"/>
  <c r="O45" i="18"/>
  <c r="N51" i="21" s="1"/>
  <c r="N47" i="21"/>
  <c r="N48" i="21" s="1"/>
  <c r="N49" i="21" s="1"/>
  <c r="K45" i="18"/>
  <c r="J51" i="21" s="1"/>
  <c r="J47" i="21"/>
  <c r="J48" i="21" s="1"/>
  <c r="J49" i="21" s="1"/>
  <c r="J14" i="1"/>
  <c r="L45" i="18"/>
  <c r="K51" i="21" s="1"/>
  <c r="K14" i="1"/>
  <c r="K47" i="21"/>
  <c r="K48" i="21" s="1"/>
  <c r="K49" i="21" s="1"/>
  <c r="E45" i="18"/>
  <c r="D51" i="21" s="1"/>
  <c r="D14" i="1"/>
  <c r="D47" i="21"/>
  <c r="D48" i="21" s="1"/>
  <c r="D49" i="21" s="1"/>
  <c r="R43" i="18"/>
  <c r="L38" i="21" s="1"/>
  <c r="F40" i="21" s="1"/>
  <c r="F42" i="21" s="1"/>
  <c r="F50" i="21" s="1"/>
  <c r="F38" i="1" s="1"/>
  <c r="M45" i="18"/>
  <c r="L51" i="21" s="1"/>
  <c r="L14" i="1"/>
  <c r="L47" i="21"/>
  <c r="L48" i="21" s="1"/>
  <c r="L49" i="21" s="1"/>
  <c r="F45" i="18"/>
  <c r="E51" i="21" s="1"/>
  <c r="E47" i="21"/>
  <c r="E48" i="21" s="1"/>
  <c r="E49" i="21" s="1"/>
  <c r="E14" i="1"/>
  <c r="J45" i="18"/>
  <c r="I51" i="21" s="1"/>
  <c r="I14" i="1"/>
  <c r="I47" i="21"/>
  <c r="I48" i="21" s="1"/>
  <c r="I49" i="21" s="1"/>
  <c r="H14" i="1"/>
  <c r="I45" i="18"/>
  <c r="H51" i="21" s="1"/>
  <c r="H47" i="21"/>
  <c r="H48" i="21" s="1"/>
  <c r="H49" i="21" s="1"/>
  <c r="N50" i="21" l="1"/>
  <c r="N38" i="1" s="1"/>
  <c r="L50" i="21"/>
  <c r="L38" i="1" s="1"/>
  <c r="M50" i="21"/>
  <c r="M38" i="1" s="1"/>
  <c r="E50" i="21"/>
  <c r="E38" i="1" s="1"/>
  <c r="D50" i="21"/>
  <c r="D38" i="1" s="1"/>
  <c r="O50" i="21"/>
  <c r="O38" i="1" s="1"/>
  <c r="F52" i="21"/>
  <c r="F37" i="1" s="1"/>
  <c r="I50" i="21"/>
  <c r="I38" i="1" s="1"/>
  <c r="H50" i="21"/>
  <c r="H38" i="1" s="1"/>
  <c r="L52" i="21"/>
  <c r="L37" i="1" s="1"/>
  <c r="N52" i="21"/>
  <c r="N37" i="1" s="1"/>
  <c r="K50" i="21"/>
  <c r="K38" i="1" s="1"/>
  <c r="J50" i="21"/>
  <c r="J38" i="1" s="1"/>
  <c r="G50" i="21"/>
  <c r="G38" i="1" s="1"/>
  <c r="M52" i="21" l="1"/>
  <c r="M37" i="1" s="1"/>
  <c r="L35" i="1"/>
  <c r="N35" i="1"/>
  <c r="E52" i="21"/>
  <c r="E37" i="1" s="1"/>
  <c r="K52" i="21"/>
  <c r="K37" i="1" s="1"/>
  <c r="H52" i="21"/>
  <c r="H37" i="1" s="1"/>
  <c r="I52" i="21"/>
  <c r="I37" i="1" s="1"/>
  <c r="J52" i="21"/>
  <c r="J37" i="1" s="1"/>
  <c r="D52" i="21"/>
  <c r="D37" i="1" s="1"/>
  <c r="O52" i="21"/>
  <c r="O37" i="1" s="1"/>
  <c r="F35" i="1"/>
  <c r="G52" i="21"/>
  <c r="K35" i="1"/>
  <c r="J35" i="1" l="1"/>
  <c r="M35" i="1"/>
  <c r="I35" i="1"/>
  <c r="H35" i="1"/>
  <c r="E35" i="1"/>
  <c r="D35" i="1"/>
  <c r="G35" i="1"/>
  <c r="G37" i="1"/>
  <c r="O35" i="1"/>
</calcChain>
</file>

<file path=xl/sharedStrings.xml><?xml version="1.0" encoding="utf-8"?>
<sst xmlns="http://schemas.openxmlformats.org/spreadsheetml/2006/main" count="711" uniqueCount="447">
  <si>
    <t>Crop</t>
  </si>
  <si>
    <t>Millet</t>
  </si>
  <si>
    <t>Barley/Oats/Wheat</t>
  </si>
  <si>
    <t>Peanut/Groundnut</t>
  </si>
  <si>
    <t>Pea</t>
  </si>
  <si>
    <t>Cabbage</t>
  </si>
  <si>
    <t>Pepper</t>
  </si>
  <si>
    <t>Carrot</t>
  </si>
  <si>
    <t>Potato</t>
  </si>
  <si>
    <t>Radish</t>
  </si>
  <si>
    <t>Cucumber</t>
  </si>
  <si>
    <t>Sorghum</t>
  </si>
  <si>
    <t>Eggplant</t>
  </si>
  <si>
    <t>Soybean</t>
  </si>
  <si>
    <t>Spinach</t>
  </si>
  <si>
    <t>Grain/small</t>
  </si>
  <si>
    <t>Squash</t>
  </si>
  <si>
    <t>Lentil</t>
  </si>
  <si>
    <t>Sugarbeet</t>
  </si>
  <si>
    <t>Lettuce</t>
  </si>
  <si>
    <t>Sunflower</t>
  </si>
  <si>
    <t>Melon</t>
  </si>
  <si>
    <t>Tomato</t>
  </si>
  <si>
    <t>Total</t>
  </si>
  <si>
    <t>Initial stage</t>
  </si>
  <si>
    <t>Crop Development stage</t>
  </si>
  <si>
    <t>Mid season stage</t>
  </si>
  <si>
    <t>Late season stage</t>
  </si>
  <si>
    <t>Bean/green</t>
  </si>
  <si>
    <t>Bean/dry</t>
  </si>
  <si>
    <t>Cotton/Flax</t>
  </si>
  <si>
    <t>Maize, sweet</t>
  </si>
  <si>
    <t>Maize, grain</t>
  </si>
  <si>
    <t>Onion/green</t>
  </si>
  <si>
    <t>Onion/dry</t>
  </si>
  <si>
    <t>February</t>
  </si>
  <si>
    <t>March</t>
  </si>
  <si>
    <t>April</t>
  </si>
  <si>
    <t>May</t>
  </si>
  <si>
    <t>June</t>
  </si>
  <si>
    <t>July</t>
  </si>
  <si>
    <t>August</t>
  </si>
  <si>
    <t>September</t>
  </si>
  <si>
    <t>October</t>
  </si>
  <si>
    <t>November</t>
  </si>
  <si>
    <t>December</t>
  </si>
  <si>
    <t>Minimum Crop Growing Period</t>
  </si>
  <si>
    <t>Maximum Crop Growing Period</t>
  </si>
  <si>
    <t>Crop Factor of the development stages</t>
  </si>
  <si>
    <t>*new crop*</t>
  </si>
  <si>
    <t>*insert value*</t>
  </si>
  <si>
    <t>Average Crop Growing Period</t>
  </si>
  <si>
    <t>Total growing days:</t>
  </si>
  <si>
    <t>Initial stage:</t>
  </si>
  <si>
    <t>Crop development stage:</t>
  </si>
  <si>
    <t>Late season stage:</t>
  </si>
  <si>
    <t>Crop Factor</t>
  </si>
  <si>
    <t>Days</t>
  </si>
  <si>
    <t>Date</t>
  </si>
  <si>
    <t xml:space="preserve">ETo </t>
  </si>
  <si>
    <t>Stage:</t>
  </si>
  <si>
    <t>ETo x Kc</t>
  </si>
  <si>
    <t>January</t>
  </si>
  <si>
    <t>Sum:</t>
  </si>
  <si>
    <t>Mid season:</t>
  </si>
  <si>
    <t>Daytime hours:</t>
  </si>
  <si>
    <t>Latitude</t>
  </si>
  <si>
    <t>North</t>
  </si>
  <si>
    <t>Jan</t>
  </si>
  <si>
    <t>Feb</t>
  </si>
  <si>
    <t>Mar</t>
  </si>
  <si>
    <t>Apr</t>
  </si>
  <si>
    <t>Aug</t>
  </si>
  <si>
    <t>Sept</t>
  </si>
  <si>
    <t>Oct</t>
  </si>
  <si>
    <t>Nov</t>
  </si>
  <si>
    <t>Dec</t>
  </si>
  <si>
    <t>South</t>
  </si>
  <si>
    <t>60°</t>
  </si>
  <si>
    <t>55°</t>
  </si>
  <si>
    <t>50°</t>
  </si>
  <si>
    <t>45°</t>
  </si>
  <si>
    <t>40°</t>
  </si>
  <si>
    <t>35°</t>
  </si>
  <si>
    <t>30°</t>
  </si>
  <si>
    <t>25°</t>
  </si>
  <si>
    <t>20°</t>
  </si>
  <si>
    <t>15°</t>
  </si>
  <si>
    <t>10°</t>
  </si>
  <si>
    <t>5°</t>
  </si>
  <si>
    <t>0°</t>
  </si>
  <si>
    <t xml:space="preserve">Reference Evapotranspiration </t>
  </si>
  <si>
    <t>Mean daily temperature [°C]:</t>
  </si>
  <si>
    <t>To</t>
  </si>
  <si>
    <t>From</t>
  </si>
  <si>
    <t>Rainfall [mm/month]:</t>
  </si>
  <si>
    <t xml:space="preserve">Crop Growing Periods: </t>
  </si>
  <si>
    <t>Minimum</t>
  </si>
  <si>
    <t xml:space="preserve">Maximum </t>
  </si>
  <si>
    <t>Average</t>
  </si>
  <si>
    <t>Hemisphere:</t>
  </si>
  <si>
    <t>Latitude:</t>
  </si>
  <si>
    <t>Read Me Sheet</t>
  </si>
  <si>
    <t>Introduction</t>
  </si>
  <si>
    <t>Overview</t>
  </si>
  <si>
    <t>This tool comprises the following sheets:</t>
  </si>
  <si>
    <t>Tips &amp; Tricks</t>
  </si>
  <si>
    <t>About</t>
  </si>
  <si>
    <t>Country</t>
  </si>
  <si>
    <t>Region</t>
  </si>
  <si>
    <t>Name of the farm</t>
  </si>
  <si>
    <t>Village</t>
  </si>
  <si>
    <t>Division</t>
  </si>
  <si>
    <t>District</t>
  </si>
  <si>
    <t>1 GENERAL GEOGRAPHIC INFORMATION</t>
  </si>
  <si>
    <t>Notes:</t>
  </si>
  <si>
    <t>https://www.google.de/maps</t>
  </si>
  <si>
    <t>Use to identify exact coordinates of the site:</t>
  </si>
  <si>
    <t>Summer months</t>
  </si>
  <si>
    <t>Rainy season</t>
  </si>
  <si>
    <t>Select crop intended for planting at your location, for automatic indication of water requirements</t>
  </si>
  <si>
    <t>1. Geographic Data</t>
  </si>
  <si>
    <t>Crop Information</t>
  </si>
  <si>
    <t>for adjusting and adding crops and their respective water requirements</t>
  </si>
  <si>
    <t xml:space="preserve">Effective rainfall             [mm/month]: </t>
  </si>
  <si>
    <t>Fruit Tree - High water demand</t>
  </si>
  <si>
    <t>Fruit Tree - Middle water demand</t>
  </si>
  <si>
    <t>Fruit Tree - Low water demand</t>
  </si>
  <si>
    <t>Centre Pivot, Linear move</t>
  </si>
  <si>
    <t>Centre Pivot LEPA</t>
  </si>
  <si>
    <t>Flood: Piped supply</t>
  </si>
  <si>
    <t>Flood: Lined canal supplied</t>
  </si>
  <si>
    <t>Flood: Earth canal supplied</t>
  </si>
  <si>
    <t>Sprinkler (permanent)</t>
  </si>
  <si>
    <t>Sprinkler (movable)</t>
  </si>
  <si>
    <t>Traveling gun</t>
  </si>
  <si>
    <t>Drip</t>
  </si>
  <si>
    <t xml:space="preserve">Evapotranspiration </t>
  </si>
  <si>
    <t xml:space="preserve"> [mm/month]</t>
  </si>
  <si>
    <t>Irrigation Method</t>
  </si>
  <si>
    <t>Micro Sprinkler</t>
  </si>
  <si>
    <t xml:space="preserve">Efficiency of </t>
  </si>
  <si>
    <t>Area in ha</t>
  </si>
  <si>
    <t>° C</t>
  </si>
  <si>
    <t>mm/month</t>
  </si>
  <si>
    <t>Lucerne (Humid Light/medium wind)</t>
  </si>
  <si>
    <t>0,85</t>
  </si>
  <si>
    <t>Lucerne (Dry Light/medium wind)</t>
  </si>
  <si>
    <t>0,95</t>
  </si>
  <si>
    <t>Lucerne (Humid or Dry Strong wind)</t>
  </si>
  <si>
    <t>1,05</t>
  </si>
  <si>
    <t>Pasture (Humid Light/medium wind)</t>
  </si>
  <si>
    <t>Pasture (Dry Light/medium wind)</t>
  </si>
  <si>
    <t>1,0</t>
  </si>
  <si>
    <t>Pasture (Humid or Dry Strong wind)</t>
  </si>
  <si>
    <t>Clover (Humid Light/medium wind)</t>
  </si>
  <si>
    <t>Clover (Dry Light/medium wind)</t>
  </si>
  <si>
    <t>Clover (Humid or Dry Strong wind)</t>
  </si>
  <si>
    <t>Irrigation Methods</t>
  </si>
  <si>
    <t>Crop 1</t>
  </si>
  <si>
    <t>Evapotranspiration</t>
  </si>
  <si>
    <t>Water need [mm/month]</t>
  </si>
  <si>
    <t>Days/month</t>
  </si>
  <si>
    <t>Conversion factor to 1 ha:</t>
  </si>
  <si>
    <t xml:space="preserve">Area measurement unit: </t>
  </si>
  <si>
    <t>Crop to be irrigated</t>
  </si>
  <si>
    <t xml:space="preserve">Planting </t>
  </si>
  <si>
    <t>Irrigation scheme</t>
  </si>
  <si>
    <t>Irrigation Efficiency</t>
  </si>
  <si>
    <t>Total irrigation water need [m³/month]</t>
  </si>
  <si>
    <t>Crop growing time</t>
  </si>
  <si>
    <t>Effective Rainfall</t>
  </si>
  <si>
    <t>Month</t>
  </si>
  <si>
    <t>Estimation of crop uptake</t>
  </si>
  <si>
    <t>Texture</t>
  </si>
  <si>
    <t>FC (v%)</t>
  </si>
  <si>
    <t>PWP (v%)</t>
  </si>
  <si>
    <t>Sand</t>
  </si>
  <si>
    <t>Loamy sand</t>
  </si>
  <si>
    <t>Sandy loam</t>
  </si>
  <si>
    <t>Sandy clay loam</t>
  </si>
  <si>
    <t>Loam</t>
  </si>
  <si>
    <t>Sandy clay</t>
  </si>
  <si>
    <t>Silt loam</t>
  </si>
  <si>
    <t>Silt</t>
  </si>
  <si>
    <t>Clay loam</t>
  </si>
  <si>
    <t>Silty clay loam</t>
  </si>
  <si>
    <t>Silty clay</t>
  </si>
  <si>
    <t>Clay</t>
  </si>
  <si>
    <t>-</t>
  </si>
  <si>
    <t>Estimation of soil reservoir</t>
  </si>
  <si>
    <t>Basics</t>
  </si>
  <si>
    <t>((silt + 1.5*clay) &lt; 15)</t>
  </si>
  <si>
    <t>SAND</t>
  </si>
  <si>
    <t>((silt + 1.5*clay &gt;= 15) &amp;&amp; (silt + 2*clay &lt; 30))</t>
  </si>
  <si>
    <t>LOAMY SAND</t>
  </si>
  <si>
    <t>((clay &gt;= 7 &amp;&amp; clay &lt; 20) &amp;&amp; (sand &gt; 52) &amp;&amp; ((silt + 2*clay) &gt;= 30) || (clay &lt; 7 &amp;&amp; silt &lt; 50 &amp;&amp; (silt+2*clay)&gt;=30))</t>
  </si>
  <si>
    <t>SANDY LOAM</t>
  </si>
  <si>
    <t>((clay &gt;= 7 &amp;&amp; clay &lt; 27) &amp;&amp; (silt &gt;= 28 &amp;&amp; silt &lt; 50) &amp;&amp; (sand &lt;= 52))</t>
  </si>
  <si>
    <t>LOAM</t>
  </si>
  <si>
    <t>((silt &gt;= 50 &amp;&amp; (clay &gt;= 12 &amp;&amp; clay &lt; 27)) || ((silt &gt;= 50 &amp;&amp; silt &lt; 80) &amp;&amp; clay &lt; 12))</t>
  </si>
  <si>
    <t>SILT LOAM</t>
  </si>
  <si>
    <t>(silt &gt;= 80 &amp;&amp; clay &lt; 12)</t>
  </si>
  <si>
    <t>SILT</t>
  </si>
  <si>
    <t xml:space="preserve">((clay &gt;= 20 &amp;&amp; clay &lt; 35) &amp;&amp; (silt &lt; 28) &amp;&amp; (sand &gt; 45)) </t>
  </si>
  <si>
    <t>SANDY CLAY LOAM</t>
  </si>
  <si>
    <t>((clay &gt;= 27 &amp;&amp; clay &lt; 40) &amp;&amp; (sand &gt; 20 &amp;&amp; sand &lt;= 45))</t>
  </si>
  <si>
    <t>CLAY LOAM</t>
  </si>
  <si>
    <t>((clay &gt;= 27 &amp;&amp; clay &lt; 40) &amp;&amp; (sand  &lt;= 20))</t>
  </si>
  <si>
    <t>SILTY CLAY LOAM</t>
  </si>
  <si>
    <t>(clay &gt;= 35 &amp;&amp; sand &gt; 45)</t>
  </si>
  <si>
    <t>SANDY CLAY</t>
  </si>
  <si>
    <t>(clay &gt;= 40 &amp;&amp; silt &gt;= 40)</t>
  </si>
  <si>
    <t>SILTY CLAY</t>
  </si>
  <si>
    <t>(clay &gt;= 40 &amp;&amp; sand &lt;= 45 &amp;&amp; silt &lt; 40)</t>
  </si>
  <si>
    <t>CLAY</t>
  </si>
  <si>
    <t>vcscs &gt;= 25 &amp;&amp; ms &lt; 50 &amp;&amp; fs &lt; 50 &amp;&amp; vfs &lt; 50</t>
  </si>
  <si>
    <t>COARSE SAND</t>
  </si>
  <si>
    <t>vcscsms &gt;= 25 &amp;&amp; vcscs &lt; 25 &amp;&amp; fs &lt; 50 &amp;&amp; vfs &lt; 50</t>
  </si>
  <si>
    <t>ms &gt;= 50 &amp;&amp; vcscs &gt;= 25</t>
  </si>
  <si>
    <t>fs &gt;= 50 &amp;&amp; fs &gt; vfs</t>
  </si>
  <si>
    <t>FINE SAND</t>
  </si>
  <si>
    <t>vcscsms &lt; 25 &amp;&amp; vfs &lt; 50</t>
  </si>
  <si>
    <t>vfs &gt;= 50</t>
  </si>
  <si>
    <t>VERY FINE SAND</t>
  </si>
  <si>
    <t>Loam Sand</t>
  </si>
  <si>
    <t>LOAMY COARSE SAND</t>
  </si>
  <si>
    <t>fs &gt;= 50</t>
  </si>
  <si>
    <t>LOAMY FINE SAND</t>
  </si>
  <si>
    <t>LOAMY VERY FINE SAND</t>
  </si>
  <si>
    <t>Sand Loam</t>
  </si>
  <si>
    <t>COARSE SANDY LOAM</t>
  </si>
  <si>
    <t>vcscsms &gt;= 30 &amp;&amp; vfs &gt;= 30 &amp;&amp; vfs &lt; 50</t>
  </si>
  <si>
    <t>vcscsms &gt;= 30 &amp;&amp; vcscs &lt; 25 &amp;&amp; fs &lt; 30 &amp;&amp; vfs &lt; 30</t>
  </si>
  <si>
    <t>vcscsms &lt;= 15 &amp;&amp; fs &lt; 30 &amp;&amp; vfs &lt; 30 &amp;&amp; fsvfs &lt; 40</t>
  </si>
  <si>
    <t>vcscs &gt;= 25 &amp;&amp; ms &gt;= 50</t>
  </si>
  <si>
    <t>fs &gt;= 30 &amp;&amp; vfs &lt; 30 &amp;&amp; vcscs &lt; 25</t>
  </si>
  <si>
    <t>FINE SANDY LOAM</t>
  </si>
  <si>
    <t>vcscsms &gt;= 15 &amp;&amp; vcscsms &lt; 30 &amp;&amp; vcscs &lt; 25</t>
  </si>
  <si>
    <t>fsvfs &gt;= 40 &amp;&amp; fs &gt;= vfs &amp;&amp; vcscsms &lt;= 15</t>
  </si>
  <si>
    <t>vcscs &gt;= 25 &amp;&amp; fs &gt;= 50</t>
  </si>
  <si>
    <t>vfs &gt;= 30 &amp;&amp; vcscsms &lt; 15 &amp;&amp; vfs &gt; fs</t>
  </si>
  <si>
    <t>VERY FINE SANDY LOAM</t>
  </si>
  <si>
    <t>fsvfs &gt;= 40 &amp;&amp; vfs &gt; fs &amp;&amp; vcscsms &lt; 15</t>
  </si>
  <si>
    <t>vcscs &gt;= 25 &amp;&amp; vfs &gt;= 50</t>
  </si>
  <si>
    <t>vcscsms &gt;= 30 &amp;&amp; vfs &gt;= 50</t>
  </si>
  <si>
    <t xml:space="preserve">Overview </t>
  </si>
  <si>
    <t>The soil type</t>
  </si>
  <si>
    <t>The soil type is an important factor in determining how fast and how often irrigation should be scheduled.</t>
  </si>
  <si>
    <t xml:space="preserve">Silt </t>
  </si>
  <si>
    <t xml:space="preserve">Like a sponge, the soil absorbs and holds water, depending on the percentage of the three main components: </t>
  </si>
  <si>
    <t>Michigan State University</t>
  </si>
  <si>
    <t xml:space="preserve">The soil type can be determined in the laboratory using a particle size analysis. Sand, silt and clay have different diameters, by sieving them their distribution delivers information about the soil type. </t>
  </si>
  <si>
    <t xml:space="preserve">Another way to determine the soil type is the "Jar Test": </t>
  </si>
  <si>
    <t>Remove soil from the zone to be irrigated</t>
  </si>
  <si>
    <t>Place the soil sample into the jar and fill it with water</t>
  </si>
  <si>
    <t>Shake the jar and let it sit for two hours, the particles will settle to the bottom, in their different layers</t>
  </si>
  <si>
    <t xml:space="preserve">Measure the total height of all layers, than the height of each layer. </t>
  </si>
  <si>
    <t xml:space="preserve">Divide the height of each layer by the total height which gives you the percentage of clay, silt and sand. </t>
  </si>
  <si>
    <t>Figure 1: Water distribution in different soil types</t>
  </si>
  <si>
    <t>Figure 2: the Jar Test</t>
  </si>
  <si>
    <t xml:space="preserve">Putting in the obtained percentages of clay, silt and sand, soil texture triangles as seen in Figure 3 show the type of soil you have. </t>
  </si>
  <si>
    <t>Determination of the soil type</t>
  </si>
  <si>
    <t>Determination the soil type</t>
  </si>
  <si>
    <t>Figure 3: The Soil Texture Triangle from:</t>
  </si>
  <si>
    <t>United States Department of Agriculture</t>
  </si>
  <si>
    <t>Put in values to determine your soil type</t>
  </si>
  <si>
    <t>Percentage of sand:</t>
  </si>
  <si>
    <t>Percentage of clay:</t>
  </si>
  <si>
    <t>Percentage of silt:</t>
  </si>
  <si>
    <t>Soil Texture:</t>
  </si>
  <si>
    <t>clay</t>
  </si>
  <si>
    <t>sand</t>
  </si>
  <si>
    <t>silt</t>
  </si>
  <si>
    <t>gravel</t>
  </si>
  <si>
    <t>larger than 1</t>
  </si>
  <si>
    <t>obviously</t>
  </si>
  <si>
    <t>1 to 0.5</t>
  </si>
  <si>
    <t>easily</t>
  </si>
  <si>
    <t>0.5 to 0.002</t>
  </si>
  <si>
    <t>barely</t>
  </si>
  <si>
    <t>less than 0.002</t>
  </si>
  <si>
    <t>impossible</t>
  </si>
  <si>
    <t>Name of the particle</t>
  </si>
  <si>
    <t>Distinguisable with the naked eye</t>
  </si>
  <si>
    <t xml:space="preserve">Table 1: Classification of mineral particles, from: </t>
  </si>
  <si>
    <t>FAO</t>
  </si>
  <si>
    <t>Sandy soil</t>
  </si>
  <si>
    <t>Loamy soil</t>
  </si>
  <si>
    <t>Clayey soil</t>
  </si>
  <si>
    <t>Shallow rooting crops</t>
  </si>
  <si>
    <t>Deep rooting crops</t>
  </si>
  <si>
    <t>Shallow rooting crops (30 - 60 cm)</t>
  </si>
  <si>
    <t>Deep rooting crops (90 - 150 cm)</t>
  </si>
  <si>
    <t>Medium rooting crops</t>
  </si>
  <si>
    <t>Shallow and/or sandy soil</t>
  </si>
  <si>
    <t xml:space="preserve">Soil: </t>
  </si>
  <si>
    <t>Root depth:</t>
  </si>
  <si>
    <t>Interval:</t>
  </si>
  <si>
    <t>mm</t>
  </si>
  <si>
    <t>Total irrigation days required during crop growing period:</t>
  </si>
  <si>
    <t>days</t>
  </si>
  <si>
    <t>Total Days</t>
  </si>
  <si>
    <t>Days with crops:</t>
  </si>
  <si>
    <t>Days under cropping:</t>
  </si>
  <si>
    <t>Water need per month [mm]:</t>
  </si>
  <si>
    <t xml:space="preserve">Net irrigation depth: </t>
  </si>
  <si>
    <t>Water need / Net irrigation depth</t>
  </si>
  <si>
    <t>Interval ( Days under cropping / Total irrigation days)</t>
  </si>
  <si>
    <t>Total irrigation days:</t>
  </si>
  <si>
    <t xml:space="preserve">Total crop growing days: </t>
  </si>
  <si>
    <t>Total water need [mm]:</t>
  </si>
  <si>
    <t>Water need [mm/day]</t>
  </si>
  <si>
    <t>Total irrigation water need [mm/day]</t>
  </si>
  <si>
    <t>Total irrigation water need [mm/month]</t>
  </si>
  <si>
    <t>Irrigation water need per month [m³]</t>
  </si>
  <si>
    <t>http://www.fao.org/docrep/t7202e/t7202e00.htm</t>
  </si>
  <si>
    <t>3</t>
  </si>
  <si>
    <t>Calculation of the irrigation schedule</t>
  </si>
  <si>
    <t xml:space="preserve">A simple way to determine the irrigation schedule is a calculation based on the estimated depth of the irrigation application and the crop water need. </t>
  </si>
  <si>
    <t>1.</t>
  </si>
  <si>
    <t>Estimate the net and gross irrigation depth (d) in mm</t>
  </si>
  <si>
    <t>2.</t>
  </si>
  <si>
    <t>Calculate the irrigation water need (IN) in mm, over the total growing season</t>
  </si>
  <si>
    <t xml:space="preserve">3. </t>
  </si>
  <si>
    <t xml:space="preserve">4. </t>
  </si>
  <si>
    <t xml:space="preserve">Calculate the irrigation interval in days. </t>
  </si>
  <si>
    <t xml:space="preserve">Table 3. shows the approximate net irrigation depths in mm, depending on the soil type and the plants root depth. </t>
  </si>
  <si>
    <t xml:space="preserve">Table 3: Approximate net irrigation depth in mm. </t>
  </si>
  <si>
    <t xml:space="preserve">Table 4: Rooting depths for different plants. </t>
  </si>
  <si>
    <t>2. Calculate the irrigation water need (IN) in mm, over the total growing season</t>
  </si>
  <si>
    <t>The calculation of the irrigation water need is described in "How the WR tool works".</t>
  </si>
  <si>
    <t>3. Calculate the number of irrigation applications over the total growing season</t>
  </si>
  <si>
    <t xml:space="preserve">Calculate the number of irrigation applications over the total growing season. </t>
  </si>
  <si>
    <t xml:space="preserve">The number of irrigation applications over the total growing season can be obtained by dividing the irrigation water need (step 2) by the irrigation depth (step 1). </t>
  </si>
  <si>
    <t>1. Estimate the irrigation depth (d) in mm</t>
  </si>
  <si>
    <t xml:space="preserve">4. Calculate the irrigation interval in days. </t>
  </si>
  <si>
    <t>The interval between two irrigation application can be obtained by dividing the total number of growing days ( numbers can be seen in "How the WR tool works") by the number</t>
  </si>
  <si>
    <t xml:space="preserve">When using the simple calculation method as shown above, it's advisable to ensure that the crop doesn't suffer from water shortage in the month of peak irrigation water need. </t>
  </si>
  <si>
    <t>This calculation is based on the FAO Training Manual no. 4: Irrigation Water Management: Irrigation Scheduling, available at :</t>
  </si>
  <si>
    <t>Table 2: Characteristics of the different soil components, from:</t>
  </si>
  <si>
    <t xml:space="preserve">With different percentages of the main components, the soil type changes it's bevavior, as shown in table 2. </t>
  </si>
  <si>
    <t xml:space="preserve">Table 4. shows the approximate root depth of different plants. If available, the usage of local data will result in more accurate predictions. </t>
  </si>
  <si>
    <t>Size limit in mm</t>
  </si>
  <si>
    <t>Field Capacity (FC):</t>
  </si>
  <si>
    <t>Medium rooting crops (50 - 100 cm)</t>
  </si>
  <si>
    <t>for calculation of your soil type</t>
  </si>
  <si>
    <t>for understanding the way the Soil &amp; Irrigation tool works</t>
  </si>
  <si>
    <t>Soil Information</t>
  </si>
  <si>
    <t>General Calculation</t>
  </si>
  <si>
    <t>Calculation Sheet Crop 1</t>
  </si>
  <si>
    <t>Calculations</t>
  </si>
  <si>
    <t>for adding basic site information and entering rainfall and temperature data</t>
  </si>
  <si>
    <t>Silty soil</t>
  </si>
  <si>
    <t>Clay_Deep</t>
  </si>
  <si>
    <t>Clay_Medium</t>
  </si>
  <si>
    <t>Clay_Shallow</t>
  </si>
  <si>
    <t>Sand_Deep</t>
  </si>
  <si>
    <t>Sand_Medium</t>
  </si>
  <si>
    <t>Sand_No</t>
  </si>
  <si>
    <t>Sand_Shallow</t>
  </si>
  <si>
    <t>Silt_Deep</t>
  </si>
  <si>
    <t>Silt_Shallow</t>
  </si>
  <si>
    <t>Silt_No</t>
  </si>
  <si>
    <t>Silt_Medium</t>
  </si>
  <si>
    <t>Clay_No</t>
  </si>
  <si>
    <t>Bananas, beans, beets, carrots, clover, cacao, cucumber, groundnuts, palm trees peas, pepper, sisal, soybeans, sugarbeet, sunflower, tobacco, tomatoes</t>
  </si>
  <si>
    <t xml:space="preserve">Clayey soils have a high water-holding capacity. Irrigation can be scheduled less frequent with high amounts of water. </t>
  </si>
  <si>
    <t xml:space="preserve">Sandy soils have a low water-holding capacity. Irrigation has to be scheduled more frequently with smaller amounts of water. </t>
  </si>
  <si>
    <t>Silty soils have a medium to high water-holding capacity. Irrigation can be scheduled less frequent with higher amounts of water.</t>
  </si>
  <si>
    <t xml:space="preserve">Calculator adapted from : </t>
  </si>
  <si>
    <t>Definition:</t>
  </si>
  <si>
    <t>Examples:</t>
  </si>
  <si>
    <t>Definitions:</t>
  </si>
  <si>
    <t xml:space="preserve">This tool is based on the Water Requirement Tool. To understand how the water requirement is calculated, please check the  Water Requirement Tool. </t>
  </si>
  <si>
    <t>How the Soil Tool works</t>
  </si>
  <si>
    <t>Net Irrigation water depth (depending on soil &amp; root profile):</t>
  </si>
  <si>
    <t>IRRIGATE – Soil Tool</t>
  </si>
  <si>
    <r>
      <rPr>
        <b/>
        <sz val="11"/>
        <color theme="1"/>
        <rFont val="Arial"/>
        <family val="2"/>
      </rPr>
      <t>Permanent wilting point</t>
    </r>
    <r>
      <rPr>
        <sz val="11"/>
        <color theme="1"/>
        <rFont val="Arial"/>
        <family val="2"/>
      </rPr>
      <t xml:space="preserve"> is the minimal point of soil moisture the plant requires not to wilt.</t>
    </r>
  </si>
  <si>
    <t>The Toolbox on Solar Powered Irrigation Systems is made possible through the global initiative Powering Agriculture: An Energy Grand Challenge for Development (PAEGC). In 2012, the United States Agency for International Development (USAID), the Swedish International Development Cooperation Agency (Sida), the German Federal Ministry for Economic Cooperation and Development (BMZ), Duke Energy, and the Overseas Private Investment Cooperation (OPIC) combined resources to create the PAEGC initiative. The objective of PAEGC is to support new and sustainable approaches to accelerate the development and deployment of clean energy solutions for increasing agriculture productivity and/or value for farmers and agribusinesses in developing countries and emerging regions that lack access to reliable, affordable clean energy.</t>
  </si>
  <si>
    <t>4. How this tool works</t>
  </si>
  <si>
    <r>
      <rPr>
        <b/>
        <sz val="11"/>
        <color theme="1"/>
        <rFont val="Arial"/>
        <family val="2"/>
      </rPr>
      <t>Field Capacity</t>
    </r>
    <r>
      <rPr>
        <sz val="11"/>
        <color theme="1"/>
        <rFont val="Arial"/>
        <family val="2"/>
      </rPr>
      <t xml:space="preserve"> is the amount of soil moisture or water content held in the soil after excess water has drained </t>
    </r>
  </si>
  <si>
    <t>away and the rate of downward movement has decreased.</t>
  </si>
  <si>
    <t>GIZ, FAO and the PAEGC Founding Partners encourage the use, reproduction and dissemination of material in this information product. Except where otherwise indicated, material may be copied, downloaded and printed for private study, research and teaching purposes, or for use in non-commercial products or services, provided that appropriate acknowledgement of GIZ and FAO as the source and copyright holder is given.</t>
  </si>
  <si>
    <t>The designations employed and the presentation of material in this information product do not imply the expression of any opinion whatsoever on the part of Deutsche Gesellschaft für Internationale Zusammenarbeit (GIZ) GmbH, Food and Agriculture Organization of the United Nations (FAO) or any of the PAEGC Founding Partners concerning the legal or development status of any country, territory, city or area or of its authorities, or concerning the delimitation of its frontiers or boundaries. The mention of specific companies or products of manufacturers, whether or not these have been patented, does not imply that these have been endorsed or recommended by GIZ, FAO, or any of the PAEGC Founding Partners in preference to others of a similar nature that are not mentioned. The views expressed in this information product are those of the author and do not necessarily reflect the views or policies of GIZ, FAO, or any of the PAEGC Founding Partners.</t>
  </si>
  <si>
    <t>Hidden and password protected. Only for experts:</t>
  </si>
  <si>
    <r>
      <rPr>
        <b/>
        <sz val="10"/>
        <color theme="1"/>
        <rFont val="Arial"/>
        <family val="2"/>
      </rPr>
      <t>Published by</t>
    </r>
    <r>
      <rPr>
        <sz val="10"/>
        <color theme="1"/>
        <rFont val="Arial"/>
        <family val="2"/>
      </rPr>
      <t xml:space="preserve">: </t>
    </r>
  </si>
  <si>
    <t>GIZ &amp; FAO</t>
  </si>
  <si>
    <r>
      <rPr>
        <b/>
        <sz val="10"/>
        <color theme="1"/>
        <rFont val="Arial"/>
        <family val="2"/>
      </rPr>
      <t>Contact</t>
    </r>
    <r>
      <rPr>
        <sz val="10"/>
        <color theme="1"/>
        <rFont val="Arial"/>
        <family val="2"/>
      </rPr>
      <t xml:space="preserve">: </t>
    </r>
  </si>
  <si>
    <t>Powering.Agriculture@giz.de</t>
  </si>
  <si>
    <r>
      <rPr>
        <b/>
        <sz val="10"/>
        <color theme="1"/>
        <rFont val="Arial"/>
        <family val="2"/>
      </rPr>
      <t>Download link</t>
    </r>
    <r>
      <rPr>
        <sz val="10"/>
        <color theme="1"/>
        <rFont val="Arial"/>
        <family val="2"/>
      </rPr>
      <t xml:space="preserve">: </t>
    </r>
  </si>
  <si>
    <t>https://energypedia.info/wiki/Toolbox_on_SPIS</t>
  </si>
  <si>
    <t xml:space="preserve">About: </t>
  </si>
  <si>
    <t xml:space="preserve">Powering Agriculture: An Energy Grand Challenge for Development. Available at:  </t>
  </si>
  <si>
    <t>https://poweringag.org</t>
  </si>
  <si>
    <r>
      <rPr>
        <b/>
        <sz val="10"/>
        <color theme="1"/>
        <rFont val="Arial"/>
        <family val="2"/>
      </rPr>
      <t>Version</t>
    </r>
    <r>
      <rPr>
        <sz val="10"/>
        <color theme="1"/>
        <rFont val="Arial"/>
        <family val="2"/>
      </rPr>
      <t>:</t>
    </r>
  </si>
  <si>
    <t>for selecting a crop and planting period;              for automatic calculation of water requirement for a single crop; for calculation of an irrigation schedule</t>
  </si>
  <si>
    <t>soil calculation</t>
  </si>
  <si>
    <t>general calculation</t>
  </si>
  <si>
    <t>crop calculation</t>
  </si>
  <si>
    <t>calculation for the texture calculator</t>
  </si>
  <si>
    <t>GIZ project Sustainable Energy for Food – Powering Agriculture</t>
  </si>
  <si>
    <t>http://www.fao.org/nr/water/aquastat/climateinfotool/index.stm</t>
  </si>
  <si>
    <t>Bajra</t>
  </si>
  <si>
    <t>Groundnut</t>
  </si>
  <si>
    <t>Gram</t>
  </si>
  <si>
    <t>Jowar</t>
  </si>
  <si>
    <t>Paddy</t>
  </si>
  <si>
    <t>Sugarcane</t>
  </si>
  <si>
    <t>Wheat</t>
  </si>
  <si>
    <r>
      <rPr>
        <b/>
        <sz val="10"/>
        <color theme="1"/>
        <rFont val="Arial"/>
        <family val="2"/>
      </rPr>
      <t>Responsible</t>
    </r>
    <r>
      <rPr>
        <sz val="10"/>
        <color theme="1"/>
        <rFont val="Arial"/>
        <family val="2"/>
      </rPr>
      <t>:</t>
    </r>
  </si>
  <si>
    <t>none</t>
  </si>
  <si>
    <t xml:space="preserve">5. Water storage tank size </t>
  </si>
  <si>
    <t xml:space="preserve">A water storage tank is essential when irrigation intervals are long, but the pump operates daily (this allows for a smaller pump to be used). Since the size of the water storage tank is also costly, the storage capacity should also be kept to a minimum. Therefore a rotational irrigation routine should be implemented, i.e. irrigation is done daily to a section of the field with a new section being irrigated the following day, and the sections are divided according to the irrigation interval days. This optimises the size of both the strorage tanks and the water pump. </t>
  </si>
  <si>
    <r>
      <t xml:space="preserve">This tool serves to determine your soil profile and to find an irrigation schedule for a selected crop. 
It complements the </t>
    </r>
    <r>
      <rPr>
        <sz val="10"/>
        <color theme="6" tint="-0.249977111117893"/>
        <rFont val="Arial"/>
        <family val="2"/>
      </rPr>
      <t>SAFEGUARD WATER – Water Requirement Tool</t>
    </r>
    <r>
      <rPr>
        <sz val="10"/>
        <rFont val="Arial"/>
        <family val="2"/>
      </rPr>
      <t xml:space="preserve">.          A further complimentary tool is available under: </t>
    </r>
  </si>
  <si>
    <t>© GIZ and FAO, 2018</t>
  </si>
  <si>
    <t>Cropping density</t>
  </si>
  <si>
    <t>normal spacing</t>
  </si>
  <si>
    <t>Crucifers (cabbage, cauliflower, etc.), celery, lettuce, onions, pineapple, potatoes, spinach, other vegetables excepts beets, carrots and cucumber</t>
  </si>
  <si>
    <t>Alfalfa, barley, citrus, cotton, dates, deciduous orchards, flax, grapes, maize, melons, oats, olives, safflower, sorghum, sugarcane, sweet potatoes, wheat</t>
  </si>
  <si>
    <t>2. Texture Calculator</t>
  </si>
  <si>
    <t>3. Irrigation Schedule</t>
  </si>
  <si>
    <t>Water requirement per irrigation application (m³)</t>
  </si>
  <si>
    <t>Irrigation amount (m³) and irrigation interval (frequency days):</t>
  </si>
  <si>
    <t>Irrigation interval days</t>
  </si>
  <si>
    <t>3 IRRIGATION SCHEDULE</t>
  </si>
  <si>
    <t>2 TEXTURE CALCULATOR</t>
  </si>
  <si>
    <t>Enter basic rainfall and climatic data for your location.</t>
  </si>
  <si>
    <t>Permanent Wilting Point (PWP):</t>
  </si>
  <si>
    <t>https://www.edenseeds.com.au/flux-content/eden/pdf/EdenSeeds-PlantingGuide.pdf</t>
  </si>
  <si>
    <t>Use to obtain indicative monthly rainfall and temperature data for the site:</t>
  </si>
  <si>
    <t>http://www.worldclimate.com</t>
  </si>
  <si>
    <t>http://sdwebx.worldbank.org/climateportal</t>
  </si>
  <si>
    <t>Minimum water storage reservoir capacity for daily rotational irrigation [m³]:</t>
  </si>
  <si>
    <t>ha</t>
  </si>
  <si>
    <t>Proportional area size for daily rotational irrigation:</t>
  </si>
  <si>
    <t>Irrigation Schedule for</t>
  </si>
  <si>
    <t>in a</t>
  </si>
  <si>
    <t>Kenia</t>
  </si>
  <si>
    <t>in</t>
  </si>
  <si>
    <t xml:space="preserve"> 1.3 (September 2018)</t>
  </si>
  <si>
    <t>%</t>
  </si>
  <si>
    <t>#</t>
  </si>
  <si>
    <t xml:space="preserve"> </t>
  </si>
  <si>
    <t>Farm code/name</t>
  </si>
  <si>
    <t>Farm code/name:</t>
  </si>
  <si>
    <t>(dd.mm.yyyy)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</si>
</sst>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43" formatCode="_-* #,##0.00\ _€_-;\-* #,##0.00\ _€_-;_-* &quot;-&quot;??\ _€_-;_-@_-"/>
    <numFmt numFmtId="164" formatCode="0.0"/>
    <numFmt numFmtId="165" formatCode="_-* #,##0\ _€_-;\-* #,##0\ _€_-;_-* &quot;-&quot;??\ _€_-;_-@_-"/>
    <numFmt numFmtId="166" formatCode="General\ &quot;%&quot;"/>
    <numFmt numFmtId="167" formatCode="General\ &quot;m³&quot;"/>
    <numFmt numFmtId="168" formatCode="General\ &quot;m²&quot;"/>
    <numFmt numFmtId="169" formatCode="0.000"/>
    <numFmt numFmtId="170" formatCode="0\ &quot;mm&quot;"/>
    <numFmt numFmtId="171" formatCode="0\ &quot;%&quot;"/>
  </numFmts>
  <fonts count="26">
    <font>
      <sz val="10"/>
      <color theme="1"/>
      <name val="Arial"/>
      <family val="2"/>
    </font>
    <font>
      <b/>
      <sz val="10"/>
      <color theme="1"/>
      <name val="Arial"/>
      <family val="2"/>
    </font>
    <font>
      <u/>
      <sz val="10"/>
      <color theme="10"/>
      <name val="Arial"/>
      <family val="2"/>
    </font>
    <font>
      <sz val="11"/>
      <color theme="1"/>
      <name val="Calibri"/>
      <family val="2"/>
      <scheme val="minor"/>
    </font>
    <font>
      <sz val="10"/>
      <name val="Arial"/>
      <family val="2"/>
    </font>
    <font>
      <sz val="11"/>
      <color theme="1"/>
      <name val="Arial"/>
      <family val="2"/>
    </font>
    <font>
      <sz val="11"/>
      <name val="Arial"/>
      <family val="2"/>
    </font>
    <font>
      <sz val="10"/>
      <name val="Avalon"/>
      <charset val="204"/>
    </font>
    <font>
      <b/>
      <sz val="11"/>
      <name val="Arial"/>
      <family val="2"/>
    </font>
    <font>
      <b/>
      <sz val="11"/>
      <color theme="1"/>
      <name val="Arial"/>
      <family val="2"/>
    </font>
    <font>
      <b/>
      <sz val="18"/>
      <color theme="1"/>
      <name val="Arial"/>
      <family val="2"/>
    </font>
    <font>
      <sz val="11"/>
      <color theme="1"/>
      <name val="Calibri"/>
      <family val="2"/>
    </font>
    <font>
      <sz val="10"/>
      <color theme="1"/>
      <name val="Arial"/>
      <family val="2"/>
    </font>
    <font>
      <b/>
      <u/>
      <sz val="10"/>
      <color theme="10"/>
      <name val="Arial"/>
      <family val="2"/>
    </font>
    <font>
      <b/>
      <sz val="11"/>
      <color theme="0"/>
      <name val="Arial"/>
      <family val="2"/>
    </font>
    <font>
      <u/>
      <sz val="11"/>
      <color theme="10"/>
      <name val="Calibri"/>
      <family val="2"/>
      <scheme val="minor"/>
    </font>
    <font>
      <b/>
      <sz val="11"/>
      <color rgb="FF9EA231"/>
      <name val="Arial"/>
      <family val="2"/>
    </font>
    <font>
      <u/>
      <sz val="11"/>
      <color theme="10"/>
      <name val="Arial"/>
      <family val="2"/>
    </font>
    <font>
      <u/>
      <sz val="11"/>
      <color theme="1"/>
      <name val="Arial"/>
      <family val="2"/>
    </font>
    <font>
      <b/>
      <sz val="10"/>
      <color theme="6" tint="-0.249977111117893"/>
      <name val="Arial"/>
      <family val="2"/>
    </font>
    <font>
      <sz val="10"/>
      <color theme="6" tint="-0.249977111117893"/>
      <name val="Arial"/>
      <family val="2"/>
    </font>
    <font>
      <b/>
      <sz val="10"/>
      <color theme="0"/>
      <name val="Arial"/>
      <family val="2"/>
    </font>
    <font>
      <sz val="12"/>
      <color theme="1"/>
      <name val="Arial"/>
      <family val="2"/>
    </font>
    <font>
      <b/>
      <sz val="12"/>
      <color theme="1"/>
      <name val="Arial"/>
      <family val="2"/>
    </font>
    <font>
      <b/>
      <sz val="14"/>
      <name val="Arial"/>
      <family val="2"/>
    </font>
    <font>
      <sz val="14"/>
      <name val="Arial"/>
      <family val="2"/>
    </font>
  </fonts>
  <fills count="11">
    <fill>
      <patternFill patternType="none"/>
    </fill>
    <fill>
      <patternFill patternType="gray125"/>
    </fill>
    <fill>
      <patternFill patternType="solid">
        <fgColor theme="6" tint="0.79998168889431442"/>
        <bgColor indexed="64"/>
      </patternFill>
    </fill>
    <fill>
      <patternFill patternType="solid">
        <fgColor theme="0"/>
        <bgColor indexed="64"/>
      </patternFill>
    </fill>
    <fill>
      <patternFill patternType="solid">
        <fgColor theme="6" tint="-0.249977111117893"/>
        <bgColor indexed="64"/>
      </patternFill>
    </fill>
    <fill>
      <patternFill patternType="solid">
        <fgColor rgb="FFFFFF99"/>
        <bgColor indexed="64"/>
      </patternFill>
    </fill>
    <fill>
      <patternFill patternType="solid">
        <fgColor theme="4" tint="0.59999389629810485"/>
        <bgColor indexed="64"/>
      </patternFill>
    </fill>
    <fill>
      <patternFill patternType="solid">
        <fgColor theme="0" tint="-0.14999847407452621"/>
        <bgColor indexed="64"/>
      </patternFill>
    </fill>
    <fill>
      <patternFill patternType="solid">
        <fgColor theme="6" tint="0.39997558519241921"/>
        <bgColor indexed="64"/>
      </patternFill>
    </fill>
    <fill>
      <patternFill patternType="solid">
        <fgColor rgb="FF92D050"/>
        <bgColor indexed="64"/>
      </patternFill>
    </fill>
    <fill>
      <patternFill patternType="solid">
        <fgColor rgb="FFFFFF00"/>
        <bgColor indexed="64"/>
      </patternFill>
    </fill>
  </fills>
  <borders count="56">
    <border>
      <left/>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thin">
        <color indexed="64"/>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style="thin">
        <color indexed="64"/>
      </left>
      <right/>
      <top style="thin">
        <color indexed="64"/>
      </top>
      <bottom style="thin">
        <color indexed="64"/>
      </bottom>
      <diagonal/>
    </border>
    <border>
      <left style="medium">
        <color indexed="64"/>
      </left>
      <right style="medium">
        <color indexed="64"/>
      </right>
      <top/>
      <bottom/>
      <diagonal/>
    </border>
    <border>
      <left/>
      <right style="thin">
        <color indexed="64"/>
      </right>
      <top style="medium">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dashed">
        <color indexed="64"/>
      </bottom>
      <diagonal/>
    </border>
    <border>
      <left style="thin">
        <color auto="1"/>
      </left>
      <right/>
      <top style="thin">
        <color auto="1"/>
      </top>
      <bottom/>
      <diagonal/>
    </border>
    <border>
      <left/>
      <right style="medium">
        <color indexed="64"/>
      </right>
      <top/>
      <bottom/>
      <diagonal/>
    </border>
    <border>
      <left/>
      <right style="medium">
        <color indexed="64"/>
      </right>
      <top/>
      <bottom style="thin">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top/>
      <bottom/>
      <diagonal/>
    </border>
    <border>
      <left style="medium">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style="medium">
        <color indexed="64"/>
      </top>
      <bottom style="thin">
        <color theme="6" tint="0.79998168889431442"/>
      </bottom>
      <diagonal/>
    </border>
    <border>
      <left style="thin">
        <color theme="6" tint="0.79998168889431442"/>
      </left>
      <right/>
      <top style="thin">
        <color theme="6" tint="0.79998168889431442"/>
      </top>
      <bottom style="thin">
        <color theme="6" tint="0.79998168889431442"/>
      </bottom>
      <diagonal/>
    </border>
    <border>
      <left style="thin">
        <color theme="6" tint="0.79998168889431442"/>
      </left>
      <right/>
      <top/>
      <bottom/>
      <diagonal/>
    </border>
    <border>
      <left/>
      <right style="thin">
        <color theme="6" tint="0.79998168889431442"/>
      </right>
      <top style="thin">
        <color theme="6" tint="0.79998168889431442"/>
      </top>
      <bottom style="thin">
        <color theme="6" tint="0.79998168889431442"/>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s>
  <cellStyleXfs count="11">
    <xf numFmtId="0" fontId="0" fillId="0" borderId="0"/>
    <xf numFmtId="0" fontId="2" fillId="0" borderId="0" applyNumberFormat="0" applyFill="0" applyBorder="0" applyAlignment="0" applyProtection="0"/>
    <xf numFmtId="0" fontId="3" fillId="0" borderId="0"/>
    <xf numFmtId="0" fontId="4" fillId="0" borderId="0"/>
    <xf numFmtId="0" fontId="7" fillId="0" borderId="0"/>
    <xf numFmtId="43" fontId="12" fillId="0" borderId="0" applyFont="0" applyFill="0" applyBorder="0" applyAlignment="0" applyProtection="0"/>
    <xf numFmtId="9" fontId="12" fillId="0" borderId="0" applyFont="0" applyFill="0" applyBorder="0" applyAlignment="0" applyProtection="0"/>
    <xf numFmtId="0" fontId="3" fillId="0" borderId="0"/>
    <xf numFmtId="9" fontId="3" fillId="0" borderId="0" applyFont="0" applyFill="0" applyBorder="0" applyAlignment="0" applyProtection="0"/>
    <xf numFmtId="0" fontId="12" fillId="0" borderId="0"/>
    <xf numFmtId="0" fontId="15" fillId="0" borderId="0" applyNumberFormat="0" applyFill="0" applyBorder="0" applyAlignment="0" applyProtection="0"/>
  </cellStyleXfs>
  <cellXfs count="374">
    <xf numFmtId="0" fontId="0" fillId="0" borderId="0" xfId="0"/>
    <xf numFmtId="0" fontId="0" fillId="0" borderId="0" xfId="0" applyAlignment="1">
      <alignment horizontal="center" vertical="center" wrapText="1"/>
    </xf>
    <xf numFmtId="0" fontId="0" fillId="0" borderId="0" xfId="0" applyAlignment="1">
      <alignment horizontal="center"/>
    </xf>
    <xf numFmtId="14" fontId="0" fillId="0" borderId="0" xfId="0" applyNumberFormat="1" applyAlignment="1">
      <alignment horizontal="center"/>
    </xf>
    <xf numFmtId="0" fontId="0" fillId="0" borderId="24" xfId="0" applyBorder="1"/>
    <xf numFmtId="0" fontId="1" fillId="0" borderId="0" xfId="0" applyFont="1" applyAlignment="1">
      <alignment horizontal="center" vertical="center" wrapText="1"/>
    </xf>
    <xf numFmtId="0" fontId="0" fillId="0" borderId="0" xfId="0" applyAlignment="1">
      <alignment vertical="top" wrapText="1"/>
    </xf>
    <xf numFmtId="0" fontId="0" fillId="2" borderId="0" xfId="0" applyFill="1"/>
    <xf numFmtId="0" fontId="0" fillId="2" borderId="0" xfId="0" applyFill="1" applyBorder="1" applyAlignment="1">
      <alignment horizontal="center"/>
    </xf>
    <xf numFmtId="0" fontId="0" fillId="2" borderId="7" xfId="0" applyFill="1" applyBorder="1" applyAlignment="1">
      <alignment horizontal="center"/>
    </xf>
    <xf numFmtId="0" fontId="0" fillId="2" borderId="0" xfId="0" applyFill="1" applyBorder="1"/>
    <xf numFmtId="14" fontId="0" fillId="2" borderId="0" xfId="0" applyNumberFormat="1" applyFill="1" applyAlignment="1">
      <alignment horizontal="center"/>
    </xf>
    <xf numFmtId="0" fontId="1" fillId="2" borderId="7" xfId="0" applyFont="1" applyFill="1" applyBorder="1"/>
    <xf numFmtId="0" fontId="1" fillId="2" borderId="7" xfId="0" applyFont="1" applyFill="1" applyBorder="1" applyAlignment="1">
      <alignment horizontal="center"/>
    </xf>
    <xf numFmtId="0" fontId="0" fillId="2" borderId="7" xfId="0" applyFill="1" applyBorder="1"/>
    <xf numFmtId="14" fontId="0" fillId="2" borderId="7" xfId="0" applyNumberFormat="1" applyFill="1" applyBorder="1" applyAlignment="1">
      <alignment horizontal="center"/>
    </xf>
    <xf numFmtId="0" fontId="0" fillId="2" borderId="5" xfId="0" applyFill="1" applyBorder="1" applyAlignment="1">
      <alignment horizontal="center" vertical="center" wrapText="1"/>
    </xf>
    <xf numFmtId="0" fontId="0" fillId="2" borderId="0" xfId="0" applyFill="1" applyBorder="1" applyAlignment="1">
      <alignment horizontal="center" vertical="center" wrapText="1"/>
    </xf>
    <xf numFmtId="0" fontId="1" fillId="2" borderId="7" xfId="0" applyFont="1" applyFill="1" applyBorder="1" applyAlignment="1">
      <alignment horizontal="center" vertical="center"/>
    </xf>
    <xf numFmtId="2" fontId="0" fillId="0" borderId="0" xfId="0" applyNumberFormat="1"/>
    <xf numFmtId="0" fontId="1" fillId="2" borderId="11" xfId="0" applyFont="1" applyFill="1" applyBorder="1" applyAlignment="1">
      <alignment horizontal="center" vertical="center" wrapText="1"/>
    </xf>
    <xf numFmtId="0" fontId="1" fillId="2" borderId="23" xfId="0" applyFont="1" applyFill="1" applyBorder="1" applyAlignment="1">
      <alignment horizontal="center" vertical="center" wrapText="1"/>
    </xf>
    <xf numFmtId="0" fontId="1" fillId="2" borderId="14" xfId="0" applyFont="1" applyFill="1" applyBorder="1" applyAlignment="1">
      <alignment horizontal="center" vertical="center" wrapText="1"/>
    </xf>
    <xf numFmtId="0" fontId="1" fillId="2" borderId="15" xfId="0" applyFont="1" applyFill="1" applyBorder="1" applyAlignment="1">
      <alignment horizontal="center" vertical="center" wrapText="1"/>
    </xf>
    <xf numFmtId="0" fontId="0" fillId="2" borderId="12" xfId="0" applyFill="1" applyBorder="1" applyAlignment="1">
      <alignment vertical="center" wrapText="1"/>
    </xf>
    <xf numFmtId="1" fontId="0" fillId="2" borderId="0" xfId="0" applyNumberFormat="1" applyFill="1" applyBorder="1" applyAlignment="1">
      <alignment horizontal="center" vertical="center" wrapText="1"/>
    </xf>
    <xf numFmtId="0" fontId="0" fillId="2" borderId="13" xfId="0" applyFill="1" applyBorder="1" applyAlignment="1">
      <alignment vertical="center" wrapText="1"/>
    </xf>
    <xf numFmtId="0" fontId="0" fillId="2" borderId="22" xfId="0" applyFill="1" applyBorder="1" applyAlignment="1">
      <alignment vertical="center" wrapText="1"/>
    </xf>
    <xf numFmtId="0" fontId="10" fillId="0" borderId="0" xfId="0" applyFont="1"/>
    <xf numFmtId="0" fontId="0" fillId="2" borderId="0" xfId="0" applyFill="1" applyBorder="1" applyAlignment="1">
      <alignment vertical="center"/>
    </xf>
    <xf numFmtId="1" fontId="0" fillId="2" borderId="4" xfId="0" applyNumberFormat="1" applyFill="1" applyBorder="1" applyAlignment="1">
      <alignment horizontal="center" vertical="center" wrapText="1"/>
    </xf>
    <xf numFmtId="0" fontId="0" fillId="2" borderId="25" xfId="0" applyFill="1" applyBorder="1" applyAlignment="1">
      <alignment vertical="center" wrapText="1"/>
    </xf>
    <xf numFmtId="49" fontId="0" fillId="2" borderId="6" xfId="0" applyNumberFormat="1" applyFill="1" applyBorder="1" applyAlignment="1">
      <alignment horizontal="left"/>
    </xf>
    <xf numFmtId="49" fontId="0" fillId="2" borderId="7" xfId="0" applyNumberFormat="1" applyFill="1" applyBorder="1" applyAlignment="1">
      <alignment horizontal="left"/>
    </xf>
    <xf numFmtId="49" fontId="0" fillId="2" borderId="0" xfId="0" applyNumberFormat="1" applyFill="1" applyBorder="1" applyAlignment="1">
      <alignment horizontal="left"/>
    </xf>
    <xf numFmtId="0" fontId="0" fillId="2" borderId="4" xfId="0" applyFill="1" applyBorder="1" applyAlignment="1">
      <alignment horizontal="left" vertical="center" wrapText="1"/>
    </xf>
    <xf numFmtId="0" fontId="0" fillId="2" borderId="0" xfId="0" applyFill="1" applyBorder="1" applyAlignment="1">
      <alignment horizontal="left" vertical="center" wrapText="1"/>
    </xf>
    <xf numFmtId="0" fontId="0" fillId="2" borderId="6" xfId="0" applyFill="1" applyBorder="1" applyAlignment="1">
      <alignment horizontal="left" vertical="center" wrapText="1"/>
    </xf>
    <xf numFmtId="0" fontId="0" fillId="2" borderId="7" xfId="0" applyFill="1" applyBorder="1" applyAlignment="1">
      <alignment horizontal="left" vertical="center" wrapText="1"/>
    </xf>
    <xf numFmtId="164" fontId="0" fillId="0" borderId="0" xfId="0" applyNumberFormat="1"/>
    <xf numFmtId="0" fontId="11" fillId="0" borderId="0" xfId="0" applyFont="1" applyAlignment="1">
      <alignment vertical="center"/>
    </xf>
    <xf numFmtId="1" fontId="0" fillId="0" borderId="31" xfId="0" applyNumberFormat="1" applyBorder="1"/>
    <xf numFmtId="1" fontId="0" fillId="0" borderId="2" xfId="0" applyNumberFormat="1" applyBorder="1"/>
    <xf numFmtId="1" fontId="0" fillId="0" borderId="3" xfId="0" applyNumberFormat="1" applyBorder="1"/>
    <xf numFmtId="1" fontId="0" fillId="0" borderId="4" xfId="0" applyNumberFormat="1" applyBorder="1"/>
    <xf numFmtId="1" fontId="0" fillId="0" borderId="0" xfId="0" applyNumberFormat="1" applyBorder="1"/>
    <xf numFmtId="1" fontId="0" fillId="0" borderId="5" xfId="0" applyNumberFormat="1" applyBorder="1"/>
    <xf numFmtId="0" fontId="0" fillId="0" borderId="2" xfId="0" applyBorder="1"/>
    <xf numFmtId="164" fontId="0" fillId="0" borderId="2" xfId="0" applyNumberFormat="1" applyBorder="1"/>
    <xf numFmtId="164" fontId="0" fillId="0" borderId="3" xfId="0" applyNumberFormat="1" applyBorder="1"/>
    <xf numFmtId="0" fontId="0" fillId="0" borderId="0" xfId="0" applyBorder="1"/>
    <xf numFmtId="164" fontId="0" fillId="0" borderId="0" xfId="0" applyNumberFormat="1" applyBorder="1"/>
    <xf numFmtId="164" fontId="0" fillId="0" borderId="5" xfId="0" applyNumberFormat="1" applyBorder="1"/>
    <xf numFmtId="0" fontId="0" fillId="0" borderId="7" xfId="0" applyBorder="1"/>
    <xf numFmtId="164" fontId="0" fillId="0" borderId="7" xfId="0" applyNumberFormat="1" applyBorder="1"/>
    <xf numFmtId="164" fontId="0" fillId="0" borderId="8" xfId="0" applyNumberFormat="1" applyBorder="1"/>
    <xf numFmtId="0" fontId="0" fillId="0" borderId="2" xfId="0" applyBorder="1" applyAlignment="1">
      <alignment horizontal="center"/>
    </xf>
    <xf numFmtId="0" fontId="0" fillId="0" borderId="0" xfId="0" applyBorder="1" applyAlignment="1">
      <alignment horizontal="center"/>
    </xf>
    <xf numFmtId="0" fontId="0" fillId="0" borderId="7" xfId="0" applyBorder="1" applyAlignment="1">
      <alignment horizontal="center"/>
    </xf>
    <xf numFmtId="0" fontId="3" fillId="0" borderId="0" xfId="2"/>
    <xf numFmtId="0" fontId="1" fillId="2" borderId="0" xfId="0" applyFont="1" applyFill="1" applyBorder="1" applyAlignment="1">
      <alignment horizontal="center" vertical="center" wrapText="1"/>
    </xf>
    <xf numFmtId="0" fontId="1" fillId="2" borderId="17" xfId="0" applyFont="1" applyFill="1" applyBorder="1" applyAlignment="1">
      <alignment horizontal="center" vertical="center" wrapText="1"/>
    </xf>
    <xf numFmtId="0" fontId="1" fillId="2" borderId="32" xfId="0" applyFont="1" applyFill="1" applyBorder="1" applyAlignment="1">
      <alignment horizontal="center" vertical="center" wrapText="1"/>
    </xf>
    <xf numFmtId="49" fontId="0" fillId="2" borderId="33" xfId="0" applyNumberFormat="1" applyFill="1" applyBorder="1" applyAlignment="1">
      <alignment horizontal="left"/>
    </xf>
    <xf numFmtId="0" fontId="0" fillId="2" borderId="32" xfId="0" applyFill="1" applyBorder="1" applyAlignment="1">
      <alignment horizontal="left" vertical="center" wrapText="1"/>
    </xf>
    <xf numFmtId="0" fontId="0" fillId="2" borderId="33" xfId="0" applyFill="1" applyBorder="1" applyAlignment="1">
      <alignment horizontal="left" vertical="center" wrapText="1"/>
    </xf>
    <xf numFmtId="1" fontId="0" fillId="2" borderId="35" xfId="0" applyNumberFormat="1" applyFill="1" applyBorder="1" applyAlignment="1">
      <alignment horizontal="center" vertical="center" wrapText="1"/>
    </xf>
    <xf numFmtId="1" fontId="0" fillId="2" borderId="20" xfId="0" applyNumberFormat="1" applyFill="1" applyBorder="1" applyAlignment="1">
      <alignment horizontal="center" vertical="center" wrapText="1"/>
    </xf>
    <xf numFmtId="0" fontId="0" fillId="2" borderId="5" xfId="0" applyFill="1" applyBorder="1"/>
    <xf numFmtId="0" fontId="9" fillId="2" borderId="0" xfId="0" applyFont="1" applyFill="1" applyBorder="1"/>
    <xf numFmtId="0" fontId="0" fillId="2" borderId="6" xfId="0" applyFill="1" applyBorder="1"/>
    <xf numFmtId="0" fontId="0" fillId="2" borderId="8" xfId="0" applyFill="1" applyBorder="1"/>
    <xf numFmtId="0" fontId="0" fillId="2" borderId="0" xfId="0" applyFill="1" applyBorder="1" applyAlignment="1">
      <alignment horizontal="right" vertical="center"/>
    </xf>
    <xf numFmtId="49" fontId="0" fillId="0" borderId="0" xfId="0" applyNumberFormat="1" applyAlignment="1">
      <alignment horizontal="center"/>
    </xf>
    <xf numFmtId="9" fontId="0" fillId="0" borderId="0" xfId="6" applyFont="1"/>
    <xf numFmtId="1" fontId="0" fillId="0" borderId="0" xfId="0" applyNumberFormat="1"/>
    <xf numFmtId="0" fontId="0" fillId="0" borderId="4" xfId="0" applyBorder="1"/>
    <xf numFmtId="0" fontId="0" fillId="0" borderId="6" xfId="0" applyBorder="1"/>
    <xf numFmtId="0" fontId="1" fillId="0" borderId="0" xfId="0" applyFont="1"/>
    <xf numFmtId="0" fontId="0" fillId="2" borderId="0" xfId="0" applyNumberFormat="1" applyFill="1" applyBorder="1"/>
    <xf numFmtId="0" fontId="0" fillId="0" borderId="31" xfId="0" applyBorder="1"/>
    <xf numFmtId="0" fontId="0" fillId="0" borderId="4" xfId="0" applyFill="1" applyBorder="1"/>
    <xf numFmtId="10" fontId="0" fillId="0" borderId="0" xfId="0" applyNumberFormat="1"/>
    <xf numFmtId="166" fontId="0" fillId="0" borderId="0" xfId="0" applyNumberFormat="1"/>
    <xf numFmtId="166" fontId="0" fillId="2" borderId="0" xfId="0" applyNumberFormat="1" applyFill="1" applyBorder="1" applyAlignment="1">
      <alignment vertical="center"/>
    </xf>
    <xf numFmtId="167" fontId="0" fillId="2" borderId="0" xfId="0" applyNumberFormat="1" applyFill="1" applyBorder="1" applyAlignment="1">
      <alignment vertical="center"/>
    </xf>
    <xf numFmtId="168" fontId="0" fillId="2" borderId="0" xfId="0" applyNumberFormat="1" applyFill="1" applyBorder="1" applyAlignment="1">
      <alignment vertical="center"/>
    </xf>
    <xf numFmtId="167" fontId="0" fillId="2" borderId="0" xfId="0" applyNumberFormat="1" applyFill="1" applyBorder="1"/>
    <xf numFmtId="0" fontId="0" fillId="2" borderId="2" xfId="0" applyFill="1" applyBorder="1" applyAlignment="1">
      <alignment vertical="center"/>
    </xf>
    <xf numFmtId="0" fontId="0" fillId="0" borderId="0" xfId="0" applyAlignment="1" applyProtection="1">
      <alignment horizontal="left"/>
    </xf>
    <xf numFmtId="0" fontId="4" fillId="0" borderId="0" xfId="0" applyFont="1" applyAlignment="1" applyProtection="1">
      <alignment horizontal="left"/>
    </xf>
    <xf numFmtId="169" fontId="0" fillId="0" borderId="0" xfId="0" applyNumberFormat="1" applyBorder="1" applyProtection="1"/>
    <xf numFmtId="0" fontId="0" fillId="7" borderId="0" xfId="0" applyFill="1"/>
    <xf numFmtId="0" fontId="1" fillId="3" borderId="0" xfId="0" applyFont="1" applyFill="1" applyBorder="1"/>
    <xf numFmtId="0" fontId="1" fillId="3" borderId="0" xfId="0" applyFont="1" applyFill="1" applyBorder="1" applyAlignment="1">
      <alignment horizontal="left"/>
    </xf>
    <xf numFmtId="49" fontId="1" fillId="3" borderId="0" xfId="0" applyNumberFormat="1" applyFont="1" applyFill="1" applyBorder="1" applyAlignment="1">
      <alignment horizontal="left"/>
    </xf>
    <xf numFmtId="0" fontId="1" fillId="8" borderId="0" xfId="0" applyFont="1" applyFill="1" applyBorder="1" applyAlignment="1">
      <alignment vertical="center"/>
    </xf>
    <xf numFmtId="0" fontId="1" fillId="8" borderId="0" xfId="0" applyFont="1" applyFill="1" applyBorder="1"/>
    <xf numFmtId="0" fontId="1" fillId="3" borderId="4" xfId="0" applyFont="1" applyFill="1" applyBorder="1"/>
    <xf numFmtId="9" fontId="0" fillId="0" borderId="0" xfId="6" applyFont="1" applyBorder="1"/>
    <xf numFmtId="0" fontId="1" fillId="0" borderId="0" xfId="0" applyFont="1" applyBorder="1"/>
    <xf numFmtId="0" fontId="1" fillId="0" borderId="0" xfId="0" applyFont="1" applyAlignment="1">
      <alignment horizontal="center" vertical="center" wrapText="1"/>
    </xf>
    <xf numFmtId="0" fontId="0" fillId="0" borderId="0" xfId="0" applyAlignment="1">
      <alignment vertical="center" wrapText="1"/>
    </xf>
    <xf numFmtId="1" fontId="0" fillId="2" borderId="0" xfId="0" applyNumberFormat="1" applyFill="1" applyBorder="1" applyAlignment="1">
      <alignment vertical="center"/>
    </xf>
    <xf numFmtId="0" fontId="0" fillId="2" borderId="2" xfId="0" applyFill="1" applyBorder="1" applyAlignment="1">
      <alignment horizontal="right" vertical="center"/>
    </xf>
    <xf numFmtId="0" fontId="0" fillId="2" borderId="31" xfId="0" applyFill="1" applyBorder="1" applyAlignment="1">
      <alignment vertical="center"/>
    </xf>
    <xf numFmtId="0" fontId="0" fillId="2" borderId="3" xfId="0" applyFill="1" applyBorder="1" applyAlignment="1">
      <alignment vertical="center"/>
    </xf>
    <xf numFmtId="167" fontId="0" fillId="2" borderId="4" xfId="0" applyNumberFormat="1" applyFill="1" applyBorder="1"/>
    <xf numFmtId="0" fontId="0" fillId="2" borderId="5" xfId="0" applyFill="1" applyBorder="1" applyAlignment="1">
      <alignment vertical="center"/>
    </xf>
    <xf numFmtId="1" fontId="0" fillId="2" borderId="5" xfId="0" applyNumberFormat="1" applyFill="1" applyBorder="1" applyAlignment="1">
      <alignment vertical="center"/>
    </xf>
    <xf numFmtId="0" fontId="1" fillId="8" borderId="4" xfId="0" applyFont="1" applyFill="1" applyBorder="1" applyAlignment="1">
      <alignment vertical="center"/>
    </xf>
    <xf numFmtId="164" fontId="0" fillId="0" borderId="2" xfId="0" applyNumberFormat="1" applyFill="1" applyBorder="1"/>
    <xf numFmtId="164" fontId="0" fillId="0" borderId="0" xfId="0" applyNumberFormat="1" applyFill="1"/>
    <xf numFmtId="0" fontId="5" fillId="0" borderId="0" xfId="0" applyFont="1"/>
    <xf numFmtId="0" fontId="5" fillId="2" borderId="0" xfId="0" applyFont="1" applyFill="1"/>
    <xf numFmtId="0" fontId="14" fillId="2" borderId="0" xfId="4" applyFont="1" applyFill="1" applyBorder="1" applyAlignment="1" applyProtection="1">
      <alignment horizontal="center" vertical="center"/>
    </xf>
    <xf numFmtId="0" fontId="8" fillId="2" borderId="0" xfId="4" applyFont="1" applyFill="1" applyBorder="1" applyAlignment="1" applyProtection="1">
      <alignment horizontal="left" vertical="center"/>
    </xf>
    <xf numFmtId="0" fontId="8" fillId="2" borderId="0" xfId="4" applyFont="1" applyFill="1" applyBorder="1" applyAlignment="1" applyProtection="1">
      <alignment horizontal="center" vertical="center"/>
    </xf>
    <xf numFmtId="0" fontId="8" fillId="2" borderId="0" xfId="4" quotePrefix="1" applyFont="1" applyFill="1" applyBorder="1" applyAlignment="1" applyProtection="1">
      <alignment horizontal="center" vertical="center"/>
    </xf>
    <xf numFmtId="0" fontId="8" fillId="2" borderId="0" xfId="4" quotePrefix="1" applyFont="1" applyFill="1" applyBorder="1" applyAlignment="1" applyProtection="1">
      <alignment horizontal="left" vertical="center"/>
    </xf>
    <xf numFmtId="0" fontId="6" fillId="2" borderId="0" xfId="4" applyFont="1" applyFill="1" applyBorder="1" applyAlignment="1" applyProtection="1">
      <alignment horizontal="center" vertical="center"/>
    </xf>
    <xf numFmtId="165" fontId="5" fillId="0" borderId="0" xfId="5" applyNumberFormat="1" applyFont="1"/>
    <xf numFmtId="165" fontId="5" fillId="0" borderId="0" xfId="0" applyNumberFormat="1" applyFont="1"/>
    <xf numFmtId="0" fontId="6" fillId="2" borderId="0" xfId="4" applyFont="1" applyFill="1" applyBorder="1" applyAlignment="1" applyProtection="1">
      <alignment vertical="center"/>
    </xf>
    <xf numFmtId="0" fontId="5" fillId="2" borderId="0" xfId="0" applyFont="1" applyFill="1" applyBorder="1" applyAlignment="1">
      <alignment horizontal="center" vertical="center"/>
    </xf>
    <xf numFmtId="0" fontId="9" fillId="2" borderId="7" xfId="0" applyFont="1" applyFill="1" applyBorder="1" applyAlignment="1">
      <alignment horizontal="center" vertical="center"/>
    </xf>
    <xf numFmtId="0" fontId="9" fillId="2" borderId="0" xfId="0" applyFont="1" applyFill="1" applyBorder="1" applyAlignment="1">
      <alignment horizontal="left" vertical="center" wrapText="1"/>
    </xf>
    <xf numFmtId="0" fontId="5" fillId="3" borderId="1" xfId="0" applyFont="1" applyFill="1" applyBorder="1" applyAlignment="1" applyProtection="1">
      <alignment horizontal="center" vertical="center"/>
      <protection locked="0"/>
    </xf>
    <xf numFmtId="0" fontId="5" fillId="2" borderId="0" xfId="0" applyFont="1" applyFill="1" applyBorder="1"/>
    <xf numFmtId="0" fontId="5" fillId="3" borderId="0" xfId="0" applyFont="1" applyFill="1" applyProtection="1">
      <protection locked="0"/>
    </xf>
    <xf numFmtId="0" fontId="5" fillId="0" borderId="0" xfId="0" applyFont="1" applyProtection="1">
      <protection locked="0"/>
    </xf>
    <xf numFmtId="0" fontId="5" fillId="3" borderId="30" xfId="0" applyFont="1" applyFill="1" applyBorder="1" applyProtection="1">
      <protection locked="0"/>
    </xf>
    <xf numFmtId="0" fontId="17" fillId="2" borderId="0" xfId="1" applyFont="1" applyFill="1" applyProtection="1">
      <protection locked="0"/>
    </xf>
    <xf numFmtId="0" fontId="5" fillId="2" borderId="4" xfId="0" applyFont="1" applyFill="1" applyBorder="1"/>
    <xf numFmtId="0" fontId="5" fillId="2" borderId="5" xfId="0" applyFont="1" applyFill="1" applyBorder="1"/>
    <xf numFmtId="0" fontId="5" fillId="4" borderId="5" xfId="0" applyFont="1" applyFill="1" applyBorder="1"/>
    <xf numFmtId="0" fontId="9" fillId="2" borderId="0" xfId="0" applyFont="1" applyFill="1" applyBorder="1" applyAlignment="1">
      <alignment vertical="center"/>
    </xf>
    <xf numFmtId="0" fontId="9" fillId="2" borderId="0" xfId="0" applyFont="1" applyFill="1" applyBorder="1" applyAlignment="1">
      <alignment horizontal="center" vertical="center"/>
    </xf>
    <xf numFmtId="1" fontId="5" fillId="2" borderId="1" xfId="0" applyNumberFormat="1" applyFont="1" applyFill="1" applyBorder="1" applyAlignment="1">
      <alignment horizontal="center" vertical="center"/>
    </xf>
    <xf numFmtId="0" fontId="5" fillId="2" borderId="1" xfId="0" applyFont="1" applyFill="1" applyBorder="1" applyAlignment="1">
      <alignment horizontal="center" vertical="center"/>
    </xf>
    <xf numFmtId="0" fontId="5" fillId="5" borderId="0" xfId="0" applyFont="1" applyFill="1" applyBorder="1" applyAlignment="1">
      <alignment vertical="center"/>
    </xf>
    <xf numFmtId="0" fontId="5" fillId="6" borderId="0" xfId="0" applyFont="1" applyFill="1" applyBorder="1" applyAlignment="1">
      <alignment vertical="center"/>
    </xf>
    <xf numFmtId="164" fontId="5" fillId="2" borderId="1" xfId="0" applyNumberFormat="1" applyFont="1" applyFill="1" applyBorder="1" applyAlignment="1">
      <alignment horizontal="center" vertical="center"/>
    </xf>
    <xf numFmtId="0" fontId="5" fillId="2" borderId="2" xfId="0" applyFont="1" applyFill="1" applyBorder="1"/>
    <xf numFmtId="0" fontId="9" fillId="2" borderId="2" xfId="0" applyFont="1" applyFill="1" applyBorder="1" applyAlignment="1">
      <alignment vertical="center"/>
    </xf>
    <xf numFmtId="14" fontId="5" fillId="0" borderId="1" xfId="0" applyNumberFormat="1" applyFont="1" applyBorder="1" applyAlignment="1" applyProtection="1">
      <alignment horizontal="center" vertical="center"/>
      <protection locked="0"/>
    </xf>
    <xf numFmtId="0" fontId="5" fillId="2" borderId="0" xfId="0" applyFont="1" applyFill="1" applyBorder="1" applyAlignment="1">
      <alignment vertical="center"/>
    </xf>
    <xf numFmtId="0" fontId="5" fillId="2" borderId="0" xfId="0" applyFont="1" applyFill="1" applyBorder="1" applyAlignment="1">
      <alignment horizontal="right" vertical="center"/>
    </xf>
    <xf numFmtId="0" fontId="5" fillId="2" borderId="7" xfId="0" applyFont="1" applyFill="1" applyBorder="1" applyAlignment="1">
      <alignment vertical="center"/>
    </xf>
    <xf numFmtId="0" fontId="5" fillId="2" borderId="7" xfId="0" applyFont="1" applyFill="1" applyBorder="1"/>
    <xf numFmtId="0" fontId="5" fillId="2" borderId="8" xfId="0" applyFont="1" applyFill="1" applyBorder="1"/>
    <xf numFmtId="0" fontId="5" fillId="2" borderId="2" xfId="0" applyFont="1" applyFill="1" applyBorder="1" applyAlignment="1">
      <alignment vertical="center"/>
    </xf>
    <xf numFmtId="167" fontId="5" fillId="2" borderId="0" xfId="0" applyNumberFormat="1" applyFont="1" applyFill="1" applyBorder="1"/>
    <xf numFmtId="170" fontId="5" fillId="2" borderId="0" xfId="0" applyNumberFormat="1" applyFont="1" applyFill="1" applyBorder="1" applyAlignment="1">
      <alignment horizontal="left" vertical="center"/>
    </xf>
    <xf numFmtId="165" fontId="5" fillId="2" borderId="0" xfId="0" applyNumberFormat="1" applyFont="1" applyFill="1" applyBorder="1"/>
    <xf numFmtId="1" fontId="5" fillId="2" borderId="0" xfId="0" applyNumberFormat="1" applyFont="1" applyFill="1" applyBorder="1" applyAlignment="1">
      <alignment horizontal="center" vertical="center"/>
    </xf>
    <xf numFmtId="0" fontId="5" fillId="2" borderId="6" xfId="0" applyFont="1" applyFill="1" applyBorder="1" applyAlignment="1">
      <alignment horizontal="center" vertical="center"/>
    </xf>
    <xf numFmtId="0" fontId="5" fillId="2" borderId="7" xfId="0" applyFont="1" applyFill="1" applyBorder="1" applyAlignment="1">
      <alignment horizontal="center" vertical="center"/>
    </xf>
    <xf numFmtId="2" fontId="5" fillId="0" borderId="0" xfId="0" applyNumberFormat="1" applyFont="1"/>
    <xf numFmtId="9" fontId="5" fillId="0" borderId="1" xfId="0" applyNumberFormat="1" applyFont="1" applyBorder="1" applyProtection="1">
      <protection locked="0"/>
    </xf>
    <xf numFmtId="0" fontId="5" fillId="2" borderId="0" xfId="0" applyFont="1" applyFill="1" applyBorder="1" applyAlignment="1">
      <alignment horizontal="left"/>
    </xf>
    <xf numFmtId="9" fontId="5" fillId="7" borderId="1" xfId="0" applyNumberFormat="1" applyFont="1" applyFill="1" applyBorder="1" applyProtection="1"/>
    <xf numFmtId="171" fontId="5" fillId="2" borderId="0" xfId="0" applyNumberFormat="1" applyFont="1" applyFill="1" applyBorder="1"/>
    <xf numFmtId="0" fontId="18" fillId="2" borderId="0" xfId="0" applyFont="1" applyFill="1" applyBorder="1"/>
    <xf numFmtId="0" fontId="17" fillId="2" borderId="0" xfId="1" applyFont="1" applyFill="1" applyBorder="1"/>
    <xf numFmtId="0" fontId="5" fillId="2" borderId="6" xfId="0" applyFont="1" applyFill="1" applyBorder="1"/>
    <xf numFmtId="0" fontId="0" fillId="0" borderId="0" xfId="0" applyFont="1"/>
    <xf numFmtId="0" fontId="0" fillId="3" borderId="4" xfId="0" applyFont="1" applyFill="1" applyBorder="1"/>
    <xf numFmtId="0" fontId="0" fillId="3" borderId="0" xfId="0" applyFont="1" applyFill="1" applyBorder="1"/>
    <xf numFmtId="0" fontId="0" fillId="3" borderId="5" xfId="0" applyFont="1" applyFill="1" applyBorder="1"/>
    <xf numFmtId="0" fontId="0" fillId="8" borderId="0" xfId="0" applyFont="1" applyFill="1" applyBorder="1"/>
    <xf numFmtId="0" fontId="0" fillId="8" borderId="5" xfId="0" applyFont="1" applyFill="1" applyBorder="1"/>
    <xf numFmtId="0" fontId="0" fillId="3" borderId="0" xfId="0" applyFont="1" applyFill="1" applyBorder="1" applyAlignment="1">
      <alignment horizontal="left" vertical="center"/>
    </xf>
    <xf numFmtId="0" fontId="0" fillId="0" borderId="0" xfId="0" applyFont="1" applyBorder="1"/>
    <xf numFmtId="0" fontId="0" fillId="3" borderId="0" xfId="0" applyFont="1" applyFill="1" applyBorder="1" applyAlignment="1">
      <alignment vertical="center"/>
    </xf>
    <xf numFmtId="0" fontId="0" fillId="3" borderId="7" xfId="0" applyFont="1" applyFill="1" applyBorder="1"/>
    <xf numFmtId="0" fontId="0" fillId="3" borderId="6" xfId="0" applyFont="1" applyFill="1" applyBorder="1"/>
    <xf numFmtId="0" fontId="2" fillId="3" borderId="0" xfId="1" applyFont="1" applyFill="1" applyBorder="1"/>
    <xf numFmtId="0" fontId="0" fillId="3" borderId="8" xfId="0" applyFont="1" applyFill="1" applyBorder="1"/>
    <xf numFmtId="0" fontId="1" fillId="0" borderId="0" xfId="0" applyFont="1" applyAlignment="1"/>
    <xf numFmtId="0" fontId="0" fillId="0" borderId="0" xfId="0" applyAlignment="1">
      <alignment horizontal="left" vertical="center"/>
    </xf>
    <xf numFmtId="0" fontId="0" fillId="0" borderId="0" xfId="0" applyAlignment="1">
      <alignment horizontal="left" vertical="center" wrapText="1"/>
    </xf>
    <xf numFmtId="0" fontId="0" fillId="0" borderId="0" xfId="0" applyAlignment="1"/>
    <xf numFmtId="0" fontId="0" fillId="2" borderId="37" xfId="0" applyFill="1" applyBorder="1" applyAlignment="1">
      <alignment vertical="center" wrapText="1"/>
    </xf>
    <xf numFmtId="0" fontId="0" fillId="2" borderId="12" xfId="0" applyFont="1" applyFill="1" applyBorder="1" applyAlignment="1">
      <alignment horizontal="left" vertical="center" wrapText="1"/>
    </xf>
    <xf numFmtId="0" fontId="0" fillId="3" borderId="25" xfId="0" applyFill="1" applyBorder="1" applyAlignment="1" applyProtection="1">
      <alignment vertical="center" wrapText="1"/>
      <protection locked="0"/>
    </xf>
    <xf numFmtId="0" fontId="0" fillId="3" borderId="0" xfId="0" applyFill="1" applyBorder="1" applyAlignment="1" applyProtection="1">
      <alignment horizontal="center" vertical="center" wrapText="1"/>
      <protection locked="0"/>
    </xf>
    <xf numFmtId="0" fontId="0" fillId="3" borderId="5" xfId="0" applyFill="1" applyBorder="1" applyAlignment="1" applyProtection="1">
      <alignment horizontal="center" vertical="center" wrapText="1"/>
      <protection locked="0"/>
    </xf>
    <xf numFmtId="0" fontId="0" fillId="3" borderId="20" xfId="0" applyFill="1" applyBorder="1" applyAlignment="1" applyProtection="1">
      <alignment horizontal="center" vertical="center" wrapText="1"/>
      <protection locked="0"/>
    </xf>
    <xf numFmtId="0" fontId="0" fillId="3" borderId="34" xfId="0" applyFill="1" applyBorder="1" applyAlignment="1" applyProtection="1">
      <alignment horizontal="center" vertical="center" wrapText="1"/>
      <protection locked="0"/>
    </xf>
    <xf numFmtId="0" fontId="0" fillId="3" borderId="6" xfId="0" applyFill="1" applyBorder="1" applyAlignment="1" applyProtection="1">
      <alignment horizontal="left" vertical="center" wrapText="1"/>
      <protection locked="0"/>
    </xf>
    <xf numFmtId="0" fontId="0" fillId="3" borderId="7" xfId="0" applyFill="1" applyBorder="1" applyAlignment="1" applyProtection="1">
      <alignment horizontal="left" vertical="center" wrapText="1"/>
      <protection locked="0"/>
    </xf>
    <xf numFmtId="0" fontId="0" fillId="3" borderId="33" xfId="0" applyFill="1" applyBorder="1" applyAlignment="1" applyProtection="1">
      <alignment horizontal="left" vertical="center" wrapText="1"/>
      <protection locked="0"/>
    </xf>
    <xf numFmtId="0" fontId="0" fillId="3" borderId="35" xfId="0" applyFill="1" applyBorder="1" applyAlignment="1" applyProtection="1">
      <alignment horizontal="left" vertical="center" wrapText="1"/>
      <protection locked="0"/>
    </xf>
    <xf numFmtId="0" fontId="0" fillId="3" borderId="20" xfId="0" applyFill="1" applyBorder="1" applyAlignment="1" applyProtection="1">
      <alignment horizontal="left" vertical="center" wrapText="1"/>
      <protection locked="0"/>
    </xf>
    <xf numFmtId="0" fontId="0" fillId="3" borderId="21" xfId="0" applyFill="1" applyBorder="1" applyAlignment="1" applyProtection="1">
      <alignment horizontal="left" vertical="center" wrapText="1"/>
      <protection locked="0"/>
    </xf>
    <xf numFmtId="0" fontId="0" fillId="3" borderId="0" xfId="0" applyFont="1" applyFill="1" applyBorder="1" applyAlignment="1">
      <alignment horizontal="left" vertical="center" wrapText="1"/>
    </xf>
    <xf numFmtId="0" fontId="1" fillId="8" borderId="0" xfId="0" applyFont="1" applyFill="1" applyBorder="1" applyAlignment="1">
      <alignment horizontal="left"/>
    </xf>
    <xf numFmtId="0" fontId="0" fillId="3" borderId="0" xfId="0" applyFont="1" applyFill="1"/>
    <xf numFmtId="0" fontId="0" fillId="3" borderId="0" xfId="0" applyFont="1" applyFill="1" applyBorder="1" applyAlignment="1">
      <alignment vertical="center" wrapText="1"/>
    </xf>
    <xf numFmtId="0" fontId="5" fillId="2" borderId="4" xfId="0" applyFont="1" applyFill="1" applyBorder="1" applyAlignment="1">
      <alignment horizontal="center" vertical="center"/>
    </xf>
    <xf numFmtId="0" fontId="5" fillId="2" borderId="0" xfId="0" applyFont="1" applyFill="1" applyBorder="1" applyAlignment="1">
      <alignment horizontal="center" vertical="center"/>
    </xf>
    <xf numFmtId="0" fontId="9" fillId="2" borderId="0" xfId="0" applyFont="1" applyFill="1" applyBorder="1" applyAlignment="1">
      <alignment horizontal="center" vertical="center"/>
    </xf>
    <xf numFmtId="0" fontId="5" fillId="2" borderId="5" xfId="0" applyFont="1" applyFill="1" applyBorder="1" applyAlignment="1">
      <alignment horizontal="center" vertical="center"/>
    </xf>
    <xf numFmtId="1" fontId="5" fillId="3" borderId="1" xfId="0" applyNumberFormat="1" applyFont="1" applyFill="1" applyBorder="1" applyAlignment="1" applyProtection="1">
      <alignment horizontal="center" vertical="center"/>
      <protection locked="0"/>
    </xf>
    <xf numFmtId="0" fontId="5" fillId="2" borderId="0" xfId="0" applyFont="1" applyFill="1" applyBorder="1" applyAlignment="1">
      <alignment horizontal="center" vertical="center" wrapText="1"/>
    </xf>
    <xf numFmtId="49" fontId="9" fillId="2" borderId="38" xfId="0" applyNumberFormat="1" applyFont="1" applyFill="1" applyBorder="1" applyAlignment="1">
      <alignment horizontal="center" vertical="center"/>
    </xf>
    <xf numFmtId="49" fontId="9" fillId="2" borderId="39" xfId="0" applyNumberFormat="1" applyFont="1" applyFill="1" applyBorder="1" applyAlignment="1">
      <alignment horizontal="center" vertical="center"/>
    </xf>
    <xf numFmtId="49" fontId="9" fillId="2" borderId="40" xfId="0" applyNumberFormat="1" applyFont="1" applyFill="1" applyBorder="1" applyAlignment="1">
      <alignment horizontal="center" vertical="center"/>
    </xf>
    <xf numFmtId="0" fontId="5" fillId="2" borderId="41" xfId="0" applyFont="1" applyFill="1" applyBorder="1" applyAlignment="1">
      <alignment horizontal="center" vertical="center" wrapText="1"/>
    </xf>
    <xf numFmtId="0" fontId="22" fillId="2" borderId="41" xfId="0" applyFont="1" applyFill="1" applyBorder="1" applyAlignment="1">
      <alignment horizontal="center" vertical="center" wrapText="1"/>
    </xf>
    <xf numFmtId="0" fontId="22" fillId="2" borderId="42" xfId="0" applyFont="1" applyFill="1" applyBorder="1" applyAlignment="1">
      <alignment horizontal="center" vertical="center" wrapText="1"/>
    </xf>
    <xf numFmtId="0" fontId="5" fillId="2" borderId="3" xfId="0" applyFont="1" applyFill="1" applyBorder="1"/>
    <xf numFmtId="0" fontId="5" fillId="2" borderId="8" xfId="0" applyFont="1" applyFill="1" applyBorder="1" applyAlignment="1">
      <alignment horizontal="center" vertical="center"/>
    </xf>
    <xf numFmtId="0" fontId="5" fillId="2" borderId="4" xfId="0" applyFont="1" applyFill="1" applyBorder="1" applyAlignment="1">
      <alignment horizontal="center" vertical="center"/>
    </xf>
    <xf numFmtId="0" fontId="5" fillId="2" borderId="0" xfId="0" applyFont="1" applyFill="1" applyBorder="1" applyAlignment="1">
      <alignment horizontal="center" vertical="center"/>
    </xf>
    <xf numFmtId="0" fontId="5" fillId="2" borderId="5" xfId="0" applyFont="1" applyFill="1" applyBorder="1" applyAlignment="1">
      <alignment horizontal="center" vertical="center"/>
    </xf>
    <xf numFmtId="0" fontId="2" fillId="2" borderId="0" xfId="1" applyFill="1" applyBorder="1"/>
    <xf numFmtId="0" fontId="5" fillId="2" borderId="0" xfId="0" applyFont="1" applyFill="1" applyBorder="1" applyAlignment="1">
      <alignment horizontal="center"/>
    </xf>
    <xf numFmtId="9" fontId="5" fillId="2" borderId="0" xfId="6" applyFont="1" applyFill="1" applyBorder="1" applyAlignment="1">
      <alignment horizontal="center" vertical="center"/>
    </xf>
    <xf numFmtId="0" fontId="9" fillId="2" borderId="43" xfId="0" applyFont="1" applyFill="1" applyBorder="1" applyAlignment="1">
      <alignment horizontal="center" vertical="center" wrapText="1"/>
    </xf>
    <xf numFmtId="1" fontId="5" fillId="2" borderId="45" xfId="0" applyNumberFormat="1" applyFont="1" applyFill="1" applyBorder="1" applyAlignment="1">
      <alignment horizontal="center" vertical="center"/>
    </xf>
    <xf numFmtId="0" fontId="23" fillId="9" borderId="46" xfId="0" applyFont="1" applyFill="1" applyBorder="1" applyAlignment="1">
      <alignment horizontal="center" vertical="center" wrapText="1"/>
    </xf>
    <xf numFmtId="0" fontId="24" fillId="9" borderId="0" xfId="4" applyFont="1" applyFill="1" applyBorder="1" applyAlignment="1" applyProtection="1">
      <alignment vertical="center"/>
    </xf>
    <xf numFmtId="0" fontId="24" fillId="9" borderId="5" xfId="4" applyFont="1" applyFill="1" applyBorder="1" applyAlignment="1" applyProtection="1">
      <alignment vertical="center"/>
    </xf>
    <xf numFmtId="0" fontId="25" fillId="9" borderId="0" xfId="4" applyFont="1" applyFill="1" applyBorder="1" applyAlignment="1" applyProtection="1">
      <alignment horizontal="center" vertical="center"/>
    </xf>
    <xf numFmtId="0" fontId="25" fillId="9" borderId="0" xfId="4" applyFont="1" applyFill="1" applyBorder="1" applyAlignment="1" applyProtection="1">
      <alignment vertical="center"/>
    </xf>
    <xf numFmtId="0" fontId="23" fillId="9" borderId="44" xfId="0" applyFont="1" applyFill="1" applyBorder="1" applyAlignment="1">
      <alignment horizontal="center" vertical="center" wrapText="1"/>
    </xf>
    <xf numFmtId="0" fontId="5" fillId="2" borderId="0" xfId="0" applyFont="1" applyFill="1" applyAlignment="1">
      <alignment vertical="center"/>
    </xf>
    <xf numFmtId="0" fontId="1" fillId="10" borderId="0" xfId="0" applyFont="1" applyFill="1"/>
    <xf numFmtId="0" fontId="0" fillId="10" borderId="0" xfId="0" applyFill="1"/>
    <xf numFmtId="0" fontId="1" fillId="2" borderId="16" xfId="0" applyFont="1" applyFill="1" applyBorder="1" applyAlignment="1">
      <alignment horizontal="center" vertical="center" wrapText="1"/>
    </xf>
    <xf numFmtId="0" fontId="1" fillId="2" borderId="18" xfId="0" applyFont="1" applyFill="1" applyBorder="1" applyAlignment="1">
      <alignment horizontal="center" vertical="center" wrapText="1"/>
    </xf>
    <xf numFmtId="0" fontId="0" fillId="2" borderId="1" xfId="0" applyFill="1" applyBorder="1" applyAlignment="1">
      <alignment horizontal="center" vertical="center" wrapText="1"/>
    </xf>
    <xf numFmtId="0" fontId="0" fillId="3" borderId="1" xfId="0" applyFill="1" applyBorder="1" applyAlignment="1" applyProtection="1">
      <alignment horizontal="center" vertical="center" wrapText="1"/>
      <protection locked="0"/>
    </xf>
    <xf numFmtId="0" fontId="0" fillId="3" borderId="47" xfId="0" applyFill="1" applyBorder="1" applyAlignment="1" applyProtection="1">
      <alignment vertical="center" wrapText="1"/>
      <protection locked="0"/>
    </xf>
    <xf numFmtId="0" fontId="1" fillId="2" borderId="48" xfId="0" applyFont="1" applyFill="1" applyBorder="1" applyAlignment="1">
      <alignment horizontal="center" vertical="center" wrapText="1"/>
    </xf>
    <xf numFmtId="0" fontId="1" fillId="2" borderId="38" xfId="0" applyFont="1" applyFill="1" applyBorder="1" applyAlignment="1">
      <alignment horizontal="center" vertical="center" wrapText="1"/>
    </xf>
    <xf numFmtId="0" fontId="1" fillId="2" borderId="49" xfId="0" applyFont="1" applyFill="1" applyBorder="1" applyAlignment="1">
      <alignment horizontal="center" vertical="center" wrapText="1"/>
    </xf>
    <xf numFmtId="0" fontId="0" fillId="2" borderId="50" xfId="0" applyFill="1" applyBorder="1" applyAlignment="1">
      <alignment horizontal="center" vertical="center" wrapText="1"/>
    </xf>
    <xf numFmtId="0" fontId="0" fillId="2" borderId="51" xfId="0" applyFill="1" applyBorder="1" applyAlignment="1">
      <alignment horizontal="center" vertical="center" wrapText="1"/>
    </xf>
    <xf numFmtId="0" fontId="0" fillId="3" borderId="50" xfId="0" applyFill="1" applyBorder="1" applyAlignment="1" applyProtection="1">
      <alignment horizontal="center" vertical="center" wrapText="1"/>
      <protection locked="0"/>
    </xf>
    <xf numFmtId="0" fontId="0" fillId="3" borderId="51" xfId="0" applyFill="1" applyBorder="1" applyAlignment="1" applyProtection="1">
      <alignment horizontal="center" vertical="center" wrapText="1"/>
      <protection locked="0"/>
    </xf>
    <xf numFmtId="0" fontId="0" fillId="3" borderId="52" xfId="0" applyFill="1" applyBorder="1" applyAlignment="1" applyProtection="1">
      <alignment horizontal="center" vertical="center" wrapText="1"/>
      <protection locked="0"/>
    </xf>
    <xf numFmtId="0" fontId="0" fillId="3" borderId="53" xfId="0" applyFill="1" applyBorder="1" applyAlignment="1" applyProtection="1">
      <alignment horizontal="center" vertical="center" wrapText="1"/>
      <protection locked="0"/>
    </xf>
    <xf numFmtId="0" fontId="0" fillId="3" borderId="54" xfId="0" applyFill="1" applyBorder="1" applyAlignment="1" applyProtection="1">
      <alignment horizontal="center" vertical="center" wrapText="1"/>
      <protection locked="0"/>
    </xf>
    <xf numFmtId="0" fontId="0" fillId="2" borderId="12" xfId="0" applyFont="1" applyFill="1" applyBorder="1" applyAlignment="1">
      <alignment horizontal="center" vertical="center" wrapText="1"/>
    </xf>
    <xf numFmtId="0" fontId="0" fillId="2" borderId="22" xfId="0" applyFill="1" applyBorder="1" applyAlignment="1">
      <alignment horizontal="center" vertical="center" wrapText="1"/>
    </xf>
    <xf numFmtId="0" fontId="0" fillId="2" borderId="22" xfId="0" applyFont="1" applyFill="1" applyBorder="1" applyAlignment="1">
      <alignment horizontal="center" vertical="center" wrapText="1"/>
    </xf>
    <xf numFmtId="0" fontId="0" fillId="2" borderId="55" xfId="0" applyFill="1" applyBorder="1" applyAlignment="1">
      <alignment horizontal="center" vertical="center" wrapText="1"/>
    </xf>
    <xf numFmtId="0" fontId="5" fillId="0" borderId="1" xfId="0" applyFont="1" applyBorder="1" applyAlignment="1" applyProtection="1">
      <alignment horizontal="center" vertical="center"/>
      <protection locked="0"/>
    </xf>
    <xf numFmtId="0" fontId="0" fillId="0" borderId="0" xfId="0" applyAlignment="1">
      <alignment horizontal="left" vertical="center" wrapText="1"/>
    </xf>
    <xf numFmtId="0" fontId="0" fillId="0" borderId="0" xfId="0" applyAlignment="1">
      <alignment horizontal="left" vertical="center"/>
    </xf>
    <xf numFmtId="0" fontId="2" fillId="0" borderId="0" xfId="1" applyAlignment="1">
      <alignment horizontal="left" vertical="center"/>
    </xf>
    <xf numFmtId="0" fontId="1" fillId="0" borderId="0" xfId="0" applyFont="1" applyAlignment="1">
      <alignment horizontal="left" vertical="center"/>
    </xf>
    <xf numFmtId="0" fontId="2" fillId="0" borderId="0" xfId="1" applyAlignment="1">
      <alignment horizontal="left" vertical="center" wrapText="1"/>
    </xf>
    <xf numFmtId="0" fontId="0" fillId="0" borderId="16" xfId="0" applyBorder="1" applyAlignment="1">
      <alignment horizontal="left" vertical="center"/>
    </xf>
    <xf numFmtId="0" fontId="0" fillId="0" borderId="17" xfId="0" applyBorder="1" applyAlignment="1">
      <alignment horizontal="left" vertical="center"/>
    </xf>
    <xf numFmtId="0" fontId="0" fillId="0" borderId="18" xfId="0" applyBorder="1" applyAlignment="1">
      <alignment horizontal="left" vertical="center"/>
    </xf>
    <xf numFmtId="0" fontId="0" fillId="0" borderId="19" xfId="0" applyBorder="1" applyAlignment="1">
      <alignment horizontal="left" vertical="center"/>
    </xf>
    <xf numFmtId="0" fontId="0" fillId="0" borderId="20" xfId="0" applyBorder="1" applyAlignment="1">
      <alignment horizontal="left" vertical="center"/>
    </xf>
    <xf numFmtId="0" fontId="0" fillId="0" borderId="21" xfId="0" applyBorder="1" applyAlignment="1">
      <alignment horizontal="left" vertical="center"/>
    </xf>
    <xf numFmtId="0" fontId="1" fillId="0" borderId="0" xfId="0" applyFont="1" applyAlignment="1">
      <alignment horizontal="center"/>
    </xf>
    <xf numFmtId="0" fontId="0" fillId="0" borderId="0" xfId="0" applyAlignment="1">
      <alignment horizontal="center"/>
    </xf>
    <xf numFmtId="0" fontId="0" fillId="0" borderId="16" xfId="0" applyBorder="1" applyAlignment="1">
      <alignment horizontal="left" vertical="center" wrapText="1"/>
    </xf>
    <xf numFmtId="0" fontId="0" fillId="0" borderId="17" xfId="0" applyBorder="1" applyAlignment="1">
      <alignment horizontal="left" vertical="center" wrapText="1"/>
    </xf>
    <xf numFmtId="0" fontId="0" fillId="0" borderId="36" xfId="0" applyBorder="1" applyAlignment="1">
      <alignment horizontal="left" vertical="center" wrapText="1"/>
    </xf>
    <xf numFmtId="0" fontId="0" fillId="0" borderId="0" xfId="0" applyBorder="1" applyAlignment="1">
      <alignment horizontal="left" vertical="center" wrapText="1"/>
    </xf>
    <xf numFmtId="0" fontId="0" fillId="0" borderId="36" xfId="0" applyBorder="1" applyAlignment="1">
      <alignment horizontal="left" vertical="center"/>
    </xf>
    <xf numFmtId="0" fontId="0" fillId="0" borderId="0" xfId="0" applyBorder="1" applyAlignment="1">
      <alignment horizontal="left" vertical="center"/>
    </xf>
    <xf numFmtId="0" fontId="0" fillId="0" borderId="32" xfId="0" applyBorder="1" applyAlignment="1">
      <alignment horizontal="left" vertical="center"/>
    </xf>
    <xf numFmtId="0" fontId="0" fillId="0" borderId="19" xfId="0" applyBorder="1" applyAlignment="1">
      <alignment horizontal="left" vertical="center" wrapText="1"/>
    </xf>
    <xf numFmtId="0" fontId="0" fillId="0" borderId="20" xfId="0" applyBorder="1" applyAlignment="1">
      <alignment horizontal="left" vertical="center" wrapText="1"/>
    </xf>
    <xf numFmtId="0" fontId="0" fillId="0" borderId="18" xfId="0" applyBorder="1" applyAlignment="1">
      <alignment horizontal="left" vertical="center" wrapText="1"/>
    </xf>
    <xf numFmtId="0" fontId="0" fillId="0" borderId="21" xfId="0" applyBorder="1" applyAlignment="1">
      <alignment horizontal="left" vertical="center" wrapText="1"/>
    </xf>
    <xf numFmtId="0" fontId="0" fillId="0" borderId="36" xfId="0" applyFont="1" applyBorder="1" applyAlignment="1">
      <alignment horizontal="left" vertical="center" wrapText="1"/>
    </xf>
    <xf numFmtId="0" fontId="0" fillId="0" borderId="0" xfId="0" applyFont="1" applyBorder="1" applyAlignment="1">
      <alignment horizontal="left" vertical="center" wrapText="1"/>
    </xf>
    <xf numFmtId="0" fontId="0" fillId="0" borderId="19" xfId="0" applyFont="1" applyBorder="1" applyAlignment="1">
      <alignment horizontal="left" vertical="center" wrapText="1"/>
    </xf>
    <xf numFmtId="0" fontId="0" fillId="0" borderId="20" xfId="0" applyFont="1" applyBorder="1" applyAlignment="1">
      <alignment horizontal="left" vertical="center" wrapText="1"/>
    </xf>
    <xf numFmtId="0" fontId="0" fillId="0" borderId="32" xfId="0" applyBorder="1" applyAlignment="1">
      <alignment horizontal="left" vertical="center" wrapText="1"/>
    </xf>
    <xf numFmtId="0" fontId="21" fillId="4" borderId="0" xfId="0" applyFont="1" applyFill="1" applyAlignment="1">
      <alignment horizontal="center"/>
    </xf>
    <xf numFmtId="0" fontId="19" fillId="0" borderId="0" xfId="0" applyFont="1" applyAlignment="1">
      <alignment horizontal="center"/>
    </xf>
    <xf numFmtId="0" fontId="2" fillId="0" borderId="0" xfId="1" applyAlignment="1">
      <alignment horizontal="left" wrapText="1"/>
    </xf>
    <xf numFmtId="0" fontId="0" fillId="0" borderId="0" xfId="0" applyAlignment="1">
      <alignment horizontal="left" wrapText="1"/>
    </xf>
    <xf numFmtId="14" fontId="8" fillId="3" borderId="1" xfId="4" applyNumberFormat="1" applyFont="1" applyFill="1" applyBorder="1" applyAlignment="1" applyProtection="1">
      <alignment horizontal="center" vertical="center"/>
      <protection locked="0"/>
    </xf>
    <xf numFmtId="14" fontId="6" fillId="3" borderId="1" xfId="4" applyNumberFormat="1" applyFont="1" applyFill="1" applyBorder="1" applyAlignment="1" applyProtection="1">
      <alignment horizontal="center" vertical="center"/>
      <protection locked="0"/>
    </xf>
    <xf numFmtId="16" fontId="8" fillId="3" borderId="24" xfId="4" applyNumberFormat="1" applyFont="1" applyFill="1" applyBorder="1" applyAlignment="1" applyProtection="1">
      <alignment horizontal="left" vertical="center"/>
      <protection locked="0"/>
    </xf>
    <xf numFmtId="16" fontId="8" fillId="3" borderId="9" xfId="4" applyNumberFormat="1" applyFont="1" applyFill="1" applyBorder="1" applyAlignment="1" applyProtection="1">
      <alignment horizontal="left" vertical="center"/>
      <protection locked="0"/>
    </xf>
    <xf numFmtId="16" fontId="8" fillId="3" borderId="10" xfId="4" applyNumberFormat="1" applyFont="1" applyFill="1" applyBorder="1" applyAlignment="1" applyProtection="1">
      <alignment horizontal="left" vertical="center"/>
      <protection locked="0"/>
    </xf>
    <xf numFmtId="0" fontId="16" fillId="0" borderId="0" xfId="2" applyFont="1" applyBorder="1" applyAlignment="1">
      <alignment horizontal="center"/>
    </xf>
    <xf numFmtId="0" fontId="14" fillId="4" borderId="0" xfId="4" applyFont="1" applyFill="1" applyBorder="1" applyAlignment="1" applyProtection="1">
      <alignment horizontal="center" vertical="center"/>
    </xf>
    <xf numFmtId="0" fontId="6" fillId="3" borderId="24" xfId="4" applyFont="1" applyFill="1" applyBorder="1" applyAlignment="1" applyProtection="1">
      <alignment horizontal="center" vertical="center"/>
      <protection locked="0"/>
    </xf>
    <xf numFmtId="0" fontId="6" fillId="3" borderId="9" xfId="4" applyFont="1" applyFill="1" applyBorder="1" applyAlignment="1" applyProtection="1">
      <alignment horizontal="center" vertical="center"/>
      <protection locked="0"/>
    </xf>
    <xf numFmtId="0" fontId="6" fillId="3" borderId="10" xfId="4" applyFont="1" applyFill="1" applyBorder="1" applyAlignment="1" applyProtection="1">
      <alignment horizontal="center" vertical="center"/>
      <protection locked="0"/>
    </xf>
    <xf numFmtId="0" fontId="5" fillId="3" borderId="0" xfId="0" applyFont="1" applyFill="1" applyAlignment="1">
      <alignment horizontal="center" vertical="center"/>
    </xf>
    <xf numFmtId="0" fontId="5" fillId="2" borderId="0" xfId="0" applyFont="1" applyFill="1" applyAlignment="1">
      <alignment horizontal="center"/>
    </xf>
    <xf numFmtId="0" fontId="6" fillId="3" borderId="1" xfId="4" applyFont="1" applyFill="1" applyBorder="1" applyAlignment="1" applyProtection="1">
      <alignment vertical="center"/>
      <protection locked="0"/>
    </xf>
    <xf numFmtId="0" fontId="8" fillId="3" borderId="24" xfId="4" applyFont="1" applyFill="1" applyBorder="1" applyAlignment="1" applyProtection="1">
      <alignment horizontal="center" vertical="center"/>
      <protection locked="0"/>
    </xf>
    <xf numFmtId="0" fontId="8" fillId="3" borderId="9" xfId="4" applyFont="1" applyFill="1" applyBorder="1" applyAlignment="1" applyProtection="1">
      <alignment horizontal="center" vertical="center"/>
      <protection locked="0"/>
    </xf>
    <xf numFmtId="0" fontId="8" fillId="3" borderId="10" xfId="4" applyFont="1" applyFill="1" applyBorder="1" applyAlignment="1" applyProtection="1">
      <alignment horizontal="center" vertical="center"/>
      <protection locked="0"/>
    </xf>
    <xf numFmtId="0" fontId="5" fillId="2" borderId="0" xfId="0" applyFont="1" applyFill="1" applyAlignment="1">
      <alignment horizontal="center" wrapText="1"/>
    </xf>
    <xf numFmtId="0" fontId="9" fillId="2" borderId="0" xfId="0" applyFont="1" applyFill="1" applyBorder="1" applyAlignment="1">
      <alignment horizontal="left"/>
    </xf>
    <xf numFmtId="9" fontId="9" fillId="7" borderId="24" xfId="0" applyNumberFormat="1" applyFont="1" applyFill="1" applyBorder="1" applyAlignment="1" applyProtection="1">
      <alignment horizontal="center"/>
    </xf>
    <xf numFmtId="9" fontId="9" fillId="7" borderId="10" xfId="0" applyNumberFormat="1" applyFont="1" applyFill="1" applyBorder="1" applyAlignment="1" applyProtection="1">
      <alignment horizontal="center"/>
    </xf>
    <xf numFmtId="0" fontId="14" fillId="4" borderId="4" xfId="4" applyFont="1" applyFill="1" applyBorder="1" applyAlignment="1" applyProtection="1">
      <alignment horizontal="center" vertical="center"/>
    </xf>
    <xf numFmtId="0" fontId="16" fillId="0" borderId="31" xfId="2" applyFont="1" applyBorder="1" applyAlignment="1">
      <alignment horizontal="center"/>
    </xf>
    <xf numFmtId="0" fontId="16" fillId="0" borderId="2" xfId="2" applyFont="1" applyBorder="1" applyAlignment="1">
      <alignment horizontal="center"/>
    </xf>
    <xf numFmtId="0" fontId="16" fillId="0" borderId="3" xfId="2" applyFont="1" applyBorder="1" applyAlignment="1">
      <alignment horizontal="center"/>
    </xf>
    <xf numFmtId="0" fontId="5" fillId="3" borderId="4" xfId="0" applyFont="1" applyFill="1" applyBorder="1" applyAlignment="1">
      <alignment horizontal="center" vertical="center"/>
    </xf>
    <xf numFmtId="0" fontId="5" fillId="3" borderId="0" xfId="0" applyFont="1" applyFill="1" applyBorder="1" applyAlignment="1">
      <alignment horizontal="center" vertical="center"/>
    </xf>
    <xf numFmtId="0" fontId="5" fillId="3" borderId="5" xfId="0" applyFont="1" applyFill="1" applyBorder="1" applyAlignment="1">
      <alignment horizontal="center" vertical="center"/>
    </xf>
    <xf numFmtId="0" fontId="8" fillId="2" borderId="0" xfId="4" applyFont="1" applyFill="1" applyBorder="1" applyAlignment="1" applyProtection="1">
      <alignment horizontal="center" vertical="center"/>
    </xf>
    <xf numFmtId="0" fontId="5" fillId="2" borderId="5" xfId="0" applyFont="1" applyFill="1" applyBorder="1" applyAlignment="1">
      <alignment horizontal="center" vertical="center"/>
    </xf>
    <xf numFmtId="0" fontId="2" fillId="2" borderId="0" xfId="1" applyFill="1" applyBorder="1" applyAlignment="1">
      <alignment horizontal="right" vertical="center" wrapText="1"/>
    </xf>
    <xf numFmtId="0" fontId="5" fillId="2" borderId="0" xfId="0" applyFont="1" applyFill="1" applyBorder="1" applyAlignment="1">
      <alignment horizontal="right" vertical="center" wrapText="1"/>
    </xf>
    <xf numFmtId="0" fontId="5" fillId="2" borderId="5" xfId="0" applyFont="1" applyFill="1" applyBorder="1" applyAlignment="1">
      <alignment horizontal="right" vertical="center" wrapText="1"/>
    </xf>
    <xf numFmtId="0" fontId="5" fillId="2" borderId="7" xfId="0" applyFont="1" applyFill="1" applyBorder="1" applyAlignment="1">
      <alignment horizontal="right" vertical="center" wrapText="1"/>
    </xf>
    <xf numFmtId="0" fontId="5" fillId="2" borderId="8" xfId="0" applyFont="1" applyFill="1" applyBorder="1" applyAlignment="1">
      <alignment horizontal="right" vertical="center" wrapText="1"/>
    </xf>
    <xf numFmtId="0" fontId="5" fillId="2" borderId="27" xfId="0" applyFont="1" applyFill="1" applyBorder="1" applyAlignment="1">
      <alignment horizontal="center" vertical="center" textRotation="90" wrapText="1"/>
    </xf>
    <xf numFmtId="0" fontId="5" fillId="2" borderId="28" xfId="0" applyFont="1" applyFill="1" applyBorder="1" applyAlignment="1">
      <alignment horizontal="center" vertical="center" textRotation="90" wrapText="1"/>
    </xf>
    <xf numFmtId="0" fontId="5" fillId="2" borderId="29" xfId="0" applyFont="1" applyFill="1" applyBorder="1" applyAlignment="1">
      <alignment horizontal="center" vertical="center" textRotation="90" wrapText="1"/>
    </xf>
    <xf numFmtId="0" fontId="23" fillId="2" borderId="16" xfId="0" applyFont="1" applyFill="1" applyBorder="1" applyAlignment="1">
      <alignment horizontal="center" vertical="center" wrapText="1"/>
    </xf>
    <xf numFmtId="0" fontId="23" fillId="2" borderId="26" xfId="0" applyFont="1" applyFill="1" applyBorder="1" applyAlignment="1">
      <alignment horizontal="center" vertical="center" wrapText="1"/>
    </xf>
    <xf numFmtId="0" fontId="23" fillId="2" borderId="19" xfId="0" applyFont="1" applyFill="1" applyBorder="1" applyAlignment="1">
      <alignment horizontal="center" vertical="center" wrapText="1"/>
    </xf>
    <xf numFmtId="0" fontId="23" fillId="2" borderId="34" xfId="0" applyFont="1" applyFill="1" applyBorder="1" applyAlignment="1">
      <alignment horizontal="center" vertical="center" wrapText="1"/>
    </xf>
    <xf numFmtId="0" fontId="14" fillId="4" borderId="5" xfId="4" applyFont="1" applyFill="1" applyBorder="1" applyAlignment="1" applyProtection="1">
      <alignment horizontal="center" vertical="center"/>
    </xf>
    <xf numFmtId="0" fontId="5" fillId="2" borderId="4" xfId="0" applyFont="1" applyFill="1" applyBorder="1" applyAlignment="1">
      <alignment horizontal="center" vertical="center"/>
    </xf>
    <xf numFmtId="0" fontId="5" fillId="2" borderId="0" xfId="0" applyFont="1" applyFill="1" applyBorder="1" applyAlignment="1">
      <alignment horizontal="center" vertical="center"/>
    </xf>
    <xf numFmtId="0" fontId="9" fillId="2" borderId="0" xfId="0" applyFont="1" applyFill="1" applyBorder="1" applyAlignment="1">
      <alignment horizontal="center" vertical="center"/>
    </xf>
    <xf numFmtId="0" fontId="9" fillId="2" borderId="0" xfId="0" applyFont="1" applyFill="1" applyBorder="1" applyAlignment="1">
      <alignment horizontal="right" vertical="center"/>
    </xf>
    <xf numFmtId="0" fontId="9" fillId="2" borderId="0" xfId="0" applyFont="1" applyFill="1" applyBorder="1" applyAlignment="1">
      <alignment horizontal="right"/>
    </xf>
    <xf numFmtId="0" fontId="9" fillId="2" borderId="5" xfId="0" applyFont="1" applyFill="1" applyBorder="1" applyAlignment="1">
      <alignment horizontal="right"/>
    </xf>
    <xf numFmtId="0" fontId="9" fillId="2" borderId="0" xfId="0" applyFont="1" applyFill="1" applyBorder="1" applyAlignment="1">
      <alignment horizontal="left" vertical="center"/>
    </xf>
    <xf numFmtId="0" fontId="9" fillId="2" borderId="0" xfId="0" applyFont="1" applyFill="1" applyBorder="1" applyAlignment="1">
      <alignment horizontal="right" vertical="top" wrapText="1"/>
    </xf>
    <xf numFmtId="0" fontId="24" fillId="9" borderId="0" xfId="4" applyFont="1" applyFill="1" applyBorder="1" applyAlignment="1" applyProtection="1">
      <alignment horizontal="left" vertical="center"/>
    </xf>
    <xf numFmtId="0" fontId="2" fillId="0" borderId="4" xfId="1" applyBorder="1" applyAlignment="1">
      <alignment horizontal="center" wrapText="1"/>
    </xf>
    <xf numFmtId="0" fontId="5" fillId="0" borderId="0" xfId="0" applyFont="1" applyAlignment="1">
      <alignment horizontal="center" wrapText="1"/>
    </xf>
    <xf numFmtId="0" fontId="5" fillId="0" borderId="4" xfId="0" applyFont="1" applyBorder="1" applyAlignment="1">
      <alignment horizontal="center" wrapText="1"/>
    </xf>
    <xf numFmtId="0" fontId="24" fillId="9" borderId="0" xfId="4" applyFont="1" applyFill="1" applyBorder="1" applyAlignment="1" applyProtection="1">
      <alignment horizontal="center" vertical="center"/>
    </xf>
    <xf numFmtId="0" fontId="25" fillId="9" borderId="0" xfId="4" applyFont="1" applyFill="1" applyBorder="1" applyAlignment="1" applyProtection="1">
      <alignment horizontal="right" vertical="center"/>
    </xf>
    <xf numFmtId="0" fontId="1" fillId="2" borderId="16" xfId="0" applyFont="1" applyFill="1" applyBorder="1" applyAlignment="1">
      <alignment horizontal="center" vertical="center"/>
    </xf>
    <xf numFmtId="0" fontId="1" fillId="2" borderId="17" xfId="0" applyFont="1" applyFill="1" applyBorder="1" applyAlignment="1">
      <alignment horizontal="center" vertical="center"/>
    </xf>
    <xf numFmtId="0" fontId="1" fillId="2" borderId="18" xfId="0" applyFont="1" applyFill="1" applyBorder="1" applyAlignment="1">
      <alignment horizontal="center" vertical="center"/>
    </xf>
    <xf numFmtId="0" fontId="1" fillId="2" borderId="19" xfId="0" applyFont="1" applyFill="1" applyBorder="1" applyAlignment="1">
      <alignment horizontal="center" vertical="center"/>
    </xf>
    <xf numFmtId="0" fontId="1" fillId="2" borderId="20" xfId="0" applyFont="1" applyFill="1" applyBorder="1" applyAlignment="1">
      <alignment horizontal="center" vertical="center"/>
    </xf>
    <xf numFmtId="0" fontId="1" fillId="2" borderId="21" xfId="0" applyFont="1" applyFill="1" applyBorder="1" applyAlignment="1">
      <alignment horizontal="center" vertical="center"/>
    </xf>
    <xf numFmtId="0" fontId="3" fillId="0" borderId="0" xfId="2"/>
    <xf numFmtId="0" fontId="1" fillId="0" borderId="0" xfId="0" applyFont="1" applyAlignment="1">
      <alignment horizontal="center" vertical="center" wrapText="1"/>
    </xf>
    <xf numFmtId="0" fontId="0" fillId="0" borderId="31" xfId="0" applyBorder="1" applyAlignment="1">
      <alignment horizontal="center" textRotation="90"/>
    </xf>
    <xf numFmtId="0" fontId="0" fillId="0" borderId="4" xfId="0" applyBorder="1" applyAlignment="1">
      <alignment horizontal="center" textRotation="90"/>
    </xf>
    <xf numFmtId="0" fontId="0" fillId="0" borderId="6" xfId="0" applyBorder="1" applyAlignment="1">
      <alignment horizontal="center" textRotation="90"/>
    </xf>
    <xf numFmtId="0" fontId="0" fillId="0" borderId="31" xfId="0" applyBorder="1" applyAlignment="1">
      <alignment horizontal="center" textRotation="90" wrapText="1"/>
    </xf>
    <xf numFmtId="0" fontId="0" fillId="0" borderId="4" xfId="0" applyBorder="1" applyAlignment="1">
      <alignment horizontal="center" textRotation="90" wrapText="1"/>
    </xf>
    <xf numFmtId="0" fontId="0" fillId="0" borderId="6" xfId="0" applyBorder="1" applyAlignment="1">
      <alignment horizontal="center" textRotation="90" wrapText="1"/>
    </xf>
    <xf numFmtId="0" fontId="0" fillId="0" borderId="0" xfId="0" applyAlignment="1" applyProtection="1">
      <alignment horizontal="left"/>
    </xf>
    <xf numFmtId="0" fontId="1" fillId="8" borderId="0" xfId="0" applyFont="1" applyFill="1" applyBorder="1" applyAlignment="1">
      <alignment horizontal="left"/>
    </xf>
    <xf numFmtId="0" fontId="0" fillId="3" borderId="0" xfId="0" applyFont="1" applyFill="1" applyAlignment="1">
      <alignment horizontal="left" wrapText="1"/>
    </xf>
    <xf numFmtId="0" fontId="0" fillId="3" borderId="0" xfId="0" applyFont="1" applyFill="1" applyBorder="1" applyAlignment="1">
      <alignment horizontal="left" vertical="center" wrapText="1"/>
    </xf>
    <xf numFmtId="0" fontId="0" fillId="3" borderId="5" xfId="0" applyFont="1" applyFill="1" applyBorder="1" applyAlignment="1">
      <alignment horizontal="left" vertical="center" wrapText="1"/>
    </xf>
    <xf numFmtId="0" fontId="14" fillId="4" borderId="4" xfId="0" applyFont="1" applyFill="1" applyBorder="1" applyAlignment="1">
      <alignment horizontal="center" vertical="center"/>
    </xf>
    <xf numFmtId="0" fontId="14" fillId="4" borderId="0" xfId="0" applyFont="1" applyFill="1" applyBorder="1" applyAlignment="1">
      <alignment horizontal="center" vertical="center"/>
    </xf>
    <xf numFmtId="0" fontId="14" fillId="4" borderId="5" xfId="0" applyFont="1" applyFill="1" applyBorder="1" applyAlignment="1">
      <alignment horizontal="center" vertical="center"/>
    </xf>
    <xf numFmtId="0" fontId="2" fillId="3" borderId="0" xfId="1" applyFont="1" applyFill="1" applyBorder="1" applyAlignment="1">
      <alignment horizontal="center"/>
    </xf>
    <xf numFmtId="0" fontId="13" fillId="3" borderId="0" xfId="1" applyFont="1" applyFill="1" applyBorder="1" applyAlignment="1">
      <alignment horizontal="center"/>
    </xf>
    <xf numFmtId="0" fontId="0" fillId="3" borderId="0" xfId="0" applyFont="1" applyFill="1" applyBorder="1" applyAlignment="1">
      <alignment horizontal="center"/>
    </xf>
    <xf numFmtId="167" fontId="18" fillId="2" borderId="0" xfId="0" applyNumberFormat="1" applyFont="1" applyFill="1" applyBorder="1" applyAlignment="1">
      <alignment vertical="center"/>
    </xf>
    <xf numFmtId="167" fontId="5" fillId="2" borderId="0" xfId="0" applyNumberFormat="1" applyFont="1" applyFill="1" applyBorder="1" applyAlignment="1">
      <alignment vertical="center"/>
    </xf>
    <xf numFmtId="0" fontId="23" fillId="9" borderId="44" xfId="0" applyFont="1" applyFill="1" applyBorder="1" applyAlignment="1">
      <alignment horizontal="right" vertical="center" wrapText="1"/>
    </xf>
    <xf numFmtId="0" fontId="23" fillId="9" borderId="46" xfId="0" applyFont="1" applyFill="1" applyBorder="1" applyAlignment="1">
      <alignment horizontal="right" vertical="center" wrapText="1"/>
    </xf>
    <xf numFmtId="0" fontId="5" fillId="3" borderId="24" xfId="0" applyFont="1" applyFill="1" applyBorder="1" applyAlignment="1" applyProtection="1">
      <alignment horizontal="center" vertical="center"/>
      <protection locked="0"/>
    </xf>
    <xf numFmtId="0" fontId="5" fillId="3" borderId="10" xfId="0" applyFont="1" applyFill="1" applyBorder="1" applyAlignment="1" applyProtection="1">
      <alignment horizontal="center" vertical="center"/>
      <protection locked="0"/>
    </xf>
    <xf numFmtId="0" fontId="5" fillId="3" borderId="1" xfId="0" applyFont="1" applyFill="1" applyBorder="1" applyAlignment="1" applyProtection="1">
      <alignment horizontal="center" vertical="center"/>
      <protection locked="0"/>
    </xf>
    <xf numFmtId="0" fontId="5" fillId="3" borderId="1" xfId="0" applyFont="1" applyFill="1" applyBorder="1" applyAlignment="1" applyProtection="1">
      <alignment vertical="center"/>
      <protection locked="0"/>
    </xf>
    <xf numFmtId="166" fontId="5" fillId="3" borderId="1" xfId="6" applyNumberFormat="1" applyFont="1" applyFill="1" applyBorder="1" applyAlignment="1" applyProtection="1">
      <alignment horizontal="left" vertical="center"/>
      <protection locked="0"/>
    </xf>
  </cellXfs>
  <cellStyles count="11">
    <cellStyle name="Comma" xfId="5" builtinId="3"/>
    <cellStyle name="Hyperlink" xfId="1" builtinId="8"/>
    <cellStyle name="Link 2" xfId="10"/>
    <cellStyle name="Normal" xfId="0" builtinId="0"/>
    <cellStyle name="Normal 2" xfId="2"/>
    <cellStyle name="Normal 2 2" xfId="3"/>
    <cellStyle name="Normal 2 3" xfId="9"/>
    <cellStyle name="Normal_Land resources" xfId="4"/>
    <cellStyle name="Percent" xfId="6" builtinId="5"/>
    <cellStyle name="Prozent 2" xfId="8"/>
    <cellStyle name="Standard 2" xfId="7"/>
  </cellStyles>
  <dxfs count="3">
    <dxf>
      <font>
        <b/>
        <i val="0"/>
        <strike val="0"/>
        <u val="none"/>
        <color auto="1"/>
      </font>
      <fill>
        <patternFill>
          <bgColor rgb="FF92D050"/>
        </patternFill>
      </fill>
      <border>
        <left style="thin">
          <color rgb="FF00B050"/>
        </left>
        <right style="thin">
          <color rgb="FF00B050"/>
        </right>
        <top style="thin">
          <color rgb="FF00B050"/>
        </top>
        <bottom style="thin">
          <color rgb="FF00B050"/>
        </bottom>
      </border>
    </dxf>
    <dxf>
      <fill>
        <patternFill>
          <bgColor theme="3" tint="0.79998168889431442"/>
        </patternFill>
      </fill>
    </dxf>
    <dxf>
      <fill>
        <patternFill>
          <bgColor rgb="FFFFFF99"/>
        </patternFill>
      </fill>
    </dxf>
  </dxfs>
  <tableStyles count="0" defaultTableStyle="TableStyleMedium2" defaultPivotStyle="PivotStyleLight16"/>
  <colors>
    <mruColors>
      <color rgb="FF996633"/>
      <color rgb="FF0066FF"/>
      <color rgb="FF0099FF"/>
      <color rgb="FF006600"/>
      <color rgb="FF8EB4E3"/>
      <color rgb="FF93A9CF"/>
      <color rgb="FF000000"/>
      <color rgb="FF4198AF"/>
      <color rgb="FFB3A2C7"/>
      <color rgb="FFC3D69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charts/_rels/chart1.xml.rels><?xml version="1.0" encoding="UTF-8" standalone="yes"?>
<Relationships xmlns="http://schemas.openxmlformats.org/package/2006/relationships"><Relationship Id="rId1" Type="http://schemas.openxmlformats.org/officeDocument/2006/relationships/image" Target="../media/image8.jpeg"/></Relationships>
</file>

<file path=xl/charts/_rels/chart2.xml.rels><?xml version="1.0" encoding="UTF-8" standalone="yes"?>
<Relationships xmlns="http://schemas.openxmlformats.org/package/2006/relationships"><Relationship Id="rId8" Type="http://schemas.openxmlformats.org/officeDocument/2006/relationships/image" Target="../media/image16.PNG"/><Relationship Id="rId3" Type="http://schemas.openxmlformats.org/officeDocument/2006/relationships/image" Target="../media/image11.PNG"/><Relationship Id="rId7" Type="http://schemas.openxmlformats.org/officeDocument/2006/relationships/image" Target="../media/image15.PNG"/><Relationship Id="rId12" Type="http://schemas.openxmlformats.org/officeDocument/2006/relationships/image" Target="../media/image20.PNG"/><Relationship Id="rId2" Type="http://schemas.openxmlformats.org/officeDocument/2006/relationships/image" Target="../media/image10.PNG"/><Relationship Id="rId1" Type="http://schemas.openxmlformats.org/officeDocument/2006/relationships/image" Target="../media/image9.PNG"/><Relationship Id="rId6" Type="http://schemas.openxmlformats.org/officeDocument/2006/relationships/image" Target="../media/image14.PNG"/><Relationship Id="rId11" Type="http://schemas.openxmlformats.org/officeDocument/2006/relationships/image" Target="../media/image19.PNG"/><Relationship Id="rId5" Type="http://schemas.openxmlformats.org/officeDocument/2006/relationships/image" Target="../media/image13.PNG"/><Relationship Id="rId10" Type="http://schemas.openxmlformats.org/officeDocument/2006/relationships/image" Target="../media/image18.PNG"/><Relationship Id="rId4" Type="http://schemas.openxmlformats.org/officeDocument/2006/relationships/image" Target="../media/image12.PNG"/><Relationship Id="rId9" Type="http://schemas.openxmlformats.org/officeDocument/2006/relationships/image" Target="../media/image17.PNG"/></Relationships>
</file>

<file path=xl/charts/_rels/chart3.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4.xml.rels><?xml version="1.0" encoding="UTF-8" standalone="yes"?>
<Relationships xmlns="http://schemas.openxmlformats.org/package/2006/relationships"><Relationship Id="rId1" Type="http://schemas.openxmlformats.org/officeDocument/2006/relationships/image" Target="../media/image8.jpeg"/></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de-DE"/>
              <a:t>Soil Texture Triangle</a:t>
            </a:r>
          </a:p>
        </c:rich>
      </c:tx>
      <c:layout>
        <c:manualLayout>
          <c:xMode val="edge"/>
          <c:yMode val="edge"/>
          <c:x val="0.37853946394352528"/>
          <c:y val="1.9292501412007047E-2"/>
        </c:manualLayout>
      </c:layout>
      <c:overlay val="0"/>
      <c:spPr>
        <a:noFill/>
        <a:ln w="25400">
          <a:noFill/>
        </a:ln>
      </c:spPr>
    </c:title>
    <c:autoTitleDeleted val="0"/>
    <c:plotArea>
      <c:layout>
        <c:manualLayout>
          <c:layoutTarget val="inner"/>
          <c:xMode val="edge"/>
          <c:yMode val="edge"/>
          <c:x val="2.4154065762022663E-2"/>
          <c:y val="0.10771718853961296"/>
          <c:w val="0.9567809239940388"/>
          <c:h val="0.86656016579595008"/>
        </c:manualLayout>
      </c:layout>
      <c:scatterChart>
        <c:scatterStyle val="lineMarker"/>
        <c:varyColors val="0"/>
        <c:ser>
          <c:idx val="0"/>
          <c:order val="0"/>
          <c:spPr>
            <a:ln w="28575">
              <a:noFill/>
            </a:ln>
          </c:spPr>
          <c:marker>
            <c:symbol val="circle"/>
            <c:size val="14"/>
            <c:spPr>
              <a:solidFill>
                <a:srgbClr val="FF0000">
                  <a:alpha val="67000"/>
                </a:srgbClr>
              </a:solidFill>
              <a:ln>
                <a:solidFill>
                  <a:srgbClr val="FF0000"/>
                </a:solidFill>
                <a:prstDash val="solid"/>
              </a:ln>
            </c:spPr>
          </c:marker>
          <c:xVal>
            <c:numRef>
              <c:f>Calculations!$B$85</c:f>
              <c:numCache>
                <c:formatCode>0.000</c:formatCode>
                <c:ptCount val="1"/>
                <c:pt idx="0">
                  <c:v>1.095</c:v>
                </c:pt>
              </c:numCache>
            </c:numRef>
          </c:xVal>
          <c:yVal>
            <c:numRef>
              <c:f>Calculations!$C$85</c:f>
              <c:numCache>
                <c:formatCode>0.000</c:formatCode>
                <c:ptCount val="1"/>
                <c:pt idx="0">
                  <c:v>0.14499999999999999</c:v>
                </c:pt>
              </c:numCache>
            </c:numRef>
          </c:yVal>
          <c:smooth val="0"/>
          <c:extLst>
            <c:ext xmlns:c16="http://schemas.microsoft.com/office/drawing/2014/chart" uri="{C3380CC4-5D6E-409C-BE32-E72D297353CC}">
              <c16:uniqueId val="{00000000-3DFE-4333-B9F2-63FE8A8D83B0}"/>
            </c:ext>
          </c:extLst>
        </c:ser>
        <c:ser>
          <c:idx val="1"/>
          <c:order val="1"/>
          <c:spPr>
            <a:ln w="28575">
              <a:noFill/>
            </a:ln>
          </c:spPr>
          <c:marker>
            <c:symbol val="none"/>
          </c:marker>
          <c:xVal>
            <c:numLit>
              <c:formatCode>General</c:formatCode>
              <c:ptCount val="1"/>
              <c:pt idx="0">
                <c:v>0</c:v>
              </c:pt>
            </c:numLit>
          </c:xVal>
          <c:yVal>
            <c:numLit>
              <c:formatCode>General</c:formatCode>
              <c:ptCount val="1"/>
              <c:pt idx="0">
                <c:v>0</c:v>
              </c:pt>
            </c:numLit>
          </c:yVal>
          <c:smooth val="0"/>
          <c:extLst>
            <c:ext xmlns:c16="http://schemas.microsoft.com/office/drawing/2014/chart" uri="{C3380CC4-5D6E-409C-BE32-E72D297353CC}">
              <c16:uniqueId val="{00000001-3DFE-4333-B9F2-63FE8A8D83B0}"/>
            </c:ext>
          </c:extLst>
        </c:ser>
        <c:ser>
          <c:idx val="2"/>
          <c:order val="2"/>
          <c:spPr>
            <a:ln w="28575">
              <a:noFill/>
            </a:ln>
          </c:spPr>
          <c:marker>
            <c:symbol val="none"/>
          </c:marker>
          <c:xVal>
            <c:numLit>
              <c:formatCode>General</c:formatCode>
              <c:ptCount val="1"/>
              <c:pt idx="0">
                <c:v>0</c:v>
              </c:pt>
            </c:numLit>
          </c:xVal>
          <c:yVal>
            <c:numLit>
              <c:formatCode>General</c:formatCode>
              <c:ptCount val="1"/>
              <c:pt idx="0">
                <c:v>1</c:v>
              </c:pt>
            </c:numLit>
          </c:yVal>
          <c:smooth val="0"/>
          <c:extLst>
            <c:ext xmlns:c16="http://schemas.microsoft.com/office/drawing/2014/chart" uri="{C3380CC4-5D6E-409C-BE32-E72D297353CC}">
              <c16:uniqueId val="{00000002-3DFE-4333-B9F2-63FE8A8D83B0}"/>
            </c:ext>
          </c:extLst>
        </c:ser>
        <c:ser>
          <c:idx val="3"/>
          <c:order val="3"/>
          <c:spPr>
            <a:ln w="28575">
              <a:noFill/>
            </a:ln>
          </c:spPr>
          <c:marker>
            <c:symbol val="none"/>
          </c:marker>
          <c:xVal>
            <c:numLit>
              <c:formatCode>General</c:formatCode>
              <c:ptCount val="1"/>
              <c:pt idx="0">
                <c:v>1</c:v>
              </c:pt>
            </c:numLit>
          </c:xVal>
          <c:yVal>
            <c:numLit>
              <c:formatCode>General</c:formatCode>
              <c:ptCount val="1"/>
              <c:pt idx="0">
                <c:v>1</c:v>
              </c:pt>
            </c:numLit>
          </c:yVal>
          <c:smooth val="0"/>
          <c:extLst>
            <c:ext xmlns:c16="http://schemas.microsoft.com/office/drawing/2014/chart" uri="{C3380CC4-5D6E-409C-BE32-E72D297353CC}">
              <c16:uniqueId val="{00000003-3DFE-4333-B9F2-63FE8A8D83B0}"/>
            </c:ext>
          </c:extLst>
        </c:ser>
        <c:ser>
          <c:idx val="4"/>
          <c:order val="4"/>
          <c:spPr>
            <a:ln w="28575">
              <a:noFill/>
            </a:ln>
          </c:spPr>
          <c:marker>
            <c:symbol val="none"/>
          </c:marker>
          <c:xVal>
            <c:numLit>
              <c:formatCode>General</c:formatCode>
              <c:ptCount val="1"/>
              <c:pt idx="0">
                <c:v>1</c:v>
              </c:pt>
            </c:numLit>
          </c:xVal>
          <c:yVal>
            <c:numLit>
              <c:formatCode>General</c:formatCode>
              <c:ptCount val="1"/>
              <c:pt idx="0">
                <c:v>0</c:v>
              </c:pt>
            </c:numLit>
          </c:yVal>
          <c:smooth val="0"/>
          <c:extLst>
            <c:ext xmlns:c16="http://schemas.microsoft.com/office/drawing/2014/chart" uri="{C3380CC4-5D6E-409C-BE32-E72D297353CC}">
              <c16:uniqueId val="{00000004-3DFE-4333-B9F2-63FE8A8D83B0}"/>
            </c:ext>
          </c:extLst>
        </c:ser>
        <c:ser>
          <c:idx val="5"/>
          <c:order val="5"/>
          <c:spPr>
            <a:ln w="28575">
              <a:noFill/>
            </a:ln>
          </c:spPr>
          <c:marker>
            <c:symbol val="circle"/>
            <c:size val="8"/>
            <c:spPr>
              <a:ln>
                <a:solidFill>
                  <a:schemeClr val="accent6"/>
                </a:solidFill>
              </a:ln>
            </c:spPr>
          </c:marker>
          <c:xVal>
            <c:numRef>
              <c:f>'2 Texture Calculator'!$D$21</c:f>
              <c:numCache>
                <c:formatCode>General</c:formatCode>
                <c:ptCount val="1"/>
              </c:numCache>
            </c:numRef>
          </c:xVal>
          <c:yVal>
            <c:numRef>
              <c:f>'2 Texture Calculator'!$E$22</c:f>
              <c:numCache>
                <c:formatCode>General</c:formatCode>
                <c:ptCount val="1"/>
              </c:numCache>
            </c:numRef>
          </c:yVal>
          <c:smooth val="0"/>
          <c:extLst>
            <c:ext xmlns:c16="http://schemas.microsoft.com/office/drawing/2014/chart" uri="{C3380CC4-5D6E-409C-BE32-E72D297353CC}">
              <c16:uniqueId val="{00000005-3DFE-4333-B9F2-63FE8A8D83B0}"/>
            </c:ext>
          </c:extLst>
        </c:ser>
        <c:ser>
          <c:idx val="6"/>
          <c:order val="6"/>
          <c:spPr>
            <a:ln w="28575">
              <a:noFill/>
            </a:ln>
          </c:spPr>
          <c:marker>
            <c:symbol val="circle"/>
            <c:size val="8"/>
            <c:spPr>
              <a:solidFill>
                <a:srgbClr val="00B0F0"/>
              </a:solidFill>
              <a:ln>
                <a:solidFill>
                  <a:srgbClr val="00B0F0"/>
                </a:solidFill>
              </a:ln>
            </c:spPr>
          </c:marker>
          <c:xVal>
            <c:numRef>
              <c:f>'2 Texture Calculator'!$D$23</c:f>
              <c:numCache>
                <c:formatCode>General</c:formatCode>
                <c:ptCount val="1"/>
              </c:numCache>
            </c:numRef>
          </c:xVal>
          <c:yVal>
            <c:numRef>
              <c:f>'2 Texture Calculator'!$E$23</c:f>
              <c:numCache>
                <c:formatCode>General</c:formatCode>
                <c:ptCount val="1"/>
              </c:numCache>
            </c:numRef>
          </c:yVal>
          <c:smooth val="0"/>
          <c:extLst>
            <c:ext xmlns:c16="http://schemas.microsoft.com/office/drawing/2014/chart" uri="{C3380CC4-5D6E-409C-BE32-E72D297353CC}">
              <c16:uniqueId val="{00000006-3DFE-4333-B9F2-63FE8A8D83B0}"/>
            </c:ext>
          </c:extLst>
        </c:ser>
        <c:ser>
          <c:idx val="7"/>
          <c:order val="7"/>
          <c:spPr>
            <a:ln w="28575">
              <a:noFill/>
            </a:ln>
          </c:spPr>
          <c:marker>
            <c:symbol val="circle"/>
            <c:size val="8"/>
            <c:spPr>
              <a:solidFill>
                <a:srgbClr val="7030A0"/>
              </a:solidFill>
              <a:ln>
                <a:solidFill>
                  <a:srgbClr val="7030A0"/>
                </a:solidFill>
              </a:ln>
            </c:spPr>
          </c:marker>
          <c:xVal>
            <c:numRef>
              <c:f>'2 Texture Calculator'!$D$24</c:f>
              <c:numCache>
                <c:formatCode>General</c:formatCode>
                <c:ptCount val="1"/>
              </c:numCache>
            </c:numRef>
          </c:xVal>
          <c:yVal>
            <c:numRef>
              <c:f>'2 Texture Calculator'!$E$24</c:f>
              <c:numCache>
                <c:formatCode>General</c:formatCode>
                <c:ptCount val="1"/>
              </c:numCache>
            </c:numRef>
          </c:yVal>
          <c:smooth val="0"/>
          <c:extLst>
            <c:ext xmlns:c16="http://schemas.microsoft.com/office/drawing/2014/chart" uri="{C3380CC4-5D6E-409C-BE32-E72D297353CC}">
              <c16:uniqueId val="{00000007-3DFE-4333-B9F2-63FE8A8D83B0}"/>
            </c:ext>
          </c:extLst>
        </c:ser>
        <c:dLbls>
          <c:showLegendKey val="0"/>
          <c:showVal val="0"/>
          <c:showCatName val="0"/>
          <c:showSerName val="0"/>
          <c:showPercent val="0"/>
          <c:showBubbleSize val="0"/>
        </c:dLbls>
        <c:axId val="171820160"/>
        <c:axId val="171822080"/>
      </c:scatterChart>
      <c:valAx>
        <c:axId val="171820160"/>
        <c:scaling>
          <c:orientation val="minMax"/>
        </c:scaling>
        <c:delete val="1"/>
        <c:axPos val="b"/>
        <c:numFmt formatCode="0.000" sourceLinked="1"/>
        <c:majorTickMark val="out"/>
        <c:minorTickMark val="none"/>
        <c:tickLblPos val="nextTo"/>
        <c:crossAx val="171822080"/>
        <c:crosses val="autoZero"/>
        <c:crossBetween val="midCat"/>
      </c:valAx>
      <c:valAx>
        <c:axId val="171822080"/>
        <c:scaling>
          <c:orientation val="minMax"/>
        </c:scaling>
        <c:delete val="1"/>
        <c:axPos val="l"/>
        <c:numFmt formatCode="0.000" sourceLinked="1"/>
        <c:majorTickMark val="out"/>
        <c:minorTickMark val="none"/>
        <c:tickLblPos val="nextTo"/>
        <c:crossAx val="171820160"/>
        <c:crosses val="autoZero"/>
        <c:crossBetween val="midCat"/>
      </c:valAx>
      <c:spPr>
        <a:blipFill dpi="0" rotWithShape="0">
          <a:blip xmlns:r="http://schemas.openxmlformats.org/officeDocument/2006/relationships" r:embed="rId1"/>
          <a:srcRect/>
          <a:stretch>
            <a:fillRect/>
          </a:stretch>
        </a:blip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112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2679844938300828E-2"/>
          <c:y val="8.7104488126843016E-2"/>
          <c:w val="0.83464031012339834"/>
          <c:h val="0.84919433387218546"/>
        </c:manualLayout>
      </c:layout>
      <c:barChart>
        <c:barDir val="col"/>
        <c:grouping val="clustered"/>
        <c:varyColors val="0"/>
        <c:ser>
          <c:idx val="0"/>
          <c:order val="0"/>
          <c:tx>
            <c:strRef>
              <c:f>'Soil Information'!$D$58</c:f>
              <c:strCache>
                <c:ptCount val="1"/>
                <c:pt idx="0">
                  <c:v>Clay_Deep</c:v>
                </c:pt>
              </c:strCache>
            </c:strRef>
          </c:tx>
          <c:spPr>
            <a:blipFill>
              <a:blip xmlns:r="http://schemas.openxmlformats.org/officeDocument/2006/relationships" r:embed="rId1"/>
              <a:stretch>
                <a:fillRect/>
              </a:stretch>
            </a:blipFill>
          </c:spPr>
          <c:invertIfNegative val="0"/>
          <c:val>
            <c:numRef>
              <c:f>'Soil Information'!$D$59</c:f>
              <c:numCache>
                <c:formatCode>General</c:formatCode>
                <c:ptCount val="1"/>
                <c:pt idx="0">
                  <c:v>0</c:v>
                </c:pt>
              </c:numCache>
            </c:numRef>
          </c:val>
          <c:extLst>
            <c:ext xmlns:c16="http://schemas.microsoft.com/office/drawing/2014/chart" uri="{C3380CC4-5D6E-409C-BE32-E72D297353CC}">
              <c16:uniqueId val="{00000000-CF2A-4D38-A0C1-19F8EF47379F}"/>
            </c:ext>
          </c:extLst>
        </c:ser>
        <c:ser>
          <c:idx val="1"/>
          <c:order val="1"/>
          <c:tx>
            <c:strRef>
              <c:f>'Soil Information'!$E$58</c:f>
              <c:strCache>
                <c:ptCount val="1"/>
                <c:pt idx="0">
                  <c:v>Clay_Medium</c:v>
                </c:pt>
              </c:strCache>
            </c:strRef>
          </c:tx>
          <c:spPr>
            <a:blipFill>
              <a:blip xmlns:r="http://schemas.openxmlformats.org/officeDocument/2006/relationships" r:embed="rId2"/>
              <a:stretch>
                <a:fillRect/>
              </a:stretch>
            </a:blipFill>
          </c:spPr>
          <c:invertIfNegative val="0"/>
          <c:val>
            <c:numRef>
              <c:f>'Soil Information'!$E$59</c:f>
              <c:numCache>
                <c:formatCode>General</c:formatCode>
                <c:ptCount val="1"/>
                <c:pt idx="0">
                  <c:v>1</c:v>
                </c:pt>
              </c:numCache>
            </c:numRef>
          </c:val>
          <c:extLst>
            <c:ext xmlns:c16="http://schemas.microsoft.com/office/drawing/2014/chart" uri="{C3380CC4-5D6E-409C-BE32-E72D297353CC}">
              <c16:uniqueId val="{00000001-CF2A-4D38-A0C1-19F8EF47379F}"/>
            </c:ext>
          </c:extLst>
        </c:ser>
        <c:ser>
          <c:idx val="2"/>
          <c:order val="2"/>
          <c:tx>
            <c:strRef>
              <c:f>'Soil Information'!$F$58</c:f>
              <c:strCache>
                <c:ptCount val="1"/>
                <c:pt idx="0">
                  <c:v>Clay_No</c:v>
                </c:pt>
              </c:strCache>
            </c:strRef>
          </c:tx>
          <c:spPr>
            <a:blipFill>
              <a:blip xmlns:r="http://schemas.openxmlformats.org/officeDocument/2006/relationships" r:embed="rId3"/>
              <a:stretch>
                <a:fillRect/>
              </a:stretch>
            </a:blipFill>
          </c:spPr>
          <c:invertIfNegative val="0"/>
          <c:val>
            <c:numRef>
              <c:f>'Soil Information'!$F$59</c:f>
              <c:numCache>
                <c:formatCode>General</c:formatCode>
                <c:ptCount val="1"/>
                <c:pt idx="0">
                  <c:v>0</c:v>
                </c:pt>
              </c:numCache>
            </c:numRef>
          </c:val>
          <c:extLst>
            <c:ext xmlns:c16="http://schemas.microsoft.com/office/drawing/2014/chart" uri="{C3380CC4-5D6E-409C-BE32-E72D297353CC}">
              <c16:uniqueId val="{00000002-CF2A-4D38-A0C1-19F8EF47379F}"/>
            </c:ext>
          </c:extLst>
        </c:ser>
        <c:ser>
          <c:idx val="3"/>
          <c:order val="3"/>
          <c:tx>
            <c:strRef>
              <c:f>'Soil Information'!$G$58</c:f>
              <c:strCache>
                <c:ptCount val="1"/>
                <c:pt idx="0">
                  <c:v>Clay_Shallow</c:v>
                </c:pt>
              </c:strCache>
            </c:strRef>
          </c:tx>
          <c:spPr>
            <a:blipFill>
              <a:blip xmlns:r="http://schemas.openxmlformats.org/officeDocument/2006/relationships" r:embed="rId4"/>
              <a:stretch>
                <a:fillRect/>
              </a:stretch>
            </a:blipFill>
          </c:spPr>
          <c:invertIfNegative val="0"/>
          <c:val>
            <c:numRef>
              <c:f>'Soil Information'!$G$59</c:f>
              <c:numCache>
                <c:formatCode>General</c:formatCode>
                <c:ptCount val="1"/>
                <c:pt idx="0">
                  <c:v>0</c:v>
                </c:pt>
              </c:numCache>
            </c:numRef>
          </c:val>
          <c:extLst>
            <c:ext xmlns:c16="http://schemas.microsoft.com/office/drawing/2014/chart" uri="{C3380CC4-5D6E-409C-BE32-E72D297353CC}">
              <c16:uniqueId val="{00000003-CF2A-4D38-A0C1-19F8EF47379F}"/>
            </c:ext>
          </c:extLst>
        </c:ser>
        <c:ser>
          <c:idx val="4"/>
          <c:order val="4"/>
          <c:tx>
            <c:strRef>
              <c:f>'Soil Information'!$H$58</c:f>
              <c:strCache>
                <c:ptCount val="1"/>
                <c:pt idx="0">
                  <c:v>Sand_Deep</c:v>
                </c:pt>
              </c:strCache>
            </c:strRef>
          </c:tx>
          <c:spPr>
            <a:blipFill>
              <a:blip xmlns:r="http://schemas.openxmlformats.org/officeDocument/2006/relationships" r:embed="rId5"/>
              <a:stretch>
                <a:fillRect/>
              </a:stretch>
            </a:blipFill>
          </c:spPr>
          <c:invertIfNegative val="0"/>
          <c:val>
            <c:numRef>
              <c:f>'Soil Information'!$H$59</c:f>
              <c:numCache>
                <c:formatCode>General</c:formatCode>
                <c:ptCount val="1"/>
                <c:pt idx="0">
                  <c:v>0</c:v>
                </c:pt>
              </c:numCache>
            </c:numRef>
          </c:val>
          <c:extLst>
            <c:ext xmlns:c16="http://schemas.microsoft.com/office/drawing/2014/chart" uri="{C3380CC4-5D6E-409C-BE32-E72D297353CC}">
              <c16:uniqueId val="{00000004-CF2A-4D38-A0C1-19F8EF47379F}"/>
            </c:ext>
          </c:extLst>
        </c:ser>
        <c:ser>
          <c:idx val="5"/>
          <c:order val="5"/>
          <c:tx>
            <c:strRef>
              <c:f>'Soil Information'!$I$58</c:f>
              <c:strCache>
                <c:ptCount val="1"/>
                <c:pt idx="0">
                  <c:v>Sand_Medium</c:v>
                </c:pt>
              </c:strCache>
            </c:strRef>
          </c:tx>
          <c:spPr>
            <a:blipFill>
              <a:blip xmlns:r="http://schemas.openxmlformats.org/officeDocument/2006/relationships" r:embed="rId6"/>
              <a:stretch>
                <a:fillRect/>
              </a:stretch>
            </a:blipFill>
          </c:spPr>
          <c:invertIfNegative val="0"/>
          <c:val>
            <c:numRef>
              <c:f>'Soil Information'!$I$59</c:f>
              <c:numCache>
                <c:formatCode>General</c:formatCode>
                <c:ptCount val="1"/>
                <c:pt idx="0">
                  <c:v>0</c:v>
                </c:pt>
              </c:numCache>
            </c:numRef>
          </c:val>
          <c:extLst>
            <c:ext xmlns:c16="http://schemas.microsoft.com/office/drawing/2014/chart" uri="{C3380CC4-5D6E-409C-BE32-E72D297353CC}">
              <c16:uniqueId val="{00000005-CF2A-4D38-A0C1-19F8EF47379F}"/>
            </c:ext>
          </c:extLst>
        </c:ser>
        <c:ser>
          <c:idx val="6"/>
          <c:order val="6"/>
          <c:tx>
            <c:strRef>
              <c:f>'Soil Information'!$J$58</c:f>
              <c:strCache>
                <c:ptCount val="1"/>
                <c:pt idx="0">
                  <c:v>Sand_No</c:v>
                </c:pt>
              </c:strCache>
            </c:strRef>
          </c:tx>
          <c:spPr>
            <a:blipFill>
              <a:blip xmlns:r="http://schemas.openxmlformats.org/officeDocument/2006/relationships" r:embed="rId7"/>
              <a:stretch>
                <a:fillRect/>
              </a:stretch>
            </a:blipFill>
          </c:spPr>
          <c:invertIfNegative val="0"/>
          <c:val>
            <c:numRef>
              <c:f>'Soil Information'!$J$59</c:f>
              <c:numCache>
                <c:formatCode>General</c:formatCode>
                <c:ptCount val="1"/>
                <c:pt idx="0">
                  <c:v>0</c:v>
                </c:pt>
              </c:numCache>
            </c:numRef>
          </c:val>
          <c:extLst>
            <c:ext xmlns:c16="http://schemas.microsoft.com/office/drawing/2014/chart" uri="{C3380CC4-5D6E-409C-BE32-E72D297353CC}">
              <c16:uniqueId val="{00000006-CF2A-4D38-A0C1-19F8EF47379F}"/>
            </c:ext>
          </c:extLst>
        </c:ser>
        <c:ser>
          <c:idx val="7"/>
          <c:order val="7"/>
          <c:tx>
            <c:strRef>
              <c:f>'Soil Information'!$K$58</c:f>
              <c:strCache>
                <c:ptCount val="1"/>
                <c:pt idx="0">
                  <c:v>Sand_Shallow</c:v>
                </c:pt>
              </c:strCache>
            </c:strRef>
          </c:tx>
          <c:spPr>
            <a:blipFill>
              <a:blip xmlns:r="http://schemas.openxmlformats.org/officeDocument/2006/relationships" r:embed="rId8"/>
              <a:stretch>
                <a:fillRect/>
              </a:stretch>
            </a:blipFill>
          </c:spPr>
          <c:invertIfNegative val="0"/>
          <c:val>
            <c:numRef>
              <c:f>'Soil Information'!$K$59</c:f>
              <c:numCache>
                <c:formatCode>General</c:formatCode>
                <c:ptCount val="1"/>
                <c:pt idx="0">
                  <c:v>0</c:v>
                </c:pt>
              </c:numCache>
            </c:numRef>
          </c:val>
          <c:extLst>
            <c:ext xmlns:c16="http://schemas.microsoft.com/office/drawing/2014/chart" uri="{C3380CC4-5D6E-409C-BE32-E72D297353CC}">
              <c16:uniqueId val="{00000007-CF2A-4D38-A0C1-19F8EF47379F}"/>
            </c:ext>
          </c:extLst>
        </c:ser>
        <c:ser>
          <c:idx val="8"/>
          <c:order val="8"/>
          <c:tx>
            <c:strRef>
              <c:f>'Soil Information'!$L$58</c:f>
              <c:strCache>
                <c:ptCount val="1"/>
                <c:pt idx="0">
                  <c:v>Silt_Deep</c:v>
                </c:pt>
              </c:strCache>
            </c:strRef>
          </c:tx>
          <c:spPr>
            <a:blipFill>
              <a:blip xmlns:r="http://schemas.openxmlformats.org/officeDocument/2006/relationships" r:embed="rId9"/>
              <a:stretch>
                <a:fillRect/>
              </a:stretch>
            </a:blipFill>
          </c:spPr>
          <c:invertIfNegative val="0"/>
          <c:val>
            <c:numRef>
              <c:f>'Soil Information'!$L$59</c:f>
              <c:numCache>
                <c:formatCode>General</c:formatCode>
                <c:ptCount val="1"/>
                <c:pt idx="0">
                  <c:v>0</c:v>
                </c:pt>
              </c:numCache>
            </c:numRef>
          </c:val>
          <c:extLst>
            <c:ext xmlns:c16="http://schemas.microsoft.com/office/drawing/2014/chart" uri="{C3380CC4-5D6E-409C-BE32-E72D297353CC}">
              <c16:uniqueId val="{00000008-CF2A-4D38-A0C1-19F8EF47379F}"/>
            </c:ext>
          </c:extLst>
        </c:ser>
        <c:ser>
          <c:idx val="9"/>
          <c:order val="9"/>
          <c:tx>
            <c:strRef>
              <c:f>'Soil Information'!$M$58</c:f>
              <c:strCache>
                <c:ptCount val="1"/>
                <c:pt idx="0">
                  <c:v>Silt_Medium</c:v>
                </c:pt>
              </c:strCache>
            </c:strRef>
          </c:tx>
          <c:spPr>
            <a:blipFill>
              <a:blip xmlns:r="http://schemas.openxmlformats.org/officeDocument/2006/relationships" r:embed="rId10"/>
              <a:stretch>
                <a:fillRect/>
              </a:stretch>
            </a:blipFill>
          </c:spPr>
          <c:invertIfNegative val="0"/>
          <c:val>
            <c:numRef>
              <c:f>'Soil Information'!$M$59</c:f>
              <c:numCache>
                <c:formatCode>General</c:formatCode>
                <c:ptCount val="1"/>
                <c:pt idx="0">
                  <c:v>0</c:v>
                </c:pt>
              </c:numCache>
            </c:numRef>
          </c:val>
          <c:extLst>
            <c:ext xmlns:c16="http://schemas.microsoft.com/office/drawing/2014/chart" uri="{C3380CC4-5D6E-409C-BE32-E72D297353CC}">
              <c16:uniqueId val="{00000009-CF2A-4D38-A0C1-19F8EF47379F}"/>
            </c:ext>
          </c:extLst>
        </c:ser>
        <c:ser>
          <c:idx val="10"/>
          <c:order val="10"/>
          <c:tx>
            <c:strRef>
              <c:f>'Soil Information'!$N$58</c:f>
              <c:strCache>
                <c:ptCount val="1"/>
                <c:pt idx="0">
                  <c:v>Silt_No</c:v>
                </c:pt>
              </c:strCache>
            </c:strRef>
          </c:tx>
          <c:spPr>
            <a:blipFill>
              <a:blip xmlns:r="http://schemas.openxmlformats.org/officeDocument/2006/relationships" r:embed="rId11"/>
              <a:stretch>
                <a:fillRect/>
              </a:stretch>
            </a:blipFill>
          </c:spPr>
          <c:invertIfNegative val="0"/>
          <c:val>
            <c:numRef>
              <c:f>'Soil Information'!$N$59</c:f>
              <c:numCache>
                <c:formatCode>General</c:formatCode>
                <c:ptCount val="1"/>
                <c:pt idx="0">
                  <c:v>0</c:v>
                </c:pt>
              </c:numCache>
            </c:numRef>
          </c:val>
          <c:extLst>
            <c:ext xmlns:c16="http://schemas.microsoft.com/office/drawing/2014/chart" uri="{C3380CC4-5D6E-409C-BE32-E72D297353CC}">
              <c16:uniqueId val="{0000000A-CF2A-4D38-A0C1-19F8EF47379F}"/>
            </c:ext>
          </c:extLst>
        </c:ser>
        <c:ser>
          <c:idx val="11"/>
          <c:order val="11"/>
          <c:tx>
            <c:strRef>
              <c:f>'Soil Information'!$O$58</c:f>
              <c:strCache>
                <c:ptCount val="1"/>
                <c:pt idx="0">
                  <c:v>Silt_Shallow</c:v>
                </c:pt>
              </c:strCache>
            </c:strRef>
          </c:tx>
          <c:spPr>
            <a:blipFill>
              <a:blip xmlns:r="http://schemas.openxmlformats.org/officeDocument/2006/relationships" r:embed="rId12"/>
              <a:stretch>
                <a:fillRect/>
              </a:stretch>
            </a:blipFill>
          </c:spPr>
          <c:invertIfNegative val="0"/>
          <c:val>
            <c:numRef>
              <c:f>'Soil Information'!$O$59</c:f>
              <c:numCache>
                <c:formatCode>General</c:formatCode>
                <c:ptCount val="1"/>
                <c:pt idx="0">
                  <c:v>0</c:v>
                </c:pt>
              </c:numCache>
            </c:numRef>
          </c:val>
          <c:extLst>
            <c:ext xmlns:c16="http://schemas.microsoft.com/office/drawing/2014/chart" uri="{C3380CC4-5D6E-409C-BE32-E72D297353CC}">
              <c16:uniqueId val="{0000000B-CF2A-4D38-A0C1-19F8EF47379F}"/>
            </c:ext>
          </c:extLst>
        </c:ser>
        <c:dLbls>
          <c:showLegendKey val="0"/>
          <c:showVal val="0"/>
          <c:showCatName val="0"/>
          <c:showSerName val="0"/>
          <c:showPercent val="0"/>
          <c:showBubbleSize val="0"/>
        </c:dLbls>
        <c:gapWidth val="0"/>
        <c:overlap val="100"/>
        <c:axId val="149142528"/>
        <c:axId val="149144320"/>
      </c:barChart>
      <c:catAx>
        <c:axId val="149142528"/>
        <c:scaling>
          <c:orientation val="minMax"/>
        </c:scaling>
        <c:delete val="1"/>
        <c:axPos val="b"/>
        <c:majorTickMark val="out"/>
        <c:minorTickMark val="none"/>
        <c:tickLblPos val="nextTo"/>
        <c:crossAx val="149144320"/>
        <c:crosses val="autoZero"/>
        <c:auto val="1"/>
        <c:lblAlgn val="ctr"/>
        <c:lblOffset val="100"/>
        <c:noMultiLvlLbl val="0"/>
      </c:catAx>
      <c:valAx>
        <c:axId val="149144320"/>
        <c:scaling>
          <c:orientation val="minMax"/>
        </c:scaling>
        <c:delete val="1"/>
        <c:axPos val="l"/>
        <c:numFmt formatCode="General" sourceLinked="1"/>
        <c:majorTickMark val="out"/>
        <c:minorTickMark val="none"/>
        <c:tickLblPos val="nextTo"/>
        <c:crossAx val="149142528"/>
        <c:crosses val="autoZero"/>
        <c:crossBetween val="between"/>
      </c:valAx>
      <c:spPr>
        <a:noFill/>
        <a:ln w="25400">
          <a:noFill/>
        </a:ln>
      </c:spPr>
    </c:plotArea>
    <c:plotVisOnly val="1"/>
    <c:dispBlanksAs val="gap"/>
    <c:showDLblsOverMax val="0"/>
  </c:chart>
  <c:spPr>
    <a:noFill/>
    <a:ln>
      <a:noFill/>
    </a:ln>
  </c:spPr>
  <c:printSettings>
    <c:headerFooter/>
    <c:pageMargins b="0.78740157499999996" l="0.7" r="0.7" t="0.78740157499999996"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446099340995227E-2"/>
          <c:y val="6.8989690519493871E-2"/>
          <c:w val="0.82269659730713507"/>
          <c:h val="0.71999517813436542"/>
        </c:manualLayout>
      </c:layout>
      <c:barChart>
        <c:barDir val="col"/>
        <c:grouping val="clustered"/>
        <c:varyColors val="0"/>
        <c:ser>
          <c:idx val="1"/>
          <c:order val="0"/>
          <c:tx>
            <c:strRef>
              <c:f>'Soil Information'!$B$52</c:f>
              <c:strCache>
                <c:ptCount val="1"/>
                <c:pt idx="0">
                  <c:v>Water requirement per irrigation application (m³)</c:v>
                </c:pt>
              </c:strCache>
            </c:strRef>
          </c:tx>
          <c:spPr>
            <a:solidFill>
              <a:schemeClr val="accent2">
                <a:lumMod val="60000"/>
                <a:lumOff val="40000"/>
              </a:schemeClr>
            </a:solidFill>
            <a:ln>
              <a:noFill/>
            </a:ln>
            <a:effectLst/>
          </c:spPr>
          <c:invertIfNegative val="0"/>
          <c:cat>
            <c:strRef>
              <c:f>'3 Irrigation Schedule'!$D$34:$O$34</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'Soil Information'!$D$52:$O$52</c:f>
              <c:numCache>
                <c:formatCode>General</c:formatCode>
                <c:ptCount val="12"/>
                <c:pt idx="0">
                  <c:v>0</c:v>
                </c:pt>
                <c:pt idx="1">
                  <c:v>276</c:v>
                </c:pt>
                <c:pt idx="2">
                  <c:v>498</c:v>
                </c:pt>
                <c:pt idx="3">
                  <c:v>459</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5752-4C4F-8B8F-1D3E49452CC9}"/>
            </c:ext>
          </c:extLst>
        </c:ser>
        <c:dLbls>
          <c:showLegendKey val="0"/>
          <c:showVal val="0"/>
          <c:showCatName val="0"/>
          <c:showSerName val="0"/>
          <c:showPercent val="0"/>
          <c:showBubbleSize val="0"/>
        </c:dLbls>
        <c:gapWidth val="323"/>
        <c:axId val="152145280"/>
        <c:axId val="152143360"/>
      </c:barChart>
      <c:lineChart>
        <c:grouping val="standard"/>
        <c:varyColors val="0"/>
        <c:ser>
          <c:idx val="0"/>
          <c:order val="1"/>
          <c:tx>
            <c:strRef>
              <c:f>'Soil Information'!$B$50</c:f>
              <c:strCache>
                <c:ptCount val="1"/>
                <c:pt idx="0">
                  <c:v>Irrigation interval days</c:v>
                </c:pt>
              </c:strCache>
            </c:strRef>
          </c:tx>
          <c:spPr>
            <a:ln w="28575" cap="rnd">
              <a:solidFill>
                <a:schemeClr val="accent1"/>
              </a:solidFill>
              <a:round/>
            </a:ln>
            <a:effectLst/>
          </c:spPr>
          <c:marker>
            <c:symbol val="circle"/>
            <c:size val="5"/>
            <c:spPr>
              <a:solidFill>
                <a:schemeClr val="accent1"/>
              </a:solidFill>
              <a:ln w="254000">
                <a:solidFill>
                  <a:schemeClr val="tx2">
                    <a:alpha val="60000"/>
                  </a:schemeClr>
                </a:solidFill>
              </a:ln>
              <a:effectLst/>
            </c:spPr>
          </c:marker>
          <c:dLbls>
            <c:dLbl>
              <c:idx val="11"/>
              <c:layout/>
              <c:dLblPos val="ctr"/>
              <c:showLegendKey val="0"/>
              <c:showVal val="1"/>
              <c:showCatName val="0"/>
              <c:showSerName val="0"/>
              <c:showPercent val="0"/>
              <c:showBubbleSize val="0"/>
              <c:separator>, </c:separator>
              <c:extLst>
                <c:ext xmlns:c15="http://schemas.microsoft.com/office/drawing/2012/chart" uri="{CE6537A1-D6FC-4f65-9D91-7224C49458BB}">
                  <c15:layout/>
                </c:ext>
                <c:ext xmlns:c16="http://schemas.microsoft.com/office/drawing/2014/chart" uri="{C3380CC4-5D6E-409C-BE32-E72D297353CC}">
                  <c16:uniqueId val="{00000000-C2A1-40A1-81EA-7C691F56FF39}"/>
                </c:ext>
              </c:extLst>
            </c:dLbl>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'3 Irrigation Schedule'!$D$34:$O$34</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'Soil Information'!$D$50:$O$50</c:f>
              <c:numCache>
                <c:formatCode>General</c:formatCode>
                <c:ptCount val="12"/>
                <c:pt idx="0">
                  <c:v>0</c:v>
                </c:pt>
                <c:pt idx="1">
                  <c:v>13</c:v>
                </c:pt>
                <c:pt idx="2">
                  <c:v>12</c:v>
                </c:pt>
                <c:pt idx="3">
                  <c:v>10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5752-4C4F-8B8F-1D3E49452CC9}"/>
            </c:ext>
          </c:extLst>
        </c:ser>
        <c:dLbls>
          <c:showLegendKey val="0"/>
          <c:showVal val="0"/>
          <c:showCatName val="0"/>
          <c:showSerName val="0"/>
          <c:showPercent val="0"/>
          <c:showBubbleSize val="0"/>
        </c:dLbls>
        <c:marker val="1"/>
        <c:smooth val="0"/>
        <c:axId val="152135552"/>
        <c:axId val="152137088"/>
      </c:lineChart>
      <c:catAx>
        <c:axId val="152135552"/>
        <c:scaling>
          <c:orientation val="minMax"/>
        </c:scaling>
        <c:delete val="1"/>
        <c:axPos val="b"/>
        <c:numFmt formatCode="General" sourceLinked="1"/>
        <c:majorTickMark val="none"/>
        <c:minorTickMark val="none"/>
        <c:tickLblPos val="nextTo"/>
        <c:crossAx val="152137088"/>
        <c:crosses val="autoZero"/>
        <c:auto val="1"/>
        <c:lblAlgn val="ctr"/>
        <c:lblOffset val="100"/>
        <c:noMultiLvlLbl val="1"/>
      </c:catAx>
      <c:valAx>
        <c:axId val="15213708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r>
                  <a:rPr lang="de-DE" sz="1400">
                    <a:solidFill>
                      <a:sysClr val="windowText" lastClr="000000"/>
                    </a:solidFill>
                  </a:rPr>
                  <a:t>Irrigation Interval [days]</a:t>
                </a:r>
              </a:p>
            </c:rich>
          </c:tx>
          <c:layout>
            <c:manualLayout>
              <c:xMode val="edge"/>
              <c:yMode val="edge"/>
              <c:x val="0.17661320764508801"/>
              <c:y val="0.17335211631160424"/>
            </c:manualLayout>
          </c:layout>
          <c:overlay val="0"/>
          <c:spPr>
            <a:solidFill>
              <a:schemeClr val="accent1">
                <a:lumMod val="40000"/>
                <a:lumOff val="60000"/>
              </a:schemeClr>
            </a:solidFill>
            <a:ln>
              <a:noFill/>
            </a:ln>
            <a:effectLst/>
          </c:spPr>
          <c:txPr>
            <a:bodyPr rot="-54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n-US"/>
            </a:p>
          </c:txPr>
        </c:title>
        <c:numFmt formatCode="General"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52135552"/>
        <c:crosses val="autoZero"/>
        <c:crossBetween val="between"/>
      </c:valAx>
      <c:valAx>
        <c:axId val="152143360"/>
        <c:scaling>
          <c:orientation val="minMax"/>
        </c:scaling>
        <c:delete val="0"/>
        <c:axPos val="r"/>
        <c:title>
          <c:tx>
            <c:rich>
              <a:bodyPr rot="-54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r>
                  <a:rPr lang="de-DE" sz="1400">
                    <a:solidFill>
                      <a:sysClr val="windowText" lastClr="000000"/>
                    </a:solidFill>
                  </a:rPr>
                  <a:t>Irrigation Water Application [m³]</a:t>
                </a:r>
              </a:p>
            </c:rich>
          </c:tx>
          <c:layout>
            <c:manualLayout>
              <c:xMode val="edge"/>
              <c:yMode val="edge"/>
              <c:x val="0.94651632750834302"/>
              <c:y val="0.13023142268884746"/>
            </c:manualLayout>
          </c:layout>
          <c:overlay val="0"/>
          <c:spPr>
            <a:solidFill>
              <a:schemeClr val="accent2">
                <a:lumMod val="60000"/>
                <a:lumOff val="40000"/>
              </a:schemeClr>
            </a:solidFill>
            <a:ln>
              <a:noFill/>
            </a:ln>
            <a:effectLst/>
          </c:spPr>
          <c:txPr>
            <a:bodyPr rot="-54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52145280"/>
        <c:crosses val="max"/>
        <c:crossBetween val="between"/>
      </c:valAx>
      <c:catAx>
        <c:axId val="152145280"/>
        <c:scaling>
          <c:orientation val="minMax"/>
        </c:scaling>
        <c:delete val="1"/>
        <c:axPos val="b"/>
        <c:numFmt formatCode="General" sourceLinked="1"/>
        <c:majorTickMark val="none"/>
        <c:minorTickMark val="none"/>
        <c:tickLblPos val="nextTo"/>
        <c:crossAx val="152143360"/>
        <c:crosses val="autoZero"/>
        <c:auto val="1"/>
        <c:lblAlgn val="ctr"/>
        <c:lblOffset val="100"/>
        <c:tickLblSkip val="1"/>
        <c:tickMarkSkip val="1"/>
        <c:noMultiLvlLbl val="0"/>
      </c:cat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1200" b="0" i="0" u="none" strike="noStrike" kern="1200" baseline="0">
                <a:solidFill>
                  <a:schemeClr val="tx1">
                    <a:lumMod val="65000"/>
                    <a:lumOff val="35000"/>
                  </a:schemeClr>
                </a:solidFill>
                <a:latin typeface="+mn-lt"/>
                <a:ea typeface="+mn-ea"/>
                <a:cs typeface="+mn-cs"/>
              </a:defRPr>
            </a:pPr>
            <a:endParaRPr lang="en-US"/>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8740157499999996" l="0.7" r="0.7" t="0.78740157499999996"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de-DE"/>
              <a:t>Soil Texture Triangle</a:t>
            </a:r>
          </a:p>
        </c:rich>
      </c:tx>
      <c:layout>
        <c:manualLayout>
          <c:xMode val="edge"/>
          <c:yMode val="edge"/>
          <c:x val="0.37853946394352528"/>
          <c:y val="1.9292501412007047E-2"/>
        </c:manualLayout>
      </c:layout>
      <c:overlay val="0"/>
      <c:spPr>
        <a:noFill/>
        <a:ln w="25400">
          <a:noFill/>
        </a:ln>
      </c:spPr>
    </c:title>
    <c:autoTitleDeleted val="0"/>
    <c:plotArea>
      <c:layout>
        <c:manualLayout>
          <c:layoutTarget val="inner"/>
          <c:xMode val="edge"/>
          <c:yMode val="edge"/>
          <c:x val="2.4154065762022663E-2"/>
          <c:y val="0.10771718853961296"/>
          <c:w val="0.9567809239940388"/>
          <c:h val="0.86656016579595008"/>
        </c:manualLayout>
      </c:layout>
      <c:scatterChart>
        <c:scatterStyle val="lineMarker"/>
        <c:varyColors val="0"/>
        <c:ser>
          <c:idx val="1"/>
          <c:order val="0"/>
          <c:spPr>
            <a:ln w="28575">
              <a:noFill/>
            </a:ln>
          </c:spPr>
          <c:marker>
            <c:symbol val="none"/>
          </c:marker>
          <c:xVal>
            <c:numLit>
              <c:formatCode>General</c:formatCode>
              <c:ptCount val="1"/>
              <c:pt idx="0">
                <c:v>0</c:v>
              </c:pt>
            </c:numLit>
          </c:xVal>
          <c:yVal>
            <c:numLit>
              <c:formatCode>General</c:formatCode>
              <c:ptCount val="1"/>
              <c:pt idx="0">
                <c:v>0</c:v>
              </c:pt>
            </c:numLit>
          </c:yVal>
          <c:smooth val="0"/>
          <c:extLst>
            <c:ext xmlns:c16="http://schemas.microsoft.com/office/drawing/2014/chart" uri="{C3380CC4-5D6E-409C-BE32-E72D297353CC}">
              <c16:uniqueId val="{00000000-7697-4E80-B73F-F875D3B241FF}"/>
            </c:ext>
          </c:extLst>
        </c:ser>
        <c:ser>
          <c:idx val="2"/>
          <c:order val="1"/>
          <c:spPr>
            <a:ln w="28575">
              <a:noFill/>
            </a:ln>
          </c:spPr>
          <c:marker>
            <c:symbol val="none"/>
          </c:marker>
          <c:xVal>
            <c:numLit>
              <c:formatCode>General</c:formatCode>
              <c:ptCount val="1"/>
              <c:pt idx="0">
                <c:v>0</c:v>
              </c:pt>
            </c:numLit>
          </c:xVal>
          <c:yVal>
            <c:numLit>
              <c:formatCode>General</c:formatCode>
              <c:ptCount val="1"/>
              <c:pt idx="0">
                <c:v>1</c:v>
              </c:pt>
            </c:numLit>
          </c:yVal>
          <c:smooth val="0"/>
          <c:extLst>
            <c:ext xmlns:c16="http://schemas.microsoft.com/office/drawing/2014/chart" uri="{C3380CC4-5D6E-409C-BE32-E72D297353CC}">
              <c16:uniqueId val="{00000001-7697-4E80-B73F-F875D3B241FF}"/>
            </c:ext>
          </c:extLst>
        </c:ser>
        <c:ser>
          <c:idx val="3"/>
          <c:order val="2"/>
          <c:spPr>
            <a:ln w="28575">
              <a:noFill/>
            </a:ln>
          </c:spPr>
          <c:marker>
            <c:symbol val="none"/>
          </c:marker>
          <c:xVal>
            <c:numLit>
              <c:formatCode>General</c:formatCode>
              <c:ptCount val="1"/>
              <c:pt idx="0">
                <c:v>1</c:v>
              </c:pt>
            </c:numLit>
          </c:xVal>
          <c:yVal>
            <c:numLit>
              <c:formatCode>General</c:formatCode>
              <c:ptCount val="1"/>
              <c:pt idx="0">
                <c:v>1</c:v>
              </c:pt>
            </c:numLit>
          </c:yVal>
          <c:smooth val="0"/>
          <c:extLst>
            <c:ext xmlns:c16="http://schemas.microsoft.com/office/drawing/2014/chart" uri="{C3380CC4-5D6E-409C-BE32-E72D297353CC}">
              <c16:uniqueId val="{00000002-7697-4E80-B73F-F875D3B241FF}"/>
            </c:ext>
          </c:extLst>
        </c:ser>
        <c:ser>
          <c:idx val="4"/>
          <c:order val="3"/>
          <c:spPr>
            <a:ln w="28575">
              <a:noFill/>
            </a:ln>
          </c:spPr>
          <c:marker>
            <c:symbol val="none"/>
          </c:marker>
          <c:xVal>
            <c:numLit>
              <c:formatCode>General</c:formatCode>
              <c:ptCount val="1"/>
              <c:pt idx="0">
                <c:v>1</c:v>
              </c:pt>
            </c:numLit>
          </c:xVal>
          <c:yVal>
            <c:numLit>
              <c:formatCode>General</c:formatCode>
              <c:ptCount val="1"/>
              <c:pt idx="0">
                <c:v>0</c:v>
              </c:pt>
            </c:numLit>
          </c:yVal>
          <c:smooth val="0"/>
          <c:extLst>
            <c:ext xmlns:c16="http://schemas.microsoft.com/office/drawing/2014/chart" uri="{C3380CC4-5D6E-409C-BE32-E72D297353CC}">
              <c16:uniqueId val="{00000003-7697-4E80-B73F-F875D3B241FF}"/>
            </c:ext>
          </c:extLst>
        </c:ser>
        <c:ser>
          <c:idx val="5"/>
          <c:order val="4"/>
          <c:spPr>
            <a:ln w="28575">
              <a:noFill/>
            </a:ln>
          </c:spPr>
          <c:marker>
            <c:symbol val="circle"/>
            <c:size val="8"/>
            <c:spPr>
              <a:ln>
                <a:solidFill>
                  <a:schemeClr val="accent6"/>
                </a:solidFill>
              </a:ln>
            </c:spPr>
          </c:marker>
          <c:xVal>
            <c:numRef>
              <c:f>'2 Texture Calculator'!$D$21</c:f>
              <c:numCache>
                <c:formatCode>General</c:formatCode>
                <c:ptCount val="1"/>
              </c:numCache>
            </c:numRef>
          </c:xVal>
          <c:yVal>
            <c:numRef>
              <c:f>'2 Texture Calculator'!$E$22</c:f>
              <c:numCache>
                <c:formatCode>General</c:formatCode>
                <c:ptCount val="1"/>
              </c:numCache>
            </c:numRef>
          </c:yVal>
          <c:smooth val="0"/>
          <c:extLst>
            <c:ext xmlns:c16="http://schemas.microsoft.com/office/drawing/2014/chart" uri="{C3380CC4-5D6E-409C-BE32-E72D297353CC}">
              <c16:uniqueId val="{00000004-7697-4E80-B73F-F875D3B241FF}"/>
            </c:ext>
          </c:extLst>
        </c:ser>
        <c:ser>
          <c:idx val="6"/>
          <c:order val="5"/>
          <c:spPr>
            <a:ln w="28575">
              <a:noFill/>
            </a:ln>
          </c:spPr>
          <c:marker>
            <c:symbol val="circle"/>
            <c:size val="8"/>
            <c:spPr>
              <a:solidFill>
                <a:srgbClr val="00B0F0"/>
              </a:solidFill>
              <a:ln>
                <a:solidFill>
                  <a:srgbClr val="00B0F0"/>
                </a:solidFill>
              </a:ln>
            </c:spPr>
          </c:marker>
          <c:xVal>
            <c:numRef>
              <c:f>'2 Texture Calculator'!$D$23</c:f>
              <c:numCache>
                <c:formatCode>General</c:formatCode>
                <c:ptCount val="1"/>
              </c:numCache>
            </c:numRef>
          </c:xVal>
          <c:yVal>
            <c:numRef>
              <c:f>'2 Texture Calculator'!$E$23</c:f>
              <c:numCache>
                <c:formatCode>General</c:formatCode>
                <c:ptCount val="1"/>
              </c:numCache>
            </c:numRef>
          </c:yVal>
          <c:smooth val="0"/>
          <c:extLst>
            <c:ext xmlns:c16="http://schemas.microsoft.com/office/drawing/2014/chart" uri="{C3380CC4-5D6E-409C-BE32-E72D297353CC}">
              <c16:uniqueId val="{00000005-7697-4E80-B73F-F875D3B241FF}"/>
            </c:ext>
          </c:extLst>
        </c:ser>
        <c:ser>
          <c:idx val="7"/>
          <c:order val="6"/>
          <c:spPr>
            <a:ln w="28575">
              <a:noFill/>
            </a:ln>
          </c:spPr>
          <c:marker>
            <c:symbol val="circle"/>
            <c:size val="8"/>
            <c:spPr>
              <a:solidFill>
                <a:srgbClr val="7030A0"/>
              </a:solidFill>
              <a:ln>
                <a:solidFill>
                  <a:srgbClr val="7030A0"/>
                </a:solidFill>
              </a:ln>
            </c:spPr>
          </c:marker>
          <c:xVal>
            <c:numRef>
              <c:f>'2 Texture Calculator'!$D$24</c:f>
              <c:numCache>
                <c:formatCode>General</c:formatCode>
                <c:ptCount val="1"/>
              </c:numCache>
            </c:numRef>
          </c:xVal>
          <c:yVal>
            <c:numRef>
              <c:f>'2 Texture Calculator'!$E$24</c:f>
              <c:numCache>
                <c:formatCode>General</c:formatCode>
                <c:ptCount val="1"/>
              </c:numCache>
            </c:numRef>
          </c:yVal>
          <c:smooth val="0"/>
          <c:extLst>
            <c:ext xmlns:c16="http://schemas.microsoft.com/office/drawing/2014/chart" uri="{C3380CC4-5D6E-409C-BE32-E72D297353CC}">
              <c16:uniqueId val="{00000006-7697-4E80-B73F-F875D3B241FF}"/>
            </c:ext>
          </c:extLst>
        </c:ser>
        <c:dLbls>
          <c:showLegendKey val="0"/>
          <c:showVal val="0"/>
          <c:showCatName val="0"/>
          <c:showSerName val="0"/>
          <c:showPercent val="0"/>
          <c:showBubbleSize val="0"/>
        </c:dLbls>
        <c:axId val="172518400"/>
        <c:axId val="172536960"/>
      </c:scatterChart>
      <c:valAx>
        <c:axId val="172518400"/>
        <c:scaling>
          <c:orientation val="minMax"/>
        </c:scaling>
        <c:delete val="1"/>
        <c:axPos val="b"/>
        <c:numFmt formatCode="General" sourceLinked="1"/>
        <c:majorTickMark val="out"/>
        <c:minorTickMark val="none"/>
        <c:tickLblPos val="nextTo"/>
        <c:crossAx val="172536960"/>
        <c:crosses val="autoZero"/>
        <c:crossBetween val="midCat"/>
      </c:valAx>
      <c:valAx>
        <c:axId val="172536960"/>
        <c:scaling>
          <c:orientation val="minMax"/>
        </c:scaling>
        <c:delete val="1"/>
        <c:axPos val="l"/>
        <c:numFmt formatCode="General" sourceLinked="1"/>
        <c:majorTickMark val="out"/>
        <c:minorTickMark val="none"/>
        <c:tickLblPos val="nextTo"/>
        <c:crossAx val="172518400"/>
        <c:crosses val="autoZero"/>
        <c:crossBetween val="midCat"/>
      </c:valAx>
      <c:spPr>
        <a:blipFill dpi="0" rotWithShape="0">
          <a:blip xmlns:r="http://schemas.openxmlformats.org/officeDocument/2006/relationships" r:embed="rId1"/>
          <a:srcRect/>
          <a:stretch>
            <a:fillRect/>
          </a:stretch>
        </a:blip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112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hyperlink" Target="https://energypedia.info/wiki/Toolbox_on_SPIS" TargetMode="External"/><Relationship Id="rId7" Type="http://schemas.openxmlformats.org/officeDocument/2006/relationships/image" Target="../media/image6.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5.png"/><Relationship Id="rId5" Type="http://schemas.openxmlformats.org/officeDocument/2006/relationships/image" Target="../media/image4.png"/><Relationship Id="rId4" Type="http://schemas.openxmlformats.org/officeDocument/2006/relationships/image" Target="../media/image3.gif"/></Relationships>
</file>

<file path=xl/drawings/_rels/drawing2.xml.rels><?xml version="1.0" encoding="UTF-8" standalone="yes"?>
<Relationships xmlns="http://schemas.openxmlformats.org/package/2006/relationships"><Relationship Id="rId1" Type="http://schemas.openxmlformats.org/officeDocument/2006/relationships/image" Target="../media/image7.gif"/></Relationships>
</file>

<file path=xl/drawings/_rels/drawing3.xml.rels><?xml version="1.0" encoding="UTF-8" standalone="yes"?>
<Relationships xmlns="http://schemas.openxmlformats.org/package/2006/relationships"><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2" Type="http://schemas.openxmlformats.org/officeDocument/2006/relationships/chart" Target="../charts/chart3.xml"/><Relationship Id="rId1" Type="http://schemas.openxmlformats.org/officeDocument/2006/relationships/chart" Target="../charts/chart2.xml"/></Relationships>
</file>

<file path=xl/drawings/_rels/drawing5.xml.rels><?xml version="1.0" encoding="UTF-8" standalone="yes"?>
<Relationships xmlns="http://schemas.openxmlformats.org/package/2006/relationships"><Relationship Id="rId3" Type="http://schemas.openxmlformats.org/officeDocument/2006/relationships/image" Target="../media/image23.png"/><Relationship Id="rId2" Type="http://schemas.openxmlformats.org/officeDocument/2006/relationships/image" Target="../media/image22.png"/><Relationship Id="rId1" Type="http://schemas.openxmlformats.org/officeDocument/2006/relationships/image" Target="../media/image21.jpeg"/><Relationship Id="rId6" Type="http://schemas.openxmlformats.org/officeDocument/2006/relationships/image" Target="../media/image25.png"/><Relationship Id="rId5" Type="http://schemas.openxmlformats.org/officeDocument/2006/relationships/image" Target="../media/image24.png"/><Relationship Id="rId4"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editAs="oneCell">
    <xdr:from>
      <xdr:col>0</xdr:col>
      <xdr:colOff>109107</xdr:colOff>
      <xdr:row>1</xdr:row>
      <xdr:rowOff>8659</xdr:rowOff>
    </xdr:from>
    <xdr:to>
      <xdr:col>2</xdr:col>
      <xdr:colOff>262821</xdr:colOff>
      <xdr:row>51</xdr:row>
      <xdr:rowOff>121397</xdr:rowOff>
    </xdr:to>
    <xdr:pic>
      <xdr:nvPicPr>
        <xdr:cNvPr id="2" name="Grafik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9107" y="170584"/>
          <a:ext cx="1315764" cy="8208988"/>
        </a:xfrm>
        <a:prstGeom prst="rect">
          <a:avLst/>
        </a:prstGeom>
      </xdr:spPr>
    </xdr:pic>
    <xdr:clientData/>
  </xdr:twoCellAnchor>
  <xdr:twoCellAnchor editAs="oneCell">
    <xdr:from>
      <xdr:col>2</xdr:col>
      <xdr:colOff>337200</xdr:colOff>
      <xdr:row>1</xdr:row>
      <xdr:rowOff>0</xdr:rowOff>
    </xdr:from>
    <xdr:to>
      <xdr:col>9</xdr:col>
      <xdr:colOff>309562</xdr:colOff>
      <xdr:row>9</xdr:row>
      <xdr:rowOff>769</xdr:rowOff>
    </xdr:to>
    <xdr:pic>
      <xdr:nvPicPr>
        <xdr:cNvPr id="3" name="Grafik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499250" y="161925"/>
          <a:ext cx="4039537" cy="1296169"/>
        </a:xfrm>
        <a:prstGeom prst="rect">
          <a:avLst/>
        </a:prstGeom>
        <a:solidFill>
          <a:schemeClr val="accent3">
            <a:lumMod val="20000"/>
            <a:lumOff val="80000"/>
          </a:schemeClr>
        </a:solidFill>
        <a:ln>
          <a:noFill/>
        </a:ln>
      </xdr:spPr>
    </xdr:pic>
    <xdr:clientData/>
  </xdr:twoCellAnchor>
  <xdr:twoCellAnchor>
    <xdr:from>
      <xdr:col>2</xdr:col>
      <xdr:colOff>566831</xdr:colOff>
      <xdr:row>25</xdr:row>
      <xdr:rowOff>30738</xdr:rowOff>
    </xdr:from>
    <xdr:to>
      <xdr:col>9</xdr:col>
      <xdr:colOff>725199</xdr:colOff>
      <xdr:row>29</xdr:row>
      <xdr:rowOff>23813</xdr:rowOff>
    </xdr:to>
    <xdr:sp macro="" textlink="">
      <xdr:nvSpPr>
        <xdr:cNvPr id="4" name="Rechteck 3">
          <a:hlinkClick xmlns:r="http://schemas.openxmlformats.org/officeDocument/2006/relationships" r:id="rId3"/>
        </xdr:cNvPr>
        <xdr:cNvSpPr/>
      </xdr:nvSpPr>
      <xdr:spPr>
        <a:xfrm>
          <a:off x="1725706" y="3999488"/>
          <a:ext cx="4214431" cy="628075"/>
        </a:xfrm>
        <a:prstGeom prst="rect">
          <a:avLst/>
        </a:prstGeom>
        <a:solidFill>
          <a:schemeClr val="accent3">
            <a:lumMod val="40000"/>
            <a:lumOff val="60000"/>
          </a:schemeClr>
        </a:solidFill>
        <a:ln>
          <a:solidFill>
            <a:schemeClr val="accent3">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lang="de-DE" sz="1000" b="0" i="0">
              <a:solidFill>
                <a:sysClr val="windowText" lastClr="000000"/>
              </a:solidFill>
              <a:effectLst/>
              <a:latin typeface="Arial" panose="020B0604020202020204" pitchFamily="34" charset="0"/>
              <a:ea typeface="+mn-ea"/>
              <a:cs typeface="Arial" panose="020B0604020202020204" pitchFamily="34" charset="0"/>
            </a:rPr>
            <a:t>● </a:t>
          </a:r>
          <a:r>
            <a:rPr lang="de-DE" sz="1000">
              <a:solidFill>
                <a:sysClr val="windowText" lastClr="000000"/>
              </a:solidFill>
              <a:effectLst/>
              <a:latin typeface="Arial" panose="020B0604020202020204" pitchFamily="34" charset="0"/>
              <a:cs typeface="Arial" panose="020B0604020202020204" pitchFamily="34" charset="0"/>
            </a:rPr>
            <a:t>Tool may contain illustrative sample values. Please adjust</a:t>
          </a:r>
          <a:r>
            <a:rPr lang="de-DE" sz="1000" baseline="0">
              <a:solidFill>
                <a:sysClr val="windowText" lastClr="000000"/>
              </a:solidFill>
              <a:effectLst/>
              <a:latin typeface="Arial" panose="020B0604020202020204" pitchFamily="34" charset="0"/>
              <a:cs typeface="Arial" panose="020B0604020202020204" pitchFamily="34" charset="0"/>
            </a:rPr>
            <a:t> or remove.</a:t>
          </a:r>
          <a:endParaRPr lang="de-DE" sz="1000">
            <a:solidFill>
              <a:sysClr val="windowText" lastClr="000000"/>
            </a:solidFill>
            <a:effectLst/>
            <a:latin typeface="Arial" panose="020B0604020202020204" pitchFamily="34" charset="0"/>
            <a:cs typeface="Arial" panose="020B0604020202020204" pitchFamily="34" charset="0"/>
          </a:endParaRPr>
        </a:p>
        <a:p>
          <a:pPr algn="l"/>
          <a:r>
            <a:rPr lang="de-DE" sz="1000" b="0" i="0">
              <a:solidFill>
                <a:sysClr val="windowText" lastClr="000000"/>
              </a:solidFill>
              <a:effectLst/>
              <a:latin typeface="Arial" panose="020B0604020202020204" pitchFamily="34" charset="0"/>
              <a:ea typeface="+mn-ea"/>
              <a:cs typeface="Arial" panose="020B0604020202020204" pitchFamily="34" charset="0"/>
            </a:rPr>
            <a:t>● </a:t>
          </a:r>
          <a:r>
            <a:rPr lang="de-DE" sz="1000" b="0" i="0" u="none" strike="noStrike">
              <a:solidFill>
                <a:sysClr val="windowText" lastClr="000000"/>
              </a:solidFill>
              <a:effectLst/>
              <a:latin typeface="Arial" panose="020B0604020202020204" pitchFamily="34" charset="0"/>
              <a:ea typeface="+mn-ea"/>
              <a:cs typeface="Arial" panose="020B0604020202020204" pitchFamily="34" charset="0"/>
            </a:rPr>
            <a:t>None</a:t>
          </a:r>
          <a:r>
            <a:rPr lang="de-DE" sz="1000" b="0" i="0" u="none" strike="noStrike" baseline="0">
              <a:solidFill>
                <a:sysClr val="windowText" lastClr="000000"/>
              </a:solidFill>
              <a:effectLst/>
              <a:latin typeface="Arial" panose="020B0604020202020204" pitchFamily="34" charset="0"/>
              <a:ea typeface="+mn-ea"/>
              <a:cs typeface="Arial" panose="020B0604020202020204" pitchFamily="34" charset="0"/>
            </a:rPr>
            <a:t> entry cells (coloured cells) are password protected. </a:t>
          </a:r>
        </a:p>
        <a:p>
          <a:pPr algn="l"/>
          <a:r>
            <a:rPr lang="de-DE" sz="1100" b="0" i="0">
              <a:solidFill>
                <a:sysClr val="windowText" lastClr="000000"/>
              </a:solidFill>
              <a:effectLst/>
              <a:latin typeface="+mn-lt"/>
              <a:ea typeface="+mn-ea"/>
              <a:cs typeface="+mn-cs"/>
            </a:rPr>
            <a:t>● For password visit: https://energypedia.info/wiki/Toolbox_on_SPIS</a:t>
          </a:r>
          <a:r>
            <a:rPr lang="de-DE" sz="1100" b="0" i="0" baseline="0">
              <a:solidFill>
                <a:sysClr val="windowText" lastClr="000000"/>
              </a:solidFill>
              <a:effectLst/>
              <a:latin typeface="+mn-lt"/>
              <a:ea typeface="+mn-ea"/>
              <a:cs typeface="+mn-cs"/>
            </a:rPr>
            <a:t> </a:t>
          </a:r>
          <a:r>
            <a:rPr lang="de-DE" sz="1000" b="0" i="0" u="none" strike="noStrike" baseline="0">
              <a:solidFill>
                <a:sysClr val="windowText" lastClr="000000"/>
              </a:solidFill>
              <a:effectLst/>
              <a:latin typeface="Arial" panose="020B0604020202020204" pitchFamily="34" charset="0"/>
              <a:ea typeface="+mn-ea"/>
              <a:cs typeface="Arial" panose="020B0604020202020204" pitchFamily="34" charset="0"/>
            </a:rPr>
            <a:t> </a:t>
          </a:r>
          <a:endParaRPr lang="de-DE" sz="1000">
            <a:solidFill>
              <a:sysClr val="windowText" lastClr="000000"/>
            </a:solidFill>
            <a:latin typeface="Arial" panose="020B0604020202020204" pitchFamily="34" charset="0"/>
            <a:cs typeface="Arial" panose="020B0604020202020204" pitchFamily="34" charset="0"/>
          </a:endParaRPr>
        </a:p>
      </xdr:txBody>
    </xdr:sp>
    <xdr:clientData/>
  </xdr:twoCellAnchor>
  <xdr:twoCellAnchor editAs="oneCell">
    <xdr:from>
      <xdr:col>6</xdr:col>
      <xdr:colOff>12326</xdr:colOff>
      <xdr:row>102</xdr:row>
      <xdr:rowOff>114778</xdr:rowOff>
    </xdr:from>
    <xdr:to>
      <xdr:col>8</xdr:col>
      <xdr:colOff>118782</xdr:colOff>
      <xdr:row>106</xdr:row>
      <xdr:rowOff>156881</xdr:rowOff>
    </xdr:to>
    <xdr:pic>
      <xdr:nvPicPr>
        <xdr:cNvPr id="5" name="Grafik 4"/>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498476" y="16802578"/>
          <a:ext cx="1268506" cy="689803"/>
        </a:xfrm>
        <a:prstGeom prst="rect">
          <a:avLst/>
        </a:prstGeom>
      </xdr:spPr>
    </xdr:pic>
    <xdr:clientData/>
  </xdr:twoCellAnchor>
  <xdr:twoCellAnchor editAs="oneCell">
    <xdr:from>
      <xdr:col>7</xdr:col>
      <xdr:colOff>54575</xdr:colOff>
      <xdr:row>2</xdr:row>
      <xdr:rowOff>15876</xdr:rowOff>
    </xdr:from>
    <xdr:to>
      <xdr:col>10</xdr:col>
      <xdr:colOff>9525</xdr:colOff>
      <xdr:row>9</xdr:row>
      <xdr:rowOff>1672</xdr:rowOff>
    </xdr:to>
    <xdr:pic>
      <xdr:nvPicPr>
        <xdr:cNvPr id="6" name="Grafik 5"/>
        <xdr:cNvPicPr preferRelativeResize="0">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55662" t="13843"/>
        <a:stretch/>
      </xdr:blipFill>
      <xdr:spPr>
        <a:xfrm>
          <a:off x="4121750" y="339726"/>
          <a:ext cx="1879000" cy="1119271"/>
        </a:xfrm>
        <a:prstGeom prst="rect">
          <a:avLst/>
        </a:prstGeom>
        <a:solidFill>
          <a:schemeClr val="accent3">
            <a:lumMod val="20000"/>
            <a:lumOff val="80000"/>
          </a:schemeClr>
        </a:solidFill>
        <a:ln>
          <a:noFill/>
        </a:ln>
      </xdr:spPr>
    </xdr:pic>
    <xdr:clientData/>
  </xdr:twoCellAnchor>
  <xdr:oneCellAnchor>
    <xdr:from>
      <xdr:col>8</xdr:col>
      <xdr:colOff>0</xdr:colOff>
      <xdr:row>5</xdr:row>
      <xdr:rowOff>0</xdr:rowOff>
    </xdr:from>
    <xdr:ext cx="184731" cy="264560"/>
    <xdr:sp macro="" textlink="">
      <xdr:nvSpPr>
        <xdr:cNvPr id="7" name="Textfeld 6"/>
        <xdr:cNvSpPr txBox="1"/>
      </xdr:nvSpPr>
      <xdr:spPr>
        <a:xfrm>
          <a:off x="4648200" y="80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sz="1100"/>
        </a:p>
      </xdr:txBody>
    </xdr:sp>
    <xdr:clientData/>
  </xdr:oneCellAnchor>
  <xdr:oneCellAnchor>
    <xdr:from>
      <xdr:col>3</xdr:col>
      <xdr:colOff>0</xdr:colOff>
      <xdr:row>31</xdr:row>
      <xdr:rowOff>0</xdr:rowOff>
    </xdr:from>
    <xdr:ext cx="184731" cy="264560"/>
    <xdr:sp macro="" textlink="">
      <xdr:nvSpPr>
        <xdr:cNvPr id="8" name="Textfeld 7"/>
        <xdr:cNvSpPr txBox="1"/>
      </xdr:nvSpPr>
      <xdr:spPr>
        <a:xfrm>
          <a:off x="1743075" y="5019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sz="1100"/>
        </a:p>
      </xdr:txBody>
    </xdr:sp>
    <xdr:clientData/>
  </xdr:oneCellAnchor>
  <xdr:twoCellAnchor>
    <xdr:from>
      <xdr:col>2</xdr:col>
      <xdr:colOff>263128</xdr:colOff>
      <xdr:row>11</xdr:row>
      <xdr:rowOff>64295</xdr:rowOff>
    </xdr:from>
    <xdr:to>
      <xdr:col>9</xdr:col>
      <xdr:colOff>757238</xdr:colOff>
      <xdr:row>14</xdr:row>
      <xdr:rowOff>110141</xdr:rowOff>
    </xdr:to>
    <xdr:grpSp>
      <xdr:nvGrpSpPr>
        <xdr:cNvPr id="10" name="Gruppieren 9"/>
        <xdr:cNvGrpSpPr>
          <a:grpSpLocks noChangeAspect="1"/>
        </xdr:cNvGrpSpPr>
      </xdr:nvGrpSpPr>
      <xdr:grpSpPr>
        <a:xfrm>
          <a:off x="1422003" y="1810545"/>
          <a:ext cx="4550173" cy="522096"/>
          <a:chOff x="309337" y="3382268"/>
          <a:chExt cx="10934806" cy="1238051"/>
        </a:xfrm>
      </xdr:grpSpPr>
      <xdr:pic>
        <xdr:nvPicPr>
          <xdr:cNvPr id="11" name="Inhaltsplatzhalter 3"/>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r="9117"/>
          <a:stretch/>
        </xdr:blipFill>
        <xdr:spPr>
          <a:xfrm>
            <a:off x="1687309" y="3382268"/>
            <a:ext cx="9556834" cy="1238051"/>
          </a:xfrm>
          <a:prstGeom prst="rect">
            <a:avLst/>
          </a:prstGeom>
        </xdr:spPr>
      </xdr:pic>
      <xdr:pic>
        <xdr:nvPicPr>
          <xdr:cNvPr id="12" name="Grafik 11"/>
          <xdr:cNvPicPr>
            <a:picLocks noChangeAspect="1"/>
          </xdr:cNvPicPr>
        </xdr:nvPicPr>
        <xdr:blipFill rotWithShape="1">
          <a:blip xmlns:r="http://schemas.openxmlformats.org/officeDocument/2006/relationships" r:embed="rId7"/>
          <a:srcRect r="2320"/>
          <a:stretch/>
        </xdr:blipFill>
        <xdr:spPr>
          <a:xfrm>
            <a:off x="309337" y="3538331"/>
            <a:ext cx="2227130" cy="916177"/>
          </a:xfrm>
          <a:prstGeom prst="rect">
            <a:avLst/>
          </a:prstGeom>
        </xdr:spPr>
      </xdr:pic>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391561</xdr:colOff>
      <xdr:row>22</xdr:row>
      <xdr:rowOff>183818</xdr:rowOff>
    </xdr:from>
    <xdr:to>
      <xdr:col>7</xdr:col>
      <xdr:colOff>37035</xdr:colOff>
      <xdr:row>38</xdr:row>
      <xdr:rowOff>130980</xdr:rowOff>
    </xdr:to>
    <xdr:pic>
      <xdr:nvPicPr>
        <xdr:cNvPr id="4" name="Grafik 3" descr="http://www.worldatlas.com/webimage/testmaps/latlong.gif">
          <a:extLst>
            <a:ext uri="{FF2B5EF4-FFF2-40B4-BE49-F238E27FC236}">
              <a16:creationId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91561" y="5348485"/>
          <a:ext cx="6905641" cy="36724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9</xdr:col>
      <xdr:colOff>752930</xdr:colOff>
      <xdr:row>8</xdr:row>
      <xdr:rowOff>49892</xdr:rowOff>
    </xdr:from>
    <xdr:to>
      <xdr:col>18</xdr:col>
      <xdr:colOff>639991</xdr:colOff>
      <xdr:row>45</xdr:row>
      <xdr:rowOff>60778</xdr:rowOff>
    </xdr:to>
    <xdr:graphicFrame macro="">
      <xdr:nvGraphicFramePr>
        <xdr:cNvPr id="2" name="Chart 1">
          <a:extLst>
            <a:ext uri="{FF2B5EF4-FFF2-40B4-BE49-F238E27FC236}">
              <a16:creationId xmlns:a16="http://schemas.microsoft.com/office/drawing/2014/main" id="{00000000-0008-0000-0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3</xdr:col>
      <xdr:colOff>132849</xdr:colOff>
      <xdr:row>20</xdr:row>
      <xdr:rowOff>95250</xdr:rowOff>
    </xdr:from>
    <xdr:to>
      <xdr:col>5</xdr:col>
      <xdr:colOff>54384</xdr:colOff>
      <xdr:row>30</xdr:row>
      <xdr:rowOff>130403</xdr:rowOff>
    </xdr:to>
    <xdr:graphicFrame macro="">
      <xdr:nvGraphicFramePr>
        <xdr:cNvPr id="9" name="Diagramm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459440</xdr:colOff>
      <xdr:row>38</xdr:row>
      <xdr:rowOff>62113</xdr:rowOff>
    </xdr:from>
    <xdr:to>
      <xdr:col>15</xdr:col>
      <xdr:colOff>190499</xdr:colOff>
      <xdr:row>52</xdr:row>
      <xdr:rowOff>108857</xdr:rowOff>
    </xdr:to>
    <xdr:graphicFrame macro="">
      <xdr:nvGraphicFramePr>
        <xdr:cNvPr id="4" name="Diagramm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editAs="oneCell">
    <xdr:from>
      <xdr:col>27</xdr:col>
      <xdr:colOff>11207</xdr:colOff>
      <xdr:row>30</xdr:row>
      <xdr:rowOff>44822</xdr:rowOff>
    </xdr:from>
    <xdr:to>
      <xdr:col>52</xdr:col>
      <xdr:colOff>16249</xdr:colOff>
      <xdr:row>46</xdr:row>
      <xdr:rowOff>101898</xdr:rowOff>
    </xdr:to>
    <xdr:pic>
      <xdr:nvPicPr>
        <xdr:cNvPr id="13" name="Grafik 12" descr="Characteristics of sand, silt and clay soils.">
          <a:extLst>
            <a:ext uri="{FF2B5EF4-FFF2-40B4-BE49-F238E27FC236}">
              <a16:creationId xmlns:a16="http://schemas.microsoft.com/office/drawing/2014/main" id="{00000000-0008-0000-0700-00000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62383" y="6712322"/>
          <a:ext cx="5607984" cy="31050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33</xdr:col>
      <xdr:colOff>5605</xdr:colOff>
      <xdr:row>14</xdr:row>
      <xdr:rowOff>11206</xdr:rowOff>
    </xdr:from>
    <xdr:to>
      <xdr:col>52</xdr:col>
      <xdr:colOff>144877</xdr:colOff>
      <xdr:row>26</xdr:row>
      <xdr:rowOff>99452</xdr:rowOff>
    </xdr:to>
    <xdr:pic>
      <xdr:nvPicPr>
        <xdr:cNvPr id="2" name="Grafik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2"/>
        <a:stretch>
          <a:fillRect/>
        </a:stretch>
      </xdr:blipFill>
      <xdr:spPr>
        <a:xfrm>
          <a:off x="7190176" y="2678206"/>
          <a:ext cx="4275844" cy="2374246"/>
        </a:xfrm>
        <a:prstGeom prst="rect">
          <a:avLst/>
        </a:prstGeom>
      </xdr:spPr>
    </xdr:pic>
    <xdr:clientData/>
  </xdr:twoCellAnchor>
  <xdr:twoCellAnchor editAs="oneCell">
    <xdr:from>
      <xdr:col>36</xdr:col>
      <xdr:colOff>147361</xdr:colOff>
      <xdr:row>64</xdr:row>
      <xdr:rowOff>129404</xdr:rowOff>
    </xdr:from>
    <xdr:to>
      <xdr:col>52</xdr:col>
      <xdr:colOff>145680</xdr:colOff>
      <xdr:row>78</xdr:row>
      <xdr:rowOff>189709</xdr:rowOff>
    </xdr:to>
    <xdr:pic>
      <xdr:nvPicPr>
        <xdr:cNvPr id="3" name="Grafik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3">
          <a:clrChange>
            <a:clrFrom>
              <a:srgbClr val="FFFFFF"/>
            </a:clrFrom>
            <a:clrTo>
              <a:srgbClr val="FFFFFF">
                <a:alpha val="0"/>
              </a:srgbClr>
            </a:clrTo>
          </a:clrChange>
        </a:blip>
        <a:stretch>
          <a:fillRect/>
        </a:stretch>
      </xdr:blipFill>
      <xdr:spPr>
        <a:xfrm>
          <a:off x="8215596" y="11940404"/>
          <a:ext cx="3584202" cy="2727305"/>
        </a:xfrm>
        <a:prstGeom prst="rect">
          <a:avLst/>
        </a:prstGeom>
      </xdr:spPr>
    </xdr:pic>
    <xdr:clientData/>
  </xdr:twoCellAnchor>
  <xdr:twoCellAnchor>
    <xdr:from>
      <xdr:col>7</xdr:col>
      <xdr:colOff>120464</xdr:colOff>
      <xdr:row>74</xdr:row>
      <xdr:rowOff>71437</xdr:rowOff>
    </xdr:from>
    <xdr:to>
      <xdr:col>28</xdr:col>
      <xdr:colOff>178594</xdr:colOff>
      <xdr:row>94</xdr:row>
      <xdr:rowOff>142654</xdr:rowOff>
    </xdr:to>
    <xdr:graphicFrame macro="">
      <xdr:nvGraphicFramePr>
        <xdr:cNvPr id="18" name="Chart 1">
          <a:extLst>
            <a:ext uri="{FF2B5EF4-FFF2-40B4-BE49-F238E27FC236}">
              <a16:creationId xmlns:a16="http://schemas.microsoft.com/office/drawing/2014/main" id="{00000000-0008-0000-07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7</xdr:col>
      <xdr:colOff>212911</xdr:colOff>
      <xdr:row>117</xdr:row>
      <xdr:rowOff>33619</xdr:rowOff>
    </xdr:from>
    <xdr:to>
      <xdr:col>34</xdr:col>
      <xdr:colOff>47450</xdr:colOff>
      <xdr:row>121</xdr:row>
      <xdr:rowOff>185905</xdr:rowOff>
    </xdr:to>
    <xdr:pic>
      <xdr:nvPicPr>
        <xdr:cNvPr id="4" name="Grafik 3"/>
        <xdr:cNvPicPr>
          <a:picLocks noChangeAspect="1"/>
        </xdr:cNvPicPr>
      </xdr:nvPicPr>
      <xdr:blipFill>
        <a:blip xmlns:r="http://schemas.openxmlformats.org/officeDocument/2006/relationships" r:embed="rId5"/>
        <a:stretch>
          <a:fillRect/>
        </a:stretch>
      </xdr:blipFill>
      <xdr:spPr>
        <a:xfrm>
          <a:off x="1781735" y="23465119"/>
          <a:ext cx="5885715" cy="914286"/>
        </a:xfrm>
        <a:prstGeom prst="rect">
          <a:avLst/>
        </a:prstGeom>
      </xdr:spPr>
    </xdr:pic>
    <xdr:clientData/>
  </xdr:twoCellAnchor>
  <xdr:twoCellAnchor editAs="oneCell">
    <xdr:from>
      <xdr:col>7</xdr:col>
      <xdr:colOff>212911</xdr:colOff>
      <xdr:row>127</xdr:row>
      <xdr:rowOff>179295</xdr:rowOff>
    </xdr:from>
    <xdr:to>
      <xdr:col>51</xdr:col>
      <xdr:colOff>173795</xdr:colOff>
      <xdr:row>133</xdr:row>
      <xdr:rowOff>166786</xdr:rowOff>
    </xdr:to>
    <xdr:pic>
      <xdr:nvPicPr>
        <xdr:cNvPr id="7" name="Grafik 6"/>
        <xdr:cNvPicPr>
          <a:picLocks noChangeAspect="1"/>
        </xdr:cNvPicPr>
      </xdr:nvPicPr>
      <xdr:blipFill>
        <a:blip xmlns:r="http://schemas.openxmlformats.org/officeDocument/2006/relationships" r:embed="rId6"/>
        <a:stretch>
          <a:fillRect/>
        </a:stretch>
      </xdr:blipFill>
      <xdr:spPr>
        <a:xfrm>
          <a:off x="1781735" y="25515795"/>
          <a:ext cx="9822060" cy="1130491"/>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poweringag.org/" TargetMode="External"/><Relationship Id="rId2" Type="http://schemas.openxmlformats.org/officeDocument/2006/relationships/hyperlink" Target="mailto:Powering.Agriculture@giz.de" TargetMode="External"/><Relationship Id="rId1" Type="http://schemas.openxmlformats.org/officeDocument/2006/relationships/hyperlink" Target="https://energypedia.info/wiki/Toolbox_on_SPIS" TargetMode="External"/><Relationship Id="rId6" Type="http://schemas.openxmlformats.org/officeDocument/2006/relationships/drawing" Target="../drawings/drawing1.xml"/><Relationship Id="rId5" Type="http://schemas.openxmlformats.org/officeDocument/2006/relationships/printerSettings" Target="../printerSettings/printerSettings1.bin"/><Relationship Id="rId4" Type="http://schemas.openxmlformats.org/officeDocument/2006/relationships/hyperlink" Target="http://www.fao.org/nr/water/aquastat/climateinfotool/index.stm" TargetMode="External"/></Relationships>
</file>

<file path=xl/worksheets/_rels/sheet10.xml.rels><?xml version="1.0" encoding="UTF-8" standalone="yes"?>
<Relationships xmlns="http://schemas.openxmlformats.org/package/2006/relationships"><Relationship Id="rId3" Type="http://schemas.openxmlformats.org/officeDocument/2006/relationships/hyperlink" Target="https://www.nrcs.usda.gov/wps/portal/nrcs/detail/soils/survey/?cid=nrcs142p2_054167" TargetMode="External"/><Relationship Id="rId2" Type="http://schemas.openxmlformats.org/officeDocument/2006/relationships/hyperlink" Target="http://msue.anr.msu.edu/news/soil_type_influences_irrigation_strategy" TargetMode="External"/><Relationship Id="rId1" Type="http://schemas.openxmlformats.org/officeDocument/2006/relationships/hyperlink" Target="http://www.fao.org/docrep/t7202e/t7202e00.htm" TargetMode="External"/><Relationship Id="rId6" Type="http://schemas.openxmlformats.org/officeDocument/2006/relationships/drawing" Target="../drawings/drawing5.xml"/><Relationship Id="rId5" Type="http://schemas.openxmlformats.org/officeDocument/2006/relationships/printerSettings" Target="../printerSettings/printerSettings8.bin"/><Relationship Id="rId4" Type="http://schemas.openxmlformats.org/officeDocument/2006/relationships/hyperlink" Target="http://www.fao.org/docrep/r4082e/r4082e03.htm" TargetMode="External"/></Relationships>
</file>

<file path=xl/worksheets/_rels/sheet2.xml.rels><?xml version="1.0" encoding="UTF-8" standalone="yes"?>
<Relationships xmlns="http://schemas.openxmlformats.org/package/2006/relationships"><Relationship Id="rId3" Type="http://schemas.openxmlformats.org/officeDocument/2006/relationships/hyperlink" Target="http://sdwebx.worldbank.org/climateportal" TargetMode="External"/><Relationship Id="rId2" Type="http://schemas.openxmlformats.org/officeDocument/2006/relationships/hyperlink" Target="http://www.worldclimate.com/" TargetMode="External"/><Relationship Id="rId1" Type="http://schemas.openxmlformats.org/officeDocument/2006/relationships/hyperlink" Target="https://www.google.de/maps" TargetMode="External"/><Relationship Id="rId5" Type="http://schemas.openxmlformats.org/officeDocument/2006/relationships/drawing" Target="../drawings/drawing2.xml"/><Relationship Id="rId4"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https://www.nrcs.usda.gov/wps/portal/nrcs/detail/soils/survey/?cid=nrcs142p2_054167" TargetMode="Externa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https://www.edenseeds.com.au/flux-content/eden/pdf/EdenSeeds-PlantingGuide.pdf"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499984740745262"/>
  </sheetPr>
  <dimension ref="D1:J107"/>
  <sheetViews>
    <sheetView tabSelected="1" view="pageBreakPreview" zoomScale="120" zoomScaleNormal="100" zoomScaleSheetLayoutView="120" workbookViewId="0">
      <selection activeCell="I32" sqref="I32"/>
    </sheetView>
  </sheetViews>
  <sheetFormatPr defaultColWidth="11.42578125" defaultRowHeight="12.75"/>
  <cols>
    <col min="1" max="9" width="8.7109375" customWidth="1"/>
  </cols>
  <sheetData>
    <row r="1" spans="4:10" ht="12.75" customHeight="1"/>
    <row r="2" spans="4:10" ht="12.75" customHeight="1"/>
    <row r="3" spans="4:10" ht="12.75" customHeight="1"/>
    <row r="4" spans="4:10" ht="12.75" customHeight="1"/>
    <row r="5" spans="4:10" ht="12.75" customHeight="1"/>
    <row r="6" spans="4:10" ht="12.75" customHeight="1"/>
    <row r="7" spans="4:10" ht="12.75" customHeight="1"/>
    <row r="8" spans="4:10" ht="12.75" customHeight="1"/>
    <row r="9" spans="4:10" ht="12.75" customHeight="1"/>
    <row r="10" spans="4:10" ht="12.75" customHeight="1"/>
    <row r="11" spans="4:10" ht="12.75" customHeight="1">
      <c r="D11" s="280" t="s">
        <v>102</v>
      </c>
      <c r="E11" s="280"/>
      <c r="F11" s="280"/>
      <c r="G11" s="280"/>
      <c r="H11" s="280"/>
      <c r="I11" s="280"/>
      <c r="J11" s="280"/>
    </row>
    <row r="12" spans="4:10" ht="12.75" customHeight="1"/>
    <row r="13" spans="4:10" ht="12.75" customHeight="1"/>
    <row r="14" spans="4:10" ht="12.75" customHeight="1"/>
    <row r="15" spans="4:10" ht="12.75" customHeight="1"/>
    <row r="16" spans="4:10" ht="12.75" customHeight="1">
      <c r="D16" s="281" t="s">
        <v>377</v>
      </c>
      <c r="E16" s="281"/>
      <c r="F16" s="281"/>
      <c r="G16" s="281"/>
      <c r="H16" s="281"/>
      <c r="I16" s="281"/>
      <c r="J16" s="281"/>
    </row>
    <row r="17" spans="4:10" ht="12.75" customHeight="1"/>
    <row r="18" spans="4:10" ht="12.75" customHeight="1">
      <c r="D18" s="262" t="s">
        <v>103</v>
      </c>
      <c r="E18" s="262"/>
      <c r="F18" s="262"/>
      <c r="G18" s="262"/>
      <c r="H18" s="262"/>
      <c r="I18" s="262"/>
      <c r="J18" s="262"/>
    </row>
    <row r="19" spans="4:10" ht="12.75" customHeight="1">
      <c r="D19" s="251" t="s">
        <v>414</v>
      </c>
      <c r="E19" s="251"/>
      <c r="F19" s="251"/>
      <c r="G19" s="251"/>
      <c r="H19" s="251"/>
      <c r="I19" s="251"/>
      <c r="J19" s="251"/>
    </row>
    <row r="20" spans="4:10" ht="12.75" customHeight="1">
      <c r="D20" s="251"/>
      <c r="E20" s="251"/>
      <c r="F20" s="251"/>
      <c r="G20" s="251"/>
      <c r="H20" s="251"/>
      <c r="I20" s="251"/>
      <c r="J20" s="251"/>
    </row>
    <row r="21" spans="4:10" ht="12.75" customHeight="1">
      <c r="D21" s="251"/>
      <c r="E21" s="251"/>
      <c r="F21" s="251"/>
      <c r="G21" s="251"/>
      <c r="H21" s="251"/>
      <c r="I21" s="251"/>
      <c r="J21" s="251"/>
    </row>
    <row r="22" spans="4:10" ht="12.75" customHeight="1">
      <c r="D22" s="251"/>
      <c r="E22" s="251"/>
      <c r="F22" s="251"/>
      <c r="G22" s="251"/>
      <c r="H22" s="251"/>
      <c r="I22" s="251"/>
      <c r="J22" s="251"/>
    </row>
    <row r="23" spans="4:10" ht="12.75" customHeight="1">
      <c r="D23" s="282" t="s">
        <v>402</v>
      </c>
      <c r="E23" s="283"/>
      <c r="F23" s="283"/>
      <c r="G23" s="283"/>
      <c r="H23" s="283"/>
      <c r="I23" s="283"/>
      <c r="J23" s="283"/>
    </row>
    <row r="24" spans="4:10" ht="12.75" customHeight="1">
      <c r="D24" s="181"/>
      <c r="E24" s="181"/>
      <c r="F24" s="181"/>
      <c r="G24" s="181"/>
      <c r="H24" s="181"/>
      <c r="I24" s="181"/>
      <c r="J24" s="181"/>
    </row>
    <row r="25" spans="4:10" ht="12.75" customHeight="1">
      <c r="D25" s="262" t="s">
        <v>106</v>
      </c>
      <c r="E25" s="262"/>
      <c r="F25" s="262"/>
      <c r="G25" s="262"/>
      <c r="H25" s="262"/>
      <c r="I25" s="262"/>
      <c r="J25" s="262"/>
    </row>
    <row r="26" spans="4:10" ht="12.75" customHeight="1"/>
    <row r="27" spans="4:10" ht="12.75" customHeight="1"/>
    <row r="28" spans="4:10" ht="12.75" customHeight="1"/>
    <row r="29" spans="4:10" ht="12.75" customHeight="1"/>
    <row r="31" spans="4:10" ht="12.75" customHeight="1">
      <c r="D31" s="262" t="s">
        <v>104</v>
      </c>
      <c r="E31" s="262"/>
      <c r="F31" s="262"/>
      <c r="G31" s="262"/>
      <c r="H31" s="262"/>
      <c r="I31" s="262"/>
      <c r="J31" s="262"/>
    </row>
    <row r="32" spans="4:10" ht="12.75" customHeight="1">
      <c r="D32" t="s">
        <v>105</v>
      </c>
    </row>
    <row r="33" spans="4:10" ht="12.75" customHeight="1" thickBot="1"/>
    <row r="34" spans="4:10" ht="12.75" customHeight="1">
      <c r="D34" s="256" t="s">
        <v>121</v>
      </c>
      <c r="E34" s="257"/>
      <c r="F34" s="257"/>
      <c r="G34" s="264" t="s">
        <v>352</v>
      </c>
      <c r="H34" s="265"/>
      <c r="I34" s="265"/>
      <c r="J34" s="273"/>
    </row>
    <row r="35" spans="4:10" ht="12.75" customHeight="1" thickBot="1">
      <c r="D35" s="268"/>
      <c r="E35" s="269"/>
      <c r="F35" s="269"/>
      <c r="G35" s="266"/>
      <c r="H35" s="267"/>
      <c r="I35" s="267"/>
      <c r="J35" s="279"/>
    </row>
    <row r="36" spans="4:10" ht="12.75" customHeight="1">
      <c r="D36" s="264" t="s">
        <v>420</v>
      </c>
      <c r="E36" s="265"/>
      <c r="F36" s="273"/>
      <c r="G36" s="264" t="s">
        <v>346</v>
      </c>
      <c r="H36" s="265"/>
      <c r="I36" s="265"/>
      <c r="J36" s="273"/>
    </row>
    <row r="37" spans="4:10" ht="12.75" customHeight="1" thickBot="1">
      <c r="D37" s="266"/>
      <c r="E37" s="267"/>
      <c r="F37" s="279"/>
      <c r="G37" s="266"/>
      <c r="H37" s="267"/>
      <c r="I37" s="267"/>
      <c r="J37" s="279"/>
    </row>
    <row r="38" spans="4:10" ht="12.75" customHeight="1">
      <c r="D38" s="256" t="s">
        <v>421</v>
      </c>
      <c r="E38" s="257"/>
      <c r="F38" s="258"/>
      <c r="G38" s="264" t="s">
        <v>396</v>
      </c>
      <c r="H38" s="265"/>
      <c r="I38" s="265"/>
      <c r="J38" s="273"/>
    </row>
    <row r="39" spans="4:10" ht="12.75" customHeight="1">
      <c r="D39" s="268"/>
      <c r="E39" s="269"/>
      <c r="F39" s="270"/>
      <c r="G39" s="266"/>
      <c r="H39" s="267"/>
      <c r="I39" s="267"/>
      <c r="J39" s="279"/>
    </row>
    <row r="40" spans="4:10" ht="12.75" customHeight="1">
      <c r="D40" s="268"/>
      <c r="E40" s="269"/>
      <c r="F40" s="270"/>
      <c r="G40" s="266"/>
      <c r="H40" s="267"/>
      <c r="I40" s="267"/>
      <c r="J40" s="279"/>
    </row>
    <row r="41" spans="4:10" ht="12.75" customHeight="1" thickBot="1">
      <c r="D41" s="259"/>
      <c r="E41" s="260"/>
      <c r="F41" s="261"/>
      <c r="G41" s="271"/>
      <c r="H41" s="272"/>
      <c r="I41" s="272"/>
      <c r="J41" s="274"/>
    </row>
    <row r="42" spans="4:10" ht="12.75" customHeight="1">
      <c r="D42" s="264" t="s">
        <v>380</v>
      </c>
      <c r="E42" s="265"/>
      <c r="F42" s="265"/>
      <c r="G42" s="264" t="s">
        <v>347</v>
      </c>
      <c r="H42" s="265"/>
      <c r="I42" s="265"/>
      <c r="J42" s="273"/>
    </row>
    <row r="43" spans="4:10" ht="12.75" customHeight="1" thickBot="1">
      <c r="D43" s="271"/>
      <c r="E43" s="272"/>
      <c r="F43" s="272"/>
      <c r="G43" s="271"/>
      <c r="H43" s="272"/>
      <c r="I43" s="272"/>
      <c r="J43" s="274"/>
    </row>
    <row r="44" spans="4:10" ht="12.75" customHeight="1"/>
    <row r="45" spans="4:10" ht="12.75" customHeight="1">
      <c r="D45" s="252" t="s">
        <v>385</v>
      </c>
      <c r="E45" s="252"/>
      <c r="F45" s="252"/>
      <c r="G45" s="252"/>
      <c r="H45" s="252"/>
    </row>
    <row r="46" spans="4:10" ht="12.75" customHeight="1" thickBot="1"/>
    <row r="47" spans="4:10" ht="12.75" customHeight="1">
      <c r="D47" s="256" t="s">
        <v>122</v>
      </c>
      <c r="E47" s="257"/>
      <c r="F47" s="258"/>
      <c r="G47" s="264" t="s">
        <v>123</v>
      </c>
      <c r="H47" s="265"/>
      <c r="I47" s="265"/>
      <c r="J47" s="273"/>
    </row>
    <row r="48" spans="4:10" ht="12.75" customHeight="1" thickBot="1">
      <c r="D48" s="259"/>
      <c r="E48" s="260"/>
      <c r="F48" s="261"/>
      <c r="G48" s="271"/>
      <c r="H48" s="272"/>
      <c r="I48" s="272"/>
      <c r="J48" s="274"/>
    </row>
    <row r="49" spans="4:10" ht="12.75" customHeight="1">
      <c r="D49" s="256" t="s">
        <v>348</v>
      </c>
      <c r="E49" s="257"/>
      <c r="F49" s="258"/>
      <c r="G49" s="256" t="s">
        <v>397</v>
      </c>
      <c r="H49" s="257"/>
      <c r="I49" s="257"/>
      <c r="J49" s="258"/>
    </row>
    <row r="50" spans="4:10" ht="12.75" customHeight="1" thickBot="1">
      <c r="D50" s="259"/>
      <c r="E50" s="260"/>
      <c r="F50" s="261"/>
      <c r="G50" s="259"/>
      <c r="H50" s="260"/>
      <c r="I50" s="260"/>
      <c r="J50" s="261"/>
    </row>
    <row r="51" spans="4:10" ht="12.75" customHeight="1">
      <c r="D51" s="264" t="s">
        <v>349</v>
      </c>
      <c r="E51" s="265"/>
      <c r="F51" s="265"/>
      <c r="G51" s="256" t="s">
        <v>398</v>
      </c>
      <c r="H51" s="257"/>
      <c r="I51" s="257"/>
      <c r="J51" s="258"/>
    </row>
    <row r="52" spans="4:10" ht="12.75" customHeight="1" thickBot="1">
      <c r="D52" s="266"/>
      <c r="E52" s="267"/>
      <c r="F52" s="267"/>
      <c r="G52" s="268"/>
      <c r="H52" s="269"/>
      <c r="I52" s="269"/>
      <c r="J52" s="270"/>
    </row>
    <row r="53" spans="4:10" ht="12.75" customHeight="1">
      <c r="D53" s="264" t="s">
        <v>350</v>
      </c>
      <c r="E53" s="265"/>
      <c r="F53" s="265"/>
      <c r="G53" s="264" t="s">
        <v>399</v>
      </c>
      <c r="H53" s="265"/>
      <c r="I53" s="265"/>
      <c r="J53" s="273"/>
    </row>
    <row r="54" spans="4:10" ht="12.75" customHeight="1" thickBot="1">
      <c r="D54" s="271"/>
      <c r="E54" s="272"/>
      <c r="F54" s="272"/>
      <c r="G54" s="271"/>
      <c r="H54" s="272"/>
      <c r="I54" s="272"/>
      <c r="J54" s="274"/>
    </row>
    <row r="55" spans="4:10" ht="12.75" customHeight="1">
      <c r="D55" s="275" t="s">
        <v>351</v>
      </c>
      <c r="E55" s="276"/>
      <c r="F55" s="276"/>
      <c r="G55" s="266" t="s">
        <v>400</v>
      </c>
      <c r="H55" s="267"/>
      <c r="I55" s="267"/>
      <c r="J55" s="279"/>
    </row>
    <row r="56" spans="4:10" ht="12.75" customHeight="1" thickBot="1">
      <c r="D56" s="277"/>
      <c r="E56" s="278"/>
      <c r="F56" s="278"/>
      <c r="G56" s="271"/>
      <c r="H56" s="272"/>
      <c r="I56" s="272"/>
      <c r="J56" s="274"/>
    </row>
    <row r="57" spans="4:10" ht="12.75" customHeight="1">
      <c r="D57" s="179"/>
      <c r="E57" s="182"/>
      <c r="F57" s="182"/>
      <c r="G57" s="182"/>
      <c r="H57" s="182"/>
      <c r="I57" s="182"/>
      <c r="J57" s="182"/>
    </row>
    <row r="58" spans="4:10" ht="12.75" customHeight="1">
      <c r="D58" s="262" t="s">
        <v>107</v>
      </c>
      <c r="E58" s="263"/>
      <c r="F58" s="263"/>
      <c r="G58" s="263"/>
      <c r="H58" s="263"/>
      <c r="I58" s="263"/>
      <c r="J58" s="263"/>
    </row>
    <row r="59" spans="4:10" ht="12.75" customHeight="1">
      <c r="D59" s="251" t="s">
        <v>386</v>
      </c>
      <c r="E59" s="251"/>
      <c r="F59" s="251" t="s">
        <v>387</v>
      </c>
      <c r="G59" s="251"/>
    </row>
    <row r="60" spans="4:10" ht="12.75" customHeight="1">
      <c r="D60" s="251" t="s">
        <v>410</v>
      </c>
      <c r="E60" s="251"/>
      <c r="F60" s="251" t="s">
        <v>401</v>
      </c>
      <c r="G60" s="251"/>
      <c r="H60" s="251"/>
      <c r="I60" s="251"/>
      <c r="J60" s="251"/>
    </row>
    <row r="61" spans="4:10" ht="12.75" customHeight="1">
      <c r="D61" s="251"/>
      <c r="E61" s="251"/>
      <c r="F61" s="251"/>
      <c r="G61" s="251"/>
      <c r="H61" s="251"/>
      <c r="I61" s="251"/>
      <c r="J61" s="251"/>
    </row>
    <row r="62" spans="4:10" ht="12.75" customHeight="1">
      <c r="D62" s="251" t="s">
        <v>388</v>
      </c>
      <c r="E62" s="251"/>
      <c r="F62" s="255" t="s">
        <v>389</v>
      </c>
      <c r="G62" s="251"/>
      <c r="H62" s="251"/>
    </row>
    <row r="63" spans="4:10" ht="12.75" customHeight="1">
      <c r="D63" s="252" t="s">
        <v>390</v>
      </c>
      <c r="E63" s="252"/>
      <c r="F63" s="253" t="s">
        <v>391</v>
      </c>
      <c r="G63" s="253"/>
      <c r="H63" s="253"/>
      <c r="I63" s="253"/>
      <c r="J63" s="253"/>
    </row>
    <row r="64" spans="4:10" ht="12.75" customHeight="1">
      <c r="D64" s="254" t="s">
        <v>392</v>
      </c>
      <c r="E64" s="254"/>
      <c r="F64" s="251" t="s">
        <v>393</v>
      </c>
      <c r="G64" s="251"/>
      <c r="H64" s="251"/>
      <c r="I64" s="251"/>
      <c r="J64" s="251"/>
    </row>
    <row r="65" spans="4:10" s="180" customFormat="1" ht="12.75" customHeight="1">
      <c r="D65" s="254"/>
      <c r="E65" s="254"/>
      <c r="F65" s="251"/>
      <c r="G65" s="251"/>
      <c r="H65" s="251"/>
      <c r="I65" s="251"/>
      <c r="J65" s="251"/>
    </row>
    <row r="66" spans="4:10" s="180" customFormat="1" ht="12.75" customHeight="1">
      <c r="D66" s="254"/>
      <c r="E66" s="254"/>
      <c r="F66" s="255" t="s">
        <v>394</v>
      </c>
      <c r="G66" s="255"/>
      <c r="H66" s="255"/>
      <c r="I66" s="181"/>
      <c r="J66" s="181"/>
    </row>
    <row r="67" spans="4:10" ht="12.75" customHeight="1">
      <c r="D67" s="251" t="s">
        <v>395</v>
      </c>
      <c r="E67" s="251"/>
      <c r="F67" s="251" t="s">
        <v>440</v>
      </c>
      <c r="G67" s="251"/>
      <c r="H67" s="251"/>
    </row>
    <row r="68" spans="4:10" ht="12.75" customHeight="1"/>
    <row r="69" spans="4:10" ht="12.75" customHeight="1">
      <c r="D69" s="251" t="s">
        <v>379</v>
      </c>
      <c r="E69" s="251"/>
      <c r="F69" s="251"/>
      <c r="G69" s="251"/>
      <c r="H69" s="251"/>
      <c r="I69" s="251"/>
      <c r="J69" s="251"/>
    </row>
    <row r="70" spans="4:10" ht="12.75" customHeight="1">
      <c r="D70" s="251"/>
      <c r="E70" s="251"/>
      <c r="F70" s="251"/>
      <c r="G70" s="251"/>
      <c r="H70" s="251"/>
      <c r="I70" s="251"/>
      <c r="J70" s="251"/>
    </row>
    <row r="71" spans="4:10" ht="12.75" customHeight="1">
      <c r="D71" s="251"/>
      <c r="E71" s="251"/>
      <c r="F71" s="251"/>
      <c r="G71" s="251"/>
      <c r="H71" s="251"/>
      <c r="I71" s="251"/>
      <c r="J71" s="251"/>
    </row>
    <row r="72" spans="4:10" ht="12.75" customHeight="1">
      <c r="D72" s="251"/>
      <c r="E72" s="251"/>
      <c r="F72" s="251"/>
      <c r="G72" s="251"/>
      <c r="H72" s="251"/>
      <c r="I72" s="251"/>
      <c r="J72" s="251"/>
    </row>
    <row r="73" spans="4:10" ht="12.75" customHeight="1">
      <c r="D73" s="251"/>
      <c r="E73" s="251"/>
      <c r="F73" s="251"/>
      <c r="G73" s="251"/>
      <c r="H73" s="251"/>
      <c r="I73" s="251"/>
      <c r="J73" s="251"/>
    </row>
    <row r="74" spans="4:10" ht="12.75" customHeight="1">
      <c r="D74" s="251"/>
      <c r="E74" s="251"/>
      <c r="F74" s="251"/>
      <c r="G74" s="251"/>
      <c r="H74" s="251"/>
      <c r="I74" s="251"/>
      <c r="J74" s="251"/>
    </row>
    <row r="75" spans="4:10" ht="12.75" customHeight="1">
      <c r="D75" s="251"/>
      <c r="E75" s="251"/>
      <c r="F75" s="251"/>
      <c r="G75" s="251"/>
      <c r="H75" s="251"/>
      <c r="I75" s="251"/>
      <c r="J75" s="251"/>
    </row>
    <row r="76" spans="4:10" ht="12.75" customHeight="1">
      <c r="D76" s="251"/>
      <c r="E76" s="251"/>
      <c r="F76" s="251"/>
      <c r="G76" s="251"/>
      <c r="H76" s="251"/>
      <c r="I76" s="251"/>
      <c r="J76" s="251"/>
    </row>
    <row r="77" spans="4:10" ht="12.75" customHeight="1">
      <c r="D77" s="251"/>
      <c r="E77" s="251"/>
      <c r="F77" s="251"/>
      <c r="G77" s="251"/>
      <c r="H77" s="251"/>
      <c r="I77" s="251"/>
      <c r="J77" s="251"/>
    </row>
    <row r="78" spans="4:10" ht="12.75" customHeight="1">
      <c r="D78" s="251"/>
      <c r="E78" s="251"/>
      <c r="F78" s="251"/>
      <c r="G78" s="251"/>
      <c r="H78" s="251"/>
      <c r="I78" s="251"/>
      <c r="J78" s="251"/>
    </row>
    <row r="79" spans="4:10" ht="12.75" customHeight="1">
      <c r="D79" s="251"/>
      <c r="E79" s="251"/>
      <c r="F79" s="251"/>
      <c r="G79" s="251"/>
      <c r="H79" s="251"/>
      <c r="I79" s="251"/>
      <c r="J79" s="251"/>
    </row>
    <row r="80" spans="4:10" ht="12.75" customHeight="1">
      <c r="D80" s="251"/>
      <c r="E80" s="251"/>
      <c r="F80" s="251"/>
      <c r="G80" s="251"/>
      <c r="H80" s="251"/>
      <c r="I80" s="251"/>
      <c r="J80" s="251"/>
    </row>
    <row r="81" spans="4:10" ht="12.75" customHeight="1"/>
    <row r="82" spans="4:10" ht="12.75" customHeight="1">
      <c r="D82" s="251" t="s">
        <v>384</v>
      </c>
      <c r="E82" s="251"/>
      <c r="F82" s="251"/>
      <c r="G82" s="251"/>
      <c r="H82" s="251"/>
      <c r="I82" s="251"/>
      <c r="J82" s="251"/>
    </row>
    <row r="83" spans="4:10" ht="12.75" customHeight="1">
      <c r="D83" s="251"/>
      <c r="E83" s="251"/>
      <c r="F83" s="251"/>
      <c r="G83" s="251"/>
      <c r="H83" s="251"/>
      <c r="I83" s="251"/>
      <c r="J83" s="251"/>
    </row>
    <row r="84" spans="4:10" ht="12.75" customHeight="1">
      <c r="D84" s="251"/>
      <c r="E84" s="251"/>
      <c r="F84" s="251"/>
      <c r="G84" s="251"/>
      <c r="H84" s="251"/>
      <c r="I84" s="251"/>
      <c r="J84" s="251"/>
    </row>
    <row r="85" spans="4:10" ht="12.75" customHeight="1">
      <c r="D85" s="251"/>
      <c r="E85" s="251"/>
      <c r="F85" s="251"/>
      <c r="G85" s="251"/>
      <c r="H85" s="251"/>
      <c r="I85" s="251"/>
      <c r="J85" s="251"/>
    </row>
    <row r="86" spans="4:10" ht="12.75" customHeight="1">
      <c r="D86" s="251"/>
      <c r="E86" s="251"/>
      <c r="F86" s="251"/>
      <c r="G86" s="251"/>
      <c r="H86" s="251"/>
      <c r="I86" s="251"/>
      <c r="J86" s="251"/>
    </row>
    <row r="87" spans="4:10" ht="12.75" customHeight="1">
      <c r="D87" s="251"/>
      <c r="E87" s="251"/>
      <c r="F87" s="251"/>
      <c r="G87" s="251"/>
      <c r="H87" s="251"/>
      <c r="I87" s="251"/>
      <c r="J87" s="251"/>
    </row>
    <row r="88" spans="4:10" ht="12.75" customHeight="1">
      <c r="D88" s="251"/>
      <c r="E88" s="251"/>
      <c r="F88" s="251"/>
      <c r="G88" s="251"/>
      <c r="H88" s="251"/>
      <c r="I88" s="251"/>
      <c r="J88" s="251"/>
    </row>
    <row r="89" spans="4:10" ht="12.75" customHeight="1">
      <c r="D89" s="251"/>
      <c r="E89" s="251"/>
      <c r="F89" s="251"/>
      <c r="G89" s="251"/>
      <c r="H89" s="251"/>
      <c r="I89" s="251"/>
      <c r="J89" s="251"/>
    </row>
    <row r="90" spans="4:10" ht="12.75" customHeight="1">
      <c r="D90" s="251"/>
      <c r="E90" s="251"/>
      <c r="F90" s="251"/>
      <c r="G90" s="251"/>
      <c r="H90" s="251"/>
      <c r="I90" s="251"/>
      <c r="J90" s="251"/>
    </row>
    <row r="91" spans="4:10" ht="12.75" customHeight="1">
      <c r="D91" s="251"/>
      <c r="E91" s="251"/>
      <c r="F91" s="251"/>
      <c r="G91" s="251"/>
      <c r="H91" s="251"/>
      <c r="I91" s="251"/>
      <c r="J91" s="251"/>
    </row>
    <row r="92" spans="4:10" ht="12.75" customHeight="1">
      <c r="D92" s="251"/>
      <c r="E92" s="251"/>
      <c r="F92" s="251"/>
      <c r="G92" s="251"/>
      <c r="H92" s="251"/>
      <c r="I92" s="251"/>
      <c r="J92" s="251"/>
    </row>
    <row r="93" spans="4:10" ht="12.75" customHeight="1">
      <c r="D93" s="251"/>
      <c r="E93" s="251"/>
      <c r="F93" s="251"/>
      <c r="G93" s="251"/>
      <c r="H93" s="251"/>
      <c r="I93" s="251"/>
      <c r="J93" s="251"/>
    </row>
    <row r="94" spans="4:10" ht="12.75" customHeight="1">
      <c r="D94" s="251"/>
      <c r="E94" s="251"/>
      <c r="F94" s="251"/>
      <c r="G94" s="251"/>
      <c r="H94" s="251"/>
      <c r="I94" s="251"/>
      <c r="J94" s="251"/>
    </row>
    <row r="95" spans="4:10" ht="12.75" customHeight="1">
      <c r="D95" s="251"/>
      <c r="E95" s="251"/>
      <c r="F95" s="251"/>
      <c r="G95" s="251"/>
      <c r="H95" s="251"/>
      <c r="I95" s="251"/>
      <c r="J95" s="251"/>
    </row>
    <row r="96" spans="4:10" ht="12.75" customHeight="1"/>
    <row r="97" spans="4:10" ht="13.5" customHeight="1">
      <c r="D97" s="251" t="s">
        <v>383</v>
      </c>
      <c r="E97" s="251"/>
      <c r="F97" s="251"/>
      <c r="G97" s="251"/>
      <c r="H97" s="251"/>
      <c r="I97" s="251"/>
      <c r="J97" s="251"/>
    </row>
    <row r="98" spans="4:10" ht="12.75" customHeight="1">
      <c r="D98" s="251"/>
      <c r="E98" s="251"/>
      <c r="F98" s="251"/>
      <c r="G98" s="251"/>
      <c r="H98" s="251"/>
      <c r="I98" s="251"/>
      <c r="J98" s="251"/>
    </row>
    <row r="99" spans="4:10" ht="12.75" customHeight="1">
      <c r="D99" s="251"/>
      <c r="E99" s="251"/>
      <c r="F99" s="251"/>
      <c r="G99" s="251"/>
      <c r="H99" s="251"/>
      <c r="I99" s="251"/>
      <c r="J99" s="251"/>
    </row>
    <row r="100" spans="4:10" ht="12.75" customHeight="1">
      <c r="D100" s="251"/>
      <c r="E100" s="251"/>
      <c r="F100" s="251"/>
      <c r="G100" s="251"/>
      <c r="H100" s="251"/>
      <c r="I100" s="251"/>
      <c r="J100" s="251"/>
    </row>
    <row r="101" spans="4:10" ht="12.75" customHeight="1">
      <c r="D101" s="251"/>
      <c r="E101" s="251"/>
      <c r="F101" s="251"/>
      <c r="G101" s="251"/>
      <c r="H101" s="251"/>
      <c r="I101" s="251"/>
      <c r="J101" s="251"/>
    </row>
    <row r="102" spans="4:10" ht="12.75" customHeight="1">
      <c r="D102" s="251"/>
      <c r="E102" s="251"/>
      <c r="F102" s="251"/>
      <c r="G102" s="251"/>
      <c r="H102" s="251"/>
      <c r="I102" s="251"/>
      <c r="J102" s="251"/>
    </row>
    <row r="103" spans="4:10" ht="12.75" customHeight="1">
      <c r="D103" s="251"/>
      <c r="E103" s="251"/>
      <c r="F103" s="251"/>
      <c r="G103" s="251"/>
      <c r="H103" s="251"/>
      <c r="I103" s="251"/>
      <c r="J103" s="251"/>
    </row>
    <row r="104" spans="4:10" ht="12.75" customHeight="1"/>
    <row r="105" spans="4:10" ht="12.75" customHeight="1">
      <c r="D105" s="252" t="s">
        <v>415</v>
      </c>
      <c r="E105" s="252"/>
      <c r="F105" s="252"/>
    </row>
    <row r="106" spans="4:10" ht="12.75" customHeight="1"/>
    <row r="107" spans="4:10" ht="12.75" customHeight="1"/>
  </sheetData>
  <sheetProtection algorithmName="SHA-512" hashValue="4YNHRbSVRhrUrQz1IoHAt/z0jFGM3/sEDhqGUUCxYakuK9rNtWv0eLRockzsM8Tz5JXQRluqbD/Tu6e9gHIVeQ==" saltValue="hfk6dGu3h6pyOM52Ky7IIA==" spinCount="100000" sheet="1" objects="1" scenarios="1"/>
  <mergeCells count="44">
    <mergeCell ref="D11:J11"/>
    <mergeCell ref="D16:J16"/>
    <mergeCell ref="D18:J18"/>
    <mergeCell ref="D25:J25"/>
    <mergeCell ref="D31:J31"/>
    <mergeCell ref="D23:J23"/>
    <mergeCell ref="D19:J22"/>
    <mergeCell ref="D47:F48"/>
    <mergeCell ref="G47:J48"/>
    <mergeCell ref="D34:F35"/>
    <mergeCell ref="G34:J35"/>
    <mergeCell ref="G38:J41"/>
    <mergeCell ref="D38:F41"/>
    <mergeCell ref="D36:F37"/>
    <mergeCell ref="G36:J37"/>
    <mergeCell ref="D42:F43"/>
    <mergeCell ref="G42:J43"/>
    <mergeCell ref="D45:H45"/>
    <mergeCell ref="D49:F50"/>
    <mergeCell ref="G49:J50"/>
    <mergeCell ref="D58:J58"/>
    <mergeCell ref="D51:F52"/>
    <mergeCell ref="G51:J52"/>
    <mergeCell ref="D53:F54"/>
    <mergeCell ref="G53:J54"/>
    <mergeCell ref="D55:F56"/>
    <mergeCell ref="G55:J56"/>
    <mergeCell ref="D59:E59"/>
    <mergeCell ref="F59:G59"/>
    <mergeCell ref="D60:E61"/>
    <mergeCell ref="F60:J61"/>
    <mergeCell ref="D62:E62"/>
    <mergeCell ref="F62:H62"/>
    <mergeCell ref="D69:J80"/>
    <mergeCell ref="D82:J95"/>
    <mergeCell ref="D97:J103"/>
    <mergeCell ref="D105:F105"/>
    <mergeCell ref="D63:E63"/>
    <mergeCell ref="F63:J63"/>
    <mergeCell ref="D64:E66"/>
    <mergeCell ref="F64:J65"/>
    <mergeCell ref="F66:H66"/>
    <mergeCell ref="D67:E67"/>
    <mergeCell ref="F67:H67"/>
  </mergeCells>
  <hyperlinks>
    <hyperlink ref="F63:J63" r:id="rId1" display="https://energypedia.info/wiki/Toolbox_on_SPIS"/>
    <hyperlink ref="F62" r:id="rId2"/>
    <hyperlink ref="F66" r:id="rId3"/>
    <hyperlink ref="D23" r:id="rId4"/>
  </hyperlinks>
  <pageMargins left="0.7" right="0.7" top="0.78740157499999996" bottom="0.78740157499999996" header="0.3" footer="0.3"/>
  <pageSetup paperSize="9" scale="97" orientation="portrait" r:id="rId5"/>
  <colBreaks count="1" manualBreakCount="1">
    <brk id="10" max="1048575" man="1"/>
  </colBreaks>
  <drawing r:id="rId6"/>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
    <pageSetUpPr fitToPage="1"/>
  </sheetPr>
  <dimension ref="A1:BA264"/>
  <sheetViews>
    <sheetView view="pageBreakPreview" zoomScale="80" zoomScaleNormal="55" zoomScaleSheetLayoutView="80" zoomScalePageLayoutView="40" workbookViewId="0">
      <selection activeCell="AA48" sqref="AA48"/>
    </sheetView>
  </sheetViews>
  <sheetFormatPr defaultColWidth="11.42578125" defaultRowHeight="12.75"/>
  <cols>
    <col min="1" max="97" width="3.28515625" style="166" customWidth="1"/>
    <col min="98" max="16384" width="11.42578125" style="166"/>
  </cols>
  <sheetData>
    <row r="1" spans="1:53" ht="15" customHeight="1">
      <c r="A1" s="359" t="s">
        <v>375</v>
      </c>
      <c r="B1" s="360"/>
      <c r="C1" s="360"/>
      <c r="D1" s="360"/>
      <c r="E1" s="360"/>
      <c r="F1" s="360"/>
      <c r="G1" s="360"/>
      <c r="H1" s="360"/>
      <c r="I1" s="360"/>
      <c r="J1" s="360"/>
      <c r="K1" s="360"/>
      <c r="L1" s="360"/>
      <c r="M1" s="360"/>
      <c r="N1" s="360"/>
      <c r="O1" s="360"/>
      <c r="P1" s="360"/>
      <c r="Q1" s="360"/>
      <c r="R1" s="360"/>
      <c r="S1" s="360"/>
      <c r="T1" s="360"/>
      <c r="U1" s="360"/>
      <c r="V1" s="360"/>
      <c r="W1" s="360"/>
      <c r="X1" s="360"/>
      <c r="Y1" s="360"/>
      <c r="Z1" s="360"/>
      <c r="AA1" s="360"/>
      <c r="AB1" s="360"/>
      <c r="AC1" s="360"/>
      <c r="AD1" s="360"/>
      <c r="AE1" s="360"/>
      <c r="AF1" s="360"/>
      <c r="AG1" s="360"/>
      <c r="AH1" s="360"/>
      <c r="AI1" s="360"/>
      <c r="AJ1" s="360"/>
      <c r="AK1" s="360"/>
      <c r="AL1" s="360"/>
      <c r="AM1" s="360"/>
      <c r="AN1" s="360"/>
      <c r="AO1" s="360"/>
      <c r="AP1" s="360"/>
      <c r="AQ1" s="360"/>
      <c r="AR1" s="360"/>
      <c r="AS1" s="360"/>
      <c r="AT1" s="360"/>
      <c r="AU1" s="360"/>
      <c r="AV1" s="360"/>
      <c r="AW1" s="360"/>
      <c r="AX1" s="360"/>
      <c r="AY1" s="360"/>
      <c r="AZ1" s="360"/>
      <c r="BA1" s="361"/>
    </row>
    <row r="2" spans="1:53" ht="15" customHeight="1">
      <c r="A2" s="359"/>
      <c r="B2" s="360"/>
      <c r="C2" s="360"/>
      <c r="D2" s="360"/>
      <c r="E2" s="360"/>
      <c r="F2" s="360"/>
      <c r="G2" s="360"/>
      <c r="H2" s="360"/>
      <c r="I2" s="360"/>
      <c r="J2" s="360"/>
      <c r="K2" s="360"/>
      <c r="L2" s="360"/>
      <c r="M2" s="360"/>
      <c r="N2" s="360"/>
      <c r="O2" s="360"/>
      <c r="P2" s="360"/>
      <c r="Q2" s="360"/>
      <c r="R2" s="360"/>
      <c r="S2" s="360"/>
      <c r="T2" s="360"/>
      <c r="U2" s="360"/>
      <c r="V2" s="360"/>
      <c r="W2" s="360"/>
      <c r="X2" s="360"/>
      <c r="Y2" s="360"/>
      <c r="Z2" s="360"/>
      <c r="AA2" s="360"/>
      <c r="AB2" s="360"/>
      <c r="AC2" s="360"/>
      <c r="AD2" s="360"/>
      <c r="AE2" s="360"/>
      <c r="AF2" s="360"/>
      <c r="AG2" s="360"/>
      <c r="AH2" s="360"/>
      <c r="AI2" s="360"/>
      <c r="AJ2" s="360"/>
      <c r="AK2" s="360"/>
      <c r="AL2" s="360"/>
      <c r="AM2" s="360"/>
      <c r="AN2" s="360"/>
      <c r="AO2" s="360"/>
      <c r="AP2" s="360"/>
      <c r="AQ2" s="360"/>
      <c r="AR2" s="360"/>
      <c r="AS2" s="360"/>
      <c r="AT2" s="360"/>
      <c r="AU2" s="360"/>
      <c r="AV2" s="360"/>
      <c r="AW2" s="360"/>
      <c r="AX2" s="360"/>
      <c r="AY2" s="360"/>
      <c r="AZ2" s="360"/>
      <c r="BA2" s="361"/>
    </row>
    <row r="3" spans="1:53" ht="15" customHeight="1">
      <c r="A3" s="167"/>
      <c r="B3" s="168"/>
      <c r="C3" s="168"/>
      <c r="D3" s="168"/>
      <c r="E3" s="168"/>
      <c r="F3" s="168"/>
      <c r="G3" s="168"/>
      <c r="H3" s="168"/>
      <c r="I3" s="168"/>
      <c r="J3" s="168"/>
      <c r="K3" s="168"/>
      <c r="L3" s="168"/>
      <c r="M3" s="168"/>
      <c r="N3" s="168"/>
      <c r="O3" s="168"/>
      <c r="P3" s="168"/>
      <c r="Q3" s="168"/>
      <c r="R3" s="168"/>
      <c r="S3" s="168"/>
      <c r="T3" s="168"/>
      <c r="U3" s="168"/>
      <c r="V3" s="168"/>
      <c r="W3" s="168"/>
      <c r="X3" s="168"/>
      <c r="Y3" s="168"/>
      <c r="Z3" s="168"/>
      <c r="AA3" s="168"/>
      <c r="AB3" s="168"/>
      <c r="AC3" s="168"/>
      <c r="AD3" s="168"/>
      <c r="AE3" s="168"/>
      <c r="AF3" s="168"/>
      <c r="AG3" s="168"/>
      <c r="AH3" s="168"/>
      <c r="AI3" s="168"/>
      <c r="AJ3" s="168"/>
      <c r="AK3" s="168"/>
      <c r="AL3" s="168"/>
      <c r="AM3" s="168"/>
      <c r="AN3" s="168"/>
      <c r="AO3" s="168"/>
      <c r="AP3" s="168"/>
      <c r="AQ3" s="168"/>
      <c r="AR3" s="168"/>
      <c r="AS3" s="168"/>
      <c r="AT3" s="168"/>
      <c r="AU3" s="168"/>
      <c r="AV3" s="168"/>
      <c r="AW3" s="168"/>
      <c r="AX3" s="168"/>
      <c r="AY3" s="168"/>
      <c r="AZ3" s="168"/>
      <c r="BA3" s="169"/>
    </row>
    <row r="4" spans="1:53" ht="15" customHeight="1">
      <c r="A4" s="167"/>
      <c r="B4" s="168"/>
      <c r="C4" s="168"/>
      <c r="D4" s="168"/>
      <c r="E4" s="168"/>
      <c r="F4" s="168"/>
      <c r="G4" s="168"/>
      <c r="H4" s="168"/>
      <c r="I4" s="168"/>
      <c r="J4" s="168" t="s">
        <v>374</v>
      </c>
      <c r="K4" s="168"/>
      <c r="L4" s="168"/>
      <c r="M4" s="168"/>
      <c r="N4" s="168"/>
      <c r="O4" s="168"/>
      <c r="P4" s="168"/>
      <c r="Q4" s="168"/>
      <c r="R4" s="168"/>
      <c r="S4" s="168"/>
      <c r="T4" s="168"/>
      <c r="U4" s="168"/>
      <c r="V4" s="168"/>
      <c r="W4" s="168"/>
      <c r="X4" s="168"/>
      <c r="Y4" s="168"/>
      <c r="Z4" s="168"/>
      <c r="AA4" s="168"/>
      <c r="AB4" s="168"/>
      <c r="AC4" s="168"/>
      <c r="AD4" s="168"/>
      <c r="AE4" s="168"/>
      <c r="AF4" s="168"/>
      <c r="AG4" s="168"/>
      <c r="AH4" s="168"/>
      <c r="AI4" s="168"/>
      <c r="AJ4" s="168"/>
      <c r="AK4" s="168"/>
      <c r="AL4" s="168"/>
      <c r="AM4" s="168"/>
      <c r="AN4" s="168"/>
      <c r="AO4" s="168"/>
      <c r="AP4" s="168"/>
      <c r="AQ4" s="168"/>
      <c r="AR4" s="168"/>
      <c r="AS4" s="168"/>
      <c r="AT4" s="168"/>
      <c r="AU4" s="168"/>
      <c r="AV4" s="168"/>
      <c r="AW4" s="168"/>
      <c r="AX4" s="168"/>
      <c r="AY4" s="168"/>
      <c r="AZ4" s="168"/>
      <c r="BA4" s="169"/>
    </row>
    <row r="5" spans="1:53" ht="15" customHeight="1">
      <c r="A5" s="167"/>
      <c r="B5" s="168"/>
      <c r="C5" s="168"/>
      <c r="D5" s="168"/>
      <c r="E5" s="168"/>
      <c r="F5" s="168"/>
      <c r="G5" s="168"/>
      <c r="H5" s="168"/>
      <c r="I5" s="168"/>
      <c r="J5" s="168"/>
      <c r="K5" s="168"/>
      <c r="L5" s="168"/>
      <c r="M5" s="168"/>
      <c r="N5" s="168"/>
      <c r="O5" s="168"/>
      <c r="P5" s="168"/>
      <c r="Q5" s="168"/>
      <c r="R5" s="168"/>
      <c r="S5" s="168"/>
      <c r="T5" s="168"/>
      <c r="U5" s="168"/>
      <c r="V5" s="168"/>
      <c r="W5" s="168"/>
      <c r="X5" s="168"/>
      <c r="Y5" s="168"/>
      <c r="Z5" s="168"/>
      <c r="AA5" s="168"/>
      <c r="AB5" s="168"/>
      <c r="AC5" s="168"/>
      <c r="AD5" s="168"/>
      <c r="AE5" s="168"/>
      <c r="AF5" s="168"/>
      <c r="AG5" s="168"/>
      <c r="AH5" s="168"/>
      <c r="AI5" s="168"/>
      <c r="AJ5" s="168"/>
      <c r="AK5" s="168"/>
      <c r="AL5" s="168"/>
      <c r="AM5" s="168"/>
      <c r="AN5" s="168"/>
      <c r="AO5" s="168"/>
      <c r="AP5" s="168"/>
      <c r="AQ5" s="168"/>
      <c r="AR5" s="168"/>
      <c r="AS5" s="168"/>
      <c r="AT5" s="168"/>
      <c r="AU5" s="168"/>
      <c r="AV5" s="168"/>
      <c r="AW5" s="168"/>
      <c r="AX5" s="168"/>
      <c r="AY5" s="168"/>
      <c r="AZ5" s="168"/>
      <c r="BA5" s="169"/>
    </row>
    <row r="6" spans="1:53" ht="15" customHeight="1">
      <c r="A6" s="167"/>
      <c r="B6" s="168"/>
      <c r="C6" s="93" t="s">
        <v>246</v>
      </c>
      <c r="D6" s="168"/>
      <c r="E6" s="168"/>
      <c r="F6" s="168"/>
      <c r="G6" s="168"/>
      <c r="H6" s="168"/>
      <c r="I6" s="168"/>
      <c r="J6" s="168"/>
      <c r="K6" s="168"/>
      <c r="L6" s="168"/>
      <c r="M6" s="168"/>
      <c r="N6" s="168"/>
      <c r="O6" s="168"/>
      <c r="P6" s="168"/>
      <c r="Q6" s="168"/>
      <c r="R6" s="168"/>
      <c r="S6" s="168"/>
      <c r="T6" s="168"/>
      <c r="U6" s="168"/>
      <c r="V6" s="168"/>
      <c r="W6" s="168"/>
      <c r="X6" s="168"/>
      <c r="Y6" s="168"/>
      <c r="Z6" s="168"/>
      <c r="AA6" s="168"/>
      <c r="AB6" s="168"/>
      <c r="AC6" s="168"/>
      <c r="AD6" s="168"/>
      <c r="AE6" s="168"/>
      <c r="AF6" s="168"/>
      <c r="AG6" s="168"/>
      <c r="AH6" s="168"/>
      <c r="AI6" s="168"/>
      <c r="AJ6" s="168"/>
      <c r="AK6" s="168"/>
      <c r="AL6" s="168"/>
      <c r="AM6" s="168"/>
      <c r="AN6" s="168"/>
      <c r="AO6" s="168"/>
      <c r="AP6" s="168"/>
      <c r="AQ6" s="168"/>
      <c r="AR6" s="168"/>
      <c r="AS6" s="168"/>
      <c r="AT6" s="168"/>
      <c r="AU6" s="168"/>
      <c r="AV6" s="168"/>
      <c r="AW6" s="168"/>
      <c r="AX6" s="168"/>
      <c r="AY6" s="168"/>
      <c r="AZ6" s="168"/>
      <c r="BA6" s="169"/>
    </row>
    <row r="7" spans="1:53" ht="15" customHeight="1">
      <c r="A7" s="167"/>
      <c r="B7" s="168"/>
      <c r="C7" s="168"/>
      <c r="D7" s="168"/>
      <c r="E7" s="168"/>
      <c r="F7" s="168"/>
      <c r="G7" s="168"/>
      <c r="H7" s="168"/>
      <c r="I7" s="168"/>
      <c r="J7" s="168"/>
      <c r="K7" s="168"/>
      <c r="L7" s="168"/>
      <c r="M7" s="168"/>
      <c r="N7" s="168"/>
      <c r="O7" s="168"/>
      <c r="P7" s="168"/>
      <c r="Q7" s="168"/>
      <c r="R7" s="168"/>
      <c r="S7" s="168"/>
      <c r="T7" s="168"/>
      <c r="U7" s="168"/>
      <c r="V7" s="168"/>
      <c r="W7" s="168"/>
      <c r="X7" s="168"/>
      <c r="Y7" s="168"/>
      <c r="Z7" s="168"/>
      <c r="AA7" s="168"/>
      <c r="AB7" s="168"/>
      <c r="AC7" s="168"/>
      <c r="AD7" s="168"/>
      <c r="AE7" s="168"/>
      <c r="AF7" s="168"/>
      <c r="AG7" s="168"/>
      <c r="AH7" s="168"/>
      <c r="AI7" s="168"/>
      <c r="AJ7" s="168"/>
      <c r="AK7" s="168"/>
      <c r="AL7" s="168"/>
      <c r="AM7" s="168"/>
      <c r="AN7" s="168"/>
      <c r="AO7" s="168"/>
      <c r="AP7" s="168"/>
      <c r="AQ7" s="168"/>
      <c r="AR7" s="168"/>
      <c r="AS7" s="168"/>
      <c r="AT7" s="168"/>
      <c r="AU7" s="168"/>
      <c r="AV7" s="168"/>
      <c r="AW7" s="168"/>
      <c r="AX7" s="168"/>
      <c r="AY7" s="168"/>
      <c r="AZ7" s="168"/>
      <c r="BA7" s="169"/>
    </row>
    <row r="8" spans="1:53" ht="15" customHeight="1">
      <c r="A8" s="167"/>
      <c r="B8" s="168"/>
      <c r="C8" s="168"/>
      <c r="D8" s="168"/>
      <c r="E8" s="168"/>
      <c r="F8" s="94">
        <v>1</v>
      </c>
      <c r="G8" s="93"/>
      <c r="H8" s="93" t="s">
        <v>247</v>
      </c>
      <c r="I8" s="168"/>
      <c r="J8" s="168"/>
      <c r="K8" s="168"/>
      <c r="L8" s="168"/>
      <c r="M8" s="168"/>
      <c r="N8" s="168"/>
      <c r="O8" s="168"/>
      <c r="P8" s="168"/>
      <c r="Q8" s="168"/>
      <c r="R8" s="168"/>
      <c r="S8" s="168"/>
      <c r="T8" s="168"/>
      <c r="U8" s="168"/>
      <c r="V8" s="168"/>
      <c r="W8" s="168"/>
      <c r="X8" s="168"/>
      <c r="Y8" s="168"/>
      <c r="Z8" s="168"/>
      <c r="AA8" s="168"/>
      <c r="AB8" s="168"/>
      <c r="AC8" s="168"/>
      <c r="AD8" s="168"/>
      <c r="AE8" s="168"/>
      <c r="AF8" s="168"/>
      <c r="AG8" s="168"/>
      <c r="AH8" s="168"/>
      <c r="AI8" s="168"/>
      <c r="AJ8" s="168"/>
      <c r="AK8" s="168"/>
      <c r="AL8" s="168"/>
      <c r="AM8" s="168"/>
      <c r="AN8" s="168"/>
      <c r="AO8" s="168"/>
      <c r="AP8" s="168"/>
      <c r="AQ8" s="168"/>
      <c r="AR8" s="168"/>
      <c r="AS8" s="168"/>
      <c r="AT8" s="168"/>
      <c r="AU8" s="168"/>
      <c r="AV8" s="168"/>
      <c r="AW8" s="168"/>
      <c r="AX8" s="168"/>
      <c r="AY8" s="168"/>
      <c r="AZ8" s="168"/>
      <c r="BA8" s="169"/>
    </row>
    <row r="9" spans="1:53" ht="15" customHeight="1">
      <c r="A9" s="167"/>
      <c r="B9" s="168"/>
      <c r="C9" s="168"/>
      <c r="D9" s="168"/>
      <c r="E9" s="168"/>
      <c r="F9" s="94">
        <v>2</v>
      </c>
      <c r="G9" s="93"/>
      <c r="H9" s="93" t="s">
        <v>263</v>
      </c>
      <c r="I9" s="168"/>
      <c r="J9" s="168"/>
      <c r="K9" s="168"/>
      <c r="L9" s="168"/>
      <c r="M9" s="168"/>
      <c r="N9" s="168"/>
      <c r="O9" s="168"/>
      <c r="P9" s="168"/>
      <c r="Q9" s="168"/>
      <c r="R9" s="168"/>
      <c r="S9" s="168"/>
      <c r="T9" s="168"/>
      <c r="U9" s="168"/>
      <c r="V9" s="168"/>
      <c r="W9" s="168"/>
      <c r="X9" s="168"/>
      <c r="Y9" s="168"/>
      <c r="Z9" s="168"/>
      <c r="AA9" s="168"/>
      <c r="AB9" s="168"/>
      <c r="AC9" s="168"/>
      <c r="AD9" s="168"/>
      <c r="AE9" s="168"/>
      <c r="AF9" s="168"/>
      <c r="AG9" s="168"/>
      <c r="AH9" s="168"/>
      <c r="AI9" s="168"/>
      <c r="AJ9" s="168"/>
      <c r="AK9" s="168"/>
      <c r="AL9" s="168"/>
      <c r="AM9" s="168"/>
      <c r="AN9" s="168"/>
      <c r="AO9" s="168"/>
      <c r="AP9" s="168"/>
      <c r="AQ9" s="168"/>
      <c r="AR9" s="168"/>
      <c r="AS9" s="168"/>
      <c r="AT9" s="168"/>
      <c r="AU9" s="168"/>
      <c r="AV9" s="168"/>
      <c r="AW9" s="168"/>
      <c r="AX9" s="168"/>
      <c r="AY9" s="168"/>
      <c r="AZ9" s="168"/>
      <c r="BA9" s="169"/>
    </row>
    <row r="10" spans="1:53" ht="15" customHeight="1">
      <c r="A10" s="167"/>
      <c r="B10" s="168"/>
      <c r="C10" s="168"/>
      <c r="D10" s="168"/>
      <c r="E10" s="168"/>
      <c r="F10" s="95" t="s">
        <v>317</v>
      </c>
      <c r="G10" s="93"/>
      <c r="H10" s="93" t="s">
        <v>318</v>
      </c>
      <c r="I10" s="168"/>
      <c r="J10" s="168"/>
      <c r="K10" s="168"/>
      <c r="L10" s="168"/>
      <c r="M10" s="168"/>
      <c r="N10" s="168"/>
      <c r="O10" s="168"/>
      <c r="P10" s="168"/>
      <c r="Q10" s="168"/>
      <c r="R10" s="168"/>
      <c r="S10" s="168"/>
      <c r="T10" s="168"/>
      <c r="U10" s="168"/>
      <c r="V10" s="168"/>
      <c r="W10" s="168"/>
      <c r="X10" s="168"/>
      <c r="Y10" s="168"/>
      <c r="Z10" s="168"/>
      <c r="AA10" s="168"/>
      <c r="AB10" s="168"/>
      <c r="AC10" s="168"/>
      <c r="AD10" s="168"/>
      <c r="AE10" s="168"/>
      <c r="AF10" s="168"/>
      <c r="AG10" s="168"/>
      <c r="AH10" s="168"/>
      <c r="AI10" s="168"/>
      <c r="AJ10" s="168"/>
      <c r="AK10" s="168"/>
      <c r="AL10" s="168"/>
      <c r="AM10" s="168"/>
      <c r="AN10" s="168"/>
      <c r="AO10" s="168"/>
      <c r="AP10" s="168"/>
      <c r="AQ10" s="168"/>
      <c r="AR10" s="168"/>
      <c r="AS10" s="168"/>
      <c r="AT10" s="168"/>
      <c r="AU10" s="168"/>
      <c r="AV10" s="168"/>
      <c r="AW10" s="168"/>
      <c r="AX10" s="168"/>
      <c r="AY10" s="168"/>
      <c r="AZ10" s="168"/>
      <c r="BA10" s="169"/>
    </row>
    <row r="11" spans="1:53" ht="15" customHeight="1">
      <c r="A11" s="167"/>
      <c r="B11" s="168"/>
      <c r="C11" s="168"/>
      <c r="D11" s="168"/>
      <c r="E11" s="168"/>
      <c r="F11" s="95"/>
      <c r="G11" s="168"/>
      <c r="H11" s="93"/>
      <c r="I11" s="168"/>
      <c r="J11" s="168"/>
      <c r="K11" s="168"/>
      <c r="L11" s="168"/>
      <c r="M11" s="168"/>
      <c r="N11" s="168"/>
      <c r="O11" s="168"/>
      <c r="P11" s="168"/>
      <c r="Q11" s="168"/>
      <c r="R11" s="168"/>
      <c r="S11" s="168"/>
      <c r="T11" s="168"/>
      <c r="U11" s="168"/>
      <c r="V11" s="168"/>
      <c r="W11" s="168"/>
      <c r="X11" s="168"/>
      <c r="Y11" s="168"/>
      <c r="Z11" s="168"/>
      <c r="AA11" s="168"/>
      <c r="AB11" s="168"/>
      <c r="AC11" s="168"/>
      <c r="AD11" s="168"/>
      <c r="AE11" s="168"/>
      <c r="AF11" s="168"/>
      <c r="AG11" s="168"/>
      <c r="AH11" s="168"/>
      <c r="AI11" s="168"/>
      <c r="AJ11" s="168"/>
      <c r="AK11" s="168"/>
      <c r="AL11" s="168"/>
      <c r="AM11" s="168"/>
      <c r="AN11" s="168"/>
      <c r="AO11" s="168"/>
      <c r="AP11" s="168"/>
      <c r="AQ11" s="168"/>
      <c r="AR11" s="168"/>
      <c r="AS11" s="168"/>
      <c r="AT11" s="168"/>
      <c r="AU11" s="168"/>
      <c r="AV11" s="168"/>
      <c r="AW11" s="168"/>
      <c r="AX11" s="168"/>
      <c r="AY11" s="168"/>
      <c r="AZ11" s="168"/>
      <c r="BA11" s="169"/>
    </row>
    <row r="12" spans="1:53" ht="15" customHeight="1">
      <c r="A12" s="167"/>
      <c r="B12" s="168"/>
      <c r="C12" s="168"/>
      <c r="D12" s="168"/>
      <c r="E12" s="168"/>
      <c r="F12" s="168"/>
      <c r="G12" s="168"/>
      <c r="H12" s="168"/>
      <c r="I12" s="168"/>
      <c r="J12" s="168"/>
      <c r="K12" s="168"/>
      <c r="L12" s="168"/>
      <c r="M12" s="168"/>
      <c r="N12" s="168"/>
      <c r="O12" s="168"/>
      <c r="P12" s="168"/>
      <c r="Q12" s="168"/>
      <c r="R12" s="168"/>
      <c r="S12" s="168"/>
      <c r="T12" s="168"/>
      <c r="U12" s="168"/>
      <c r="V12" s="168"/>
      <c r="W12" s="168"/>
      <c r="X12" s="168"/>
      <c r="Y12" s="168"/>
      <c r="Z12" s="168"/>
      <c r="AA12" s="168"/>
      <c r="AB12" s="168"/>
      <c r="AC12" s="168"/>
      <c r="AD12" s="168"/>
      <c r="AE12" s="168"/>
      <c r="AF12" s="168"/>
      <c r="AG12" s="168"/>
      <c r="AH12" s="168"/>
      <c r="AI12" s="168"/>
      <c r="AJ12" s="168"/>
      <c r="AK12" s="168"/>
      <c r="AL12" s="168"/>
      <c r="AM12" s="168"/>
      <c r="AN12" s="168"/>
      <c r="AO12" s="168"/>
      <c r="AP12" s="168"/>
      <c r="AQ12" s="168"/>
      <c r="AR12" s="168"/>
      <c r="AS12" s="168"/>
      <c r="AT12" s="168"/>
      <c r="AU12" s="168"/>
      <c r="AV12" s="168"/>
      <c r="AW12" s="168"/>
      <c r="AX12" s="168"/>
      <c r="AY12" s="168"/>
      <c r="AZ12" s="168"/>
      <c r="BA12" s="169"/>
    </row>
    <row r="13" spans="1:53" ht="15" customHeight="1">
      <c r="A13" s="167"/>
      <c r="B13" s="168"/>
      <c r="C13" s="168"/>
      <c r="D13" s="168"/>
      <c r="E13" s="168"/>
      <c r="F13" s="168"/>
      <c r="G13" s="168"/>
      <c r="H13" s="168"/>
      <c r="I13" s="168"/>
      <c r="J13" s="168"/>
      <c r="K13" s="168"/>
      <c r="L13" s="168"/>
      <c r="M13" s="168"/>
      <c r="N13" s="168"/>
      <c r="O13" s="168"/>
      <c r="P13" s="168"/>
      <c r="Q13" s="168"/>
      <c r="R13" s="168"/>
      <c r="S13" s="168"/>
      <c r="T13" s="168"/>
      <c r="U13" s="168"/>
      <c r="V13" s="168"/>
      <c r="W13" s="168"/>
      <c r="X13" s="168"/>
      <c r="Y13" s="168"/>
      <c r="Z13" s="168"/>
      <c r="AA13" s="168"/>
      <c r="AB13" s="168"/>
      <c r="AC13" s="168"/>
      <c r="AD13" s="168"/>
      <c r="AE13" s="168"/>
      <c r="AF13" s="168"/>
      <c r="AG13" s="168"/>
      <c r="AH13" s="168"/>
      <c r="AI13" s="168"/>
      <c r="AJ13" s="168"/>
      <c r="AK13" s="168"/>
      <c r="AL13" s="168"/>
      <c r="AM13" s="168"/>
      <c r="AN13" s="168"/>
      <c r="AO13" s="168"/>
      <c r="AP13" s="168"/>
      <c r="AQ13" s="168"/>
      <c r="AR13" s="168"/>
      <c r="AS13" s="168"/>
      <c r="AT13" s="168"/>
      <c r="AU13" s="168"/>
      <c r="AV13" s="168"/>
      <c r="AW13" s="168"/>
      <c r="AX13" s="168"/>
      <c r="AY13" s="168"/>
      <c r="AZ13" s="168"/>
      <c r="BA13" s="169"/>
    </row>
    <row r="14" spans="1:53" ht="15" customHeight="1">
      <c r="A14" s="110">
        <v>1</v>
      </c>
      <c r="B14" s="97"/>
      <c r="C14" s="96" t="s">
        <v>247</v>
      </c>
      <c r="D14" s="97"/>
      <c r="E14" s="97"/>
      <c r="F14" s="97"/>
      <c r="G14" s="97"/>
      <c r="H14" s="97"/>
      <c r="I14" s="97"/>
      <c r="J14" s="97"/>
      <c r="K14" s="97"/>
      <c r="L14" s="97"/>
      <c r="M14" s="97"/>
      <c r="N14" s="97"/>
      <c r="O14" s="97"/>
      <c r="P14" s="97"/>
      <c r="Q14" s="97"/>
      <c r="R14" s="97"/>
      <c r="S14" s="97"/>
      <c r="T14" s="170"/>
      <c r="U14" s="170"/>
      <c r="V14" s="170"/>
      <c r="W14" s="170"/>
      <c r="X14" s="170"/>
      <c r="Y14" s="170"/>
      <c r="Z14" s="170"/>
      <c r="AA14" s="170"/>
      <c r="AB14" s="170"/>
      <c r="AC14" s="170"/>
      <c r="AD14" s="170"/>
      <c r="AE14" s="170"/>
      <c r="AF14" s="170"/>
      <c r="AG14" s="170"/>
      <c r="AH14" s="170"/>
      <c r="AI14" s="170"/>
      <c r="AJ14" s="170"/>
      <c r="AK14" s="170"/>
      <c r="AL14" s="170"/>
      <c r="AM14" s="170"/>
      <c r="AN14" s="170"/>
      <c r="AO14" s="170"/>
      <c r="AP14" s="170"/>
      <c r="AQ14" s="170"/>
      <c r="AR14" s="170"/>
      <c r="AS14" s="170"/>
      <c r="AT14" s="170"/>
      <c r="AU14" s="170"/>
      <c r="AV14" s="170"/>
      <c r="AW14" s="170"/>
      <c r="AX14" s="170"/>
      <c r="AY14" s="170"/>
      <c r="AZ14" s="170"/>
      <c r="BA14" s="171"/>
    </row>
    <row r="15" spans="1:53" ht="15" customHeight="1">
      <c r="A15" s="98"/>
      <c r="B15" s="168"/>
      <c r="C15" s="93"/>
      <c r="D15" s="168"/>
      <c r="E15" s="168"/>
      <c r="F15" s="168"/>
      <c r="G15" s="168"/>
      <c r="H15" s="168"/>
      <c r="I15" s="168"/>
      <c r="J15" s="168"/>
      <c r="K15" s="168"/>
      <c r="L15" s="168"/>
      <c r="M15" s="168"/>
      <c r="N15" s="168"/>
      <c r="O15" s="168"/>
      <c r="P15" s="168"/>
      <c r="Q15" s="168"/>
      <c r="R15" s="168"/>
      <c r="S15" s="168"/>
      <c r="T15" s="168"/>
      <c r="U15" s="168"/>
      <c r="V15" s="168"/>
      <c r="W15" s="168"/>
      <c r="X15" s="168"/>
      <c r="Y15" s="168"/>
      <c r="Z15" s="168"/>
      <c r="AA15" s="168"/>
      <c r="AB15" s="168"/>
      <c r="AC15" s="168"/>
      <c r="AD15" s="168"/>
      <c r="AE15" s="168"/>
      <c r="AF15" s="168"/>
      <c r="AG15" s="168"/>
      <c r="AH15" s="168"/>
      <c r="AI15" s="168"/>
      <c r="AJ15" s="168"/>
      <c r="AK15" s="168"/>
      <c r="AL15" s="168"/>
      <c r="AM15" s="168"/>
      <c r="AN15" s="168"/>
      <c r="AO15" s="168"/>
      <c r="AP15" s="168"/>
      <c r="AQ15" s="168"/>
      <c r="AR15" s="168"/>
      <c r="AS15" s="168"/>
      <c r="AT15" s="168"/>
      <c r="AU15" s="168"/>
      <c r="AV15" s="168"/>
      <c r="AW15" s="168"/>
      <c r="AX15" s="168"/>
      <c r="AY15" s="168"/>
      <c r="AZ15" s="168"/>
      <c r="BA15" s="169"/>
    </row>
    <row r="16" spans="1:53" ht="15" customHeight="1">
      <c r="A16" s="167"/>
      <c r="B16" s="168"/>
      <c r="C16" s="168"/>
      <c r="D16" s="168"/>
      <c r="E16" s="168"/>
      <c r="F16" s="168"/>
      <c r="G16" s="168"/>
      <c r="H16" s="168"/>
      <c r="I16" s="168"/>
      <c r="J16" s="168"/>
      <c r="K16" s="168"/>
      <c r="L16" s="168"/>
      <c r="M16" s="168"/>
      <c r="N16" s="168"/>
      <c r="O16" s="168"/>
      <c r="P16" s="168"/>
      <c r="Q16" s="168"/>
      <c r="R16" s="168"/>
      <c r="S16" s="168"/>
      <c r="T16" s="168"/>
      <c r="U16" s="168"/>
      <c r="V16" s="168"/>
      <c r="W16" s="168"/>
      <c r="X16" s="168"/>
      <c r="Y16" s="168"/>
      <c r="Z16" s="168"/>
      <c r="AA16" s="168"/>
      <c r="AB16" s="168"/>
      <c r="AC16" s="168"/>
      <c r="AD16" s="168"/>
      <c r="AE16" s="168"/>
      <c r="AF16" s="168"/>
      <c r="AG16" s="168"/>
      <c r="AH16" s="168"/>
      <c r="AI16" s="168"/>
      <c r="AJ16" s="168"/>
      <c r="AK16" s="168"/>
      <c r="AL16" s="168"/>
      <c r="AM16" s="168"/>
      <c r="AN16" s="168"/>
      <c r="AO16" s="168"/>
      <c r="AP16" s="168"/>
      <c r="AQ16" s="168"/>
      <c r="AR16" s="168"/>
      <c r="AS16" s="168"/>
      <c r="AT16" s="168"/>
      <c r="AU16" s="168"/>
      <c r="AV16" s="168"/>
      <c r="AW16" s="168"/>
      <c r="AX16" s="168"/>
      <c r="AY16" s="168"/>
      <c r="AZ16" s="168"/>
      <c r="BA16" s="169"/>
    </row>
    <row r="17" spans="1:53" ht="15" customHeight="1">
      <c r="A17" s="167"/>
      <c r="B17" s="168"/>
      <c r="C17" s="168"/>
      <c r="D17" s="168" t="s">
        <v>248</v>
      </c>
      <c r="E17" s="168"/>
      <c r="F17" s="168"/>
      <c r="G17" s="168"/>
      <c r="H17" s="168"/>
      <c r="I17" s="168"/>
      <c r="J17" s="168"/>
      <c r="K17" s="168"/>
      <c r="L17" s="168"/>
      <c r="M17" s="168"/>
      <c r="N17" s="168"/>
      <c r="O17" s="168"/>
      <c r="P17" s="168"/>
      <c r="Q17" s="168"/>
      <c r="R17" s="168"/>
      <c r="S17" s="168"/>
      <c r="T17" s="168"/>
      <c r="U17" s="168"/>
      <c r="V17" s="168"/>
      <c r="W17" s="168"/>
      <c r="X17" s="168"/>
      <c r="Y17" s="168"/>
      <c r="Z17" s="168"/>
      <c r="AA17" s="168"/>
      <c r="AB17" s="168"/>
      <c r="AC17" s="168"/>
      <c r="AD17" s="168"/>
      <c r="AE17" s="168"/>
      <c r="AF17" s="168"/>
      <c r="AG17" s="168"/>
      <c r="AH17" s="168"/>
      <c r="AI17" s="168"/>
      <c r="AJ17" s="168"/>
      <c r="AK17" s="168"/>
      <c r="AL17" s="168"/>
      <c r="AM17" s="168"/>
      <c r="AN17" s="168"/>
      <c r="AO17" s="168"/>
      <c r="AP17" s="168"/>
      <c r="AQ17" s="168"/>
      <c r="AR17" s="168"/>
      <c r="AS17" s="168"/>
      <c r="AT17" s="168"/>
      <c r="AU17" s="168"/>
      <c r="AV17" s="168"/>
      <c r="AW17" s="168"/>
      <c r="AX17" s="168"/>
      <c r="AY17" s="168"/>
      <c r="AZ17" s="168"/>
      <c r="BA17" s="169"/>
    </row>
    <row r="18" spans="1:53" ht="15" customHeight="1">
      <c r="A18" s="167"/>
      <c r="B18" s="168"/>
      <c r="C18" s="168"/>
      <c r="D18" s="168" t="s">
        <v>250</v>
      </c>
      <c r="E18" s="168"/>
      <c r="F18" s="168"/>
      <c r="G18" s="168"/>
      <c r="H18" s="168"/>
      <c r="I18" s="168"/>
      <c r="J18" s="168"/>
      <c r="K18" s="168"/>
      <c r="L18" s="168"/>
      <c r="M18" s="168"/>
      <c r="N18" s="168"/>
      <c r="O18" s="168"/>
      <c r="P18" s="168"/>
      <c r="Q18" s="168"/>
      <c r="R18" s="168"/>
      <c r="S18" s="168"/>
      <c r="T18" s="168"/>
      <c r="U18" s="168"/>
      <c r="V18" s="168"/>
      <c r="W18" s="168"/>
      <c r="X18" s="168"/>
      <c r="Y18" s="168"/>
      <c r="Z18" s="168"/>
      <c r="AA18" s="168"/>
      <c r="AB18" s="168"/>
      <c r="AC18" s="168"/>
      <c r="AD18" s="168"/>
      <c r="AE18" s="168"/>
      <c r="AF18" s="168"/>
      <c r="AG18" s="168"/>
      <c r="AH18" s="168"/>
      <c r="AI18" s="168"/>
      <c r="AJ18" s="168"/>
      <c r="AK18" s="168"/>
      <c r="AL18" s="168"/>
      <c r="AM18" s="168"/>
      <c r="AN18" s="168"/>
      <c r="AO18" s="168"/>
      <c r="AP18" s="168"/>
      <c r="AQ18" s="168"/>
      <c r="AR18" s="168"/>
      <c r="AS18" s="168"/>
      <c r="AT18" s="168"/>
      <c r="AU18" s="168"/>
      <c r="AV18" s="168"/>
      <c r="AW18" s="168"/>
      <c r="AX18" s="168"/>
      <c r="AY18" s="168"/>
      <c r="AZ18" s="168"/>
      <c r="BA18" s="169"/>
    </row>
    <row r="19" spans="1:53" ht="15" customHeight="1">
      <c r="A19" s="167"/>
      <c r="B19" s="168"/>
      <c r="C19" s="168"/>
      <c r="D19" s="168"/>
      <c r="E19" s="168"/>
      <c r="F19" s="168"/>
      <c r="G19" s="168"/>
      <c r="H19" s="168"/>
      <c r="I19" s="168"/>
      <c r="J19" s="168"/>
      <c r="K19" s="168"/>
      <c r="L19" s="168"/>
      <c r="M19" s="168"/>
      <c r="N19" s="168"/>
      <c r="O19" s="168"/>
      <c r="P19" s="168"/>
      <c r="Q19" s="168"/>
      <c r="R19" s="168"/>
      <c r="S19" s="168"/>
      <c r="T19" s="168"/>
      <c r="U19" s="168"/>
      <c r="V19" s="168"/>
      <c r="W19" s="168"/>
      <c r="X19" s="168"/>
      <c r="Y19" s="168"/>
      <c r="Z19" s="168"/>
      <c r="AA19" s="168"/>
      <c r="AB19" s="168"/>
      <c r="AC19" s="168"/>
      <c r="AD19" s="168"/>
      <c r="AE19" s="168"/>
      <c r="AF19" s="168"/>
      <c r="AG19" s="168"/>
      <c r="AH19" s="168"/>
      <c r="AI19" s="168"/>
      <c r="AJ19" s="168"/>
      <c r="AK19" s="168"/>
      <c r="AL19" s="168"/>
      <c r="AM19" s="168"/>
      <c r="AN19" s="168"/>
      <c r="AO19" s="168"/>
      <c r="AP19" s="168"/>
      <c r="AQ19" s="168"/>
      <c r="AR19" s="168"/>
      <c r="AS19" s="168"/>
      <c r="AT19" s="168"/>
      <c r="AU19" s="168"/>
      <c r="AV19" s="168"/>
      <c r="AW19" s="168"/>
      <c r="AX19" s="168"/>
      <c r="AY19" s="168"/>
      <c r="AZ19" s="168"/>
      <c r="BA19" s="169"/>
    </row>
    <row r="20" spans="1:53" ht="15" customHeight="1">
      <c r="A20" s="167"/>
      <c r="B20" s="168"/>
      <c r="C20" s="172"/>
      <c r="D20" s="168"/>
      <c r="E20" s="172" t="s">
        <v>177</v>
      </c>
      <c r="F20" s="172"/>
      <c r="G20" s="168"/>
      <c r="H20" s="168"/>
      <c r="I20" s="168"/>
      <c r="J20" s="168"/>
      <c r="K20" s="168"/>
      <c r="L20" s="168"/>
      <c r="M20" s="168"/>
      <c r="N20" s="168"/>
      <c r="O20" s="168"/>
      <c r="P20" s="168"/>
      <c r="Q20" s="168"/>
      <c r="R20" s="168"/>
      <c r="S20" s="168"/>
      <c r="T20" s="168"/>
      <c r="U20" s="168"/>
      <c r="V20" s="168"/>
      <c r="W20" s="168"/>
      <c r="X20" s="168"/>
      <c r="Y20" s="168"/>
      <c r="Z20" s="168"/>
      <c r="AA20" s="168"/>
      <c r="AB20" s="168"/>
      <c r="AC20" s="168"/>
      <c r="AD20" s="168"/>
      <c r="AE20" s="168"/>
      <c r="AF20" s="168"/>
      <c r="AG20" s="168"/>
      <c r="AH20" s="168"/>
      <c r="AI20" s="168"/>
      <c r="AJ20" s="168"/>
      <c r="AK20" s="168"/>
      <c r="AL20" s="168"/>
      <c r="AM20" s="168"/>
      <c r="AN20" s="168"/>
      <c r="AO20" s="168"/>
      <c r="AP20" s="168"/>
      <c r="AQ20" s="168"/>
      <c r="AR20" s="168"/>
      <c r="AS20" s="168"/>
      <c r="AT20" s="168"/>
      <c r="AU20" s="168"/>
      <c r="AV20" s="168"/>
      <c r="AW20" s="168"/>
      <c r="AX20" s="168"/>
      <c r="AY20" s="168"/>
      <c r="AZ20" s="168"/>
      <c r="BA20" s="169"/>
    </row>
    <row r="21" spans="1:53" ht="15" customHeight="1">
      <c r="A21" s="167"/>
      <c r="B21" s="168"/>
      <c r="C21" s="173"/>
      <c r="D21" s="168"/>
      <c r="E21" s="174" t="s">
        <v>249</v>
      </c>
      <c r="F21" s="174"/>
      <c r="G21" s="364"/>
      <c r="H21" s="364"/>
      <c r="I21" s="364"/>
      <c r="J21" s="364"/>
      <c r="K21" s="364"/>
      <c r="L21" s="364"/>
      <c r="M21" s="364"/>
      <c r="N21" s="364"/>
      <c r="O21" s="364"/>
      <c r="P21" s="364"/>
      <c r="Q21" s="168"/>
      <c r="R21" s="168"/>
      <c r="S21" s="168"/>
      <c r="T21" s="168"/>
      <c r="U21" s="168"/>
      <c r="V21" s="168"/>
      <c r="W21" s="168"/>
      <c r="X21" s="168"/>
      <c r="Y21" s="168"/>
      <c r="Z21" s="168"/>
      <c r="AA21" s="168"/>
      <c r="AB21" s="168"/>
      <c r="AC21" s="168"/>
      <c r="AD21" s="168"/>
      <c r="AE21" s="168"/>
      <c r="AF21" s="168"/>
      <c r="AG21" s="168"/>
      <c r="AH21" s="168"/>
      <c r="AI21" s="168"/>
      <c r="AJ21" s="168"/>
      <c r="AK21" s="168"/>
      <c r="AL21" s="168"/>
      <c r="AM21" s="168"/>
      <c r="AN21" s="168"/>
      <c r="AO21" s="168"/>
      <c r="AP21" s="168"/>
      <c r="AQ21" s="168"/>
      <c r="AR21" s="168"/>
      <c r="AS21" s="168"/>
      <c r="AT21" s="168"/>
      <c r="AU21" s="168"/>
      <c r="AV21" s="168"/>
      <c r="AW21" s="168"/>
      <c r="AX21" s="168"/>
      <c r="AY21" s="168"/>
      <c r="AZ21" s="168"/>
      <c r="BA21" s="169"/>
    </row>
    <row r="22" spans="1:53" ht="15" customHeight="1">
      <c r="A22" s="167"/>
      <c r="B22" s="168"/>
      <c r="C22" s="172"/>
      <c r="D22" s="168"/>
      <c r="E22" s="172" t="s">
        <v>188</v>
      </c>
      <c r="F22" s="172"/>
      <c r="G22" s="364"/>
      <c r="H22" s="364"/>
      <c r="I22" s="364"/>
      <c r="J22" s="364"/>
      <c r="K22" s="364"/>
      <c r="L22" s="364"/>
      <c r="M22" s="364"/>
      <c r="N22" s="364"/>
      <c r="O22" s="364"/>
      <c r="P22" s="364"/>
      <c r="Q22" s="168"/>
      <c r="R22" s="168"/>
      <c r="S22" s="168"/>
      <c r="T22" s="168"/>
      <c r="U22" s="168"/>
      <c r="V22" s="168"/>
      <c r="W22" s="168"/>
      <c r="X22" s="168"/>
      <c r="Y22" s="168"/>
      <c r="Z22" s="168"/>
      <c r="AA22" s="168"/>
      <c r="AB22" s="168"/>
      <c r="AC22" s="168"/>
      <c r="AD22" s="168"/>
      <c r="AE22" s="168"/>
      <c r="AF22" s="168"/>
      <c r="AG22" s="168"/>
      <c r="AH22" s="168"/>
      <c r="AI22" s="168"/>
      <c r="AJ22" s="168"/>
      <c r="AK22" s="168"/>
      <c r="AL22" s="168"/>
      <c r="AM22" s="168"/>
      <c r="AN22" s="168"/>
      <c r="AO22" s="168"/>
      <c r="AP22" s="168"/>
      <c r="AQ22" s="168"/>
      <c r="AR22" s="168"/>
      <c r="AS22" s="168"/>
      <c r="AT22" s="168"/>
      <c r="AU22" s="168"/>
      <c r="AV22" s="168"/>
      <c r="AW22" s="168"/>
      <c r="AX22" s="168"/>
      <c r="AY22" s="168"/>
      <c r="AZ22" s="168"/>
      <c r="BA22" s="169"/>
    </row>
    <row r="23" spans="1:53" ht="15" customHeight="1">
      <c r="A23" s="167"/>
      <c r="B23" s="168"/>
      <c r="C23" s="168"/>
      <c r="D23" s="168"/>
      <c r="E23" s="168"/>
      <c r="F23" s="168"/>
      <c r="G23" s="168"/>
      <c r="H23" s="168"/>
      <c r="I23" s="168"/>
      <c r="J23" s="168"/>
      <c r="K23" s="168"/>
      <c r="L23" s="168"/>
      <c r="M23" s="168"/>
      <c r="N23" s="168"/>
      <c r="O23" s="168"/>
      <c r="P23" s="168"/>
      <c r="Q23" s="168"/>
      <c r="R23" s="168"/>
      <c r="S23" s="168"/>
      <c r="T23" s="168"/>
      <c r="U23" s="168"/>
      <c r="V23" s="168"/>
      <c r="W23" s="168"/>
      <c r="X23" s="168"/>
      <c r="Y23" s="168"/>
      <c r="Z23" s="168"/>
      <c r="AA23" s="168"/>
      <c r="AB23" s="168"/>
      <c r="AC23" s="168"/>
      <c r="AD23" s="168"/>
      <c r="AE23" s="168"/>
      <c r="AF23" s="168"/>
      <c r="AG23" s="168"/>
      <c r="AH23" s="168"/>
      <c r="AI23" s="168"/>
      <c r="AJ23" s="168"/>
      <c r="AK23" s="168"/>
      <c r="AL23" s="168"/>
      <c r="AM23" s="168"/>
      <c r="AN23" s="168"/>
      <c r="AO23" s="168"/>
      <c r="AP23" s="168"/>
      <c r="AQ23" s="168"/>
      <c r="AR23" s="168"/>
      <c r="AS23" s="168"/>
      <c r="AT23" s="168"/>
      <c r="AU23" s="168"/>
      <c r="AV23" s="168"/>
      <c r="AW23" s="168"/>
      <c r="AX23" s="168"/>
      <c r="AY23" s="168"/>
      <c r="AZ23" s="168"/>
      <c r="BA23" s="169"/>
    </row>
    <row r="24" spans="1:53" ht="15" customHeight="1">
      <c r="A24" s="167"/>
      <c r="B24" s="168"/>
      <c r="C24" s="168"/>
      <c r="D24" s="168" t="s">
        <v>341</v>
      </c>
      <c r="E24" s="168"/>
      <c r="F24" s="168"/>
      <c r="G24" s="168"/>
      <c r="H24" s="168"/>
      <c r="I24" s="168"/>
      <c r="J24" s="168"/>
      <c r="K24" s="168"/>
      <c r="L24" s="168"/>
      <c r="M24" s="168"/>
      <c r="N24" s="168"/>
      <c r="O24" s="168"/>
      <c r="P24" s="168"/>
      <c r="Q24" s="168"/>
      <c r="R24" s="168"/>
      <c r="S24" s="168"/>
      <c r="T24" s="168"/>
      <c r="U24" s="168"/>
      <c r="V24" s="168"/>
      <c r="W24" s="168"/>
      <c r="X24" s="168"/>
      <c r="Y24" s="168"/>
      <c r="Z24" s="168"/>
      <c r="AA24" s="168"/>
      <c r="AB24" s="168"/>
      <c r="AC24" s="168"/>
      <c r="AD24" s="168"/>
      <c r="AE24" s="168"/>
      <c r="AF24" s="168"/>
      <c r="AG24" s="168"/>
      <c r="AH24" s="168"/>
      <c r="AI24" s="168"/>
      <c r="AJ24" s="168"/>
      <c r="AK24" s="168"/>
      <c r="AL24" s="168"/>
      <c r="AM24" s="168"/>
      <c r="AN24" s="168"/>
      <c r="AO24" s="168"/>
      <c r="AP24" s="168"/>
      <c r="AQ24" s="168"/>
      <c r="AR24" s="168"/>
      <c r="AS24" s="168"/>
      <c r="AT24" s="168"/>
      <c r="AU24" s="168"/>
      <c r="AV24" s="168"/>
      <c r="AW24" s="168"/>
      <c r="AX24" s="168"/>
      <c r="AY24" s="168"/>
      <c r="AZ24" s="168"/>
      <c r="BA24" s="169"/>
    </row>
    <row r="25" spans="1:53" ht="15" customHeight="1">
      <c r="A25" s="167"/>
      <c r="B25" s="168"/>
      <c r="C25" s="168"/>
      <c r="D25" s="168"/>
      <c r="E25" s="168"/>
      <c r="F25" s="168"/>
      <c r="G25" s="168"/>
      <c r="H25" s="168"/>
      <c r="I25" s="168"/>
      <c r="J25" s="168"/>
      <c r="K25" s="168"/>
      <c r="L25" s="168"/>
      <c r="M25" s="168"/>
      <c r="N25" s="168"/>
      <c r="O25" s="168"/>
      <c r="P25" s="168"/>
      <c r="Q25" s="168"/>
      <c r="R25" s="168"/>
      <c r="S25" s="168"/>
      <c r="T25" s="168"/>
      <c r="U25" s="168"/>
      <c r="V25" s="168"/>
      <c r="W25" s="168"/>
      <c r="X25" s="168"/>
      <c r="Y25" s="168"/>
      <c r="Z25" s="168"/>
      <c r="AA25" s="168"/>
      <c r="AB25" s="168"/>
      <c r="AC25" s="168"/>
      <c r="AD25" s="168"/>
      <c r="AE25" s="168"/>
      <c r="AF25" s="168"/>
      <c r="AG25" s="168"/>
      <c r="AH25" s="168"/>
      <c r="AI25" s="168"/>
      <c r="AJ25" s="168"/>
      <c r="AK25" s="168"/>
      <c r="AL25" s="168"/>
      <c r="AM25" s="168"/>
      <c r="AN25" s="168"/>
      <c r="AO25" s="168"/>
      <c r="AP25" s="168"/>
      <c r="AQ25" s="168"/>
      <c r="AR25" s="168"/>
      <c r="AS25" s="168"/>
      <c r="AT25" s="168"/>
      <c r="AU25" s="168"/>
      <c r="AV25" s="168"/>
      <c r="AW25" s="168"/>
      <c r="AX25" s="168"/>
      <c r="AY25" s="168"/>
      <c r="AZ25" s="168"/>
      <c r="BA25" s="169"/>
    </row>
    <row r="26" spans="1:53" ht="15" customHeight="1">
      <c r="A26" s="167"/>
      <c r="B26" s="168"/>
      <c r="C26" s="168"/>
      <c r="D26" s="168"/>
      <c r="E26" s="168"/>
      <c r="F26" s="168"/>
      <c r="G26" s="168"/>
      <c r="H26" s="168"/>
      <c r="I26" s="168"/>
      <c r="J26" s="168"/>
      <c r="K26" s="168"/>
      <c r="L26" s="168"/>
      <c r="M26" s="168"/>
      <c r="N26" s="168"/>
      <c r="O26" s="168"/>
      <c r="P26" s="168"/>
      <c r="Q26" s="168"/>
      <c r="R26" s="168"/>
      <c r="S26" s="168"/>
      <c r="T26" s="168"/>
      <c r="U26" s="173"/>
      <c r="V26" s="168"/>
      <c r="W26" s="168"/>
      <c r="X26" s="168"/>
      <c r="Y26" s="168"/>
      <c r="Z26" s="168"/>
      <c r="AA26" s="168"/>
      <c r="AB26" s="168"/>
      <c r="AC26" s="168"/>
      <c r="AD26" s="168"/>
      <c r="AE26" s="168"/>
      <c r="AF26" s="168"/>
      <c r="AG26" s="168"/>
      <c r="AH26" s="168"/>
      <c r="AI26" s="168"/>
      <c r="AJ26" s="168"/>
      <c r="AK26" s="168"/>
      <c r="AL26" s="168"/>
      <c r="AM26" s="168"/>
      <c r="AN26" s="168"/>
      <c r="AO26" s="168"/>
      <c r="AP26" s="168"/>
      <c r="AQ26" s="168"/>
      <c r="AR26" s="168"/>
      <c r="AS26" s="168"/>
      <c r="AT26" s="168"/>
      <c r="AU26" s="168"/>
      <c r="AV26" s="168"/>
      <c r="AW26" s="168"/>
      <c r="AX26" s="168"/>
      <c r="AY26" s="168"/>
      <c r="AZ26" s="168"/>
      <c r="BA26" s="169"/>
    </row>
    <row r="27" spans="1:53" ht="15" customHeight="1">
      <c r="A27" s="167"/>
      <c r="B27" s="168"/>
      <c r="C27" s="168"/>
      <c r="D27" s="168"/>
      <c r="E27" s="168"/>
      <c r="F27" s="168"/>
      <c r="G27" s="168"/>
      <c r="H27" s="168"/>
      <c r="I27" s="168"/>
      <c r="J27" s="168"/>
      <c r="K27" s="168"/>
      <c r="L27" s="168"/>
      <c r="M27" s="168"/>
      <c r="N27" s="168"/>
      <c r="O27" s="168"/>
      <c r="P27" s="168"/>
      <c r="Q27" s="168"/>
      <c r="R27" s="168"/>
      <c r="S27" s="168"/>
      <c r="T27" s="168"/>
      <c r="U27" s="168"/>
      <c r="V27" s="168"/>
      <c r="W27" s="168"/>
      <c r="X27" s="168"/>
      <c r="Y27" s="168"/>
      <c r="Z27" s="168"/>
      <c r="AA27" s="168"/>
      <c r="AB27" s="168"/>
      <c r="AC27" s="168"/>
      <c r="AD27" s="168"/>
      <c r="AE27" s="168"/>
      <c r="AF27" s="168"/>
      <c r="AG27" s="168"/>
      <c r="AH27" s="168"/>
      <c r="AI27" s="168"/>
      <c r="AJ27" s="168"/>
      <c r="AK27" s="168"/>
      <c r="AL27" s="168"/>
      <c r="AM27" s="168"/>
      <c r="AN27" s="168"/>
      <c r="AO27" s="168"/>
      <c r="AP27" s="168"/>
      <c r="AQ27" s="168"/>
      <c r="AR27" s="168"/>
      <c r="AS27" s="168"/>
      <c r="AT27" s="168"/>
      <c r="AU27" s="168"/>
      <c r="AV27" s="168"/>
      <c r="AW27" s="168"/>
      <c r="AX27" s="168"/>
      <c r="AY27" s="168"/>
      <c r="AZ27" s="168"/>
      <c r="BA27" s="169"/>
    </row>
    <row r="28" spans="1:53" ht="15" customHeight="1">
      <c r="A28" s="167"/>
      <c r="B28" s="168"/>
      <c r="C28" s="168"/>
      <c r="D28" s="168"/>
      <c r="E28" s="168"/>
      <c r="F28" s="168"/>
      <c r="G28" s="168"/>
      <c r="H28" s="168"/>
      <c r="I28" s="168"/>
      <c r="J28" s="168"/>
      <c r="K28" s="168"/>
      <c r="L28" s="168"/>
      <c r="M28" s="168"/>
      <c r="N28" s="168"/>
      <c r="O28" s="168"/>
      <c r="P28" s="168"/>
      <c r="Q28" s="168"/>
      <c r="R28" s="168"/>
      <c r="S28" s="168"/>
      <c r="T28" s="168"/>
      <c r="U28" s="168"/>
      <c r="V28" s="168"/>
      <c r="W28" s="168"/>
      <c r="X28" s="168"/>
      <c r="Y28" s="168"/>
      <c r="Z28" s="168"/>
      <c r="AA28" s="168"/>
      <c r="AB28" s="168"/>
      <c r="AC28" s="168"/>
      <c r="AD28" s="168"/>
      <c r="AE28" s="168"/>
      <c r="AF28" s="168"/>
      <c r="AG28" s="168"/>
      <c r="AH28" s="168"/>
      <c r="AI28" s="168" t="s">
        <v>259</v>
      </c>
      <c r="AJ28" s="168"/>
      <c r="AK28" s="168"/>
      <c r="AL28" s="168"/>
      <c r="AM28" s="168"/>
      <c r="AN28" s="168"/>
      <c r="AO28" s="168"/>
      <c r="AP28" s="168"/>
      <c r="AQ28" s="168"/>
      <c r="AR28" s="168"/>
      <c r="AS28" s="168"/>
      <c r="AT28" s="168"/>
      <c r="AU28" s="168"/>
      <c r="AV28" s="168"/>
      <c r="AW28" s="168"/>
      <c r="AX28" s="168"/>
      <c r="AY28" s="168"/>
      <c r="AZ28" s="168"/>
      <c r="BA28" s="169"/>
    </row>
    <row r="29" spans="1:53" ht="15" customHeight="1">
      <c r="A29" s="167"/>
      <c r="B29" s="168"/>
      <c r="C29" s="168"/>
      <c r="D29" s="168"/>
      <c r="E29" s="168"/>
      <c r="F29" s="168"/>
      <c r="G29" s="168"/>
      <c r="H29" s="168"/>
      <c r="I29" s="168"/>
      <c r="J29" s="168"/>
      <c r="K29" s="168"/>
      <c r="L29" s="168"/>
      <c r="M29" s="168"/>
      <c r="N29" s="168"/>
      <c r="O29" s="168"/>
      <c r="P29" s="168"/>
      <c r="Q29" s="168"/>
      <c r="R29" s="168"/>
      <c r="S29" s="168"/>
      <c r="T29" s="168"/>
      <c r="U29" s="168"/>
      <c r="V29" s="168"/>
      <c r="W29" s="168"/>
      <c r="X29" s="168"/>
      <c r="Y29" s="168"/>
      <c r="Z29" s="168"/>
      <c r="AA29" s="168"/>
      <c r="AB29" s="168"/>
      <c r="AC29" s="168"/>
      <c r="AD29" s="168"/>
      <c r="AE29" s="168"/>
      <c r="AF29" s="168"/>
      <c r="AG29" s="168"/>
      <c r="AH29" s="168"/>
      <c r="AI29" s="168"/>
      <c r="AJ29" s="168"/>
      <c r="AK29" s="168"/>
      <c r="AL29" s="168"/>
      <c r="AM29" s="168"/>
      <c r="AN29" s="168"/>
      <c r="AO29" s="168"/>
      <c r="AP29" s="168"/>
      <c r="AQ29" s="168"/>
      <c r="AR29" s="168"/>
      <c r="AS29" s="168"/>
      <c r="AT29" s="168"/>
      <c r="AU29" s="168"/>
      <c r="AV29" s="168"/>
      <c r="AW29" s="168"/>
      <c r="AX29" s="168"/>
      <c r="AY29" s="168"/>
      <c r="AZ29" s="168"/>
      <c r="BA29" s="169"/>
    </row>
    <row r="30" spans="1:53" ht="15" customHeight="1">
      <c r="A30" s="167"/>
      <c r="B30" s="168"/>
      <c r="C30" s="168"/>
      <c r="D30" s="168"/>
      <c r="E30" s="168"/>
      <c r="F30" s="168"/>
      <c r="G30" s="168"/>
      <c r="H30" s="168"/>
      <c r="I30" s="168"/>
      <c r="J30" s="168"/>
      <c r="K30" s="168"/>
      <c r="L30" s="168"/>
      <c r="M30" s="168"/>
      <c r="N30" s="168"/>
      <c r="O30" s="168"/>
      <c r="P30" s="168"/>
      <c r="Q30" s="168"/>
      <c r="R30" s="168"/>
      <c r="S30" s="168"/>
      <c r="T30" s="168"/>
      <c r="U30" s="168"/>
      <c r="V30" s="168"/>
      <c r="W30" s="168"/>
      <c r="X30" s="168"/>
      <c r="Y30" s="168"/>
      <c r="Z30" s="168"/>
      <c r="AA30" s="168"/>
      <c r="AB30" s="168"/>
      <c r="AC30" s="168"/>
      <c r="AD30" s="168"/>
      <c r="AE30" s="168"/>
      <c r="AF30" s="168"/>
      <c r="AG30" s="168"/>
      <c r="AH30" s="168"/>
      <c r="AI30" s="168"/>
      <c r="AJ30" s="168"/>
      <c r="AK30" s="168"/>
      <c r="AL30" s="168"/>
      <c r="AM30" s="168"/>
      <c r="AN30" s="168"/>
      <c r="AO30" s="168"/>
      <c r="AP30" s="168"/>
      <c r="AQ30" s="168"/>
      <c r="AR30" s="168"/>
      <c r="AS30" s="168"/>
      <c r="AT30" s="168"/>
      <c r="AU30" s="168"/>
      <c r="AV30" s="168"/>
      <c r="AW30" s="168"/>
      <c r="AX30" s="168"/>
      <c r="AY30" s="168"/>
      <c r="AZ30" s="168"/>
      <c r="BA30" s="169"/>
    </row>
    <row r="31" spans="1:53" ht="15" customHeight="1">
      <c r="A31" s="167"/>
      <c r="B31" s="168"/>
      <c r="C31" s="168"/>
      <c r="D31" s="168"/>
      <c r="E31" s="168"/>
      <c r="F31" s="168"/>
      <c r="G31" s="168"/>
      <c r="H31" s="168"/>
      <c r="I31" s="168"/>
      <c r="J31" s="168"/>
      <c r="K31" s="168"/>
      <c r="L31" s="168"/>
      <c r="M31" s="168"/>
      <c r="N31" s="168"/>
      <c r="O31" s="168"/>
      <c r="P31" s="168"/>
      <c r="Q31" s="168"/>
      <c r="R31" s="168"/>
      <c r="S31" s="168"/>
      <c r="T31" s="168"/>
      <c r="U31" s="168"/>
      <c r="V31" s="168"/>
      <c r="W31" s="168"/>
      <c r="X31" s="168"/>
      <c r="Y31" s="168"/>
      <c r="Z31" s="168"/>
      <c r="AA31" s="168"/>
      <c r="AB31" s="168"/>
      <c r="AC31" s="168"/>
      <c r="AD31" s="168"/>
      <c r="AE31" s="168"/>
      <c r="AF31" s="168"/>
      <c r="AG31" s="168"/>
      <c r="AH31" s="168"/>
      <c r="AI31" s="168"/>
      <c r="AJ31" s="168"/>
      <c r="AK31" s="168"/>
      <c r="AL31" s="168"/>
      <c r="AM31" s="168"/>
      <c r="AN31" s="168"/>
      <c r="AO31" s="168"/>
      <c r="AP31" s="168"/>
      <c r="AQ31" s="168"/>
      <c r="AR31" s="168"/>
      <c r="AS31" s="168"/>
      <c r="AT31" s="168"/>
      <c r="AU31" s="168"/>
      <c r="AV31" s="168"/>
      <c r="AW31" s="168"/>
      <c r="AX31" s="168"/>
      <c r="AY31" s="168"/>
      <c r="AZ31" s="168"/>
      <c r="BA31" s="169"/>
    </row>
    <row r="32" spans="1:53" ht="15" customHeight="1">
      <c r="A32" s="167"/>
      <c r="B32" s="168"/>
      <c r="C32" s="168"/>
      <c r="D32" s="175" t="s">
        <v>283</v>
      </c>
      <c r="E32" s="175"/>
      <c r="F32" s="175"/>
      <c r="G32" s="175"/>
      <c r="H32" s="175"/>
      <c r="I32" s="175"/>
      <c r="J32" s="176"/>
      <c r="K32" s="175" t="s">
        <v>343</v>
      </c>
      <c r="L32" s="175"/>
      <c r="M32" s="175"/>
      <c r="N32" s="175"/>
      <c r="O32" s="175"/>
      <c r="P32" s="176"/>
      <c r="Q32" s="175" t="s">
        <v>284</v>
      </c>
      <c r="R32" s="175"/>
      <c r="S32" s="175"/>
      <c r="T32" s="175"/>
      <c r="U32" s="175"/>
      <c r="V32" s="175"/>
      <c r="W32" s="175"/>
      <c r="X32" s="175"/>
      <c r="Y32" s="175"/>
      <c r="Z32" s="168"/>
      <c r="AA32" s="168"/>
      <c r="AB32" s="168"/>
      <c r="AC32" s="168"/>
      <c r="AD32" s="168"/>
      <c r="AE32" s="168"/>
      <c r="AF32" s="168"/>
      <c r="AG32" s="168"/>
      <c r="AH32" s="168"/>
      <c r="AI32" s="168"/>
      <c r="AJ32" s="168"/>
      <c r="AK32" s="168"/>
      <c r="AL32" s="168"/>
      <c r="AM32" s="168"/>
      <c r="AN32" s="168"/>
      <c r="AO32" s="168"/>
      <c r="AP32" s="168"/>
      <c r="AQ32" s="168"/>
      <c r="AR32" s="168"/>
      <c r="AS32" s="168"/>
      <c r="AT32" s="168"/>
      <c r="AU32" s="168"/>
      <c r="AV32" s="168"/>
      <c r="AW32" s="168"/>
      <c r="AX32" s="168"/>
      <c r="AY32" s="168"/>
      <c r="AZ32" s="168"/>
      <c r="BA32" s="169"/>
    </row>
    <row r="33" spans="1:53" ht="15" customHeight="1">
      <c r="A33" s="167"/>
      <c r="B33" s="168"/>
      <c r="C33" s="168"/>
      <c r="D33" s="168"/>
      <c r="E33" s="168"/>
      <c r="F33" s="168"/>
      <c r="G33" s="168"/>
      <c r="H33" s="168"/>
      <c r="I33" s="168"/>
      <c r="J33" s="167"/>
      <c r="K33" s="168"/>
      <c r="L33" s="168"/>
      <c r="M33" s="168"/>
      <c r="N33" s="168"/>
      <c r="O33" s="168"/>
      <c r="P33" s="167"/>
      <c r="Q33" s="168"/>
      <c r="R33" s="168"/>
      <c r="S33" s="168"/>
      <c r="T33" s="168"/>
      <c r="U33" s="168"/>
      <c r="V33" s="168"/>
      <c r="W33" s="168"/>
      <c r="X33" s="168"/>
      <c r="Y33" s="168"/>
      <c r="Z33" s="168"/>
      <c r="AA33" s="168"/>
      <c r="AB33" s="168"/>
      <c r="AC33" s="168"/>
      <c r="AD33" s="168"/>
      <c r="AE33" s="168"/>
      <c r="AF33" s="168"/>
      <c r="AG33" s="168"/>
      <c r="AH33" s="168"/>
      <c r="AI33" s="168"/>
      <c r="AJ33" s="168"/>
      <c r="AK33" s="168"/>
      <c r="AL33" s="168"/>
      <c r="AM33" s="168"/>
      <c r="AN33" s="168"/>
      <c r="AO33" s="168"/>
      <c r="AP33" s="168"/>
      <c r="AQ33" s="168"/>
      <c r="AR33" s="168"/>
      <c r="AS33" s="168"/>
      <c r="AT33" s="168"/>
      <c r="AU33" s="168"/>
      <c r="AV33" s="168"/>
      <c r="AW33" s="168"/>
      <c r="AX33" s="168"/>
      <c r="AY33" s="168"/>
      <c r="AZ33" s="168"/>
      <c r="BA33" s="169"/>
    </row>
    <row r="34" spans="1:53" ht="15" customHeight="1">
      <c r="A34" s="167"/>
      <c r="B34" s="168"/>
      <c r="C34" s="168"/>
      <c r="D34" s="168" t="s">
        <v>274</v>
      </c>
      <c r="E34" s="168"/>
      <c r="F34" s="168"/>
      <c r="G34" s="168"/>
      <c r="H34" s="168"/>
      <c r="I34" s="168"/>
      <c r="J34" s="167"/>
      <c r="K34" s="168" t="s">
        <v>275</v>
      </c>
      <c r="L34" s="168"/>
      <c r="M34" s="168"/>
      <c r="N34" s="168"/>
      <c r="O34" s="168"/>
      <c r="P34" s="167"/>
      <c r="Q34" s="168" t="s">
        <v>276</v>
      </c>
      <c r="R34" s="168"/>
      <c r="S34" s="168"/>
      <c r="T34" s="168"/>
      <c r="U34" s="168"/>
      <c r="V34" s="168"/>
      <c r="W34" s="168"/>
      <c r="X34" s="168"/>
      <c r="Y34" s="168"/>
      <c r="Z34" s="168"/>
      <c r="AA34" s="168"/>
      <c r="AB34" s="168"/>
      <c r="AC34" s="168"/>
      <c r="AD34" s="168"/>
      <c r="AE34" s="168"/>
      <c r="AF34" s="168"/>
      <c r="AG34" s="168"/>
      <c r="AH34" s="168"/>
      <c r="AI34" s="168"/>
      <c r="AJ34" s="168"/>
      <c r="AK34" s="168"/>
      <c r="AL34" s="168"/>
      <c r="AM34" s="168"/>
      <c r="AN34" s="168"/>
      <c r="AO34" s="168"/>
      <c r="AP34" s="168"/>
      <c r="AQ34" s="168"/>
      <c r="AR34" s="168"/>
      <c r="AS34" s="168"/>
      <c r="AT34" s="168"/>
      <c r="AU34" s="168"/>
      <c r="AV34" s="168"/>
      <c r="AW34" s="168"/>
      <c r="AX34" s="168"/>
      <c r="AY34" s="168"/>
      <c r="AZ34" s="168"/>
      <c r="BA34" s="169"/>
    </row>
    <row r="35" spans="1:53" ht="15" customHeight="1">
      <c r="A35" s="167"/>
      <c r="B35" s="168"/>
      <c r="C35" s="168"/>
      <c r="D35" s="168" t="s">
        <v>272</v>
      </c>
      <c r="E35" s="168"/>
      <c r="F35" s="168"/>
      <c r="G35" s="168"/>
      <c r="H35" s="168"/>
      <c r="I35" s="168"/>
      <c r="J35" s="167"/>
      <c r="K35" s="168" t="s">
        <v>277</v>
      </c>
      <c r="L35" s="168"/>
      <c r="M35" s="168"/>
      <c r="N35" s="168"/>
      <c r="O35" s="168"/>
      <c r="P35" s="167"/>
      <c r="Q35" s="168" t="s">
        <v>278</v>
      </c>
      <c r="R35" s="168"/>
      <c r="S35" s="168"/>
      <c r="T35" s="168"/>
      <c r="U35" s="168"/>
      <c r="V35" s="168"/>
      <c r="W35" s="168"/>
      <c r="X35" s="168"/>
      <c r="Y35" s="168"/>
      <c r="Z35" s="168"/>
      <c r="AA35" s="168"/>
      <c r="AB35" s="168"/>
      <c r="AC35" s="168"/>
      <c r="AD35" s="168"/>
      <c r="AE35" s="168"/>
      <c r="AF35" s="168"/>
      <c r="AG35" s="168"/>
      <c r="AH35" s="168"/>
      <c r="AI35" s="168"/>
      <c r="AJ35" s="168"/>
      <c r="AK35" s="168"/>
      <c r="AL35" s="168"/>
      <c r="AM35" s="168"/>
      <c r="AN35" s="168"/>
      <c r="AO35" s="168"/>
      <c r="AP35" s="168"/>
      <c r="AQ35" s="168"/>
      <c r="AR35" s="168"/>
      <c r="AS35" s="168"/>
      <c r="AT35" s="168"/>
      <c r="AU35" s="168"/>
      <c r="AV35" s="168"/>
      <c r="AW35" s="168"/>
      <c r="AX35" s="168"/>
      <c r="AY35" s="168"/>
      <c r="AZ35" s="168"/>
      <c r="BA35" s="169"/>
    </row>
    <row r="36" spans="1:53" ht="15" customHeight="1">
      <c r="A36" s="167"/>
      <c r="B36" s="168"/>
      <c r="C36" s="168"/>
      <c r="D36" s="168" t="s">
        <v>273</v>
      </c>
      <c r="E36" s="168"/>
      <c r="F36" s="168"/>
      <c r="G36" s="168"/>
      <c r="H36" s="168"/>
      <c r="I36" s="168"/>
      <c r="J36" s="167"/>
      <c r="K36" s="168" t="s">
        <v>279</v>
      </c>
      <c r="L36" s="168"/>
      <c r="M36" s="168"/>
      <c r="N36" s="168"/>
      <c r="O36" s="168"/>
      <c r="P36" s="167"/>
      <c r="Q36" s="168" t="s">
        <v>280</v>
      </c>
      <c r="R36" s="168"/>
      <c r="S36" s="168"/>
      <c r="T36" s="168"/>
      <c r="U36" s="168"/>
      <c r="V36" s="168"/>
      <c r="W36" s="168"/>
      <c r="X36" s="168"/>
      <c r="Y36" s="168"/>
      <c r="Z36" s="168"/>
      <c r="AA36" s="168"/>
      <c r="AB36" s="168"/>
      <c r="AC36" s="168"/>
      <c r="AD36" s="168"/>
      <c r="AE36" s="168"/>
      <c r="AF36" s="168"/>
      <c r="AG36" s="168"/>
      <c r="AH36" s="168"/>
      <c r="AI36" s="168"/>
      <c r="AJ36" s="168"/>
      <c r="AK36" s="168"/>
      <c r="AL36" s="168"/>
      <c r="AM36" s="168"/>
      <c r="AN36" s="168"/>
      <c r="AO36" s="168"/>
      <c r="AP36" s="168"/>
      <c r="AQ36" s="168"/>
      <c r="AR36" s="168"/>
      <c r="AS36" s="168"/>
      <c r="AT36" s="168"/>
      <c r="AU36" s="168"/>
      <c r="AV36" s="168"/>
      <c r="AW36" s="168"/>
      <c r="AX36" s="168"/>
      <c r="AY36" s="168"/>
      <c r="AZ36" s="168"/>
      <c r="BA36" s="169"/>
    </row>
    <row r="37" spans="1:53" ht="15" customHeight="1">
      <c r="A37" s="167"/>
      <c r="B37" s="168"/>
      <c r="C37" s="168"/>
      <c r="D37" s="168" t="s">
        <v>271</v>
      </c>
      <c r="E37" s="168"/>
      <c r="F37" s="168"/>
      <c r="G37" s="168"/>
      <c r="H37" s="168"/>
      <c r="I37" s="168"/>
      <c r="J37" s="167"/>
      <c r="K37" s="168" t="s">
        <v>281</v>
      </c>
      <c r="L37" s="168"/>
      <c r="M37" s="168"/>
      <c r="N37" s="168"/>
      <c r="O37" s="168"/>
      <c r="P37" s="167"/>
      <c r="Q37" s="168" t="s">
        <v>282</v>
      </c>
      <c r="R37" s="168"/>
      <c r="S37" s="168"/>
      <c r="T37" s="168"/>
      <c r="U37" s="168"/>
      <c r="V37" s="168"/>
      <c r="W37" s="168"/>
      <c r="X37" s="168"/>
      <c r="Y37" s="168"/>
      <c r="Z37" s="168"/>
      <c r="AA37" s="168"/>
      <c r="AB37" s="168"/>
      <c r="AC37" s="168"/>
      <c r="AD37" s="168"/>
      <c r="AE37" s="168"/>
      <c r="AF37" s="168"/>
      <c r="AG37" s="168"/>
      <c r="AH37" s="168"/>
      <c r="AI37" s="168"/>
      <c r="AJ37" s="168"/>
      <c r="AK37" s="168"/>
      <c r="AL37" s="168"/>
      <c r="AM37" s="168"/>
      <c r="AN37" s="168"/>
      <c r="AO37" s="168"/>
      <c r="AP37" s="168"/>
      <c r="AQ37" s="168"/>
      <c r="AR37" s="168"/>
      <c r="AS37" s="168"/>
      <c r="AT37" s="168"/>
      <c r="AU37" s="168"/>
      <c r="AV37" s="168"/>
      <c r="AW37" s="168"/>
      <c r="AX37" s="168"/>
      <c r="AY37" s="168"/>
      <c r="AZ37" s="168"/>
      <c r="BA37" s="169"/>
    </row>
    <row r="38" spans="1:53" ht="15" customHeight="1">
      <c r="A38" s="167"/>
      <c r="B38" s="168"/>
      <c r="C38" s="168"/>
      <c r="D38" s="168"/>
      <c r="E38" s="168"/>
      <c r="F38" s="168"/>
      <c r="G38" s="168"/>
      <c r="H38" s="168"/>
      <c r="I38" s="168"/>
      <c r="J38" s="168"/>
      <c r="K38" s="168"/>
      <c r="L38" s="168"/>
      <c r="M38" s="168"/>
      <c r="N38" s="168"/>
      <c r="O38" s="168"/>
      <c r="P38" s="168"/>
      <c r="Q38" s="168"/>
      <c r="R38" s="168"/>
      <c r="S38" s="168"/>
      <c r="T38" s="168"/>
      <c r="U38" s="168"/>
      <c r="V38" s="168"/>
      <c r="W38" s="168"/>
      <c r="X38" s="168"/>
      <c r="Y38" s="168"/>
      <c r="Z38" s="168"/>
      <c r="AA38" s="168"/>
      <c r="AB38" s="168"/>
      <c r="AC38" s="168"/>
      <c r="AD38" s="168"/>
      <c r="AE38" s="168"/>
      <c r="AF38" s="168"/>
      <c r="AG38" s="168"/>
      <c r="AH38" s="168"/>
      <c r="AI38" s="168"/>
      <c r="AJ38" s="168"/>
      <c r="AK38" s="168"/>
      <c r="AL38" s="168"/>
      <c r="AM38" s="168"/>
      <c r="AN38" s="168"/>
      <c r="AO38" s="168"/>
      <c r="AP38" s="168"/>
      <c r="AQ38" s="168"/>
      <c r="AR38" s="168"/>
      <c r="AS38" s="168"/>
      <c r="AT38" s="168"/>
      <c r="AU38" s="168"/>
      <c r="AV38" s="168"/>
      <c r="AW38" s="168"/>
      <c r="AX38" s="168"/>
      <c r="AY38" s="168"/>
      <c r="AZ38" s="168"/>
      <c r="BA38" s="169"/>
    </row>
    <row r="39" spans="1:53" ht="15" customHeight="1">
      <c r="A39" s="167"/>
      <c r="B39" s="168"/>
      <c r="C39" s="168"/>
      <c r="D39" s="168" t="s">
        <v>285</v>
      </c>
      <c r="E39" s="168"/>
      <c r="F39" s="168"/>
      <c r="G39" s="168"/>
      <c r="H39" s="168"/>
      <c r="I39" s="168"/>
      <c r="J39" s="168"/>
      <c r="K39" s="168"/>
      <c r="L39" s="168"/>
      <c r="M39" s="168"/>
      <c r="N39" s="168"/>
      <c r="O39" s="168"/>
      <c r="P39" s="177" t="s">
        <v>286</v>
      </c>
      <c r="Q39" s="168"/>
      <c r="R39" s="168"/>
      <c r="S39" s="168"/>
      <c r="T39" s="168"/>
      <c r="U39" s="168"/>
      <c r="V39" s="168"/>
      <c r="W39" s="168"/>
      <c r="X39" s="168"/>
      <c r="Y39" s="168"/>
      <c r="Z39" s="168"/>
      <c r="AA39" s="168"/>
      <c r="AB39" s="168"/>
      <c r="AC39" s="168"/>
      <c r="AD39" s="168"/>
      <c r="AE39" s="168"/>
      <c r="AF39" s="168"/>
      <c r="AG39" s="168"/>
      <c r="AH39" s="168"/>
      <c r="AI39" s="168"/>
      <c r="AJ39" s="168"/>
      <c r="AK39" s="168"/>
      <c r="AL39" s="168"/>
      <c r="AM39" s="168"/>
      <c r="AN39" s="168"/>
      <c r="AO39" s="168"/>
      <c r="AP39" s="168"/>
      <c r="AQ39" s="168"/>
      <c r="AR39" s="168"/>
      <c r="AS39" s="168"/>
      <c r="AT39" s="168"/>
      <c r="AU39" s="168"/>
      <c r="AV39" s="168"/>
      <c r="AW39" s="168"/>
      <c r="AX39" s="168"/>
      <c r="AY39" s="168"/>
      <c r="AZ39" s="168"/>
      <c r="BA39" s="169"/>
    </row>
    <row r="40" spans="1:53" ht="15" customHeight="1">
      <c r="A40" s="167"/>
      <c r="B40" s="168"/>
      <c r="C40" s="168"/>
      <c r="D40" s="168"/>
      <c r="E40" s="168"/>
      <c r="F40" s="168"/>
      <c r="G40" s="168"/>
      <c r="H40" s="168"/>
      <c r="I40" s="168"/>
      <c r="J40" s="168"/>
      <c r="K40" s="168"/>
      <c r="L40" s="168"/>
      <c r="M40" s="168"/>
      <c r="N40" s="168"/>
      <c r="O40" s="168"/>
      <c r="P40" s="168"/>
      <c r="Q40" s="168"/>
      <c r="R40" s="168"/>
      <c r="S40" s="168"/>
      <c r="T40" s="168"/>
      <c r="U40" s="168"/>
      <c r="V40" s="168"/>
      <c r="W40" s="168"/>
      <c r="X40" s="168"/>
      <c r="Y40" s="168"/>
      <c r="Z40" s="168"/>
      <c r="AA40" s="168"/>
      <c r="AB40" s="168"/>
      <c r="AC40" s="168"/>
      <c r="AD40" s="168"/>
      <c r="AE40" s="168"/>
      <c r="AF40" s="168"/>
      <c r="AG40" s="168"/>
      <c r="AH40" s="168"/>
      <c r="AI40" s="168"/>
      <c r="AJ40" s="168"/>
      <c r="AK40" s="168"/>
      <c r="AL40" s="168"/>
      <c r="AM40" s="168"/>
      <c r="AN40" s="168"/>
      <c r="AO40" s="168"/>
      <c r="AP40" s="168"/>
      <c r="AQ40" s="168"/>
      <c r="AR40" s="168"/>
      <c r="AS40" s="168"/>
      <c r="AT40" s="168"/>
      <c r="AU40" s="168"/>
      <c r="AV40" s="168"/>
      <c r="AW40" s="168"/>
      <c r="AX40" s="168"/>
      <c r="AY40" s="168"/>
      <c r="AZ40" s="168"/>
      <c r="BA40" s="169"/>
    </row>
    <row r="41" spans="1:53" ht="15" customHeight="1">
      <c r="A41" s="167"/>
      <c r="B41" s="168"/>
      <c r="C41" s="168"/>
      <c r="D41" s="168"/>
      <c r="E41" s="168"/>
      <c r="F41" s="168"/>
      <c r="G41" s="168"/>
      <c r="H41" s="168"/>
      <c r="I41" s="168"/>
      <c r="J41" s="168"/>
      <c r="K41" s="168"/>
      <c r="L41" s="168"/>
      <c r="M41" s="168"/>
      <c r="N41" s="168"/>
      <c r="O41" s="168"/>
      <c r="P41" s="168"/>
      <c r="Q41" s="168"/>
      <c r="R41" s="168"/>
      <c r="S41" s="168"/>
      <c r="T41" s="168"/>
      <c r="U41" s="168"/>
      <c r="V41" s="168"/>
      <c r="W41" s="168"/>
      <c r="X41" s="168"/>
      <c r="Y41" s="168"/>
      <c r="Z41" s="168"/>
      <c r="AA41" s="168"/>
      <c r="AB41" s="168"/>
      <c r="AC41" s="168"/>
      <c r="AD41" s="168"/>
      <c r="AE41" s="168"/>
      <c r="AF41" s="168"/>
      <c r="AG41" s="168"/>
      <c r="AH41" s="168"/>
      <c r="AI41" s="168"/>
      <c r="AJ41" s="168"/>
      <c r="AK41" s="168"/>
      <c r="AL41" s="168"/>
      <c r="AM41" s="168"/>
      <c r="AN41" s="168"/>
      <c r="AO41" s="168"/>
      <c r="AP41" s="168"/>
      <c r="AQ41" s="168"/>
      <c r="AR41" s="168"/>
      <c r="AS41" s="168"/>
      <c r="AT41" s="168"/>
      <c r="AU41" s="168"/>
      <c r="AV41" s="168"/>
      <c r="AW41" s="168"/>
      <c r="AX41" s="168"/>
      <c r="AY41" s="168"/>
      <c r="AZ41" s="168"/>
      <c r="BA41" s="169"/>
    </row>
    <row r="42" spans="1:53" ht="15" customHeight="1">
      <c r="A42" s="167"/>
      <c r="B42" s="168"/>
      <c r="C42" s="168"/>
      <c r="D42" s="168"/>
      <c r="E42" s="168"/>
      <c r="F42" s="168"/>
      <c r="G42" s="168"/>
      <c r="H42" s="168"/>
      <c r="I42" s="168"/>
      <c r="J42" s="168"/>
      <c r="K42" s="168"/>
      <c r="L42" s="168"/>
      <c r="M42" s="168"/>
      <c r="N42" s="168"/>
      <c r="O42" s="168"/>
      <c r="P42" s="168"/>
      <c r="Q42" s="168"/>
      <c r="R42" s="168"/>
      <c r="S42" s="168"/>
      <c r="T42" s="168"/>
      <c r="U42" s="168"/>
      <c r="V42" s="168"/>
      <c r="W42" s="168"/>
      <c r="X42" s="168"/>
      <c r="Y42" s="168"/>
      <c r="Z42" s="168"/>
      <c r="AA42" s="168"/>
      <c r="AB42" s="168"/>
      <c r="AC42" s="168"/>
      <c r="AD42" s="168"/>
      <c r="AE42" s="168"/>
      <c r="AF42" s="168"/>
      <c r="AG42" s="168"/>
      <c r="AH42" s="168"/>
      <c r="AI42" s="168"/>
      <c r="AJ42" s="168"/>
      <c r="AK42" s="168"/>
      <c r="AL42" s="168"/>
      <c r="AM42" s="168"/>
      <c r="AN42" s="168"/>
      <c r="AO42" s="168"/>
      <c r="AP42" s="168"/>
      <c r="AQ42" s="168"/>
      <c r="AR42" s="168"/>
      <c r="AS42" s="168"/>
      <c r="AT42" s="168"/>
      <c r="AU42" s="168"/>
      <c r="AV42" s="168"/>
      <c r="AW42" s="168"/>
      <c r="AX42" s="168"/>
      <c r="AY42" s="168"/>
      <c r="AZ42" s="168"/>
      <c r="BA42" s="169"/>
    </row>
    <row r="43" spans="1:53" ht="15" customHeight="1">
      <c r="A43" s="167"/>
      <c r="B43" s="168"/>
      <c r="C43" s="168"/>
      <c r="D43" s="168"/>
      <c r="E43" s="168"/>
      <c r="F43" s="168"/>
      <c r="G43" s="168"/>
      <c r="H43" s="168"/>
      <c r="I43" s="168"/>
      <c r="J43" s="168"/>
      <c r="K43" s="168"/>
      <c r="L43" s="168"/>
      <c r="M43" s="168"/>
      <c r="N43" s="168"/>
      <c r="O43" s="168"/>
      <c r="P43" s="168"/>
      <c r="Q43" s="168"/>
      <c r="R43" s="168"/>
      <c r="S43" s="168"/>
      <c r="T43" s="168"/>
      <c r="U43" s="168"/>
      <c r="V43" s="168"/>
      <c r="W43" s="168"/>
      <c r="X43" s="168"/>
      <c r="Y43" s="168"/>
      <c r="Z43" s="168"/>
      <c r="AA43" s="168"/>
      <c r="AB43" s="168"/>
      <c r="AC43" s="168"/>
      <c r="AD43" s="168"/>
      <c r="AE43" s="168"/>
      <c r="AF43" s="168"/>
      <c r="AG43" s="168"/>
      <c r="AH43" s="168"/>
      <c r="AI43" s="168"/>
      <c r="AJ43" s="168"/>
      <c r="AK43" s="168"/>
      <c r="AL43" s="168"/>
      <c r="AM43" s="168"/>
      <c r="AN43" s="168"/>
      <c r="AO43" s="168"/>
      <c r="AP43" s="168"/>
      <c r="AQ43" s="168"/>
      <c r="AR43" s="168"/>
      <c r="AS43" s="168"/>
      <c r="AT43" s="168"/>
      <c r="AU43" s="168"/>
      <c r="AV43" s="168"/>
      <c r="AW43" s="168"/>
      <c r="AX43" s="168"/>
      <c r="AY43" s="168"/>
      <c r="AZ43" s="168"/>
      <c r="BA43" s="169"/>
    </row>
    <row r="44" spans="1:53" ht="15" customHeight="1">
      <c r="A44" s="167"/>
      <c r="B44" s="168"/>
      <c r="C44" s="168"/>
      <c r="D44" s="168"/>
      <c r="E44" s="168"/>
      <c r="F44" s="168"/>
      <c r="G44" s="168"/>
      <c r="H44" s="168"/>
      <c r="I44" s="168"/>
      <c r="J44" s="168"/>
      <c r="K44" s="168"/>
      <c r="L44" s="168"/>
      <c r="M44" s="168"/>
      <c r="N44" s="168"/>
      <c r="O44" s="168"/>
      <c r="P44" s="168"/>
      <c r="Q44" s="168"/>
      <c r="R44" s="168"/>
      <c r="S44" s="168"/>
      <c r="T44" s="168"/>
      <c r="U44" s="168"/>
      <c r="V44" s="168"/>
      <c r="W44" s="168"/>
      <c r="X44" s="168"/>
      <c r="Y44" s="168"/>
      <c r="Z44" s="168"/>
      <c r="AA44" s="168"/>
      <c r="AB44" s="168"/>
      <c r="AC44" s="168"/>
      <c r="AD44" s="168"/>
      <c r="AE44" s="168"/>
      <c r="AF44" s="168"/>
      <c r="AG44" s="168"/>
      <c r="AH44" s="168"/>
      <c r="AI44" s="168"/>
      <c r="AJ44" s="168"/>
      <c r="AK44" s="168"/>
      <c r="AL44" s="168"/>
      <c r="AM44" s="168"/>
      <c r="AN44" s="168"/>
      <c r="AO44" s="168"/>
      <c r="AP44" s="168"/>
      <c r="AQ44" s="168"/>
      <c r="AR44" s="168"/>
      <c r="AS44" s="168"/>
      <c r="AT44" s="168"/>
      <c r="AU44" s="168"/>
      <c r="AV44" s="168"/>
      <c r="AW44" s="168"/>
      <c r="AX44" s="168"/>
      <c r="AY44" s="168"/>
      <c r="AZ44" s="168"/>
      <c r="BA44" s="169"/>
    </row>
    <row r="45" spans="1:53" ht="15" customHeight="1">
      <c r="A45" s="167"/>
      <c r="B45" s="168"/>
      <c r="C45" s="168"/>
      <c r="D45" s="168"/>
      <c r="E45" s="168"/>
      <c r="F45" s="168"/>
      <c r="G45" s="168"/>
      <c r="H45" s="168"/>
      <c r="I45" s="168"/>
      <c r="J45" s="168"/>
      <c r="K45" s="168"/>
      <c r="L45" s="168"/>
      <c r="M45" s="168"/>
      <c r="N45" s="168"/>
      <c r="O45" s="168"/>
      <c r="P45" s="168"/>
      <c r="Q45" s="168"/>
      <c r="R45" s="168"/>
      <c r="S45" s="168"/>
      <c r="T45" s="168"/>
      <c r="U45" s="168"/>
      <c r="V45" s="168"/>
      <c r="W45" s="168"/>
      <c r="X45" s="168"/>
      <c r="Y45" s="168"/>
      <c r="Z45" s="168"/>
      <c r="AA45" s="168"/>
      <c r="AB45" s="168"/>
      <c r="AC45" s="168"/>
      <c r="AD45" s="168"/>
      <c r="AE45" s="168"/>
      <c r="AF45" s="168"/>
      <c r="AG45" s="168"/>
      <c r="AH45" s="168"/>
      <c r="AI45" s="168"/>
      <c r="AJ45" s="168"/>
      <c r="AK45" s="168"/>
      <c r="AL45" s="168"/>
      <c r="AM45" s="168"/>
      <c r="AN45" s="168"/>
      <c r="AO45" s="168"/>
      <c r="AP45" s="168"/>
      <c r="AQ45" s="168"/>
      <c r="AR45" s="168"/>
      <c r="AS45" s="168"/>
      <c r="AT45" s="168"/>
      <c r="AU45" s="168"/>
      <c r="AV45" s="168"/>
      <c r="AW45" s="168"/>
      <c r="AX45" s="168"/>
      <c r="AY45" s="168"/>
      <c r="AZ45" s="168"/>
      <c r="BA45" s="169"/>
    </row>
    <row r="46" spans="1:53" ht="15" customHeight="1">
      <c r="A46" s="167"/>
      <c r="B46" s="168"/>
      <c r="C46" s="168"/>
      <c r="D46" s="168"/>
      <c r="E46" s="168"/>
      <c r="F46" s="168"/>
      <c r="G46" s="168"/>
      <c r="H46" s="168"/>
      <c r="I46" s="168"/>
      <c r="J46" s="168"/>
      <c r="K46" s="168"/>
      <c r="L46" s="168"/>
      <c r="M46" s="168"/>
      <c r="N46" s="168"/>
      <c r="O46" s="168"/>
      <c r="P46" s="168"/>
      <c r="Q46" s="168"/>
      <c r="R46" s="168"/>
      <c r="S46" s="168"/>
      <c r="T46" s="168"/>
      <c r="U46" s="168"/>
      <c r="V46" s="168"/>
      <c r="W46" s="168"/>
      <c r="X46" s="168"/>
      <c r="Y46" s="168"/>
      <c r="Z46" s="168"/>
      <c r="AA46" s="168"/>
      <c r="AB46" s="168"/>
      <c r="AC46" s="168"/>
      <c r="AD46" s="168"/>
      <c r="AE46" s="168"/>
      <c r="AF46" s="168"/>
      <c r="AG46" s="168"/>
      <c r="AH46" s="168"/>
      <c r="AI46" s="168"/>
      <c r="AJ46" s="168"/>
      <c r="AK46" s="168"/>
      <c r="AL46" s="168"/>
      <c r="AM46" s="168"/>
      <c r="AN46" s="168"/>
      <c r="AO46" s="168"/>
      <c r="AP46" s="168"/>
      <c r="AQ46" s="168"/>
      <c r="AR46" s="168"/>
      <c r="AS46" s="168"/>
      <c r="AT46" s="168"/>
      <c r="AU46" s="168"/>
      <c r="AV46" s="168"/>
      <c r="AW46" s="168"/>
      <c r="AX46" s="168"/>
      <c r="AY46" s="168"/>
      <c r="AZ46" s="168"/>
      <c r="BA46" s="169"/>
    </row>
    <row r="47" spans="1:53" ht="15" customHeight="1">
      <c r="A47" s="167"/>
      <c r="B47" s="168"/>
      <c r="C47" s="168"/>
      <c r="D47" s="168"/>
      <c r="E47" s="168"/>
      <c r="F47" s="168"/>
      <c r="G47" s="168"/>
      <c r="H47" s="168"/>
      <c r="I47" s="168"/>
      <c r="J47" s="168"/>
      <c r="K47" s="168"/>
      <c r="L47" s="168"/>
      <c r="M47" s="168"/>
      <c r="N47" s="168"/>
      <c r="O47" s="168"/>
      <c r="P47" s="168"/>
      <c r="Q47" s="168"/>
      <c r="R47" s="168"/>
      <c r="S47" s="168"/>
      <c r="T47" s="168"/>
      <c r="U47" s="168"/>
      <c r="V47" s="168"/>
      <c r="W47" s="168"/>
      <c r="X47" s="168"/>
      <c r="Y47" s="168"/>
      <c r="Z47" s="168"/>
      <c r="AA47" s="168"/>
      <c r="AB47" s="168"/>
      <c r="AC47" s="168"/>
      <c r="AD47" s="168"/>
      <c r="AE47" s="168"/>
      <c r="AF47" s="168"/>
      <c r="AG47" s="168"/>
      <c r="AH47" s="168"/>
      <c r="AI47" s="168"/>
      <c r="AJ47" s="168"/>
      <c r="AK47" s="168"/>
      <c r="AL47" s="168"/>
      <c r="AM47" s="168"/>
      <c r="AN47" s="168"/>
      <c r="AO47" s="168"/>
      <c r="AP47" s="168"/>
      <c r="AQ47" s="168"/>
      <c r="AR47" s="168"/>
      <c r="AS47" s="168"/>
      <c r="AT47" s="168"/>
      <c r="AU47" s="168"/>
      <c r="AV47" s="168"/>
      <c r="AW47" s="168"/>
      <c r="AX47" s="168"/>
      <c r="AY47" s="168"/>
      <c r="AZ47" s="168"/>
      <c r="BA47" s="169"/>
    </row>
    <row r="48" spans="1:53" ht="15" customHeight="1">
      <c r="A48" s="167"/>
      <c r="B48" s="168"/>
      <c r="C48" s="168"/>
      <c r="D48" s="168"/>
      <c r="E48" s="168"/>
      <c r="F48" s="168"/>
      <c r="G48" s="168"/>
      <c r="H48" s="168"/>
      <c r="I48" s="168"/>
      <c r="J48" s="168"/>
      <c r="K48" s="168"/>
      <c r="L48" s="168"/>
      <c r="M48" s="168"/>
      <c r="N48" s="168"/>
      <c r="O48" s="168"/>
      <c r="P48" s="168"/>
      <c r="Q48" s="168"/>
      <c r="R48" s="168"/>
      <c r="S48" s="168"/>
      <c r="T48" s="168"/>
      <c r="U48" s="168"/>
      <c r="V48" s="168"/>
      <c r="W48" s="168"/>
      <c r="X48" s="168"/>
      <c r="Y48" s="168"/>
      <c r="Z48" s="168"/>
      <c r="AA48" s="168"/>
      <c r="AB48" s="168"/>
      <c r="AC48" s="168" t="s">
        <v>340</v>
      </c>
      <c r="AD48" s="168"/>
      <c r="AE48" s="168"/>
      <c r="AF48" s="168"/>
      <c r="AG48" s="168"/>
      <c r="AH48" s="168"/>
      <c r="AI48" s="168"/>
      <c r="AJ48" s="168"/>
      <c r="AK48" s="168"/>
      <c r="AL48" s="168"/>
      <c r="AM48" s="168"/>
      <c r="AN48" s="168"/>
      <c r="AO48" s="168"/>
      <c r="AP48" s="168"/>
      <c r="AQ48" s="168"/>
      <c r="AR48" s="168"/>
      <c r="AS48" s="177" t="s">
        <v>251</v>
      </c>
      <c r="AT48" s="168"/>
      <c r="AU48" s="168"/>
      <c r="AV48" s="168"/>
      <c r="AW48" s="168"/>
      <c r="AX48" s="168"/>
      <c r="AY48" s="168"/>
      <c r="AZ48" s="168"/>
      <c r="BA48" s="169"/>
    </row>
    <row r="49" spans="1:53" ht="15" customHeight="1">
      <c r="A49" s="167"/>
      <c r="B49" s="168"/>
      <c r="C49" s="168"/>
      <c r="D49" s="168"/>
      <c r="E49" s="168"/>
      <c r="F49" s="168"/>
      <c r="G49" s="168"/>
      <c r="H49" s="168"/>
      <c r="I49" s="168"/>
      <c r="J49" s="168"/>
      <c r="K49" s="168"/>
      <c r="L49" s="168"/>
      <c r="M49" s="168"/>
      <c r="N49" s="168"/>
      <c r="O49" s="168"/>
      <c r="P49" s="168"/>
      <c r="Q49" s="168"/>
      <c r="R49" s="168"/>
      <c r="S49" s="168"/>
      <c r="T49" s="168"/>
      <c r="U49" s="168"/>
      <c r="V49" s="168"/>
      <c r="W49" s="168"/>
      <c r="X49" s="168"/>
      <c r="Y49" s="168"/>
      <c r="Z49" s="168"/>
      <c r="AA49" s="168"/>
      <c r="AB49" s="168"/>
      <c r="AC49" s="168"/>
      <c r="AD49" s="168"/>
      <c r="AE49" s="168"/>
      <c r="AF49" s="168"/>
      <c r="AG49" s="168"/>
      <c r="AH49" s="168"/>
      <c r="AI49" s="168"/>
      <c r="AJ49" s="168"/>
      <c r="AK49" s="168"/>
      <c r="AL49" s="168"/>
      <c r="AM49" s="168"/>
      <c r="AN49" s="168"/>
      <c r="AO49" s="168"/>
      <c r="AP49" s="168"/>
      <c r="AQ49" s="168"/>
      <c r="AR49" s="168"/>
      <c r="AS49" s="168"/>
      <c r="AT49" s="168"/>
      <c r="AU49" s="168"/>
      <c r="AV49" s="168"/>
      <c r="AW49" s="168"/>
      <c r="AX49" s="168"/>
      <c r="AY49" s="168"/>
      <c r="AZ49" s="168"/>
      <c r="BA49" s="169"/>
    </row>
    <row r="50" spans="1:53" ht="15" customHeight="1">
      <c r="A50" s="167"/>
      <c r="B50" s="168"/>
      <c r="C50" s="168"/>
      <c r="D50" s="168"/>
      <c r="E50" s="168"/>
      <c r="F50" s="168"/>
      <c r="G50" s="168"/>
      <c r="H50" s="168"/>
      <c r="I50" s="168"/>
      <c r="J50" s="168"/>
      <c r="K50" s="168"/>
      <c r="L50" s="168"/>
      <c r="M50" s="168"/>
      <c r="N50" s="168"/>
      <c r="O50" s="168"/>
      <c r="P50" s="168"/>
      <c r="Q50" s="168"/>
      <c r="R50" s="168"/>
      <c r="S50" s="168"/>
      <c r="T50" s="168"/>
      <c r="U50" s="168"/>
      <c r="V50" s="168"/>
      <c r="W50" s="168"/>
      <c r="X50" s="168"/>
      <c r="Y50" s="168"/>
      <c r="Z50" s="168"/>
      <c r="AA50" s="168"/>
      <c r="AB50" s="168"/>
      <c r="AC50" s="168"/>
      <c r="AD50" s="168"/>
      <c r="AE50" s="168"/>
      <c r="AF50" s="168"/>
      <c r="AG50" s="168"/>
      <c r="AH50" s="168"/>
      <c r="AI50" s="168"/>
      <c r="AJ50" s="168"/>
      <c r="AK50" s="168"/>
      <c r="AL50" s="168"/>
      <c r="AM50" s="168"/>
      <c r="AN50" s="168"/>
      <c r="AO50" s="168"/>
      <c r="AP50" s="168"/>
      <c r="AQ50" s="168"/>
      <c r="AR50" s="168"/>
      <c r="AS50" s="168"/>
      <c r="AT50" s="168"/>
      <c r="AU50" s="168"/>
      <c r="AV50" s="168"/>
      <c r="AW50" s="168"/>
      <c r="AX50" s="168"/>
      <c r="AY50" s="168"/>
      <c r="AZ50" s="168"/>
      <c r="BA50" s="169"/>
    </row>
    <row r="51" spans="1:53" ht="15" customHeight="1">
      <c r="A51" s="167"/>
      <c r="B51" s="168"/>
      <c r="C51" s="168"/>
      <c r="D51" s="168"/>
      <c r="E51" s="168"/>
      <c r="F51" s="168"/>
      <c r="G51" s="168"/>
      <c r="H51" s="168"/>
      <c r="I51" s="168"/>
      <c r="J51" s="168"/>
      <c r="K51" s="168"/>
      <c r="L51" s="168"/>
      <c r="M51" s="168"/>
      <c r="N51" s="168"/>
      <c r="O51" s="168"/>
      <c r="P51" s="168"/>
      <c r="Q51" s="168"/>
      <c r="R51" s="168"/>
      <c r="S51" s="168"/>
      <c r="T51" s="168"/>
      <c r="U51" s="168"/>
      <c r="V51" s="168"/>
      <c r="W51" s="168"/>
      <c r="X51" s="168"/>
      <c r="Y51" s="168"/>
      <c r="Z51" s="168"/>
      <c r="AA51" s="168"/>
      <c r="AB51" s="168"/>
      <c r="AC51" s="168"/>
      <c r="AD51" s="168"/>
      <c r="AE51" s="168"/>
      <c r="AF51" s="168"/>
      <c r="AG51" s="168"/>
      <c r="AH51" s="168"/>
      <c r="AI51" s="168"/>
      <c r="AJ51" s="168"/>
      <c r="AK51" s="168"/>
      <c r="AL51" s="168"/>
      <c r="AM51" s="168"/>
      <c r="AN51" s="168"/>
      <c r="AO51" s="168"/>
      <c r="AP51" s="168"/>
      <c r="AQ51" s="168"/>
      <c r="AR51" s="168"/>
      <c r="AS51" s="168"/>
      <c r="AT51" s="168"/>
      <c r="AU51" s="168"/>
      <c r="AV51" s="168"/>
      <c r="AW51" s="168"/>
      <c r="AX51" s="168"/>
      <c r="AY51" s="168"/>
      <c r="AZ51" s="168"/>
      <c r="BA51" s="169"/>
    </row>
    <row r="52" spans="1:53" ht="15" customHeight="1">
      <c r="A52" s="167"/>
      <c r="B52" s="168"/>
      <c r="C52" s="168"/>
      <c r="D52" s="168"/>
      <c r="E52" s="168"/>
      <c r="F52" s="168"/>
      <c r="G52" s="168"/>
      <c r="H52" s="168"/>
      <c r="I52" s="168"/>
      <c r="J52" s="168"/>
      <c r="K52" s="168"/>
      <c r="L52" s="168"/>
      <c r="M52" s="168"/>
      <c r="N52" s="168"/>
      <c r="O52" s="168"/>
      <c r="P52" s="168"/>
      <c r="Q52" s="168"/>
      <c r="R52" s="168"/>
      <c r="S52" s="168"/>
      <c r="T52" s="168"/>
      <c r="U52" s="168"/>
      <c r="V52" s="168"/>
      <c r="W52" s="168"/>
      <c r="X52" s="168"/>
      <c r="Y52" s="168"/>
      <c r="Z52" s="168"/>
      <c r="AA52" s="168"/>
      <c r="AB52" s="168"/>
      <c r="AC52" s="168"/>
      <c r="AD52" s="168"/>
      <c r="AE52" s="168"/>
      <c r="AF52" s="168"/>
      <c r="AG52" s="168"/>
      <c r="AH52" s="168"/>
      <c r="AI52" s="168"/>
      <c r="AJ52" s="168"/>
      <c r="AK52" s="168"/>
      <c r="AL52" s="168"/>
      <c r="AM52" s="168"/>
      <c r="AN52" s="168"/>
      <c r="AO52" s="168"/>
      <c r="AP52" s="168"/>
      <c r="AQ52" s="168"/>
      <c r="AR52" s="168"/>
      <c r="AS52" s="168"/>
      <c r="AT52" s="168"/>
      <c r="AU52" s="168"/>
      <c r="AV52" s="168"/>
      <c r="AW52" s="168"/>
      <c r="AX52" s="168"/>
      <c r="AY52" s="168"/>
      <c r="AZ52" s="168"/>
      <c r="BA52" s="169"/>
    </row>
    <row r="53" spans="1:53" ht="15" customHeight="1">
      <c r="A53" s="167"/>
      <c r="B53" s="168"/>
      <c r="C53" s="168"/>
      <c r="D53" s="168"/>
      <c r="E53" s="168"/>
      <c r="F53" s="168"/>
      <c r="G53" s="168"/>
      <c r="H53" s="168"/>
      <c r="I53" s="168"/>
      <c r="J53" s="168"/>
      <c r="K53" s="168"/>
      <c r="L53" s="168"/>
      <c r="M53" s="168"/>
      <c r="N53" s="168"/>
      <c r="O53" s="168"/>
      <c r="P53" s="168"/>
      <c r="Q53" s="168"/>
      <c r="R53" s="168"/>
      <c r="S53" s="168"/>
      <c r="T53" s="168"/>
      <c r="U53" s="168"/>
      <c r="V53" s="168"/>
      <c r="W53" s="168"/>
      <c r="X53" s="168"/>
      <c r="Y53" s="168"/>
      <c r="Z53" s="168"/>
      <c r="AA53" s="168"/>
      <c r="AB53" s="168"/>
      <c r="AC53" s="168"/>
      <c r="AD53" s="168"/>
      <c r="AE53" s="168"/>
      <c r="AF53" s="168"/>
      <c r="AG53" s="168"/>
      <c r="AH53" s="168"/>
      <c r="AI53" s="168"/>
      <c r="AJ53" s="168"/>
      <c r="AK53" s="168"/>
      <c r="AL53" s="168"/>
      <c r="AM53" s="168"/>
      <c r="AN53" s="168"/>
      <c r="AO53" s="168"/>
      <c r="AP53" s="168"/>
      <c r="AQ53" s="168"/>
      <c r="AR53" s="168"/>
      <c r="AS53" s="168"/>
      <c r="AT53" s="168"/>
      <c r="AU53" s="168"/>
      <c r="AV53" s="168"/>
      <c r="AW53" s="168"/>
      <c r="AX53" s="168"/>
      <c r="AY53" s="168"/>
      <c r="AZ53" s="168"/>
      <c r="BA53" s="169"/>
    </row>
    <row r="54" spans="1:53" ht="15" customHeight="1">
      <c r="A54" s="167"/>
      <c r="B54" s="168"/>
      <c r="C54" s="168"/>
      <c r="D54" s="168"/>
      <c r="E54" s="168"/>
      <c r="F54" s="168"/>
      <c r="G54" s="168"/>
      <c r="H54" s="168"/>
      <c r="I54" s="168"/>
      <c r="J54" s="168"/>
      <c r="K54" s="168"/>
      <c r="L54" s="168"/>
      <c r="M54" s="168"/>
      <c r="N54" s="168"/>
      <c r="O54" s="168"/>
      <c r="P54" s="168"/>
      <c r="Q54" s="168"/>
      <c r="R54" s="168"/>
      <c r="S54" s="168"/>
      <c r="T54" s="168"/>
      <c r="U54" s="168"/>
      <c r="V54" s="168"/>
      <c r="W54" s="168"/>
      <c r="X54" s="168"/>
      <c r="Y54" s="168"/>
      <c r="Z54" s="168"/>
      <c r="AA54" s="168"/>
      <c r="AB54" s="168"/>
      <c r="AC54" s="168"/>
      <c r="AD54" s="168"/>
      <c r="AE54" s="168"/>
      <c r="AF54" s="168"/>
      <c r="AG54" s="168"/>
      <c r="AH54" s="168"/>
      <c r="AI54" s="168"/>
      <c r="AJ54" s="168"/>
      <c r="AK54" s="168"/>
      <c r="AL54" s="168"/>
      <c r="AM54" s="168"/>
      <c r="AN54" s="168"/>
      <c r="AO54" s="168"/>
      <c r="AP54" s="168"/>
      <c r="AQ54" s="168"/>
      <c r="AR54" s="168"/>
      <c r="AS54" s="168"/>
      <c r="AT54" s="168"/>
      <c r="AU54" s="168"/>
      <c r="AV54" s="168"/>
      <c r="AW54" s="168"/>
      <c r="AX54" s="168"/>
      <c r="AY54" s="168"/>
      <c r="AZ54" s="168"/>
      <c r="BA54" s="169"/>
    </row>
    <row r="55" spans="1:53" ht="15" customHeight="1">
      <c r="A55" s="167"/>
      <c r="B55" s="168"/>
      <c r="C55" s="168"/>
      <c r="D55" s="168"/>
      <c r="E55" s="168"/>
      <c r="F55" s="168"/>
      <c r="G55" s="168"/>
      <c r="H55" s="168"/>
      <c r="I55" s="168"/>
      <c r="J55" s="168"/>
      <c r="K55" s="168"/>
      <c r="L55" s="168"/>
      <c r="M55" s="168"/>
      <c r="N55" s="168"/>
      <c r="O55" s="168"/>
      <c r="P55" s="168"/>
      <c r="Q55" s="168"/>
      <c r="R55" s="168"/>
      <c r="S55" s="168"/>
      <c r="T55" s="168"/>
      <c r="U55" s="168"/>
      <c r="V55" s="168"/>
      <c r="W55" s="168"/>
      <c r="X55" s="168"/>
      <c r="Y55" s="168"/>
      <c r="Z55" s="168"/>
      <c r="AA55" s="168"/>
      <c r="AB55" s="168"/>
      <c r="AC55" s="168"/>
      <c r="AD55" s="168"/>
      <c r="AE55" s="168"/>
      <c r="AF55" s="168"/>
      <c r="AG55" s="168"/>
      <c r="AH55" s="168"/>
      <c r="AI55" s="168"/>
      <c r="AJ55" s="168"/>
      <c r="AK55" s="168"/>
      <c r="AL55" s="168"/>
      <c r="AM55" s="168"/>
      <c r="AN55" s="168"/>
      <c r="AO55" s="168"/>
      <c r="AP55" s="168"/>
      <c r="AQ55" s="168"/>
      <c r="AR55" s="168"/>
      <c r="AS55" s="168"/>
      <c r="AT55" s="168"/>
      <c r="AU55" s="168"/>
      <c r="AV55" s="168"/>
      <c r="AW55" s="168"/>
      <c r="AX55" s="168"/>
      <c r="AY55" s="168"/>
      <c r="AZ55" s="168"/>
      <c r="BA55" s="169"/>
    </row>
    <row r="56" spans="1:53" ht="15" customHeight="1">
      <c r="A56" s="167"/>
      <c r="B56" s="168"/>
      <c r="C56" s="168"/>
      <c r="D56" s="168"/>
      <c r="E56" s="168"/>
      <c r="F56" s="168"/>
      <c r="G56" s="168"/>
      <c r="H56" s="168"/>
      <c r="I56" s="168"/>
      <c r="J56" s="168"/>
      <c r="K56" s="168"/>
      <c r="L56" s="168"/>
      <c r="M56" s="168"/>
      <c r="N56" s="168"/>
      <c r="O56" s="168"/>
      <c r="P56" s="168"/>
      <c r="Q56" s="168"/>
      <c r="R56" s="168"/>
      <c r="S56" s="168"/>
      <c r="T56" s="168"/>
      <c r="U56" s="168"/>
      <c r="V56" s="168"/>
      <c r="W56" s="168"/>
      <c r="X56" s="168"/>
      <c r="Y56" s="168"/>
      <c r="Z56" s="168"/>
      <c r="AA56" s="168"/>
      <c r="AB56" s="168"/>
      <c r="AC56" s="168"/>
      <c r="AD56" s="168"/>
      <c r="AE56" s="168"/>
      <c r="AF56" s="168"/>
      <c r="AG56" s="168"/>
      <c r="AH56" s="168"/>
      <c r="AI56" s="168"/>
      <c r="AJ56" s="168"/>
      <c r="AK56" s="168"/>
      <c r="AL56" s="168"/>
      <c r="AM56" s="168"/>
      <c r="AN56" s="168"/>
      <c r="AO56" s="168"/>
      <c r="AP56" s="168"/>
      <c r="AQ56" s="168"/>
      <c r="AR56" s="168"/>
      <c r="AS56" s="168"/>
      <c r="AT56" s="168"/>
      <c r="AU56" s="168"/>
      <c r="AV56" s="168"/>
      <c r="AW56" s="168"/>
      <c r="AX56" s="168"/>
      <c r="AY56" s="168"/>
      <c r="AZ56" s="168"/>
      <c r="BA56" s="169"/>
    </row>
    <row r="57" spans="1:53" ht="15" customHeight="1">
      <c r="A57" s="167"/>
      <c r="B57" s="168"/>
      <c r="C57" s="168"/>
      <c r="D57" s="168"/>
      <c r="E57" s="168"/>
      <c r="F57" s="168"/>
      <c r="G57" s="168"/>
      <c r="H57" s="168"/>
      <c r="I57" s="168"/>
      <c r="J57" s="168"/>
      <c r="K57" s="168"/>
      <c r="L57" s="168"/>
      <c r="M57" s="168"/>
      <c r="N57" s="168"/>
      <c r="O57" s="168"/>
      <c r="P57" s="168"/>
      <c r="Q57" s="168"/>
      <c r="R57" s="168"/>
      <c r="S57" s="168"/>
      <c r="T57" s="168"/>
      <c r="U57" s="168"/>
      <c r="V57" s="168"/>
      <c r="W57" s="168"/>
      <c r="X57" s="168"/>
      <c r="Y57" s="168"/>
      <c r="Z57" s="168"/>
      <c r="AA57" s="168"/>
      <c r="AB57" s="168"/>
      <c r="AC57" s="168"/>
      <c r="AD57" s="168"/>
      <c r="AE57" s="168"/>
      <c r="AF57" s="168"/>
      <c r="AG57" s="168"/>
      <c r="AH57" s="168"/>
      <c r="AI57" s="168"/>
      <c r="AJ57" s="168"/>
      <c r="AK57" s="168"/>
      <c r="AL57" s="168"/>
      <c r="AM57" s="168"/>
      <c r="AN57" s="168"/>
      <c r="AO57" s="168"/>
      <c r="AP57" s="168"/>
      <c r="AQ57" s="168"/>
      <c r="AR57" s="168"/>
      <c r="AS57" s="168"/>
      <c r="AT57" s="168"/>
      <c r="AU57" s="168"/>
      <c r="AV57" s="168"/>
      <c r="AW57" s="168"/>
      <c r="AX57" s="168"/>
      <c r="AY57" s="168"/>
      <c r="AZ57" s="168"/>
      <c r="BA57" s="169"/>
    </row>
    <row r="58" spans="1:53" ht="15" customHeight="1">
      <c r="A58" s="167"/>
      <c r="B58" s="168"/>
      <c r="C58" s="168"/>
      <c r="D58" s="168"/>
      <c r="E58" s="168"/>
      <c r="F58" s="168"/>
      <c r="G58" s="168"/>
      <c r="H58" s="168"/>
      <c r="I58" s="168"/>
      <c r="J58" s="168"/>
      <c r="K58" s="168"/>
      <c r="L58" s="168"/>
      <c r="M58" s="168"/>
      <c r="N58" s="168"/>
      <c r="O58" s="168"/>
      <c r="P58" s="168"/>
      <c r="Q58" s="168"/>
      <c r="R58" s="168"/>
      <c r="S58" s="168"/>
      <c r="T58" s="168"/>
      <c r="U58" s="168"/>
      <c r="V58" s="168"/>
      <c r="W58" s="168"/>
      <c r="X58" s="168"/>
      <c r="Y58" s="168"/>
      <c r="Z58" s="168"/>
      <c r="AA58" s="168"/>
      <c r="AB58" s="168"/>
      <c r="AC58" s="168"/>
      <c r="AD58" s="168"/>
      <c r="AE58" s="168"/>
      <c r="AF58" s="168"/>
      <c r="AG58" s="168"/>
      <c r="AH58" s="168"/>
      <c r="AI58" s="168"/>
      <c r="AJ58" s="168"/>
      <c r="AK58" s="168"/>
      <c r="AL58" s="168"/>
      <c r="AM58" s="168"/>
      <c r="AN58" s="168"/>
      <c r="AO58" s="168"/>
      <c r="AP58" s="168"/>
      <c r="AQ58" s="168"/>
      <c r="AR58" s="168"/>
      <c r="AS58" s="168"/>
      <c r="AT58" s="168"/>
      <c r="AU58" s="168"/>
      <c r="AV58" s="168"/>
      <c r="AW58" s="168"/>
      <c r="AX58" s="168"/>
      <c r="AY58" s="168"/>
      <c r="AZ58" s="168"/>
      <c r="BA58" s="169"/>
    </row>
    <row r="59" spans="1:53" ht="15" customHeight="1">
      <c r="A59" s="167"/>
      <c r="B59" s="168"/>
      <c r="C59" s="168"/>
      <c r="D59" s="168"/>
      <c r="E59" s="168"/>
      <c r="F59" s="168"/>
      <c r="G59" s="168"/>
      <c r="H59" s="168"/>
      <c r="I59" s="168"/>
      <c r="J59" s="168"/>
      <c r="K59" s="168"/>
      <c r="L59" s="168"/>
      <c r="M59" s="168"/>
      <c r="N59" s="168"/>
      <c r="O59" s="168"/>
      <c r="P59" s="168"/>
      <c r="Q59" s="168"/>
      <c r="R59" s="168"/>
      <c r="S59" s="168"/>
      <c r="T59" s="168"/>
      <c r="U59" s="168"/>
      <c r="V59" s="168"/>
      <c r="W59" s="168"/>
      <c r="X59" s="168"/>
      <c r="Y59" s="168"/>
      <c r="Z59" s="168"/>
      <c r="AA59" s="168"/>
      <c r="AB59" s="168"/>
      <c r="AC59" s="168"/>
      <c r="AD59" s="168"/>
      <c r="AE59" s="168"/>
      <c r="AF59" s="168"/>
      <c r="AG59" s="168"/>
      <c r="AH59" s="168"/>
      <c r="AI59" s="168"/>
      <c r="AJ59" s="168"/>
      <c r="AK59" s="168"/>
      <c r="AL59" s="168"/>
      <c r="AM59" s="168"/>
      <c r="AN59" s="168"/>
      <c r="AO59" s="168"/>
      <c r="AP59" s="168"/>
      <c r="AQ59" s="168"/>
      <c r="AR59" s="168"/>
      <c r="AS59" s="168"/>
      <c r="AT59" s="168"/>
      <c r="AU59" s="168"/>
      <c r="AV59" s="168"/>
      <c r="AW59" s="168"/>
      <c r="AX59" s="168"/>
      <c r="AY59" s="168"/>
      <c r="AZ59" s="168"/>
      <c r="BA59" s="169"/>
    </row>
    <row r="60" spans="1:53" ht="15" customHeight="1">
      <c r="A60" s="110">
        <v>2</v>
      </c>
      <c r="B60" s="97"/>
      <c r="C60" s="96" t="s">
        <v>262</v>
      </c>
      <c r="D60" s="97"/>
      <c r="E60" s="97"/>
      <c r="F60" s="97"/>
      <c r="G60" s="97"/>
      <c r="H60" s="97"/>
      <c r="I60" s="97"/>
      <c r="J60" s="97"/>
      <c r="K60" s="97"/>
      <c r="L60" s="97"/>
      <c r="M60" s="97"/>
      <c r="N60" s="97"/>
      <c r="O60" s="97"/>
      <c r="P60" s="97"/>
      <c r="Q60" s="97"/>
      <c r="R60" s="97"/>
      <c r="S60" s="97"/>
      <c r="T60" s="170"/>
      <c r="U60" s="170"/>
      <c r="V60" s="170"/>
      <c r="W60" s="170"/>
      <c r="X60" s="170"/>
      <c r="Y60" s="170"/>
      <c r="Z60" s="170"/>
      <c r="AA60" s="170"/>
      <c r="AB60" s="170"/>
      <c r="AC60" s="170"/>
      <c r="AD60" s="170"/>
      <c r="AE60" s="170"/>
      <c r="AF60" s="170"/>
      <c r="AG60" s="170"/>
      <c r="AH60" s="170"/>
      <c r="AI60" s="170"/>
      <c r="AJ60" s="170"/>
      <c r="AK60" s="170"/>
      <c r="AL60" s="170"/>
      <c r="AM60" s="170"/>
      <c r="AN60" s="170"/>
      <c r="AO60" s="170"/>
      <c r="AP60" s="170"/>
      <c r="AQ60" s="170"/>
      <c r="AR60" s="170"/>
      <c r="AS60" s="170"/>
      <c r="AT60" s="170"/>
      <c r="AU60" s="170"/>
      <c r="AV60" s="170"/>
      <c r="AW60" s="170"/>
      <c r="AX60" s="170"/>
      <c r="AY60" s="170"/>
      <c r="AZ60" s="170"/>
      <c r="BA60" s="171"/>
    </row>
    <row r="61" spans="1:53" ht="15" customHeight="1">
      <c r="A61" s="167"/>
      <c r="B61" s="168"/>
      <c r="C61" s="168"/>
      <c r="D61" s="168"/>
      <c r="E61" s="168"/>
      <c r="F61" s="168"/>
      <c r="G61" s="168"/>
      <c r="H61" s="168"/>
      <c r="I61" s="168"/>
      <c r="J61" s="168"/>
      <c r="K61" s="168"/>
      <c r="L61" s="168"/>
      <c r="M61" s="168"/>
      <c r="N61" s="168"/>
      <c r="O61" s="168"/>
      <c r="P61" s="168"/>
      <c r="Q61" s="168"/>
      <c r="R61" s="168"/>
      <c r="S61" s="168"/>
      <c r="T61" s="168"/>
      <c r="U61" s="168"/>
      <c r="V61" s="168"/>
      <c r="W61" s="168"/>
      <c r="X61" s="168"/>
      <c r="Y61" s="168"/>
      <c r="Z61" s="168"/>
      <c r="AA61" s="168"/>
      <c r="AB61" s="168"/>
      <c r="AC61" s="168"/>
      <c r="AD61" s="168"/>
      <c r="AE61" s="168"/>
      <c r="AF61" s="168"/>
      <c r="AG61" s="168"/>
      <c r="AH61" s="168"/>
      <c r="AI61" s="168"/>
      <c r="AJ61" s="168"/>
      <c r="AK61" s="168"/>
      <c r="AL61" s="168"/>
      <c r="AM61" s="168"/>
      <c r="AN61" s="168"/>
      <c r="AO61" s="168"/>
      <c r="AP61" s="168"/>
      <c r="AQ61" s="168"/>
      <c r="AR61" s="168"/>
      <c r="AS61" s="168"/>
      <c r="AT61" s="168"/>
      <c r="AU61" s="168"/>
      <c r="AV61" s="168"/>
      <c r="AW61" s="168"/>
      <c r="AX61" s="168"/>
      <c r="AY61" s="168"/>
      <c r="AZ61" s="168"/>
      <c r="BA61" s="169"/>
    </row>
    <row r="62" spans="1:53" ht="15" customHeight="1">
      <c r="A62" s="167"/>
      <c r="B62" s="168"/>
      <c r="C62" s="168"/>
      <c r="D62" s="168"/>
      <c r="E62" s="168"/>
      <c r="F62" s="168"/>
      <c r="G62" s="168"/>
      <c r="H62" s="168"/>
      <c r="I62" s="168"/>
      <c r="J62" s="168"/>
      <c r="K62" s="168"/>
      <c r="L62" s="168"/>
      <c r="M62" s="168"/>
      <c r="N62" s="168"/>
      <c r="O62" s="168"/>
      <c r="P62" s="168"/>
      <c r="Q62" s="168"/>
      <c r="R62" s="168"/>
      <c r="S62" s="168"/>
      <c r="T62" s="168"/>
      <c r="U62" s="168"/>
      <c r="V62" s="168"/>
      <c r="W62" s="168"/>
      <c r="X62" s="168"/>
      <c r="Y62" s="168"/>
      <c r="Z62" s="168"/>
      <c r="AA62" s="168"/>
      <c r="AB62" s="168"/>
      <c r="AC62" s="168"/>
      <c r="AD62" s="168"/>
      <c r="AE62" s="168"/>
      <c r="AF62" s="168"/>
      <c r="AG62" s="168"/>
      <c r="AH62" s="168"/>
      <c r="AI62" s="168"/>
      <c r="AJ62" s="168"/>
      <c r="AK62" s="168"/>
      <c r="AL62" s="168"/>
      <c r="AM62" s="168"/>
      <c r="AN62" s="168"/>
      <c r="AO62" s="168"/>
      <c r="AP62" s="168"/>
      <c r="AQ62" s="168"/>
      <c r="AR62" s="168"/>
      <c r="AS62" s="168"/>
      <c r="AT62" s="168"/>
      <c r="AU62" s="168"/>
      <c r="AV62" s="168"/>
      <c r="AW62" s="168"/>
      <c r="AX62" s="168"/>
      <c r="AY62" s="168"/>
      <c r="AZ62" s="168"/>
      <c r="BA62" s="169"/>
    </row>
    <row r="63" spans="1:53" ht="15" customHeight="1">
      <c r="A63" s="167"/>
      <c r="B63" s="168"/>
      <c r="C63" s="168"/>
      <c r="D63" s="357" t="s">
        <v>252</v>
      </c>
      <c r="E63" s="357"/>
      <c r="F63" s="357"/>
      <c r="G63" s="357"/>
      <c r="H63" s="357"/>
      <c r="I63" s="357"/>
      <c r="J63" s="357"/>
      <c r="K63" s="357"/>
      <c r="L63" s="357"/>
      <c r="M63" s="357"/>
      <c r="N63" s="357"/>
      <c r="O63" s="357"/>
      <c r="P63" s="357"/>
      <c r="Q63" s="357"/>
      <c r="R63" s="357"/>
      <c r="S63" s="357"/>
      <c r="T63" s="357"/>
      <c r="U63" s="357"/>
      <c r="V63" s="357"/>
      <c r="W63" s="357"/>
      <c r="X63" s="357"/>
      <c r="Y63" s="357"/>
      <c r="Z63" s="357"/>
      <c r="AA63" s="357"/>
      <c r="AB63" s="357"/>
      <c r="AC63" s="357"/>
      <c r="AD63" s="357"/>
      <c r="AE63" s="357"/>
      <c r="AF63" s="357"/>
      <c r="AG63" s="357"/>
      <c r="AH63" s="357"/>
      <c r="AI63" s="357"/>
      <c r="AJ63" s="357"/>
      <c r="AK63" s="357"/>
      <c r="AL63" s="357"/>
      <c r="AM63" s="357"/>
      <c r="AN63" s="357"/>
      <c r="AO63" s="357"/>
      <c r="AP63" s="357"/>
      <c r="AQ63" s="357"/>
      <c r="AR63" s="357"/>
      <c r="AS63" s="357"/>
      <c r="AT63" s="357"/>
      <c r="AU63" s="357"/>
      <c r="AV63" s="357"/>
      <c r="AW63" s="357"/>
      <c r="AX63" s="357"/>
      <c r="AY63" s="357"/>
      <c r="AZ63" s="357"/>
      <c r="BA63" s="169"/>
    </row>
    <row r="64" spans="1:53" ht="15" customHeight="1">
      <c r="A64" s="167"/>
      <c r="B64" s="168"/>
      <c r="C64" s="168"/>
      <c r="D64" s="357"/>
      <c r="E64" s="357"/>
      <c r="F64" s="357"/>
      <c r="G64" s="357"/>
      <c r="H64" s="357"/>
      <c r="I64" s="357"/>
      <c r="J64" s="357"/>
      <c r="K64" s="357"/>
      <c r="L64" s="357"/>
      <c r="M64" s="357"/>
      <c r="N64" s="357"/>
      <c r="O64" s="357"/>
      <c r="P64" s="357"/>
      <c r="Q64" s="357"/>
      <c r="R64" s="357"/>
      <c r="S64" s="357"/>
      <c r="T64" s="357"/>
      <c r="U64" s="357"/>
      <c r="V64" s="357"/>
      <c r="W64" s="357"/>
      <c r="X64" s="357"/>
      <c r="Y64" s="357"/>
      <c r="Z64" s="357"/>
      <c r="AA64" s="357"/>
      <c r="AB64" s="357"/>
      <c r="AC64" s="357"/>
      <c r="AD64" s="357"/>
      <c r="AE64" s="357"/>
      <c r="AF64" s="357"/>
      <c r="AG64" s="357"/>
      <c r="AH64" s="357"/>
      <c r="AI64" s="357"/>
      <c r="AJ64" s="357"/>
      <c r="AK64" s="357"/>
      <c r="AL64" s="357"/>
      <c r="AM64" s="357"/>
      <c r="AN64" s="357"/>
      <c r="AO64" s="357"/>
      <c r="AP64" s="357"/>
      <c r="AQ64" s="357"/>
      <c r="AR64" s="357"/>
      <c r="AS64" s="357"/>
      <c r="AT64" s="357"/>
      <c r="AU64" s="357"/>
      <c r="AV64" s="357"/>
      <c r="AW64" s="357"/>
      <c r="AX64" s="357"/>
      <c r="AY64" s="357"/>
      <c r="AZ64" s="357"/>
      <c r="BA64" s="169"/>
    </row>
    <row r="65" spans="1:53" ht="15" customHeight="1">
      <c r="A65" s="167"/>
      <c r="B65" s="168"/>
      <c r="C65" s="168"/>
      <c r="D65" s="168" t="s">
        <v>253</v>
      </c>
      <c r="E65" s="168"/>
      <c r="F65" s="168"/>
      <c r="G65" s="168"/>
      <c r="H65" s="168"/>
      <c r="I65" s="168"/>
      <c r="J65" s="168"/>
      <c r="K65" s="168"/>
      <c r="L65" s="168"/>
      <c r="M65" s="168"/>
      <c r="N65" s="168"/>
      <c r="O65" s="168"/>
      <c r="P65" s="168"/>
      <c r="Q65" s="168"/>
      <c r="R65" s="168"/>
      <c r="S65" s="168"/>
      <c r="T65" s="168"/>
      <c r="U65" s="168"/>
      <c r="V65" s="168"/>
      <c r="W65" s="168"/>
      <c r="X65" s="168"/>
      <c r="Y65" s="168"/>
      <c r="Z65" s="168"/>
      <c r="AA65" s="168"/>
      <c r="AB65" s="168"/>
      <c r="AC65" s="168"/>
      <c r="AD65" s="168"/>
      <c r="AE65" s="168"/>
      <c r="AF65" s="168"/>
      <c r="AG65" s="168"/>
      <c r="AH65" s="168"/>
      <c r="AI65" s="168"/>
      <c r="AJ65" s="168"/>
      <c r="AK65" s="168"/>
      <c r="AL65" s="168"/>
      <c r="AM65" s="168"/>
      <c r="AN65" s="168"/>
      <c r="AO65" s="168"/>
      <c r="AP65" s="168"/>
      <c r="AQ65" s="168"/>
      <c r="AR65" s="168"/>
      <c r="AS65" s="168"/>
      <c r="AT65" s="168"/>
      <c r="AU65" s="168"/>
      <c r="AV65" s="168"/>
      <c r="AW65" s="168"/>
      <c r="AX65" s="168"/>
      <c r="AY65" s="168"/>
      <c r="AZ65" s="168"/>
      <c r="BA65" s="169"/>
    </row>
    <row r="66" spans="1:53" ht="15" customHeight="1">
      <c r="A66" s="167"/>
      <c r="B66" s="168"/>
      <c r="C66" s="168"/>
      <c r="D66" s="168">
        <v>1</v>
      </c>
      <c r="E66" s="168" t="s">
        <v>254</v>
      </c>
      <c r="F66" s="168"/>
      <c r="G66" s="168"/>
      <c r="H66" s="168"/>
      <c r="I66" s="168"/>
      <c r="J66" s="168"/>
      <c r="K66" s="168"/>
      <c r="L66" s="168"/>
      <c r="M66" s="168"/>
      <c r="N66" s="168"/>
      <c r="O66" s="168"/>
      <c r="P66" s="168"/>
      <c r="Q66" s="168"/>
      <c r="R66" s="168"/>
      <c r="S66" s="168"/>
      <c r="T66" s="168"/>
      <c r="U66" s="168"/>
      <c r="V66" s="168"/>
      <c r="W66" s="168"/>
      <c r="X66" s="168"/>
      <c r="Y66" s="168"/>
      <c r="Z66" s="168"/>
      <c r="AA66" s="168"/>
      <c r="AB66" s="168"/>
      <c r="AC66" s="168"/>
      <c r="AD66" s="168"/>
      <c r="AE66" s="168"/>
      <c r="AF66" s="168"/>
      <c r="AG66" s="168"/>
      <c r="AH66" s="168"/>
      <c r="AI66" s="168"/>
      <c r="AJ66" s="168"/>
      <c r="AK66" s="168"/>
      <c r="AL66" s="168"/>
      <c r="AM66" s="168"/>
      <c r="AN66" s="168"/>
      <c r="AO66" s="168"/>
      <c r="AP66" s="168"/>
      <c r="AQ66" s="168"/>
      <c r="AR66" s="168"/>
      <c r="AS66" s="168"/>
      <c r="AT66" s="168"/>
      <c r="AU66" s="168"/>
      <c r="AV66" s="168"/>
      <c r="AW66" s="168"/>
      <c r="AX66" s="168"/>
      <c r="AY66" s="168"/>
      <c r="AZ66" s="168"/>
      <c r="BA66" s="169"/>
    </row>
    <row r="67" spans="1:53" ht="15" customHeight="1">
      <c r="A67" s="167"/>
      <c r="B67" s="168"/>
      <c r="C67" s="168"/>
      <c r="D67" s="168">
        <v>2</v>
      </c>
      <c r="E67" s="168" t="s">
        <v>255</v>
      </c>
      <c r="F67" s="168"/>
      <c r="G67" s="168"/>
      <c r="H67" s="168"/>
      <c r="I67" s="168"/>
      <c r="J67" s="168"/>
      <c r="K67" s="168"/>
      <c r="L67" s="168"/>
      <c r="M67" s="168"/>
      <c r="N67" s="168"/>
      <c r="O67" s="168"/>
      <c r="P67" s="168"/>
      <c r="Q67" s="168"/>
      <c r="R67" s="168"/>
      <c r="S67" s="168"/>
      <c r="T67" s="168"/>
      <c r="U67" s="168"/>
      <c r="V67" s="168"/>
      <c r="W67" s="168"/>
      <c r="X67" s="168"/>
      <c r="Y67" s="168"/>
      <c r="Z67" s="168"/>
      <c r="AA67" s="168"/>
      <c r="AB67" s="168"/>
      <c r="AC67" s="168"/>
      <c r="AD67" s="168"/>
      <c r="AE67" s="168"/>
      <c r="AF67" s="168"/>
      <c r="AG67" s="168"/>
      <c r="AH67" s="168"/>
      <c r="AI67" s="168"/>
      <c r="AJ67" s="168"/>
      <c r="AK67" s="168"/>
      <c r="AL67" s="168"/>
      <c r="AM67" s="168"/>
      <c r="AN67" s="168"/>
      <c r="AO67" s="168"/>
      <c r="AP67" s="168"/>
      <c r="AQ67" s="168"/>
      <c r="AR67" s="168"/>
      <c r="AS67" s="168"/>
      <c r="AT67" s="168"/>
      <c r="AU67" s="168"/>
      <c r="AV67" s="168"/>
      <c r="AW67" s="168"/>
      <c r="AX67" s="168"/>
      <c r="AY67" s="168"/>
      <c r="AZ67" s="168"/>
      <c r="BA67" s="169"/>
    </row>
    <row r="68" spans="1:53" ht="15" customHeight="1">
      <c r="A68" s="167"/>
      <c r="B68" s="168"/>
      <c r="C68" s="168"/>
      <c r="D68" s="168">
        <v>3</v>
      </c>
      <c r="E68" s="168" t="s">
        <v>256</v>
      </c>
      <c r="F68" s="168"/>
      <c r="G68" s="168"/>
      <c r="H68" s="168"/>
      <c r="I68" s="168"/>
      <c r="J68" s="168"/>
      <c r="K68" s="168"/>
      <c r="L68" s="168"/>
      <c r="M68" s="168"/>
      <c r="N68" s="168"/>
      <c r="O68" s="168"/>
      <c r="P68" s="168"/>
      <c r="Q68" s="168"/>
      <c r="R68" s="168"/>
      <c r="S68" s="168"/>
      <c r="T68" s="168"/>
      <c r="U68" s="168"/>
      <c r="V68" s="168"/>
      <c r="W68" s="168"/>
      <c r="X68" s="168"/>
      <c r="Y68" s="168"/>
      <c r="Z68" s="168"/>
      <c r="AA68" s="168"/>
      <c r="AB68" s="168"/>
      <c r="AC68" s="168"/>
      <c r="AD68" s="168"/>
      <c r="AE68" s="168"/>
      <c r="AF68" s="168"/>
      <c r="AG68" s="168"/>
      <c r="AH68" s="168"/>
      <c r="AI68" s="168"/>
      <c r="AJ68" s="168"/>
      <c r="AK68" s="168"/>
      <c r="AL68" s="168"/>
      <c r="AM68" s="168"/>
      <c r="AN68" s="168"/>
      <c r="AO68" s="168"/>
      <c r="AP68" s="168"/>
      <c r="AQ68" s="168"/>
      <c r="AR68" s="168"/>
      <c r="AS68" s="168"/>
      <c r="AT68" s="168"/>
      <c r="AU68" s="168"/>
      <c r="AV68" s="168"/>
      <c r="AW68" s="168"/>
      <c r="AX68" s="168"/>
      <c r="AY68" s="168"/>
      <c r="AZ68" s="168"/>
      <c r="BA68" s="169"/>
    </row>
    <row r="69" spans="1:53" ht="15" customHeight="1">
      <c r="A69" s="167"/>
      <c r="B69" s="168"/>
      <c r="C69" s="168"/>
      <c r="D69" s="168">
        <v>4</v>
      </c>
      <c r="E69" s="168" t="s">
        <v>257</v>
      </c>
      <c r="F69" s="168"/>
      <c r="G69" s="168"/>
      <c r="H69" s="168"/>
      <c r="I69" s="168"/>
      <c r="J69" s="168"/>
      <c r="K69" s="168"/>
      <c r="L69" s="168"/>
      <c r="M69" s="168"/>
      <c r="N69" s="168"/>
      <c r="O69" s="168"/>
      <c r="P69" s="168"/>
      <c r="Q69" s="168"/>
      <c r="R69" s="168"/>
      <c r="S69" s="168"/>
      <c r="T69" s="168"/>
      <c r="U69" s="168"/>
      <c r="V69" s="168"/>
      <c r="W69" s="168"/>
      <c r="X69" s="168"/>
      <c r="Y69" s="168"/>
      <c r="Z69" s="168"/>
      <c r="AA69" s="168"/>
      <c r="AB69" s="168"/>
      <c r="AC69" s="168"/>
      <c r="AD69" s="168"/>
      <c r="AE69" s="168"/>
      <c r="AF69" s="168"/>
      <c r="AG69" s="168"/>
      <c r="AH69" s="168"/>
      <c r="AI69" s="168"/>
      <c r="AJ69" s="168"/>
      <c r="AK69" s="168"/>
      <c r="AL69" s="168"/>
      <c r="AM69" s="168"/>
      <c r="AN69" s="168"/>
      <c r="AO69" s="168"/>
      <c r="AP69" s="168"/>
      <c r="AQ69" s="168"/>
      <c r="AR69" s="168"/>
      <c r="AS69" s="168"/>
      <c r="AT69" s="168"/>
      <c r="AU69" s="168"/>
      <c r="AV69" s="168"/>
      <c r="AW69" s="168"/>
      <c r="AX69" s="168"/>
      <c r="AY69" s="168"/>
      <c r="AZ69" s="168"/>
      <c r="BA69" s="169"/>
    </row>
    <row r="70" spans="1:53" ht="15" customHeight="1">
      <c r="A70" s="167"/>
      <c r="B70" s="168"/>
      <c r="C70" s="168"/>
      <c r="D70" s="168">
        <v>5</v>
      </c>
      <c r="E70" s="168" t="s">
        <v>258</v>
      </c>
      <c r="F70" s="168"/>
      <c r="G70" s="168"/>
      <c r="H70" s="168"/>
      <c r="I70" s="168"/>
      <c r="J70" s="168"/>
      <c r="K70" s="168"/>
      <c r="L70" s="168"/>
      <c r="M70" s="168"/>
      <c r="N70" s="168"/>
      <c r="O70" s="168"/>
      <c r="P70" s="168"/>
      <c r="Q70" s="168"/>
      <c r="R70" s="168"/>
      <c r="S70" s="168"/>
      <c r="T70" s="168"/>
      <c r="U70" s="168"/>
      <c r="V70" s="168"/>
      <c r="W70" s="168"/>
      <c r="X70" s="168"/>
      <c r="Y70" s="168"/>
      <c r="Z70" s="168"/>
      <c r="AA70" s="168"/>
      <c r="AB70" s="168"/>
      <c r="AC70" s="168"/>
      <c r="AD70" s="168"/>
      <c r="AE70" s="168"/>
      <c r="AF70" s="168"/>
      <c r="AG70" s="168"/>
      <c r="AH70" s="168"/>
      <c r="AI70" s="168"/>
      <c r="AJ70" s="168"/>
      <c r="AK70" s="168"/>
      <c r="AL70" s="168"/>
      <c r="AM70" s="168"/>
      <c r="AN70" s="168"/>
      <c r="AO70" s="168"/>
      <c r="AP70" s="168"/>
      <c r="AQ70" s="168"/>
      <c r="AR70" s="168"/>
      <c r="AS70" s="168"/>
      <c r="AT70" s="168"/>
      <c r="AU70" s="168"/>
      <c r="AV70" s="168"/>
      <c r="AW70" s="168"/>
      <c r="AX70" s="168"/>
      <c r="AY70" s="168"/>
      <c r="AZ70" s="168"/>
      <c r="BA70" s="169"/>
    </row>
    <row r="71" spans="1:53" ht="15" customHeight="1">
      <c r="A71" s="167"/>
      <c r="B71" s="168"/>
      <c r="C71" s="168"/>
      <c r="D71" s="168"/>
      <c r="E71" s="168"/>
      <c r="F71" s="168"/>
      <c r="G71" s="168"/>
      <c r="H71" s="168"/>
      <c r="I71" s="168"/>
      <c r="J71" s="168"/>
      <c r="K71" s="168"/>
      <c r="L71" s="168"/>
      <c r="M71" s="168"/>
      <c r="N71" s="168"/>
      <c r="O71" s="168"/>
      <c r="P71" s="168"/>
      <c r="Q71" s="168"/>
      <c r="R71" s="168"/>
      <c r="S71" s="168"/>
      <c r="T71" s="168"/>
      <c r="U71" s="168"/>
      <c r="V71" s="168"/>
      <c r="W71" s="168"/>
      <c r="X71" s="168"/>
      <c r="Y71" s="168"/>
      <c r="Z71" s="168"/>
      <c r="AA71" s="168"/>
      <c r="AB71" s="168"/>
      <c r="AC71" s="168"/>
      <c r="AD71" s="168"/>
      <c r="AE71" s="168"/>
      <c r="AF71" s="168"/>
      <c r="AG71" s="168"/>
      <c r="AH71" s="168"/>
      <c r="AI71" s="168"/>
      <c r="AJ71" s="168"/>
      <c r="AK71" s="168"/>
      <c r="AL71" s="168"/>
      <c r="AM71" s="168"/>
      <c r="AN71" s="168"/>
      <c r="AO71" s="168"/>
      <c r="AP71" s="168"/>
      <c r="AQ71" s="168"/>
      <c r="AR71" s="168"/>
      <c r="AS71" s="168"/>
      <c r="AT71" s="168"/>
      <c r="AU71" s="168"/>
      <c r="AV71" s="168"/>
      <c r="AW71" s="168"/>
      <c r="AX71" s="168"/>
      <c r="AY71" s="168"/>
      <c r="AZ71" s="168"/>
      <c r="BA71" s="169"/>
    </row>
    <row r="72" spans="1:53" ht="15" customHeight="1">
      <c r="A72" s="167"/>
      <c r="B72" s="168"/>
      <c r="C72" s="168"/>
      <c r="D72" s="168"/>
      <c r="E72" s="168"/>
      <c r="F72" s="168"/>
      <c r="G72" s="168"/>
      <c r="H72" s="168"/>
      <c r="I72" s="168"/>
      <c r="J72" s="168"/>
      <c r="K72" s="168"/>
      <c r="L72" s="168"/>
      <c r="M72" s="168"/>
      <c r="N72" s="168"/>
      <c r="O72" s="168"/>
      <c r="P72" s="168"/>
      <c r="Q72" s="168"/>
      <c r="R72" s="168"/>
      <c r="S72" s="168"/>
      <c r="T72" s="168"/>
      <c r="U72" s="168"/>
      <c r="V72" s="168"/>
      <c r="W72" s="168"/>
      <c r="X72" s="168"/>
      <c r="Y72" s="168"/>
      <c r="Z72" s="168"/>
      <c r="AA72" s="168"/>
      <c r="AB72" s="168"/>
      <c r="AC72" s="168"/>
      <c r="AD72" s="168"/>
      <c r="AE72" s="168"/>
      <c r="AF72" s="168"/>
      <c r="AG72" s="168"/>
      <c r="AH72" s="168"/>
      <c r="AI72" s="168"/>
      <c r="AJ72" s="168"/>
      <c r="AK72" s="168"/>
      <c r="AL72" s="168"/>
      <c r="AM72" s="168"/>
      <c r="AN72" s="168"/>
      <c r="AO72" s="168"/>
      <c r="AP72" s="168"/>
      <c r="AQ72" s="168"/>
      <c r="AR72" s="168"/>
      <c r="AS72" s="168"/>
      <c r="AT72" s="168"/>
      <c r="AU72" s="168"/>
      <c r="AV72" s="168"/>
      <c r="AW72" s="168"/>
      <c r="AX72" s="168"/>
      <c r="AY72" s="168"/>
      <c r="AZ72" s="168"/>
      <c r="BA72" s="169"/>
    </row>
    <row r="73" spans="1:53" ht="15" customHeight="1">
      <c r="A73" s="167"/>
      <c r="B73" s="168"/>
      <c r="C73" s="168"/>
      <c r="D73" s="168" t="s">
        <v>261</v>
      </c>
      <c r="E73" s="168"/>
      <c r="F73" s="168"/>
      <c r="G73" s="168"/>
      <c r="H73" s="168"/>
      <c r="I73" s="168"/>
      <c r="J73" s="168"/>
      <c r="K73" s="168"/>
      <c r="L73" s="168"/>
      <c r="M73" s="168"/>
      <c r="N73" s="168"/>
      <c r="O73" s="168"/>
      <c r="P73" s="168"/>
      <c r="Q73" s="168"/>
      <c r="R73" s="168"/>
      <c r="S73" s="168"/>
      <c r="T73" s="168"/>
      <c r="U73" s="168"/>
      <c r="V73" s="168"/>
      <c r="W73" s="168"/>
      <c r="X73" s="168"/>
      <c r="Y73" s="168"/>
      <c r="Z73" s="168"/>
      <c r="AA73" s="168"/>
      <c r="AB73" s="168"/>
      <c r="AC73" s="168"/>
      <c r="AD73" s="168"/>
      <c r="AE73" s="168"/>
      <c r="AF73" s="168"/>
      <c r="AG73" s="168"/>
      <c r="AH73" s="168"/>
      <c r="AI73" s="168"/>
      <c r="AJ73" s="168"/>
      <c r="AK73" s="168"/>
      <c r="AL73" s="168"/>
      <c r="AM73" s="168"/>
      <c r="AN73" s="168"/>
      <c r="AO73" s="168"/>
      <c r="AP73" s="168"/>
      <c r="AQ73" s="168"/>
      <c r="AR73" s="168"/>
      <c r="AS73" s="168"/>
      <c r="AT73" s="168"/>
      <c r="AU73" s="168"/>
      <c r="AV73" s="168"/>
      <c r="AW73" s="168"/>
      <c r="AX73" s="168"/>
      <c r="AY73" s="168"/>
      <c r="AZ73" s="168"/>
      <c r="BA73" s="169"/>
    </row>
    <row r="74" spans="1:53" ht="15" customHeight="1">
      <c r="A74" s="167"/>
      <c r="B74" s="168"/>
      <c r="C74" s="168"/>
      <c r="D74" s="168"/>
      <c r="E74" s="168"/>
      <c r="F74" s="168"/>
      <c r="G74" s="168"/>
      <c r="H74" s="168"/>
      <c r="I74" s="168"/>
      <c r="J74" s="168"/>
      <c r="K74" s="168"/>
      <c r="L74" s="168"/>
      <c r="M74" s="168"/>
      <c r="N74" s="168"/>
      <c r="O74" s="168"/>
      <c r="P74" s="168"/>
      <c r="Q74" s="168"/>
      <c r="R74" s="168"/>
      <c r="S74" s="168"/>
      <c r="T74" s="168"/>
      <c r="U74" s="168"/>
      <c r="V74" s="168"/>
      <c r="W74" s="168"/>
      <c r="X74" s="168"/>
      <c r="Y74" s="168"/>
      <c r="Z74" s="168"/>
      <c r="AA74" s="168"/>
      <c r="AB74" s="168"/>
      <c r="AC74" s="168"/>
      <c r="AD74" s="168"/>
      <c r="AE74" s="168"/>
      <c r="AF74" s="168"/>
      <c r="AG74" s="168"/>
      <c r="AH74" s="168"/>
      <c r="AI74" s="168"/>
      <c r="AJ74" s="168"/>
      <c r="AK74" s="168"/>
      <c r="AL74" s="168"/>
      <c r="AM74" s="168"/>
      <c r="AN74" s="168"/>
      <c r="AO74" s="168"/>
      <c r="AP74" s="168"/>
      <c r="AQ74" s="168"/>
      <c r="AR74" s="168"/>
      <c r="AS74" s="168"/>
      <c r="AT74" s="168"/>
      <c r="AU74" s="168"/>
      <c r="AV74" s="168"/>
      <c r="AW74" s="168"/>
      <c r="AX74" s="168"/>
      <c r="AY74" s="168"/>
      <c r="AZ74" s="168"/>
      <c r="BA74" s="169"/>
    </row>
    <row r="75" spans="1:53" ht="15" customHeight="1">
      <c r="A75" s="167"/>
      <c r="B75" s="168"/>
      <c r="C75" s="168"/>
      <c r="D75" s="168"/>
      <c r="E75" s="168"/>
      <c r="F75" s="168"/>
      <c r="G75" s="168"/>
      <c r="H75" s="168"/>
      <c r="I75" s="168"/>
      <c r="J75" s="168"/>
      <c r="K75" s="168"/>
      <c r="L75" s="168"/>
      <c r="M75" s="168"/>
      <c r="N75" s="168"/>
      <c r="O75" s="168"/>
      <c r="P75" s="168"/>
      <c r="Q75" s="168"/>
      <c r="R75" s="168"/>
      <c r="S75" s="168"/>
      <c r="T75" s="168"/>
      <c r="U75" s="168"/>
      <c r="V75" s="168"/>
      <c r="W75" s="168"/>
      <c r="X75" s="168"/>
      <c r="Y75" s="168"/>
      <c r="Z75" s="168"/>
      <c r="AA75" s="168"/>
      <c r="AB75" s="168"/>
      <c r="AC75" s="168"/>
      <c r="AD75" s="168"/>
      <c r="AE75" s="168"/>
      <c r="AF75" s="168"/>
      <c r="AG75" s="168"/>
      <c r="AH75" s="168"/>
      <c r="AI75" s="168"/>
      <c r="AJ75" s="168"/>
      <c r="AK75" s="168"/>
      <c r="AL75" s="168"/>
      <c r="AM75" s="168"/>
      <c r="AN75" s="168"/>
      <c r="AO75" s="168"/>
      <c r="AP75" s="168"/>
      <c r="AQ75" s="168"/>
      <c r="AR75" s="168"/>
      <c r="AS75" s="168"/>
      <c r="AT75" s="168"/>
      <c r="AU75" s="168"/>
      <c r="AV75" s="168"/>
      <c r="AW75" s="168"/>
      <c r="AX75" s="168"/>
      <c r="AY75" s="168"/>
      <c r="AZ75" s="168"/>
      <c r="BA75" s="169"/>
    </row>
    <row r="76" spans="1:53" ht="15" customHeight="1">
      <c r="A76" s="167"/>
      <c r="B76" s="168"/>
      <c r="C76" s="168"/>
      <c r="D76" s="168"/>
      <c r="E76" s="168"/>
      <c r="F76" s="168"/>
      <c r="G76" s="168"/>
      <c r="H76" s="168"/>
      <c r="I76" s="168"/>
      <c r="J76" s="168"/>
      <c r="K76" s="168"/>
      <c r="L76" s="168"/>
      <c r="M76" s="168"/>
      <c r="N76" s="168"/>
      <c r="O76" s="168"/>
      <c r="P76" s="168"/>
      <c r="Q76" s="168"/>
      <c r="R76" s="168"/>
      <c r="S76" s="168"/>
      <c r="T76" s="168"/>
      <c r="U76" s="168"/>
      <c r="V76" s="168"/>
      <c r="W76" s="168"/>
      <c r="X76" s="168"/>
      <c r="Y76" s="168"/>
      <c r="Z76" s="168"/>
      <c r="AA76" s="168"/>
      <c r="AB76" s="168"/>
      <c r="AC76" s="168"/>
      <c r="AD76" s="168"/>
      <c r="AE76" s="168"/>
      <c r="AF76" s="168"/>
      <c r="AG76" s="168"/>
      <c r="AH76" s="168"/>
      <c r="AI76" s="168"/>
      <c r="AJ76" s="168"/>
      <c r="AK76" s="168"/>
      <c r="AL76" s="168"/>
      <c r="AM76" s="168"/>
      <c r="AN76" s="168"/>
      <c r="AO76" s="168"/>
      <c r="AP76" s="168"/>
      <c r="AQ76" s="168"/>
      <c r="AR76" s="168"/>
      <c r="AS76" s="168"/>
      <c r="AT76" s="168"/>
      <c r="AU76" s="168"/>
      <c r="AV76" s="168"/>
      <c r="AW76" s="168"/>
      <c r="AX76" s="168"/>
      <c r="AY76" s="168"/>
      <c r="AZ76" s="168"/>
      <c r="BA76" s="169"/>
    </row>
    <row r="77" spans="1:53" ht="15" customHeight="1">
      <c r="A77" s="167"/>
      <c r="B77" s="168"/>
      <c r="C77" s="168"/>
      <c r="D77" s="168"/>
      <c r="E77" s="168"/>
      <c r="F77" s="168"/>
      <c r="G77" s="168"/>
      <c r="H77" s="168"/>
      <c r="I77" s="168"/>
      <c r="J77" s="168"/>
      <c r="K77" s="168"/>
      <c r="L77" s="168"/>
      <c r="M77" s="168"/>
      <c r="N77" s="168"/>
      <c r="O77" s="168"/>
      <c r="P77" s="168"/>
      <c r="Q77" s="168"/>
      <c r="R77" s="168"/>
      <c r="S77" s="168"/>
      <c r="T77" s="168"/>
      <c r="U77" s="168"/>
      <c r="V77" s="168"/>
      <c r="W77" s="168"/>
      <c r="X77" s="168"/>
      <c r="Y77" s="168"/>
      <c r="Z77" s="168"/>
      <c r="AA77" s="168"/>
      <c r="AB77" s="168"/>
      <c r="AC77" s="168"/>
      <c r="AD77" s="168"/>
      <c r="AE77" s="168"/>
      <c r="AF77" s="168"/>
      <c r="AG77" s="168"/>
      <c r="AH77" s="168"/>
      <c r="AI77" s="168"/>
      <c r="AJ77" s="168"/>
      <c r="AK77" s="168"/>
      <c r="AL77" s="168"/>
      <c r="AM77" s="168"/>
      <c r="AN77" s="168"/>
      <c r="AO77" s="168"/>
      <c r="AP77" s="168"/>
      <c r="AQ77" s="168"/>
      <c r="AR77" s="168"/>
      <c r="AS77" s="168"/>
      <c r="AT77" s="168"/>
      <c r="AU77" s="168"/>
      <c r="AV77" s="168"/>
      <c r="AW77" s="168"/>
      <c r="AX77" s="168"/>
      <c r="AY77" s="168"/>
      <c r="AZ77" s="168"/>
      <c r="BA77" s="169"/>
    </row>
    <row r="78" spans="1:53" ht="15" customHeight="1">
      <c r="A78" s="167"/>
      <c r="B78" s="168"/>
      <c r="C78" s="168"/>
      <c r="D78" s="168"/>
      <c r="E78" s="168"/>
      <c r="F78" s="168"/>
      <c r="G78" s="168"/>
      <c r="H78" s="168"/>
      <c r="I78" s="168"/>
      <c r="J78" s="168"/>
      <c r="K78" s="168"/>
      <c r="L78" s="168"/>
      <c r="M78" s="168"/>
      <c r="N78" s="168"/>
      <c r="O78" s="168"/>
      <c r="P78" s="168"/>
      <c r="Q78" s="168"/>
      <c r="R78" s="168"/>
      <c r="S78" s="168"/>
      <c r="T78" s="168"/>
      <c r="U78" s="168"/>
      <c r="V78" s="168"/>
      <c r="W78" s="168"/>
      <c r="X78" s="168"/>
      <c r="Y78" s="168"/>
      <c r="Z78" s="168"/>
      <c r="AA78" s="168"/>
      <c r="AB78" s="168"/>
      <c r="AC78" s="168"/>
      <c r="AD78" s="168"/>
      <c r="AE78" s="168"/>
      <c r="AF78" s="168"/>
      <c r="AG78" s="168"/>
      <c r="AH78" s="168"/>
      <c r="AI78" s="168"/>
      <c r="AJ78" s="168"/>
      <c r="AK78" s="168"/>
      <c r="AL78" s="168"/>
      <c r="AM78" s="168"/>
      <c r="AN78" s="168"/>
      <c r="AO78" s="168"/>
      <c r="AP78" s="168"/>
      <c r="AQ78" s="168"/>
      <c r="AR78" s="168"/>
      <c r="AS78" s="168"/>
      <c r="AT78" s="168"/>
      <c r="AU78" s="168"/>
      <c r="AV78" s="168"/>
      <c r="AW78" s="168"/>
      <c r="AX78" s="168"/>
      <c r="AY78" s="168"/>
      <c r="AZ78" s="168"/>
      <c r="BA78" s="169"/>
    </row>
    <row r="79" spans="1:53" ht="15" customHeight="1">
      <c r="A79" s="167"/>
      <c r="B79" s="168"/>
      <c r="C79" s="168"/>
      <c r="D79" s="168"/>
      <c r="E79" s="168"/>
      <c r="F79" s="168"/>
      <c r="G79" s="168"/>
      <c r="H79" s="168"/>
      <c r="I79" s="168"/>
      <c r="J79" s="168"/>
      <c r="K79" s="168"/>
      <c r="L79" s="168"/>
      <c r="M79" s="168"/>
      <c r="N79" s="168"/>
      <c r="O79" s="168"/>
      <c r="P79" s="168"/>
      <c r="Q79" s="168"/>
      <c r="R79" s="168"/>
      <c r="S79" s="168"/>
      <c r="T79" s="168"/>
      <c r="U79" s="168"/>
      <c r="V79" s="168"/>
      <c r="W79" s="168"/>
      <c r="X79" s="168"/>
      <c r="Y79" s="168"/>
      <c r="Z79" s="168"/>
      <c r="AA79" s="168"/>
      <c r="AB79" s="168"/>
      <c r="AC79" s="168"/>
      <c r="AD79" s="168"/>
      <c r="AE79" s="168"/>
      <c r="AF79" s="168"/>
      <c r="AG79" s="168"/>
      <c r="AH79" s="168"/>
      <c r="AI79" s="168"/>
      <c r="AJ79" s="168"/>
      <c r="AK79" s="168"/>
      <c r="AL79" s="168"/>
      <c r="AM79" s="168"/>
      <c r="AN79" s="168" t="s">
        <v>260</v>
      </c>
      <c r="AO79" s="168"/>
      <c r="AP79" s="168"/>
      <c r="AQ79" s="168"/>
      <c r="AR79" s="168"/>
      <c r="AS79" s="168"/>
      <c r="AT79" s="168"/>
      <c r="AU79" s="168"/>
      <c r="AV79" s="168"/>
      <c r="AW79" s="168"/>
      <c r="AX79" s="168"/>
      <c r="AY79" s="168"/>
      <c r="AZ79" s="168"/>
      <c r="BA79" s="169"/>
    </row>
    <row r="80" spans="1:53" ht="15" customHeight="1">
      <c r="A80" s="167"/>
      <c r="B80" s="168"/>
      <c r="C80" s="168"/>
      <c r="D80" s="168"/>
      <c r="E80" s="168"/>
      <c r="F80" s="168"/>
      <c r="G80" s="168"/>
      <c r="H80" s="168"/>
      <c r="I80" s="168"/>
      <c r="J80" s="168"/>
      <c r="K80" s="168"/>
      <c r="L80" s="168"/>
      <c r="M80" s="168"/>
      <c r="N80" s="168"/>
      <c r="O80" s="168"/>
      <c r="P80" s="168"/>
      <c r="Q80" s="168"/>
      <c r="R80" s="168"/>
      <c r="S80" s="168"/>
      <c r="T80" s="168"/>
      <c r="U80" s="168"/>
      <c r="V80" s="168"/>
      <c r="W80" s="168"/>
      <c r="X80" s="168"/>
      <c r="Y80" s="168"/>
      <c r="Z80" s="168"/>
      <c r="AA80" s="168"/>
      <c r="AB80" s="168"/>
      <c r="AC80" s="168"/>
      <c r="AD80" s="168"/>
      <c r="AE80" s="168"/>
      <c r="AF80" s="168"/>
      <c r="AG80" s="168"/>
      <c r="AH80" s="168"/>
      <c r="AI80" s="168"/>
      <c r="AJ80" s="168"/>
      <c r="AK80" s="168"/>
      <c r="AL80" s="168"/>
      <c r="AM80" s="168"/>
      <c r="AN80" s="168"/>
      <c r="AO80" s="168"/>
      <c r="AP80" s="168"/>
      <c r="AQ80" s="168"/>
      <c r="AR80" s="168"/>
      <c r="AS80" s="168"/>
      <c r="AT80" s="168"/>
      <c r="AU80" s="168"/>
      <c r="AV80" s="168"/>
      <c r="AW80" s="168"/>
      <c r="AX80" s="168"/>
      <c r="AY80" s="168"/>
      <c r="AZ80" s="168"/>
      <c r="BA80" s="169"/>
    </row>
    <row r="81" spans="1:53" ht="15" customHeight="1">
      <c r="A81" s="167"/>
      <c r="B81" s="168"/>
      <c r="C81" s="168"/>
      <c r="D81" s="168"/>
      <c r="E81" s="168"/>
      <c r="F81" s="168"/>
      <c r="G81" s="168"/>
      <c r="H81" s="168"/>
      <c r="I81" s="168"/>
      <c r="J81" s="168"/>
      <c r="K81" s="168"/>
      <c r="L81" s="168"/>
      <c r="M81" s="168"/>
      <c r="N81" s="168"/>
      <c r="O81" s="168"/>
      <c r="P81" s="168"/>
      <c r="Q81" s="168"/>
      <c r="R81" s="168"/>
      <c r="S81" s="168"/>
      <c r="T81" s="168"/>
      <c r="U81" s="168"/>
      <c r="V81" s="168"/>
      <c r="W81" s="168"/>
      <c r="X81" s="168"/>
      <c r="Y81" s="168"/>
      <c r="Z81" s="168"/>
      <c r="AA81" s="168"/>
      <c r="AB81" s="168"/>
      <c r="AC81" s="168"/>
      <c r="AD81" s="168"/>
      <c r="AE81" s="168"/>
      <c r="AF81" s="168"/>
      <c r="AG81" s="168"/>
      <c r="AH81" s="168"/>
      <c r="AI81" s="168"/>
      <c r="AJ81" s="168"/>
      <c r="AK81" s="168"/>
      <c r="AL81" s="168"/>
      <c r="AM81" s="168"/>
      <c r="AN81" s="168"/>
      <c r="AO81" s="168"/>
      <c r="AP81" s="168"/>
      <c r="AQ81" s="168"/>
      <c r="AR81" s="168"/>
      <c r="AS81" s="168"/>
      <c r="AT81" s="168"/>
      <c r="AU81" s="168"/>
      <c r="AV81" s="168"/>
      <c r="AW81" s="168"/>
      <c r="AX81" s="168"/>
      <c r="AY81" s="168"/>
      <c r="AZ81" s="168"/>
      <c r="BA81" s="169"/>
    </row>
    <row r="82" spans="1:53" ht="15" customHeight="1">
      <c r="A82" s="167"/>
      <c r="B82" s="168"/>
      <c r="C82" s="168"/>
      <c r="D82" s="168"/>
      <c r="E82" s="168"/>
      <c r="F82" s="168"/>
      <c r="G82" s="168"/>
      <c r="H82" s="168"/>
      <c r="I82" s="168"/>
      <c r="J82" s="168"/>
      <c r="K82" s="168"/>
      <c r="L82" s="168"/>
      <c r="M82" s="168"/>
      <c r="N82" s="168"/>
      <c r="O82" s="168"/>
      <c r="P82" s="168"/>
      <c r="Q82" s="168"/>
      <c r="R82" s="168"/>
      <c r="S82" s="168"/>
      <c r="T82" s="168"/>
      <c r="U82" s="168"/>
      <c r="V82" s="168"/>
      <c r="W82" s="168"/>
      <c r="X82" s="168"/>
      <c r="Y82" s="168"/>
      <c r="Z82" s="168"/>
      <c r="AA82" s="168"/>
      <c r="AB82" s="168"/>
      <c r="AC82" s="168"/>
      <c r="AD82" s="168"/>
      <c r="AE82" s="168"/>
      <c r="AF82" s="168"/>
      <c r="AG82" s="168"/>
      <c r="AH82" s="168"/>
      <c r="AI82" s="168"/>
      <c r="AJ82" s="168"/>
      <c r="AK82" s="168"/>
      <c r="AL82" s="168"/>
      <c r="AM82" s="168"/>
      <c r="AN82" s="168"/>
      <c r="AO82" s="168"/>
      <c r="AP82" s="168"/>
      <c r="AQ82" s="168"/>
      <c r="AR82" s="168"/>
      <c r="AS82" s="168"/>
      <c r="AT82" s="168"/>
      <c r="AU82" s="168"/>
      <c r="AV82" s="168"/>
      <c r="AW82" s="168"/>
      <c r="AX82" s="168"/>
      <c r="AY82" s="168"/>
      <c r="AZ82" s="168"/>
      <c r="BA82" s="169"/>
    </row>
    <row r="83" spans="1:53" ht="15" customHeight="1">
      <c r="A83" s="167"/>
      <c r="B83" s="168"/>
      <c r="C83" s="168"/>
      <c r="D83" s="168"/>
      <c r="E83" s="168"/>
      <c r="F83" s="168"/>
      <c r="G83" s="168"/>
      <c r="H83" s="168"/>
      <c r="I83" s="168"/>
      <c r="J83" s="168"/>
      <c r="K83" s="168"/>
      <c r="L83" s="168"/>
      <c r="M83" s="168"/>
      <c r="N83" s="168"/>
      <c r="O83" s="168"/>
      <c r="P83" s="168"/>
      <c r="Q83" s="168"/>
      <c r="R83" s="168"/>
      <c r="S83" s="168"/>
      <c r="T83" s="168"/>
      <c r="U83" s="168"/>
      <c r="V83" s="168"/>
      <c r="W83" s="168"/>
      <c r="X83" s="168"/>
      <c r="Y83" s="168"/>
      <c r="Z83" s="168"/>
      <c r="AA83" s="168"/>
      <c r="AB83" s="168"/>
      <c r="AC83" s="168"/>
      <c r="AD83" s="168"/>
      <c r="AE83" s="168"/>
      <c r="AF83" s="168"/>
      <c r="AG83" s="168"/>
      <c r="AH83" s="168"/>
      <c r="AI83" s="168"/>
      <c r="AJ83" s="168"/>
      <c r="AK83" s="168"/>
      <c r="AL83" s="168"/>
      <c r="AM83" s="168"/>
      <c r="AN83" s="168"/>
      <c r="AO83" s="168"/>
      <c r="AP83" s="168"/>
      <c r="AQ83" s="168"/>
      <c r="AR83" s="168"/>
      <c r="AS83" s="168"/>
      <c r="AT83" s="168"/>
      <c r="AU83" s="168"/>
      <c r="AV83" s="168"/>
      <c r="AW83" s="168"/>
      <c r="AX83" s="168"/>
      <c r="AY83" s="168"/>
      <c r="AZ83" s="168"/>
      <c r="BA83" s="169"/>
    </row>
    <row r="84" spans="1:53" ht="15" customHeight="1">
      <c r="A84" s="167"/>
      <c r="B84" s="168"/>
      <c r="C84" s="168"/>
      <c r="D84" s="168"/>
      <c r="E84" s="168"/>
      <c r="F84" s="168"/>
      <c r="G84" s="168"/>
      <c r="H84" s="168"/>
      <c r="I84" s="168"/>
      <c r="J84" s="168"/>
      <c r="K84" s="168"/>
      <c r="L84" s="168"/>
      <c r="M84" s="168"/>
      <c r="N84" s="168"/>
      <c r="O84" s="168"/>
      <c r="P84" s="168"/>
      <c r="Q84" s="168"/>
      <c r="R84" s="168"/>
      <c r="S84" s="168"/>
      <c r="T84" s="168"/>
      <c r="U84" s="168"/>
      <c r="V84" s="168"/>
      <c r="W84" s="168"/>
      <c r="X84" s="168"/>
      <c r="Y84" s="168"/>
      <c r="Z84" s="168"/>
      <c r="AA84" s="168"/>
      <c r="AB84" s="168"/>
      <c r="AC84" s="168"/>
      <c r="AD84" s="168"/>
      <c r="AE84" s="168"/>
      <c r="AF84" s="168"/>
      <c r="AG84" s="168"/>
      <c r="AH84" s="168"/>
      <c r="AI84" s="168"/>
      <c r="AJ84" s="168"/>
      <c r="AK84" s="168"/>
      <c r="AL84" s="168"/>
      <c r="AM84" s="168"/>
      <c r="AN84" s="168"/>
      <c r="AO84" s="168"/>
      <c r="AP84" s="168"/>
      <c r="AQ84" s="168"/>
      <c r="AR84" s="168"/>
      <c r="AS84" s="168"/>
      <c r="AT84" s="168"/>
      <c r="AU84" s="168"/>
      <c r="AV84" s="168"/>
      <c r="AW84" s="168"/>
      <c r="AX84" s="168"/>
      <c r="AY84" s="168"/>
      <c r="AZ84" s="168"/>
      <c r="BA84" s="169"/>
    </row>
    <row r="85" spans="1:53" ht="15" customHeight="1">
      <c r="A85" s="167"/>
      <c r="B85" s="168"/>
      <c r="C85" s="168"/>
      <c r="D85" s="168"/>
      <c r="E85" s="168"/>
      <c r="F85" s="168"/>
      <c r="G85" s="168"/>
      <c r="H85" s="168"/>
      <c r="I85" s="168"/>
      <c r="J85" s="168"/>
      <c r="K85" s="168"/>
      <c r="L85" s="168"/>
      <c r="M85" s="168"/>
      <c r="N85" s="168"/>
      <c r="O85" s="168"/>
      <c r="P85" s="168"/>
      <c r="Q85" s="168"/>
      <c r="R85" s="168"/>
      <c r="S85" s="168"/>
      <c r="T85" s="168"/>
      <c r="U85" s="168"/>
      <c r="V85" s="168"/>
      <c r="W85" s="168"/>
      <c r="X85" s="168"/>
      <c r="Y85" s="168"/>
      <c r="Z85" s="168"/>
      <c r="AA85" s="168"/>
      <c r="AB85" s="168"/>
      <c r="AC85" s="168"/>
      <c r="AD85" s="168"/>
      <c r="AE85" s="168"/>
      <c r="AF85" s="168"/>
      <c r="AG85" s="168"/>
      <c r="AH85" s="168"/>
      <c r="AI85" s="168"/>
      <c r="AJ85" s="168"/>
      <c r="AK85" s="168"/>
      <c r="AL85" s="168"/>
      <c r="AM85" s="168"/>
      <c r="AN85" s="168"/>
      <c r="AO85" s="168"/>
      <c r="AP85" s="168"/>
      <c r="AQ85" s="168"/>
      <c r="AR85" s="168"/>
      <c r="AS85" s="168"/>
      <c r="AT85" s="168"/>
      <c r="AU85" s="168"/>
      <c r="AV85" s="168"/>
      <c r="AW85" s="168"/>
      <c r="AX85" s="168"/>
      <c r="AY85" s="168"/>
      <c r="AZ85" s="168"/>
      <c r="BA85" s="169"/>
    </row>
    <row r="86" spans="1:53" ht="15" customHeight="1">
      <c r="A86" s="167"/>
      <c r="B86" s="168"/>
      <c r="C86" s="168"/>
      <c r="D86" s="168"/>
      <c r="E86" s="168"/>
      <c r="F86" s="168"/>
      <c r="G86" s="168"/>
      <c r="H86" s="168"/>
      <c r="I86" s="168"/>
      <c r="J86" s="168"/>
      <c r="K86" s="168"/>
      <c r="L86" s="168"/>
      <c r="M86" s="168"/>
      <c r="N86" s="168"/>
      <c r="O86" s="168"/>
      <c r="P86" s="168"/>
      <c r="Q86" s="168"/>
      <c r="R86" s="168"/>
      <c r="S86" s="168"/>
      <c r="T86" s="168"/>
      <c r="U86" s="168"/>
      <c r="V86" s="168"/>
      <c r="W86" s="168"/>
      <c r="X86" s="168"/>
      <c r="Y86" s="168"/>
      <c r="Z86" s="168"/>
      <c r="AA86" s="168"/>
      <c r="AB86" s="168"/>
      <c r="AC86" s="168"/>
      <c r="AD86" s="168"/>
      <c r="AE86" s="168"/>
      <c r="AF86" s="168"/>
      <c r="AG86" s="168"/>
      <c r="AH86" s="168"/>
      <c r="AI86" s="168"/>
      <c r="AJ86" s="168"/>
      <c r="AK86" s="168"/>
      <c r="AL86" s="168"/>
      <c r="AM86" s="168"/>
      <c r="AN86" s="168"/>
      <c r="AO86" s="168"/>
      <c r="AP86" s="168"/>
      <c r="AQ86" s="168"/>
      <c r="AR86" s="168"/>
      <c r="AS86" s="168"/>
      <c r="AT86" s="168"/>
      <c r="AU86" s="168"/>
      <c r="AV86" s="168"/>
      <c r="AW86" s="168"/>
      <c r="AX86" s="168"/>
      <c r="AY86" s="168"/>
      <c r="AZ86" s="168"/>
      <c r="BA86" s="169"/>
    </row>
    <row r="87" spans="1:53" ht="15" customHeight="1">
      <c r="A87" s="167"/>
      <c r="B87" s="168"/>
      <c r="C87" s="168"/>
      <c r="D87" s="168"/>
      <c r="E87" s="168"/>
      <c r="F87" s="168"/>
      <c r="G87" s="168"/>
      <c r="H87" s="168"/>
      <c r="I87" s="168"/>
      <c r="J87" s="168"/>
      <c r="K87" s="168"/>
      <c r="L87" s="168"/>
      <c r="M87" s="168"/>
      <c r="N87" s="168"/>
      <c r="O87" s="168"/>
      <c r="P87" s="168"/>
      <c r="Q87" s="168"/>
      <c r="R87" s="168"/>
      <c r="S87" s="168"/>
      <c r="T87" s="168"/>
      <c r="U87" s="168"/>
      <c r="V87" s="168"/>
      <c r="W87" s="168"/>
      <c r="X87" s="168"/>
      <c r="Y87" s="168"/>
      <c r="Z87" s="168"/>
      <c r="AA87" s="168"/>
      <c r="AB87" s="168"/>
      <c r="AC87" s="168"/>
      <c r="AD87" s="168"/>
      <c r="AE87" s="168"/>
      <c r="AF87" s="168"/>
      <c r="AG87" s="168"/>
      <c r="AH87" s="168"/>
      <c r="AI87" s="168"/>
      <c r="AJ87" s="168"/>
      <c r="AK87" s="168"/>
      <c r="AL87" s="168"/>
      <c r="AM87" s="168"/>
      <c r="AN87" s="168"/>
      <c r="AO87" s="168"/>
      <c r="AP87" s="168"/>
      <c r="AQ87" s="168"/>
      <c r="AR87" s="168"/>
      <c r="AS87" s="168"/>
      <c r="AT87" s="168"/>
      <c r="AU87" s="168"/>
      <c r="AV87" s="168"/>
      <c r="AW87" s="168"/>
      <c r="AX87" s="168"/>
      <c r="AY87" s="168"/>
      <c r="AZ87" s="168"/>
      <c r="BA87" s="169"/>
    </row>
    <row r="88" spans="1:53" ht="15" customHeight="1">
      <c r="A88" s="167"/>
      <c r="B88" s="168"/>
      <c r="C88" s="168"/>
      <c r="D88" s="168"/>
      <c r="E88" s="168"/>
      <c r="F88" s="168"/>
      <c r="G88" s="168"/>
      <c r="H88" s="168"/>
      <c r="I88" s="168"/>
      <c r="J88" s="168"/>
      <c r="K88" s="168"/>
      <c r="L88" s="168"/>
      <c r="M88" s="168"/>
      <c r="N88" s="168"/>
      <c r="O88" s="168"/>
      <c r="P88" s="168"/>
      <c r="Q88" s="168"/>
      <c r="R88" s="168"/>
      <c r="S88" s="168"/>
      <c r="T88" s="168"/>
      <c r="U88" s="168"/>
      <c r="V88" s="168"/>
      <c r="W88" s="168"/>
      <c r="X88" s="168"/>
      <c r="Y88" s="168"/>
      <c r="Z88" s="168"/>
      <c r="AA88" s="168"/>
      <c r="AB88" s="168"/>
      <c r="AC88" s="168"/>
      <c r="AD88" s="168"/>
      <c r="AE88" s="168"/>
      <c r="AF88" s="168"/>
      <c r="AG88" s="168"/>
      <c r="AH88" s="168"/>
      <c r="AI88" s="168"/>
      <c r="AJ88" s="168"/>
      <c r="AK88" s="168"/>
      <c r="AL88" s="168"/>
      <c r="AM88" s="168"/>
      <c r="AN88" s="168"/>
      <c r="AO88" s="168"/>
      <c r="AP88" s="168"/>
      <c r="AQ88" s="168"/>
      <c r="AR88" s="168"/>
      <c r="AS88" s="168"/>
      <c r="AT88" s="168"/>
      <c r="AU88" s="168"/>
      <c r="AV88" s="168"/>
      <c r="AW88" s="168"/>
      <c r="AX88" s="168"/>
      <c r="AY88" s="168"/>
      <c r="AZ88" s="168"/>
      <c r="BA88" s="169"/>
    </row>
    <row r="89" spans="1:53" ht="15" customHeight="1">
      <c r="A89" s="167"/>
      <c r="B89" s="168"/>
      <c r="C89" s="168"/>
      <c r="D89" s="168"/>
      <c r="E89" s="168"/>
      <c r="F89" s="168"/>
      <c r="G89" s="168"/>
      <c r="H89" s="168"/>
      <c r="I89" s="168"/>
      <c r="J89" s="168"/>
      <c r="K89" s="168"/>
      <c r="L89" s="168"/>
      <c r="M89" s="168"/>
      <c r="N89" s="168"/>
      <c r="O89" s="168"/>
      <c r="P89" s="168"/>
      <c r="Q89" s="168"/>
      <c r="R89" s="168"/>
      <c r="S89" s="168"/>
      <c r="T89" s="168"/>
      <c r="U89" s="168"/>
      <c r="V89" s="168"/>
      <c r="W89" s="168"/>
      <c r="X89" s="168"/>
      <c r="Y89" s="168"/>
      <c r="Z89" s="168"/>
      <c r="AA89" s="168"/>
      <c r="AB89" s="168"/>
      <c r="AC89" s="168"/>
      <c r="AD89" s="168"/>
      <c r="AE89" s="168"/>
      <c r="AF89" s="168"/>
      <c r="AG89" s="168"/>
      <c r="AH89" s="168"/>
      <c r="AI89" s="168"/>
      <c r="AJ89" s="168"/>
      <c r="AK89" s="168"/>
      <c r="AL89" s="168"/>
      <c r="AM89" s="168"/>
      <c r="AN89" s="168"/>
      <c r="AO89" s="168"/>
      <c r="AP89" s="168"/>
      <c r="AQ89" s="168"/>
      <c r="AR89" s="168"/>
      <c r="AS89" s="168"/>
      <c r="AT89" s="168"/>
      <c r="AU89" s="168"/>
      <c r="AV89" s="168"/>
      <c r="AW89" s="168"/>
      <c r="AX89" s="168"/>
      <c r="AY89" s="168"/>
      <c r="AZ89" s="168"/>
      <c r="BA89" s="169"/>
    </row>
    <row r="90" spans="1:53" ht="15" customHeight="1">
      <c r="A90" s="167"/>
      <c r="B90" s="168"/>
      <c r="C90" s="168"/>
      <c r="D90" s="168"/>
      <c r="E90" s="168"/>
      <c r="F90" s="168"/>
      <c r="G90" s="168"/>
      <c r="H90" s="168"/>
      <c r="I90" s="168"/>
      <c r="J90" s="168"/>
      <c r="K90" s="168"/>
      <c r="L90" s="168"/>
      <c r="M90" s="168"/>
      <c r="N90" s="168"/>
      <c r="O90" s="168"/>
      <c r="P90" s="168"/>
      <c r="Q90" s="168"/>
      <c r="R90" s="168"/>
      <c r="S90" s="168"/>
      <c r="T90" s="168"/>
      <c r="U90" s="168"/>
      <c r="V90" s="168"/>
      <c r="W90" s="168"/>
      <c r="X90" s="168"/>
      <c r="Y90" s="168"/>
      <c r="Z90" s="168"/>
      <c r="AA90" s="168"/>
      <c r="AB90" s="168"/>
      <c r="AC90" s="168"/>
      <c r="AD90" s="168"/>
      <c r="AE90" s="168"/>
      <c r="AF90" s="168"/>
      <c r="AG90" s="168"/>
      <c r="AH90" s="168"/>
      <c r="AI90" s="168"/>
      <c r="AJ90" s="168"/>
      <c r="AK90" s="168"/>
      <c r="AL90" s="168"/>
      <c r="AM90" s="168"/>
      <c r="AN90" s="168"/>
      <c r="AO90" s="168"/>
      <c r="AP90" s="168"/>
      <c r="AQ90" s="168"/>
      <c r="AR90" s="168"/>
      <c r="AS90" s="168"/>
      <c r="AT90" s="168"/>
      <c r="AU90" s="168"/>
      <c r="AV90" s="168"/>
      <c r="AW90" s="168"/>
      <c r="AX90" s="168"/>
      <c r="AY90" s="168"/>
      <c r="AZ90" s="168"/>
      <c r="BA90" s="169"/>
    </row>
    <row r="91" spans="1:53" ht="15" customHeight="1">
      <c r="A91" s="167"/>
      <c r="B91" s="168"/>
      <c r="C91" s="168"/>
      <c r="D91" s="168"/>
      <c r="E91" s="168"/>
      <c r="F91" s="168"/>
      <c r="G91" s="168"/>
      <c r="H91" s="168"/>
      <c r="I91" s="168"/>
      <c r="J91" s="168"/>
      <c r="K91" s="168"/>
      <c r="L91" s="168"/>
      <c r="M91" s="168"/>
      <c r="N91" s="168"/>
      <c r="O91" s="168"/>
      <c r="P91" s="168"/>
      <c r="Q91" s="168"/>
      <c r="R91" s="168"/>
      <c r="S91" s="168"/>
      <c r="T91" s="168"/>
      <c r="U91" s="168"/>
      <c r="V91" s="168"/>
      <c r="W91" s="168"/>
      <c r="X91" s="168"/>
      <c r="Y91" s="168"/>
      <c r="Z91" s="168"/>
      <c r="AA91" s="168"/>
      <c r="AB91" s="168"/>
      <c r="AC91" s="168"/>
      <c r="AD91" s="168"/>
      <c r="AE91" s="168"/>
      <c r="AF91" s="168"/>
      <c r="AG91" s="168"/>
      <c r="AH91" s="168"/>
      <c r="AI91" s="168"/>
      <c r="AJ91" s="168"/>
      <c r="AK91" s="168"/>
      <c r="AL91" s="168"/>
      <c r="AM91" s="168"/>
      <c r="AN91" s="168"/>
      <c r="AO91" s="168"/>
      <c r="AP91" s="168"/>
      <c r="AQ91" s="168"/>
      <c r="AR91" s="168"/>
      <c r="AS91" s="168"/>
      <c r="AT91" s="168"/>
      <c r="AU91" s="168"/>
      <c r="AV91" s="168"/>
      <c r="AW91" s="168"/>
      <c r="AX91" s="168"/>
      <c r="AY91" s="168"/>
      <c r="AZ91" s="168"/>
      <c r="BA91" s="169"/>
    </row>
    <row r="92" spans="1:53" ht="15" customHeight="1">
      <c r="A92" s="167"/>
      <c r="B92" s="168"/>
      <c r="C92" s="168"/>
      <c r="D92" s="168"/>
      <c r="E92" s="168"/>
      <c r="F92" s="168"/>
      <c r="G92" s="168"/>
      <c r="H92" s="168"/>
      <c r="I92" s="168"/>
      <c r="J92" s="168"/>
      <c r="K92" s="168"/>
      <c r="L92" s="168"/>
      <c r="M92" s="168"/>
      <c r="N92" s="168"/>
      <c r="O92" s="168"/>
      <c r="P92" s="168"/>
      <c r="Q92" s="168"/>
      <c r="R92" s="168"/>
      <c r="S92" s="168"/>
      <c r="T92" s="168"/>
      <c r="U92" s="168"/>
      <c r="V92" s="168"/>
      <c r="W92" s="168"/>
      <c r="X92" s="168"/>
      <c r="Y92" s="168"/>
      <c r="Z92" s="168"/>
      <c r="AA92" s="168"/>
      <c r="AB92" s="168"/>
      <c r="AC92" s="168"/>
      <c r="AD92" s="168"/>
      <c r="AE92" s="168"/>
      <c r="AF92" s="168"/>
      <c r="AG92" s="168"/>
      <c r="AH92" s="168"/>
      <c r="AI92" s="168"/>
      <c r="AJ92" s="168"/>
      <c r="AK92" s="168"/>
      <c r="AL92" s="168"/>
      <c r="AM92" s="168"/>
      <c r="AN92" s="168"/>
      <c r="AO92" s="168"/>
      <c r="AP92" s="168"/>
      <c r="AQ92" s="168"/>
      <c r="AR92" s="168"/>
      <c r="AS92" s="168"/>
      <c r="AT92" s="168"/>
      <c r="AU92" s="168"/>
      <c r="AV92" s="168"/>
      <c r="AW92" s="168"/>
      <c r="AX92" s="168"/>
      <c r="AY92" s="168"/>
      <c r="AZ92" s="168"/>
      <c r="BA92" s="169"/>
    </row>
    <row r="93" spans="1:53" ht="15" customHeight="1">
      <c r="A93" s="167"/>
      <c r="B93" s="168"/>
      <c r="C93" s="168"/>
      <c r="D93" s="168"/>
      <c r="E93" s="168"/>
      <c r="F93" s="168"/>
      <c r="G93" s="168"/>
      <c r="H93" s="168"/>
      <c r="I93" s="168"/>
      <c r="J93" s="168"/>
      <c r="K93" s="168"/>
      <c r="L93" s="168"/>
      <c r="M93" s="168"/>
      <c r="N93" s="168"/>
      <c r="O93" s="168"/>
      <c r="P93" s="168"/>
      <c r="Q93" s="168"/>
      <c r="R93" s="168"/>
      <c r="S93" s="168"/>
      <c r="T93" s="168"/>
      <c r="U93" s="168"/>
      <c r="V93" s="168"/>
      <c r="W93" s="168"/>
      <c r="X93" s="168"/>
      <c r="Y93" s="168"/>
      <c r="Z93" s="168"/>
      <c r="AA93" s="168"/>
      <c r="AB93" s="168"/>
      <c r="AC93" s="168"/>
      <c r="AD93" s="168"/>
      <c r="AE93" s="168"/>
      <c r="AF93" s="168"/>
      <c r="AG93" s="168"/>
      <c r="AH93" s="168"/>
      <c r="AI93" s="168"/>
      <c r="AJ93" s="168"/>
      <c r="AK93" s="168"/>
      <c r="AL93" s="168"/>
      <c r="AM93" s="168"/>
      <c r="AN93" s="168"/>
      <c r="AO93" s="168"/>
      <c r="AP93" s="168"/>
      <c r="AQ93" s="168"/>
      <c r="AR93" s="168"/>
      <c r="AS93" s="168"/>
      <c r="AT93" s="168"/>
      <c r="AU93" s="168"/>
      <c r="AV93" s="168"/>
      <c r="AW93" s="168"/>
      <c r="AX93" s="168"/>
      <c r="AY93" s="168"/>
      <c r="AZ93" s="168"/>
      <c r="BA93" s="169"/>
    </row>
    <row r="94" spans="1:53" ht="15" customHeight="1">
      <c r="A94" s="167"/>
      <c r="B94" s="168"/>
      <c r="C94" s="168"/>
      <c r="D94" s="168"/>
      <c r="E94" s="168"/>
      <c r="F94" s="168"/>
      <c r="G94" s="168"/>
      <c r="H94" s="168"/>
      <c r="I94" s="168"/>
      <c r="J94" s="168"/>
      <c r="K94" s="168"/>
      <c r="L94" s="168"/>
      <c r="M94" s="168"/>
      <c r="N94" s="168"/>
      <c r="O94" s="168"/>
      <c r="P94" s="168"/>
      <c r="Q94" s="168"/>
      <c r="R94" s="168"/>
      <c r="S94" s="168"/>
      <c r="T94" s="168"/>
      <c r="U94" s="168"/>
      <c r="V94" s="168"/>
      <c r="W94" s="168"/>
      <c r="X94" s="168"/>
      <c r="Y94" s="168"/>
      <c r="Z94" s="168"/>
      <c r="AA94" s="168"/>
      <c r="AB94" s="168"/>
      <c r="AC94" s="168"/>
      <c r="AD94" s="168"/>
      <c r="AE94" s="168"/>
      <c r="AF94" s="168"/>
      <c r="AG94" s="168"/>
      <c r="AH94" s="168"/>
      <c r="AI94" s="168"/>
      <c r="AJ94" s="168"/>
      <c r="AK94" s="168"/>
      <c r="AL94" s="168"/>
      <c r="AM94" s="168"/>
      <c r="AN94" s="168"/>
      <c r="AO94" s="168"/>
      <c r="AP94" s="168"/>
      <c r="AQ94" s="168"/>
      <c r="AR94" s="168"/>
      <c r="AS94" s="168"/>
      <c r="AT94" s="168"/>
      <c r="AU94" s="168"/>
      <c r="AV94" s="168"/>
      <c r="AW94" s="168"/>
      <c r="AX94" s="168"/>
      <c r="AY94" s="168"/>
      <c r="AZ94" s="168"/>
      <c r="BA94" s="169"/>
    </row>
    <row r="95" spans="1:53" ht="15" customHeight="1">
      <c r="A95" s="167"/>
      <c r="B95" s="168"/>
      <c r="C95" s="168"/>
      <c r="D95" s="168"/>
      <c r="E95" s="168"/>
      <c r="F95" s="168"/>
      <c r="G95" s="168"/>
      <c r="H95" s="168"/>
      <c r="I95" s="168"/>
      <c r="J95" s="168"/>
      <c r="K95" s="168"/>
      <c r="L95" s="168"/>
      <c r="M95" s="168"/>
      <c r="N95" s="168"/>
      <c r="O95" s="168"/>
      <c r="P95" s="168"/>
      <c r="Q95" s="168"/>
      <c r="R95" s="168"/>
      <c r="S95" s="168"/>
      <c r="T95" s="168"/>
      <c r="U95" s="168"/>
      <c r="V95" s="168"/>
      <c r="W95" s="168"/>
      <c r="X95" s="168"/>
      <c r="Y95" s="168"/>
      <c r="Z95" s="168"/>
      <c r="AA95" s="168"/>
      <c r="AB95" s="168"/>
      <c r="AC95" s="168"/>
      <c r="AD95" s="168"/>
      <c r="AE95" s="168"/>
      <c r="AF95" s="168"/>
      <c r="AG95" s="168"/>
      <c r="AH95" s="168"/>
      <c r="AI95" s="168"/>
      <c r="AJ95" s="168"/>
      <c r="AK95" s="168"/>
      <c r="AL95" s="168"/>
      <c r="AM95" s="168"/>
      <c r="AN95" s="168"/>
      <c r="AO95" s="168"/>
      <c r="AP95" s="168"/>
      <c r="AQ95" s="168"/>
      <c r="AR95" s="168"/>
      <c r="AS95" s="168"/>
      <c r="AT95" s="168"/>
      <c r="AU95" s="168"/>
      <c r="AV95" s="168"/>
      <c r="AW95" s="168"/>
      <c r="AX95" s="168"/>
      <c r="AY95" s="168"/>
      <c r="AZ95" s="168"/>
      <c r="BA95" s="169"/>
    </row>
    <row r="96" spans="1:53" ht="15" customHeight="1">
      <c r="A96" s="167"/>
      <c r="B96" s="168"/>
      <c r="C96" s="168"/>
      <c r="D96" s="168"/>
      <c r="E96" s="168"/>
      <c r="F96" s="168"/>
      <c r="G96" s="168"/>
      <c r="H96" s="168"/>
      <c r="I96" s="168" t="s">
        <v>264</v>
      </c>
      <c r="J96" s="168"/>
      <c r="K96" s="168"/>
      <c r="L96" s="168"/>
      <c r="M96" s="168"/>
      <c r="N96" s="168"/>
      <c r="O96" s="168"/>
      <c r="P96" s="168"/>
      <c r="Q96" s="168"/>
      <c r="R96" s="168"/>
      <c r="S96" s="168"/>
      <c r="T96" s="177" t="s">
        <v>265</v>
      </c>
      <c r="U96" s="168"/>
      <c r="V96" s="168"/>
      <c r="W96" s="168"/>
      <c r="X96" s="168"/>
      <c r="Y96" s="168"/>
      <c r="Z96" s="168"/>
      <c r="AA96" s="168"/>
      <c r="AB96" s="168"/>
      <c r="AC96" s="168"/>
      <c r="AD96" s="168"/>
      <c r="AE96" s="168"/>
      <c r="AF96" s="168"/>
      <c r="AG96" s="168"/>
      <c r="AH96" s="168"/>
      <c r="AI96" s="168"/>
      <c r="AJ96" s="168"/>
      <c r="AK96" s="168"/>
      <c r="AL96" s="168"/>
      <c r="AM96" s="168"/>
      <c r="AN96" s="168"/>
      <c r="AO96" s="168"/>
      <c r="AP96" s="168"/>
      <c r="AQ96" s="168"/>
      <c r="AR96" s="168"/>
      <c r="AS96" s="168"/>
      <c r="AT96" s="168"/>
      <c r="AU96" s="168"/>
      <c r="AV96" s="168"/>
      <c r="AW96" s="168"/>
      <c r="AX96" s="168"/>
      <c r="AY96" s="168"/>
      <c r="AZ96" s="168"/>
      <c r="BA96" s="169"/>
    </row>
    <row r="97" spans="1:53" ht="15" customHeight="1">
      <c r="A97" s="167"/>
      <c r="B97" s="168"/>
      <c r="C97" s="168"/>
      <c r="D97" s="168"/>
      <c r="E97" s="168"/>
      <c r="F97" s="168"/>
      <c r="G97" s="168"/>
      <c r="H97" s="168"/>
      <c r="I97" s="168"/>
      <c r="J97" s="168"/>
      <c r="K97" s="168"/>
      <c r="L97" s="168"/>
      <c r="M97" s="168"/>
      <c r="N97" s="168"/>
      <c r="O97" s="168"/>
      <c r="P97" s="168"/>
      <c r="Q97" s="168"/>
      <c r="R97" s="168"/>
      <c r="S97" s="168"/>
      <c r="T97" s="168"/>
      <c r="U97" s="168"/>
      <c r="V97" s="168"/>
      <c r="W97" s="168"/>
      <c r="X97" s="168"/>
      <c r="Y97" s="168"/>
      <c r="Z97" s="168"/>
      <c r="AA97" s="168"/>
      <c r="AB97" s="168"/>
      <c r="AC97" s="168"/>
      <c r="AD97" s="168"/>
      <c r="AE97" s="168"/>
      <c r="AF97" s="168"/>
      <c r="AG97" s="168"/>
      <c r="AH97" s="168"/>
      <c r="AI97" s="168"/>
      <c r="AJ97" s="168"/>
      <c r="AK97" s="168"/>
      <c r="AL97" s="168"/>
      <c r="AM97" s="168"/>
      <c r="AN97" s="168"/>
      <c r="AO97" s="168"/>
      <c r="AP97" s="168"/>
      <c r="AQ97" s="168"/>
      <c r="AR97" s="168"/>
      <c r="AS97" s="168"/>
      <c r="AT97" s="168"/>
      <c r="AU97" s="168"/>
      <c r="AV97" s="168"/>
      <c r="AW97" s="168"/>
      <c r="AX97" s="168"/>
      <c r="AY97" s="168"/>
      <c r="AZ97" s="168"/>
      <c r="BA97" s="169"/>
    </row>
    <row r="98" spans="1:53" ht="15" customHeight="1">
      <c r="A98" s="167"/>
      <c r="B98" s="168"/>
      <c r="C98" s="168"/>
      <c r="D98" s="168"/>
      <c r="E98" s="168"/>
      <c r="F98" s="168"/>
      <c r="G98" s="168"/>
      <c r="H98" s="168"/>
      <c r="I98" s="168"/>
      <c r="J98" s="168"/>
      <c r="K98" s="168"/>
      <c r="L98" s="168"/>
      <c r="M98" s="168"/>
      <c r="N98" s="168"/>
      <c r="O98" s="168"/>
      <c r="P98" s="168"/>
      <c r="Q98" s="168"/>
      <c r="R98" s="168"/>
      <c r="S98" s="168"/>
      <c r="T98" s="168"/>
      <c r="U98" s="168"/>
      <c r="V98" s="168"/>
      <c r="W98" s="168"/>
      <c r="X98" s="168"/>
      <c r="Y98" s="168"/>
      <c r="Z98" s="168"/>
      <c r="AA98" s="168"/>
      <c r="AB98" s="168"/>
      <c r="AC98" s="168"/>
      <c r="AD98" s="168"/>
      <c r="AE98" s="168"/>
      <c r="AF98" s="168"/>
      <c r="AG98" s="168"/>
      <c r="AH98" s="168"/>
      <c r="AI98" s="168"/>
      <c r="AJ98" s="168"/>
      <c r="AK98" s="168"/>
      <c r="AL98" s="168"/>
      <c r="AM98" s="168"/>
      <c r="AN98" s="168"/>
      <c r="AO98" s="168"/>
      <c r="AP98" s="168"/>
      <c r="AQ98" s="168"/>
      <c r="AR98" s="168"/>
      <c r="AS98" s="168"/>
      <c r="AT98" s="168"/>
      <c r="AU98" s="168"/>
      <c r="AV98" s="168"/>
      <c r="AW98" s="168"/>
      <c r="AX98" s="168"/>
      <c r="AY98" s="168"/>
      <c r="AZ98" s="168"/>
      <c r="BA98" s="169"/>
    </row>
    <row r="99" spans="1:53" ht="15" customHeight="1">
      <c r="A99" s="167"/>
      <c r="B99" s="168"/>
      <c r="C99" s="168"/>
      <c r="D99" s="168"/>
      <c r="E99" s="168"/>
      <c r="F99" s="168"/>
      <c r="G99" s="168"/>
      <c r="H99" s="168"/>
      <c r="I99" s="168"/>
      <c r="J99" s="168"/>
      <c r="K99" s="168"/>
      <c r="L99" s="168"/>
      <c r="M99" s="168"/>
      <c r="N99" s="168"/>
      <c r="O99" s="168"/>
      <c r="P99" s="168"/>
      <c r="Q99" s="168"/>
      <c r="R99" s="168"/>
      <c r="S99" s="168"/>
      <c r="T99" s="168"/>
      <c r="U99" s="168"/>
      <c r="V99" s="168"/>
      <c r="W99" s="168"/>
      <c r="X99" s="168"/>
      <c r="Y99" s="168"/>
      <c r="Z99" s="168"/>
      <c r="AA99" s="168"/>
      <c r="AB99" s="168"/>
      <c r="AC99" s="168"/>
      <c r="AD99" s="168"/>
      <c r="AE99" s="168"/>
      <c r="AF99" s="168"/>
      <c r="AG99" s="168"/>
      <c r="AH99" s="168"/>
      <c r="AI99" s="168"/>
      <c r="AJ99" s="168"/>
      <c r="AK99" s="168"/>
      <c r="AL99" s="168"/>
      <c r="AM99" s="168"/>
      <c r="AN99" s="168"/>
      <c r="AO99" s="168"/>
      <c r="AP99" s="168"/>
      <c r="AQ99" s="168"/>
      <c r="AR99" s="168"/>
      <c r="AS99" s="168"/>
      <c r="AT99" s="168"/>
      <c r="AU99" s="168"/>
      <c r="AV99" s="168"/>
      <c r="AW99" s="168"/>
      <c r="AX99" s="168"/>
      <c r="AY99" s="168"/>
      <c r="AZ99" s="168"/>
      <c r="BA99" s="169"/>
    </row>
    <row r="100" spans="1:53" ht="15" customHeight="1">
      <c r="A100" s="110">
        <v>3</v>
      </c>
      <c r="B100" s="97"/>
      <c r="C100" s="96" t="s">
        <v>318</v>
      </c>
      <c r="D100" s="97"/>
      <c r="E100" s="97"/>
      <c r="F100" s="97"/>
      <c r="G100" s="97"/>
      <c r="H100" s="97"/>
      <c r="I100" s="97"/>
      <c r="J100" s="97"/>
      <c r="K100" s="97"/>
      <c r="L100" s="97"/>
      <c r="M100" s="97"/>
      <c r="N100" s="97"/>
      <c r="O100" s="97"/>
      <c r="P100" s="97"/>
      <c r="Q100" s="97"/>
      <c r="R100" s="97"/>
      <c r="S100" s="97"/>
      <c r="T100" s="170"/>
      <c r="U100" s="170"/>
      <c r="V100" s="170"/>
      <c r="W100" s="170"/>
      <c r="X100" s="170"/>
      <c r="Y100" s="170"/>
      <c r="Z100" s="170"/>
      <c r="AA100" s="170"/>
      <c r="AB100" s="170"/>
      <c r="AC100" s="170"/>
      <c r="AD100" s="170"/>
      <c r="AE100" s="170"/>
      <c r="AF100" s="170"/>
      <c r="AG100" s="170"/>
      <c r="AH100" s="170"/>
      <c r="AI100" s="170"/>
      <c r="AJ100" s="170"/>
      <c r="AK100" s="170"/>
      <c r="AL100" s="170"/>
      <c r="AM100" s="170"/>
      <c r="AN100" s="170"/>
      <c r="AO100" s="170"/>
      <c r="AP100" s="170"/>
      <c r="AQ100" s="170"/>
      <c r="AR100" s="170"/>
      <c r="AS100" s="170"/>
      <c r="AT100" s="170"/>
      <c r="AU100" s="170"/>
      <c r="AV100" s="170"/>
      <c r="AW100" s="170"/>
      <c r="AX100" s="170"/>
      <c r="AY100" s="170"/>
      <c r="AZ100" s="170"/>
      <c r="BA100" s="171"/>
    </row>
    <row r="101" spans="1:53" ht="15" customHeight="1">
      <c r="A101" s="167"/>
      <c r="B101" s="93" t="s">
        <v>339</v>
      </c>
      <c r="C101" s="93"/>
      <c r="D101" s="93"/>
      <c r="E101" s="93"/>
      <c r="F101" s="93"/>
      <c r="G101" s="93"/>
      <c r="H101" s="93"/>
      <c r="I101" s="93"/>
      <c r="J101" s="93"/>
      <c r="K101" s="93"/>
      <c r="L101" s="93"/>
      <c r="M101" s="93"/>
      <c r="N101" s="93"/>
      <c r="O101" s="93"/>
      <c r="P101" s="93"/>
      <c r="Q101" s="93"/>
      <c r="R101" s="93"/>
      <c r="S101" s="93"/>
      <c r="T101" s="93"/>
      <c r="U101" s="93"/>
      <c r="V101" s="93"/>
      <c r="W101" s="93"/>
      <c r="X101" s="93"/>
      <c r="Y101" s="93"/>
      <c r="Z101" s="93"/>
      <c r="AA101" s="93"/>
      <c r="AB101" s="93"/>
      <c r="AC101" s="93"/>
      <c r="AD101" s="93"/>
      <c r="AE101" s="93"/>
      <c r="AF101" s="168"/>
      <c r="AG101" s="168"/>
      <c r="AH101" s="168"/>
      <c r="AI101" s="362" t="s">
        <v>316</v>
      </c>
      <c r="AJ101" s="363"/>
      <c r="AK101" s="363"/>
      <c r="AL101" s="363"/>
      <c r="AM101" s="363"/>
      <c r="AN101" s="363"/>
      <c r="AO101" s="363"/>
      <c r="AP101" s="363"/>
      <c r="AQ101" s="363"/>
      <c r="AR101" s="363"/>
      <c r="AS101" s="363"/>
      <c r="AT101" s="363"/>
      <c r="AU101" s="363"/>
      <c r="AV101" s="363"/>
      <c r="AW101" s="363"/>
      <c r="AX101" s="168"/>
      <c r="AY101" s="168"/>
      <c r="AZ101" s="168"/>
      <c r="BA101" s="169"/>
    </row>
    <row r="102" spans="1:53" ht="15" customHeight="1">
      <c r="A102" s="167"/>
      <c r="B102" s="168"/>
      <c r="C102" s="168"/>
      <c r="D102" s="168"/>
      <c r="E102" s="168"/>
      <c r="F102" s="168"/>
      <c r="G102" s="168"/>
      <c r="H102" s="168"/>
      <c r="I102" s="168"/>
      <c r="J102" s="168"/>
      <c r="K102" s="168"/>
      <c r="L102" s="168"/>
      <c r="M102" s="168"/>
      <c r="N102" s="168"/>
      <c r="O102" s="168"/>
      <c r="P102" s="168"/>
      <c r="Q102" s="168"/>
      <c r="R102" s="168"/>
      <c r="S102" s="168"/>
      <c r="T102" s="168"/>
      <c r="U102" s="168"/>
      <c r="V102" s="168"/>
      <c r="W102" s="168"/>
      <c r="X102" s="168"/>
      <c r="Y102" s="168"/>
      <c r="Z102" s="168"/>
      <c r="AA102" s="168"/>
      <c r="AB102" s="168"/>
      <c r="AC102" s="168"/>
      <c r="AD102" s="168"/>
      <c r="AE102" s="168"/>
      <c r="AF102" s="168"/>
      <c r="AG102" s="168"/>
      <c r="AH102" s="168"/>
      <c r="AI102" s="168"/>
      <c r="AJ102" s="168"/>
      <c r="AK102" s="168"/>
      <c r="AL102" s="168"/>
      <c r="AM102" s="168"/>
      <c r="AN102" s="168"/>
      <c r="AO102" s="168"/>
      <c r="AP102" s="168"/>
      <c r="AQ102" s="168"/>
      <c r="AR102" s="168"/>
      <c r="AS102" s="168"/>
      <c r="AT102" s="168"/>
      <c r="AU102" s="168"/>
      <c r="AV102" s="168"/>
      <c r="AW102" s="168"/>
      <c r="AX102" s="168"/>
      <c r="AY102" s="168"/>
      <c r="AZ102" s="168"/>
      <c r="BA102" s="169"/>
    </row>
    <row r="103" spans="1:53" ht="15" customHeight="1">
      <c r="A103" s="167"/>
      <c r="B103" s="168"/>
      <c r="C103" s="168"/>
      <c r="D103" s="168" t="s">
        <v>319</v>
      </c>
      <c r="E103" s="168"/>
      <c r="F103" s="168"/>
      <c r="G103" s="168"/>
      <c r="H103" s="168"/>
      <c r="I103" s="168"/>
      <c r="J103" s="168"/>
      <c r="K103" s="168"/>
      <c r="L103" s="168"/>
      <c r="M103" s="168"/>
      <c r="N103" s="168"/>
      <c r="O103" s="168"/>
      <c r="P103" s="168"/>
      <c r="Q103" s="168"/>
      <c r="R103" s="168"/>
      <c r="S103" s="168"/>
      <c r="T103" s="168"/>
      <c r="U103" s="168"/>
      <c r="V103" s="168"/>
      <c r="W103" s="168"/>
      <c r="X103" s="168"/>
      <c r="Y103" s="168"/>
      <c r="Z103" s="168"/>
      <c r="AA103" s="168"/>
      <c r="AB103" s="168"/>
      <c r="AC103" s="168"/>
      <c r="AD103" s="168"/>
      <c r="AE103" s="168"/>
      <c r="AF103" s="168"/>
      <c r="AG103" s="168"/>
      <c r="AH103" s="168"/>
      <c r="AI103" s="168"/>
      <c r="AJ103" s="168"/>
      <c r="AK103" s="168"/>
      <c r="AL103" s="168"/>
      <c r="AM103" s="168"/>
      <c r="AN103" s="168"/>
      <c r="AO103" s="168"/>
      <c r="AP103" s="168"/>
      <c r="AQ103" s="168"/>
      <c r="AR103" s="168"/>
      <c r="AS103" s="168"/>
      <c r="AT103" s="168"/>
      <c r="AU103" s="168"/>
      <c r="AV103" s="168"/>
      <c r="AW103" s="168"/>
      <c r="AX103" s="168"/>
      <c r="AY103" s="168"/>
      <c r="AZ103" s="168"/>
      <c r="BA103" s="169"/>
    </row>
    <row r="104" spans="1:53" ht="15" customHeight="1">
      <c r="A104" s="167"/>
      <c r="B104" s="168"/>
      <c r="C104" s="168"/>
      <c r="D104" s="168"/>
      <c r="E104" s="168"/>
      <c r="F104" s="168"/>
      <c r="G104" s="168"/>
      <c r="H104" s="168"/>
      <c r="I104" s="168"/>
      <c r="J104" s="168"/>
      <c r="K104" s="168"/>
      <c r="L104" s="168"/>
      <c r="M104" s="168"/>
      <c r="N104" s="168"/>
      <c r="O104" s="168"/>
      <c r="P104" s="168"/>
      <c r="Q104" s="168"/>
      <c r="R104" s="168"/>
      <c r="S104" s="168"/>
      <c r="T104" s="168"/>
      <c r="U104" s="168"/>
      <c r="V104" s="168"/>
      <c r="W104" s="168"/>
      <c r="X104" s="168"/>
      <c r="Y104" s="168"/>
      <c r="Z104" s="168"/>
      <c r="AA104" s="168"/>
      <c r="AB104" s="168"/>
      <c r="AC104" s="168"/>
      <c r="AD104" s="168"/>
      <c r="AE104" s="168"/>
      <c r="AF104" s="168"/>
      <c r="AG104" s="168"/>
      <c r="AH104" s="168"/>
      <c r="AI104" s="168"/>
      <c r="AJ104" s="168"/>
      <c r="AK104" s="168"/>
      <c r="AL104" s="168"/>
      <c r="AM104" s="168"/>
      <c r="AN104" s="168"/>
      <c r="AO104" s="168"/>
      <c r="AP104" s="168"/>
      <c r="AQ104" s="168"/>
      <c r="AR104" s="168"/>
      <c r="AS104" s="168"/>
      <c r="AT104" s="168"/>
      <c r="AU104" s="168"/>
      <c r="AV104" s="168"/>
      <c r="AW104" s="168"/>
      <c r="AX104" s="168"/>
      <c r="AY104" s="168"/>
      <c r="AZ104" s="168"/>
      <c r="BA104" s="169"/>
    </row>
    <row r="105" spans="1:53" ht="15" customHeight="1">
      <c r="A105" s="167"/>
      <c r="B105" s="168"/>
      <c r="C105" s="168"/>
      <c r="D105" s="168"/>
      <c r="E105" s="168" t="s">
        <v>320</v>
      </c>
      <c r="F105" s="168" t="s">
        <v>321</v>
      </c>
      <c r="G105" s="168"/>
      <c r="H105" s="168"/>
      <c r="I105" s="168"/>
      <c r="J105" s="168"/>
      <c r="K105" s="168"/>
      <c r="L105" s="168"/>
      <c r="M105" s="168"/>
      <c r="N105" s="168"/>
      <c r="O105" s="168"/>
      <c r="P105" s="168"/>
      <c r="Q105" s="168"/>
      <c r="R105" s="168"/>
      <c r="S105" s="168"/>
      <c r="T105" s="168"/>
      <c r="U105" s="168"/>
      <c r="V105" s="168"/>
      <c r="W105" s="168"/>
      <c r="X105" s="168"/>
      <c r="Y105" s="168"/>
      <c r="Z105" s="168"/>
      <c r="AA105" s="168"/>
      <c r="AB105" s="168"/>
      <c r="AC105" s="168"/>
      <c r="AD105" s="168"/>
      <c r="AE105" s="168"/>
      <c r="AF105" s="168"/>
      <c r="AG105" s="168"/>
      <c r="AH105" s="168"/>
      <c r="AI105" s="168"/>
      <c r="AJ105" s="168"/>
      <c r="AK105" s="168"/>
      <c r="AL105" s="168"/>
      <c r="AM105" s="168"/>
      <c r="AN105" s="168"/>
      <c r="AO105" s="168"/>
      <c r="AP105" s="168"/>
      <c r="AQ105" s="168"/>
      <c r="AR105" s="168"/>
      <c r="AS105" s="168"/>
      <c r="AT105" s="168"/>
      <c r="AU105" s="168"/>
      <c r="AV105" s="168"/>
      <c r="AW105" s="168"/>
      <c r="AX105" s="168"/>
      <c r="AY105" s="168"/>
      <c r="AZ105" s="168"/>
      <c r="BA105" s="169"/>
    </row>
    <row r="106" spans="1:53" ht="15" customHeight="1">
      <c r="A106" s="167"/>
      <c r="B106" s="168"/>
      <c r="C106" s="168"/>
      <c r="D106" s="168"/>
      <c r="E106" s="168" t="s">
        <v>322</v>
      </c>
      <c r="F106" s="168" t="s">
        <v>323</v>
      </c>
      <c r="G106" s="168"/>
      <c r="H106" s="168"/>
      <c r="I106" s="168"/>
      <c r="J106" s="168"/>
      <c r="K106" s="168"/>
      <c r="L106" s="168"/>
      <c r="M106" s="168"/>
      <c r="N106" s="168"/>
      <c r="O106" s="168"/>
      <c r="P106" s="168"/>
      <c r="Q106" s="168"/>
      <c r="R106" s="168"/>
      <c r="S106" s="168"/>
      <c r="T106" s="168"/>
      <c r="U106" s="168"/>
      <c r="V106" s="168"/>
      <c r="W106" s="168"/>
      <c r="X106" s="168"/>
      <c r="Y106" s="168"/>
      <c r="Z106" s="168"/>
      <c r="AA106" s="168"/>
      <c r="AB106" s="168"/>
      <c r="AC106" s="168"/>
      <c r="AD106" s="168"/>
      <c r="AE106" s="168"/>
      <c r="AF106" s="168"/>
      <c r="AG106" s="168"/>
      <c r="AH106" s="168"/>
      <c r="AI106" s="168"/>
      <c r="AJ106" s="168"/>
      <c r="AK106" s="168"/>
      <c r="AL106" s="168"/>
      <c r="AM106" s="168"/>
      <c r="AN106" s="168"/>
      <c r="AO106" s="168"/>
      <c r="AP106" s="168"/>
      <c r="AQ106" s="168"/>
      <c r="AR106" s="168"/>
      <c r="AS106" s="168"/>
      <c r="AT106" s="168"/>
      <c r="AU106" s="168"/>
      <c r="AV106" s="168"/>
      <c r="AW106" s="168"/>
      <c r="AX106" s="168"/>
      <c r="AY106" s="168"/>
      <c r="AZ106" s="168"/>
      <c r="BA106" s="169"/>
    </row>
    <row r="107" spans="1:53" ht="15" customHeight="1">
      <c r="A107" s="167"/>
      <c r="B107" s="168"/>
      <c r="C107" s="168"/>
      <c r="D107" s="168"/>
      <c r="E107" s="168" t="s">
        <v>324</v>
      </c>
      <c r="F107" s="168" t="s">
        <v>333</v>
      </c>
      <c r="G107" s="168"/>
      <c r="H107" s="168"/>
      <c r="I107" s="168"/>
      <c r="J107" s="168"/>
      <c r="K107" s="168"/>
      <c r="L107" s="168"/>
      <c r="M107" s="168"/>
      <c r="N107" s="168"/>
      <c r="O107" s="168"/>
      <c r="P107" s="168"/>
      <c r="Q107" s="168"/>
      <c r="R107" s="168"/>
      <c r="S107" s="168"/>
      <c r="T107" s="168"/>
      <c r="U107" s="168"/>
      <c r="V107" s="168"/>
      <c r="W107" s="168"/>
      <c r="X107" s="168"/>
      <c r="Y107" s="168"/>
      <c r="Z107" s="168"/>
      <c r="AA107" s="168"/>
      <c r="AB107" s="168"/>
      <c r="AC107" s="168"/>
      <c r="AD107" s="168"/>
      <c r="AE107" s="168"/>
      <c r="AF107" s="168"/>
      <c r="AG107" s="168"/>
      <c r="AH107" s="168"/>
      <c r="AI107" s="168"/>
      <c r="AJ107" s="168"/>
      <c r="AK107" s="168"/>
      <c r="AL107" s="168"/>
      <c r="AM107" s="168"/>
      <c r="AN107" s="168"/>
      <c r="AO107" s="168"/>
      <c r="AP107" s="168"/>
      <c r="AQ107" s="168"/>
      <c r="AR107" s="168"/>
      <c r="AS107" s="168"/>
      <c r="AT107" s="168"/>
      <c r="AU107" s="168"/>
      <c r="AV107" s="168"/>
      <c r="AW107" s="168"/>
      <c r="AX107" s="168"/>
      <c r="AY107" s="168"/>
      <c r="AZ107" s="168"/>
      <c r="BA107" s="169"/>
    </row>
    <row r="108" spans="1:53" ht="15" customHeight="1">
      <c r="A108" s="167"/>
      <c r="B108" s="168"/>
      <c r="C108" s="168"/>
      <c r="D108" s="168"/>
      <c r="E108" s="168" t="s">
        <v>325</v>
      </c>
      <c r="F108" s="168" t="s">
        <v>326</v>
      </c>
      <c r="G108" s="168"/>
      <c r="H108" s="168"/>
      <c r="I108" s="168"/>
      <c r="J108" s="168"/>
      <c r="K108" s="168"/>
      <c r="L108" s="168"/>
      <c r="M108" s="168"/>
      <c r="N108" s="168"/>
      <c r="O108" s="168"/>
      <c r="P108" s="168"/>
      <c r="Q108" s="168"/>
      <c r="R108" s="168"/>
      <c r="S108" s="168"/>
      <c r="T108" s="168"/>
      <c r="U108" s="168"/>
      <c r="V108" s="168"/>
      <c r="W108" s="168"/>
      <c r="X108" s="168"/>
      <c r="Y108" s="168"/>
      <c r="Z108" s="168"/>
      <c r="AA108" s="168"/>
      <c r="AB108" s="168"/>
      <c r="AC108" s="168"/>
      <c r="AD108" s="168"/>
      <c r="AE108" s="168"/>
      <c r="AF108" s="168"/>
      <c r="AG108" s="168"/>
      <c r="AH108" s="168"/>
      <c r="AI108" s="168"/>
      <c r="AJ108" s="168"/>
      <c r="AK108" s="168"/>
      <c r="AL108" s="168"/>
      <c r="AM108" s="168"/>
      <c r="AN108" s="168"/>
      <c r="AO108" s="168"/>
      <c r="AP108" s="168"/>
      <c r="AQ108" s="168"/>
      <c r="AR108" s="168"/>
      <c r="AS108" s="168"/>
      <c r="AT108" s="168"/>
      <c r="AU108" s="168"/>
      <c r="AV108" s="168"/>
      <c r="AW108" s="168"/>
      <c r="AX108" s="168"/>
      <c r="AY108" s="168"/>
      <c r="AZ108" s="168"/>
      <c r="BA108" s="169"/>
    </row>
    <row r="109" spans="1:53" ht="15" customHeight="1">
      <c r="A109" s="167"/>
      <c r="B109" s="168"/>
      <c r="C109" s="168"/>
      <c r="D109" s="168"/>
      <c r="E109" s="168"/>
      <c r="F109" s="168"/>
      <c r="G109" s="168"/>
      <c r="H109" s="168"/>
      <c r="I109" s="168"/>
      <c r="J109" s="168"/>
      <c r="K109" s="168"/>
      <c r="L109" s="168"/>
      <c r="M109" s="168"/>
      <c r="N109" s="168"/>
      <c r="O109" s="168"/>
      <c r="P109" s="168"/>
      <c r="Q109" s="168"/>
      <c r="R109" s="168"/>
      <c r="S109" s="168"/>
      <c r="T109" s="168"/>
      <c r="U109" s="168"/>
      <c r="V109" s="168"/>
      <c r="W109" s="168"/>
      <c r="X109" s="168"/>
      <c r="Y109" s="168"/>
      <c r="Z109" s="168"/>
      <c r="AA109" s="168"/>
      <c r="AB109" s="168"/>
      <c r="AC109" s="168"/>
      <c r="AD109" s="168"/>
      <c r="AE109" s="168"/>
      <c r="AF109" s="168"/>
      <c r="AG109" s="168"/>
      <c r="AH109" s="168"/>
      <c r="AI109" s="168"/>
      <c r="AJ109" s="168"/>
      <c r="AK109" s="168"/>
      <c r="AL109" s="168"/>
      <c r="AM109" s="168"/>
      <c r="AN109" s="168"/>
      <c r="AO109" s="168"/>
      <c r="AP109" s="168"/>
      <c r="AQ109" s="168"/>
      <c r="AR109" s="168"/>
      <c r="AS109" s="168"/>
      <c r="AT109" s="168"/>
      <c r="AU109" s="168"/>
      <c r="AV109" s="168"/>
      <c r="AW109" s="168"/>
      <c r="AX109" s="168"/>
      <c r="AY109" s="168"/>
      <c r="AZ109" s="168"/>
      <c r="BA109" s="169"/>
    </row>
    <row r="110" spans="1:53" ht="15" customHeight="1">
      <c r="A110" s="167"/>
      <c r="B110" s="168"/>
      <c r="C110" s="168"/>
      <c r="D110" s="168"/>
      <c r="E110" s="168"/>
      <c r="F110" s="168"/>
      <c r="G110" s="168"/>
      <c r="H110" s="168"/>
      <c r="I110" s="168"/>
      <c r="J110" s="168"/>
      <c r="K110" s="168"/>
      <c r="L110" s="168"/>
      <c r="M110" s="168"/>
      <c r="N110" s="168"/>
      <c r="O110" s="168"/>
      <c r="P110" s="168"/>
      <c r="Q110" s="168"/>
      <c r="R110" s="168"/>
      <c r="S110" s="168"/>
      <c r="T110" s="168"/>
      <c r="U110" s="168"/>
      <c r="V110" s="168"/>
      <c r="W110" s="168"/>
      <c r="X110" s="168"/>
      <c r="Y110" s="168"/>
      <c r="Z110" s="168"/>
      <c r="AA110" s="168"/>
      <c r="AB110" s="168"/>
      <c r="AC110" s="168"/>
      <c r="AD110" s="168"/>
      <c r="AE110" s="168"/>
      <c r="AF110" s="168"/>
      <c r="AG110" s="168"/>
      <c r="AH110" s="168"/>
      <c r="AI110" s="168"/>
      <c r="AJ110" s="168"/>
      <c r="AK110" s="168"/>
      <c r="AL110" s="168"/>
      <c r="AM110" s="168"/>
      <c r="AN110" s="168"/>
      <c r="AO110" s="168"/>
      <c r="AP110" s="168"/>
      <c r="AQ110" s="168"/>
      <c r="AR110" s="168"/>
      <c r="AS110" s="168"/>
      <c r="AT110" s="168"/>
      <c r="AU110" s="168"/>
      <c r="AV110" s="168"/>
      <c r="AW110" s="168"/>
      <c r="AX110" s="168"/>
      <c r="AY110" s="168"/>
      <c r="AZ110" s="168"/>
      <c r="BA110" s="169"/>
    </row>
    <row r="111" spans="1:53" ht="15" customHeight="1">
      <c r="A111" s="167"/>
      <c r="B111" s="168"/>
      <c r="C111" s="168"/>
      <c r="D111" s="168"/>
      <c r="E111" s="168"/>
      <c r="F111" s="168"/>
      <c r="G111" s="168"/>
      <c r="H111" s="168"/>
      <c r="I111" s="168"/>
      <c r="J111" s="168"/>
      <c r="K111" s="168"/>
      <c r="L111" s="168"/>
      <c r="M111" s="168"/>
      <c r="N111" s="168"/>
      <c r="O111" s="168"/>
      <c r="P111" s="168"/>
      <c r="Q111" s="168"/>
      <c r="R111" s="168"/>
      <c r="S111" s="168"/>
      <c r="T111" s="168"/>
      <c r="U111" s="168"/>
      <c r="V111" s="168"/>
      <c r="W111" s="168"/>
      <c r="X111" s="168"/>
      <c r="Y111" s="168"/>
      <c r="Z111" s="168"/>
      <c r="AA111" s="168"/>
      <c r="AB111" s="168"/>
      <c r="AC111" s="168"/>
      <c r="AD111" s="168"/>
      <c r="AE111" s="168"/>
      <c r="AF111" s="168"/>
      <c r="AG111" s="168"/>
      <c r="AH111" s="168"/>
      <c r="AI111" s="168"/>
      <c r="AJ111" s="168"/>
      <c r="AK111" s="168"/>
      <c r="AL111" s="168"/>
      <c r="AM111" s="168"/>
      <c r="AN111" s="168"/>
      <c r="AO111" s="168"/>
      <c r="AP111" s="168"/>
      <c r="AQ111" s="168"/>
      <c r="AR111" s="168"/>
      <c r="AS111" s="168"/>
      <c r="AT111" s="168"/>
      <c r="AU111" s="168"/>
      <c r="AV111" s="168"/>
      <c r="AW111" s="168"/>
      <c r="AX111" s="168"/>
      <c r="AY111" s="168"/>
      <c r="AZ111" s="168"/>
      <c r="BA111" s="169"/>
    </row>
    <row r="112" spans="1:53" ht="15" customHeight="1">
      <c r="A112" s="167"/>
      <c r="B112" s="168"/>
      <c r="C112" s="168"/>
      <c r="D112" s="168"/>
      <c r="E112" s="168"/>
      <c r="F112" s="168"/>
      <c r="G112" s="168"/>
      <c r="H112" s="168"/>
      <c r="I112" s="168"/>
      <c r="J112" s="168"/>
      <c r="K112" s="168"/>
      <c r="L112" s="168"/>
      <c r="M112" s="168"/>
      <c r="N112" s="168"/>
      <c r="O112" s="168"/>
      <c r="P112" s="168"/>
      <c r="Q112" s="168"/>
      <c r="R112" s="168"/>
      <c r="S112" s="168"/>
      <c r="T112" s="168"/>
      <c r="U112" s="168"/>
      <c r="V112" s="168"/>
      <c r="W112" s="168"/>
      <c r="X112" s="168"/>
      <c r="Y112" s="168"/>
      <c r="Z112" s="168"/>
      <c r="AA112" s="168"/>
      <c r="AB112" s="168"/>
      <c r="AC112" s="168"/>
      <c r="AD112" s="168"/>
      <c r="AE112" s="168"/>
      <c r="AF112" s="168"/>
      <c r="AG112" s="168"/>
      <c r="AH112" s="168"/>
      <c r="AI112" s="168"/>
      <c r="AJ112" s="168"/>
      <c r="AK112" s="168"/>
      <c r="AL112" s="168"/>
      <c r="AM112" s="168"/>
      <c r="AN112" s="168"/>
      <c r="AO112" s="168"/>
      <c r="AP112" s="168"/>
      <c r="AQ112" s="168"/>
      <c r="AR112" s="168"/>
      <c r="AS112" s="168"/>
      <c r="AT112" s="168"/>
      <c r="AU112" s="168"/>
      <c r="AV112" s="168"/>
      <c r="AW112" s="168"/>
      <c r="AX112" s="168"/>
      <c r="AY112" s="168"/>
      <c r="AZ112" s="168"/>
      <c r="BA112" s="169"/>
    </row>
    <row r="113" spans="1:53" ht="15" customHeight="1">
      <c r="A113" s="167"/>
      <c r="B113" s="168"/>
      <c r="C113" s="168"/>
      <c r="D113" s="168"/>
      <c r="E113" s="168"/>
      <c r="F113" s="355" t="s">
        <v>335</v>
      </c>
      <c r="G113" s="355"/>
      <c r="H113" s="355"/>
      <c r="I113" s="355"/>
      <c r="J113" s="355"/>
      <c r="K113" s="355"/>
      <c r="L113" s="355"/>
      <c r="M113" s="355"/>
      <c r="N113" s="355"/>
      <c r="O113" s="355"/>
      <c r="P113" s="355"/>
      <c r="Q113" s="355"/>
      <c r="R113" s="355"/>
      <c r="S113" s="355"/>
      <c r="T113" s="355"/>
      <c r="U113" s="355"/>
      <c r="V113" s="355"/>
      <c r="W113" s="355"/>
      <c r="X113" s="355"/>
      <c r="Y113" s="355"/>
      <c r="Z113" s="355"/>
      <c r="AA113" s="355"/>
      <c r="AB113" s="170"/>
      <c r="AC113" s="170"/>
      <c r="AD113" s="168"/>
      <c r="AE113" s="168"/>
      <c r="AF113" s="168"/>
      <c r="AG113" s="168"/>
      <c r="AH113" s="168"/>
      <c r="AI113" s="168"/>
      <c r="AJ113" s="168"/>
      <c r="AK113" s="168"/>
      <c r="AL113" s="168"/>
      <c r="AM113" s="168"/>
      <c r="AN113" s="168"/>
      <c r="AO113" s="168"/>
      <c r="AP113" s="168"/>
      <c r="AQ113" s="168"/>
      <c r="AR113" s="168"/>
      <c r="AS113" s="168"/>
      <c r="AT113" s="168"/>
      <c r="AU113" s="168"/>
      <c r="AV113" s="168"/>
      <c r="AW113" s="168"/>
      <c r="AX113" s="168"/>
      <c r="AY113" s="168"/>
      <c r="AZ113" s="168"/>
      <c r="BA113" s="169"/>
    </row>
    <row r="114" spans="1:53" ht="15" customHeight="1">
      <c r="A114" s="167"/>
      <c r="B114" s="168"/>
      <c r="C114" s="168"/>
      <c r="D114" s="168"/>
      <c r="E114" s="168"/>
      <c r="F114" s="168"/>
      <c r="G114" s="168"/>
      <c r="H114" s="168"/>
      <c r="I114" s="168"/>
      <c r="J114" s="168"/>
      <c r="K114" s="168"/>
      <c r="L114" s="168"/>
      <c r="M114" s="168"/>
      <c r="N114" s="168"/>
      <c r="O114" s="168"/>
      <c r="P114" s="168"/>
      <c r="Q114" s="168"/>
      <c r="R114" s="168"/>
      <c r="S114" s="168"/>
      <c r="T114" s="168"/>
      <c r="U114" s="168"/>
      <c r="V114" s="168"/>
      <c r="W114" s="168"/>
      <c r="X114" s="168"/>
      <c r="Y114" s="168"/>
      <c r="Z114" s="168"/>
      <c r="AA114" s="168"/>
      <c r="AB114" s="168"/>
      <c r="AC114" s="168"/>
      <c r="AD114" s="168"/>
      <c r="AE114" s="168"/>
      <c r="AF114" s="168"/>
      <c r="AG114" s="168"/>
      <c r="AH114" s="168"/>
      <c r="AI114" s="168"/>
      <c r="AJ114" s="168"/>
      <c r="AK114" s="168"/>
      <c r="AL114" s="168"/>
      <c r="AM114" s="168"/>
      <c r="AN114" s="168"/>
      <c r="AO114" s="168"/>
      <c r="AP114" s="168"/>
      <c r="AQ114" s="168"/>
      <c r="AR114" s="168"/>
      <c r="AS114" s="168"/>
      <c r="AT114" s="168"/>
      <c r="AU114" s="168"/>
      <c r="AV114" s="168"/>
      <c r="AW114" s="168"/>
      <c r="AX114" s="168"/>
      <c r="AY114" s="168"/>
      <c r="AZ114" s="168"/>
      <c r="BA114" s="169"/>
    </row>
    <row r="115" spans="1:53" ht="15" customHeight="1">
      <c r="A115" s="167"/>
      <c r="B115" s="168"/>
      <c r="C115" s="168"/>
      <c r="D115" s="168"/>
      <c r="E115" s="168"/>
      <c r="F115" s="168"/>
      <c r="G115" s="168"/>
      <c r="H115" s="168"/>
      <c r="I115" s="168"/>
      <c r="J115" s="168"/>
      <c r="K115" s="168"/>
      <c r="L115" s="168"/>
      <c r="M115" s="168"/>
      <c r="N115" s="168"/>
      <c r="O115" s="168"/>
      <c r="P115" s="168"/>
      <c r="Q115" s="168"/>
      <c r="R115" s="168"/>
      <c r="S115" s="168"/>
      <c r="T115" s="168"/>
      <c r="U115" s="168"/>
      <c r="V115" s="168"/>
      <c r="W115" s="168"/>
      <c r="X115" s="168"/>
      <c r="Y115" s="168"/>
      <c r="Z115" s="168"/>
      <c r="AA115" s="168"/>
      <c r="AB115" s="168"/>
      <c r="AC115" s="168"/>
      <c r="AD115" s="168"/>
      <c r="AE115" s="168"/>
      <c r="AF115" s="168"/>
      <c r="AG115" s="168"/>
      <c r="AH115" s="168"/>
      <c r="AI115" s="168"/>
      <c r="AJ115" s="168"/>
      <c r="AK115" s="168"/>
      <c r="AL115" s="168"/>
      <c r="AM115" s="168"/>
      <c r="AN115" s="168"/>
      <c r="AO115" s="168"/>
      <c r="AP115" s="168"/>
      <c r="AQ115" s="168"/>
      <c r="AR115" s="168"/>
      <c r="AS115" s="168"/>
      <c r="AT115" s="168"/>
      <c r="AU115" s="168"/>
      <c r="AV115" s="168"/>
      <c r="AW115" s="168"/>
      <c r="AX115" s="168"/>
      <c r="AY115" s="168"/>
      <c r="AZ115" s="168"/>
      <c r="BA115" s="169"/>
    </row>
    <row r="116" spans="1:53" ht="15" customHeight="1">
      <c r="A116" s="167"/>
      <c r="B116" s="168"/>
      <c r="C116" s="168"/>
      <c r="D116" s="173"/>
      <c r="E116" s="168"/>
      <c r="F116" s="168"/>
      <c r="G116" s="168" t="s">
        <v>327</v>
      </c>
      <c r="H116" s="168"/>
      <c r="I116" s="168"/>
      <c r="J116" s="168"/>
      <c r="K116" s="168"/>
      <c r="L116" s="168"/>
      <c r="M116" s="168"/>
      <c r="N116" s="168"/>
      <c r="O116" s="168"/>
      <c r="P116" s="168"/>
      <c r="Q116" s="168"/>
      <c r="R116" s="168"/>
      <c r="S116" s="168"/>
      <c r="T116" s="168"/>
      <c r="U116" s="168"/>
      <c r="V116" s="168"/>
      <c r="W116" s="168"/>
      <c r="X116" s="168"/>
      <c r="Y116" s="168"/>
      <c r="Z116" s="168"/>
      <c r="AA116" s="168"/>
      <c r="AB116" s="168"/>
      <c r="AC116" s="168"/>
      <c r="AD116" s="168"/>
      <c r="AE116" s="168"/>
      <c r="AF116" s="168"/>
      <c r="AG116" s="168"/>
      <c r="AH116" s="168"/>
      <c r="AI116" s="168"/>
      <c r="AJ116" s="168"/>
      <c r="AK116" s="168"/>
      <c r="AL116" s="168"/>
      <c r="AM116" s="168"/>
      <c r="AN116" s="168"/>
      <c r="AO116" s="168"/>
      <c r="AP116" s="168"/>
      <c r="AQ116" s="168"/>
      <c r="AR116" s="168"/>
      <c r="AS116" s="168"/>
      <c r="AT116" s="168"/>
      <c r="AU116" s="168"/>
      <c r="AV116" s="168"/>
      <c r="AW116" s="168"/>
      <c r="AX116" s="168"/>
      <c r="AY116" s="168"/>
      <c r="AZ116" s="168"/>
      <c r="BA116" s="169"/>
    </row>
    <row r="117" spans="1:53" ht="15" customHeight="1">
      <c r="A117" s="167"/>
      <c r="B117" s="168"/>
      <c r="C117" s="168"/>
      <c r="D117" s="168"/>
      <c r="E117" s="168"/>
      <c r="F117" s="168"/>
      <c r="G117" s="168"/>
      <c r="H117" s="168"/>
      <c r="I117" s="168"/>
      <c r="J117" s="168"/>
      <c r="K117" s="168"/>
      <c r="L117" s="168"/>
      <c r="M117" s="168"/>
      <c r="N117" s="168"/>
      <c r="O117" s="168"/>
      <c r="P117" s="168"/>
      <c r="Q117" s="168"/>
      <c r="R117" s="168"/>
      <c r="S117" s="168"/>
      <c r="T117" s="168"/>
      <c r="U117" s="168"/>
      <c r="V117" s="168"/>
      <c r="W117" s="168"/>
      <c r="X117" s="168"/>
      <c r="Y117" s="168"/>
      <c r="Z117" s="168"/>
      <c r="AA117" s="168"/>
      <c r="AB117" s="168"/>
      <c r="AC117" s="168"/>
      <c r="AD117" s="168"/>
      <c r="AE117" s="168"/>
      <c r="AF117" s="168"/>
      <c r="AG117" s="168"/>
      <c r="AH117" s="168"/>
      <c r="AI117" s="168"/>
      <c r="AJ117" s="168"/>
      <c r="AK117" s="168"/>
      <c r="AL117" s="168"/>
      <c r="AM117" s="168"/>
      <c r="AN117" s="168"/>
      <c r="AO117" s="168"/>
      <c r="AP117" s="168"/>
      <c r="AQ117" s="168"/>
      <c r="AR117" s="168"/>
      <c r="AS117" s="168"/>
      <c r="AT117" s="168"/>
      <c r="AU117" s="168"/>
      <c r="AV117" s="168"/>
      <c r="AW117" s="168"/>
      <c r="AX117" s="168"/>
      <c r="AY117" s="168"/>
      <c r="AZ117" s="168"/>
      <c r="BA117" s="169"/>
    </row>
    <row r="118" spans="1:53" ht="15" customHeight="1">
      <c r="A118" s="167"/>
      <c r="B118" s="168"/>
      <c r="C118" s="168"/>
      <c r="D118" s="168"/>
      <c r="E118" s="168"/>
      <c r="F118" s="168"/>
      <c r="G118" s="168"/>
      <c r="H118" s="168"/>
      <c r="I118" s="168"/>
      <c r="J118" s="168"/>
      <c r="K118" s="168"/>
      <c r="L118" s="168"/>
      <c r="M118" s="168"/>
      <c r="N118" s="168"/>
      <c r="O118" s="168"/>
      <c r="P118" s="168"/>
      <c r="Q118" s="168"/>
      <c r="R118" s="168"/>
      <c r="S118" s="168"/>
      <c r="T118" s="168"/>
      <c r="U118" s="168"/>
      <c r="V118" s="168"/>
      <c r="W118" s="168"/>
      <c r="X118" s="168"/>
      <c r="Y118" s="168"/>
      <c r="Z118" s="168"/>
      <c r="AA118" s="168"/>
      <c r="AB118" s="168"/>
      <c r="AC118" s="168"/>
      <c r="AD118" s="168"/>
      <c r="AE118" s="168"/>
      <c r="AF118" s="168"/>
      <c r="AG118" s="168"/>
      <c r="AH118" s="168"/>
      <c r="AI118" s="168"/>
      <c r="AJ118" s="168"/>
      <c r="AK118" s="168"/>
      <c r="AL118" s="168"/>
      <c r="AM118" s="168"/>
      <c r="AN118" s="168"/>
      <c r="AO118" s="168"/>
      <c r="AP118" s="168"/>
      <c r="AQ118" s="168"/>
      <c r="AR118" s="168"/>
      <c r="AS118" s="168"/>
      <c r="AT118" s="168"/>
      <c r="AU118" s="168"/>
      <c r="AV118" s="168"/>
      <c r="AW118" s="168"/>
      <c r="AX118" s="168"/>
      <c r="AY118" s="168"/>
      <c r="AZ118" s="168"/>
      <c r="BA118" s="169"/>
    </row>
    <row r="119" spans="1:53" ht="15" customHeight="1">
      <c r="A119" s="167"/>
      <c r="B119" s="168"/>
      <c r="C119" s="168"/>
      <c r="D119" s="168"/>
      <c r="E119" s="168"/>
      <c r="F119" s="168"/>
      <c r="G119" s="168"/>
      <c r="H119" s="168"/>
      <c r="I119" s="168"/>
      <c r="J119" s="168"/>
      <c r="K119" s="168"/>
      <c r="L119" s="168"/>
      <c r="M119" s="168"/>
      <c r="N119" s="168"/>
      <c r="O119" s="168"/>
      <c r="P119" s="168"/>
      <c r="Q119" s="168"/>
      <c r="R119" s="168"/>
      <c r="S119" s="168"/>
      <c r="T119" s="168"/>
      <c r="U119" s="168"/>
      <c r="V119" s="168"/>
      <c r="W119" s="168"/>
      <c r="X119" s="168"/>
      <c r="Y119" s="168"/>
      <c r="Z119" s="168"/>
      <c r="AA119" s="168"/>
      <c r="AB119" s="168"/>
      <c r="AC119" s="168"/>
      <c r="AD119" s="168"/>
      <c r="AE119" s="168"/>
      <c r="AF119" s="168"/>
      <c r="AG119" s="168"/>
      <c r="AH119" s="168"/>
      <c r="AI119" s="168"/>
      <c r="AJ119" s="168"/>
      <c r="AK119" s="168"/>
      <c r="AL119" s="168"/>
      <c r="AM119" s="168"/>
      <c r="AN119" s="168"/>
      <c r="AO119" s="168"/>
      <c r="AP119" s="168"/>
      <c r="AQ119" s="168"/>
      <c r="AR119" s="168"/>
      <c r="AS119" s="168"/>
      <c r="AT119" s="168"/>
      <c r="AU119" s="168"/>
      <c r="AV119" s="168"/>
      <c r="AW119" s="168"/>
      <c r="AX119" s="168"/>
      <c r="AY119" s="168"/>
      <c r="AZ119" s="168"/>
      <c r="BA119" s="169"/>
    </row>
    <row r="120" spans="1:53" ht="15" customHeight="1">
      <c r="A120" s="167"/>
      <c r="B120" s="168"/>
      <c r="C120" s="168"/>
      <c r="D120" s="168"/>
      <c r="E120" s="168"/>
      <c r="F120" s="168"/>
      <c r="G120" s="168"/>
      <c r="H120" s="168"/>
      <c r="I120" s="168"/>
      <c r="J120" s="168"/>
      <c r="K120" s="168"/>
      <c r="L120" s="168"/>
      <c r="M120" s="168"/>
      <c r="N120" s="168"/>
      <c r="O120" s="168"/>
      <c r="P120" s="168"/>
      <c r="Q120" s="168"/>
      <c r="R120" s="168"/>
      <c r="S120" s="168"/>
      <c r="T120" s="168"/>
      <c r="U120" s="168"/>
      <c r="V120" s="168"/>
      <c r="W120" s="168"/>
      <c r="X120" s="168"/>
      <c r="Y120" s="168"/>
      <c r="Z120" s="168"/>
      <c r="AA120" s="168"/>
      <c r="AB120" s="168"/>
      <c r="AC120" s="168"/>
      <c r="AD120" s="168"/>
      <c r="AE120" s="168"/>
      <c r="AF120" s="168"/>
      <c r="AG120" s="168"/>
      <c r="AH120" s="168"/>
      <c r="AI120" s="168"/>
      <c r="AJ120" s="168"/>
      <c r="AK120" s="168"/>
      <c r="AL120" s="168"/>
      <c r="AM120" s="168"/>
      <c r="AN120" s="168"/>
      <c r="AO120" s="168"/>
      <c r="AP120" s="168"/>
      <c r="AQ120" s="168"/>
      <c r="AR120" s="168"/>
      <c r="AS120" s="168"/>
      <c r="AT120" s="168"/>
      <c r="AU120" s="168"/>
      <c r="AV120" s="168"/>
      <c r="AW120" s="168"/>
      <c r="AX120" s="168"/>
      <c r="AY120" s="168"/>
      <c r="AZ120" s="168"/>
      <c r="BA120" s="169"/>
    </row>
    <row r="121" spans="1:53" ht="15" customHeight="1">
      <c r="A121" s="167"/>
      <c r="B121" s="168"/>
      <c r="C121" s="168"/>
      <c r="D121" s="168"/>
      <c r="E121" s="168"/>
      <c r="F121" s="168"/>
      <c r="G121" s="168"/>
      <c r="H121" s="168"/>
      <c r="I121" s="168"/>
      <c r="J121" s="168"/>
      <c r="K121" s="168"/>
      <c r="L121" s="168"/>
      <c r="M121" s="168"/>
      <c r="N121" s="168"/>
      <c r="O121" s="168"/>
      <c r="P121" s="168"/>
      <c r="Q121" s="168"/>
      <c r="R121" s="168"/>
      <c r="S121" s="168"/>
      <c r="T121" s="168"/>
      <c r="U121" s="168"/>
      <c r="V121" s="168"/>
      <c r="W121" s="168"/>
      <c r="X121" s="168"/>
      <c r="Y121" s="168"/>
      <c r="Z121" s="168"/>
      <c r="AA121" s="168"/>
      <c r="AB121" s="168"/>
      <c r="AC121" s="168"/>
      <c r="AD121" s="168"/>
      <c r="AE121" s="168"/>
      <c r="AF121" s="168"/>
      <c r="AG121" s="168"/>
      <c r="AH121" s="168"/>
      <c r="AI121" s="168"/>
      <c r="AJ121" s="168"/>
      <c r="AK121" s="168"/>
      <c r="AL121" s="168"/>
      <c r="AM121" s="168"/>
      <c r="AN121" s="168"/>
      <c r="AO121" s="168"/>
      <c r="AP121" s="168"/>
      <c r="AQ121" s="168"/>
      <c r="AR121" s="168"/>
      <c r="AS121" s="168"/>
      <c r="AT121" s="168"/>
      <c r="AU121" s="168"/>
      <c r="AV121" s="168"/>
      <c r="AW121" s="168"/>
      <c r="AX121" s="168"/>
      <c r="AY121" s="168"/>
      <c r="AZ121" s="168"/>
      <c r="BA121" s="169"/>
    </row>
    <row r="122" spans="1:53" ht="15" customHeight="1">
      <c r="A122" s="167"/>
      <c r="B122" s="168"/>
      <c r="C122" s="168"/>
      <c r="D122" s="168"/>
      <c r="E122" s="168"/>
      <c r="F122" s="168"/>
      <c r="G122" s="168"/>
      <c r="H122" s="168"/>
      <c r="I122" s="168"/>
      <c r="J122" s="168"/>
      <c r="K122" s="168"/>
      <c r="L122" s="168"/>
      <c r="M122" s="168"/>
      <c r="N122" s="168"/>
      <c r="O122" s="168"/>
      <c r="P122" s="168"/>
      <c r="Q122" s="168"/>
      <c r="R122" s="168"/>
      <c r="S122" s="168"/>
      <c r="T122" s="168"/>
      <c r="U122" s="168"/>
      <c r="V122" s="168"/>
      <c r="W122" s="168"/>
      <c r="X122" s="168"/>
      <c r="Y122" s="168"/>
      <c r="Z122" s="168"/>
      <c r="AA122" s="168"/>
      <c r="AB122" s="168"/>
      <c r="AC122" s="168"/>
      <c r="AD122" s="168"/>
      <c r="AE122" s="168"/>
      <c r="AF122" s="168"/>
      <c r="AG122" s="168"/>
      <c r="AH122" s="168"/>
      <c r="AI122" s="168"/>
      <c r="AJ122" s="168"/>
      <c r="AK122" s="168"/>
      <c r="AL122" s="168"/>
      <c r="AM122" s="168"/>
      <c r="AN122" s="168"/>
      <c r="AO122" s="168"/>
      <c r="AP122" s="168"/>
      <c r="AQ122" s="168"/>
      <c r="AR122" s="168"/>
      <c r="AS122" s="168"/>
      <c r="AT122" s="168"/>
      <c r="AU122" s="168"/>
      <c r="AV122" s="168"/>
      <c r="AW122" s="168"/>
      <c r="AX122" s="168"/>
      <c r="AY122" s="168"/>
      <c r="AZ122" s="168"/>
      <c r="BA122" s="169"/>
    </row>
    <row r="123" spans="1:53" ht="15" customHeight="1">
      <c r="A123" s="167"/>
      <c r="B123" s="168"/>
      <c r="C123" s="168"/>
      <c r="D123" s="168"/>
      <c r="E123" s="168"/>
      <c r="F123" s="173"/>
      <c r="G123" s="168"/>
      <c r="H123" s="168"/>
      <c r="I123" s="168" t="s">
        <v>328</v>
      </c>
      <c r="J123" s="168"/>
      <c r="K123" s="168"/>
      <c r="L123" s="168"/>
      <c r="M123" s="168"/>
      <c r="N123" s="168"/>
      <c r="O123" s="168"/>
      <c r="P123" s="168"/>
      <c r="Q123" s="168"/>
      <c r="R123" s="168"/>
      <c r="S123" s="168"/>
      <c r="T123" s="168"/>
      <c r="U123" s="168"/>
      <c r="V123" s="168"/>
      <c r="W123" s="168"/>
      <c r="X123" s="168"/>
      <c r="Y123" s="168"/>
      <c r="Z123" s="168"/>
      <c r="AA123" s="168"/>
      <c r="AB123" s="168"/>
      <c r="AC123" s="168"/>
      <c r="AD123" s="168"/>
      <c r="AE123" s="168"/>
      <c r="AF123" s="168"/>
      <c r="AG123" s="168"/>
      <c r="AH123" s="168"/>
      <c r="AI123" s="168"/>
      <c r="AJ123" s="168"/>
      <c r="AK123" s="168"/>
      <c r="AL123" s="168"/>
      <c r="AM123" s="168"/>
      <c r="AN123" s="168"/>
      <c r="AO123" s="168"/>
      <c r="AP123" s="168"/>
      <c r="AQ123" s="168"/>
      <c r="AR123" s="168"/>
      <c r="AS123" s="168"/>
      <c r="AT123" s="168"/>
      <c r="AU123" s="168"/>
      <c r="AV123" s="168"/>
      <c r="AW123" s="168"/>
      <c r="AX123" s="168"/>
      <c r="AY123" s="168"/>
      <c r="AZ123" s="168"/>
      <c r="BA123" s="169"/>
    </row>
    <row r="124" spans="1:53" ht="15" customHeight="1">
      <c r="A124" s="167"/>
      <c r="B124" s="168"/>
      <c r="C124" s="168"/>
      <c r="D124" s="168"/>
      <c r="E124" s="168"/>
      <c r="F124" s="168"/>
      <c r="G124" s="168"/>
      <c r="H124" s="168"/>
      <c r="I124" s="168"/>
      <c r="J124" s="168"/>
      <c r="K124" s="168"/>
      <c r="L124" s="168"/>
      <c r="M124" s="168"/>
      <c r="N124" s="168"/>
      <c r="O124" s="168"/>
      <c r="P124" s="168"/>
      <c r="Q124" s="168"/>
      <c r="R124" s="168"/>
      <c r="S124" s="168"/>
      <c r="T124" s="168"/>
      <c r="U124" s="168"/>
      <c r="V124" s="168"/>
      <c r="W124" s="168"/>
      <c r="X124" s="168"/>
      <c r="Y124" s="168"/>
      <c r="Z124" s="168"/>
      <c r="AA124" s="168"/>
      <c r="AB124" s="168"/>
      <c r="AC124" s="168"/>
      <c r="AD124" s="168"/>
      <c r="AE124" s="168"/>
      <c r="AF124" s="168"/>
      <c r="AG124" s="168"/>
      <c r="AH124" s="168"/>
      <c r="AI124" s="168"/>
      <c r="AJ124" s="168"/>
      <c r="AK124" s="168"/>
      <c r="AL124" s="168"/>
      <c r="AM124" s="168"/>
      <c r="AN124" s="168"/>
      <c r="AO124" s="168"/>
      <c r="AP124" s="168"/>
      <c r="AQ124" s="168"/>
      <c r="AR124" s="168"/>
      <c r="AS124" s="168"/>
      <c r="AT124" s="168"/>
      <c r="AU124" s="168"/>
      <c r="AV124" s="168"/>
      <c r="AW124" s="168"/>
      <c r="AX124" s="168"/>
      <c r="AY124" s="168"/>
      <c r="AZ124" s="168"/>
      <c r="BA124" s="169"/>
    </row>
    <row r="125" spans="1:53" ht="15" customHeight="1">
      <c r="A125" s="167"/>
      <c r="B125" s="168"/>
      <c r="C125" s="168"/>
      <c r="D125" s="168"/>
      <c r="E125" s="168"/>
      <c r="F125" s="168"/>
      <c r="G125" s="168"/>
      <c r="H125" s="168"/>
      <c r="I125" s="168"/>
      <c r="J125" s="168"/>
      <c r="K125" s="168"/>
      <c r="L125" s="168"/>
      <c r="M125" s="168"/>
      <c r="N125" s="168"/>
      <c r="O125" s="168"/>
      <c r="P125" s="168"/>
      <c r="Q125" s="168"/>
      <c r="R125" s="168"/>
      <c r="S125" s="168"/>
      <c r="T125" s="168"/>
      <c r="U125" s="168"/>
      <c r="V125" s="168"/>
      <c r="W125" s="168"/>
      <c r="X125" s="168"/>
      <c r="Y125" s="168"/>
      <c r="Z125" s="168"/>
      <c r="AA125" s="168"/>
      <c r="AB125" s="168"/>
      <c r="AC125" s="168"/>
      <c r="AD125" s="168"/>
      <c r="AE125" s="168"/>
      <c r="AF125" s="168"/>
      <c r="AG125" s="168"/>
      <c r="AH125" s="168"/>
      <c r="AI125" s="168"/>
      <c r="AJ125" s="168"/>
      <c r="AK125" s="168"/>
      <c r="AL125" s="168"/>
      <c r="AM125" s="168"/>
      <c r="AN125" s="168"/>
      <c r="AO125" s="168"/>
      <c r="AP125" s="168"/>
      <c r="AQ125" s="168"/>
      <c r="AR125" s="168"/>
      <c r="AS125" s="168"/>
      <c r="AT125" s="168"/>
      <c r="AU125" s="168"/>
      <c r="AV125" s="168"/>
      <c r="AW125" s="168"/>
      <c r="AX125" s="168"/>
      <c r="AY125" s="168"/>
      <c r="AZ125" s="168"/>
      <c r="BA125" s="169"/>
    </row>
    <row r="126" spans="1:53" ht="15" customHeight="1">
      <c r="A126" s="167"/>
      <c r="B126" s="168"/>
      <c r="C126" s="168"/>
      <c r="D126" s="168"/>
      <c r="E126" s="168"/>
      <c r="F126" s="168"/>
      <c r="G126" s="168"/>
      <c r="H126" s="168"/>
      <c r="I126" s="168"/>
      <c r="J126" s="168"/>
      <c r="K126" s="168"/>
      <c r="L126" s="168"/>
      <c r="M126" s="168"/>
      <c r="N126" s="168"/>
      <c r="O126" s="168"/>
      <c r="P126" s="168"/>
      <c r="Q126" s="168"/>
      <c r="R126" s="168"/>
      <c r="S126" s="168"/>
      <c r="T126" s="168"/>
      <c r="U126" s="168"/>
      <c r="V126" s="168"/>
      <c r="W126" s="168"/>
      <c r="X126" s="168"/>
      <c r="Y126" s="168"/>
      <c r="Z126" s="168"/>
      <c r="AA126" s="168"/>
      <c r="AB126" s="168"/>
      <c r="AC126" s="168"/>
      <c r="AD126" s="168"/>
      <c r="AE126" s="168"/>
      <c r="AF126" s="168"/>
      <c r="AG126" s="168"/>
      <c r="AH126" s="168"/>
      <c r="AI126" s="168"/>
      <c r="AJ126" s="168"/>
      <c r="AK126" s="168"/>
      <c r="AL126" s="168"/>
      <c r="AM126" s="168"/>
      <c r="AN126" s="168"/>
      <c r="AO126" s="168"/>
      <c r="AP126" s="168"/>
      <c r="AQ126" s="168"/>
      <c r="AR126" s="168"/>
      <c r="AS126" s="168"/>
      <c r="AT126" s="168"/>
      <c r="AU126" s="168"/>
      <c r="AV126" s="168"/>
      <c r="AW126" s="168"/>
      <c r="AX126" s="168"/>
      <c r="AY126" s="168"/>
      <c r="AZ126" s="168"/>
      <c r="BA126" s="169"/>
    </row>
    <row r="127" spans="1:53" ht="15" customHeight="1">
      <c r="A127" s="167"/>
      <c r="B127" s="168"/>
      <c r="C127" s="168"/>
      <c r="D127" s="173"/>
      <c r="E127" s="168"/>
      <c r="F127" s="168"/>
      <c r="G127" s="168" t="s">
        <v>342</v>
      </c>
      <c r="H127" s="168"/>
      <c r="I127" s="168"/>
      <c r="J127" s="168"/>
      <c r="K127" s="168"/>
      <c r="L127" s="168"/>
      <c r="M127" s="168"/>
      <c r="N127" s="168"/>
      <c r="O127" s="168"/>
      <c r="P127" s="168"/>
      <c r="Q127" s="168"/>
      <c r="R127" s="168"/>
      <c r="S127" s="168"/>
      <c r="T127" s="168"/>
      <c r="U127" s="168"/>
      <c r="V127" s="168"/>
      <c r="W127" s="168"/>
      <c r="X127" s="168"/>
      <c r="Y127" s="168"/>
      <c r="Z127" s="168"/>
      <c r="AA127" s="168"/>
      <c r="AB127" s="168"/>
      <c r="AC127" s="168"/>
      <c r="AD127" s="168"/>
      <c r="AE127" s="168"/>
      <c r="AF127" s="168"/>
      <c r="AG127" s="168"/>
      <c r="AH127" s="168"/>
      <c r="AI127" s="168"/>
      <c r="AJ127" s="168"/>
      <c r="AK127" s="168"/>
      <c r="AL127" s="168"/>
      <c r="AM127" s="168"/>
      <c r="AN127" s="168"/>
      <c r="AO127" s="168"/>
      <c r="AP127" s="168"/>
      <c r="AQ127" s="168"/>
      <c r="AR127" s="168"/>
      <c r="AS127" s="168"/>
      <c r="AT127" s="168"/>
      <c r="AU127" s="168"/>
      <c r="AV127" s="168"/>
      <c r="AW127" s="168"/>
      <c r="AX127" s="168"/>
      <c r="AY127" s="168"/>
      <c r="AZ127" s="168"/>
      <c r="BA127" s="169"/>
    </row>
    <row r="128" spans="1:53" ht="15" customHeight="1">
      <c r="A128" s="167"/>
      <c r="B128" s="168"/>
      <c r="C128" s="168"/>
      <c r="D128" s="168"/>
      <c r="E128" s="168"/>
      <c r="F128" s="168"/>
      <c r="G128" s="168"/>
      <c r="H128" s="168"/>
      <c r="I128" s="168"/>
      <c r="J128" s="168"/>
      <c r="K128" s="168"/>
      <c r="L128" s="168"/>
      <c r="M128" s="168"/>
      <c r="N128" s="168"/>
      <c r="O128" s="168"/>
      <c r="P128" s="168"/>
      <c r="Q128" s="168"/>
      <c r="R128" s="168"/>
      <c r="S128" s="168"/>
      <c r="T128" s="168"/>
      <c r="U128" s="168"/>
      <c r="V128" s="168"/>
      <c r="W128" s="168"/>
      <c r="X128" s="168"/>
      <c r="Y128" s="168"/>
      <c r="Z128" s="168"/>
      <c r="AA128" s="168"/>
      <c r="AB128" s="168"/>
      <c r="AC128" s="168"/>
      <c r="AD128" s="168"/>
      <c r="AE128" s="168"/>
      <c r="AF128" s="168"/>
      <c r="AG128" s="168"/>
      <c r="AH128" s="168"/>
      <c r="AI128" s="168"/>
      <c r="AJ128" s="168"/>
      <c r="AK128" s="168"/>
      <c r="AL128" s="168"/>
      <c r="AM128" s="168"/>
      <c r="AN128" s="168"/>
      <c r="AO128" s="168"/>
      <c r="AP128" s="168"/>
      <c r="AQ128" s="168"/>
      <c r="AR128" s="168"/>
      <c r="AS128" s="168"/>
      <c r="AT128" s="168"/>
      <c r="AU128" s="168"/>
      <c r="AV128" s="168"/>
      <c r="AW128" s="168"/>
      <c r="AX128" s="168"/>
      <c r="AY128" s="168"/>
      <c r="AZ128" s="168"/>
      <c r="BA128" s="169"/>
    </row>
    <row r="129" spans="1:53" ht="15" customHeight="1">
      <c r="A129" s="167"/>
      <c r="B129" s="168"/>
      <c r="C129" s="168"/>
      <c r="D129" s="168"/>
      <c r="E129" s="168"/>
      <c r="F129" s="168"/>
      <c r="G129" s="168"/>
      <c r="H129" s="168"/>
      <c r="I129" s="168"/>
      <c r="J129" s="168"/>
      <c r="K129" s="168"/>
      <c r="L129" s="168"/>
      <c r="M129" s="168"/>
      <c r="N129" s="168"/>
      <c r="O129" s="168"/>
      <c r="P129" s="168"/>
      <c r="Q129" s="168"/>
      <c r="R129" s="168"/>
      <c r="S129" s="168"/>
      <c r="T129" s="168"/>
      <c r="U129" s="168"/>
      <c r="V129" s="168"/>
      <c r="W129" s="168"/>
      <c r="X129" s="168"/>
      <c r="Y129" s="168"/>
      <c r="Z129" s="168"/>
      <c r="AA129" s="168"/>
      <c r="AB129" s="168"/>
      <c r="AC129" s="168"/>
      <c r="AD129" s="168"/>
      <c r="AE129" s="168"/>
      <c r="AF129" s="168"/>
      <c r="AG129" s="168"/>
      <c r="AH129" s="168"/>
      <c r="AI129" s="168"/>
      <c r="AJ129" s="168"/>
      <c r="AK129" s="168"/>
      <c r="AL129" s="168"/>
      <c r="AM129" s="168"/>
      <c r="AN129" s="168"/>
      <c r="AO129" s="168"/>
      <c r="AP129" s="168"/>
      <c r="AQ129" s="168"/>
      <c r="AR129" s="168"/>
      <c r="AS129" s="168"/>
      <c r="AT129" s="168"/>
      <c r="AU129" s="168"/>
      <c r="AV129" s="168"/>
      <c r="AW129" s="168"/>
      <c r="AX129" s="168"/>
      <c r="AY129" s="168"/>
      <c r="AZ129" s="168"/>
      <c r="BA129" s="169"/>
    </row>
    <row r="130" spans="1:53" ht="15" customHeight="1">
      <c r="A130" s="167"/>
      <c r="B130" s="168"/>
      <c r="C130" s="168"/>
      <c r="D130" s="168"/>
      <c r="E130" s="168"/>
      <c r="F130" s="168"/>
      <c r="G130" s="168"/>
      <c r="H130" s="168"/>
      <c r="I130" s="168"/>
      <c r="J130" s="168"/>
      <c r="K130" s="168"/>
      <c r="L130" s="168"/>
      <c r="M130" s="168"/>
      <c r="N130" s="168"/>
      <c r="O130" s="168"/>
      <c r="P130" s="168"/>
      <c r="Q130" s="168"/>
      <c r="R130" s="168"/>
      <c r="S130" s="168"/>
      <c r="T130" s="168"/>
      <c r="U130" s="168"/>
      <c r="V130" s="168"/>
      <c r="W130" s="168"/>
      <c r="X130" s="168"/>
      <c r="Y130" s="168"/>
      <c r="Z130" s="168"/>
      <c r="AA130" s="168"/>
      <c r="AB130" s="168"/>
      <c r="AC130" s="168"/>
      <c r="AD130" s="168"/>
      <c r="AE130" s="168"/>
      <c r="AF130" s="168"/>
      <c r="AG130" s="168"/>
      <c r="AH130" s="168"/>
      <c r="AI130" s="168"/>
      <c r="AJ130" s="168"/>
      <c r="AK130" s="168"/>
      <c r="AL130" s="168"/>
      <c r="AM130" s="168"/>
      <c r="AN130" s="168"/>
      <c r="AO130" s="168"/>
      <c r="AP130" s="168"/>
      <c r="AQ130" s="168"/>
      <c r="AR130" s="168"/>
      <c r="AS130" s="168"/>
      <c r="AT130" s="168"/>
      <c r="AU130" s="168"/>
      <c r="AV130" s="168"/>
      <c r="AW130" s="168"/>
      <c r="AX130" s="168"/>
      <c r="AY130" s="168"/>
      <c r="AZ130" s="168"/>
      <c r="BA130" s="169"/>
    </row>
    <row r="131" spans="1:53" ht="15" customHeight="1">
      <c r="A131" s="167"/>
      <c r="B131" s="168"/>
      <c r="C131" s="168"/>
      <c r="D131" s="168"/>
      <c r="E131" s="168"/>
      <c r="F131" s="168"/>
      <c r="G131" s="168"/>
      <c r="H131" s="168"/>
      <c r="I131" s="168"/>
      <c r="J131" s="168"/>
      <c r="K131" s="168"/>
      <c r="L131" s="168"/>
      <c r="M131" s="168"/>
      <c r="N131" s="168"/>
      <c r="O131" s="168"/>
      <c r="P131" s="168"/>
      <c r="Q131" s="168"/>
      <c r="R131" s="168"/>
      <c r="S131" s="168"/>
      <c r="T131" s="168"/>
      <c r="U131" s="168"/>
      <c r="V131" s="168"/>
      <c r="W131" s="168"/>
      <c r="X131" s="168"/>
      <c r="Y131" s="168"/>
      <c r="Z131" s="168"/>
      <c r="AA131" s="168"/>
      <c r="AB131" s="168"/>
      <c r="AC131" s="168"/>
      <c r="AD131" s="168"/>
      <c r="AE131" s="168"/>
      <c r="AF131" s="168"/>
      <c r="AG131" s="168"/>
      <c r="AH131" s="168"/>
      <c r="AI131" s="168"/>
      <c r="AJ131" s="168"/>
      <c r="AK131" s="168"/>
      <c r="AL131" s="168"/>
      <c r="AM131" s="168"/>
      <c r="AN131" s="168"/>
      <c r="AO131" s="168"/>
      <c r="AP131" s="168"/>
      <c r="AQ131" s="168"/>
      <c r="AR131" s="168"/>
      <c r="AS131" s="168"/>
      <c r="AT131" s="168"/>
      <c r="AU131" s="168"/>
      <c r="AV131" s="168"/>
      <c r="AW131" s="168"/>
      <c r="AX131" s="168"/>
      <c r="AY131" s="168"/>
      <c r="AZ131" s="168"/>
      <c r="BA131" s="169"/>
    </row>
    <row r="132" spans="1:53" ht="15" customHeight="1">
      <c r="A132" s="167"/>
      <c r="B132" s="168"/>
      <c r="C132" s="168"/>
      <c r="D132" s="168"/>
      <c r="E132" s="168"/>
      <c r="F132" s="168"/>
      <c r="G132" s="168"/>
      <c r="H132" s="168"/>
      <c r="I132" s="168"/>
      <c r="J132" s="168"/>
      <c r="K132" s="168"/>
      <c r="L132" s="168"/>
      <c r="M132" s="168"/>
      <c r="N132" s="168"/>
      <c r="O132" s="168"/>
      <c r="P132" s="168"/>
      <c r="Q132" s="168"/>
      <c r="R132" s="168"/>
      <c r="S132" s="168"/>
      <c r="T132" s="168"/>
      <c r="U132" s="168"/>
      <c r="V132" s="168"/>
      <c r="W132" s="168"/>
      <c r="X132" s="168"/>
      <c r="Y132" s="168"/>
      <c r="Z132" s="168"/>
      <c r="AA132" s="168"/>
      <c r="AB132" s="168"/>
      <c r="AC132" s="168"/>
      <c r="AD132" s="168"/>
      <c r="AE132" s="168"/>
      <c r="AF132" s="168"/>
      <c r="AG132" s="168"/>
      <c r="AH132" s="168"/>
      <c r="AI132" s="168"/>
      <c r="AJ132" s="168"/>
      <c r="AK132" s="168"/>
      <c r="AL132" s="168"/>
      <c r="AM132" s="168"/>
      <c r="AN132" s="168"/>
      <c r="AO132" s="168"/>
      <c r="AP132" s="168"/>
      <c r="AQ132" s="168"/>
      <c r="AR132" s="168"/>
      <c r="AS132" s="168"/>
      <c r="AT132" s="168"/>
      <c r="AU132" s="168"/>
      <c r="AV132" s="168"/>
      <c r="AW132" s="168"/>
      <c r="AX132" s="168"/>
      <c r="AY132" s="168"/>
      <c r="AZ132" s="168"/>
      <c r="BA132" s="169"/>
    </row>
    <row r="133" spans="1:53" ht="15" customHeight="1">
      <c r="A133" s="167"/>
      <c r="B133" s="168"/>
      <c r="C133" s="168"/>
      <c r="D133" s="168"/>
      <c r="E133" s="168"/>
      <c r="F133" s="168"/>
      <c r="G133" s="168"/>
      <c r="H133" s="168"/>
      <c r="I133" s="168"/>
      <c r="J133" s="168"/>
      <c r="K133" s="168"/>
      <c r="L133" s="168"/>
      <c r="M133" s="168"/>
      <c r="N133" s="168"/>
      <c r="O133" s="168"/>
      <c r="P133" s="168"/>
      <c r="Q133" s="168"/>
      <c r="R133" s="168"/>
      <c r="S133" s="168"/>
      <c r="T133" s="168"/>
      <c r="U133" s="168"/>
      <c r="V133" s="168"/>
      <c r="W133" s="168"/>
      <c r="X133" s="168"/>
      <c r="Y133" s="168"/>
      <c r="Z133" s="168"/>
      <c r="AA133" s="168"/>
      <c r="AB133" s="168"/>
      <c r="AC133" s="168"/>
      <c r="AD133" s="168"/>
      <c r="AE133" s="168"/>
      <c r="AF133" s="168"/>
      <c r="AG133" s="168"/>
      <c r="AH133" s="168"/>
      <c r="AI133" s="168"/>
      <c r="AJ133" s="168"/>
      <c r="AK133" s="168"/>
      <c r="AL133" s="168"/>
      <c r="AM133" s="168"/>
      <c r="AN133" s="168"/>
      <c r="AO133" s="168"/>
      <c r="AP133" s="168"/>
      <c r="AQ133" s="168"/>
      <c r="AR133" s="168"/>
      <c r="AS133" s="168"/>
      <c r="AT133" s="168"/>
      <c r="AU133" s="168"/>
      <c r="AV133" s="168"/>
      <c r="AW133" s="168"/>
      <c r="AX133" s="168"/>
      <c r="AY133" s="168"/>
      <c r="AZ133" s="168"/>
      <c r="BA133" s="169"/>
    </row>
    <row r="134" spans="1:53" ht="15" customHeight="1">
      <c r="A134" s="167"/>
      <c r="B134" s="168"/>
      <c r="C134" s="168"/>
      <c r="D134" s="168"/>
      <c r="E134" s="168"/>
      <c r="F134" s="168"/>
      <c r="G134" s="168"/>
      <c r="H134" s="168"/>
      <c r="I134" s="168"/>
      <c r="J134" s="168"/>
      <c r="K134" s="168"/>
      <c r="L134" s="168"/>
      <c r="M134" s="168"/>
      <c r="N134" s="168"/>
      <c r="O134" s="168"/>
      <c r="P134" s="168"/>
      <c r="Q134" s="168"/>
      <c r="R134" s="168"/>
      <c r="S134" s="168"/>
      <c r="T134" s="168"/>
      <c r="U134" s="168"/>
      <c r="V134" s="168"/>
      <c r="W134" s="168"/>
      <c r="X134" s="168"/>
      <c r="Y134" s="168"/>
      <c r="Z134" s="168"/>
      <c r="AA134" s="168"/>
      <c r="AB134" s="168"/>
      <c r="AC134" s="168"/>
      <c r="AD134" s="168"/>
      <c r="AE134" s="168"/>
      <c r="AF134" s="168"/>
      <c r="AG134" s="168"/>
      <c r="AH134" s="168"/>
      <c r="AI134" s="168"/>
      <c r="AJ134" s="168"/>
      <c r="AK134" s="168"/>
      <c r="AL134" s="168"/>
      <c r="AM134" s="168"/>
      <c r="AN134" s="168"/>
      <c r="AO134" s="168"/>
      <c r="AP134" s="168"/>
      <c r="AQ134" s="168"/>
      <c r="AR134" s="168"/>
      <c r="AS134" s="168"/>
      <c r="AT134" s="168"/>
      <c r="AU134" s="168"/>
      <c r="AV134" s="168"/>
      <c r="AW134" s="168"/>
      <c r="AX134" s="168"/>
      <c r="AY134" s="168"/>
      <c r="AZ134" s="168"/>
      <c r="BA134" s="169"/>
    </row>
    <row r="135" spans="1:53" ht="15" customHeight="1">
      <c r="A135" s="167"/>
      <c r="B135" s="168"/>
      <c r="C135" s="168"/>
      <c r="D135" s="168"/>
      <c r="E135" s="168"/>
      <c r="F135" s="173"/>
      <c r="G135" s="168"/>
      <c r="H135" s="168"/>
      <c r="I135" s="168" t="s">
        <v>329</v>
      </c>
      <c r="J135" s="168"/>
      <c r="K135" s="168"/>
      <c r="L135" s="168"/>
      <c r="M135" s="168"/>
      <c r="N135" s="168"/>
      <c r="O135" s="168"/>
      <c r="P135" s="168"/>
      <c r="Q135" s="168"/>
      <c r="R135" s="168"/>
      <c r="S135" s="168"/>
      <c r="T135" s="168"/>
      <c r="U135" s="168"/>
      <c r="V135" s="168"/>
      <c r="W135" s="168"/>
      <c r="X135" s="168"/>
      <c r="Y135" s="168"/>
      <c r="Z135" s="168"/>
      <c r="AA135" s="168"/>
      <c r="AB135" s="168"/>
      <c r="AC135" s="168"/>
      <c r="AD135" s="168"/>
      <c r="AE135" s="168"/>
      <c r="AF135" s="168"/>
      <c r="AG135" s="168"/>
      <c r="AH135" s="168"/>
      <c r="AI135" s="168"/>
      <c r="AJ135" s="168"/>
      <c r="AK135" s="168"/>
      <c r="AL135" s="168"/>
      <c r="AM135" s="168"/>
      <c r="AN135" s="168"/>
      <c r="AO135" s="168"/>
      <c r="AP135" s="168"/>
      <c r="AQ135" s="168"/>
      <c r="AR135" s="168"/>
      <c r="AS135" s="168"/>
      <c r="AT135" s="168"/>
      <c r="AU135" s="168"/>
      <c r="AV135" s="168"/>
      <c r="AW135" s="168"/>
      <c r="AX135" s="168"/>
      <c r="AY135" s="168"/>
      <c r="AZ135" s="168"/>
      <c r="BA135" s="169"/>
    </row>
    <row r="136" spans="1:53" ht="15" customHeight="1">
      <c r="A136" s="167"/>
      <c r="B136" s="168"/>
      <c r="C136" s="168"/>
      <c r="D136" s="168"/>
      <c r="E136" s="168"/>
      <c r="F136" s="168"/>
      <c r="G136" s="168"/>
      <c r="H136" s="168"/>
      <c r="I136" s="168"/>
      <c r="J136" s="168"/>
      <c r="K136" s="168"/>
      <c r="L136" s="168"/>
      <c r="M136" s="168"/>
      <c r="N136" s="168"/>
      <c r="O136" s="168"/>
      <c r="P136" s="168"/>
      <c r="Q136" s="168"/>
      <c r="R136" s="168"/>
      <c r="S136" s="168"/>
      <c r="T136" s="168"/>
      <c r="U136" s="168"/>
      <c r="V136" s="168"/>
      <c r="W136" s="168"/>
      <c r="X136" s="168"/>
      <c r="Y136" s="168"/>
      <c r="Z136" s="168"/>
      <c r="AA136" s="168"/>
      <c r="AB136" s="168"/>
      <c r="AC136" s="168"/>
      <c r="AD136" s="168"/>
      <c r="AE136" s="168"/>
      <c r="AF136" s="168"/>
      <c r="AG136" s="168"/>
      <c r="AH136" s="168"/>
      <c r="AI136" s="168"/>
      <c r="AJ136" s="168"/>
      <c r="AK136" s="168"/>
      <c r="AL136" s="168"/>
      <c r="AM136" s="168"/>
      <c r="AN136" s="168"/>
      <c r="AO136" s="168"/>
      <c r="AP136" s="168"/>
      <c r="AQ136" s="168"/>
      <c r="AR136" s="168"/>
      <c r="AS136" s="168"/>
      <c r="AT136" s="168"/>
      <c r="AU136" s="168"/>
      <c r="AV136" s="168"/>
      <c r="AW136" s="168"/>
      <c r="AX136" s="168"/>
      <c r="AY136" s="168"/>
      <c r="AZ136" s="168"/>
      <c r="BA136" s="169"/>
    </row>
    <row r="137" spans="1:53" ht="15" customHeight="1">
      <c r="A137" s="167"/>
      <c r="B137" s="168"/>
      <c r="C137" s="168"/>
      <c r="D137" s="168"/>
      <c r="E137" s="168"/>
      <c r="F137" s="168"/>
      <c r="G137" s="168"/>
      <c r="H137" s="168"/>
      <c r="I137" s="168"/>
      <c r="J137" s="168"/>
      <c r="K137" s="168"/>
      <c r="L137" s="168"/>
      <c r="M137" s="168"/>
      <c r="N137" s="168"/>
      <c r="O137" s="168"/>
      <c r="P137" s="168"/>
      <c r="Q137" s="168"/>
      <c r="R137" s="168"/>
      <c r="S137" s="168"/>
      <c r="T137" s="168"/>
      <c r="U137" s="168"/>
      <c r="V137" s="168"/>
      <c r="W137" s="168"/>
      <c r="X137" s="168"/>
      <c r="Y137" s="168"/>
      <c r="Z137" s="168"/>
      <c r="AA137" s="168"/>
      <c r="AB137" s="168"/>
      <c r="AC137" s="168"/>
      <c r="AD137" s="168"/>
      <c r="AE137" s="168"/>
      <c r="AF137" s="168"/>
      <c r="AG137" s="168"/>
      <c r="AH137" s="168"/>
      <c r="AI137" s="168"/>
      <c r="AJ137" s="168"/>
      <c r="AK137" s="168"/>
      <c r="AL137" s="168"/>
      <c r="AM137" s="168"/>
      <c r="AN137" s="168"/>
      <c r="AO137" s="168"/>
      <c r="AP137" s="168"/>
      <c r="AQ137" s="168"/>
      <c r="AR137" s="168"/>
      <c r="AS137" s="168"/>
      <c r="AT137" s="168"/>
      <c r="AU137" s="168"/>
      <c r="AV137" s="168"/>
      <c r="AW137" s="168"/>
      <c r="AX137" s="168"/>
      <c r="AY137" s="168"/>
      <c r="AZ137" s="168"/>
      <c r="BA137" s="169"/>
    </row>
    <row r="138" spans="1:53" ht="15" customHeight="1">
      <c r="A138" s="167"/>
      <c r="B138" s="168"/>
      <c r="C138" s="168"/>
      <c r="D138" s="168"/>
      <c r="E138" s="168"/>
      <c r="F138" s="197" t="s">
        <v>330</v>
      </c>
      <c r="G138" s="197"/>
      <c r="H138" s="197"/>
      <c r="I138" s="197"/>
      <c r="J138" s="197"/>
      <c r="K138" s="197"/>
      <c r="L138" s="197"/>
      <c r="M138" s="197"/>
      <c r="N138" s="197"/>
      <c r="O138" s="197"/>
      <c r="P138" s="197"/>
      <c r="Q138" s="197"/>
      <c r="R138" s="197"/>
      <c r="S138" s="197"/>
      <c r="T138" s="197"/>
      <c r="U138" s="197"/>
      <c r="V138" s="197"/>
      <c r="W138" s="197"/>
      <c r="X138" s="197"/>
      <c r="Y138" s="197"/>
      <c r="Z138" s="197"/>
      <c r="AA138" s="197"/>
      <c r="AB138" s="170"/>
      <c r="AC138" s="170"/>
      <c r="AD138" s="168"/>
      <c r="AE138" s="168"/>
      <c r="AF138" s="168"/>
      <c r="AG138" s="168"/>
      <c r="AH138" s="168"/>
      <c r="AI138" s="168"/>
      <c r="AJ138" s="168"/>
      <c r="AK138" s="168"/>
      <c r="AL138" s="168"/>
      <c r="AM138" s="168"/>
      <c r="AN138" s="168"/>
      <c r="AO138" s="168"/>
      <c r="AP138" s="168"/>
      <c r="AQ138" s="168"/>
      <c r="AR138" s="168"/>
      <c r="AS138" s="168"/>
      <c r="AT138" s="168"/>
      <c r="AU138" s="168"/>
      <c r="AV138" s="168"/>
      <c r="AW138" s="168"/>
      <c r="AX138" s="168"/>
      <c r="AY138" s="168"/>
      <c r="AZ138" s="168"/>
      <c r="BA138" s="169"/>
    </row>
    <row r="139" spans="1:53" ht="15" customHeight="1">
      <c r="A139" s="167"/>
      <c r="B139" s="168"/>
      <c r="C139" s="168"/>
      <c r="D139" s="168"/>
      <c r="E139" s="168"/>
      <c r="F139" s="168"/>
      <c r="G139" s="168"/>
      <c r="H139" s="168"/>
      <c r="I139" s="168"/>
      <c r="J139" s="168"/>
      <c r="K139" s="168"/>
      <c r="L139" s="168"/>
      <c r="M139" s="168"/>
      <c r="N139" s="168"/>
      <c r="O139" s="168"/>
      <c r="P139" s="168"/>
      <c r="Q139" s="168"/>
      <c r="R139" s="168"/>
      <c r="S139" s="168"/>
      <c r="T139" s="168"/>
      <c r="U139" s="168"/>
      <c r="V139" s="168"/>
      <c r="W139" s="168"/>
      <c r="X139" s="168"/>
      <c r="Y139" s="168"/>
      <c r="Z139" s="168"/>
      <c r="AA139" s="168"/>
      <c r="AB139" s="168"/>
      <c r="AC139" s="168"/>
      <c r="AD139" s="168"/>
      <c r="AE139" s="168"/>
      <c r="AF139" s="168"/>
      <c r="AG139" s="168"/>
      <c r="AH139" s="168"/>
      <c r="AI139" s="168"/>
      <c r="AJ139" s="168"/>
      <c r="AK139" s="168"/>
      <c r="AL139" s="168"/>
      <c r="AM139" s="168"/>
      <c r="AN139" s="168"/>
      <c r="AO139" s="168"/>
      <c r="AP139" s="168"/>
      <c r="AQ139" s="168"/>
      <c r="AR139" s="168"/>
      <c r="AS139" s="168"/>
      <c r="AT139" s="168"/>
      <c r="AU139" s="168"/>
      <c r="AV139" s="168"/>
      <c r="AW139" s="168"/>
      <c r="AX139" s="168"/>
      <c r="AY139" s="168"/>
      <c r="AZ139" s="168"/>
      <c r="BA139" s="169"/>
    </row>
    <row r="140" spans="1:53" ht="15" customHeight="1">
      <c r="A140" s="167"/>
      <c r="B140" s="168"/>
      <c r="C140" s="168"/>
      <c r="D140" s="168"/>
      <c r="E140" s="168"/>
      <c r="F140" s="168"/>
      <c r="G140" s="168" t="s">
        <v>331</v>
      </c>
      <c r="H140" s="168"/>
      <c r="I140" s="168"/>
      <c r="J140" s="168"/>
      <c r="K140" s="168"/>
      <c r="L140" s="168"/>
      <c r="M140" s="168"/>
      <c r="N140" s="168"/>
      <c r="O140" s="168"/>
      <c r="P140" s="168"/>
      <c r="Q140" s="168"/>
      <c r="R140" s="168"/>
      <c r="S140" s="168"/>
      <c r="T140" s="168"/>
      <c r="U140" s="168"/>
      <c r="V140" s="168"/>
      <c r="W140" s="168"/>
      <c r="X140" s="168"/>
      <c r="Y140" s="168"/>
      <c r="Z140" s="168"/>
      <c r="AA140" s="168"/>
      <c r="AB140" s="168"/>
      <c r="AC140" s="168"/>
      <c r="AD140" s="168"/>
      <c r="AE140" s="168"/>
      <c r="AF140" s="168"/>
      <c r="AG140" s="168"/>
      <c r="AH140" s="168"/>
      <c r="AI140" s="168"/>
      <c r="AJ140" s="168"/>
      <c r="AK140" s="168"/>
      <c r="AL140" s="168"/>
      <c r="AM140" s="168"/>
      <c r="AN140" s="168"/>
      <c r="AO140" s="168"/>
      <c r="AP140" s="168"/>
      <c r="AQ140" s="168"/>
      <c r="AR140" s="168"/>
      <c r="AS140" s="168"/>
      <c r="AT140" s="168"/>
      <c r="AU140" s="168"/>
      <c r="AV140" s="168"/>
      <c r="AW140" s="168"/>
      <c r="AX140" s="168"/>
      <c r="AY140" s="168"/>
      <c r="AZ140" s="168"/>
      <c r="BA140" s="169"/>
    </row>
    <row r="141" spans="1:53" ht="15" customHeight="1">
      <c r="A141" s="167"/>
      <c r="B141" s="168"/>
      <c r="C141" s="168"/>
      <c r="D141" s="168"/>
      <c r="E141" s="168"/>
      <c r="F141" s="168"/>
      <c r="H141" s="168"/>
      <c r="I141" s="168"/>
      <c r="J141" s="168"/>
      <c r="K141" s="168"/>
      <c r="L141" s="168"/>
      <c r="M141" s="168"/>
      <c r="N141" s="168"/>
      <c r="O141" s="168"/>
      <c r="P141" s="168"/>
      <c r="Q141" s="168"/>
      <c r="R141" s="168"/>
      <c r="S141" s="168"/>
      <c r="T141" s="168"/>
      <c r="U141" s="168"/>
      <c r="V141" s="168"/>
      <c r="W141" s="168"/>
      <c r="X141" s="168"/>
      <c r="Y141" s="168"/>
      <c r="Z141" s="168"/>
      <c r="AA141" s="168"/>
      <c r="AB141" s="168"/>
      <c r="AC141" s="168"/>
      <c r="AD141" s="168"/>
      <c r="AE141" s="168"/>
      <c r="AF141" s="168"/>
      <c r="AG141" s="168"/>
      <c r="AH141" s="168"/>
      <c r="AI141" s="168"/>
      <c r="AJ141" s="168"/>
      <c r="AK141" s="168"/>
      <c r="AL141" s="168"/>
      <c r="AM141" s="168"/>
      <c r="AN141" s="168"/>
      <c r="AO141" s="168"/>
      <c r="AP141" s="168"/>
      <c r="AQ141" s="168"/>
      <c r="AR141" s="168"/>
      <c r="AS141" s="168"/>
      <c r="AT141" s="168"/>
      <c r="AU141" s="168"/>
      <c r="AV141" s="168"/>
      <c r="AW141" s="168"/>
      <c r="AX141" s="168"/>
      <c r="AY141" s="168"/>
      <c r="AZ141" s="168"/>
      <c r="BA141" s="169"/>
    </row>
    <row r="142" spans="1:53" ht="15" customHeight="1">
      <c r="A142" s="167"/>
      <c r="B142" s="168"/>
      <c r="C142" s="168"/>
      <c r="D142" s="168"/>
      <c r="E142" s="168"/>
      <c r="F142" s="168"/>
      <c r="G142" s="168"/>
      <c r="H142" s="168"/>
      <c r="I142" s="168"/>
      <c r="J142" s="168"/>
      <c r="K142" s="168"/>
      <c r="L142" s="168"/>
      <c r="M142" s="168"/>
      <c r="N142" s="168"/>
      <c r="O142" s="168"/>
      <c r="P142" s="168"/>
      <c r="Q142" s="168"/>
      <c r="R142" s="168"/>
      <c r="S142" s="168"/>
      <c r="T142" s="168"/>
      <c r="U142" s="168"/>
      <c r="V142" s="168"/>
      <c r="W142" s="168"/>
      <c r="X142" s="168"/>
      <c r="Y142" s="168"/>
      <c r="Z142" s="168"/>
      <c r="AA142" s="168"/>
      <c r="AB142" s="168"/>
      <c r="AC142" s="168"/>
      <c r="AD142" s="168"/>
      <c r="AE142" s="168"/>
      <c r="AF142" s="168"/>
      <c r="AG142" s="168"/>
      <c r="AH142" s="168"/>
      <c r="AI142" s="168"/>
      <c r="AJ142" s="168"/>
      <c r="AK142" s="168"/>
      <c r="AL142" s="168"/>
      <c r="AM142" s="168"/>
      <c r="AN142" s="168"/>
      <c r="AO142" s="168"/>
      <c r="AP142" s="168"/>
      <c r="AQ142" s="168"/>
      <c r="AR142" s="168"/>
      <c r="AS142" s="168"/>
      <c r="AT142" s="168"/>
      <c r="AU142" s="168"/>
      <c r="AV142" s="168"/>
      <c r="AW142" s="168"/>
      <c r="AX142" s="168"/>
      <c r="AY142" s="168"/>
      <c r="AZ142" s="168"/>
      <c r="BA142" s="169"/>
    </row>
    <row r="143" spans="1:53" ht="15" customHeight="1">
      <c r="A143" s="167"/>
      <c r="B143" s="168"/>
      <c r="C143" s="168"/>
      <c r="D143" s="168"/>
      <c r="E143" s="168"/>
      <c r="F143" s="197" t="s">
        <v>332</v>
      </c>
      <c r="G143" s="197"/>
      <c r="H143" s="197"/>
      <c r="I143" s="197"/>
      <c r="J143" s="197"/>
      <c r="K143" s="197"/>
      <c r="L143" s="197"/>
      <c r="M143" s="197"/>
      <c r="N143" s="197"/>
      <c r="O143" s="197"/>
      <c r="P143" s="197"/>
      <c r="Q143" s="197"/>
      <c r="R143" s="197"/>
      <c r="S143" s="197"/>
      <c r="T143" s="197"/>
      <c r="U143" s="197"/>
      <c r="V143" s="197"/>
      <c r="W143" s="197"/>
      <c r="X143" s="197"/>
      <c r="Y143" s="197"/>
      <c r="Z143" s="197"/>
      <c r="AA143" s="197"/>
      <c r="AB143" s="170"/>
      <c r="AC143" s="170"/>
      <c r="AD143" s="168"/>
      <c r="AE143" s="168"/>
      <c r="AF143" s="168"/>
      <c r="AG143" s="168"/>
      <c r="AH143" s="168"/>
      <c r="AI143" s="168"/>
      <c r="AJ143" s="168"/>
      <c r="AK143" s="168"/>
      <c r="AL143" s="168"/>
      <c r="AM143" s="168"/>
      <c r="AN143" s="168"/>
      <c r="AO143" s="168"/>
      <c r="AP143" s="168"/>
      <c r="AQ143" s="168"/>
      <c r="AR143" s="168"/>
      <c r="AS143" s="168"/>
      <c r="AT143" s="168"/>
      <c r="AU143" s="168"/>
      <c r="AV143" s="168"/>
      <c r="AW143" s="168"/>
      <c r="AX143" s="168"/>
      <c r="AY143" s="168"/>
      <c r="AZ143" s="168"/>
      <c r="BA143" s="169"/>
    </row>
    <row r="144" spans="1:53" ht="15" customHeight="1">
      <c r="A144" s="167"/>
      <c r="B144" s="168"/>
      <c r="C144" s="168"/>
      <c r="D144" s="168"/>
      <c r="E144" s="168"/>
      <c r="F144" s="198"/>
      <c r="G144" s="198"/>
      <c r="H144" s="198"/>
      <c r="I144" s="198"/>
      <c r="J144" s="198"/>
      <c r="K144" s="198"/>
      <c r="L144" s="198"/>
      <c r="M144" s="198"/>
      <c r="N144" s="198"/>
      <c r="O144" s="198"/>
      <c r="P144" s="198"/>
      <c r="Q144" s="198"/>
      <c r="R144" s="198"/>
      <c r="S144" s="198"/>
      <c r="T144" s="198"/>
      <c r="U144" s="198"/>
      <c r="V144" s="198"/>
      <c r="W144" s="198"/>
      <c r="X144" s="198"/>
      <c r="Y144" s="198"/>
      <c r="Z144" s="198"/>
      <c r="AA144" s="198"/>
      <c r="AB144" s="198"/>
      <c r="AC144" s="198"/>
      <c r="AD144" s="168"/>
      <c r="AE144" s="168"/>
      <c r="AF144" s="168"/>
      <c r="AG144" s="168"/>
      <c r="AH144" s="168"/>
      <c r="AI144" s="168"/>
      <c r="AJ144" s="168"/>
      <c r="AK144" s="168"/>
      <c r="AL144" s="168"/>
      <c r="AM144" s="168"/>
      <c r="AN144" s="168"/>
      <c r="AO144" s="168"/>
      <c r="AP144" s="168"/>
      <c r="AQ144" s="168"/>
      <c r="AR144" s="168"/>
      <c r="AS144" s="168"/>
      <c r="AT144" s="168"/>
      <c r="AU144" s="168"/>
      <c r="AV144" s="168"/>
      <c r="AW144" s="168"/>
      <c r="AX144" s="168"/>
      <c r="AY144" s="168"/>
      <c r="AZ144" s="168"/>
      <c r="BA144" s="169"/>
    </row>
    <row r="145" spans="1:53" ht="15" customHeight="1">
      <c r="A145" s="167"/>
      <c r="B145" s="168"/>
      <c r="C145" s="168"/>
      <c r="D145" s="168"/>
      <c r="E145" s="168"/>
      <c r="F145" s="168"/>
      <c r="G145" s="168" t="s">
        <v>334</v>
      </c>
      <c r="H145" s="168"/>
      <c r="I145" s="168"/>
      <c r="J145" s="168"/>
      <c r="K145" s="168"/>
      <c r="L145" s="168"/>
      <c r="M145" s="168"/>
      <c r="N145" s="168"/>
      <c r="O145" s="168"/>
      <c r="P145" s="168"/>
      <c r="Q145" s="168"/>
      <c r="R145" s="168"/>
      <c r="S145" s="168"/>
      <c r="T145" s="168"/>
      <c r="U145" s="168"/>
      <c r="V145" s="168"/>
      <c r="W145" s="168"/>
      <c r="X145" s="168"/>
      <c r="Y145" s="168"/>
      <c r="Z145" s="168"/>
      <c r="AA145" s="168"/>
      <c r="AB145" s="168"/>
      <c r="AC145" s="168"/>
      <c r="AD145" s="168"/>
      <c r="AE145" s="168"/>
      <c r="AF145" s="168"/>
      <c r="AG145" s="168"/>
      <c r="AH145" s="168"/>
      <c r="AI145" s="168"/>
      <c r="AJ145" s="168"/>
      <c r="AK145" s="168"/>
      <c r="AL145" s="168"/>
      <c r="AM145" s="168"/>
      <c r="AN145" s="168"/>
      <c r="AO145" s="168"/>
      <c r="AP145" s="168"/>
      <c r="AQ145" s="168"/>
      <c r="AR145" s="168"/>
      <c r="AS145" s="168"/>
      <c r="AT145" s="168"/>
      <c r="AU145" s="168"/>
      <c r="AV145" s="168"/>
      <c r="AW145" s="168"/>
      <c r="AX145" s="168"/>
      <c r="AY145" s="168"/>
      <c r="AZ145" s="168"/>
      <c r="BA145" s="169"/>
    </row>
    <row r="146" spans="1:53" ht="15" customHeight="1">
      <c r="A146" s="167"/>
      <c r="B146" s="168"/>
      <c r="C146" s="168"/>
      <c r="D146" s="168"/>
      <c r="E146" s="168"/>
      <c r="F146" s="168"/>
      <c r="G146" s="168"/>
      <c r="H146" s="168"/>
      <c r="I146" s="168"/>
      <c r="J146" s="168"/>
      <c r="K146" s="168"/>
      <c r="L146" s="168"/>
      <c r="M146" s="168"/>
      <c r="N146" s="168"/>
      <c r="O146" s="168"/>
      <c r="P146" s="168"/>
      <c r="Q146" s="168"/>
      <c r="R146" s="168"/>
      <c r="S146" s="168"/>
      <c r="T146" s="168"/>
      <c r="U146" s="168"/>
      <c r="V146" s="168"/>
      <c r="W146" s="168"/>
      <c r="X146" s="168"/>
      <c r="Y146" s="168"/>
      <c r="Z146" s="168"/>
      <c r="AA146" s="168"/>
      <c r="AB146" s="168"/>
      <c r="AC146" s="168"/>
      <c r="AD146" s="168"/>
      <c r="AE146" s="168"/>
      <c r="AF146" s="168"/>
      <c r="AG146" s="168"/>
      <c r="AH146" s="168"/>
      <c r="AI146" s="168"/>
      <c r="AJ146" s="168"/>
      <c r="AK146" s="168"/>
      <c r="AL146" s="168"/>
      <c r="AM146" s="168"/>
      <c r="AN146" s="168"/>
      <c r="AO146" s="168"/>
      <c r="AP146" s="168"/>
      <c r="AQ146" s="168"/>
      <c r="AR146" s="168"/>
      <c r="AS146" s="168"/>
      <c r="AT146" s="168"/>
      <c r="AU146" s="168"/>
      <c r="AV146" s="168"/>
      <c r="AW146" s="168"/>
      <c r="AX146" s="168"/>
      <c r="AY146" s="168"/>
      <c r="AZ146" s="168"/>
      <c r="BA146" s="169"/>
    </row>
    <row r="147" spans="1:53" ht="15" customHeight="1">
      <c r="A147" s="167"/>
      <c r="B147" s="168"/>
      <c r="C147" s="168"/>
      <c r="D147" s="168"/>
      <c r="E147" s="168"/>
      <c r="F147" s="197" t="s">
        <v>336</v>
      </c>
      <c r="G147" s="197"/>
      <c r="H147" s="197"/>
      <c r="I147" s="197"/>
      <c r="J147" s="197"/>
      <c r="K147" s="197"/>
      <c r="L147" s="197"/>
      <c r="M147" s="197"/>
      <c r="N147" s="197"/>
      <c r="O147" s="197"/>
      <c r="P147" s="197"/>
      <c r="Q147" s="197"/>
      <c r="R147" s="197"/>
      <c r="S147" s="197"/>
      <c r="T147" s="197"/>
      <c r="U147" s="197"/>
      <c r="V147" s="197"/>
      <c r="W147" s="197"/>
      <c r="X147" s="197"/>
      <c r="Y147" s="197"/>
      <c r="Z147" s="197"/>
      <c r="AA147" s="197"/>
      <c r="AB147" s="170"/>
      <c r="AC147" s="170"/>
      <c r="AD147" s="168"/>
      <c r="AE147" s="168"/>
      <c r="AF147" s="168"/>
      <c r="AG147" s="168"/>
      <c r="AH147" s="168"/>
      <c r="AI147" s="168"/>
      <c r="AJ147" s="168"/>
      <c r="AK147" s="168"/>
      <c r="AL147" s="168"/>
      <c r="AM147" s="168"/>
      <c r="AN147" s="168"/>
      <c r="AO147" s="168"/>
      <c r="AP147" s="168"/>
      <c r="AQ147" s="168"/>
      <c r="AR147" s="168"/>
      <c r="AS147" s="168"/>
      <c r="AT147" s="168"/>
      <c r="AU147" s="168"/>
      <c r="AV147" s="168"/>
      <c r="AW147" s="168"/>
      <c r="AX147" s="168"/>
      <c r="AY147" s="168"/>
      <c r="AZ147" s="168"/>
      <c r="BA147" s="169"/>
    </row>
    <row r="148" spans="1:53" ht="15" customHeight="1">
      <c r="A148" s="167"/>
      <c r="B148" s="168"/>
      <c r="C148" s="168"/>
      <c r="D148" s="168"/>
      <c r="E148" s="168"/>
      <c r="F148" s="168"/>
      <c r="G148" s="168"/>
      <c r="H148" s="168"/>
      <c r="I148" s="168"/>
      <c r="J148" s="168"/>
      <c r="K148" s="168"/>
      <c r="L148" s="168"/>
      <c r="M148" s="168"/>
      <c r="N148" s="168"/>
      <c r="O148" s="168"/>
      <c r="P148" s="168"/>
      <c r="Q148" s="168"/>
      <c r="R148" s="168"/>
      <c r="S148" s="168"/>
      <c r="T148" s="168"/>
      <c r="U148" s="168"/>
      <c r="V148" s="168"/>
      <c r="W148" s="168"/>
      <c r="X148" s="168"/>
      <c r="Y148" s="168"/>
      <c r="Z148" s="168"/>
      <c r="AA148" s="168"/>
      <c r="AB148" s="168"/>
      <c r="AC148" s="168"/>
      <c r="AD148" s="168"/>
      <c r="AE148" s="168"/>
      <c r="AF148" s="168"/>
      <c r="AG148" s="168"/>
      <c r="AH148" s="168"/>
      <c r="AI148" s="168"/>
      <c r="AJ148" s="168"/>
      <c r="AK148" s="168"/>
      <c r="AL148" s="168"/>
      <c r="AM148" s="168"/>
      <c r="AN148" s="168"/>
      <c r="AO148" s="168"/>
      <c r="AP148" s="168"/>
      <c r="AQ148" s="168"/>
      <c r="AR148" s="168"/>
      <c r="AS148" s="168"/>
      <c r="AT148" s="168"/>
      <c r="AU148" s="168"/>
      <c r="AV148" s="168"/>
      <c r="AW148" s="168"/>
      <c r="AX148" s="168"/>
      <c r="AY148" s="168"/>
      <c r="AZ148" s="168"/>
      <c r="BA148" s="169"/>
    </row>
    <row r="149" spans="1:53" ht="15" customHeight="1">
      <c r="A149" s="167"/>
      <c r="B149" s="168"/>
      <c r="C149" s="168"/>
      <c r="D149" s="168"/>
      <c r="E149" s="168"/>
      <c r="F149" s="168"/>
      <c r="G149" s="357" t="s">
        <v>337</v>
      </c>
      <c r="H149" s="357"/>
      <c r="I149" s="357"/>
      <c r="J149" s="357"/>
      <c r="K149" s="357"/>
      <c r="L149" s="357"/>
      <c r="M149" s="357"/>
      <c r="N149" s="357"/>
      <c r="O149" s="357"/>
      <c r="P149" s="357"/>
      <c r="Q149" s="357"/>
      <c r="R149" s="357"/>
      <c r="S149" s="357"/>
      <c r="T149" s="357"/>
      <c r="U149" s="357"/>
      <c r="V149" s="357"/>
      <c r="W149" s="357"/>
      <c r="X149" s="357"/>
      <c r="Y149" s="357"/>
      <c r="Z149" s="357"/>
      <c r="AA149" s="357"/>
      <c r="AB149" s="357"/>
      <c r="AC149" s="357"/>
      <c r="AD149" s="357"/>
      <c r="AE149" s="357"/>
      <c r="AF149" s="357"/>
      <c r="AG149" s="357"/>
      <c r="AH149" s="357"/>
      <c r="AI149" s="357"/>
      <c r="AJ149" s="357"/>
      <c r="AK149" s="357"/>
      <c r="AL149" s="357"/>
      <c r="AM149" s="357"/>
      <c r="AN149" s="357"/>
      <c r="AO149" s="357"/>
      <c r="AP149" s="357"/>
      <c r="AQ149" s="357"/>
      <c r="AR149" s="357"/>
      <c r="AS149" s="357"/>
      <c r="AT149" s="357"/>
      <c r="AU149" s="357"/>
      <c r="AV149" s="357"/>
      <c r="AW149" s="357"/>
      <c r="AX149" s="357"/>
      <c r="AY149" s="357"/>
      <c r="AZ149" s="196"/>
      <c r="BA149" s="169"/>
    </row>
    <row r="150" spans="1:53" ht="15" customHeight="1">
      <c r="A150" s="167"/>
      <c r="B150" s="168"/>
      <c r="C150" s="168"/>
      <c r="D150" s="168"/>
      <c r="E150" s="168"/>
      <c r="F150" s="168"/>
      <c r="G150" s="357"/>
      <c r="H150" s="357"/>
      <c r="I150" s="357"/>
      <c r="J150" s="357"/>
      <c r="K150" s="357"/>
      <c r="L150" s="357"/>
      <c r="M150" s="357"/>
      <c r="N150" s="357"/>
      <c r="O150" s="357"/>
      <c r="P150" s="357"/>
      <c r="Q150" s="357"/>
      <c r="R150" s="357"/>
      <c r="S150" s="357"/>
      <c r="T150" s="357"/>
      <c r="U150" s="357"/>
      <c r="V150" s="357"/>
      <c r="W150" s="357"/>
      <c r="X150" s="357"/>
      <c r="Y150" s="357"/>
      <c r="Z150" s="357"/>
      <c r="AA150" s="357"/>
      <c r="AB150" s="357"/>
      <c r="AC150" s="357"/>
      <c r="AD150" s="357"/>
      <c r="AE150" s="357"/>
      <c r="AF150" s="357"/>
      <c r="AG150" s="357"/>
      <c r="AH150" s="357"/>
      <c r="AI150" s="357"/>
      <c r="AJ150" s="357"/>
      <c r="AK150" s="357"/>
      <c r="AL150" s="357"/>
      <c r="AM150" s="357"/>
      <c r="AN150" s="357"/>
      <c r="AO150" s="357"/>
      <c r="AP150" s="357"/>
      <c r="AQ150" s="357"/>
      <c r="AR150" s="357"/>
      <c r="AS150" s="357"/>
      <c r="AT150" s="357"/>
      <c r="AU150" s="357"/>
      <c r="AV150" s="357"/>
      <c r="AW150" s="357"/>
      <c r="AX150" s="357"/>
      <c r="AY150" s="357"/>
      <c r="AZ150" s="196"/>
      <c r="BA150" s="169"/>
    </row>
    <row r="151" spans="1:53" ht="15" customHeight="1">
      <c r="A151" s="167"/>
      <c r="B151" s="168"/>
      <c r="C151" s="168"/>
      <c r="D151" s="168"/>
      <c r="E151" s="168"/>
      <c r="F151" s="168"/>
      <c r="G151" s="196"/>
      <c r="H151" s="196"/>
      <c r="I151" s="196"/>
      <c r="J151" s="196"/>
      <c r="K151" s="196"/>
      <c r="L151" s="196"/>
      <c r="M151" s="196"/>
      <c r="N151" s="196"/>
      <c r="O151" s="196"/>
      <c r="P151" s="196"/>
      <c r="Q151" s="196"/>
      <c r="R151" s="196"/>
      <c r="S151" s="196"/>
      <c r="T151" s="196"/>
      <c r="U151" s="196"/>
      <c r="V151" s="196"/>
      <c r="W151" s="196"/>
      <c r="X151" s="196"/>
      <c r="Y151" s="196"/>
      <c r="Z151" s="196"/>
      <c r="AA151" s="196"/>
      <c r="AB151" s="196"/>
      <c r="AC151" s="196"/>
      <c r="AD151" s="196"/>
      <c r="AE151" s="196"/>
      <c r="AF151" s="196"/>
      <c r="AG151" s="196"/>
      <c r="AH151" s="196"/>
      <c r="AI151" s="196"/>
      <c r="AJ151" s="196"/>
      <c r="AK151" s="196"/>
      <c r="AL151" s="196"/>
      <c r="AM151" s="196"/>
      <c r="AN151" s="196"/>
      <c r="AO151" s="196"/>
      <c r="AP151" s="196"/>
      <c r="AQ151" s="196"/>
      <c r="AR151" s="196"/>
      <c r="AS151" s="196"/>
      <c r="AT151" s="196"/>
      <c r="AU151" s="196"/>
      <c r="AV151" s="196"/>
      <c r="AW151" s="196"/>
      <c r="AX151" s="196"/>
      <c r="AY151" s="196"/>
      <c r="AZ151" s="168"/>
      <c r="BA151" s="169"/>
    </row>
    <row r="152" spans="1:53" ht="15" customHeight="1">
      <c r="A152" s="167"/>
      <c r="B152" s="168"/>
      <c r="C152" s="168"/>
      <c r="D152" s="168"/>
      <c r="E152" s="168"/>
      <c r="F152" s="168"/>
      <c r="G152" s="357" t="s">
        <v>338</v>
      </c>
      <c r="H152" s="357"/>
      <c r="I152" s="357"/>
      <c r="J152" s="357"/>
      <c r="K152" s="357"/>
      <c r="L152" s="357"/>
      <c r="M152" s="357"/>
      <c r="N152" s="357"/>
      <c r="O152" s="357"/>
      <c r="P152" s="357"/>
      <c r="Q152" s="357"/>
      <c r="R152" s="357"/>
      <c r="S152" s="357"/>
      <c r="T152" s="357"/>
      <c r="U152" s="357"/>
      <c r="V152" s="357"/>
      <c r="W152" s="357"/>
      <c r="X152" s="357"/>
      <c r="Y152" s="357"/>
      <c r="Z152" s="357"/>
      <c r="AA152" s="357"/>
      <c r="AB152" s="357"/>
      <c r="AC152" s="357"/>
      <c r="AD152" s="357"/>
      <c r="AE152" s="357"/>
      <c r="AF152" s="357"/>
      <c r="AG152" s="357"/>
      <c r="AH152" s="357"/>
      <c r="AI152" s="357"/>
      <c r="AJ152" s="357"/>
      <c r="AK152" s="357"/>
      <c r="AL152" s="357"/>
      <c r="AM152" s="357"/>
      <c r="AN152" s="357"/>
      <c r="AO152" s="357"/>
      <c r="AP152" s="357"/>
      <c r="AQ152" s="357"/>
      <c r="AR152" s="357"/>
      <c r="AS152" s="357"/>
      <c r="AT152" s="357"/>
      <c r="AU152" s="357"/>
      <c r="AV152" s="357"/>
      <c r="AW152" s="357"/>
      <c r="AX152" s="357"/>
      <c r="AY152" s="357"/>
      <c r="AZ152" s="357"/>
      <c r="BA152" s="358"/>
    </row>
    <row r="153" spans="1:53" ht="15" customHeight="1">
      <c r="A153" s="167"/>
      <c r="B153" s="168"/>
      <c r="C153" s="168"/>
      <c r="D153" s="168"/>
      <c r="E153" s="168"/>
      <c r="F153" s="168"/>
      <c r="G153" s="357"/>
      <c r="H153" s="357"/>
      <c r="I153" s="357"/>
      <c r="J153" s="357"/>
      <c r="K153" s="357"/>
      <c r="L153" s="357"/>
      <c r="M153" s="357"/>
      <c r="N153" s="357"/>
      <c r="O153" s="357"/>
      <c r="P153" s="357"/>
      <c r="Q153" s="357"/>
      <c r="R153" s="357"/>
      <c r="S153" s="357"/>
      <c r="T153" s="357"/>
      <c r="U153" s="357"/>
      <c r="V153" s="357"/>
      <c r="W153" s="357"/>
      <c r="X153" s="357"/>
      <c r="Y153" s="357"/>
      <c r="Z153" s="357"/>
      <c r="AA153" s="357"/>
      <c r="AB153" s="357"/>
      <c r="AC153" s="357"/>
      <c r="AD153" s="357"/>
      <c r="AE153" s="357"/>
      <c r="AF153" s="357"/>
      <c r="AG153" s="357"/>
      <c r="AH153" s="357"/>
      <c r="AI153" s="357"/>
      <c r="AJ153" s="357"/>
      <c r="AK153" s="357"/>
      <c r="AL153" s="357"/>
      <c r="AM153" s="357"/>
      <c r="AN153" s="357"/>
      <c r="AO153" s="357"/>
      <c r="AP153" s="357"/>
      <c r="AQ153" s="357"/>
      <c r="AR153" s="357"/>
      <c r="AS153" s="357"/>
      <c r="AT153" s="357"/>
      <c r="AU153" s="357"/>
      <c r="AV153" s="357"/>
      <c r="AW153" s="357"/>
      <c r="AX153" s="357"/>
      <c r="AY153" s="357"/>
      <c r="AZ153" s="357"/>
      <c r="BA153" s="358"/>
    </row>
    <row r="154" spans="1:53" ht="15" customHeight="1">
      <c r="A154" s="167"/>
      <c r="B154" s="168"/>
      <c r="C154" s="168"/>
      <c r="D154" s="168"/>
      <c r="E154" s="168"/>
      <c r="F154" s="168"/>
      <c r="G154" s="357"/>
      <c r="H154" s="357"/>
      <c r="I154" s="357"/>
      <c r="J154" s="357"/>
      <c r="K154" s="357"/>
      <c r="L154" s="357"/>
      <c r="M154" s="357"/>
      <c r="N154" s="357"/>
      <c r="O154" s="357"/>
      <c r="P154" s="357"/>
      <c r="Q154" s="357"/>
      <c r="R154" s="357"/>
      <c r="S154" s="357"/>
      <c r="T154" s="357"/>
      <c r="U154" s="357"/>
      <c r="V154" s="357"/>
      <c r="W154" s="357"/>
      <c r="X154" s="357"/>
      <c r="Y154" s="357"/>
      <c r="Z154" s="357"/>
      <c r="AA154" s="357"/>
      <c r="AB154" s="357"/>
      <c r="AC154" s="357"/>
      <c r="AD154" s="357"/>
      <c r="AE154" s="357"/>
      <c r="AF154" s="357"/>
      <c r="AG154" s="357"/>
      <c r="AH154" s="357"/>
      <c r="AI154" s="357"/>
      <c r="AJ154" s="357"/>
      <c r="AK154" s="357"/>
      <c r="AL154" s="357"/>
      <c r="AM154" s="357"/>
      <c r="AN154" s="357"/>
      <c r="AO154" s="357"/>
      <c r="AP154" s="357"/>
      <c r="AQ154" s="357"/>
      <c r="AR154" s="357"/>
      <c r="AS154" s="357"/>
      <c r="AT154" s="357"/>
      <c r="AU154" s="357"/>
      <c r="AV154" s="357"/>
      <c r="AW154" s="357"/>
      <c r="AX154" s="357"/>
      <c r="AY154" s="357"/>
      <c r="AZ154" s="357"/>
      <c r="BA154" s="358"/>
    </row>
    <row r="155" spans="1:53" ht="15" customHeight="1">
      <c r="A155" s="167"/>
      <c r="B155" s="168"/>
      <c r="C155" s="168"/>
      <c r="D155" s="168"/>
      <c r="E155" s="168"/>
      <c r="F155" s="355" t="s">
        <v>412</v>
      </c>
      <c r="G155" s="355"/>
      <c r="H155" s="355"/>
      <c r="I155" s="355"/>
      <c r="J155" s="355"/>
      <c r="K155" s="355"/>
      <c r="L155" s="355"/>
      <c r="M155" s="355"/>
      <c r="N155" s="355"/>
      <c r="O155" s="355"/>
      <c r="P155" s="355"/>
      <c r="Q155" s="355"/>
      <c r="R155" s="355"/>
      <c r="S155" s="355"/>
      <c r="T155" s="355"/>
      <c r="U155" s="355"/>
      <c r="V155" s="355"/>
      <c r="W155" s="355"/>
      <c r="X155" s="355"/>
      <c r="Y155" s="355"/>
      <c r="Z155" s="355"/>
      <c r="AA155" s="355"/>
      <c r="AB155" s="355"/>
      <c r="AC155" s="355"/>
      <c r="AD155" s="198"/>
      <c r="AE155" s="198"/>
      <c r="AF155" s="198"/>
      <c r="AG155" s="198"/>
      <c r="AH155" s="198"/>
      <c r="AI155" s="198"/>
      <c r="AJ155" s="198"/>
      <c r="AK155" s="198"/>
      <c r="AL155" s="198"/>
      <c r="AM155" s="198"/>
      <c r="AN155" s="198"/>
      <c r="AO155" s="198"/>
      <c r="AP155" s="198"/>
      <c r="AQ155" s="198"/>
      <c r="AR155" s="198"/>
      <c r="AS155" s="198"/>
      <c r="AT155" s="198"/>
      <c r="AU155" s="198"/>
      <c r="AV155" s="198"/>
      <c r="AW155" s="198"/>
      <c r="AX155" s="198"/>
      <c r="AY155" s="198"/>
      <c r="AZ155" s="198"/>
      <c r="BA155" s="198"/>
    </row>
    <row r="156" spans="1:53" ht="15" customHeight="1">
      <c r="A156" s="167"/>
      <c r="B156" s="168"/>
      <c r="C156" s="168"/>
      <c r="D156" s="168"/>
      <c r="E156" s="168"/>
      <c r="F156" s="198"/>
      <c r="G156" s="198"/>
      <c r="H156" s="198"/>
      <c r="I156" s="198"/>
      <c r="J156" s="198"/>
      <c r="K156" s="198"/>
      <c r="L156" s="198"/>
      <c r="M156" s="198"/>
      <c r="N156" s="198"/>
      <c r="O156" s="198"/>
      <c r="P156" s="198"/>
      <c r="Q156" s="198"/>
      <c r="R156" s="198"/>
      <c r="S156" s="198"/>
      <c r="T156" s="198"/>
      <c r="U156" s="198"/>
      <c r="V156" s="198"/>
      <c r="W156" s="198"/>
      <c r="X156" s="198"/>
      <c r="Y156" s="198"/>
      <c r="Z156" s="198"/>
      <c r="AA156" s="198"/>
      <c r="AB156" s="198"/>
      <c r="AC156" s="198"/>
      <c r="AD156" s="198"/>
      <c r="AE156" s="198"/>
      <c r="AF156" s="198"/>
      <c r="AG156" s="198"/>
      <c r="AH156" s="198"/>
      <c r="AI156" s="198"/>
      <c r="AJ156" s="198"/>
      <c r="AK156" s="198"/>
      <c r="AL156" s="198"/>
      <c r="AM156" s="198"/>
      <c r="AN156" s="198"/>
      <c r="AO156" s="198"/>
      <c r="AP156" s="198"/>
      <c r="AQ156" s="198"/>
      <c r="AR156" s="198"/>
      <c r="AS156" s="198"/>
      <c r="AT156" s="198"/>
      <c r="AU156" s="198"/>
      <c r="AV156" s="198"/>
      <c r="AW156" s="198"/>
      <c r="AX156" s="198"/>
      <c r="AY156" s="198"/>
      <c r="AZ156" s="198"/>
      <c r="BA156" s="198"/>
    </row>
    <row r="157" spans="1:53" ht="15" customHeight="1">
      <c r="A157" s="167"/>
      <c r="B157" s="168"/>
      <c r="C157" s="168"/>
      <c r="D157" s="168"/>
      <c r="E157" s="168"/>
      <c r="F157" s="198"/>
      <c r="G157" s="356" t="s">
        <v>413</v>
      </c>
      <c r="H157" s="356"/>
      <c r="I157" s="356"/>
      <c r="J157" s="356"/>
      <c r="K157" s="356"/>
      <c r="L157" s="356"/>
      <c r="M157" s="356"/>
      <c r="N157" s="356"/>
      <c r="O157" s="356"/>
      <c r="P157" s="356"/>
      <c r="Q157" s="356"/>
      <c r="R157" s="356"/>
      <c r="S157" s="356"/>
      <c r="T157" s="356"/>
      <c r="U157" s="356"/>
      <c r="V157" s="356"/>
      <c r="W157" s="356"/>
      <c r="X157" s="356"/>
      <c r="Y157" s="356"/>
      <c r="Z157" s="356"/>
      <c r="AA157" s="356"/>
      <c r="AB157" s="356"/>
      <c r="AC157" s="356"/>
      <c r="AD157" s="356"/>
      <c r="AE157" s="356"/>
      <c r="AF157" s="356"/>
      <c r="AG157" s="356"/>
      <c r="AH157" s="356"/>
      <c r="AI157" s="356"/>
      <c r="AJ157" s="356"/>
      <c r="AK157" s="356"/>
      <c r="AL157" s="356"/>
      <c r="AM157" s="356"/>
      <c r="AN157" s="356"/>
      <c r="AO157" s="356"/>
      <c r="AP157" s="356"/>
      <c r="AQ157" s="356"/>
      <c r="AR157" s="356"/>
      <c r="AS157" s="356"/>
      <c r="AT157" s="356"/>
      <c r="AU157" s="356"/>
      <c r="AV157" s="356"/>
      <c r="AW157" s="356"/>
      <c r="AX157" s="356"/>
      <c r="AY157" s="356"/>
      <c r="AZ157" s="198"/>
      <c r="BA157" s="198"/>
    </row>
    <row r="158" spans="1:53" ht="15" customHeight="1">
      <c r="A158" s="167"/>
      <c r="B158" s="168"/>
      <c r="C158" s="168"/>
      <c r="D158" s="168"/>
      <c r="E158" s="199"/>
      <c r="F158" s="199"/>
      <c r="G158" s="356"/>
      <c r="H158" s="356"/>
      <c r="I158" s="356"/>
      <c r="J158" s="356"/>
      <c r="K158" s="356"/>
      <c r="L158" s="356"/>
      <c r="M158" s="356"/>
      <c r="N158" s="356"/>
      <c r="O158" s="356"/>
      <c r="P158" s="356"/>
      <c r="Q158" s="356"/>
      <c r="R158" s="356"/>
      <c r="S158" s="356"/>
      <c r="T158" s="356"/>
      <c r="U158" s="356"/>
      <c r="V158" s="356"/>
      <c r="W158" s="356"/>
      <c r="X158" s="356"/>
      <c r="Y158" s="356"/>
      <c r="Z158" s="356"/>
      <c r="AA158" s="356"/>
      <c r="AB158" s="356"/>
      <c r="AC158" s="356"/>
      <c r="AD158" s="356"/>
      <c r="AE158" s="356"/>
      <c r="AF158" s="356"/>
      <c r="AG158" s="356"/>
      <c r="AH158" s="356"/>
      <c r="AI158" s="356"/>
      <c r="AJ158" s="356"/>
      <c r="AK158" s="356"/>
      <c r="AL158" s="356"/>
      <c r="AM158" s="356"/>
      <c r="AN158" s="356"/>
      <c r="AO158" s="356"/>
      <c r="AP158" s="356"/>
      <c r="AQ158" s="356"/>
      <c r="AR158" s="356"/>
      <c r="AS158" s="356"/>
      <c r="AT158" s="356"/>
      <c r="AU158" s="356"/>
      <c r="AV158" s="356"/>
      <c r="AW158" s="356"/>
      <c r="AX158" s="356"/>
      <c r="AY158" s="356"/>
      <c r="AZ158" s="357"/>
      <c r="BA158" s="357"/>
    </row>
    <row r="159" spans="1:53" ht="15" customHeight="1">
      <c r="A159" s="167"/>
      <c r="B159" s="168"/>
      <c r="C159" s="168"/>
      <c r="D159" s="168"/>
      <c r="E159" s="199"/>
      <c r="F159" s="199"/>
      <c r="G159" s="356"/>
      <c r="H159" s="356"/>
      <c r="I159" s="356"/>
      <c r="J159" s="356"/>
      <c r="K159" s="356"/>
      <c r="L159" s="356"/>
      <c r="M159" s="356"/>
      <c r="N159" s="356"/>
      <c r="O159" s="356"/>
      <c r="P159" s="356"/>
      <c r="Q159" s="356"/>
      <c r="R159" s="356"/>
      <c r="S159" s="356"/>
      <c r="T159" s="356"/>
      <c r="U159" s="356"/>
      <c r="V159" s="356"/>
      <c r="W159" s="356"/>
      <c r="X159" s="356"/>
      <c r="Y159" s="356"/>
      <c r="Z159" s="356"/>
      <c r="AA159" s="356"/>
      <c r="AB159" s="356"/>
      <c r="AC159" s="356"/>
      <c r="AD159" s="356"/>
      <c r="AE159" s="356"/>
      <c r="AF159" s="356"/>
      <c r="AG159" s="356"/>
      <c r="AH159" s="356"/>
      <c r="AI159" s="356"/>
      <c r="AJ159" s="356"/>
      <c r="AK159" s="356"/>
      <c r="AL159" s="356"/>
      <c r="AM159" s="356"/>
      <c r="AN159" s="356"/>
      <c r="AO159" s="356"/>
      <c r="AP159" s="356"/>
      <c r="AQ159" s="356"/>
      <c r="AR159" s="356"/>
      <c r="AS159" s="356"/>
      <c r="AT159" s="356"/>
      <c r="AU159" s="356"/>
      <c r="AV159" s="356"/>
      <c r="AW159" s="356"/>
      <c r="AX159" s="356"/>
      <c r="AY159" s="356"/>
      <c r="AZ159" s="357"/>
      <c r="BA159" s="357"/>
    </row>
    <row r="160" spans="1:53" ht="15" customHeight="1">
      <c r="A160" s="167"/>
      <c r="B160" s="168"/>
      <c r="C160" s="168"/>
      <c r="D160" s="168"/>
      <c r="E160" s="199"/>
      <c r="F160" s="199"/>
      <c r="G160" s="356"/>
      <c r="H160" s="356"/>
      <c r="I160" s="356"/>
      <c r="J160" s="356"/>
      <c r="K160" s="356"/>
      <c r="L160" s="356"/>
      <c r="M160" s="356"/>
      <c r="N160" s="356"/>
      <c r="O160" s="356"/>
      <c r="P160" s="356"/>
      <c r="Q160" s="356"/>
      <c r="R160" s="356"/>
      <c r="S160" s="356"/>
      <c r="T160" s="356"/>
      <c r="U160" s="356"/>
      <c r="V160" s="356"/>
      <c r="W160" s="356"/>
      <c r="X160" s="356"/>
      <c r="Y160" s="356"/>
      <c r="Z160" s="356"/>
      <c r="AA160" s="356"/>
      <c r="AB160" s="356"/>
      <c r="AC160" s="356"/>
      <c r="AD160" s="356"/>
      <c r="AE160" s="356"/>
      <c r="AF160" s="356"/>
      <c r="AG160" s="356"/>
      <c r="AH160" s="356"/>
      <c r="AI160" s="356"/>
      <c r="AJ160" s="356"/>
      <c r="AK160" s="356"/>
      <c r="AL160" s="356"/>
      <c r="AM160" s="356"/>
      <c r="AN160" s="356"/>
      <c r="AO160" s="356"/>
      <c r="AP160" s="356"/>
      <c r="AQ160" s="356"/>
      <c r="AR160" s="356"/>
      <c r="AS160" s="356"/>
      <c r="AT160" s="356"/>
      <c r="AU160" s="356"/>
      <c r="AV160" s="356"/>
      <c r="AW160" s="356"/>
      <c r="AX160" s="356"/>
      <c r="AY160" s="356"/>
      <c r="AZ160" s="357"/>
      <c r="BA160" s="357"/>
    </row>
    <row r="161" spans="1:53" ht="15" customHeight="1">
      <c r="A161" s="167"/>
      <c r="B161" s="168"/>
      <c r="C161" s="168"/>
      <c r="D161" s="168"/>
      <c r="E161" s="168"/>
      <c r="F161" s="168"/>
      <c r="G161" s="168"/>
      <c r="H161" s="168"/>
      <c r="I161" s="168"/>
      <c r="J161" s="168"/>
      <c r="K161" s="168"/>
      <c r="L161" s="168"/>
      <c r="M161" s="168"/>
      <c r="N161" s="168"/>
      <c r="O161" s="168"/>
      <c r="P161" s="168"/>
      <c r="Q161" s="168"/>
      <c r="R161" s="168"/>
      <c r="S161" s="168"/>
      <c r="T161" s="168"/>
      <c r="U161" s="168"/>
      <c r="V161" s="168"/>
      <c r="W161" s="168"/>
      <c r="X161" s="168"/>
      <c r="Y161" s="168"/>
      <c r="Z161" s="168"/>
      <c r="AA161" s="168"/>
      <c r="AB161" s="168"/>
      <c r="AC161" s="168"/>
      <c r="AD161" s="168"/>
      <c r="AE161" s="168"/>
      <c r="AF161" s="168"/>
      <c r="AG161" s="168"/>
      <c r="AH161" s="168"/>
      <c r="AI161" s="168"/>
      <c r="AJ161" s="168"/>
      <c r="AK161" s="168"/>
      <c r="AL161" s="168"/>
      <c r="AM161" s="168"/>
      <c r="AN161" s="168"/>
      <c r="AO161" s="168"/>
      <c r="AP161" s="168"/>
      <c r="AQ161" s="168"/>
      <c r="AR161" s="168"/>
      <c r="AS161" s="168"/>
      <c r="AT161" s="168"/>
      <c r="AU161" s="168"/>
      <c r="AV161" s="168"/>
      <c r="AW161" s="168"/>
      <c r="AX161" s="168"/>
      <c r="AY161" s="168"/>
      <c r="AZ161" s="168"/>
      <c r="BA161" s="169"/>
    </row>
    <row r="162" spans="1:53" ht="15" customHeight="1">
      <c r="A162" s="176"/>
      <c r="B162" s="175"/>
      <c r="C162" s="175"/>
      <c r="D162" s="175"/>
      <c r="E162" s="175"/>
      <c r="F162" s="175"/>
      <c r="G162" s="175"/>
      <c r="H162" s="175"/>
      <c r="I162" s="175"/>
      <c r="J162" s="175"/>
      <c r="K162" s="175"/>
      <c r="L162" s="175"/>
      <c r="M162" s="175"/>
      <c r="N162" s="175"/>
      <c r="O162" s="175"/>
      <c r="P162" s="175"/>
      <c r="Q162" s="175"/>
      <c r="R162" s="175"/>
      <c r="S162" s="175"/>
      <c r="T162" s="175"/>
      <c r="U162" s="175"/>
      <c r="V162" s="175"/>
      <c r="W162" s="175"/>
      <c r="X162" s="175"/>
      <c r="Y162" s="175"/>
      <c r="Z162" s="175"/>
      <c r="AA162" s="175"/>
      <c r="AB162" s="175"/>
      <c r="AC162" s="175"/>
      <c r="AD162" s="175"/>
      <c r="AE162" s="175"/>
      <c r="AF162" s="175"/>
      <c r="AG162" s="175"/>
      <c r="AH162" s="175"/>
      <c r="AI162" s="175"/>
      <c r="AJ162" s="175"/>
      <c r="AK162" s="175"/>
      <c r="AL162" s="175"/>
      <c r="AM162" s="175"/>
      <c r="AN162" s="175"/>
      <c r="AO162" s="175"/>
      <c r="AP162" s="175"/>
      <c r="AQ162" s="175"/>
      <c r="AR162" s="175"/>
      <c r="AS162" s="175"/>
      <c r="AT162" s="175"/>
      <c r="AU162" s="175"/>
      <c r="AV162" s="175"/>
      <c r="AW162" s="175"/>
      <c r="AX162" s="175"/>
      <c r="AY162" s="175"/>
      <c r="AZ162" s="175"/>
      <c r="BA162" s="178"/>
    </row>
    <row r="163" spans="1:53" ht="15" customHeight="1"/>
    <row r="164" spans="1:53" ht="15" customHeight="1"/>
    <row r="165" spans="1:53" ht="15" customHeight="1"/>
    <row r="166" spans="1:53" ht="15" customHeight="1"/>
    <row r="167" spans="1:53" ht="15" customHeight="1"/>
    <row r="168" spans="1:53" ht="15" customHeight="1"/>
    <row r="169" spans="1:53" ht="15" customHeight="1"/>
    <row r="170" spans="1:53" ht="15" customHeight="1"/>
    <row r="171" spans="1:53" ht="15" customHeight="1"/>
    <row r="172" spans="1:53" ht="15" customHeight="1"/>
    <row r="173" spans="1:53" ht="15" customHeight="1"/>
    <row r="174" spans="1:53" ht="15" customHeight="1"/>
    <row r="175" spans="1:53" ht="15" customHeight="1"/>
    <row r="176" spans="1:53"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sheetData>
  <sheetProtection algorithmName="SHA-512" hashValue="dS/qCLVCJtypK12CTxE8ouoQuGMNI0Sd5lNhjtSkjgvM96N8v8cN2RJqhlK7HuRhVMhGyC8ESkt11VZs6BlZyw==" saltValue="88L6cBlbxtWVAq0hBX8eRA==" spinCount="100000" sheet="1" objects="1" scenarios="1"/>
  <mergeCells count="12">
    <mergeCell ref="F155:AC155"/>
    <mergeCell ref="G157:AY160"/>
    <mergeCell ref="G152:BA154"/>
    <mergeCell ref="D63:AZ64"/>
    <mergeCell ref="A1:BA2"/>
    <mergeCell ref="F113:AA113"/>
    <mergeCell ref="AI101:AW101"/>
    <mergeCell ref="G21:P21"/>
    <mergeCell ref="G22:K22"/>
    <mergeCell ref="L22:P22"/>
    <mergeCell ref="AZ158:BA160"/>
    <mergeCell ref="G149:AY150"/>
  </mergeCells>
  <hyperlinks>
    <hyperlink ref="AI101" r:id="rId1"/>
    <hyperlink ref="AS48" r:id="rId2"/>
    <hyperlink ref="T96" r:id="rId3"/>
    <hyperlink ref="P39" r:id="rId4"/>
  </hyperlinks>
  <pageMargins left="0.7" right="0.7" top="0.78740157499999996" bottom="0.78740157499999996" header="0.3" footer="0.3"/>
  <pageSetup paperSize="9" scale="50" fitToHeight="0" orientation="portrait" r:id="rId5"/>
  <rowBreaks count="1" manualBreakCount="1">
    <brk id="97" max="52" man="1"/>
  </rowBreaks>
  <ignoredErrors>
    <ignoredError sqref="F10" numberStoredAsText="1"/>
  </ignoredErrors>
  <drawing r:id="rId6"/>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Q46"/>
  <sheetViews>
    <sheetView zoomScale="90" zoomScaleNormal="90" zoomScaleSheetLayoutView="80" workbookViewId="0">
      <selection activeCell="I20" sqref="I20"/>
    </sheetView>
  </sheetViews>
  <sheetFormatPr defaultColWidth="11.42578125" defaultRowHeight="14.25"/>
  <cols>
    <col min="1" max="1" width="34.7109375" style="113" customWidth="1"/>
    <col min="2" max="2" width="17" style="113" customWidth="1"/>
    <col min="3" max="13" width="11.42578125" style="113"/>
    <col min="14" max="14" width="2.85546875" style="113" customWidth="1"/>
    <col min="15" max="16" width="11.42578125" style="113"/>
    <col min="17" max="17" width="17.85546875" style="113" bestFit="1" customWidth="1"/>
    <col min="18" max="16384" width="11.42578125" style="113"/>
  </cols>
  <sheetData>
    <row r="1" spans="1:17" ht="29.25" customHeight="1">
      <c r="A1" s="289" t="s">
        <v>377</v>
      </c>
      <c r="B1" s="289"/>
      <c r="C1" s="289"/>
      <c r="D1" s="289"/>
      <c r="E1" s="289"/>
      <c r="F1" s="289"/>
      <c r="G1" s="289"/>
      <c r="H1" s="289"/>
      <c r="I1" s="289"/>
      <c r="J1" s="289"/>
      <c r="K1" s="289"/>
      <c r="L1" s="289"/>
      <c r="M1" s="289"/>
      <c r="N1" s="289"/>
    </row>
    <row r="2" spans="1:17" ht="29.25" customHeight="1">
      <c r="A2" s="294" t="s">
        <v>427</v>
      </c>
      <c r="B2" s="294"/>
      <c r="C2" s="294"/>
      <c r="D2" s="294"/>
      <c r="E2" s="294"/>
      <c r="F2" s="294"/>
      <c r="G2" s="294"/>
      <c r="H2" s="294"/>
      <c r="I2" s="294"/>
      <c r="J2" s="294"/>
      <c r="K2" s="294"/>
      <c r="L2" s="294"/>
      <c r="M2" s="294"/>
      <c r="N2" s="294"/>
    </row>
    <row r="3" spans="1:17">
      <c r="A3" s="114"/>
      <c r="B3" s="114"/>
      <c r="C3" s="114"/>
      <c r="D3" s="114"/>
      <c r="E3" s="114"/>
      <c r="F3" s="114"/>
      <c r="G3" s="114"/>
      <c r="H3" s="114"/>
      <c r="I3" s="114"/>
      <c r="J3" s="114"/>
      <c r="K3" s="114"/>
      <c r="L3" s="114"/>
      <c r="M3" s="114"/>
      <c r="N3" s="114"/>
    </row>
    <row r="4" spans="1:17" ht="13.5" customHeight="1">
      <c r="A4" s="290" t="s">
        <v>114</v>
      </c>
      <c r="B4" s="290"/>
      <c r="C4" s="290"/>
      <c r="D4" s="290"/>
      <c r="E4" s="290"/>
      <c r="F4" s="290"/>
      <c r="G4" s="290"/>
      <c r="H4" s="290"/>
      <c r="I4" s="290"/>
      <c r="J4" s="290"/>
      <c r="K4" s="290"/>
      <c r="L4" s="290"/>
      <c r="M4" s="290"/>
      <c r="N4" s="290"/>
    </row>
    <row r="5" spans="1:17" ht="12.75" customHeight="1">
      <c r="A5" s="290"/>
      <c r="B5" s="290"/>
      <c r="C5" s="290"/>
      <c r="D5" s="290"/>
      <c r="E5" s="290"/>
      <c r="F5" s="290"/>
      <c r="G5" s="290"/>
      <c r="H5" s="290"/>
      <c r="I5" s="290"/>
      <c r="J5" s="290"/>
      <c r="K5" s="290"/>
      <c r="L5" s="290"/>
      <c r="M5" s="290"/>
      <c r="N5" s="290"/>
    </row>
    <row r="6" spans="1:17" ht="15">
      <c r="A6" s="115"/>
      <c r="B6" s="115"/>
      <c r="C6" s="115"/>
      <c r="D6" s="115"/>
      <c r="E6" s="115"/>
      <c r="F6" s="115"/>
      <c r="G6" s="115"/>
      <c r="H6" s="115"/>
      <c r="I6" s="115"/>
      <c r="J6" s="114"/>
      <c r="K6" s="114"/>
      <c r="L6" s="114"/>
      <c r="M6" s="114"/>
      <c r="N6" s="114"/>
    </row>
    <row r="7" spans="1:17" ht="18" customHeight="1">
      <c r="A7" s="116" t="s">
        <v>108</v>
      </c>
      <c r="B7" s="297" t="s">
        <v>438</v>
      </c>
      <c r="C7" s="298"/>
      <c r="D7" s="299"/>
      <c r="E7" s="117"/>
      <c r="F7" s="116" t="s">
        <v>109</v>
      </c>
      <c r="G7" s="284"/>
      <c r="H7" s="284"/>
      <c r="I7" s="284"/>
      <c r="J7" s="114"/>
      <c r="K7" s="114"/>
      <c r="L7" s="114"/>
      <c r="M7" s="114"/>
      <c r="N7" s="114"/>
    </row>
    <row r="8" spans="1:17" ht="18" customHeight="1">
      <c r="A8" s="116" t="s">
        <v>444</v>
      </c>
      <c r="B8" s="291"/>
      <c r="C8" s="292"/>
      <c r="D8" s="293"/>
      <c r="E8" s="117"/>
      <c r="F8" s="116" t="s">
        <v>58</v>
      </c>
      <c r="G8" s="285"/>
      <c r="H8" s="285"/>
      <c r="I8" s="285"/>
      <c r="J8" s="114"/>
      <c r="K8" s="114"/>
      <c r="L8" s="114"/>
      <c r="M8" s="114"/>
      <c r="N8" s="114"/>
    </row>
    <row r="9" spans="1:17" ht="18" customHeight="1">
      <c r="A9" s="115"/>
      <c r="B9" s="117"/>
      <c r="C9" s="117"/>
      <c r="D9" s="117"/>
      <c r="E9" s="117"/>
      <c r="F9" s="117"/>
      <c r="G9" s="117"/>
      <c r="H9" s="117"/>
      <c r="I9" s="117"/>
      <c r="J9" s="114"/>
      <c r="K9" s="114"/>
      <c r="L9" s="114"/>
      <c r="M9" s="114"/>
      <c r="N9" s="114"/>
    </row>
    <row r="10" spans="1:17" ht="18" customHeight="1">
      <c r="A10" s="116" t="s">
        <v>110</v>
      </c>
      <c r="B10" s="286"/>
      <c r="C10" s="287"/>
      <c r="D10" s="287"/>
      <c r="E10" s="287"/>
      <c r="F10" s="287"/>
      <c r="G10" s="287"/>
      <c r="H10" s="287"/>
      <c r="I10" s="288"/>
      <c r="J10" s="114"/>
      <c r="K10" s="114"/>
      <c r="L10" s="114"/>
      <c r="M10" s="114"/>
      <c r="N10" s="114"/>
    </row>
    <row r="11" spans="1:17" ht="18" customHeight="1">
      <c r="A11" s="116" t="s">
        <v>111</v>
      </c>
      <c r="B11" s="296"/>
      <c r="C11" s="296"/>
      <c r="D11" s="296"/>
      <c r="E11" s="118"/>
      <c r="F11" s="118"/>
      <c r="G11" s="119"/>
      <c r="H11" s="119"/>
      <c r="I11" s="120"/>
      <c r="J11" s="114"/>
      <c r="K11" s="114"/>
      <c r="L11" s="114"/>
      <c r="M11" s="114"/>
      <c r="N11" s="114"/>
      <c r="Q11" s="121"/>
    </row>
    <row r="12" spans="1:17" ht="18" customHeight="1">
      <c r="A12" s="116" t="s">
        <v>112</v>
      </c>
      <c r="B12" s="296"/>
      <c r="C12" s="296"/>
      <c r="D12" s="296"/>
      <c r="E12" s="118"/>
      <c r="F12" s="118"/>
      <c r="G12" s="119"/>
      <c r="H12" s="119"/>
      <c r="I12" s="120"/>
      <c r="J12" s="114"/>
      <c r="K12" s="114"/>
      <c r="L12" s="114"/>
      <c r="M12" s="114"/>
      <c r="N12" s="114"/>
      <c r="Q12" s="122"/>
    </row>
    <row r="13" spans="1:17" ht="18" customHeight="1">
      <c r="A13" s="116" t="s">
        <v>113</v>
      </c>
      <c r="B13" s="296"/>
      <c r="C13" s="296"/>
      <c r="D13" s="296"/>
      <c r="E13" s="120"/>
      <c r="F13" s="118"/>
      <c r="G13" s="119"/>
      <c r="H13" s="119"/>
      <c r="I13" s="120"/>
      <c r="J13" s="114"/>
      <c r="K13" s="114"/>
      <c r="L13" s="114"/>
      <c r="M13" s="114"/>
      <c r="N13" s="114"/>
    </row>
    <row r="14" spans="1:17" ht="18" customHeight="1">
      <c r="A14" s="116"/>
      <c r="B14" s="123"/>
      <c r="C14" s="123"/>
      <c r="D14" s="123"/>
      <c r="E14" s="120"/>
      <c r="F14" s="118"/>
      <c r="G14" s="119"/>
      <c r="H14" s="119"/>
      <c r="I14" s="120"/>
      <c r="J14" s="114"/>
      <c r="K14" s="114"/>
      <c r="L14" s="114"/>
      <c r="M14" s="114"/>
      <c r="N14" s="114"/>
    </row>
    <row r="15" spans="1:17" ht="18" customHeight="1">
      <c r="A15" s="124"/>
      <c r="B15" s="125" t="s">
        <v>62</v>
      </c>
      <c r="C15" s="125" t="s">
        <v>35</v>
      </c>
      <c r="D15" s="125" t="s">
        <v>36</v>
      </c>
      <c r="E15" s="125" t="s">
        <v>37</v>
      </c>
      <c r="F15" s="125" t="s">
        <v>38</v>
      </c>
      <c r="G15" s="125" t="s">
        <v>39</v>
      </c>
      <c r="H15" s="125" t="s">
        <v>40</v>
      </c>
      <c r="I15" s="125" t="s">
        <v>41</v>
      </c>
      <c r="J15" s="125" t="s">
        <v>42</v>
      </c>
      <c r="K15" s="125" t="s">
        <v>43</v>
      </c>
      <c r="L15" s="125" t="s">
        <v>44</v>
      </c>
      <c r="M15" s="125" t="s">
        <v>45</v>
      </c>
      <c r="N15" s="114"/>
    </row>
    <row r="16" spans="1:17" ht="18" customHeight="1">
      <c r="A16" s="126" t="s">
        <v>92</v>
      </c>
      <c r="B16" s="204">
        <v>25</v>
      </c>
      <c r="C16" s="204">
        <v>26</v>
      </c>
      <c r="D16" s="204">
        <v>26</v>
      </c>
      <c r="E16" s="204">
        <v>26</v>
      </c>
      <c r="F16" s="204">
        <v>25</v>
      </c>
      <c r="G16" s="204">
        <v>23</v>
      </c>
      <c r="H16" s="204">
        <v>22</v>
      </c>
      <c r="I16" s="204">
        <v>23</v>
      </c>
      <c r="J16" s="204">
        <v>24</v>
      </c>
      <c r="K16" s="204">
        <v>25</v>
      </c>
      <c r="L16" s="204">
        <v>25</v>
      </c>
      <c r="M16" s="204">
        <v>25</v>
      </c>
      <c r="N16" s="114"/>
    </row>
    <row r="17" spans="1:14" ht="18" customHeight="1">
      <c r="A17" s="126" t="s">
        <v>95</v>
      </c>
      <c r="B17" s="127">
        <v>30</v>
      </c>
      <c r="C17" s="127">
        <v>26</v>
      </c>
      <c r="D17" s="127">
        <v>60</v>
      </c>
      <c r="E17" s="127">
        <v>130</v>
      </c>
      <c r="F17" s="127">
        <v>90</v>
      </c>
      <c r="G17" s="127">
        <v>37</v>
      </c>
      <c r="H17" s="127">
        <v>30</v>
      </c>
      <c r="I17" s="127">
        <v>30</v>
      </c>
      <c r="J17" s="127">
        <v>28</v>
      </c>
      <c r="K17" s="127">
        <v>57</v>
      </c>
      <c r="L17" s="127">
        <v>90</v>
      </c>
      <c r="M17" s="127">
        <v>50</v>
      </c>
      <c r="N17" s="114"/>
    </row>
    <row r="18" spans="1:14" ht="18" customHeight="1">
      <c r="A18" s="300" t="s">
        <v>430</v>
      </c>
      <c r="B18" s="300"/>
      <c r="C18" s="300"/>
      <c r="D18" s="300"/>
      <c r="E18" s="217" t="s">
        <v>431</v>
      </c>
      <c r="F18" s="128"/>
      <c r="G18" s="218"/>
      <c r="H18" s="217" t="s">
        <v>432</v>
      </c>
      <c r="I18" s="128"/>
      <c r="J18" s="114"/>
      <c r="K18" s="114"/>
      <c r="L18" s="114"/>
      <c r="M18" s="114"/>
      <c r="N18" s="114"/>
    </row>
    <row r="19" spans="1:14" ht="18" customHeight="1">
      <c r="A19" s="114"/>
      <c r="B19" s="114"/>
      <c r="C19" s="114"/>
      <c r="D19" s="114"/>
      <c r="E19" s="114"/>
      <c r="F19" s="114"/>
      <c r="G19" s="114"/>
      <c r="H19" s="114"/>
      <c r="I19" s="114"/>
      <c r="J19" s="114"/>
      <c r="K19" s="114"/>
      <c r="L19" s="114"/>
      <c r="M19" s="114"/>
      <c r="N19" s="114"/>
    </row>
    <row r="20" spans="1:14" ht="18" customHeight="1">
      <c r="A20" s="114"/>
      <c r="B20" s="116" t="s">
        <v>100</v>
      </c>
      <c r="C20" s="372" t="s">
        <v>67</v>
      </c>
      <c r="D20" s="114"/>
      <c r="E20" s="114"/>
      <c r="F20" s="114"/>
      <c r="G20" s="114"/>
      <c r="H20" s="114"/>
      <c r="I20" s="129" t="s">
        <v>115</v>
      </c>
      <c r="J20" s="130"/>
      <c r="K20" s="129"/>
      <c r="L20" s="129"/>
      <c r="M20" s="129"/>
      <c r="N20" s="114"/>
    </row>
    <row r="21" spans="1:14" ht="18" customHeight="1">
      <c r="A21" s="114"/>
      <c r="B21" s="114"/>
      <c r="C21" s="228"/>
      <c r="D21" s="114"/>
      <c r="E21" s="114"/>
      <c r="F21" s="114"/>
      <c r="G21" s="114"/>
      <c r="H21" s="114"/>
      <c r="I21" s="131"/>
      <c r="J21" s="131"/>
      <c r="K21" s="131"/>
      <c r="L21" s="131"/>
      <c r="M21" s="131"/>
      <c r="N21" s="114"/>
    </row>
    <row r="22" spans="1:14" ht="18" customHeight="1">
      <c r="A22" s="114"/>
      <c r="B22" s="116" t="s">
        <v>101</v>
      </c>
      <c r="C22" s="372" t="s">
        <v>88</v>
      </c>
      <c r="D22" s="114"/>
      <c r="E22" s="114"/>
      <c r="F22" s="114"/>
      <c r="G22" s="114"/>
      <c r="H22" s="114"/>
      <c r="I22" s="131"/>
      <c r="J22" s="131"/>
      <c r="K22" s="131"/>
      <c r="L22" s="131"/>
      <c r="M22" s="131"/>
      <c r="N22" s="114"/>
    </row>
    <row r="23" spans="1:14" ht="18" customHeight="1">
      <c r="A23" s="114"/>
      <c r="B23" s="114"/>
      <c r="C23" s="114"/>
      <c r="D23" s="114"/>
      <c r="E23" s="114"/>
      <c r="F23" s="114"/>
      <c r="G23" s="114"/>
      <c r="H23" s="114"/>
      <c r="I23" s="131"/>
      <c r="J23" s="131"/>
      <c r="K23" s="131"/>
      <c r="L23" s="131"/>
      <c r="M23" s="131"/>
      <c r="N23" s="114"/>
    </row>
    <row r="24" spans="1:14" ht="18" customHeight="1">
      <c r="A24" s="114"/>
      <c r="B24" s="114"/>
      <c r="C24" s="114"/>
      <c r="D24" s="114"/>
      <c r="E24" s="114"/>
      <c r="F24" s="114"/>
      <c r="G24" s="114"/>
      <c r="H24" s="114"/>
      <c r="I24" s="131"/>
      <c r="J24" s="131"/>
      <c r="K24" s="131"/>
      <c r="L24" s="131"/>
      <c r="M24" s="131"/>
      <c r="N24" s="114"/>
    </row>
    <row r="25" spans="1:14" ht="18" customHeight="1">
      <c r="A25" s="114"/>
      <c r="B25" s="114"/>
      <c r="C25" s="114"/>
      <c r="D25" s="114"/>
      <c r="E25" s="114"/>
      <c r="F25" s="114"/>
      <c r="G25" s="114"/>
      <c r="H25" s="114"/>
      <c r="I25" s="131"/>
      <c r="J25" s="131"/>
      <c r="K25" s="131"/>
      <c r="L25" s="131"/>
      <c r="M25" s="131"/>
      <c r="N25" s="114"/>
    </row>
    <row r="26" spans="1:14" ht="18" customHeight="1">
      <c r="A26" s="114"/>
      <c r="B26" s="114"/>
      <c r="C26" s="114"/>
      <c r="D26" s="114"/>
      <c r="E26" s="114"/>
      <c r="F26" s="114"/>
      <c r="G26" s="114"/>
      <c r="H26" s="114"/>
      <c r="I26" s="131"/>
      <c r="J26" s="131"/>
      <c r="K26" s="131"/>
      <c r="L26" s="131"/>
      <c r="M26" s="131"/>
      <c r="N26" s="114"/>
    </row>
    <row r="27" spans="1:14" ht="18" customHeight="1">
      <c r="A27" s="114"/>
      <c r="B27" s="114"/>
      <c r="C27" s="114"/>
      <c r="D27" s="114"/>
      <c r="E27" s="114"/>
      <c r="F27" s="114"/>
      <c r="G27" s="114"/>
      <c r="H27" s="114"/>
      <c r="I27" s="131"/>
      <c r="J27" s="131"/>
      <c r="K27" s="131"/>
      <c r="L27" s="131"/>
      <c r="M27" s="131"/>
      <c r="N27" s="114"/>
    </row>
    <row r="28" spans="1:14" ht="18" customHeight="1">
      <c r="A28" s="114"/>
      <c r="B28" s="114"/>
      <c r="C28" s="114"/>
      <c r="D28" s="114"/>
      <c r="E28" s="114"/>
      <c r="F28" s="114"/>
      <c r="G28" s="114"/>
      <c r="H28" s="114"/>
      <c r="I28" s="131"/>
      <c r="J28" s="131"/>
      <c r="K28" s="131"/>
      <c r="L28" s="131"/>
      <c r="M28" s="131"/>
      <c r="N28" s="114"/>
    </row>
    <row r="29" spans="1:14" ht="18" customHeight="1">
      <c r="A29" s="114"/>
      <c r="B29" s="114"/>
      <c r="C29" s="114"/>
      <c r="D29" s="114"/>
      <c r="E29" s="114"/>
      <c r="F29" s="114"/>
      <c r="G29" s="114"/>
      <c r="H29" s="114"/>
      <c r="I29" s="131"/>
      <c r="J29" s="131"/>
      <c r="K29" s="131"/>
      <c r="L29" s="131"/>
      <c r="M29" s="131"/>
      <c r="N29" s="114"/>
    </row>
    <row r="30" spans="1:14" ht="18" customHeight="1">
      <c r="A30" s="114"/>
      <c r="B30" s="114"/>
      <c r="C30" s="114"/>
      <c r="D30" s="114"/>
      <c r="E30" s="114"/>
      <c r="F30" s="114"/>
      <c r="G30" s="114"/>
      <c r="H30" s="114"/>
      <c r="I30" s="131"/>
      <c r="J30" s="131"/>
      <c r="K30" s="131"/>
      <c r="L30" s="131"/>
      <c r="M30" s="131"/>
      <c r="N30" s="114"/>
    </row>
    <row r="31" spans="1:14" ht="18" customHeight="1">
      <c r="A31" s="114"/>
      <c r="B31" s="114"/>
      <c r="C31" s="114"/>
      <c r="D31" s="114"/>
      <c r="E31" s="114"/>
      <c r="F31" s="114"/>
      <c r="G31" s="114"/>
      <c r="H31" s="114"/>
      <c r="I31" s="131"/>
      <c r="J31" s="131"/>
      <c r="K31" s="131"/>
      <c r="L31" s="131"/>
      <c r="M31" s="131"/>
      <c r="N31" s="114"/>
    </row>
    <row r="32" spans="1:14" ht="18" customHeight="1">
      <c r="A32" s="114"/>
      <c r="B32" s="114"/>
      <c r="C32" s="114"/>
      <c r="D32" s="114"/>
      <c r="E32" s="114"/>
      <c r="F32" s="114"/>
      <c r="G32" s="114"/>
      <c r="H32" s="114"/>
      <c r="I32" s="131"/>
      <c r="J32" s="131"/>
      <c r="K32" s="131"/>
      <c r="L32" s="131"/>
      <c r="M32" s="131"/>
      <c r="N32" s="114"/>
    </row>
    <row r="33" spans="1:14" ht="18" customHeight="1">
      <c r="A33" s="114"/>
      <c r="B33" s="114"/>
      <c r="C33" s="114"/>
      <c r="D33" s="114"/>
      <c r="E33" s="114"/>
      <c r="F33" s="114"/>
      <c r="G33" s="114"/>
      <c r="H33" s="114"/>
      <c r="I33" s="131"/>
      <c r="J33" s="131"/>
      <c r="K33" s="131"/>
      <c r="L33" s="131"/>
      <c r="M33" s="131"/>
      <c r="N33" s="114"/>
    </row>
    <row r="34" spans="1:14" ht="18" customHeight="1">
      <c r="A34" s="114"/>
      <c r="B34" s="114"/>
      <c r="C34" s="114"/>
      <c r="D34" s="114"/>
      <c r="E34" s="114"/>
      <c r="F34" s="114"/>
      <c r="G34" s="114"/>
      <c r="H34" s="114"/>
      <c r="I34" s="131"/>
      <c r="J34" s="131"/>
      <c r="K34" s="131"/>
      <c r="L34" s="131"/>
      <c r="M34" s="131"/>
      <c r="N34" s="114"/>
    </row>
    <row r="35" spans="1:14" ht="18" customHeight="1">
      <c r="A35" s="114"/>
      <c r="B35" s="114"/>
      <c r="C35" s="114"/>
      <c r="D35" s="114"/>
      <c r="E35" s="114"/>
      <c r="F35" s="114"/>
      <c r="G35" s="114"/>
      <c r="H35" s="114"/>
      <c r="I35" s="131"/>
      <c r="J35" s="131"/>
      <c r="K35" s="131"/>
      <c r="L35" s="131"/>
      <c r="M35" s="131"/>
      <c r="N35" s="114"/>
    </row>
    <row r="36" spans="1:14" ht="18" customHeight="1">
      <c r="A36" s="114"/>
      <c r="B36" s="114"/>
      <c r="C36" s="114"/>
      <c r="D36" s="114"/>
      <c r="E36" s="114"/>
      <c r="F36" s="114"/>
      <c r="G36" s="114"/>
      <c r="H36" s="114"/>
      <c r="I36" s="131"/>
      <c r="J36" s="131"/>
      <c r="K36" s="131"/>
      <c r="L36" s="131"/>
      <c r="M36" s="131"/>
      <c r="N36" s="114"/>
    </row>
    <row r="37" spans="1:14" ht="18" customHeight="1">
      <c r="A37" s="114"/>
      <c r="B37" s="114"/>
      <c r="C37" s="114"/>
      <c r="D37" s="114"/>
      <c r="E37" s="114"/>
      <c r="F37" s="114"/>
      <c r="G37" s="114"/>
      <c r="H37" s="114"/>
      <c r="I37" s="131"/>
      <c r="J37" s="131"/>
      <c r="K37" s="131"/>
      <c r="L37" s="131"/>
      <c r="M37" s="131"/>
      <c r="N37" s="114"/>
    </row>
    <row r="38" spans="1:14" ht="18" customHeight="1">
      <c r="A38" s="114"/>
      <c r="B38" s="114"/>
      <c r="C38" s="114"/>
      <c r="D38" s="114"/>
      <c r="E38" s="114"/>
      <c r="F38" s="114"/>
      <c r="G38" s="114"/>
      <c r="H38" s="114"/>
      <c r="I38" s="131"/>
      <c r="J38" s="131"/>
      <c r="K38" s="131"/>
      <c r="L38" s="131"/>
      <c r="M38" s="131"/>
      <c r="N38" s="114"/>
    </row>
    <row r="39" spans="1:14" ht="18" customHeight="1">
      <c r="A39" s="114"/>
      <c r="B39" s="114"/>
      <c r="C39" s="114"/>
      <c r="D39" s="114"/>
      <c r="E39" s="114"/>
      <c r="F39" s="114"/>
      <c r="G39" s="114"/>
      <c r="H39" s="114"/>
      <c r="I39" s="131"/>
      <c r="J39" s="131"/>
      <c r="K39" s="131"/>
      <c r="L39" s="131"/>
      <c r="M39" s="131"/>
      <c r="N39" s="114"/>
    </row>
    <row r="40" spans="1:14" ht="18" customHeight="1">
      <c r="A40" s="295" t="s">
        <v>117</v>
      </c>
      <c r="B40" s="295"/>
      <c r="C40" s="132" t="s">
        <v>116</v>
      </c>
      <c r="D40" s="114"/>
      <c r="E40" s="114"/>
      <c r="F40" s="114"/>
      <c r="G40" s="114"/>
      <c r="H40" s="114"/>
      <c r="I40" s="131"/>
      <c r="J40" s="131"/>
      <c r="K40" s="131"/>
      <c r="L40" s="131"/>
      <c r="M40" s="131"/>
      <c r="N40" s="114"/>
    </row>
    <row r="41" spans="1:14" ht="18" customHeight="1">
      <c r="A41" s="114"/>
      <c r="B41" s="114"/>
      <c r="C41" s="114"/>
      <c r="D41" s="114"/>
      <c r="E41" s="114"/>
      <c r="F41" s="114"/>
      <c r="G41" s="114"/>
      <c r="H41" s="114"/>
      <c r="I41" s="131"/>
      <c r="J41" s="131"/>
      <c r="K41" s="131"/>
      <c r="L41" s="131"/>
      <c r="M41" s="131"/>
      <c r="N41" s="114"/>
    </row>
    <row r="42" spans="1:14" ht="18" customHeight="1">
      <c r="A42" s="114"/>
      <c r="B42" s="114"/>
      <c r="C42" s="114"/>
      <c r="D42" s="114"/>
      <c r="E42" s="114"/>
      <c r="F42" s="114"/>
      <c r="G42" s="114"/>
      <c r="H42" s="114"/>
      <c r="I42" s="131"/>
      <c r="J42" s="131"/>
      <c r="K42" s="131"/>
      <c r="L42" s="131"/>
      <c r="M42" s="131"/>
      <c r="N42" s="114"/>
    </row>
    <row r="43" spans="1:14" ht="18" customHeight="1">
      <c r="A43" s="114"/>
      <c r="B43" s="114"/>
      <c r="C43" s="114"/>
      <c r="D43" s="114"/>
      <c r="E43" s="114"/>
      <c r="F43" s="114"/>
      <c r="G43" s="114"/>
      <c r="H43" s="114"/>
      <c r="I43" s="131"/>
      <c r="J43" s="131"/>
      <c r="K43" s="131"/>
      <c r="L43" s="131"/>
      <c r="M43" s="131"/>
      <c r="N43" s="114"/>
    </row>
    <row r="44" spans="1:14" ht="18" customHeight="1">
      <c r="A44" s="114"/>
      <c r="B44" s="114"/>
      <c r="C44" s="114"/>
      <c r="D44" s="114"/>
      <c r="E44" s="114"/>
      <c r="F44" s="114"/>
      <c r="G44" s="114"/>
      <c r="H44" s="114"/>
      <c r="I44" s="114"/>
      <c r="J44" s="114"/>
      <c r="K44" s="114"/>
      <c r="L44" s="114"/>
      <c r="M44" s="114"/>
      <c r="N44" s="114"/>
    </row>
    <row r="45" spans="1:14" ht="18" customHeight="1">
      <c r="A45" s="114"/>
      <c r="B45" s="114"/>
      <c r="C45" s="114"/>
      <c r="D45" s="114"/>
      <c r="E45" s="114"/>
      <c r="F45" s="114"/>
      <c r="G45" s="114"/>
      <c r="H45" s="114"/>
      <c r="I45" s="114"/>
      <c r="J45" s="114"/>
      <c r="K45" s="114"/>
      <c r="L45" s="114"/>
      <c r="M45" s="114"/>
      <c r="N45" s="114"/>
    </row>
    <row r="46" spans="1:14" ht="15.75" customHeight="1">
      <c r="A46" s="114"/>
      <c r="B46" s="114"/>
      <c r="C46" s="114"/>
      <c r="D46" s="114"/>
      <c r="E46" s="114"/>
      <c r="F46" s="114"/>
      <c r="G46" s="114"/>
      <c r="H46" s="114"/>
      <c r="I46" s="114"/>
      <c r="J46" s="114"/>
      <c r="K46" s="114"/>
      <c r="L46" s="114"/>
      <c r="M46" s="114"/>
      <c r="N46" s="114"/>
    </row>
  </sheetData>
  <sheetProtection algorithmName="SHA-512" hashValue="NBid+5egzl8sucp45e4ujyJ8JWYfIAC2oBVWexemXN+LtPYl7tyfMtHX9KEmLtkX6E1lFG8kx7bNJKvkodM+VA==" saltValue="V3GskcquE0VIQKxATl5Iaw==" spinCount="100000" sheet="1" insertHyperlinks="0" selectLockedCells="1"/>
  <mergeCells count="13">
    <mergeCell ref="A40:B40"/>
    <mergeCell ref="B11:D11"/>
    <mergeCell ref="B12:D12"/>
    <mergeCell ref="B13:D13"/>
    <mergeCell ref="B7:D7"/>
    <mergeCell ref="A18:D18"/>
    <mergeCell ref="G7:I7"/>
    <mergeCell ref="G8:I8"/>
    <mergeCell ref="B10:I10"/>
    <mergeCell ref="A1:N1"/>
    <mergeCell ref="A4:N5"/>
    <mergeCell ref="B8:D8"/>
    <mergeCell ref="A2:N2"/>
  </mergeCells>
  <dataValidations count="3">
    <dataValidation allowBlank="1" showInputMessage="1" showErrorMessage="1" promptTitle="Rainfall [mm/month]" prompt="_x000a_The monthly rainfall given in mm/month. _x000a__x000a_1 mm = 1 l/m² = 10 m³/ha_x000a__x000a_Data can be optained e.g. under the NASA Atmospheric Science Data Center: _x000a__x000a_https://eosweb.larc.nasa.gov/cgi-bin/sse/grid.cgi?email=skip@larc.nasa.gov" sqref="A17"/>
    <dataValidation allowBlank="1" showInputMessage="1" showErrorMessage="1" promptTitle="Mean daily temperature [°C]" prompt="_x000a_The mean daily temperature given as: _x000a__x000a_T = (Tmax + Tmin) / 2_x000a__x000a_Data can be obtained from: _x000a__x000a_https://eosweb.larc.nasa.gov/cgi-bin/sse/grid.cgi?email=skip@larc.nasa.gov_x000a_" sqref="A16"/>
    <dataValidation allowBlank="1" showErrorMessage="1" prompt="Please use the farm code as the unique file name." sqref="B8:D8"/>
  </dataValidations>
  <hyperlinks>
    <hyperlink ref="C40" r:id="rId1"/>
    <hyperlink ref="E18" r:id="rId2"/>
    <hyperlink ref="H18" r:id="rId3"/>
  </hyperlinks>
  <pageMargins left="0.7" right="0.7" top="0.78740157499999996" bottom="0.78740157499999996" header="0.3" footer="0.3"/>
  <pageSetup paperSize="9" scale="59" fitToWidth="0" orientation="landscape" r:id="rId4"/>
  <drawing r:id="rId5"/>
  <extLst>
    <ext xmlns:x14="http://schemas.microsoft.com/office/spreadsheetml/2009/9/main" uri="{CCE6A557-97BC-4b89-ADB6-D9C93CAAB3DF}">
      <x14:dataValidations xmlns:xm="http://schemas.microsoft.com/office/excel/2006/main" count="2">
        <x14:dataValidation type="list" allowBlank="1" showInputMessage="1" showErrorMessage="1">
          <x14:formula1>
            <xm:f>'General Calculation'!$C$91:$C$103</xm:f>
          </x14:formula1>
          <xm:sqref>C22</xm:sqref>
        </x14:dataValidation>
        <x14:dataValidation type="list" allowBlank="1" showInputMessage="1" showErrorMessage="1">
          <x14:formula1>
            <xm:f>'General Calculation'!$B$105:$B$106</xm:f>
          </x14:formula1>
          <xm:sqref>C20</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
    <pageSetUpPr fitToPage="1"/>
  </sheetPr>
  <dimension ref="A1:S62"/>
  <sheetViews>
    <sheetView zoomScale="80" zoomScaleNormal="80" zoomScaleSheetLayoutView="50" workbookViewId="0">
      <selection activeCell="E13" sqref="E13"/>
    </sheetView>
  </sheetViews>
  <sheetFormatPr defaultColWidth="11.42578125" defaultRowHeight="14.25"/>
  <cols>
    <col min="1" max="17" width="11.42578125" style="113"/>
    <col min="18" max="18" width="16.140625" style="113" customWidth="1"/>
    <col min="19" max="16384" width="11.42578125" style="113"/>
  </cols>
  <sheetData>
    <row r="1" spans="1:19" ht="15">
      <c r="A1" s="305" t="s">
        <v>377</v>
      </c>
      <c r="B1" s="306"/>
      <c r="C1" s="306"/>
      <c r="D1" s="306"/>
      <c r="E1" s="306"/>
      <c r="F1" s="306"/>
      <c r="G1" s="306"/>
      <c r="H1" s="306"/>
      <c r="I1" s="306"/>
      <c r="J1" s="306"/>
      <c r="K1" s="306"/>
      <c r="L1" s="306"/>
      <c r="M1" s="306"/>
      <c r="N1" s="306"/>
      <c r="O1" s="306"/>
      <c r="P1" s="306"/>
      <c r="Q1" s="306"/>
      <c r="R1" s="306"/>
      <c r="S1" s="307"/>
    </row>
    <row r="2" spans="1:19">
      <c r="A2" s="308" t="s">
        <v>266</v>
      </c>
      <c r="B2" s="309"/>
      <c r="C2" s="309"/>
      <c r="D2" s="309"/>
      <c r="E2" s="309"/>
      <c r="F2" s="309"/>
      <c r="G2" s="309"/>
      <c r="H2" s="309"/>
      <c r="I2" s="309"/>
      <c r="J2" s="309"/>
      <c r="K2" s="309"/>
      <c r="L2" s="309"/>
      <c r="M2" s="309"/>
      <c r="N2" s="309"/>
      <c r="O2" s="309"/>
      <c r="P2" s="309"/>
      <c r="Q2" s="309"/>
      <c r="R2" s="309"/>
      <c r="S2" s="310"/>
    </row>
    <row r="3" spans="1:19">
      <c r="A3" s="133"/>
      <c r="B3" s="128"/>
      <c r="C3" s="128"/>
      <c r="D3" s="128"/>
      <c r="E3" s="128"/>
      <c r="F3" s="128"/>
      <c r="G3" s="128"/>
      <c r="H3" s="128"/>
      <c r="I3" s="128"/>
      <c r="J3" s="128"/>
      <c r="K3" s="128"/>
      <c r="L3" s="128"/>
      <c r="M3" s="128"/>
      <c r="N3" s="128"/>
      <c r="O3" s="128"/>
      <c r="P3" s="128"/>
      <c r="Q3" s="128"/>
      <c r="R3" s="128"/>
      <c r="S3" s="134"/>
    </row>
    <row r="4" spans="1:19">
      <c r="A4" s="304" t="s">
        <v>426</v>
      </c>
      <c r="B4" s="290"/>
      <c r="C4" s="290"/>
      <c r="D4" s="290"/>
      <c r="E4" s="290"/>
      <c r="F4" s="290"/>
      <c r="G4" s="290"/>
      <c r="H4" s="290"/>
      <c r="I4" s="290"/>
      <c r="J4" s="290"/>
      <c r="K4" s="290"/>
      <c r="L4" s="290"/>
      <c r="M4" s="290"/>
      <c r="N4" s="290"/>
      <c r="O4" s="290"/>
      <c r="P4" s="290"/>
      <c r="Q4" s="290"/>
      <c r="R4" s="290"/>
      <c r="S4" s="135"/>
    </row>
    <row r="5" spans="1:19">
      <c r="A5" s="304"/>
      <c r="B5" s="290"/>
      <c r="C5" s="290"/>
      <c r="D5" s="290"/>
      <c r="E5" s="290"/>
      <c r="F5" s="290"/>
      <c r="G5" s="290"/>
      <c r="H5" s="290"/>
      <c r="I5" s="290"/>
      <c r="J5" s="290"/>
      <c r="K5" s="290"/>
      <c r="L5" s="290"/>
      <c r="M5" s="290"/>
      <c r="N5" s="290"/>
      <c r="O5" s="290"/>
      <c r="P5" s="290"/>
      <c r="Q5" s="290"/>
      <c r="R5" s="290"/>
      <c r="S5" s="135"/>
    </row>
    <row r="6" spans="1:19" ht="15">
      <c r="A6" s="133"/>
      <c r="B6" s="128"/>
      <c r="C6" s="128"/>
      <c r="D6" s="128"/>
      <c r="E6" s="128"/>
      <c r="F6" s="128"/>
      <c r="G6" s="128"/>
      <c r="H6" s="128"/>
      <c r="I6" s="128"/>
      <c r="J6" s="128"/>
      <c r="K6" s="128"/>
      <c r="L6" s="128"/>
      <c r="M6" s="128"/>
      <c r="N6" s="311" t="s">
        <v>445</v>
      </c>
      <c r="O6" s="311"/>
      <c r="P6" s="312">
        <f>'1 Geographic Data'!B8</f>
        <v>0</v>
      </c>
      <c r="Q6" s="312"/>
      <c r="R6" s="312"/>
      <c r="S6" s="312"/>
    </row>
    <row r="7" spans="1:19" ht="15">
      <c r="A7" s="133"/>
      <c r="B7" s="128"/>
      <c r="C7" s="128"/>
      <c r="D7" s="128"/>
      <c r="E7" s="136"/>
      <c r="F7" s="128"/>
      <c r="G7" s="128"/>
      <c r="H7" s="128"/>
      <c r="I7" s="128"/>
      <c r="J7" s="128"/>
      <c r="K7" s="128"/>
      <c r="L7" s="128"/>
      <c r="M7" s="128"/>
      <c r="N7" s="128"/>
      <c r="O7" s="128"/>
      <c r="P7" s="128"/>
      <c r="Q7" s="128"/>
      <c r="R7" s="128"/>
      <c r="S7" s="134"/>
    </row>
    <row r="8" spans="1:19" ht="15">
      <c r="A8" s="133"/>
      <c r="B8" s="137"/>
      <c r="C8" s="128"/>
      <c r="D8" s="128"/>
      <c r="E8" s="69"/>
      <c r="F8" s="69"/>
      <c r="G8" s="69"/>
      <c r="H8" s="128"/>
      <c r="I8" s="128"/>
      <c r="J8" s="128"/>
      <c r="K8" s="128"/>
      <c r="L8" s="128"/>
      <c r="M8" s="128"/>
      <c r="N8" s="128"/>
      <c r="O8" s="128"/>
      <c r="P8" s="128"/>
      <c r="Q8" s="128"/>
      <c r="R8" s="128"/>
      <c r="S8" s="134"/>
    </row>
    <row r="9" spans="1:19" ht="15">
      <c r="A9" s="133"/>
      <c r="B9" s="69"/>
      <c r="C9" s="69"/>
      <c r="D9" s="128"/>
      <c r="E9" s="69"/>
      <c r="F9" s="69"/>
      <c r="G9" s="128"/>
      <c r="H9" s="128"/>
      <c r="I9" s="128"/>
      <c r="J9" s="128"/>
      <c r="K9" s="128"/>
      <c r="L9" s="128"/>
      <c r="M9" s="128"/>
      <c r="N9" s="128"/>
      <c r="O9" s="128"/>
      <c r="P9" s="128"/>
      <c r="Q9" s="128"/>
      <c r="R9" s="128"/>
      <c r="S9" s="134"/>
    </row>
    <row r="10" spans="1:19" ht="15">
      <c r="A10" s="133"/>
      <c r="B10" s="301" t="s">
        <v>267</v>
      </c>
      <c r="C10" s="301"/>
      <c r="D10" s="301"/>
      <c r="E10" s="159"/>
      <c r="F10" s="69" t="s">
        <v>441</v>
      </c>
      <c r="G10" s="128"/>
      <c r="H10" s="128"/>
      <c r="I10" s="128"/>
      <c r="J10" s="128"/>
      <c r="K10" s="128"/>
      <c r="L10" s="128"/>
      <c r="M10" s="128"/>
      <c r="N10" s="128"/>
      <c r="O10" s="128"/>
      <c r="P10" s="128"/>
      <c r="Q10" s="128"/>
      <c r="R10" s="128"/>
      <c r="S10" s="134"/>
    </row>
    <row r="11" spans="1:19">
      <c r="A11" s="133"/>
      <c r="B11" s="160"/>
      <c r="C11" s="160"/>
      <c r="D11" s="160"/>
      <c r="E11" s="128"/>
      <c r="F11" s="128"/>
      <c r="G11" s="128"/>
      <c r="H11" s="128"/>
      <c r="I11" s="128"/>
      <c r="J11" s="128"/>
      <c r="K11" s="128"/>
      <c r="L11" s="128"/>
      <c r="M11" s="128"/>
      <c r="N11" s="128"/>
      <c r="O11" s="128"/>
      <c r="P11" s="128"/>
      <c r="Q11" s="128"/>
      <c r="R11" s="128"/>
      <c r="S11" s="134"/>
    </row>
    <row r="12" spans="1:19">
      <c r="A12" s="133"/>
      <c r="B12" s="160"/>
      <c r="C12" s="160"/>
      <c r="D12" s="160"/>
      <c r="E12" s="128"/>
      <c r="F12" s="128"/>
      <c r="G12" s="128"/>
      <c r="H12" s="128"/>
      <c r="I12" s="128"/>
      <c r="J12" s="128"/>
      <c r="K12" s="128"/>
      <c r="L12" s="128"/>
      <c r="M12" s="128"/>
      <c r="N12" s="128"/>
      <c r="O12" s="128"/>
      <c r="P12" s="128"/>
      <c r="Q12" s="128"/>
      <c r="R12" s="128"/>
      <c r="S12" s="134"/>
    </row>
    <row r="13" spans="1:19" ht="15">
      <c r="A13" s="133"/>
      <c r="B13" s="301" t="s">
        <v>268</v>
      </c>
      <c r="C13" s="301"/>
      <c r="D13" s="301"/>
      <c r="E13" s="159"/>
      <c r="F13" s="128" t="s">
        <v>441</v>
      </c>
      <c r="G13" s="128"/>
      <c r="H13" s="128"/>
      <c r="I13" s="128"/>
      <c r="J13" s="128"/>
      <c r="K13" s="128"/>
      <c r="L13" s="128"/>
      <c r="M13" s="128"/>
      <c r="N13" s="128"/>
      <c r="O13" s="128"/>
      <c r="P13" s="128"/>
      <c r="Q13" s="128"/>
      <c r="R13" s="128"/>
      <c r="S13" s="134"/>
    </row>
    <row r="14" spans="1:19">
      <c r="A14" s="133"/>
      <c r="B14" s="160"/>
      <c r="C14" s="160"/>
      <c r="D14" s="160"/>
      <c r="E14" s="128"/>
      <c r="F14" s="128"/>
      <c r="G14" s="128"/>
      <c r="H14" s="128"/>
      <c r="I14" s="128"/>
      <c r="J14" s="128"/>
      <c r="K14" s="128"/>
      <c r="L14" s="128"/>
      <c r="M14" s="128"/>
      <c r="N14" s="128"/>
      <c r="O14" s="128"/>
      <c r="P14" s="128"/>
      <c r="Q14" s="128"/>
      <c r="R14" s="128"/>
      <c r="S14" s="134"/>
    </row>
    <row r="15" spans="1:19">
      <c r="A15" s="133"/>
      <c r="B15" s="160"/>
      <c r="C15" s="160"/>
      <c r="D15" s="160"/>
      <c r="E15" s="128"/>
      <c r="F15" s="128"/>
      <c r="G15" s="128"/>
      <c r="H15" s="128"/>
      <c r="I15" s="128"/>
      <c r="J15" s="128"/>
      <c r="K15" s="128"/>
      <c r="L15" s="128"/>
      <c r="M15" s="128"/>
      <c r="N15" s="128"/>
      <c r="O15" s="128"/>
      <c r="P15" s="128"/>
      <c r="Q15" s="128"/>
      <c r="R15" s="128"/>
      <c r="S15" s="134"/>
    </row>
    <row r="16" spans="1:19" ht="15">
      <c r="A16" s="133"/>
      <c r="B16" s="301" t="s">
        <v>269</v>
      </c>
      <c r="C16" s="301"/>
      <c r="D16" s="301"/>
      <c r="E16" s="161">
        <f>1-E10-E13</f>
        <v>1</v>
      </c>
      <c r="F16" s="128" t="s">
        <v>441</v>
      </c>
      <c r="G16" s="128"/>
      <c r="H16" s="128"/>
      <c r="I16" s="128"/>
      <c r="J16" s="128"/>
      <c r="K16" s="128"/>
      <c r="L16" s="128"/>
      <c r="M16" s="128"/>
      <c r="N16" s="128"/>
      <c r="O16" s="128"/>
      <c r="P16" s="128"/>
      <c r="Q16" s="128"/>
      <c r="R16" s="128"/>
      <c r="S16" s="134"/>
    </row>
    <row r="17" spans="1:19">
      <c r="A17" s="133"/>
      <c r="B17" s="128"/>
      <c r="C17" s="128"/>
      <c r="D17" s="128"/>
      <c r="E17" s="128"/>
      <c r="F17" s="128"/>
      <c r="G17" s="128"/>
      <c r="H17" s="128"/>
      <c r="I17" s="128"/>
      <c r="J17" s="128"/>
      <c r="K17" s="128"/>
      <c r="L17" s="128"/>
      <c r="M17" s="128"/>
      <c r="N17" s="128"/>
      <c r="O17" s="128"/>
      <c r="P17" s="128"/>
      <c r="Q17" s="128"/>
      <c r="R17" s="128"/>
      <c r="S17" s="134"/>
    </row>
    <row r="18" spans="1:19">
      <c r="A18" s="133"/>
      <c r="B18" s="128"/>
      <c r="C18" s="128"/>
      <c r="D18" s="128"/>
      <c r="E18" s="128"/>
      <c r="F18" s="128"/>
      <c r="G18" s="128"/>
      <c r="H18" s="128"/>
      <c r="I18" s="128"/>
      <c r="J18" s="128"/>
      <c r="K18" s="128"/>
      <c r="L18" s="128"/>
      <c r="M18" s="128"/>
      <c r="N18" s="128"/>
      <c r="O18" s="128"/>
      <c r="P18" s="128"/>
      <c r="Q18" s="128"/>
      <c r="R18" s="128"/>
      <c r="S18" s="134"/>
    </row>
    <row r="19" spans="1:19">
      <c r="A19" s="133"/>
      <c r="B19" s="128"/>
      <c r="C19" s="128"/>
      <c r="D19" s="128"/>
      <c r="E19" s="128"/>
      <c r="F19" s="128"/>
      <c r="G19" s="128"/>
      <c r="H19" s="128"/>
      <c r="I19" s="128"/>
      <c r="J19" s="128"/>
      <c r="K19" s="128"/>
      <c r="L19" s="128"/>
      <c r="M19" s="128"/>
      <c r="N19" s="128"/>
      <c r="O19" s="128"/>
      <c r="P19" s="128"/>
      <c r="Q19" s="128"/>
      <c r="R19" s="128"/>
      <c r="S19" s="134"/>
    </row>
    <row r="20" spans="1:19">
      <c r="A20" s="133"/>
      <c r="B20" s="128"/>
      <c r="C20" s="128"/>
      <c r="D20" s="128"/>
      <c r="E20" s="128"/>
      <c r="F20" s="128"/>
      <c r="G20" s="128"/>
      <c r="H20" s="128"/>
      <c r="I20" s="128"/>
      <c r="J20" s="128"/>
      <c r="K20" s="128"/>
      <c r="L20" s="128"/>
      <c r="M20" s="128"/>
      <c r="N20" s="128"/>
      <c r="O20" s="128"/>
      <c r="P20" s="128"/>
      <c r="Q20" s="128"/>
      <c r="R20" s="128"/>
      <c r="S20" s="134"/>
    </row>
    <row r="21" spans="1:19" ht="15">
      <c r="A21" s="133"/>
      <c r="B21" s="301" t="s">
        <v>270</v>
      </c>
      <c r="C21" s="301"/>
      <c r="D21" s="301"/>
      <c r="E21" s="302" t="str">
        <f>CHOOSE(Calculations!A$46,CHOOSE(Calculations!A$56, Calculations!C$34,Calculations!C$50,Calculations!C$51,Calculations!C$52,Calculations!C$53,Calculations!C$54,Calculations!C$55),CHOOSE(Calculations!A$66, Calculations!C$35,Calculations!C$60,Calculations!C$61,Calculations!C$62,Calculations!C$63,Calculations!C$64,Calculations!C$65),CHOOSE(Calculations!A$82, Calculations!C$36,Calculations!C$69,Calculations!C$70,Calculations!C$71,Calculations!C$72,Calculations!C$73,Calculations!C$74,Calculations!C$75,Calculations!C$76,Calculations!C$77,Calculations!C$78,Calculations!C$79,Calculations!C$80,Calculations!C$81),Calculations!C$37,Calculations!C$38,Calculations!C$39,Calculations!C$40,Calculations!C$41,Calculations!C$42,Calculations!C$43,Calculations!C$44,Calculations!C$45)</f>
        <v>SILT</v>
      </c>
      <c r="F21" s="303"/>
      <c r="G21" s="128"/>
      <c r="H21" s="128"/>
      <c r="I21" s="128"/>
      <c r="J21" s="128"/>
      <c r="K21" s="128"/>
      <c r="L21" s="128"/>
      <c r="M21" s="128"/>
      <c r="N21" s="128"/>
      <c r="O21" s="128"/>
      <c r="P21" s="128"/>
      <c r="Q21" s="128"/>
      <c r="R21" s="128"/>
      <c r="S21" s="134"/>
    </row>
    <row r="22" spans="1:19">
      <c r="A22" s="133"/>
      <c r="B22" s="128"/>
      <c r="C22" s="128"/>
      <c r="D22" s="128"/>
      <c r="E22" s="128"/>
      <c r="F22" s="128"/>
      <c r="G22" s="128"/>
      <c r="H22" s="128"/>
      <c r="I22" s="128"/>
      <c r="J22" s="128"/>
      <c r="K22" s="128"/>
      <c r="L22" s="128"/>
      <c r="M22" s="128"/>
      <c r="N22" s="128"/>
      <c r="O22" s="128"/>
      <c r="P22" s="128"/>
      <c r="Q22" s="128"/>
      <c r="R22" s="128"/>
      <c r="S22" s="134"/>
    </row>
    <row r="23" spans="1:19">
      <c r="A23" s="133"/>
      <c r="B23" s="128"/>
      <c r="C23" s="128"/>
      <c r="D23" s="128"/>
      <c r="E23" s="128"/>
      <c r="F23" s="128"/>
      <c r="G23" s="128"/>
      <c r="H23" s="128"/>
      <c r="I23" s="128"/>
      <c r="J23" s="128"/>
      <c r="K23" s="128"/>
      <c r="L23" s="128"/>
      <c r="M23" s="128"/>
      <c r="N23" s="128"/>
      <c r="O23" s="128"/>
      <c r="P23" s="128"/>
      <c r="Q23" s="128"/>
      <c r="R23" s="128"/>
      <c r="S23" s="134"/>
    </row>
    <row r="24" spans="1:19">
      <c r="A24" s="133"/>
      <c r="B24" s="128"/>
      <c r="C24" s="128"/>
      <c r="D24" s="128"/>
      <c r="E24" s="128"/>
      <c r="F24" s="128"/>
      <c r="G24" s="128"/>
      <c r="H24" s="128"/>
      <c r="I24" s="128"/>
      <c r="J24" s="128"/>
      <c r="K24" s="128"/>
      <c r="L24" s="128"/>
      <c r="M24" s="128"/>
      <c r="N24" s="128"/>
      <c r="O24" s="128"/>
      <c r="P24" s="128"/>
      <c r="Q24" s="128"/>
      <c r="R24" s="128"/>
      <c r="S24" s="134"/>
    </row>
    <row r="25" spans="1:19">
      <c r="A25" s="133"/>
      <c r="B25" s="128"/>
      <c r="C25" s="128"/>
      <c r="D25" s="128"/>
      <c r="E25" s="128"/>
      <c r="F25" s="128"/>
      <c r="G25" s="128"/>
      <c r="H25" s="128"/>
      <c r="I25" s="128"/>
      <c r="J25" s="128"/>
      <c r="K25" s="128"/>
      <c r="L25" s="128"/>
      <c r="M25" s="128"/>
      <c r="N25" s="128"/>
      <c r="O25" s="128"/>
      <c r="P25" s="128"/>
      <c r="Q25" s="128"/>
      <c r="R25" s="128"/>
      <c r="S25" s="134"/>
    </row>
    <row r="26" spans="1:19">
      <c r="A26" s="133"/>
      <c r="B26" s="128"/>
      <c r="C26" s="128"/>
      <c r="D26" s="128"/>
      <c r="E26" s="128"/>
      <c r="F26" s="128"/>
      <c r="G26" s="128"/>
      <c r="H26" s="128"/>
      <c r="I26" s="128"/>
      <c r="J26" s="128"/>
      <c r="K26" s="128"/>
      <c r="L26" s="128"/>
      <c r="M26" s="128"/>
      <c r="N26" s="128"/>
      <c r="O26" s="128"/>
      <c r="P26" s="128"/>
      <c r="Q26" s="128"/>
      <c r="R26" s="128"/>
      <c r="S26" s="134"/>
    </row>
    <row r="27" spans="1:19">
      <c r="A27" s="133"/>
      <c r="B27" s="128"/>
      <c r="C27" s="128"/>
      <c r="D27" s="128"/>
      <c r="E27" s="128"/>
      <c r="F27" s="128"/>
      <c r="G27" s="128"/>
      <c r="H27" s="128"/>
      <c r="I27" s="128"/>
      <c r="J27" s="128"/>
      <c r="K27" s="128"/>
      <c r="L27" s="128"/>
      <c r="M27" s="128"/>
      <c r="N27" s="128"/>
      <c r="O27" s="128"/>
      <c r="P27" s="128"/>
      <c r="Q27" s="128"/>
      <c r="R27" s="128"/>
      <c r="S27" s="134"/>
    </row>
    <row r="28" spans="1:19">
      <c r="A28" s="133"/>
      <c r="B28" s="128"/>
      <c r="C28" s="128"/>
      <c r="D28" s="128"/>
      <c r="E28" s="128"/>
      <c r="F28" s="128"/>
      <c r="G28" s="128"/>
      <c r="H28" s="128"/>
      <c r="I28" s="128"/>
      <c r="J28" s="128"/>
      <c r="K28" s="128"/>
      <c r="L28" s="128"/>
      <c r="M28" s="128"/>
      <c r="N28" s="128"/>
      <c r="O28" s="128"/>
      <c r="P28" s="128"/>
      <c r="Q28" s="128"/>
      <c r="R28" s="128"/>
      <c r="S28" s="134"/>
    </row>
    <row r="29" spans="1:19" ht="15">
      <c r="A29" s="133"/>
      <c r="B29" s="69" t="str">
        <f>VLOOKUP(E21,'Soil Information'!B6:B17,1,FALSE) &amp; " - Characteristics:"</f>
        <v>Silt - Characteristics:</v>
      </c>
      <c r="C29" s="128"/>
      <c r="D29" s="128"/>
      <c r="E29" s="128"/>
      <c r="F29" s="128"/>
      <c r="G29" s="128"/>
      <c r="H29" s="128"/>
      <c r="I29" s="128"/>
      <c r="J29" s="128"/>
      <c r="K29" s="128"/>
      <c r="L29" s="128"/>
      <c r="M29" s="128"/>
      <c r="N29" s="128"/>
      <c r="O29" s="128"/>
      <c r="P29" s="128"/>
      <c r="Q29" s="128"/>
      <c r="R29" s="128"/>
      <c r="S29" s="134"/>
    </row>
    <row r="30" spans="1:19">
      <c r="A30" s="133"/>
      <c r="B30" s="128"/>
      <c r="C30" s="128"/>
      <c r="D30" s="128"/>
      <c r="E30" s="128"/>
      <c r="F30" s="128"/>
      <c r="G30" s="128"/>
      <c r="H30" s="128"/>
      <c r="I30" s="128"/>
      <c r="J30" s="128"/>
      <c r="K30" s="128"/>
      <c r="L30" s="128"/>
      <c r="M30" s="128"/>
      <c r="N30" s="128"/>
      <c r="O30" s="128"/>
      <c r="P30" s="128"/>
      <c r="Q30" s="128"/>
      <c r="R30" s="128"/>
      <c r="S30" s="134"/>
    </row>
    <row r="31" spans="1:19">
      <c r="A31" s="133"/>
      <c r="B31" s="128"/>
      <c r="C31" s="128" t="s">
        <v>344</v>
      </c>
      <c r="D31" s="128"/>
      <c r="E31" s="128"/>
      <c r="F31" s="162">
        <f>VLOOKUP(E21,'Soil Information'!B6:C17,2,FALSE)</f>
        <v>30</v>
      </c>
      <c r="G31" s="128"/>
      <c r="H31" s="128"/>
      <c r="I31" s="128"/>
      <c r="J31" s="128"/>
      <c r="K31" s="128"/>
      <c r="L31" s="128"/>
      <c r="M31" s="128"/>
      <c r="N31" s="128"/>
      <c r="O31" s="128"/>
      <c r="P31" s="128"/>
      <c r="Q31" s="128"/>
      <c r="R31" s="128"/>
      <c r="S31" s="134"/>
    </row>
    <row r="32" spans="1:19">
      <c r="A32" s="133"/>
      <c r="B32" s="128"/>
      <c r="C32" s="128"/>
      <c r="D32" s="128"/>
      <c r="E32" s="128"/>
      <c r="F32" s="128"/>
      <c r="G32" s="128"/>
      <c r="H32" s="128"/>
      <c r="I32" s="128"/>
      <c r="J32" s="128"/>
      <c r="K32" s="128"/>
      <c r="L32" s="128"/>
      <c r="M32" s="128"/>
      <c r="N32" s="128"/>
      <c r="O32" s="128"/>
      <c r="P32" s="128"/>
      <c r="Q32" s="128"/>
      <c r="R32" s="128"/>
      <c r="S32" s="134"/>
    </row>
    <row r="33" spans="1:19">
      <c r="A33" s="133"/>
      <c r="B33" s="128"/>
      <c r="C33" s="128" t="s">
        <v>428</v>
      </c>
      <c r="D33" s="128"/>
      <c r="E33" s="128"/>
      <c r="F33" s="162">
        <f>VLOOKUP(E21,'Soil Information'!B6:D17,3,FALSE)</f>
        <v>6</v>
      </c>
      <c r="G33" s="128"/>
      <c r="H33" s="128"/>
      <c r="I33" s="128"/>
      <c r="J33" s="128"/>
      <c r="K33" s="128"/>
      <c r="L33" s="128"/>
      <c r="M33" s="128"/>
      <c r="N33" s="128"/>
      <c r="O33" s="128"/>
      <c r="P33" s="128"/>
      <c r="Q33" s="128"/>
      <c r="R33" s="128"/>
      <c r="S33" s="134"/>
    </row>
    <row r="34" spans="1:19">
      <c r="A34" s="133"/>
      <c r="B34" s="128"/>
      <c r="C34" s="128"/>
      <c r="D34" s="128"/>
      <c r="E34" s="128"/>
      <c r="F34" s="128"/>
      <c r="G34" s="128"/>
      <c r="H34" s="128"/>
      <c r="I34" s="128"/>
      <c r="J34" s="128"/>
      <c r="K34" s="128"/>
      <c r="L34" s="128"/>
      <c r="M34" s="128"/>
      <c r="N34" s="128"/>
      <c r="O34" s="128"/>
      <c r="P34" s="128"/>
      <c r="Q34" s="128"/>
      <c r="R34" s="128"/>
      <c r="S34" s="134"/>
    </row>
    <row r="35" spans="1:19">
      <c r="A35" s="133"/>
      <c r="B35" s="128"/>
      <c r="C35" s="128"/>
      <c r="D35" s="128"/>
      <c r="E35" s="128"/>
      <c r="F35" s="128"/>
      <c r="G35" s="128"/>
      <c r="H35" s="128"/>
      <c r="I35" s="128"/>
      <c r="J35" s="128"/>
      <c r="K35" s="128"/>
      <c r="L35" s="128"/>
      <c r="M35" s="128"/>
      <c r="N35" s="128"/>
      <c r="O35" s="128"/>
      <c r="P35" s="128"/>
      <c r="Q35" s="128"/>
      <c r="R35" s="128"/>
      <c r="S35" s="134"/>
    </row>
    <row r="36" spans="1:19">
      <c r="A36" s="133"/>
      <c r="B36" s="128"/>
      <c r="C36" s="128"/>
      <c r="D36" s="128"/>
      <c r="E36" s="128"/>
      <c r="F36" s="128"/>
      <c r="G36" s="128"/>
      <c r="H36" s="128"/>
      <c r="I36" s="128"/>
      <c r="J36" s="128"/>
      <c r="K36" s="128"/>
      <c r="L36" s="128"/>
      <c r="M36" s="128"/>
      <c r="N36" s="128"/>
      <c r="O36" s="128"/>
      <c r="P36" s="128"/>
      <c r="Q36" s="128"/>
      <c r="R36" s="128"/>
      <c r="S36" s="134"/>
    </row>
    <row r="37" spans="1:19">
      <c r="A37" s="133"/>
      <c r="B37" s="163" t="s">
        <v>373</v>
      </c>
      <c r="C37" s="128"/>
      <c r="D37" s="128"/>
      <c r="E37" s="128"/>
      <c r="F37" s="128"/>
      <c r="G37" s="128"/>
      <c r="H37" s="128"/>
      <c r="I37" s="128"/>
      <c r="J37" s="128"/>
      <c r="K37" s="128"/>
      <c r="L37" s="128"/>
      <c r="M37" s="128"/>
      <c r="N37" s="128"/>
      <c r="O37" s="128"/>
      <c r="P37" s="128"/>
      <c r="Q37" s="128"/>
      <c r="R37" s="128"/>
      <c r="S37" s="134"/>
    </row>
    <row r="38" spans="1:19">
      <c r="A38" s="133"/>
      <c r="B38" s="128"/>
      <c r="C38" s="128"/>
      <c r="D38" s="128"/>
      <c r="E38" s="128"/>
      <c r="F38" s="128"/>
      <c r="G38" s="128"/>
      <c r="H38" s="128"/>
      <c r="I38" s="128"/>
      <c r="J38" s="128"/>
      <c r="K38" s="128"/>
      <c r="L38" s="128"/>
      <c r="M38" s="128"/>
      <c r="N38" s="128"/>
      <c r="O38" s="128"/>
      <c r="P38" s="128"/>
      <c r="Q38" s="128"/>
      <c r="R38" s="128"/>
      <c r="S38" s="134"/>
    </row>
    <row r="39" spans="1:19" ht="15">
      <c r="A39" s="133"/>
      <c r="B39" s="128" t="s">
        <v>381</v>
      </c>
      <c r="C39" s="128"/>
      <c r="D39" s="128"/>
      <c r="E39" s="128"/>
      <c r="F39" s="128"/>
      <c r="G39" s="128"/>
      <c r="H39" s="128"/>
      <c r="I39" s="128"/>
      <c r="J39" s="128"/>
      <c r="K39" s="128"/>
      <c r="L39" s="128"/>
      <c r="M39" s="128"/>
      <c r="N39" s="128"/>
      <c r="O39" s="128"/>
      <c r="P39" s="128"/>
      <c r="Q39" s="128"/>
      <c r="R39" s="128"/>
      <c r="S39" s="134"/>
    </row>
    <row r="40" spans="1:19">
      <c r="A40" s="133"/>
      <c r="B40" s="128" t="s">
        <v>382</v>
      </c>
      <c r="C40" s="128"/>
      <c r="D40" s="128"/>
      <c r="E40" s="128"/>
      <c r="F40" s="128"/>
      <c r="G40" s="128"/>
      <c r="H40" s="128"/>
      <c r="I40" s="128"/>
      <c r="J40" s="128"/>
      <c r="K40" s="128"/>
      <c r="L40" s="128"/>
      <c r="M40" s="128"/>
      <c r="N40" s="128"/>
      <c r="O40" s="128"/>
      <c r="P40" s="128"/>
      <c r="Q40" s="128"/>
      <c r="R40" s="128"/>
      <c r="S40" s="134"/>
    </row>
    <row r="41" spans="1:19">
      <c r="A41" s="133"/>
      <c r="B41" s="128"/>
      <c r="C41" s="128"/>
      <c r="D41" s="128"/>
      <c r="E41" s="128"/>
      <c r="F41" s="128"/>
      <c r="G41" s="128"/>
      <c r="H41" s="128"/>
      <c r="I41" s="128"/>
      <c r="J41" s="128"/>
      <c r="K41" s="128"/>
      <c r="L41" s="128"/>
      <c r="M41" s="128"/>
      <c r="N41" s="128"/>
      <c r="O41" s="128"/>
      <c r="P41" s="128"/>
      <c r="Q41" s="128"/>
      <c r="R41" s="128"/>
      <c r="S41" s="134"/>
    </row>
    <row r="42" spans="1:19" ht="15">
      <c r="A42" s="133"/>
      <c r="B42" s="128" t="s">
        <v>378</v>
      </c>
      <c r="C42" s="128"/>
      <c r="D42" s="128"/>
      <c r="E42" s="128"/>
      <c r="F42" s="128"/>
      <c r="G42" s="128"/>
      <c r="H42" s="128"/>
      <c r="I42" s="128"/>
      <c r="J42" s="128"/>
      <c r="K42" s="128"/>
      <c r="L42" s="128"/>
      <c r="M42" s="128"/>
      <c r="N42" s="128"/>
      <c r="O42" s="128"/>
      <c r="P42" s="128"/>
      <c r="Q42" s="128"/>
      <c r="R42" s="128"/>
      <c r="S42" s="134"/>
    </row>
    <row r="43" spans="1:19">
      <c r="A43" s="133"/>
      <c r="B43" s="128"/>
      <c r="C43" s="128"/>
      <c r="D43" s="128"/>
      <c r="E43" s="128"/>
      <c r="F43" s="128"/>
      <c r="G43" s="128"/>
      <c r="H43" s="128"/>
      <c r="I43" s="128"/>
      <c r="J43" s="128"/>
      <c r="K43" s="128"/>
      <c r="L43" s="128"/>
      <c r="M43" s="128"/>
      <c r="N43" s="128"/>
      <c r="O43" s="128"/>
      <c r="P43" s="128"/>
      <c r="Q43" s="128"/>
      <c r="R43" s="128"/>
      <c r="S43" s="134"/>
    </row>
    <row r="44" spans="1:19">
      <c r="A44" s="133"/>
      <c r="B44" s="128"/>
      <c r="C44" s="128"/>
      <c r="D44" s="128"/>
      <c r="E44" s="128"/>
      <c r="F44" s="128"/>
      <c r="G44" s="128"/>
      <c r="H44" s="128"/>
      <c r="I44" s="128"/>
      <c r="J44" s="128"/>
      <c r="K44" s="128"/>
      <c r="L44" s="128"/>
      <c r="M44" s="128"/>
      <c r="N44" s="128"/>
      <c r="O44" s="128"/>
      <c r="P44" s="128"/>
      <c r="Q44" s="128"/>
      <c r="R44" s="128"/>
      <c r="S44" s="134"/>
    </row>
    <row r="45" spans="1:19">
      <c r="A45" s="133"/>
      <c r="B45" s="128"/>
      <c r="C45" s="128"/>
      <c r="D45" s="128"/>
      <c r="E45" s="128"/>
      <c r="F45" s="128"/>
      <c r="G45" s="128"/>
      <c r="H45" s="128"/>
      <c r="I45" s="128"/>
      <c r="J45" s="128"/>
      <c r="K45" s="128"/>
      <c r="L45" s="128"/>
      <c r="M45" s="128"/>
      <c r="N45" s="128"/>
      <c r="O45" s="128"/>
      <c r="P45" s="128"/>
      <c r="Q45" s="128"/>
      <c r="R45" s="128"/>
      <c r="S45" s="134"/>
    </row>
    <row r="46" spans="1:19">
      <c r="A46" s="133"/>
      <c r="B46" s="128"/>
      <c r="C46" s="128"/>
      <c r="D46" s="128"/>
      <c r="E46" s="128"/>
      <c r="F46" s="128"/>
      <c r="G46" s="128"/>
      <c r="H46" s="128"/>
      <c r="I46" s="128"/>
      <c r="J46" s="128"/>
      <c r="K46" s="128"/>
      <c r="L46" s="128"/>
      <c r="M46" s="128"/>
      <c r="N46" s="128"/>
      <c r="O46" s="128"/>
      <c r="P46" s="128"/>
      <c r="Q46" s="128"/>
      <c r="R46" s="128"/>
      <c r="S46" s="134"/>
    </row>
    <row r="47" spans="1:19">
      <c r="A47" s="133"/>
      <c r="B47" s="128"/>
      <c r="C47" s="128"/>
      <c r="D47" s="128"/>
      <c r="E47" s="128"/>
      <c r="F47" s="128"/>
      <c r="G47" s="128"/>
      <c r="H47" s="128"/>
      <c r="I47" s="128"/>
      <c r="J47" s="128"/>
      <c r="K47" s="128" t="s">
        <v>370</v>
      </c>
      <c r="L47" s="128"/>
      <c r="M47" s="164" t="s">
        <v>265</v>
      </c>
      <c r="N47" s="128"/>
      <c r="O47" s="128"/>
      <c r="P47" s="128"/>
      <c r="Q47" s="128"/>
      <c r="R47" s="128"/>
      <c r="S47" s="134"/>
    </row>
    <row r="48" spans="1:19">
      <c r="A48" s="133"/>
      <c r="B48" s="128"/>
      <c r="C48" s="128"/>
      <c r="D48" s="128"/>
      <c r="E48" s="128"/>
      <c r="F48" s="128"/>
      <c r="G48" s="128"/>
      <c r="H48" s="128"/>
      <c r="I48" s="128"/>
      <c r="J48" s="128"/>
      <c r="K48" s="128"/>
      <c r="L48" s="128"/>
      <c r="M48" s="128"/>
      <c r="N48" s="128"/>
      <c r="O48" s="128"/>
      <c r="P48" s="128"/>
      <c r="Q48" s="128"/>
      <c r="R48" s="128"/>
      <c r="S48" s="134"/>
    </row>
    <row r="49" spans="1:19">
      <c r="A49" s="133"/>
      <c r="B49" s="128"/>
      <c r="C49" s="128"/>
      <c r="D49" s="128"/>
      <c r="E49" s="128"/>
      <c r="F49" s="128"/>
      <c r="G49" s="128"/>
      <c r="H49" s="128"/>
      <c r="I49" s="128"/>
      <c r="J49" s="128"/>
      <c r="K49" s="128"/>
      <c r="L49" s="128"/>
      <c r="M49" s="128"/>
      <c r="N49" s="128"/>
      <c r="O49" s="128"/>
      <c r="P49" s="128"/>
      <c r="Q49" s="128"/>
      <c r="R49" s="128"/>
      <c r="S49" s="134"/>
    </row>
    <row r="50" spans="1:19">
      <c r="A50" s="133"/>
      <c r="B50" s="128"/>
      <c r="C50" s="128"/>
      <c r="D50" s="128"/>
      <c r="E50" s="128"/>
      <c r="F50" s="128"/>
      <c r="G50" s="128"/>
      <c r="H50" s="128"/>
      <c r="I50" s="128"/>
      <c r="J50" s="128"/>
      <c r="K50" s="128"/>
      <c r="L50" s="128"/>
      <c r="M50" s="128"/>
      <c r="N50" s="128"/>
      <c r="O50" s="128"/>
      <c r="P50" s="128"/>
      <c r="Q50" s="128"/>
      <c r="R50" s="128"/>
      <c r="S50" s="134"/>
    </row>
    <row r="51" spans="1:19">
      <c r="A51" s="133"/>
      <c r="B51" s="128"/>
      <c r="C51" s="128"/>
      <c r="D51" s="128"/>
      <c r="E51" s="128"/>
      <c r="F51" s="128"/>
      <c r="G51" s="128"/>
      <c r="H51" s="128"/>
      <c r="I51" s="128"/>
      <c r="J51" s="128"/>
      <c r="K51" s="128"/>
      <c r="L51" s="128"/>
      <c r="M51" s="128"/>
      <c r="N51" s="128"/>
      <c r="O51" s="128"/>
      <c r="P51" s="128"/>
      <c r="Q51" s="128"/>
      <c r="R51" s="128"/>
      <c r="S51" s="134"/>
    </row>
    <row r="52" spans="1:19">
      <c r="A52" s="133"/>
      <c r="B52" s="128"/>
      <c r="C52" s="128"/>
      <c r="D52" s="128"/>
      <c r="E52" s="128"/>
      <c r="F52" s="128"/>
      <c r="G52" s="128"/>
      <c r="H52" s="128"/>
      <c r="I52" s="128"/>
      <c r="J52" s="128"/>
      <c r="K52" s="128"/>
      <c r="L52" s="128"/>
      <c r="M52" s="128"/>
      <c r="N52" s="128"/>
      <c r="O52" s="128"/>
      <c r="P52" s="128"/>
      <c r="Q52" s="128"/>
      <c r="R52" s="128"/>
      <c r="S52" s="134"/>
    </row>
    <row r="53" spans="1:19">
      <c r="A53" s="133"/>
      <c r="B53" s="128"/>
      <c r="C53" s="128"/>
      <c r="D53" s="128"/>
      <c r="E53" s="128"/>
      <c r="F53" s="128"/>
      <c r="G53" s="128"/>
      <c r="H53" s="128"/>
      <c r="I53" s="128"/>
      <c r="J53" s="128"/>
      <c r="K53" s="128"/>
      <c r="L53" s="128"/>
      <c r="M53" s="128"/>
      <c r="N53" s="128"/>
      <c r="O53" s="128"/>
      <c r="P53" s="128"/>
      <c r="Q53" s="128"/>
      <c r="R53" s="128"/>
      <c r="S53" s="134"/>
    </row>
    <row r="54" spans="1:19">
      <c r="A54" s="133"/>
      <c r="B54" s="128"/>
      <c r="C54" s="128"/>
      <c r="D54" s="128"/>
      <c r="E54" s="128"/>
      <c r="F54" s="128"/>
      <c r="G54" s="128"/>
      <c r="H54" s="128"/>
      <c r="I54" s="128"/>
      <c r="J54" s="128"/>
      <c r="K54" s="128"/>
      <c r="L54" s="128"/>
      <c r="M54" s="128"/>
      <c r="N54" s="128"/>
      <c r="O54" s="128"/>
      <c r="P54" s="128"/>
      <c r="Q54" s="128"/>
      <c r="R54" s="128"/>
      <c r="S54" s="134"/>
    </row>
    <row r="55" spans="1:19">
      <c r="A55" s="133"/>
      <c r="B55" s="128"/>
      <c r="C55" s="128"/>
      <c r="D55" s="128"/>
      <c r="E55" s="128"/>
      <c r="F55" s="128"/>
      <c r="G55" s="128"/>
      <c r="H55" s="128"/>
      <c r="I55" s="128"/>
      <c r="J55" s="128"/>
      <c r="K55" s="128"/>
      <c r="L55" s="128"/>
      <c r="M55" s="128"/>
      <c r="N55" s="128"/>
      <c r="O55" s="128"/>
      <c r="P55" s="128"/>
      <c r="Q55" s="128"/>
      <c r="R55" s="128"/>
      <c r="S55" s="134"/>
    </row>
    <row r="56" spans="1:19">
      <c r="A56" s="133"/>
      <c r="B56" s="128"/>
      <c r="C56" s="128"/>
      <c r="D56" s="128"/>
      <c r="E56" s="128"/>
      <c r="F56" s="128"/>
      <c r="G56" s="128"/>
      <c r="H56" s="128"/>
      <c r="I56" s="128"/>
      <c r="J56" s="128"/>
      <c r="K56" s="128"/>
      <c r="L56" s="128"/>
      <c r="M56" s="128"/>
      <c r="N56" s="128"/>
      <c r="O56" s="128"/>
      <c r="P56" s="128"/>
      <c r="Q56" s="128"/>
      <c r="R56" s="128"/>
      <c r="S56" s="134"/>
    </row>
    <row r="57" spans="1:19">
      <c r="A57" s="133"/>
      <c r="B57" s="128"/>
      <c r="C57" s="128"/>
      <c r="D57" s="128"/>
      <c r="E57" s="128"/>
      <c r="F57" s="128"/>
      <c r="G57" s="128"/>
      <c r="H57" s="128"/>
      <c r="I57" s="128"/>
      <c r="J57" s="128"/>
      <c r="K57" s="128"/>
      <c r="L57" s="128"/>
      <c r="M57" s="128"/>
      <c r="N57" s="128"/>
      <c r="O57" s="128"/>
      <c r="P57" s="128"/>
      <c r="Q57" s="128"/>
      <c r="R57" s="128"/>
      <c r="S57" s="134"/>
    </row>
    <row r="58" spans="1:19">
      <c r="A58" s="133"/>
      <c r="B58" s="128"/>
      <c r="C58" s="128"/>
      <c r="D58" s="128"/>
      <c r="E58" s="128"/>
      <c r="F58" s="128"/>
      <c r="G58" s="128"/>
      <c r="H58" s="128"/>
      <c r="I58" s="128"/>
      <c r="J58" s="128"/>
      <c r="K58" s="128"/>
      <c r="L58" s="128"/>
      <c r="M58" s="128"/>
      <c r="N58" s="128"/>
      <c r="O58" s="128"/>
      <c r="P58" s="128"/>
      <c r="Q58" s="128"/>
      <c r="R58" s="128"/>
      <c r="S58" s="134"/>
    </row>
    <row r="59" spans="1:19">
      <c r="A59" s="133"/>
      <c r="B59" s="128"/>
      <c r="C59" s="128"/>
      <c r="D59" s="128"/>
      <c r="E59" s="128"/>
      <c r="F59" s="128"/>
      <c r="G59" s="128"/>
      <c r="H59" s="128"/>
      <c r="I59" s="128"/>
      <c r="J59" s="128"/>
      <c r="K59" s="128"/>
      <c r="L59" s="128"/>
      <c r="M59" s="128"/>
      <c r="N59" s="128"/>
      <c r="O59" s="128"/>
      <c r="P59" s="128"/>
      <c r="Q59" s="128"/>
      <c r="R59" s="128"/>
      <c r="S59" s="134"/>
    </row>
    <row r="60" spans="1:19">
      <c r="A60" s="133"/>
      <c r="B60" s="128"/>
      <c r="C60" s="128"/>
      <c r="D60" s="128"/>
      <c r="E60" s="128"/>
      <c r="F60" s="128"/>
      <c r="G60" s="128"/>
      <c r="H60" s="128"/>
      <c r="I60" s="128"/>
      <c r="J60" s="128"/>
      <c r="K60" s="128"/>
      <c r="L60" s="128"/>
      <c r="M60" s="128"/>
      <c r="N60" s="128"/>
      <c r="O60" s="128"/>
      <c r="P60" s="128"/>
      <c r="Q60" s="128"/>
      <c r="R60" s="128"/>
      <c r="S60" s="134"/>
    </row>
    <row r="61" spans="1:19">
      <c r="A61" s="133"/>
      <c r="B61" s="128"/>
      <c r="C61" s="128"/>
      <c r="D61" s="128"/>
      <c r="E61" s="128"/>
      <c r="F61" s="128"/>
      <c r="G61" s="128"/>
      <c r="H61" s="128"/>
      <c r="I61" s="128"/>
      <c r="J61" s="128"/>
      <c r="K61" s="128"/>
      <c r="L61" s="128"/>
      <c r="M61" s="128"/>
      <c r="N61" s="128"/>
      <c r="O61" s="128"/>
      <c r="P61" s="128"/>
      <c r="Q61" s="128"/>
      <c r="R61" s="128"/>
      <c r="S61" s="134"/>
    </row>
    <row r="62" spans="1:19">
      <c r="A62" s="165"/>
      <c r="B62" s="149"/>
      <c r="C62" s="149"/>
      <c r="D62" s="149"/>
      <c r="E62" s="149"/>
      <c r="F62" s="149"/>
      <c r="G62" s="149"/>
      <c r="H62" s="149"/>
      <c r="I62" s="149"/>
      <c r="J62" s="149"/>
      <c r="K62" s="149"/>
      <c r="L62" s="149"/>
      <c r="M62" s="149"/>
      <c r="N62" s="149"/>
      <c r="O62" s="149"/>
      <c r="P62" s="149"/>
      <c r="Q62" s="149"/>
      <c r="R62" s="149"/>
      <c r="S62" s="150"/>
    </row>
  </sheetData>
  <sheetProtection algorithmName="SHA-512" hashValue="jPPrqhesqCp9hqo1nmIrl9hOVsRVBKBOJySeDeTm66Rvfg/rrQPM2eTqJxUeb6OuF/H8dJ6aWUZXo48U0gJuEA==" saltValue="Il8px3ckq9k9NeypKU/qqw==" spinCount="100000" sheet="1" selectLockedCells="1"/>
  <mergeCells count="10">
    <mergeCell ref="B16:D16"/>
    <mergeCell ref="B21:D21"/>
    <mergeCell ref="E21:F21"/>
    <mergeCell ref="A4:R5"/>
    <mergeCell ref="A1:S1"/>
    <mergeCell ref="A2:S2"/>
    <mergeCell ref="B10:D10"/>
    <mergeCell ref="B13:D13"/>
    <mergeCell ref="N6:O6"/>
    <mergeCell ref="P6:S6"/>
  </mergeCells>
  <hyperlinks>
    <hyperlink ref="M47" r:id="rId1"/>
  </hyperlinks>
  <pageMargins left="0.7" right="0.7" top="0.78740157499999996" bottom="0.78740157499999996" header="0.3" footer="0.3"/>
  <pageSetup paperSize="9" scale="60" fitToHeight="0" orientation="landscape"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dimension ref="A1:T83"/>
  <sheetViews>
    <sheetView showGridLines="0" showRuler="0" zoomScale="80" zoomScaleNormal="80" zoomScaleSheetLayoutView="90" zoomScalePageLayoutView="40" workbookViewId="0">
      <selection activeCell="Q19" sqref="Q19"/>
    </sheetView>
  </sheetViews>
  <sheetFormatPr defaultColWidth="11.42578125" defaultRowHeight="14.25"/>
  <cols>
    <col min="1" max="1" width="7.140625" style="113" customWidth="1"/>
    <col min="2" max="2" width="24.5703125" style="113" customWidth="1"/>
    <col min="3" max="3" width="36.7109375" style="113" customWidth="1"/>
    <col min="4" max="4" width="13.42578125" style="113" customWidth="1"/>
    <col min="5" max="5" width="12.28515625" style="113" customWidth="1"/>
    <col min="6" max="6" width="12.5703125" style="113" customWidth="1"/>
    <col min="7" max="8" width="12.5703125" style="113" bestFit="1" customWidth="1"/>
    <col min="9" max="9" width="12.5703125" style="113" customWidth="1"/>
    <col min="10" max="10" width="13.85546875" style="113" customWidth="1"/>
    <col min="11" max="11" width="13.5703125" style="113" customWidth="1"/>
    <col min="12" max="12" width="14" style="113" customWidth="1"/>
    <col min="13" max="14" width="12.85546875" style="113" customWidth="1"/>
    <col min="15" max="15" width="14" style="113" customWidth="1"/>
    <col min="16" max="16" width="12" style="113" bestFit="1" customWidth="1"/>
    <col min="17" max="17" width="18.42578125" style="113" customWidth="1"/>
    <col min="18" max="18" width="6" style="113" customWidth="1"/>
    <col min="19" max="16384" width="11.42578125" style="113"/>
  </cols>
  <sheetData>
    <row r="1" spans="1:18" ht="29.25" customHeight="1">
      <c r="A1" s="305" t="s">
        <v>377</v>
      </c>
      <c r="B1" s="306"/>
      <c r="C1" s="306"/>
      <c r="D1" s="306"/>
      <c r="E1" s="306"/>
      <c r="F1" s="306"/>
      <c r="G1" s="306"/>
      <c r="H1" s="306"/>
      <c r="I1" s="306"/>
      <c r="J1" s="306"/>
      <c r="K1" s="306"/>
      <c r="L1" s="306"/>
      <c r="M1" s="306"/>
      <c r="N1" s="306"/>
      <c r="O1" s="306"/>
      <c r="P1" s="306"/>
      <c r="Q1" s="306"/>
      <c r="R1" s="307"/>
    </row>
    <row r="2" spans="1:18" ht="29.25" customHeight="1">
      <c r="A2" s="308" t="s">
        <v>120</v>
      </c>
      <c r="B2" s="309"/>
      <c r="C2" s="309"/>
      <c r="D2" s="309"/>
      <c r="E2" s="309"/>
      <c r="F2" s="309"/>
      <c r="G2" s="309"/>
      <c r="H2" s="309"/>
      <c r="I2" s="309"/>
      <c r="J2" s="309"/>
      <c r="K2" s="309"/>
      <c r="L2" s="309"/>
      <c r="M2" s="309"/>
      <c r="N2" s="309"/>
      <c r="O2" s="309"/>
      <c r="P2" s="309"/>
      <c r="Q2" s="309"/>
      <c r="R2" s="310"/>
    </row>
    <row r="3" spans="1:18" ht="18" customHeight="1">
      <c r="A3" s="133"/>
      <c r="B3" s="128"/>
      <c r="C3" s="128"/>
      <c r="D3" s="128"/>
      <c r="E3" s="128"/>
      <c r="F3" s="128"/>
      <c r="G3" s="128"/>
      <c r="H3" s="128"/>
      <c r="I3" s="128"/>
      <c r="J3" s="128"/>
      <c r="K3" s="128"/>
      <c r="L3" s="128"/>
      <c r="M3" s="128"/>
      <c r="N3" s="128"/>
      <c r="O3" s="128"/>
      <c r="P3" s="128"/>
      <c r="Q3" s="128"/>
      <c r="R3" s="134"/>
    </row>
    <row r="4" spans="1:18" ht="18" customHeight="1">
      <c r="A4" s="304" t="s">
        <v>425</v>
      </c>
      <c r="B4" s="290"/>
      <c r="C4" s="290"/>
      <c r="D4" s="290"/>
      <c r="E4" s="290"/>
      <c r="F4" s="290"/>
      <c r="G4" s="290"/>
      <c r="H4" s="290"/>
      <c r="I4" s="290"/>
      <c r="J4" s="290"/>
      <c r="K4" s="290"/>
      <c r="L4" s="290"/>
      <c r="M4" s="290"/>
      <c r="N4" s="290"/>
      <c r="O4" s="290"/>
      <c r="P4" s="290"/>
      <c r="Q4" s="290"/>
      <c r="R4" s="325"/>
    </row>
    <row r="5" spans="1:18" ht="18" customHeight="1">
      <c r="A5" s="304"/>
      <c r="B5" s="290"/>
      <c r="C5" s="290"/>
      <c r="D5" s="290"/>
      <c r="E5" s="290"/>
      <c r="F5" s="290"/>
      <c r="G5" s="290"/>
      <c r="H5" s="290"/>
      <c r="I5" s="290"/>
      <c r="J5" s="290"/>
      <c r="K5" s="290"/>
      <c r="L5" s="290"/>
      <c r="M5" s="290"/>
      <c r="N5" s="290"/>
      <c r="O5" s="290"/>
      <c r="P5" s="290"/>
      <c r="Q5" s="290"/>
      <c r="R5" s="325"/>
    </row>
    <row r="6" spans="1:18" ht="18" customHeight="1">
      <c r="A6" s="133"/>
      <c r="B6" s="128"/>
      <c r="C6" s="128"/>
      <c r="D6" s="128"/>
      <c r="E6" s="128"/>
      <c r="F6" s="128"/>
      <c r="G6" s="128"/>
      <c r="H6" s="128"/>
      <c r="I6" s="128"/>
      <c r="J6" s="128"/>
      <c r="K6" s="128"/>
      <c r="L6" s="128"/>
      <c r="M6" s="128"/>
      <c r="N6" s="311" t="s">
        <v>445</v>
      </c>
      <c r="O6" s="311"/>
      <c r="P6" s="312">
        <f>'1 Geographic Data'!B8</f>
        <v>0</v>
      </c>
      <c r="Q6" s="312"/>
      <c r="R6" s="312"/>
    </row>
    <row r="7" spans="1:18" ht="18" customHeight="1">
      <c r="A7" s="133"/>
      <c r="B7" s="128"/>
      <c r="C7" s="128"/>
      <c r="D7" s="128"/>
      <c r="E7" s="136" t="s">
        <v>163</v>
      </c>
      <c r="F7" s="128"/>
      <c r="G7" s="128"/>
      <c r="H7" s="128"/>
      <c r="I7" s="128"/>
      <c r="J7" s="128"/>
      <c r="K7" s="128"/>
      <c r="L7" s="128"/>
      <c r="M7" s="128"/>
      <c r="N7" s="128"/>
      <c r="O7" s="128"/>
      <c r="P7" s="128"/>
      <c r="Q7" s="128"/>
      <c r="R7" s="134"/>
    </row>
    <row r="8" spans="1:18" ht="18" customHeight="1">
      <c r="A8" s="133"/>
      <c r="B8" s="202" t="s">
        <v>164</v>
      </c>
      <c r="C8" s="250" t="s">
        <v>434</v>
      </c>
      <c r="D8" s="69"/>
      <c r="E8" s="127">
        <v>1</v>
      </c>
      <c r="F8" s="326" t="str">
        <f>C8&amp;"        =        1  hectar"</f>
        <v>ha        =        1  hectar</v>
      </c>
      <c r="G8" s="327"/>
      <c r="H8" s="128"/>
      <c r="I8" s="128"/>
      <c r="J8" s="128"/>
      <c r="K8" s="128"/>
      <c r="L8" s="128"/>
      <c r="M8" s="128"/>
      <c r="N8" s="128"/>
      <c r="O8" s="128"/>
      <c r="P8" s="128"/>
      <c r="Q8" s="128"/>
      <c r="R8" s="134"/>
    </row>
    <row r="9" spans="1:18" ht="18" customHeight="1">
      <c r="A9" s="133"/>
      <c r="B9" s="69"/>
      <c r="C9" s="69"/>
      <c r="D9" s="128"/>
      <c r="E9" s="69"/>
      <c r="F9" s="69"/>
      <c r="G9" s="69"/>
      <c r="H9" s="128"/>
      <c r="I9" s="128"/>
      <c r="J9" s="128"/>
      <c r="K9" s="128"/>
      <c r="L9" s="128"/>
      <c r="M9" s="128"/>
      <c r="N9" s="128"/>
      <c r="O9" s="128"/>
      <c r="P9" s="128"/>
      <c r="Q9" s="128"/>
      <c r="R9" s="134"/>
    </row>
    <row r="10" spans="1:18" ht="18" customHeight="1">
      <c r="A10" s="133"/>
      <c r="B10" s="69"/>
      <c r="C10" s="69"/>
      <c r="D10" s="69"/>
      <c r="E10" s="69"/>
      <c r="F10" s="69"/>
      <c r="G10" s="69"/>
      <c r="H10" s="69"/>
      <c r="I10" s="128"/>
      <c r="J10" s="128"/>
      <c r="K10" s="128"/>
      <c r="L10" s="128"/>
      <c r="M10" s="128"/>
      <c r="N10" s="128"/>
      <c r="O10" s="128"/>
      <c r="P10" s="128"/>
      <c r="Q10" s="128"/>
      <c r="R10" s="134"/>
    </row>
    <row r="11" spans="1:18" ht="18" customHeight="1">
      <c r="A11" s="133"/>
      <c r="B11" s="69"/>
      <c r="C11" s="69"/>
      <c r="D11" s="125" t="s">
        <v>62</v>
      </c>
      <c r="E11" s="125" t="s">
        <v>35</v>
      </c>
      <c r="F11" s="125" t="s">
        <v>36</v>
      </c>
      <c r="G11" s="125" t="s">
        <v>37</v>
      </c>
      <c r="H11" s="125" t="s">
        <v>38</v>
      </c>
      <c r="I11" s="125" t="s">
        <v>39</v>
      </c>
      <c r="J11" s="125" t="s">
        <v>40</v>
      </c>
      <c r="K11" s="125" t="s">
        <v>41</v>
      </c>
      <c r="L11" s="125" t="s">
        <v>42</v>
      </c>
      <c r="M11" s="125" t="s">
        <v>43</v>
      </c>
      <c r="N11" s="125" t="s">
        <v>44</v>
      </c>
      <c r="O11" s="125" t="s">
        <v>45</v>
      </c>
      <c r="P11" s="128"/>
      <c r="Q11" s="128"/>
      <c r="R11" s="134"/>
    </row>
    <row r="12" spans="1:18" ht="18" customHeight="1">
      <c r="A12" s="133"/>
      <c r="B12" s="330" t="str">
        <f>'1 Geographic Data'!A16</f>
        <v>Mean daily temperature [°C]:</v>
      </c>
      <c r="C12" s="331"/>
      <c r="D12" s="138">
        <f>'1 Geographic Data'!B16</f>
        <v>25</v>
      </c>
      <c r="E12" s="138">
        <f>'1 Geographic Data'!C16</f>
        <v>26</v>
      </c>
      <c r="F12" s="138">
        <f>'1 Geographic Data'!D16</f>
        <v>26</v>
      </c>
      <c r="G12" s="138">
        <f>'1 Geographic Data'!E16</f>
        <v>26</v>
      </c>
      <c r="H12" s="138">
        <f>'1 Geographic Data'!F16</f>
        <v>25</v>
      </c>
      <c r="I12" s="138">
        <f>'1 Geographic Data'!G16</f>
        <v>23</v>
      </c>
      <c r="J12" s="138">
        <f>'1 Geographic Data'!H16</f>
        <v>22</v>
      </c>
      <c r="K12" s="138">
        <f>'1 Geographic Data'!I16</f>
        <v>23</v>
      </c>
      <c r="L12" s="138">
        <f>'1 Geographic Data'!J16</f>
        <v>24</v>
      </c>
      <c r="M12" s="138">
        <f>'1 Geographic Data'!K16</f>
        <v>25</v>
      </c>
      <c r="N12" s="138">
        <f>'1 Geographic Data'!L16</f>
        <v>25</v>
      </c>
      <c r="O12" s="138">
        <f>'1 Geographic Data'!M16</f>
        <v>25</v>
      </c>
      <c r="P12" s="139" t="s">
        <v>143</v>
      </c>
      <c r="Q12" s="140" t="s">
        <v>118</v>
      </c>
      <c r="R12" s="134"/>
    </row>
    <row r="13" spans="1:18" ht="18" customHeight="1">
      <c r="A13" s="133"/>
      <c r="B13" s="330" t="str">
        <f>'1 Geographic Data'!A17</f>
        <v>Rainfall [mm/month]:</v>
      </c>
      <c r="C13" s="331"/>
      <c r="D13" s="139">
        <f>'1 Geographic Data'!B17</f>
        <v>30</v>
      </c>
      <c r="E13" s="139">
        <f>'1 Geographic Data'!C17</f>
        <v>26</v>
      </c>
      <c r="F13" s="139">
        <f>'1 Geographic Data'!D17</f>
        <v>60</v>
      </c>
      <c r="G13" s="139">
        <f>'1 Geographic Data'!E17</f>
        <v>130</v>
      </c>
      <c r="H13" s="139">
        <f>'1 Geographic Data'!F17</f>
        <v>90</v>
      </c>
      <c r="I13" s="139">
        <f>'1 Geographic Data'!G17</f>
        <v>37</v>
      </c>
      <c r="J13" s="139">
        <f>'1 Geographic Data'!H17</f>
        <v>30</v>
      </c>
      <c r="K13" s="139">
        <f>'1 Geographic Data'!I17</f>
        <v>30</v>
      </c>
      <c r="L13" s="139">
        <f>'1 Geographic Data'!J17</f>
        <v>28</v>
      </c>
      <c r="M13" s="139">
        <f>'1 Geographic Data'!K17</f>
        <v>57</v>
      </c>
      <c r="N13" s="139">
        <f>'1 Geographic Data'!L17</f>
        <v>90</v>
      </c>
      <c r="O13" s="139">
        <f>'1 Geographic Data'!M17</f>
        <v>50</v>
      </c>
      <c r="P13" s="139" t="s">
        <v>144</v>
      </c>
      <c r="Q13" s="141" t="s">
        <v>119</v>
      </c>
      <c r="R13" s="134"/>
    </row>
    <row r="14" spans="1:18" ht="18" customHeight="1">
      <c r="A14" s="133"/>
      <c r="B14" s="333" t="str">
        <f>B19 &amp; " Crop Water Need [mm/month]:"</f>
        <v>Bean/green Crop Water Need [mm/month]:</v>
      </c>
      <c r="C14" s="333"/>
      <c r="D14" s="142">
        <f>'General Calculation'!E43</f>
        <v>0</v>
      </c>
      <c r="E14" s="142">
        <f>'General Calculation'!F43</f>
        <v>38.275146000000021</v>
      </c>
      <c r="F14" s="142">
        <f>'General Calculation'!G43</f>
        <v>128.59695000000011</v>
      </c>
      <c r="G14" s="142">
        <f>'General Calculation'!H43</f>
        <v>137.8041120000002</v>
      </c>
      <c r="H14" s="142">
        <f>'General Calculation'!I43</f>
        <v>0</v>
      </c>
      <c r="I14" s="142">
        <f>'General Calculation'!J43</f>
        <v>0</v>
      </c>
      <c r="J14" s="142">
        <f>'General Calculation'!K43</f>
        <v>0</v>
      </c>
      <c r="K14" s="142">
        <f>'General Calculation'!L43</f>
        <v>0</v>
      </c>
      <c r="L14" s="142">
        <f>'General Calculation'!M43</f>
        <v>0</v>
      </c>
      <c r="M14" s="142">
        <f>'General Calculation'!N43</f>
        <v>0</v>
      </c>
      <c r="N14" s="142">
        <f>'General Calculation'!O43</f>
        <v>0</v>
      </c>
      <c r="O14" s="142">
        <f>'General Calculation'!P43</f>
        <v>0</v>
      </c>
      <c r="P14" s="139" t="s">
        <v>144</v>
      </c>
      <c r="Q14" s="128"/>
      <c r="R14" s="134"/>
    </row>
    <row r="15" spans="1:18" ht="18" customHeight="1">
      <c r="A15" s="133"/>
      <c r="B15" s="333"/>
      <c r="C15" s="333"/>
      <c r="D15" s="128"/>
      <c r="E15" s="128"/>
      <c r="F15" s="128"/>
      <c r="G15" s="128"/>
      <c r="H15" s="128"/>
      <c r="I15" s="128"/>
      <c r="J15" s="128"/>
      <c r="K15" s="128"/>
      <c r="L15" s="128"/>
      <c r="M15" s="128"/>
      <c r="N15" s="128"/>
      <c r="O15" s="128"/>
      <c r="P15" s="128"/>
      <c r="Q15" s="128"/>
      <c r="R15" s="134"/>
    </row>
    <row r="16" spans="1:18" ht="18" customHeight="1">
      <c r="A16" s="318" t="s">
        <v>173</v>
      </c>
      <c r="B16" s="143"/>
      <c r="C16" s="143"/>
      <c r="D16" s="143"/>
      <c r="E16" s="143"/>
      <c r="F16" s="143"/>
      <c r="G16" s="143"/>
      <c r="H16" s="143"/>
      <c r="I16" s="143"/>
      <c r="J16" s="143"/>
      <c r="K16" s="143"/>
      <c r="L16" s="143"/>
      <c r="M16" s="144"/>
      <c r="N16" s="143"/>
      <c r="O16" s="143"/>
      <c r="P16" s="143"/>
      <c r="Q16" s="143"/>
      <c r="R16" s="212"/>
    </row>
    <row r="17" spans="1:20" ht="18" customHeight="1">
      <c r="A17" s="319"/>
      <c r="B17" s="328" t="s">
        <v>165</v>
      </c>
      <c r="C17" s="328"/>
      <c r="D17" s="128"/>
      <c r="E17" s="136" t="str">
        <f>"Area in "&amp;C8</f>
        <v>Area in ha</v>
      </c>
      <c r="F17" s="329" t="s">
        <v>166</v>
      </c>
      <c r="G17" s="329"/>
      <c r="H17" s="128"/>
      <c r="I17" s="136" t="s">
        <v>170</v>
      </c>
      <c r="J17" s="128"/>
      <c r="K17" s="328" t="s">
        <v>167</v>
      </c>
      <c r="L17" s="328"/>
      <c r="M17" s="128"/>
      <c r="N17" s="332" t="s">
        <v>168</v>
      </c>
      <c r="O17" s="332"/>
      <c r="P17" s="128"/>
      <c r="Q17" s="69" t="s">
        <v>416</v>
      </c>
      <c r="R17" s="134"/>
      <c r="S17" s="335"/>
      <c r="T17" s="336"/>
    </row>
    <row r="18" spans="1:20" ht="18" customHeight="1">
      <c r="A18" s="319"/>
      <c r="B18" s="128"/>
      <c r="C18" s="128"/>
      <c r="D18" s="128"/>
      <c r="E18" s="128"/>
      <c r="F18" s="128"/>
      <c r="G18" s="128" t="s">
        <v>446</v>
      </c>
      <c r="H18" s="128"/>
      <c r="I18" s="128"/>
      <c r="J18" s="128"/>
      <c r="K18" s="128"/>
      <c r="L18" s="128"/>
      <c r="M18" s="128"/>
      <c r="N18" s="201"/>
      <c r="O18" s="128"/>
      <c r="P18" s="128"/>
      <c r="Q18" s="128"/>
      <c r="R18" s="134"/>
      <c r="S18" s="337"/>
      <c r="T18" s="336"/>
    </row>
    <row r="19" spans="1:20" ht="18" customHeight="1">
      <c r="A19" s="319"/>
      <c r="B19" s="369" t="s">
        <v>28</v>
      </c>
      <c r="C19" s="370"/>
      <c r="D19" s="128"/>
      <c r="E19" s="127">
        <v>1</v>
      </c>
      <c r="F19" s="128"/>
      <c r="G19" s="145">
        <v>43142</v>
      </c>
      <c r="H19" s="128"/>
      <c r="I19" s="127" t="s">
        <v>99</v>
      </c>
      <c r="J19" s="146"/>
      <c r="K19" s="371" t="s">
        <v>135</v>
      </c>
      <c r="L19" s="371"/>
      <c r="M19" s="146"/>
      <c r="N19" s="147" t="str">
        <f>IF('General Calculation'!B36=0,"",'General Calculation'!B36*100&amp;" %")</f>
        <v>65 %</v>
      </c>
      <c r="O19" s="146"/>
      <c r="P19" s="128"/>
      <c r="Q19" s="127" t="s">
        <v>417</v>
      </c>
      <c r="R19" s="134"/>
      <c r="S19" s="337"/>
      <c r="T19" s="336"/>
    </row>
    <row r="20" spans="1:20" ht="18" customHeight="1">
      <c r="A20" s="319"/>
      <c r="B20" s="146"/>
      <c r="C20" s="146"/>
      <c r="D20" s="146"/>
      <c r="E20" s="146"/>
      <c r="F20" s="146"/>
      <c r="G20" s="146"/>
      <c r="H20" s="146"/>
      <c r="I20" s="146"/>
      <c r="J20" s="146"/>
      <c r="K20" s="146"/>
      <c r="L20" s="146"/>
      <c r="M20" s="146"/>
      <c r="N20" s="147"/>
      <c r="O20" s="313" t="s">
        <v>429</v>
      </c>
      <c r="P20" s="314"/>
      <c r="Q20" s="314"/>
      <c r="R20" s="315"/>
      <c r="S20" s="337"/>
      <c r="T20" s="336"/>
    </row>
    <row r="21" spans="1:20" ht="9.75" customHeight="1">
      <c r="A21" s="320"/>
      <c r="B21" s="148"/>
      <c r="C21" s="148"/>
      <c r="D21" s="149"/>
      <c r="E21" s="149"/>
      <c r="F21" s="149"/>
      <c r="G21" s="149"/>
      <c r="H21" s="149"/>
      <c r="I21" s="148"/>
      <c r="J21" s="148"/>
      <c r="K21" s="148"/>
      <c r="L21" s="148"/>
      <c r="M21" s="148"/>
      <c r="N21" s="148"/>
      <c r="O21" s="316"/>
      <c r="P21" s="316"/>
      <c r="Q21" s="316"/>
      <c r="R21" s="317"/>
      <c r="S21" s="337"/>
      <c r="T21" s="336"/>
    </row>
    <row r="22" spans="1:20" ht="18" customHeight="1">
      <c r="A22" s="133"/>
      <c r="B22" s="146"/>
      <c r="C22" s="146"/>
      <c r="D22" s="146"/>
      <c r="E22" s="146"/>
      <c r="F22" s="146"/>
      <c r="G22" s="146"/>
      <c r="H22" s="146"/>
      <c r="I22" s="146"/>
      <c r="J22" s="146"/>
      <c r="K22" s="146"/>
      <c r="L22" s="146"/>
      <c r="M22" s="146"/>
      <c r="N22" s="146"/>
      <c r="O22" s="146"/>
      <c r="P22" s="128"/>
      <c r="Q22" s="128"/>
      <c r="R22" s="134"/>
    </row>
    <row r="23" spans="1:20" ht="18" customHeight="1">
      <c r="A23" s="133"/>
      <c r="B23" s="146"/>
      <c r="C23" s="146"/>
      <c r="D23" s="146"/>
      <c r="E23" s="146"/>
      <c r="F23" s="146"/>
      <c r="G23" s="146"/>
      <c r="H23" s="146"/>
      <c r="I23" s="146"/>
      <c r="J23" s="146"/>
      <c r="K23" s="146"/>
      <c r="L23" s="146"/>
      <c r="M23" s="146"/>
      <c r="N23" s="146"/>
      <c r="O23" s="146"/>
      <c r="P23" s="128"/>
      <c r="Q23" s="128"/>
      <c r="R23" s="134"/>
    </row>
    <row r="24" spans="1:20" ht="18" customHeight="1">
      <c r="A24" s="318" t="s">
        <v>190</v>
      </c>
      <c r="B24" s="151"/>
      <c r="C24" s="151"/>
      <c r="D24" s="151"/>
      <c r="E24" s="143"/>
      <c r="F24" s="143"/>
      <c r="G24" s="143"/>
      <c r="H24" s="143"/>
      <c r="I24" s="143"/>
      <c r="J24" s="143"/>
      <c r="K24" s="143"/>
      <c r="L24" s="143"/>
      <c r="M24" s="143"/>
      <c r="N24" s="143"/>
      <c r="O24" s="143"/>
      <c r="P24" s="143"/>
      <c r="Q24" s="143"/>
      <c r="R24" s="212"/>
    </row>
    <row r="25" spans="1:20" ht="18" customHeight="1">
      <c r="A25" s="319"/>
      <c r="B25" s="147" t="s">
        <v>296</v>
      </c>
      <c r="C25" s="372" t="s">
        <v>289</v>
      </c>
      <c r="D25" s="152"/>
      <c r="E25" s="152"/>
      <c r="F25" s="365" t="s">
        <v>371</v>
      </c>
      <c r="G25" s="366" t="str">
        <f>IF('Soil Information'!I3=1,"",IF('Soil Information'!I3=2,'Soil Information'!R15,IF('Soil Information'!I3=3,'Soil Information'!R17,'Soil Information'!R19)))</f>
        <v xml:space="preserve">Clayey soils have a high water-holding capacity. Irrigation can be scheduled less frequent with high amounts of water. </v>
      </c>
      <c r="H25" s="152"/>
      <c r="I25" s="152"/>
      <c r="J25" s="152"/>
      <c r="K25" s="152"/>
      <c r="L25" s="152"/>
      <c r="M25" s="152"/>
      <c r="N25" s="128"/>
      <c r="O25" s="128"/>
      <c r="P25" s="128"/>
      <c r="Q25" s="128"/>
      <c r="R25" s="134"/>
    </row>
    <row r="26" spans="1:20" ht="18" customHeight="1">
      <c r="A26" s="319"/>
      <c r="B26" s="146"/>
      <c r="C26" s="146"/>
      <c r="D26" s="152"/>
      <c r="E26" s="152"/>
      <c r="F26" s="152"/>
      <c r="G26" s="152"/>
      <c r="H26" s="152"/>
      <c r="I26" s="152"/>
      <c r="J26" s="152"/>
      <c r="K26" s="152"/>
      <c r="L26" s="152"/>
      <c r="M26" s="152"/>
      <c r="N26" s="128"/>
      <c r="O26" s="128"/>
      <c r="P26" s="128"/>
      <c r="Q26" s="128"/>
      <c r="R26" s="134"/>
    </row>
    <row r="27" spans="1:20" ht="22.5" customHeight="1">
      <c r="A27" s="319"/>
      <c r="B27" s="147" t="s">
        <v>297</v>
      </c>
      <c r="C27" s="373" t="s">
        <v>345</v>
      </c>
      <c r="D27" s="152"/>
      <c r="E27" s="152"/>
      <c r="F27" s="365" t="s">
        <v>372</v>
      </c>
      <c r="G27" s="366" t="str">
        <f>IF('Soil Information'!I10=1,"",IF('Soil Information'!I10=2,'Soil Information'!R5,IF('Soil Information'!I10=3,'Soil Information'!R7,'Soil Information'!R9)))</f>
        <v>Bananas, beans, beets, carrots, clover, cacao, cucumber, groundnuts, palm trees peas, pepper, sisal, soybeans, sugarbeet, sunflower, tobacco, tomatoes</v>
      </c>
      <c r="H27" s="152"/>
      <c r="I27" s="152"/>
      <c r="J27" s="152"/>
      <c r="K27" s="152"/>
      <c r="L27" s="152"/>
      <c r="M27" s="152"/>
      <c r="N27" s="128"/>
      <c r="O27" s="128"/>
      <c r="P27" s="128"/>
      <c r="Q27" s="128"/>
      <c r="R27" s="134"/>
    </row>
    <row r="28" spans="1:20" ht="18" customHeight="1">
      <c r="A28" s="319"/>
      <c r="B28" s="146"/>
      <c r="C28" s="146"/>
      <c r="D28" s="152"/>
      <c r="E28" s="152"/>
      <c r="F28" s="152"/>
      <c r="G28" s="152"/>
      <c r="H28" s="152"/>
      <c r="I28" s="152"/>
      <c r="J28" s="152"/>
      <c r="K28" s="152"/>
      <c r="L28" s="152"/>
      <c r="M28" s="152"/>
      <c r="N28" s="128"/>
      <c r="O28" s="128"/>
      <c r="P28" s="128"/>
      <c r="Q28" s="128"/>
      <c r="R28" s="134"/>
    </row>
    <row r="29" spans="1:20" ht="18" customHeight="1">
      <c r="A29" s="319"/>
      <c r="B29" s="147" t="s">
        <v>306</v>
      </c>
      <c r="C29" s="153">
        <f>IFERROR(INDEX('Soil Information'!K24:M26,'Soil Information'!I2,'Soil Information'!I9),"")</f>
        <v>50</v>
      </c>
      <c r="D29" s="152"/>
      <c r="E29" s="152"/>
      <c r="F29" s="152"/>
      <c r="G29" s="152"/>
      <c r="H29" s="152"/>
      <c r="I29" s="152"/>
      <c r="J29" s="152"/>
      <c r="K29" s="152"/>
      <c r="L29" s="152"/>
      <c r="M29" s="152"/>
      <c r="N29" s="128"/>
      <c r="O29" s="128"/>
      <c r="P29" s="128"/>
      <c r="Q29" s="128"/>
      <c r="R29" s="134"/>
    </row>
    <row r="30" spans="1:20" ht="18" customHeight="1">
      <c r="A30" s="320"/>
      <c r="B30" s="149"/>
      <c r="C30" s="149"/>
      <c r="D30" s="149"/>
      <c r="E30" s="149"/>
      <c r="F30" s="149"/>
      <c r="G30" s="149"/>
      <c r="H30" s="149"/>
      <c r="I30" s="149"/>
      <c r="J30" s="149"/>
      <c r="K30" s="149"/>
      <c r="L30" s="149"/>
      <c r="M30" s="149"/>
      <c r="N30" s="149"/>
      <c r="O30" s="149"/>
      <c r="P30" s="149"/>
      <c r="Q30" s="149"/>
      <c r="R30" s="150"/>
    </row>
    <row r="31" spans="1:20" ht="18" customHeight="1">
      <c r="A31" s="133"/>
      <c r="B31" s="128"/>
      <c r="C31" s="128"/>
      <c r="D31" s="128"/>
      <c r="E31" s="128"/>
      <c r="F31" s="128"/>
      <c r="G31" s="128"/>
      <c r="H31" s="128"/>
      <c r="I31" s="128"/>
      <c r="J31" s="128"/>
      <c r="K31" s="128"/>
      <c r="L31" s="128"/>
      <c r="M31" s="128"/>
      <c r="N31" s="128"/>
      <c r="O31" s="128"/>
      <c r="P31" s="128"/>
      <c r="Q31" s="128"/>
      <c r="R31" s="134"/>
    </row>
    <row r="32" spans="1:20" ht="18" customHeight="1">
      <c r="A32" s="223"/>
      <c r="B32" s="223"/>
      <c r="C32" s="339" t="s">
        <v>436</v>
      </c>
      <c r="D32" s="339"/>
      <c r="E32" s="339"/>
      <c r="F32" s="338" t="str">
        <f>B19</f>
        <v>Bean/green</v>
      </c>
      <c r="G32" s="338"/>
      <c r="H32" s="338"/>
      <c r="I32" s="225" t="s">
        <v>437</v>
      </c>
      <c r="J32" s="338" t="str">
        <f>C25</f>
        <v>Clayey soil</v>
      </c>
      <c r="K32" s="338"/>
      <c r="L32" s="226" t="s">
        <v>439</v>
      </c>
      <c r="M32" s="334" t="str">
        <f>'1 Geographic Data'!$B$7</f>
        <v>Kenia</v>
      </c>
      <c r="N32" s="334"/>
      <c r="O32" s="334"/>
      <c r="P32" s="223"/>
      <c r="Q32" s="223"/>
      <c r="R32" s="224"/>
    </row>
    <row r="33" spans="1:18" ht="18" customHeight="1" thickBot="1">
      <c r="A33" s="133"/>
      <c r="B33" s="128"/>
      <c r="C33" s="128"/>
      <c r="D33" s="154"/>
      <c r="E33" s="128"/>
      <c r="F33" s="128"/>
      <c r="G33" s="128"/>
      <c r="H33" s="128"/>
      <c r="I33" s="128"/>
      <c r="J33" s="128"/>
      <c r="K33" s="128"/>
      <c r="L33" s="128"/>
      <c r="M33" s="128"/>
      <c r="N33" s="128"/>
      <c r="O33" s="128"/>
      <c r="P33" s="128"/>
      <c r="Q33" s="128"/>
      <c r="R33" s="134"/>
    </row>
    <row r="34" spans="1:18" ht="18" customHeight="1">
      <c r="A34" s="133"/>
      <c r="B34" s="321" t="s">
        <v>423</v>
      </c>
      <c r="C34" s="322"/>
      <c r="D34" s="206" t="s">
        <v>62</v>
      </c>
      <c r="E34" s="206" t="s">
        <v>35</v>
      </c>
      <c r="F34" s="206" t="s">
        <v>36</v>
      </c>
      <c r="G34" s="206" t="s">
        <v>37</v>
      </c>
      <c r="H34" s="206" t="s">
        <v>38</v>
      </c>
      <c r="I34" s="206" t="s">
        <v>39</v>
      </c>
      <c r="J34" s="206" t="s">
        <v>40</v>
      </c>
      <c r="K34" s="206" t="s">
        <v>41</v>
      </c>
      <c r="L34" s="206" t="s">
        <v>42</v>
      </c>
      <c r="M34" s="206" t="s">
        <v>43</v>
      </c>
      <c r="N34" s="207" t="s">
        <v>44</v>
      </c>
      <c r="O34" s="208" t="s">
        <v>45</v>
      </c>
      <c r="P34" s="201"/>
      <c r="Q34" s="201"/>
      <c r="R34" s="203"/>
    </row>
    <row r="35" spans="1:18" ht="68.25" customHeight="1" thickBot="1">
      <c r="A35" s="133"/>
      <c r="B35" s="323"/>
      <c r="C35" s="324"/>
      <c r="D35" s="209" t="str">
        <f>IF('Soil Information'!D50&lt;&gt;"",'Soil Information'!D52 &amp;" m³ every " &amp;'Soil Information'!D50 &amp;" days","")</f>
        <v/>
      </c>
      <c r="E35" s="210" t="str">
        <f>IF('Soil Information'!E50&lt;&gt;"",'Soil Information'!E52 &amp;" m³ every " &amp;'Soil Information'!E50 &amp;" days","")</f>
        <v>276 m³ every 13 days</v>
      </c>
      <c r="F35" s="210" t="str">
        <f>IF('Soil Information'!F50&lt;&gt;"",'Soil Information'!F52 &amp;" m³ every " &amp;'Soil Information'!F50 &amp;" days","")</f>
        <v>498 m³ every 12 days</v>
      </c>
      <c r="G35" s="210" t="str">
        <f>IF('Soil Information'!G50&lt;&gt;"",'Soil Information'!G52 &amp;" m³ every " &amp;'Soil Information'!G50 &amp;" days","")</f>
        <v>459 m³ every 10 days</v>
      </c>
      <c r="H35" s="210" t="str">
        <f>IF('Soil Information'!H50&lt;&gt;"",'Soil Information'!H52 &amp;" m³ every " &amp;'Soil Information'!H50 &amp;" days","")</f>
        <v/>
      </c>
      <c r="I35" s="210" t="str">
        <f>IF('Soil Information'!I50&lt;&gt;"",'Soil Information'!I52 &amp;" m³ every " &amp;'Soil Information'!I50 &amp;" days","")</f>
        <v/>
      </c>
      <c r="J35" s="210" t="str">
        <f>IF('Soil Information'!J50&lt;&gt;"",'Soil Information'!J52 &amp;" m³ every " &amp;'Soil Information'!J50 &amp;" days","")</f>
        <v/>
      </c>
      <c r="K35" s="210" t="str">
        <f>IF('Soil Information'!K50&lt;&gt;"",'Soil Information'!K52 &amp;" m³ every " &amp;'Soil Information'!K50 &amp;" days","")</f>
        <v/>
      </c>
      <c r="L35" s="210" t="str">
        <f>IF('Soil Information'!L50&lt;&gt;"",'Soil Information'!L52 &amp;" m³ every " &amp;'Soil Information'!L50 &amp;" days","")</f>
        <v/>
      </c>
      <c r="M35" s="210" t="str">
        <f>IF('Soil Information'!M50&lt;&gt;"",'Soil Information'!M52 &amp;" m³ every " &amp;'Soil Information'!M50 &amp;" days","")</f>
        <v/>
      </c>
      <c r="N35" s="210" t="str">
        <f>IF('Soil Information'!N50&lt;&gt;"",'Soil Information'!N52 &amp;" m³ every " &amp;'Soil Information'!N50 &amp;" days","")</f>
        <v/>
      </c>
      <c r="O35" s="211" t="str">
        <f>IF('Soil Information'!O50&lt;&gt;"",'Soil Information'!O52 &amp;" m³ every " &amp;'Soil Information'!O50 &amp;" days","")</f>
        <v/>
      </c>
      <c r="P35" s="201"/>
      <c r="Q35" s="201"/>
      <c r="R35" s="203"/>
    </row>
    <row r="36" spans="1:18" ht="8.25" customHeight="1">
      <c r="A36" s="133"/>
      <c r="B36" s="220"/>
      <c r="C36" s="220"/>
      <c r="D36" s="205"/>
      <c r="E36" s="205"/>
      <c r="F36" s="205"/>
      <c r="G36" s="205"/>
      <c r="H36" s="205"/>
      <c r="I36" s="205"/>
      <c r="J36" s="205"/>
      <c r="K36" s="205"/>
      <c r="L36" s="205"/>
      <c r="M36" s="205"/>
      <c r="N36" s="205"/>
      <c r="O36" s="205"/>
      <c r="P36" s="201"/>
      <c r="Q36" s="201"/>
      <c r="R36" s="203"/>
    </row>
    <row r="37" spans="1:18" ht="36" customHeight="1">
      <c r="A37" s="200"/>
      <c r="B37" s="367" t="s">
        <v>433</v>
      </c>
      <c r="C37" s="368"/>
      <c r="D37" s="221" t="str">
        <f>IFERROR('Soil Information'!D52/'Soil Information'!D50,"")</f>
        <v/>
      </c>
      <c r="E37" s="155">
        <f>IFERROR('Soil Information'!E52/'Soil Information'!E50,"")</f>
        <v>21.23076923076923</v>
      </c>
      <c r="F37" s="155">
        <f>IFERROR('Soil Information'!F52/'Soil Information'!F50,"")</f>
        <v>41.5</v>
      </c>
      <c r="G37" s="155">
        <f>IFERROR('Soil Information'!G52/'Soil Information'!G50,"")</f>
        <v>45.9</v>
      </c>
      <c r="H37" s="155" t="str">
        <f>IFERROR('Soil Information'!H52/'Soil Information'!H50,"")</f>
        <v/>
      </c>
      <c r="I37" s="155" t="str">
        <f>IFERROR('Soil Information'!I52/'Soil Information'!I50,"")</f>
        <v/>
      </c>
      <c r="J37" s="155" t="str">
        <f>IFERROR('Soil Information'!J52/'Soil Information'!J50,"")</f>
        <v/>
      </c>
      <c r="K37" s="155" t="str">
        <f>IFERROR('Soil Information'!K52/'Soil Information'!K50,"")</f>
        <v/>
      </c>
      <c r="L37" s="155" t="str">
        <f>IFERROR('Soil Information'!L52/'Soil Information'!L50,"")</f>
        <v/>
      </c>
      <c r="M37" s="155" t="str">
        <f>IFERROR('Soil Information'!M52/'Soil Information'!M50,"")</f>
        <v/>
      </c>
      <c r="N37" s="155" t="str">
        <f>IFERROR('Soil Information'!N52/'Soil Information'!N50,"")</f>
        <v/>
      </c>
      <c r="O37" s="155" t="str">
        <f>IFERROR('Soil Information'!O52/'Soil Information'!O50,"")</f>
        <v/>
      </c>
      <c r="P37" s="201"/>
      <c r="Q37" s="201"/>
      <c r="R37" s="203"/>
    </row>
    <row r="38" spans="1:18" ht="50.25" customHeight="1">
      <c r="A38" s="214"/>
      <c r="B38" s="227" t="s">
        <v>435</v>
      </c>
      <c r="C38" s="222" t="str">
        <f>"Total area: "&amp;E19 &amp; C8</f>
        <v>Total area: 1ha</v>
      </c>
      <c r="D38" s="219" t="str">
        <f>IFERROR(1/'Soil Information'!D50,"")</f>
        <v/>
      </c>
      <c r="E38" s="219">
        <f>IFERROR(1/'Soil Information'!E50,"")</f>
        <v>7.6923076923076927E-2</v>
      </c>
      <c r="F38" s="219">
        <f>IFERROR(1/'Soil Information'!F50,"")</f>
        <v>8.3333333333333329E-2</v>
      </c>
      <c r="G38" s="219">
        <f>IFERROR(1/'Soil Information'!G50,"")</f>
        <v>0.1</v>
      </c>
      <c r="H38" s="219" t="str">
        <f>IFERROR(1/'Soil Information'!H50,"")</f>
        <v/>
      </c>
      <c r="I38" s="219" t="str">
        <f>IFERROR(1/'Soil Information'!I50,"")</f>
        <v/>
      </c>
      <c r="J38" s="219" t="str">
        <f>IFERROR(1/'Soil Information'!J50,"")</f>
        <v/>
      </c>
      <c r="K38" s="219" t="str">
        <f>IFERROR(1/'Soil Information'!K50,"")</f>
        <v/>
      </c>
      <c r="L38" s="219" t="str">
        <f>IFERROR(1/'Soil Information'!L50,"")</f>
        <v/>
      </c>
      <c r="M38" s="219" t="str">
        <f>IFERROR(1/'Soil Information'!M50,"")</f>
        <v/>
      </c>
      <c r="N38" s="219" t="str">
        <f>IFERROR(1/'Soil Information'!N50,"")</f>
        <v/>
      </c>
      <c r="O38" s="219" t="str">
        <f>IFERROR(1/'Soil Information'!O50,"")</f>
        <v/>
      </c>
      <c r="P38" s="215"/>
      <c r="Q38" s="215"/>
      <c r="R38" s="216"/>
    </row>
    <row r="39" spans="1:18" ht="18" customHeight="1">
      <c r="A39" s="200"/>
      <c r="B39" s="201"/>
      <c r="C39" s="201"/>
      <c r="D39" s="201"/>
      <c r="E39" s="201"/>
      <c r="F39" s="201"/>
      <c r="G39" s="201"/>
      <c r="H39" s="201"/>
      <c r="I39" s="201"/>
      <c r="J39" s="201"/>
      <c r="K39" s="201"/>
      <c r="L39" s="201"/>
      <c r="M39" s="201"/>
      <c r="N39" s="201"/>
      <c r="O39" s="201"/>
      <c r="P39" s="201"/>
      <c r="Q39" s="201"/>
      <c r="R39" s="203"/>
    </row>
    <row r="40" spans="1:18" ht="18" customHeight="1">
      <c r="A40" s="200"/>
      <c r="B40" s="201"/>
      <c r="C40" s="201"/>
      <c r="D40" s="201"/>
      <c r="E40" s="201"/>
      <c r="F40" s="201"/>
      <c r="G40" s="201"/>
      <c r="H40" s="201"/>
      <c r="I40" s="201"/>
      <c r="J40" s="201"/>
      <c r="K40" s="201"/>
      <c r="L40" s="201"/>
      <c r="M40" s="201"/>
      <c r="N40" s="201"/>
      <c r="O40" s="201"/>
      <c r="P40" s="201"/>
      <c r="Q40" s="201"/>
      <c r="R40" s="203"/>
    </row>
    <row r="41" spans="1:18" ht="18" customHeight="1">
      <c r="A41" s="200"/>
      <c r="B41" s="201"/>
      <c r="C41" s="201"/>
      <c r="D41" s="201"/>
      <c r="E41" s="201"/>
      <c r="F41" s="201"/>
      <c r="G41" s="201"/>
      <c r="H41" s="201"/>
      <c r="I41" s="201"/>
      <c r="J41" s="201"/>
      <c r="K41" s="201"/>
      <c r="L41" s="201"/>
      <c r="M41" s="201"/>
      <c r="N41" s="201"/>
      <c r="O41" s="201"/>
      <c r="P41" s="201"/>
      <c r="Q41" s="201"/>
      <c r="R41" s="203"/>
    </row>
    <row r="42" spans="1:18" ht="18" customHeight="1">
      <c r="A42" s="200"/>
      <c r="B42" s="201"/>
      <c r="C42" s="201"/>
      <c r="D42" s="201"/>
      <c r="E42" s="201"/>
      <c r="F42" s="201"/>
      <c r="G42" s="201"/>
      <c r="H42" s="201"/>
      <c r="I42" s="201"/>
      <c r="J42" s="201"/>
      <c r="K42" s="201"/>
      <c r="L42" s="201"/>
      <c r="M42" s="201"/>
      <c r="N42" s="201"/>
      <c r="O42" s="201"/>
      <c r="P42" s="201"/>
      <c r="Q42" s="201"/>
      <c r="R42" s="203"/>
    </row>
    <row r="43" spans="1:18" ht="18" customHeight="1">
      <c r="A43" s="200"/>
      <c r="B43" s="201"/>
      <c r="C43" s="201"/>
      <c r="D43" s="201"/>
      <c r="E43" s="201"/>
      <c r="F43" s="201"/>
      <c r="G43" s="201"/>
      <c r="H43" s="201"/>
      <c r="I43" s="201"/>
      <c r="J43" s="201"/>
      <c r="K43" s="201"/>
      <c r="L43" s="201"/>
      <c r="M43" s="201"/>
      <c r="N43" s="201"/>
      <c r="O43" s="201"/>
      <c r="P43" s="201"/>
      <c r="Q43" s="201"/>
      <c r="R43" s="203"/>
    </row>
    <row r="44" spans="1:18" ht="18" customHeight="1">
      <c r="A44" s="200"/>
      <c r="B44" s="201"/>
      <c r="C44" s="201"/>
      <c r="D44" s="201"/>
      <c r="E44" s="201"/>
      <c r="F44" s="201"/>
      <c r="G44" s="201"/>
      <c r="H44" s="201"/>
      <c r="I44" s="201"/>
      <c r="J44" s="201"/>
      <c r="K44" s="201"/>
      <c r="L44" s="201"/>
      <c r="M44" s="201"/>
      <c r="N44" s="201"/>
      <c r="O44" s="201"/>
      <c r="P44" s="201"/>
      <c r="Q44" s="201"/>
      <c r="R44" s="203"/>
    </row>
    <row r="45" spans="1:18" ht="18" customHeight="1">
      <c r="A45" s="200"/>
      <c r="B45" s="201"/>
      <c r="C45" s="201"/>
      <c r="D45" s="201"/>
      <c r="E45" s="201"/>
      <c r="F45" s="201"/>
      <c r="G45" s="201"/>
      <c r="H45" s="201"/>
      <c r="I45" s="201"/>
      <c r="J45" s="201"/>
      <c r="K45" s="201"/>
      <c r="L45" s="201"/>
      <c r="M45" s="201"/>
      <c r="N45" s="201"/>
      <c r="O45" s="201"/>
      <c r="P45" s="201"/>
      <c r="Q45" s="201"/>
      <c r="R45" s="203"/>
    </row>
    <row r="46" spans="1:18" ht="18" customHeight="1">
      <c r="A46" s="200"/>
      <c r="B46" s="201"/>
      <c r="C46" s="201"/>
      <c r="D46" s="201"/>
      <c r="E46" s="201"/>
      <c r="F46" s="201"/>
      <c r="G46" s="201"/>
      <c r="H46" s="201"/>
      <c r="I46" s="201"/>
      <c r="J46" s="201"/>
      <c r="K46" s="201"/>
      <c r="L46" s="201"/>
      <c r="M46" s="201"/>
      <c r="N46" s="201"/>
      <c r="O46" s="201"/>
      <c r="P46" s="201"/>
      <c r="Q46" s="201"/>
      <c r="R46" s="203"/>
    </row>
    <row r="47" spans="1:18" ht="18" customHeight="1">
      <c r="A47" s="200"/>
      <c r="B47" s="201"/>
      <c r="C47" s="201"/>
      <c r="D47" s="201"/>
      <c r="E47" s="201"/>
      <c r="F47" s="201"/>
      <c r="G47" s="201"/>
      <c r="H47" s="201"/>
      <c r="I47" s="201"/>
      <c r="J47" s="201"/>
      <c r="K47" s="201"/>
      <c r="L47" s="201"/>
      <c r="M47" s="201"/>
      <c r="N47" s="201"/>
      <c r="O47" s="201"/>
      <c r="P47" s="201"/>
      <c r="Q47" s="201"/>
      <c r="R47" s="203"/>
    </row>
    <row r="48" spans="1:18" ht="18" customHeight="1">
      <c r="A48" s="200"/>
      <c r="B48" s="201"/>
      <c r="C48" s="201"/>
      <c r="D48" s="201"/>
      <c r="E48" s="201"/>
      <c r="F48" s="201"/>
      <c r="G48" s="201"/>
      <c r="H48" s="201"/>
      <c r="I48" s="201"/>
      <c r="J48" s="201"/>
      <c r="K48" s="201"/>
      <c r="L48" s="201"/>
      <c r="M48" s="201"/>
      <c r="N48" s="201"/>
      <c r="O48" s="201"/>
      <c r="P48" s="201"/>
      <c r="Q48" s="201"/>
      <c r="R48" s="203"/>
    </row>
    <row r="49" spans="1:18" ht="18" customHeight="1">
      <c r="A49" s="200"/>
      <c r="B49" s="201"/>
      <c r="C49" s="201"/>
      <c r="D49" s="201"/>
      <c r="E49" s="201"/>
      <c r="F49" s="201"/>
      <c r="G49" s="201"/>
      <c r="H49" s="201"/>
      <c r="I49" s="201"/>
      <c r="J49" s="201"/>
      <c r="K49" s="201"/>
      <c r="L49" s="201"/>
      <c r="M49" s="201"/>
      <c r="N49" s="201"/>
      <c r="O49" s="201"/>
      <c r="P49" s="201"/>
      <c r="Q49" s="201"/>
      <c r="R49" s="203"/>
    </row>
    <row r="50" spans="1:18" ht="18" customHeight="1">
      <c r="A50" s="200"/>
      <c r="B50" s="201"/>
      <c r="C50" s="201"/>
      <c r="D50" s="201"/>
      <c r="E50" s="201"/>
      <c r="F50" s="201"/>
      <c r="G50" s="201"/>
      <c r="H50" s="201"/>
      <c r="I50" s="201"/>
      <c r="J50" s="201"/>
      <c r="K50" s="201"/>
      <c r="L50" s="201"/>
      <c r="M50" s="201"/>
      <c r="N50" s="201"/>
      <c r="O50" s="201"/>
      <c r="P50" s="201"/>
      <c r="Q50" s="201"/>
      <c r="R50" s="203"/>
    </row>
    <row r="51" spans="1:18" ht="18" customHeight="1">
      <c r="A51" s="200"/>
      <c r="B51" s="201"/>
      <c r="C51" s="201"/>
      <c r="D51" s="201"/>
      <c r="E51" s="201"/>
      <c r="F51" s="201"/>
      <c r="G51" s="201"/>
      <c r="H51" s="201"/>
      <c r="I51" s="201"/>
      <c r="J51" s="201"/>
      <c r="K51" s="201"/>
      <c r="L51" s="201"/>
      <c r="M51" s="201"/>
      <c r="N51" s="201"/>
      <c r="O51" s="201"/>
      <c r="P51" s="201"/>
      <c r="Q51" s="201"/>
      <c r="R51" s="203"/>
    </row>
    <row r="52" spans="1:18" ht="18" customHeight="1">
      <c r="A52" s="200"/>
      <c r="B52" s="201"/>
      <c r="C52" s="201"/>
      <c r="D52" s="201"/>
      <c r="E52" s="201"/>
      <c r="F52" s="201"/>
      <c r="G52" s="201"/>
      <c r="H52" s="201"/>
      <c r="I52" s="201"/>
      <c r="J52" s="201"/>
      <c r="K52" s="201"/>
      <c r="L52" s="201"/>
      <c r="M52" s="201"/>
      <c r="N52" s="201"/>
      <c r="O52" s="201"/>
      <c r="P52" s="201"/>
      <c r="Q52" s="201"/>
      <c r="R52" s="203"/>
    </row>
    <row r="53" spans="1:18" ht="18" customHeight="1">
      <c r="A53" s="156"/>
      <c r="B53" s="157"/>
      <c r="C53" s="157"/>
      <c r="D53" s="157"/>
      <c r="E53" s="157"/>
      <c r="F53" s="157"/>
      <c r="G53" s="157"/>
      <c r="H53" s="157"/>
      <c r="I53" s="157"/>
      <c r="J53" s="157"/>
      <c r="K53" s="157"/>
      <c r="L53" s="157"/>
      <c r="M53" s="157"/>
      <c r="N53" s="157"/>
      <c r="O53" s="157"/>
      <c r="P53" s="157"/>
      <c r="Q53" s="157"/>
      <c r="R53" s="213"/>
    </row>
    <row r="54" spans="1:18" ht="18" customHeight="1"/>
    <row r="55" spans="1:18" ht="18" customHeight="1"/>
    <row r="56" spans="1:18" ht="18" customHeight="1"/>
    <row r="57" spans="1:18" ht="18" customHeight="1"/>
    <row r="58" spans="1:18" ht="18" customHeight="1"/>
    <row r="59" spans="1:18" ht="18" customHeight="1"/>
    <row r="60" spans="1:18" ht="18" customHeight="1"/>
    <row r="61" spans="1:18" ht="18" customHeight="1"/>
    <row r="62" spans="1:18" ht="18" customHeight="1"/>
    <row r="63" spans="1:18" ht="18" customHeight="1"/>
    <row r="64" spans="1:18" ht="18" customHeight="1"/>
    <row r="65" ht="18" customHeight="1"/>
    <row r="66" ht="18" customHeight="1"/>
    <row r="67" ht="18" customHeight="1"/>
    <row r="68" ht="18" customHeight="1"/>
    <row r="69" ht="18" customHeight="1"/>
    <row r="70" ht="18" customHeight="1"/>
    <row r="71" ht="18" customHeight="1"/>
    <row r="72" ht="18" customHeight="1"/>
    <row r="83" spans="19:19">
      <c r="S83" s="158"/>
    </row>
  </sheetData>
  <sheetProtection algorithmName="SHA-512" hashValue="npyWhAsIcuo6EIhw403cjpIX+XMkKE+P7yZHtji4tnKTGz5lcKCEr43tMBiw09D6cnHsEZbnaRrYwemT9/lL1A==" saltValue="JMuEQaNbACNjmBjpZdo6kw==" spinCount="100000" sheet="1" selectLockedCells="1"/>
  <mergeCells count="25">
    <mergeCell ref="S17:T21"/>
    <mergeCell ref="F32:H32"/>
    <mergeCell ref="J32:K32"/>
    <mergeCell ref="C32:E32"/>
    <mergeCell ref="A1:R1"/>
    <mergeCell ref="A4:R5"/>
    <mergeCell ref="A2:R2"/>
    <mergeCell ref="F8:G8"/>
    <mergeCell ref="B17:C17"/>
    <mergeCell ref="F17:G17"/>
    <mergeCell ref="K17:L17"/>
    <mergeCell ref="B13:C13"/>
    <mergeCell ref="B12:C12"/>
    <mergeCell ref="N17:O17"/>
    <mergeCell ref="B14:C15"/>
    <mergeCell ref="A16:A21"/>
    <mergeCell ref="K19:L19"/>
    <mergeCell ref="B19:C19"/>
    <mergeCell ref="P6:R6"/>
    <mergeCell ref="N6:O6"/>
    <mergeCell ref="O20:R21"/>
    <mergeCell ref="B37:C37"/>
    <mergeCell ref="A24:A30"/>
    <mergeCell ref="B34:C35"/>
    <mergeCell ref="M32:O32"/>
  </mergeCells>
  <conditionalFormatting sqref="D12:O12">
    <cfRule type="cellIs" dxfId="2" priority="14" operator="greaterThan">
      <formula>AVERAGE($D$12:$O$12)</formula>
    </cfRule>
  </conditionalFormatting>
  <conditionalFormatting sqref="D13:O13 P34:P38">
    <cfRule type="cellIs" dxfId="1" priority="13" operator="greaterThan">
      <formula>AVERAGE($D$13:$O$13)</formula>
    </cfRule>
  </conditionalFormatting>
  <conditionalFormatting sqref="D37:O38">
    <cfRule type="top10" dxfId="0" priority="1" percent="1" rank="1"/>
  </conditionalFormatting>
  <dataValidations xWindow="190" yWindow="424" count="5">
    <dataValidation allowBlank="1" showErrorMessage="1" promptTitle="Rainfall [mm/month]" prompt="_x000a_The monthly rainfall given in mm/month. _x000a__x000a_1 mm = 1 l/m² = 10 m³/ha_x000a__x000a_Data can be optained e.g. under the NASA Atmospheric Science Data Center: _x000a__x000a_https://eosweb.larc.nasa.gov/cgi-bin/sse/grid.cgi?email=skip@larc.nasa.gov" sqref="B37:B38 D43:D64 B34 B39:C64"/>
    <dataValidation allowBlank="1" showErrorMessage="1" promptTitle="Mean daily temperature [°C]" prompt="_x000a_The mean daily temperature given as: _x000a__x000a_T = (Tmax + Tmin) / 2_x000a__x000a_Data can be obtained from: _x000a__x000a_https://eosweb.larc.nasa.gov/cgi-bin/sse/grid.cgi?email=skip@larc.nasa.gov_x000a_" sqref="B17"/>
    <dataValidation allowBlank="1" showInputMessage="1" showErrorMessage="1" promptTitle="Soil Type" prompt="_x000a_Choose your approximate soil type._x000a__x000a_Check the &quot;3 Texture Calculator&quot; in order to determine the soil type or see &quot;4 How this tool works&quot; for more information._x000a_" sqref="B25"/>
    <dataValidation allowBlank="1" showInputMessage="1" showErrorMessage="1" promptTitle="Root depth" prompt="_x000a_Check the &quot;4 How the SI tool works&quot; for basic assumptions of the root depth for typical plants." sqref="B27"/>
    <dataValidation type="list" allowBlank="1" showInputMessage="1" showErrorMessage="1" sqref="Q19">
      <formula1>"normal spacing, double spacing, triple spacing"</formula1>
    </dataValidation>
  </dataValidations>
  <hyperlinks>
    <hyperlink ref="O20" r:id="rId1"/>
  </hyperlinks>
  <pageMargins left="0.23622047244094491" right="0.23622047244094491" top="0.74803149606299213" bottom="0.74803149606299213" header="0.31496062992125984" footer="0.31496062992125984"/>
  <pageSetup paperSize="9" scale="47" fitToWidth="0" fitToHeight="0" orientation="landscape" r:id="rId2"/>
  <rowBreaks count="2" manualBreakCount="2">
    <brk id="54" max="17" man="1"/>
    <brk id="153" max="39" man="1"/>
  </rowBreaks>
  <colBreaks count="2" manualBreakCount="2">
    <brk id="19" max="85" man="1"/>
    <brk id="55" max="292" man="1"/>
  </colBreaks>
  <drawing r:id="rId3"/>
  <extLst>
    <ext xmlns:x14="http://schemas.microsoft.com/office/spreadsheetml/2009/9/main" uri="{CCE6A557-97BC-4b89-ADB6-D9C93CAAB3DF}">
      <x14:dataValidations xmlns:xm="http://schemas.microsoft.com/office/excel/2006/main" xWindow="190" yWindow="424" count="5">
        <x14:dataValidation type="list" allowBlank="1" showInputMessage="1" showErrorMessage="1">
          <x14:formula1>
            <xm:f>'Crop Information'!$B$8:$B$63</xm:f>
          </x14:formula1>
          <xm:sqref>B19</xm:sqref>
        </x14:dataValidation>
        <x14:dataValidation type="list" allowBlank="1" showInputMessage="1" showErrorMessage="1">
          <x14:formula1>
            <xm:f>'General Calculation'!$A$75:$A$77</xm:f>
          </x14:formula1>
          <xm:sqref>I19</xm:sqref>
        </x14:dataValidation>
        <x14:dataValidation type="list" allowBlank="1" showInputMessage="1" showErrorMessage="1">
          <x14:formula1>
            <xm:f>'General Calculation'!$A$61:$A$70</xm:f>
          </x14:formula1>
          <xm:sqref>K19</xm:sqref>
        </x14:dataValidation>
        <x14:dataValidation type="list" allowBlank="1" showInputMessage="1" showErrorMessage="1">
          <x14:formula1>
            <xm:f>'Soil Information'!$J$5:$J$7</xm:f>
          </x14:formula1>
          <xm:sqref>C25</xm:sqref>
        </x14:dataValidation>
        <x14:dataValidation type="list" allowBlank="1" showInputMessage="1" showErrorMessage="1">
          <x14:formula1>
            <xm:f>'Soil Information'!$J$11:$J$13</xm:f>
          </x14:formula1>
          <xm:sqref>C27</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dimension ref="A1:AC63"/>
  <sheetViews>
    <sheetView topLeftCell="A31" zoomScale="80" zoomScaleNormal="80" workbookViewId="0">
      <selection activeCell="B57" sqref="B57:B63"/>
    </sheetView>
  </sheetViews>
  <sheetFormatPr defaultColWidth="11.42578125" defaultRowHeight="12.75"/>
  <cols>
    <col min="2" max="2" width="17" bestFit="1" customWidth="1"/>
    <col min="3" max="3" width="10.42578125" customWidth="1"/>
    <col min="11" max="11" width="18.28515625" customWidth="1"/>
  </cols>
  <sheetData>
    <row r="1" spans="1:29" ht="15">
      <c r="A1" s="7"/>
      <c r="B1" s="7"/>
      <c r="C1" s="7"/>
      <c r="D1" s="7"/>
      <c r="E1" s="7"/>
      <c r="F1" s="7"/>
      <c r="G1" s="7"/>
      <c r="H1" s="7"/>
      <c r="I1" s="7"/>
      <c r="J1" s="7"/>
      <c r="K1" s="7"/>
      <c r="L1" s="7"/>
      <c r="M1" s="7"/>
      <c r="N1" s="7"/>
      <c r="O1" s="7"/>
      <c r="P1" s="7"/>
      <c r="Q1" s="7"/>
      <c r="R1" s="7"/>
      <c r="S1" s="7"/>
      <c r="T1" s="7"/>
      <c r="U1" s="7"/>
      <c r="V1" s="7"/>
      <c r="W1" s="59"/>
      <c r="X1" s="59"/>
      <c r="Y1" s="59"/>
      <c r="Z1" s="59"/>
      <c r="AA1" s="59"/>
      <c r="AB1" s="59"/>
      <c r="AC1" s="59"/>
    </row>
    <row r="2" spans="1:29" ht="15">
      <c r="A2" s="7"/>
      <c r="B2" s="7"/>
      <c r="C2" s="7"/>
      <c r="D2" s="7"/>
      <c r="E2" s="7"/>
      <c r="F2" s="7"/>
      <c r="G2" s="7"/>
      <c r="H2" s="7"/>
      <c r="I2" s="7"/>
      <c r="J2" s="7"/>
      <c r="K2" s="7"/>
      <c r="L2" s="7"/>
      <c r="M2" s="7"/>
      <c r="N2" s="7"/>
      <c r="O2" s="7"/>
      <c r="P2" s="7"/>
      <c r="Q2" s="7"/>
      <c r="R2" s="7"/>
      <c r="S2" s="7"/>
      <c r="T2" s="7"/>
      <c r="U2" s="7"/>
      <c r="V2" s="7"/>
      <c r="W2" s="59"/>
      <c r="X2" s="59"/>
      <c r="Y2" s="59"/>
      <c r="Z2" s="59"/>
      <c r="AA2" s="59"/>
      <c r="AB2" s="59"/>
      <c r="AC2" s="59"/>
    </row>
    <row r="3" spans="1:29" ht="15">
      <c r="A3" s="7"/>
      <c r="B3" s="7"/>
      <c r="C3" s="7"/>
      <c r="D3" s="7"/>
      <c r="E3" s="7"/>
      <c r="F3" s="7"/>
      <c r="G3" s="7"/>
      <c r="H3" s="7"/>
      <c r="I3" s="7"/>
      <c r="J3" s="7"/>
      <c r="K3" s="7"/>
      <c r="L3" s="7"/>
      <c r="M3" s="7"/>
      <c r="N3" s="7"/>
      <c r="O3" s="7"/>
      <c r="P3" s="7"/>
      <c r="Q3" s="7"/>
      <c r="R3" s="7"/>
      <c r="S3" s="7"/>
      <c r="T3" s="7"/>
      <c r="U3" s="7"/>
      <c r="V3" s="7"/>
      <c r="W3" s="59"/>
      <c r="X3" s="59"/>
      <c r="Y3" s="59"/>
      <c r="Z3" s="59"/>
      <c r="AA3" s="59"/>
      <c r="AB3" s="59"/>
      <c r="AC3" s="59"/>
    </row>
    <row r="4" spans="1:29" ht="15.75" thickBot="1">
      <c r="A4" s="7"/>
      <c r="B4" s="7"/>
      <c r="C4" s="7"/>
      <c r="D4" s="7"/>
      <c r="E4" s="7"/>
      <c r="F4" s="7"/>
      <c r="G4" s="7"/>
      <c r="H4" s="7"/>
      <c r="I4" s="7"/>
      <c r="J4" s="7"/>
      <c r="K4" s="7"/>
      <c r="L4" s="7"/>
      <c r="M4" s="7"/>
      <c r="N4" s="7"/>
      <c r="O4" s="7"/>
      <c r="P4" s="7"/>
      <c r="Q4" s="7"/>
      <c r="R4" s="7"/>
      <c r="S4" s="7"/>
      <c r="T4" s="7"/>
      <c r="U4" s="7"/>
      <c r="V4" s="7"/>
      <c r="W4" s="59"/>
      <c r="X4" s="59"/>
      <c r="Y4" s="59"/>
      <c r="Z4" s="59"/>
      <c r="AA4" s="59"/>
      <c r="AB4" s="59"/>
      <c r="AC4" s="59"/>
    </row>
    <row r="5" spans="1:29" ht="15">
      <c r="A5" s="7"/>
      <c r="B5" s="7"/>
      <c r="C5" s="7"/>
      <c r="D5" s="340" t="s">
        <v>46</v>
      </c>
      <c r="E5" s="341"/>
      <c r="F5" s="341"/>
      <c r="G5" s="341"/>
      <c r="H5" s="342"/>
      <c r="I5" s="340" t="s">
        <v>47</v>
      </c>
      <c r="J5" s="341"/>
      <c r="K5" s="341"/>
      <c r="L5" s="341"/>
      <c r="M5" s="342"/>
      <c r="N5" s="340" t="s">
        <v>51</v>
      </c>
      <c r="O5" s="341"/>
      <c r="P5" s="341"/>
      <c r="Q5" s="341"/>
      <c r="R5" s="342"/>
      <c r="S5" s="340" t="s">
        <v>48</v>
      </c>
      <c r="T5" s="341"/>
      <c r="U5" s="341"/>
      <c r="V5" s="342"/>
      <c r="W5" s="346"/>
      <c r="X5" s="346"/>
      <c r="Y5" s="346"/>
      <c r="Z5" s="346"/>
      <c r="AA5" s="346"/>
      <c r="AB5" s="59"/>
      <c r="AC5" s="59"/>
    </row>
    <row r="6" spans="1:29" ht="15.75" thickBot="1">
      <c r="A6" s="7"/>
      <c r="B6" s="7"/>
      <c r="C6" s="7"/>
      <c r="D6" s="343"/>
      <c r="E6" s="344"/>
      <c r="F6" s="344"/>
      <c r="G6" s="344"/>
      <c r="H6" s="345"/>
      <c r="I6" s="343"/>
      <c r="J6" s="344"/>
      <c r="K6" s="344"/>
      <c r="L6" s="344"/>
      <c r="M6" s="345"/>
      <c r="N6" s="343"/>
      <c r="O6" s="344"/>
      <c r="P6" s="344"/>
      <c r="Q6" s="344"/>
      <c r="R6" s="345"/>
      <c r="S6" s="343"/>
      <c r="T6" s="344"/>
      <c r="U6" s="344"/>
      <c r="V6" s="345"/>
      <c r="W6" s="346"/>
      <c r="X6" s="346"/>
      <c r="Y6" s="346"/>
      <c r="Z6" s="346"/>
      <c r="AA6" s="346"/>
      <c r="AB6" s="59"/>
      <c r="AC6" s="59"/>
    </row>
    <row r="7" spans="1:29" ht="39" thickBot="1">
      <c r="A7" s="7"/>
      <c r="B7" s="20" t="s">
        <v>0</v>
      </c>
      <c r="C7" s="22" t="s">
        <v>442</v>
      </c>
      <c r="D7" s="231" t="s">
        <v>23</v>
      </c>
      <c r="E7" s="61" t="s">
        <v>24</v>
      </c>
      <c r="F7" s="61" t="s">
        <v>25</v>
      </c>
      <c r="G7" s="61" t="s">
        <v>26</v>
      </c>
      <c r="H7" s="232" t="s">
        <v>27</v>
      </c>
      <c r="I7" s="21" t="s">
        <v>23</v>
      </c>
      <c r="J7" s="22" t="s">
        <v>24</v>
      </c>
      <c r="K7" s="22" t="s">
        <v>25</v>
      </c>
      <c r="L7" s="22" t="s">
        <v>26</v>
      </c>
      <c r="M7" s="23" t="s">
        <v>27</v>
      </c>
      <c r="N7" s="21" t="s">
        <v>23</v>
      </c>
      <c r="O7" s="22" t="s">
        <v>24</v>
      </c>
      <c r="P7" s="22" t="s">
        <v>25</v>
      </c>
      <c r="Q7" s="22" t="s">
        <v>26</v>
      </c>
      <c r="R7" s="23" t="s">
        <v>27</v>
      </c>
      <c r="S7" s="22" t="s">
        <v>24</v>
      </c>
      <c r="T7" s="22" t="s">
        <v>25</v>
      </c>
      <c r="U7" s="22" t="s">
        <v>26</v>
      </c>
      <c r="V7" s="23" t="s">
        <v>27</v>
      </c>
      <c r="W7" s="59"/>
      <c r="X7" s="59"/>
      <c r="Y7" s="59"/>
      <c r="Z7" s="59"/>
      <c r="AA7" s="59"/>
      <c r="AB7" s="59"/>
      <c r="AC7" s="59"/>
    </row>
    <row r="8" spans="1:29" ht="15.75" thickBot="1">
      <c r="A8" s="7"/>
      <c r="B8" s="184" t="s">
        <v>411</v>
      </c>
      <c r="C8" s="246">
        <v>1</v>
      </c>
      <c r="D8" s="236" t="s">
        <v>443</v>
      </c>
      <c r="E8" s="237"/>
      <c r="F8" s="237"/>
      <c r="G8" s="237"/>
      <c r="H8" s="238"/>
      <c r="I8" s="60"/>
      <c r="J8" s="60"/>
      <c r="K8" s="60"/>
      <c r="L8" s="60"/>
      <c r="M8" s="60"/>
      <c r="N8" s="60"/>
      <c r="O8" s="60"/>
      <c r="P8" s="60"/>
      <c r="Q8" s="60"/>
      <c r="R8" s="60"/>
      <c r="S8" s="60"/>
      <c r="T8" s="60"/>
      <c r="U8" s="60"/>
      <c r="V8" s="62"/>
      <c r="W8" s="59"/>
      <c r="X8" s="59"/>
      <c r="Y8" s="59"/>
      <c r="Z8" s="59"/>
      <c r="AA8" s="59"/>
      <c r="AB8" s="59"/>
      <c r="AC8" s="59"/>
    </row>
    <row r="9" spans="1:29" ht="12.75" customHeight="1">
      <c r="A9" s="7"/>
      <c r="B9" s="24" t="s">
        <v>2</v>
      </c>
      <c r="C9" s="247">
        <v>2</v>
      </c>
      <c r="D9" s="239">
        <v>120</v>
      </c>
      <c r="E9" s="233">
        <v>15</v>
      </c>
      <c r="F9" s="233">
        <v>25</v>
      </c>
      <c r="G9" s="233">
        <v>50</v>
      </c>
      <c r="H9" s="240">
        <v>30</v>
      </c>
      <c r="I9" s="17">
        <v>150</v>
      </c>
      <c r="J9" s="17">
        <v>15</v>
      </c>
      <c r="K9" s="17">
        <v>30</v>
      </c>
      <c r="L9" s="17">
        <v>65</v>
      </c>
      <c r="M9" s="16">
        <v>40</v>
      </c>
      <c r="N9" s="30">
        <f t="shared" ref="N9:N40" si="0">SUM(O9:R9)</f>
        <v>135</v>
      </c>
      <c r="O9" s="25">
        <f t="shared" ref="O9:R40" si="1">(E9+J9)/2</f>
        <v>15</v>
      </c>
      <c r="P9" s="25">
        <f t="shared" si="1"/>
        <v>27.5</v>
      </c>
      <c r="Q9" s="25">
        <f t="shared" si="1"/>
        <v>57.5</v>
      </c>
      <c r="R9" s="25">
        <f t="shared" si="1"/>
        <v>35</v>
      </c>
      <c r="S9" s="32">
        <v>0.35</v>
      </c>
      <c r="T9" s="33">
        <v>0.75</v>
      </c>
      <c r="U9" s="33">
        <v>1.1499999999999999</v>
      </c>
      <c r="V9" s="63">
        <v>0.45</v>
      </c>
      <c r="W9" s="59"/>
      <c r="X9" s="59"/>
      <c r="Y9" s="59"/>
      <c r="Z9" s="59"/>
      <c r="AA9" s="59"/>
      <c r="AB9" s="59"/>
      <c r="AC9" s="59"/>
    </row>
    <row r="10" spans="1:29" ht="15">
      <c r="A10" s="7"/>
      <c r="B10" s="26" t="s">
        <v>28</v>
      </c>
      <c r="C10" s="248">
        <v>3</v>
      </c>
      <c r="D10" s="239">
        <v>75</v>
      </c>
      <c r="E10" s="233">
        <v>15</v>
      </c>
      <c r="F10" s="233">
        <v>25</v>
      </c>
      <c r="G10" s="233">
        <v>25</v>
      </c>
      <c r="H10" s="240">
        <v>10</v>
      </c>
      <c r="I10" s="17">
        <v>90</v>
      </c>
      <c r="J10" s="17">
        <v>20</v>
      </c>
      <c r="K10" s="17">
        <v>30</v>
      </c>
      <c r="L10" s="17">
        <v>30</v>
      </c>
      <c r="M10" s="16">
        <v>10</v>
      </c>
      <c r="N10" s="30">
        <f t="shared" si="0"/>
        <v>82.5</v>
      </c>
      <c r="O10" s="25">
        <f t="shared" si="1"/>
        <v>17.5</v>
      </c>
      <c r="P10" s="25">
        <f t="shared" si="1"/>
        <v>27.5</v>
      </c>
      <c r="Q10" s="25">
        <f t="shared" si="1"/>
        <v>27.5</v>
      </c>
      <c r="R10" s="25">
        <f t="shared" si="1"/>
        <v>10</v>
      </c>
      <c r="S10" s="32">
        <v>0.35</v>
      </c>
      <c r="T10" s="33">
        <v>0.7</v>
      </c>
      <c r="U10" s="33">
        <v>1.1000000000000001</v>
      </c>
      <c r="V10" s="63">
        <v>0.9</v>
      </c>
      <c r="W10" s="59"/>
      <c r="X10" s="59"/>
      <c r="Y10" s="59"/>
      <c r="Z10" s="59"/>
      <c r="AA10" s="59"/>
      <c r="AB10" s="59"/>
      <c r="AC10" s="59"/>
    </row>
    <row r="11" spans="1:29" ht="15">
      <c r="A11" s="7"/>
      <c r="B11" s="26" t="s">
        <v>29</v>
      </c>
      <c r="C11" s="247">
        <v>4</v>
      </c>
      <c r="D11" s="239">
        <v>95</v>
      </c>
      <c r="E11" s="233">
        <v>15</v>
      </c>
      <c r="F11" s="233">
        <v>25</v>
      </c>
      <c r="G11" s="233">
        <v>35</v>
      </c>
      <c r="H11" s="240">
        <v>20</v>
      </c>
      <c r="I11" s="17">
        <v>110</v>
      </c>
      <c r="J11" s="17">
        <v>20</v>
      </c>
      <c r="K11" s="17">
        <v>30</v>
      </c>
      <c r="L11" s="17">
        <v>40</v>
      </c>
      <c r="M11" s="16">
        <v>20</v>
      </c>
      <c r="N11" s="30">
        <f t="shared" si="0"/>
        <v>102.5</v>
      </c>
      <c r="O11" s="25">
        <f t="shared" si="1"/>
        <v>17.5</v>
      </c>
      <c r="P11" s="25">
        <f t="shared" si="1"/>
        <v>27.5</v>
      </c>
      <c r="Q11" s="25">
        <f t="shared" si="1"/>
        <v>37.5</v>
      </c>
      <c r="R11" s="25">
        <f t="shared" si="1"/>
        <v>20</v>
      </c>
      <c r="S11" s="32">
        <v>0.35</v>
      </c>
      <c r="T11" s="33">
        <v>0.7</v>
      </c>
      <c r="U11" s="33">
        <v>1.1000000000000001</v>
      </c>
      <c r="V11" s="63">
        <v>0.3</v>
      </c>
      <c r="W11" s="59"/>
      <c r="X11" s="59"/>
      <c r="Y11" s="59"/>
      <c r="Z11" s="59"/>
      <c r="AA11" s="59"/>
      <c r="AB11" s="59"/>
      <c r="AC11" s="59"/>
    </row>
    <row r="12" spans="1:29" ht="15">
      <c r="A12" s="7"/>
      <c r="B12" s="183" t="s">
        <v>403</v>
      </c>
      <c r="C12" s="248">
        <v>5</v>
      </c>
      <c r="D12" s="239">
        <v>105</v>
      </c>
      <c r="E12" s="233">
        <v>15</v>
      </c>
      <c r="F12" s="233">
        <v>25</v>
      </c>
      <c r="G12" s="233">
        <v>40</v>
      </c>
      <c r="H12" s="240">
        <v>25</v>
      </c>
      <c r="I12" s="17">
        <v>140</v>
      </c>
      <c r="J12" s="17">
        <v>20</v>
      </c>
      <c r="K12" s="17">
        <v>30</v>
      </c>
      <c r="L12" s="17">
        <v>55</v>
      </c>
      <c r="M12" s="16">
        <v>35</v>
      </c>
      <c r="N12" s="30">
        <f t="shared" si="0"/>
        <v>122.5</v>
      </c>
      <c r="O12" s="25">
        <f t="shared" si="1"/>
        <v>17.5</v>
      </c>
      <c r="P12" s="25">
        <f t="shared" si="1"/>
        <v>27.5</v>
      </c>
      <c r="Q12" s="25">
        <f t="shared" si="1"/>
        <v>47.5</v>
      </c>
      <c r="R12" s="25">
        <f t="shared" si="1"/>
        <v>30</v>
      </c>
      <c r="S12" s="37">
        <v>0.35</v>
      </c>
      <c r="T12" s="38">
        <v>0.7</v>
      </c>
      <c r="U12" s="38">
        <v>1.1000000000000001</v>
      </c>
      <c r="V12" s="65">
        <v>0.65</v>
      </c>
      <c r="W12" s="59"/>
      <c r="X12" s="59"/>
      <c r="Y12" s="59"/>
      <c r="Z12" s="59"/>
      <c r="AA12" s="59"/>
      <c r="AB12" s="59"/>
      <c r="AC12" s="59"/>
    </row>
    <row r="13" spans="1:29" ht="15">
      <c r="A13" s="7"/>
      <c r="B13" s="26" t="s">
        <v>5</v>
      </c>
      <c r="C13" s="247">
        <v>6</v>
      </c>
      <c r="D13" s="239">
        <v>120</v>
      </c>
      <c r="E13" s="233">
        <v>20</v>
      </c>
      <c r="F13" s="233">
        <v>25</v>
      </c>
      <c r="G13" s="233">
        <v>60</v>
      </c>
      <c r="H13" s="240">
        <v>15</v>
      </c>
      <c r="I13" s="17">
        <v>140</v>
      </c>
      <c r="J13" s="17">
        <v>25</v>
      </c>
      <c r="K13" s="17">
        <v>30</v>
      </c>
      <c r="L13" s="17">
        <v>65</v>
      </c>
      <c r="M13" s="16">
        <v>20</v>
      </c>
      <c r="N13" s="30">
        <f t="shared" si="0"/>
        <v>130</v>
      </c>
      <c r="O13" s="25">
        <f t="shared" si="1"/>
        <v>22.5</v>
      </c>
      <c r="P13" s="25">
        <f t="shared" si="1"/>
        <v>27.5</v>
      </c>
      <c r="Q13" s="25">
        <f t="shared" si="1"/>
        <v>62.5</v>
      </c>
      <c r="R13" s="25">
        <f t="shared" si="1"/>
        <v>17.5</v>
      </c>
      <c r="S13" s="32">
        <v>0.45</v>
      </c>
      <c r="T13" s="33">
        <v>0.75</v>
      </c>
      <c r="U13" s="33">
        <v>1.05</v>
      </c>
      <c r="V13" s="63">
        <v>0.9</v>
      </c>
      <c r="W13" s="59"/>
      <c r="X13" s="59"/>
      <c r="Y13" s="59"/>
      <c r="Z13" s="59"/>
      <c r="AA13" s="59"/>
      <c r="AB13" s="59"/>
      <c r="AC13" s="59"/>
    </row>
    <row r="14" spans="1:29" ht="15">
      <c r="A14" s="7"/>
      <c r="B14" s="26" t="s">
        <v>7</v>
      </c>
      <c r="C14" s="248">
        <v>7</v>
      </c>
      <c r="D14" s="239">
        <v>100</v>
      </c>
      <c r="E14" s="233">
        <v>20</v>
      </c>
      <c r="F14" s="233">
        <v>30</v>
      </c>
      <c r="G14" s="233">
        <v>30</v>
      </c>
      <c r="H14" s="240">
        <v>20</v>
      </c>
      <c r="I14" s="17">
        <v>150</v>
      </c>
      <c r="J14" s="17">
        <v>25</v>
      </c>
      <c r="K14" s="17">
        <v>35</v>
      </c>
      <c r="L14" s="17">
        <v>70</v>
      </c>
      <c r="M14" s="16">
        <v>20</v>
      </c>
      <c r="N14" s="30">
        <f t="shared" si="0"/>
        <v>125</v>
      </c>
      <c r="O14" s="25">
        <f t="shared" si="1"/>
        <v>22.5</v>
      </c>
      <c r="P14" s="25">
        <f t="shared" si="1"/>
        <v>32.5</v>
      </c>
      <c r="Q14" s="25">
        <f t="shared" si="1"/>
        <v>50</v>
      </c>
      <c r="R14" s="25">
        <f t="shared" si="1"/>
        <v>20</v>
      </c>
      <c r="S14" s="32">
        <v>0.45</v>
      </c>
      <c r="T14" s="33">
        <v>0.75</v>
      </c>
      <c r="U14" s="33">
        <v>1.05</v>
      </c>
      <c r="V14" s="63">
        <v>0.9</v>
      </c>
      <c r="W14" s="59"/>
      <c r="X14" s="59"/>
      <c r="Y14" s="59"/>
      <c r="Z14" s="59"/>
      <c r="AA14" s="59"/>
      <c r="AB14" s="59"/>
      <c r="AC14" s="59"/>
    </row>
    <row r="15" spans="1:29" ht="38.25">
      <c r="A15" s="7"/>
      <c r="B15" s="26" t="s">
        <v>155</v>
      </c>
      <c r="C15" s="247">
        <v>8</v>
      </c>
      <c r="D15" s="239">
        <v>365</v>
      </c>
      <c r="E15" s="233">
        <v>0</v>
      </c>
      <c r="F15" s="233">
        <v>0</v>
      </c>
      <c r="G15" s="233">
        <v>365</v>
      </c>
      <c r="H15" s="240">
        <v>0</v>
      </c>
      <c r="I15" s="17">
        <v>365</v>
      </c>
      <c r="J15" s="17">
        <v>0</v>
      </c>
      <c r="K15" s="17">
        <v>0</v>
      </c>
      <c r="L15" s="17">
        <v>365</v>
      </c>
      <c r="M15" s="16">
        <v>0</v>
      </c>
      <c r="N15" s="30">
        <f t="shared" si="0"/>
        <v>365</v>
      </c>
      <c r="O15" s="25">
        <f t="shared" si="1"/>
        <v>0</v>
      </c>
      <c r="P15" s="25">
        <f t="shared" si="1"/>
        <v>0</v>
      </c>
      <c r="Q15" s="25">
        <f t="shared" si="1"/>
        <v>365</v>
      </c>
      <c r="R15" s="25">
        <f t="shared" si="1"/>
        <v>0</v>
      </c>
      <c r="S15" s="35">
        <v>0</v>
      </c>
      <c r="T15" s="36">
        <v>0</v>
      </c>
      <c r="U15" s="34" t="s">
        <v>153</v>
      </c>
      <c r="V15" s="64">
        <v>0</v>
      </c>
      <c r="W15" s="59"/>
      <c r="X15" s="59"/>
      <c r="Y15" s="59"/>
      <c r="Z15" s="59"/>
      <c r="AA15" s="59"/>
      <c r="AB15" s="59"/>
      <c r="AC15" s="59"/>
    </row>
    <row r="16" spans="1:29" ht="38.25">
      <c r="A16" s="7"/>
      <c r="B16" s="26" t="s">
        <v>156</v>
      </c>
      <c r="C16" s="248">
        <v>9</v>
      </c>
      <c r="D16" s="239">
        <v>365</v>
      </c>
      <c r="E16" s="233">
        <v>0</v>
      </c>
      <c r="F16" s="233">
        <v>0</v>
      </c>
      <c r="G16" s="233">
        <v>365</v>
      </c>
      <c r="H16" s="240">
        <v>0</v>
      </c>
      <c r="I16" s="17">
        <v>365</v>
      </c>
      <c r="J16" s="17">
        <v>0</v>
      </c>
      <c r="K16" s="17">
        <v>0</v>
      </c>
      <c r="L16" s="17">
        <v>365</v>
      </c>
      <c r="M16" s="16">
        <v>0</v>
      </c>
      <c r="N16" s="30">
        <f t="shared" si="0"/>
        <v>365</v>
      </c>
      <c r="O16" s="25">
        <f t="shared" si="1"/>
        <v>0</v>
      </c>
      <c r="P16" s="25">
        <f t="shared" si="1"/>
        <v>0</v>
      </c>
      <c r="Q16" s="25">
        <f t="shared" si="1"/>
        <v>365</v>
      </c>
      <c r="R16" s="25">
        <f t="shared" si="1"/>
        <v>0</v>
      </c>
      <c r="S16" s="35">
        <v>0</v>
      </c>
      <c r="T16" s="36">
        <v>0</v>
      </c>
      <c r="U16" s="34" t="s">
        <v>150</v>
      </c>
      <c r="V16" s="64">
        <v>0</v>
      </c>
      <c r="W16" s="59"/>
      <c r="X16" s="59"/>
      <c r="Y16" s="59"/>
      <c r="Z16" s="59"/>
      <c r="AA16" s="59"/>
      <c r="AB16" s="59"/>
      <c r="AC16" s="59"/>
    </row>
    <row r="17" spans="1:29" ht="25.5">
      <c r="A17" s="7"/>
      <c r="B17" s="27" t="s">
        <v>157</v>
      </c>
      <c r="C17" s="247">
        <v>10</v>
      </c>
      <c r="D17" s="239">
        <v>365</v>
      </c>
      <c r="E17" s="233">
        <v>0</v>
      </c>
      <c r="F17" s="233">
        <v>0</v>
      </c>
      <c r="G17" s="233">
        <v>365</v>
      </c>
      <c r="H17" s="240">
        <v>0</v>
      </c>
      <c r="I17" s="17">
        <v>365</v>
      </c>
      <c r="J17" s="17">
        <v>0</v>
      </c>
      <c r="K17" s="17">
        <v>0</v>
      </c>
      <c r="L17" s="17">
        <v>365</v>
      </c>
      <c r="M17" s="16">
        <v>0</v>
      </c>
      <c r="N17" s="30">
        <f t="shared" si="0"/>
        <v>365</v>
      </c>
      <c r="O17" s="25">
        <f t="shared" si="1"/>
        <v>0</v>
      </c>
      <c r="P17" s="25">
        <f t="shared" si="1"/>
        <v>0</v>
      </c>
      <c r="Q17" s="25">
        <f t="shared" si="1"/>
        <v>365</v>
      </c>
      <c r="R17" s="25">
        <f t="shared" si="1"/>
        <v>0</v>
      </c>
      <c r="S17" s="35">
        <v>0</v>
      </c>
      <c r="T17" s="36">
        <v>0</v>
      </c>
      <c r="U17" s="34" t="s">
        <v>150</v>
      </c>
      <c r="V17" s="64">
        <v>0</v>
      </c>
      <c r="W17" s="59"/>
      <c r="X17" s="59"/>
      <c r="Y17" s="59"/>
      <c r="Z17" s="59"/>
      <c r="AA17" s="59"/>
      <c r="AB17" s="59"/>
      <c r="AC17" s="59"/>
    </row>
    <row r="18" spans="1:29" ht="15">
      <c r="A18" s="7"/>
      <c r="B18" s="26" t="s">
        <v>30</v>
      </c>
      <c r="C18" s="248">
        <v>11</v>
      </c>
      <c r="D18" s="239">
        <v>180</v>
      </c>
      <c r="E18" s="233">
        <v>30</v>
      </c>
      <c r="F18" s="233">
        <v>50</v>
      </c>
      <c r="G18" s="233">
        <v>55</v>
      </c>
      <c r="H18" s="240">
        <v>45</v>
      </c>
      <c r="I18" s="17">
        <v>195</v>
      </c>
      <c r="J18" s="17">
        <v>30</v>
      </c>
      <c r="K18" s="17">
        <v>50</v>
      </c>
      <c r="L18" s="17">
        <v>65</v>
      </c>
      <c r="M18" s="16">
        <v>50</v>
      </c>
      <c r="N18" s="30">
        <f t="shared" si="0"/>
        <v>187.5</v>
      </c>
      <c r="O18" s="25">
        <f t="shared" si="1"/>
        <v>30</v>
      </c>
      <c r="P18" s="25">
        <f t="shared" si="1"/>
        <v>50</v>
      </c>
      <c r="Q18" s="25">
        <f t="shared" si="1"/>
        <v>60</v>
      </c>
      <c r="R18" s="25">
        <f t="shared" si="1"/>
        <v>47.5</v>
      </c>
      <c r="S18" s="32">
        <v>0.45</v>
      </c>
      <c r="T18" s="33">
        <v>0.75</v>
      </c>
      <c r="U18" s="33">
        <v>1.1499999999999999</v>
      </c>
      <c r="V18" s="63">
        <v>0.75</v>
      </c>
      <c r="W18" s="59"/>
      <c r="X18" s="59"/>
      <c r="Y18" s="59"/>
      <c r="Z18" s="59"/>
      <c r="AA18" s="59"/>
      <c r="AB18" s="59"/>
      <c r="AC18" s="59"/>
    </row>
    <row r="19" spans="1:29" ht="15">
      <c r="A19" s="7"/>
      <c r="B19" s="26" t="s">
        <v>10</v>
      </c>
      <c r="C19" s="247">
        <v>12</v>
      </c>
      <c r="D19" s="239">
        <v>105</v>
      </c>
      <c r="E19" s="233">
        <v>20</v>
      </c>
      <c r="F19" s="233">
        <v>30</v>
      </c>
      <c r="G19" s="233">
        <v>40</v>
      </c>
      <c r="H19" s="240">
        <v>15</v>
      </c>
      <c r="I19" s="17">
        <v>130</v>
      </c>
      <c r="J19" s="17">
        <v>25</v>
      </c>
      <c r="K19" s="17">
        <v>35</v>
      </c>
      <c r="L19" s="17">
        <v>50</v>
      </c>
      <c r="M19" s="16">
        <v>20</v>
      </c>
      <c r="N19" s="30">
        <f t="shared" si="0"/>
        <v>117.5</v>
      </c>
      <c r="O19" s="25">
        <f t="shared" si="1"/>
        <v>22.5</v>
      </c>
      <c r="P19" s="25">
        <f t="shared" si="1"/>
        <v>32.5</v>
      </c>
      <c r="Q19" s="25">
        <f t="shared" si="1"/>
        <v>45</v>
      </c>
      <c r="R19" s="25">
        <f t="shared" si="1"/>
        <v>17.5</v>
      </c>
      <c r="S19" s="32">
        <v>0.45</v>
      </c>
      <c r="T19" s="33">
        <v>0.7</v>
      </c>
      <c r="U19" s="33">
        <v>0.9</v>
      </c>
      <c r="V19" s="63">
        <v>0.75</v>
      </c>
      <c r="W19" s="59"/>
      <c r="X19" s="59"/>
      <c r="Y19" s="59"/>
      <c r="Z19" s="59"/>
      <c r="AA19" s="59"/>
      <c r="AB19" s="59"/>
      <c r="AC19" s="59"/>
    </row>
    <row r="20" spans="1:29" ht="15">
      <c r="A20" s="7"/>
      <c r="B20" s="26" t="s">
        <v>12</v>
      </c>
      <c r="C20" s="248">
        <v>13</v>
      </c>
      <c r="D20" s="239">
        <v>130</v>
      </c>
      <c r="E20" s="233">
        <v>30</v>
      </c>
      <c r="F20" s="233">
        <v>40</v>
      </c>
      <c r="G20" s="233">
        <v>40</v>
      </c>
      <c r="H20" s="240">
        <v>20</v>
      </c>
      <c r="I20" s="17">
        <v>140</v>
      </c>
      <c r="J20" s="17">
        <v>30</v>
      </c>
      <c r="K20" s="17">
        <v>40</v>
      </c>
      <c r="L20" s="17">
        <v>45</v>
      </c>
      <c r="M20" s="16">
        <v>25</v>
      </c>
      <c r="N20" s="30">
        <f t="shared" si="0"/>
        <v>135</v>
      </c>
      <c r="O20" s="25">
        <f t="shared" si="1"/>
        <v>30</v>
      </c>
      <c r="P20" s="25">
        <f t="shared" si="1"/>
        <v>40</v>
      </c>
      <c r="Q20" s="25">
        <f t="shared" si="1"/>
        <v>42.5</v>
      </c>
      <c r="R20" s="25">
        <f t="shared" si="1"/>
        <v>22.5</v>
      </c>
      <c r="S20" s="32">
        <v>0.45</v>
      </c>
      <c r="T20" s="33">
        <v>0.75</v>
      </c>
      <c r="U20" s="33">
        <v>1.1499999999999999</v>
      </c>
      <c r="V20" s="63">
        <v>0.8</v>
      </c>
      <c r="W20" s="59"/>
      <c r="X20" s="59"/>
      <c r="Y20" s="59"/>
      <c r="Z20" s="59"/>
      <c r="AA20" s="59"/>
      <c r="AB20" s="59"/>
      <c r="AC20" s="59"/>
    </row>
    <row r="21" spans="1:29" ht="25.5">
      <c r="A21" s="7"/>
      <c r="B21" s="31" t="s">
        <v>125</v>
      </c>
      <c r="C21" s="247">
        <v>14</v>
      </c>
      <c r="D21" s="239">
        <v>365</v>
      </c>
      <c r="E21" s="233">
        <v>0</v>
      </c>
      <c r="F21" s="233">
        <v>0</v>
      </c>
      <c r="G21" s="233">
        <v>365</v>
      </c>
      <c r="H21" s="240">
        <v>0</v>
      </c>
      <c r="I21" s="17">
        <v>365</v>
      </c>
      <c r="J21" s="17">
        <v>0</v>
      </c>
      <c r="K21" s="17">
        <v>0</v>
      </c>
      <c r="L21" s="17">
        <v>365</v>
      </c>
      <c r="M21" s="16">
        <v>0</v>
      </c>
      <c r="N21" s="30">
        <f t="shared" si="0"/>
        <v>365</v>
      </c>
      <c r="O21" s="25">
        <f t="shared" si="1"/>
        <v>0</v>
      </c>
      <c r="P21" s="25">
        <f t="shared" si="1"/>
        <v>0</v>
      </c>
      <c r="Q21" s="25">
        <f t="shared" si="1"/>
        <v>365</v>
      </c>
      <c r="R21" s="25">
        <f t="shared" si="1"/>
        <v>0</v>
      </c>
      <c r="S21" s="35">
        <v>0</v>
      </c>
      <c r="T21" s="36">
        <v>0</v>
      </c>
      <c r="U21" s="36">
        <v>1.1000000000000001</v>
      </c>
      <c r="V21" s="64">
        <v>0</v>
      </c>
      <c r="W21" s="59"/>
      <c r="X21" s="59"/>
      <c r="Y21" s="59"/>
      <c r="Z21" s="59"/>
      <c r="AA21" s="59"/>
      <c r="AB21" s="59"/>
      <c r="AC21" s="59"/>
    </row>
    <row r="22" spans="1:29" ht="25.5">
      <c r="A22" s="7"/>
      <c r="B22" s="31" t="s">
        <v>126</v>
      </c>
      <c r="C22" s="248">
        <v>15</v>
      </c>
      <c r="D22" s="239">
        <v>365</v>
      </c>
      <c r="E22" s="233">
        <v>0</v>
      </c>
      <c r="F22" s="233">
        <v>0</v>
      </c>
      <c r="G22" s="233">
        <v>365</v>
      </c>
      <c r="H22" s="240">
        <v>0</v>
      </c>
      <c r="I22" s="17">
        <v>365</v>
      </c>
      <c r="J22" s="17">
        <v>0</v>
      </c>
      <c r="K22" s="17">
        <v>0</v>
      </c>
      <c r="L22" s="17">
        <v>365</v>
      </c>
      <c r="M22" s="16">
        <v>0</v>
      </c>
      <c r="N22" s="30">
        <f t="shared" si="0"/>
        <v>365</v>
      </c>
      <c r="O22" s="25">
        <f t="shared" si="1"/>
        <v>0</v>
      </c>
      <c r="P22" s="25">
        <f t="shared" si="1"/>
        <v>0</v>
      </c>
      <c r="Q22" s="25">
        <f t="shared" si="1"/>
        <v>365</v>
      </c>
      <c r="R22" s="25">
        <f t="shared" si="1"/>
        <v>0</v>
      </c>
      <c r="S22" s="35">
        <v>0</v>
      </c>
      <c r="T22" s="36">
        <v>0</v>
      </c>
      <c r="U22" s="36">
        <v>0.85</v>
      </c>
      <c r="V22" s="64">
        <v>0</v>
      </c>
      <c r="W22" s="59"/>
      <c r="X22" s="59"/>
      <c r="Y22" s="59"/>
      <c r="Z22" s="59"/>
      <c r="AA22" s="59"/>
      <c r="AB22" s="59"/>
      <c r="AC22" s="59"/>
    </row>
    <row r="23" spans="1:29" ht="25.5">
      <c r="A23" s="7"/>
      <c r="B23" s="31" t="s">
        <v>127</v>
      </c>
      <c r="C23" s="247">
        <v>16</v>
      </c>
      <c r="D23" s="239">
        <v>365</v>
      </c>
      <c r="E23" s="233">
        <v>0</v>
      </c>
      <c r="F23" s="233">
        <v>0</v>
      </c>
      <c r="G23" s="233">
        <v>365</v>
      </c>
      <c r="H23" s="240">
        <v>0</v>
      </c>
      <c r="I23" s="17">
        <v>365</v>
      </c>
      <c r="J23" s="17">
        <v>0</v>
      </c>
      <c r="K23" s="17">
        <v>0</v>
      </c>
      <c r="L23" s="17">
        <v>365</v>
      </c>
      <c r="M23" s="16">
        <v>0</v>
      </c>
      <c r="N23" s="30">
        <f t="shared" si="0"/>
        <v>365</v>
      </c>
      <c r="O23" s="25">
        <f t="shared" si="1"/>
        <v>0</v>
      </c>
      <c r="P23" s="25">
        <f t="shared" si="1"/>
        <v>0</v>
      </c>
      <c r="Q23" s="25">
        <f t="shared" si="1"/>
        <v>365</v>
      </c>
      <c r="R23" s="25">
        <f t="shared" si="1"/>
        <v>0</v>
      </c>
      <c r="S23" s="35">
        <v>0</v>
      </c>
      <c r="T23" s="36">
        <v>0</v>
      </c>
      <c r="U23" s="36">
        <v>0.6</v>
      </c>
      <c r="V23" s="64">
        <v>0</v>
      </c>
      <c r="W23" s="59"/>
      <c r="X23" s="59"/>
      <c r="Y23" s="59"/>
      <c r="Z23" s="59"/>
      <c r="AA23" s="59"/>
      <c r="AB23" s="59"/>
      <c r="AC23" s="59"/>
    </row>
    <row r="24" spans="1:29" ht="15">
      <c r="A24" s="7"/>
      <c r="B24" s="26" t="s">
        <v>15</v>
      </c>
      <c r="C24" s="248">
        <v>17</v>
      </c>
      <c r="D24" s="239">
        <v>150</v>
      </c>
      <c r="E24" s="233">
        <v>20</v>
      </c>
      <c r="F24" s="233">
        <v>30</v>
      </c>
      <c r="G24" s="233">
        <v>60</v>
      </c>
      <c r="H24" s="240">
        <v>40</v>
      </c>
      <c r="I24" s="17">
        <v>165</v>
      </c>
      <c r="J24" s="17">
        <v>25</v>
      </c>
      <c r="K24" s="17">
        <v>35</v>
      </c>
      <c r="L24" s="17">
        <v>65</v>
      </c>
      <c r="M24" s="16">
        <v>40</v>
      </c>
      <c r="N24" s="30">
        <f t="shared" si="0"/>
        <v>157.5</v>
      </c>
      <c r="O24" s="25">
        <f t="shared" si="1"/>
        <v>22.5</v>
      </c>
      <c r="P24" s="25">
        <f t="shared" si="1"/>
        <v>32.5</v>
      </c>
      <c r="Q24" s="25">
        <f t="shared" si="1"/>
        <v>62.5</v>
      </c>
      <c r="R24" s="25">
        <f t="shared" si="1"/>
        <v>40</v>
      </c>
      <c r="S24" s="32">
        <v>0.35</v>
      </c>
      <c r="T24" s="33">
        <v>0.75</v>
      </c>
      <c r="U24" s="33">
        <v>1.1000000000000001</v>
      </c>
      <c r="V24" s="63">
        <v>0.65</v>
      </c>
      <c r="W24" s="59"/>
      <c r="X24" s="59"/>
      <c r="Y24" s="59"/>
      <c r="Z24" s="59"/>
      <c r="AA24" s="59"/>
      <c r="AB24" s="59"/>
      <c r="AC24" s="59"/>
    </row>
    <row r="25" spans="1:29" ht="15">
      <c r="A25" s="7"/>
      <c r="B25" s="183" t="s">
        <v>404</v>
      </c>
      <c r="C25" s="247">
        <v>18</v>
      </c>
      <c r="D25" s="239">
        <v>130</v>
      </c>
      <c r="E25" s="233">
        <v>25</v>
      </c>
      <c r="F25" s="233">
        <v>35</v>
      </c>
      <c r="G25" s="233">
        <v>45</v>
      </c>
      <c r="H25" s="240">
        <v>25</v>
      </c>
      <c r="I25" s="17">
        <v>140</v>
      </c>
      <c r="J25" s="17">
        <v>30</v>
      </c>
      <c r="K25" s="17">
        <v>40</v>
      </c>
      <c r="L25" s="17">
        <v>45</v>
      </c>
      <c r="M25" s="16">
        <v>25</v>
      </c>
      <c r="N25" s="30">
        <f t="shared" si="0"/>
        <v>135</v>
      </c>
      <c r="O25" s="25">
        <f t="shared" si="1"/>
        <v>27.5</v>
      </c>
      <c r="P25" s="25">
        <f t="shared" si="1"/>
        <v>37.5</v>
      </c>
      <c r="Q25" s="25">
        <f t="shared" si="1"/>
        <v>45</v>
      </c>
      <c r="R25" s="25">
        <f t="shared" si="1"/>
        <v>25</v>
      </c>
      <c r="S25" s="37">
        <v>0.45</v>
      </c>
      <c r="T25" s="38">
        <v>0.75</v>
      </c>
      <c r="U25" s="38">
        <v>1.05</v>
      </c>
      <c r="V25" s="65">
        <v>0.7</v>
      </c>
      <c r="W25" s="59"/>
      <c r="X25" s="59"/>
      <c r="Y25" s="59"/>
      <c r="Z25" s="59"/>
      <c r="AA25" s="59"/>
      <c r="AB25" s="59"/>
      <c r="AC25" s="59"/>
    </row>
    <row r="26" spans="1:29" ht="15">
      <c r="A26" s="7"/>
      <c r="B26" s="27" t="s">
        <v>405</v>
      </c>
      <c r="C26" s="248">
        <v>19</v>
      </c>
      <c r="D26" s="239">
        <v>150</v>
      </c>
      <c r="E26" s="233">
        <v>20</v>
      </c>
      <c r="F26" s="233">
        <v>30</v>
      </c>
      <c r="G26" s="233">
        <v>60</v>
      </c>
      <c r="H26" s="240">
        <v>40</v>
      </c>
      <c r="I26" s="17">
        <v>170</v>
      </c>
      <c r="J26" s="17">
        <v>25</v>
      </c>
      <c r="K26" s="17">
        <v>35</v>
      </c>
      <c r="L26" s="17">
        <v>70</v>
      </c>
      <c r="M26" s="16">
        <v>40</v>
      </c>
      <c r="N26" s="30">
        <f t="shared" si="0"/>
        <v>160</v>
      </c>
      <c r="O26" s="25">
        <f t="shared" si="1"/>
        <v>22.5</v>
      </c>
      <c r="P26" s="25">
        <f t="shared" si="1"/>
        <v>32.5</v>
      </c>
      <c r="Q26" s="25">
        <f t="shared" si="1"/>
        <v>65</v>
      </c>
      <c r="R26" s="25">
        <f t="shared" si="1"/>
        <v>40</v>
      </c>
      <c r="S26" s="37">
        <v>0.45</v>
      </c>
      <c r="T26" s="38">
        <v>0.75</v>
      </c>
      <c r="U26" s="38">
        <v>1.1000000000000001</v>
      </c>
      <c r="V26" s="65">
        <v>0.5</v>
      </c>
      <c r="W26" s="59"/>
      <c r="X26" s="59"/>
      <c r="Y26" s="59"/>
      <c r="Z26" s="59"/>
      <c r="AA26" s="59"/>
      <c r="AB26" s="59"/>
      <c r="AC26" s="59"/>
    </row>
    <row r="27" spans="1:29" ht="15">
      <c r="A27" s="7"/>
      <c r="B27" s="183" t="s">
        <v>406</v>
      </c>
      <c r="C27" s="247">
        <v>20</v>
      </c>
      <c r="D27" s="239">
        <v>120</v>
      </c>
      <c r="E27" s="233">
        <v>20</v>
      </c>
      <c r="F27" s="233">
        <v>30</v>
      </c>
      <c r="G27" s="233">
        <v>40</v>
      </c>
      <c r="H27" s="240">
        <v>30</v>
      </c>
      <c r="I27" s="17">
        <v>130</v>
      </c>
      <c r="J27" s="17">
        <v>20</v>
      </c>
      <c r="K27" s="17">
        <v>35</v>
      </c>
      <c r="L27" s="17">
        <v>45</v>
      </c>
      <c r="M27" s="16">
        <v>30</v>
      </c>
      <c r="N27" s="30">
        <f t="shared" si="0"/>
        <v>125</v>
      </c>
      <c r="O27" s="25">
        <f t="shared" si="1"/>
        <v>20</v>
      </c>
      <c r="P27" s="25">
        <f t="shared" si="1"/>
        <v>32.5</v>
      </c>
      <c r="Q27" s="25">
        <f t="shared" si="1"/>
        <v>42.5</v>
      </c>
      <c r="R27" s="25">
        <f t="shared" si="1"/>
        <v>30</v>
      </c>
      <c r="S27" s="37">
        <v>0.35</v>
      </c>
      <c r="T27" s="38">
        <v>0.75</v>
      </c>
      <c r="U27" s="38">
        <v>1.1000000000000001</v>
      </c>
      <c r="V27" s="65">
        <v>0.65</v>
      </c>
      <c r="W27" s="59"/>
      <c r="X27" s="59"/>
      <c r="Y27" s="59"/>
      <c r="Z27" s="59"/>
      <c r="AA27" s="59"/>
      <c r="AB27" s="59"/>
      <c r="AC27" s="59"/>
    </row>
    <row r="28" spans="1:29" ht="15">
      <c r="A28" s="7"/>
      <c r="B28" s="26" t="s">
        <v>17</v>
      </c>
      <c r="C28" s="248">
        <v>21</v>
      </c>
      <c r="D28" s="239">
        <v>150</v>
      </c>
      <c r="E28" s="233">
        <v>20</v>
      </c>
      <c r="F28" s="233">
        <v>30</v>
      </c>
      <c r="G28" s="233">
        <v>60</v>
      </c>
      <c r="H28" s="240">
        <v>40</v>
      </c>
      <c r="I28" s="17">
        <v>170</v>
      </c>
      <c r="J28" s="17">
        <v>25</v>
      </c>
      <c r="K28" s="17">
        <v>35</v>
      </c>
      <c r="L28" s="17">
        <v>70</v>
      </c>
      <c r="M28" s="16">
        <v>40</v>
      </c>
      <c r="N28" s="30">
        <f t="shared" si="0"/>
        <v>160</v>
      </c>
      <c r="O28" s="25">
        <f t="shared" si="1"/>
        <v>22.5</v>
      </c>
      <c r="P28" s="25">
        <f t="shared" si="1"/>
        <v>32.5</v>
      </c>
      <c r="Q28" s="25">
        <f t="shared" si="1"/>
        <v>65</v>
      </c>
      <c r="R28" s="25">
        <f t="shared" si="1"/>
        <v>40</v>
      </c>
      <c r="S28" s="32">
        <v>0.45</v>
      </c>
      <c r="T28" s="33">
        <v>0.75</v>
      </c>
      <c r="U28" s="33">
        <v>1.1000000000000001</v>
      </c>
      <c r="V28" s="63">
        <v>0.5</v>
      </c>
      <c r="W28" s="59"/>
      <c r="X28" s="59"/>
      <c r="Y28" s="59"/>
      <c r="Z28" s="59"/>
      <c r="AA28" s="59"/>
      <c r="AB28" s="59"/>
      <c r="AC28" s="59"/>
    </row>
    <row r="29" spans="1:29" ht="12.75" customHeight="1">
      <c r="A29" s="7"/>
      <c r="B29" s="26" t="s">
        <v>145</v>
      </c>
      <c r="C29" s="247">
        <v>22</v>
      </c>
      <c r="D29" s="239">
        <v>365</v>
      </c>
      <c r="E29" s="233">
        <v>0</v>
      </c>
      <c r="F29" s="233">
        <v>0</v>
      </c>
      <c r="G29" s="233">
        <v>365</v>
      </c>
      <c r="H29" s="240">
        <v>0</v>
      </c>
      <c r="I29" s="17">
        <v>365</v>
      </c>
      <c r="J29" s="17">
        <v>0</v>
      </c>
      <c r="K29" s="17">
        <v>0</v>
      </c>
      <c r="L29" s="17">
        <v>365</v>
      </c>
      <c r="M29" s="16">
        <v>0</v>
      </c>
      <c r="N29" s="30">
        <f t="shared" si="0"/>
        <v>365</v>
      </c>
      <c r="O29" s="25">
        <f t="shared" si="1"/>
        <v>0</v>
      </c>
      <c r="P29" s="25">
        <f t="shared" si="1"/>
        <v>0</v>
      </c>
      <c r="Q29" s="25">
        <f t="shared" si="1"/>
        <v>365</v>
      </c>
      <c r="R29" s="25">
        <f t="shared" si="1"/>
        <v>0</v>
      </c>
      <c r="S29" s="35">
        <v>0</v>
      </c>
      <c r="T29" s="36">
        <v>0</v>
      </c>
      <c r="U29" s="34" t="s">
        <v>146</v>
      </c>
      <c r="V29" s="64">
        <v>0</v>
      </c>
      <c r="W29" s="59"/>
      <c r="X29" s="59"/>
      <c r="Y29" s="59"/>
      <c r="Z29" s="59"/>
      <c r="AA29" s="59"/>
      <c r="AB29" s="59"/>
      <c r="AC29" s="59"/>
    </row>
    <row r="30" spans="1:29" ht="38.25">
      <c r="A30" s="7"/>
      <c r="B30" s="26" t="s">
        <v>147</v>
      </c>
      <c r="C30" s="248">
        <v>23</v>
      </c>
      <c r="D30" s="239">
        <v>365</v>
      </c>
      <c r="E30" s="233">
        <v>0</v>
      </c>
      <c r="F30" s="233">
        <v>0</v>
      </c>
      <c r="G30" s="233">
        <v>365</v>
      </c>
      <c r="H30" s="240">
        <v>0</v>
      </c>
      <c r="I30" s="17">
        <v>365</v>
      </c>
      <c r="J30" s="17">
        <v>0</v>
      </c>
      <c r="K30" s="17">
        <v>0</v>
      </c>
      <c r="L30" s="17">
        <v>365</v>
      </c>
      <c r="M30" s="16">
        <v>0</v>
      </c>
      <c r="N30" s="30">
        <f t="shared" si="0"/>
        <v>365</v>
      </c>
      <c r="O30" s="25">
        <f t="shared" si="1"/>
        <v>0</v>
      </c>
      <c r="P30" s="25">
        <f t="shared" si="1"/>
        <v>0</v>
      </c>
      <c r="Q30" s="25">
        <f t="shared" si="1"/>
        <v>365</v>
      </c>
      <c r="R30" s="25">
        <f t="shared" si="1"/>
        <v>0</v>
      </c>
      <c r="S30" s="35">
        <v>0</v>
      </c>
      <c r="T30" s="36">
        <v>0</v>
      </c>
      <c r="U30" s="34" t="s">
        <v>148</v>
      </c>
      <c r="V30" s="64">
        <v>0</v>
      </c>
      <c r="W30" s="59"/>
      <c r="X30" s="59"/>
      <c r="Y30" s="59"/>
      <c r="Z30" s="59"/>
      <c r="AA30" s="59"/>
      <c r="AB30" s="59"/>
      <c r="AC30" s="59"/>
    </row>
    <row r="31" spans="1:29" ht="25.5">
      <c r="A31" s="7"/>
      <c r="B31" s="26" t="s">
        <v>149</v>
      </c>
      <c r="C31" s="247">
        <v>24</v>
      </c>
      <c r="D31" s="239">
        <v>365</v>
      </c>
      <c r="E31" s="233">
        <v>0</v>
      </c>
      <c r="F31" s="233">
        <v>0</v>
      </c>
      <c r="G31" s="233">
        <v>365</v>
      </c>
      <c r="H31" s="240">
        <v>0</v>
      </c>
      <c r="I31" s="17">
        <v>365</v>
      </c>
      <c r="J31" s="17">
        <v>0</v>
      </c>
      <c r="K31" s="17">
        <v>0</v>
      </c>
      <c r="L31" s="17">
        <v>365</v>
      </c>
      <c r="M31" s="16">
        <v>0</v>
      </c>
      <c r="N31" s="30">
        <f t="shared" si="0"/>
        <v>365</v>
      </c>
      <c r="O31" s="25">
        <f t="shared" si="1"/>
        <v>0</v>
      </c>
      <c r="P31" s="25">
        <f t="shared" si="1"/>
        <v>0</v>
      </c>
      <c r="Q31" s="25">
        <f t="shared" si="1"/>
        <v>365</v>
      </c>
      <c r="R31" s="25">
        <f t="shared" si="1"/>
        <v>0</v>
      </c>
      <c r="S31" s="35">
        <v>0</v>
      </c>
      <c r="T31" s="36">
        <v>0</v>
      </c>
      <c r="U31" s="34" t="s">
        <v>150</v>
      </c>
      <c r="V31" s="64">
        <v>0</v>
      </c>
      <c r="W31" s="59"/>
      <c r="X31" s="59"/>
      <c r="Y31" s="59"/>
      <c r="Z31" s="59"/>
      <c r="AA31" s="59"/>
      <c r="AB31" s="59"/>
      <c r="AC31" s="59"/>
    </row>
    <row r="32" spans="1:29" ht="15">
      <c r="A32" s="7"/>
      <c r="B32" s="26" t="s">
        <v>19</v>
      </c>
      <c r="C32" s="248">
        <v>25</v>
      </c>
      <c r="D32" s="239">
        <v>75</v>
      </c>
      <c r="E32" s="233">
        <v>20</v>
      </c>
      <c r="F32" s="233">
        <v>30</v>
      </c>
      <c r="G32" s="233">
        <v>15</v>
      </c>
      <c r="H32" s="240">
        <v>10</v>
      </c>
      <c r="I32" s="17">
        <v>140</v>
      </c>
      <c r="J32" s="17">
        <v>35</v>
      </c>
      <c r="K32" s="17">
        <v>50</v>
      </c>
      <c r="L32" s="17">
        <v>45</v>
      </c>
      <c r="M32" s="16">
        <v>10</v>
      </c>
      <c r="N32" s="30">
        <f t="shared" si="0"/>
        <v>107.5</v>
      </c>
      <c r="O32" s="25">
        <f t="shared" si="1"/>
        <v>27.5</v>
      </c>
      <c r="P32" s="25">
        <f t="shared" si="1"/>
        <v>40</v>
      </c>
      <c r="Q32" s="25">
        <f t="shared" si="1"/>
        <v>30</v>
      </c>
      <c r="R32" s="25">
        <f t="shared" si="1"/>
        <v>10</v>
      </c>
      <c r="S32" s="32">
        <v>0.45</v>
      </c>
      <c r="T32" s="33">
        <v>0.6</v>
      </c>
      <c r="U32" s="33">
        <v>1</v>
      </c>
      <c r="V32" s="63">
        <v>0.9</v>
      </c>
      <c r="W32" s="59"/>
      <c r="X32" s="59"/>
      <c r="Y32" s="59"/>
      <c r="Z32" s="59"/>
      <c r="AA32" s="59"/>
      <c r="AB32" s="59"/>
      <c r="AC32" s="59"/>
    </row>
    <row r="33" spans="1:29" ht="15">
      <c r="A33" s="7"/>
      <c r="B33" s="26" t="s">
        <v>31</v>
      </c>
      <c r="C33" s="247">
        <v>26</v>
      </c>
      <c r="D33" s="239">
        <v>80</v>
      </c>
      <c r="E33" s="233">
        <v>20</v>
      </c>
      <c r="F33" s="233">
        <v>25</v>
      </c>
      <c r="G33" s="233">
        <v>25</v>
      </c>
      <c r="H33" s="240">
        <v>10</v>
      </c>
      <c r="I33" s="17">
        <v>110</v>
      </c>
      <c r="J33" s="17">
        <v>20</v>
      </c>
      <c r="K33" s="17">
        <v>30</v>
      </c>
      <c r="L33" s="17">
        <v>50</v>
      </c>
      <c r="M33" s="16">
        <v>10</v>
      </c>
      <c r="N33" s="30">
        <f t="shared" si="0"/>
        <v>95</v>
      </c>
      <c r="O33" s="25">
        <f t="shared" si="1"/>
        <v>20</v>
      </c>
      <c r="P33" s="25">
        <f t="shared" si="1"/>
        <v>27.5</v>
      </c>
      <c r="Q33" s="25">
        <f t="shared" si="1"/>
        <v>37.5</v>
      </c>
      <c r="R33" s="25">
        <f t="shared" si="1"/>
        <v>10</v>
      </c>
      <c r="S33" s="32">
        <v>0.4</v>
      </c>
      <c r="T33" s="33">
        <v>0.8</v>
      </c>
      <c r="U33" s="33">
        <v>1.1499999999999999</v>
      </c>
      <c r="V33" s="63">
        <v>1</v>
      </c>
      <c r="W33" s="59"/>
      <c r="X33" s="59"/>
      <c r="Y33" s="59"/>
      <c r="Z33" s="59"/>
      <c r="AA33" s="59"/>
      <c r="AB33" s="59"/>
      <c r="AC33" s="59"/>
    </row>
    <row r="34" spans="1:29" ht="15">
      <c r="A34" s="7"/>
      <c r="B34" s="26" t="s">
        <v>32</v>
      </c>
      <c r="C34" s="248">
        <v>27</v>
      </c>
      <c r="D34" s="239">
        <v>125</v>
      </c>
      <c r="E34" s="233">
        <v>20</v>
      </c>
      <c r="F34" s="233">
        <v>35</v>
      </c>
      <c r="G34" s="233">
        <v>40</v>
      </c>
      <c r="H34" s="240">
        <v>30</v>
      </c>
      <c r="I34" s="17">
        <v>180</v>
      </c>
      <c r="J34" s="17">
        <v>30</v>
      </c>
      <c r="K34" s="17">
        <v>50</v>
      </c>
      <c r="L34" s="17">
        <v>60</v>
      </c>
      <c r="M34" s="16">
        <v>40</v>
      </c>
      <c r="N34" s="30">
        <f t="shared" si="0"/>
        <v>152.5</v>
      </c>
      <c r="O34" s="25">
        <f t="shared" si="1"/>
        <v>25</v>
      </c>
      <c r="P34" s="25">
        <f t="shared" si="1"/>
        <v>42.5</v>
      </c>
      <c r="Q34" s="25">
        <f t="shared" si="1"/>
        <v>50</v>
      </c>
      <c r="R34" s="25">
        <f t="shared" si="1"/>
        <v>35</v>
      </c>
      <c r="S34" s="32">
        <v>0.4</v>
      </c>
      <c r="T34" s="33">
        <v>0.8</v>
      </c>
      <c r="U34" s="33">
        <v>1.1499999999999999</v>
      </c>
      <c r="V34" s="63">
        <v>0.7</v>
      </c>
      <c r="W34" s="59"/>
      <c r="X34" s="59"/>
      <c r="Y34" s="59"/>
      <c r="Z34" s="59"/>
      <c r="AA34" s="59"/>
      <c r="AB34" s="59"/>
      <c r="AC34" s="59"/>
    </row>
    <row r="35" spans="1:29" ht="15">
      <c r="A35" s="7"/>
      <c r="B35" s="26" t="s">
        <v>21</v>
      </c>
      <c r="C35" s="247">
        <v>28</v>
      </c>
      <c r="D35" s="239">
        <v>120</v>
      </c>
      <c r="E35" s="233">
        <v>25</v>
      </c>
      <c r="F35" s="233">
        <v>35</v>
      </c>
      <c r="G35" s="233">
        <v>40</v>
      </c>
      <c r="H35" s="240">
        <v>20</v>
      </c>
      <c r="I35" s="17">
        <v>160</v>
      </c>
      <c r="J35" s="17">
        <v>30</v>
      </c>
      <c r="K35" s="17">
        <v>45</v>
      </c>
      <c r="L35" s="17">
        <v>65</v>
      </c>
      <c r="M35" s="16">
        <v>20</v>
      </c>
      <c r="N35" s="30">
        <f t="shared" si="0"/>
        <v>140</v>
      </c>
      <c r="O35" s="25">
        <f t="shared" si="1"/>
        <v>27.5</v>
      </c>
      <c r="P35" s="25">
        <f t="shared" si="1"/>
        <v>40</v>
      </c>
      <c r="Q35" s="25">
        <f t="shared" si="1"/>
        <v>52.5</v>
      </c>
      <c r="R35" s="25">
        <f t="shared" si="1"/>
        <v>20</v>
      </c>
      <c r="S35" s="32">
        <v>0.45</v>
      </c>
      <c r="T35" s="33">
        <v>0.75</v>
      </c>
      <c r="U35" s="33">
        <v>1</v>
      </c>
      <c r="V35" s="63">
        <v>0.75</v>
      </c>
      <c r="W35" s="59"/>
      <c r="X35" s="59"/>
      <c r="Y35" s="59"/>
      <c r="Z35" s="59"/>
      <c r="AA35" s="59"/>
      <c r="AB35" s="59"/>
      <c r="AC35" s="59"/>
    </row>
    <row r="36" spans="1:29" ht="15">
      <c r="A36" s="7"/>
      <c r="B36" s="26" t="s">
        <v>1</v>
      </c>
      <c r="C36" s="248">
        <v>29</v>
      </c>
      <c r="D36" s="239">
        <v>105</v>
      </c>
      <c r="E36" s="233">
        <v>15</v>
      </c>
      <c r="F36" s="233">
        <v>25</v>
      </c>
      <c r="G36" s="233">
        <v>40</v>
      </c>
      <c r="H36" s="240">
        <v>25</v>
      </c>
      <c r="I36" s="17">
        <v>140</v>
      </c>
      <c r="J36" s="17">
        <v>20</v>
      </c>
      <c r="K36" s="17">
        <v>30</v>
      </c>
      <c r="L36" s="17">
        <v>55</v>
      </c>
      <c r="M36" s="16">
        <v>35</v>
      </c>
      <c r="N36" s="30">
        <f t="shared" si="0"/>
        <v>122.5</v>
      </c>
      <c r="O36" s="25">
        <f t="shared" si="1"/>
        <v>17.5</v>
      </c>
      <c r="P36" s="25">
        <f t="shared" si="1"/>
        <v>27.5</v>
      </c>
      <c r="Q36" s="25">
        <f t="shared" si="1"/>
        <v>47.5</v>
      </c>
      <c r="R36" s="25">
        <f t="shared" si="1"/>
        <v>30</v>
      </c>
      <c r="S36" s="32">
        <v>0.35</v>
      </c>
      <c r="T36" s="33">
        <v>0.7</v>
      </c>
      <c r="U36" s="33">
        <v>1.1000000000000001</v>
      </c>
      <c r="V36" s="63">
        <v>0.65</v>
      </c>
      <c r="W36" s="59"/>
      <c r="X36" s="59"/>
      <c r="Y36" s="59"/>
      <c r="Z36" s="59"/>
      <c r="AA36" s="59"/>
      <c r="AB36" s="59"/>
      <c r="AC36" s="59"/>
    </row>
    <row r="37" spans="1:29" ht="15">
      <c r="A37" s="7"/>
      <c r="B37" s="26" t="s">
        <v>33</v>
      </c>
      <c r="C37" s="247">
        <v>30</v>
      </c>
      <c r="D37" s="239">
        <v>70</v>
      </c>
      <c r="E37" s="233">
        <v>25</v>
      </c>
      <c r="F37" s="233">
        <v>30</v>
      </c>
      <c r="G37" s="233">
        <v>10</v>
      </c>
      <c r="H37" s="240">
        <v>5</v>
      </c>
      <c r="I37" s="17">
        <v>95</v>
      </c>
      <c r="J37" s="17">
        <v>25</v>
      </c>
      <c r="K37" s="17">
        <v>40</v>
      </c>
      <c r="L37" s="17">
        <v>20</v>
      </c>
      <c r="M37" s="16">
        <v>10</v>
      </c>
      <c r="N37" s="30">
        <f t="shared" si="0"/>
        <v>82.5</v>
      </c>
      <c r="O37" s="25">
        <f t="shared" si="1"/>
        <v>25</v>
      </c>
      <c r="P37" s="25">
        <f t="shared" si="1"/>
        <v>35</v>
      </c>
      <c r="Q37" s="25">
        <f t="shared" si="1"/>
        <v>15</v>
      </c>
      <c r="R37" s="25">
        <f t="shared" si="1"/>
        <v>7.5</v>
      </c>
      <c r="S37" s="32">
        <v>0.5</v>
      </c>
      <c r="T37" s="33">
        <v>0.7</v>
      </c>
      <c r="U37" s="33">
        <v>1</v>
      </c>
      <c r="V37" s="63">
        <v>1</v>
      </c>
      <c r="W37" s="59"/>
      <c r="X37" s="59"/>
      <c r="Y37" s="59"/>
      <c r="Z37" s="59"/>
      <c r="AA37" s="59"/>
      <c r="AB37" s="59"/>
      <c r="AC37" s="59"/>
    </row>
    <row r="38" spans="1:29" ht="12.75" customHeight="1">
      <c r="A38" s="7"/>
      <c r="B38" s="26" t="s">
        <v>34</v>
      </c>
      <c r="C38" s="248">
        <v>31</v>
      </c>
      <c r="D38" s="239">
        <v>150</v>
      </c>
      <c r="E38" s="233">
        <v>15</v>
      </c>
      <c r="F38" s="233">
        <v>25</v>
      </c>
      <c r="G38" s="233">
        <v>70</v>
      </c>
      <c r="H38" s="240">
        <v>40</v>
      </c>
      <c r="I38" s="17">
        <v>210</v>
      </c>
      <c r="J38" s="17">
        <v>20</v>
      </c>
      <c r="K38" s="17">
        <v>35</v>
      </c>
      <c r="L38" s="17">
        <v>110</v>
      </c>
      <c r="M38" s="16">
        <v>45</v>
      </c>
      <c r="N38" s="30">
        <f t="shared" si="0"/>
        <v>180</v>
      </c>
      <c r="O38" s="25">
        <f t="shared" si="1"/>
        <v>17.5</v>
      </c>
      <c r="P38" s="25">
        <f t="shared" si="1"/>
        <v>30</v>
      </c>
      <c r="Q38" s="25">
        <f t="shared" si="1"/>
        <v>90</v>
      </c>
      <c r="R38" s="25">
        <f t="shared" si="1"/>
        <v>42.5</v>
      </c>
      <c r="S38" s="32">
        <v>0.5</v>
      </c>
      <c r="T38" s="33">
        <v>0.75</v>
      </c>
      <c r="U38" s="33">
        <v>1.05</v>
      </c>
      <c r="V38" s="63">
        <v>0.85</v>
      </c>
      <c r="W38" s="59"/>
      <c r="X38" s="59"/>
      <c r="Y38" s="59"/>
      <c r="Z38" s="59"/>
      <c r="AA38" s="59"/>
      <c r="AB38" s="59"/>
      <c r="AC38" s="59"/>
    </row>
    <row r="39" spans="1:29" ht="15">
      <c r="A39" s="7"/>
      <c r="B39" s="183" t="s">
        <v>407</v>
      </c>
      <c r="C39" s="247">
        <v>32</v>
      </c>
      <c r="D39" s="239">
        <v>150</v>
      </c>
      <c r="E39" s="233">
        <v>30</v>
      </c>
      <c r="F39" s="233">
        <v>30</v>
      </c>
      <c r="G39" s="233">
        <v>60</v>
      </c>
      <c r="H39" s="240">
        <v>30</v>
      </c>
      <c r="I39" s="17">
        <v>180</v>
      </c>
      <c r="J39" s="17">
        <v>30</v>
      </c>
      <c r="K39" s="17">
        <v>30</v>
      </c>
      <c r="L39" s="17">
        <v>80</v>
      </c>
      <c r="M39" s="16">
        <v>40</v>
      </c>
      <c r="N39" s="30">
        <f t="shared" si="0"/>
        <v>165</v>
      </c>
      <c r="O39" s="25">
        <f t="shared" si="1"/>
        <v>30</v>
      </c>
      <c r="P39" s="25">
        <f t="shared" si="1"/>
        <v>30</v>
      </c>
      <c r="Q39" s="25">
        <f t="shared" si="1"/>
        <v>70</v>
      </c>
      <c r="R39" s="25">
        <f t="shared" si="1"/>
        <v>35</v>
      </c>
      <c r="S39" s="32">
        <v>0.35</v>
      </c>
      <c r="T39" s="33">
        <v>0.75</v>
      </c>
      <c r="U39" s="33">
        <v>1.1000000000000001</v>
      </c>
      <c r="V39" s="63">
        <v>0.65</v>
      </c>
      <c r="W39" s="59"/>
      <c r="X39" s="59"/>
      <c r="Y39" s="59"/>
      <c r="Z39" s="59"/>
      <c r="AA39" s="59"/>
      <c r="AB39" s="59"/>
      <c r="AC39" s="59"/>
    </row>
    <row r="40" spans="1:29" ht="38.25">
      <c r="A40" s="7"/>
      <c r="B40" s="26" t="s">
        <v>151</v>
      </c>
      <c r="C40" s="248">
        <v>33</v>
      </c>
      <c r="D40" s="239">
        <v>365</v>
      </c>
      <c r="E40" s="233">
        <v>0</v>
      </c>
      <c r="F40" s="233">
        <v>0</v>
      </c>
      <c r="G40" s="233">
        <v>365</v>
      </c>
      <c r="H40" s="240">
        <v>0</v>
      </c>
      <c r="I40" s="17">
        <v>365</v>
      </c>
      <c r="J40" s="17">
        <v>0</v>
      </c>
      <c r="K40" s="17">
        <v>0</v>
      </c>
      <c r="L40" s="17">
        <v>365</v>
      </c>
      <c r="M40" s="16">
        <v>0</v>
      </c>
      <c r="N40" s="30">
        <f t="shared" si="0"/>
        <v>365</v>
      </c>
      <c r="O40" s="25">
        <f t="shared" si="1"/>
        <v>0</v>
      </c>
      <c r="P40" s="25">
        <f t="shared" si="1"/>
        <v>0</v>
      </c>
      <c r="Q40" s="25">
        <f t="shared" si="1"/>
        <v>365</v>
      </c>
      <c r="R40" s="25">
        <f t="shared" si="1"/>
        <v>0</v>
      </c>
      <c r="S40" s="35">
        <v>0</v>
      </c>
      <c r="T40" s="36">
        <v>0</v>
      </c>
      <c r="U40" s="34" t="s">
        <v>148</v>
      </c>
      <c r="V40" s="64">
        <v>0</v>
      </c>
      <c r="W40" s="59"/>
      <c r="X40" s="59"/>
      <c r="Y40" s="59"/>
      <c r="Z40" s="59"/>
      <c r="AA40" s="59"/>
      <c r="AB40" s="59"/>
      <c r="AC40" s="59"/>
    </row>
    <row r="41" spans="1:29" ht="38.25">
      <c r="A41" s="7"/>
      <c r="B41" s="26" t="s">
        <v>152</v>
      </c>
      <c r="C41" s="247">
        <v>34</v>
      </c>
      <c r="D41" s="239">
        <v>365</v>
      </c>
      <c r="E41" s="233">
        <v>0</v>
      </c>
      <c r="F41" s="233">
        <v>0</v>
      </c>
      <c r="G41" s="233">
        <v>365</v>
      </c>
      <c r="H41" s="240">
        <v>0</v>
      </c>
      <c r="I41" s="17">
        <v>365</v>
      </c>
      <c r="J41" s="17">
        <v>0</v>
      </c>
      <c r="K41" s="17">
        <v>0</v>
      </c>
      <c r="L41" s="17">
        <v>365</v>
      </c>
      <c r="M41" s="16">
        <v>0</v>
      </c>
      <c r="N41" s="30">
        <f t="shared" ref="N41:N63" si="2">SUM(O41:R41)</f>
        <v>365</v>
      </c>
      <c r="O41" s="25">
        <f t="shared" ref="O41:R63" si="3">(E41+J41)/2</f>
        <v>0</v>
      </c>
      <c r="P41" s="25">
        <f t="shared" si="3"/>
        <v>0</v>
      </c>
      <c r="Q41" s="25">
        <f t="shared" si="3"/>
        <v>365</v>
      </c>
      <c r="R41" s="25">
        <f t="shared" si="3"/>
        <v>0</v>
      </c>
      <c r="S41" s="35">
        <v>0</v>
      </c>
      <c r="T41" s="36">
        <v>0</v>
      </c>
      <c r="U41" s="34" t="s">
        <v>153</v>
      </c>
      <c r="V41" s="64">
        <v>0</v>
      </c>
      <c r="W41" s="59"/>
      <c r="X41" s="59"/>
      <c r="Y41" s="59"/>
      <c r="Z41" s="59"/>
      <c r="AA41" s="59"/>
      <c r="AB41" s="59"/>
      <c r="AC41" s="59"/>
    </row>
    <row r="42" spans="1:29" ht="25.5">
      <c r="A42" s="7"/>
      <c r="B42" s="26" t="s">
        <v>154</v>
      </c>
      <c r="C42" s="248">
        <v>35</v>
      </c>
      <c r="D42" s="239">
        <v>365</v>
      </c>
      <c r="E42" s="233">
        <v>0</v>
      </c>
      <c r="F42" s="233">
        <v>0</v>
      </c>
      <c r="G42" s="233">
        <v>365</v>
      </c>
      <c r="H42" s="240">
        <v>0</v>
      </c>
      <c r="I42" s="17">
        <v>365</v>
      </c>
      <c r="J42" s="17">
        <v>0</v>
      </c>
      <c r="K42" s="17">
        <v>0</v>
      </c>
      <c r="L42" s="17">
        <v>365</v>
      </c>
      <c r="M42" s="16">
        <v>0</v>
      </c>
      <c r="N42" s="30">
        <f t="shared" si="2"/>
        <v>365</v>
      </c>
      <c r="O42" s="25">
        <f t="shared" si="3"/>
        <v>0</v>
      </c>
      <c r="P42" s="25">
        <f t="shared" si="3"/>
        <v>0</v>
      </c>
      <c r="Q42" s="25">
        <f t="shared" si="3"/>
        <v>365</v>
      </c>
      <c r="R42" s="25">
        <f t="shared" si="3"/>
        <v>0</v>
      </c>
      <c r="S42" s="35">
        <v>0</v>
      </c>
      <c r="T42" s="36">
        <v>0</v>
      </c>
      <c r="U42" s="34" t="s">
        <v>150</v>
      </c>
      <c r="V42" s="64">
        <v>0</v>
      </c>
      <c r="W42" s="59"/>
      <c r="X42" s="59"/>
      <c r="Y42" s="59"/>
      <c r="Z42" s="59"/>
      <c r="AA42" s="59"/>
      <c r="AB42" s="59"/>
      <c r="AC42" s="59"/>
    </row>
    <row r="43" spans="1:29" ht="15">
      <c r="A43" s="7"/>
      <c r="B43" s="26" t="s">
        <v>3</v>
      </c>
      <c r="C43" s="247">
        <v>36</v>
      </c>
      <c r="D43" s="239">
        <v>130</v>
      </c>
      <c r="E43" s="233">
        <v>25</v>
      </c>
      <c r="F43" s="233">
        <v>35</v>
      </c>
      <c r="G43" s="233">
        <v>45</v>
      </c>
      <c r="H43" s="240">
        <v>25</v>
      </c>
      <c r="I43" s="17">
        <v>140</v>
      </c>
      <c r="J43" s="17">
        <v>30</v>
      </c>
      <c r="K43" s="17">
        <v>40</v>
      </c>
      <c r="L43" s="17">
        <v>45</v>
      </c>
      <c r="M43" s="16">
        <v>25</v>
      </c>
      <c r="N43" s="30">
        <f t="shared" si="2"/>
        <v>135</v>
      </c>
      <c r="O43" s="25">
        <f t="shared" si="3"/>
        <v>27.5</v>
      </c>
      <c r="P43" s="25">
        <f t="shared" si="3"/>
        <v>37.5</v>
      </c>
      <c r="Q43" s="25">
        <f t="shared" si="3"/>
        <v>45</v>
      </c>
      <c r="R43" s="25">
        <f t="shared" si="3"/>
        <v>25</v>
      </c>
      <c r="S43" s="32">
        <v>0.45</v>
      </c>
      <c r="T43" s="33">
        <v>0.75</v>
      </c>
      <c r="U43" s="33">
        <v>1.05</v>
      </c>
      <c r="V43" s="63">
        <v>0.7</v>
      </c>
      <c r="W43" s="59"/>
      <c r="X43" s="59"/>
      <c r="Y43" s="59"/>
      <c r="Z43" s="59"/>
      <c r="AA43" s="59"/>
      <c r="AB43" s="59"/>
      <c r="AC43" s="59"/>
    </row>
    <row r="44" spans="1:29" ht="15">
      <c r="A44" s="7"/>
      <c r="B44" s="26" t="s">
        <v>4</v>
      </c>
      <c r="C44" s="248">
        <v>37</v>
      </c>
      <c r="D44" s="239">
        <v>90</v>
      </c>
      <c r="E44" s="233">
        <v>15</v>
      </c>
      <c r="F44" s="233">
        <v>25</v>
      </c>
      <c r="G44" s="233">
        <v>35</v>
      </c>
      <c r="H44" s="240">
        <v>15</v>
      </c>
      <c r="I44" s="17">
        <v>100</v>
      </c>
      <c r="J44" s="17">
        <v>20</v>
      </c>
      <c r="K44" s="17">
        <v>30</v>
      </c>
      <c r="L44" s="17">
        <v>35</v>
      </c>
      <c r="M44" s="16">
        <v>15</v>
      </c>
      <c r="N44" s="30">
        <f t="shared" si="2"/>
        <v>95</v>
      </c>
      <c r="O44" s="25">
        <f t="shared" si="3"/>
        <v>17.5</v>
      </c>
      <c r="P44" s="25">
        <f t="shared" si="3"/>
        <v>27.5</v>
      </c>
      <c r="Q44" s="25">
        <f t="shared" si="3"/>
        <v>35</v>
      </c>
      <c r="R44" s="25">
        <f t="shared" si="3"/>
        <v>15</v>
      </c>
      <c r="S44" s="32">
        <v>0.45</v>
      </c>
      <c r="T44" s="33">
        <v>0.8</v>
      </c>
      <c r="U44" s="33">
        <v>1.1499999999999999</v>
      </c>
      <c r="V44" s="63">
        <v>1.05</v>
      </c>
      <c r="W44" s="59"/>
      <c r="X44" s="59"/>
      <c r="Y44" s="59"/>
      <c r="Z44" s="59"/>
      <c r="AA44" s="59"/>
      <c r="AB44" s="59"/>
      <c r="AC44" s="59"/>
    </row>
    <row r="45" spans="1:29" ht="15">
      <c r="A45" s="7"/>
      <c r="B45" s="26" t="s">
        <v>6</v>
      </c>
      <c r="C45" s="247">
        <v>38</v>
      </c>
      <c r="D45" s="239">
        <v>120</v>
      </c>
      <c r="E45" s="233">
        <v>25</v>
      </c>
      <c r="F45" s="233">
        <v>35</v>
      </c>
      <c r="G45" s="233">
        <v>40</v>
      </c>
      <c r="H45" s="240">
        <v>20</v>
      </c>
      <c r="I45" s="17">
        <v>210</v>
      </c>
      <c r="J45" s="17">
        <v>30</v>
      </c>
      <c r="K45" s="17">
        <v>40</v>
      </c>
      <c r="L45" s="17">
        <v>110</v>
      </c>
      <c r="M45" s="16">
        <v>30</v>
      </c>
      <c r="N45" s="30">
        <f t="shared" si="2"/>
        <v>165</v>
      </c>
      <c r="O45" s="25">
        <f t="shared" si="3"/>
        <v>27.5</v>
      </c>
      <c r="P45" s="25">
        <f t="shared" si="3"/>
        <v>37.5</v>
      </c>
      <c r="Q45" s="25">
        <f t="shared" si="3"/>
        <v>75</v>
      </c>
      <c r="R45" s="25">
        <f t="shared" si="3"/>
        <v>25</v>
      </c>
      <c r="S45" s="32">
        <v>0.35</v>
      </c>
      <c r="T45" s="33">
        <v>0.7</v>
      </c>
      <c r="U45" s="33">
        <v>1.05</v>
      </c>
      <c r="V45" s="63">
        <v>0.9</v>
      </c>
      <c r="W45" s="59"/>
      <c r="X45" s="59"/>
      <c r="Y45" s="59"/>
      <c r="Z45" s="59"/>
      <c r="AA45" s="59"/>
      <c r="AB45" s="59"/>
      <c r="AC45" s="59"/>
    </row>
    <row r="46" spans="1:29" ht="15">
      <c r="A46" s="7"/>
      <c r="B46" s="26" t="s">
        <v>8</v>
      </c>
      <c r="C46" s="248">
        <v>39</v>
      </c>
      <c r="D46" s="239">
        <v>105</v>
      </c>
      <c r="E46" s="233">
        <v>25</v>
      </c>
      <c r="F46" s="233">
        <v>30</v>
      </c>
      <c r="G46" s="233">
        <v>30</v>
      </c>
      <c r="H46" s="240">
        <v>20</v>
      </c>
      <c r="I46" s="17">
        <v>145</v>
      </c>
      <c r="J46" s="17">
        <v>30</v>
      </c>
      <c r="K46" s="17">
        <v>35</v>
      </c>
      <c r="L46" s="17">
        <v>50</v>
      </c>
      <c r="M46" s="16">
        <v>30</v>
      </c>
      <c r="N46" s="30">
        <f t="shared" si="2"/>
        <v>125</v>
      </c>
      <c r="O46" s="25">
        <f t="shared" si="3"/>
        <v>27.5</v>
      </c>
      <c r="P46" s="25">
        <f t="shared" si="3"/>
        <v>32.5</v>
      </c>
      <c r="Q46" s="25">
        <f t="shared" si="3"/>
        <v>40</v>
      </c>
      <c r="R46" s="25">
        <f t="shared" si="3"/>
        <v>25</v>
      </c>
      <c r="S46" s="32">
        <v>0.45</v>
      </c>
      <c r="T46" s="33">
        <v>0.75</v>
      </c>
      <c r="U46" s="33">
        <v>1.1499999999999999</v>
      </c>
      <c r="V46" s="63">
        <v>0.85</v>
      </c>
      <c r="W46" s="59"/>
      <c r="X46" s="59"/>
      <c r="Y46" s="59"/>
      <c r="Z46" s="59"/>
      <c r="AA46" s="59"/>
      <c r="AB46" s="59"/>
      <c r="AC46" s="59"/>
    </row>
    <row r="47" spans="1:29" ht="15">
      <c r="A47" s="7"/>
      <c r="B47" s="26" t="s">
        <v>9</v>
      </c>
      <c r="C47" s="247">
        <v>40</v>
      </c>
      <c r="D47" s="239">
        <v>35</v>
      </c>
      <c r="E47" s="233">
        <v>5</v>
      </c>
      <c r="F47" s="233">
        <v>10</v>
      </c>
      <c r="G47" s="233">
        <v>15</v>
      </c>
      <c r="H47" s="240">
        <v>5</v>
      </c>
      <c r="I47" s="17">
        <v>40</v>
      </c>
      <c r="J47" s="17">
        <v>10</v>
      </c>
      <c r="K47" s="17">
        <v>10</v>
      </c>
      <c r="L47" s="17">
        <v>15</v>
      </c>
      <c r="M47" s="16">
        <v>5</v>
      </c>
      <c r="N47" s="30">
        <f t="shared" si="2"/>
        <v>37.5</v>
      </c>
      <c r="O47" s="25">
        <f t="shared" si="3"/>
        <v>7.5</v>
      </c>
      <c r="P47" s="25">
        <f t="shared" si="3"/>
        <v>10</v>
      </c>
      <c r="Q47" s="25">
        <f t="shared" si="3"/>
        <v>15</v>
      </c>
      <c r="R47" s="25">
        <f t="shared" si="3"/>
        <v>5</v>
      </c>
      <c r="S47" s="32">
        <v>0.45</v>
      </c>
      <c r="T47" s="33">
        <v>0.6</v>
      </c>
      <c r="U47" s="33">
        <v>0.9</v>
      </c>
      <c r="V47" s="63">
        <v>0.9</v>
      </c>
      <c r="W47" s="59"/>
      <c r="X47" s="59"/>
      <c r="Y47" s="59"/>
      <c r="Z47" s="59"/>
      <c r="AA47" s="59"/>
      <c r="AB47" s="59"/>
      <c r="AC47" s="59"/>
    </row>
    <row r="48" spans="1:29" ht="15">
      <c r="A48" s="7"/>
      <c r="B48" s="26" t="s">
        <v>11</v>
      </c>
      <c r="C48" s="248">
        <v>41</v>
      </c>
      <c r="D48" s="239">
        <v>120</v>
      </c>
      <c r="E48" s="233">
        <v>20</v>
      </c>
      <c r="F48" s="233">
        <v>30</v>
      </c>
      <c r="G48" s="233">
        <v>40</v>
      </c>
      <c r="H48" s="240">
        <v>30</v>
      </c>
      <c r="I48" s="17">
        <v>130</v>
      </c>
      <c r="J48" s="17">
        <v>20</v>
      </c>
      <c r="K48" s="17">
        <v>35</v>
      </c>
      <c r="L48" s="17">
        <v>45</v>
      </c>
      <c r="M48" s="16">
        <v>30</v>
      </c>
      <c r="N48" s="30">
        <f t="shared" si="2"/>
        <v>125</v>
      </c>
      <c r="O48" s="25">
        <f t="shared" si="3"/>
        <v>20</v>
      </c>
      <c r="P48" s="25">
        <f t="shared" si="3"/>
        <v>32.5</v>
      </c>
      <c r="Q48" s="25">
        <f t="shared" si="3"/>
        <v>42.5</v>
      </c>
      <c r="R48" s="25">
        <f t="shared" si="3"/>
        <v>30</v>
      </c>
      <c r="S48" s="32">
        <v>0.35</v>
      </c>
      <c r="T48" s="33">
        <v>0.75</v>
      </c>
      <c r="U48" s="33">
        <v>1.1000000000000001</v>
      </c>
      <c r="V48" s="63">
        <v>0.65</v>
      </c>
      <c r="W48" s="59"/>
      <c r="X48" s="59"/>
      <c r="Y48" s="59"/>
      <c r="Z48" s="59"/>
      <c r="AA48" s="59"/>
      <c r="AB48" s="59"/>
      <c r="AC48" s="59"/>
    </row>
    <row r="49" spans="1:29" ht="15">
      <c r="A49" s="7"/>
      <c r="B49" s="26" t="s">
        <v>13</v>
      </c>
      <c r="C49" s="247">
        <v>42</v>
      </c>
      <c r="D49" s="239">
        <v>135</v>
      </c>
      <c r="E49" s="233">
        <v>20</v>
      </c>
      <c r="F49" s="233">
        <v>30</v>
      </c>
      <c r="G49" s="233">
        <v>60</v>
      </c>
      <c r="H49" s="240">
        <v>25</v>
      </c>
      <c r="I49" s="17">
        <v>150</v>
      </c>
      <c r="J49" s="17">
        <v>20</v>
      </c>
      <c r="K49" s="17">
        <v>30</v>
      </c>
      <c r="L49" s="17">
        <v>70</v>
      </c>
      <c r="M49" s="16">
        <v>30</v>
      </c>
      <c r="N49" s="30">
        <f t="shared" si="2"/>
        <v>142.5</v>
      </c>
      <c r="O49" s="25">
        <f t="shared" si="3"/>
        <v>20</v>
      </c>
      <c r="P49" s="25">
        <f t="shared" si="3"/>
        <v>30</v>
      </c>
      <c r="Q49" s="25">
        <f t="shared" si="3"/>
        <v>65</v>
      </c>
      <c r="R49" s="25">
        <f t="shared" si="3"/>
        <v>27.5</v>
      </c>
      <c r="S49" s="32">
        <v>0.35</v>
      </c>
      <c r="T49" s="33">
        <v>0.75</v>
      </c>
      <c r="U49" s="33">
        <v>1.1000000000000001</v>
      </c>
      <c r="V49" s="63">
        <v>0.6</v>
      </c>
      <c r="W49" s="59"/>
      <c r="X49" s="59"/>
      <c r="Y49" s="59"/>
      <c r="Z49" s="59"/>
      <c r="AA49" s="59"/>
      <c r="AB49" s="59"/>
      <c r="AC49" s="59"/>
    </row>
    <row r="50" spans="1:29" ht="15">
      <c r="A50" s="7"/>
      <c r="B50" s="26" t="s">
        <v>14</v>
      </c>
      <c r="C50" s="248">
        <v>43</v>
      </c>
      <c r="D50" s="239">
        <v>60</v>
      </c>
      <c r="E50" s="233">
        <v>20</v>
      </c>
      <c r="F50" s="233">
        <v>20</v>
      </c>
      <c r="G50" s="233">
        <v>15</v>
      </c>
      <c r="H50" s="240">
        <v>5</v>
      </c>
      <c r="I50" s="17">
        <v>100</v>
      </c>
      <c r="J50" s="17">
        <v>20</v>
      </c>
      <c r="K50" s="17">
        <v>30</v>
      </c>
      <c r="L50" s="17">
        <v>40</v>
      </c>
      <c r="M50" s="16">
        <v>10</v>
      </c>
      <c r="N50" s="30">
        <f t="shared" si="2"/>
        <v>80</v>
      </c>
      <c r="O50" s="25">
        <f t="shared" si="3"/>
        <v>20</v>
      </c>
      <c r="P50" s="25">
        <f t="shared" si="3"/>
        <v>25</v>
      </c>
      <c r="Q50" s="25">
        <f t="shared" si="3"/>
        <v>27.5</v>
      </c>
      <c r="R50" s="25">
        <f t="shared" si="3"/>
        <v>7.5</v>
      </c>
      <c r="S50" s="32">
        <v>0.45</v>
      </c>
      <c r="T50" s="33">
        <v>0.6</v>
      </c>
      <c r="U50" s="33">
        <v>1</v>
      </c>
      <c r="V50" s="63">
        <v>0.9</v>
      </c>
      <c r="W50" s="59"/>
      <c r="X50" s="59"/>
      <c r="Y50" s="59"/>
      <c r="Z50" s="59"/>
      <c r="AA50" s="59"/>
      <c r="AB50" s="59"/>
      <c r="AC50" s="59"/>
    </row>
    <row r="51" spans="1:29" ht="15">
      <c r="A51" s="7"/>
      <c r="B51" s="26" t="s">
        <v>16</v>
      </c>
      <c r="C51" s="247">
        <v>44</v>
      </c>
      <c r="D51" s="239">
        <v>95</v>
      </c>
      <c r="E51" s="233">
        <v>20</v>
      </c>
      <c r="F51" s="233">
        <v>30</v>
      </c>
      <c r="G51" s="233">
        <v>30</v>
      </c>
      <c r="H51" s="240">
        <v>15</v>
      </c>
      <c r="I51" s="17">
        <v>120</v>
      </c>
      <c r="J51" s="17">
        <v>25</v>
      </c>
      <c r="K51" s="17">
        <v>35</v>
      </c>
      <c r="L51" s="17">
        <v>35</v>
      </c>
      <c r="M51" s="16">
        <v>25</v>
      </c>
      <c r="N51" s="30">
        <f t="shared" si="2"/>
        <v>107.5</v>
      </c>
      <c r="O51" s="25">
        <f t="shared" si="3"/>
        <v>22.5</v>
      </c>
      <c r="P51" s="25">
        <f t="shared" si="3"/>
        <v>32.5</v>
      </c>
      <c r="Q51" s="25">
        <f t="shared" si="3"/>
        <v>32.5</v>
      </c>
      <c r="R51" s="25">
        <f t="shared" si="3"/>
        <v>20</v>
      </c>
      <c r="S51" s="32">
        <v>0.45</v>
      </c>
      <c r="T51" s="33">
        <v>0.7</v>
      </c>
      <c r="U51" s="33">
        <v>0.9</v>
      </c>
      <c r="V51" s="63">
        <v>0.75</v>
      </c>
      <c r="W51" s="59"/>
      <c r="X51" s="59"/>
      <c r="Y51" s="59"/>
      <c r="Z51" s="59"/>
      <c r="AA51" s="59"/>
      <c r="AB51" s="59"/>
      <c r="AC51" s="59"/>
    </row>
    <row r="52" spans="1:29" ht="15">
      <c r="A52" s="7"/>
      <c r="B52" s="26" t="s">
        <v>18</v>
      </c>
      <c r="C52" s="248">
        <v>45</v>
      </c>
      <c r="D52" s="239">
        <v>160</v>
      </c>
      <c r="E52" s="233">
        <v>25</v>
      </c>
      <c r="F52" s="233">
        <v>35</v>
      </c>
      <c r="G52" s="233">
        <v>60</v>
      </c>
      <c r="H52" s="240">
        <v>40</v>
      </c>
      <c r="I52" s="17">
        <v>230</v>
      </c>
      <c r="J52" s="17">
        <v>45</v>
      </c>
      <c r="K52" s="17">
        <v>65</v>
      </c>
      <c r="L52" s="17">
        <v>80</v>
      </c>
      <c r="M52" s="16">
        <v>40</v>
      </c>
      <c r="N52" s="30">
        <f t="shared" si="2"/>
        <v>195</v>
      </c>
      <c r="O52" s="25">
        <f t="shared" si="3"/>
        <v>35</v>
      </c>
      <c r="P52" s="25">
        <f t="shared" si="3"/>
        <v>50</v>
      </c>
      <c r="Q52" s="25">
        <f t="shared" si="3"/>
        <v>70</v>
      </c>
      <c r="R52" s="25">
        <f t="shared" si="3"/>
        <v>40</v>
      </c>
      <c r="S52" s="32">
        <v>0.45</v>
      </c>
      <c r="T52" s="33">
        <v>0.8</v>
      </c>
      <c r="U52" s="33">
        <v>1.1499999999999999</v>
      </c>
      <c r="V52" s="63">
        <v>0.8</v>
      </c>
      <c r="W52" s="59"/>
      <c r="X52" s="59"/>
      <c r="Y52" s="59"/>
      <c r="Z52" s="59"/>
      <c r="AA52" s="59"/>
      <c r="AB52" s="59"/>
      <c r="AC52" s="59"/>
    </row>
    <row r="53" spans="1:29" ht="15">
      <c r="A53" s="7"/>
      <c r="B53" s="183" t="s">
        <v>408</v>
      </c>
      <c r="C53" s="247">
        <v>46</v>
      </c>
      <c r="D53" s="239">
        <v>160</v>
      </c>
      <c r="E53" s="233">
        <v>25</v>
      </c>
      <c r="F53" s="233">
        <v>35</v>
      </c>
      <c r="G53" s="233">
        <v>60</v>
      </c>
      <c r="H53" s="240">
        <v>40</v>
      </c>
      <c r="I53" s="17">
        <v>230</v>
      </c>
      <c r="J53" s="17">
        <v>45</v>
      </c>
      <c r="K53" s="17">
        <v>65</v>
      </c>
      <c r="L53" s="17">
        <v>80</v>
      </c>
      <c r="M53" s="16">
        <v>40</v>
      </c>
      <c r="N53" s="30">
        <f t="shared" si="2"/>
        <v>195</v>
      </c>
      <c r="O53" s="25">
        <f t="shared" si="3"/>
        <v>35</v>
      </c>
      <c r="P53" s="25">
        <f t="shared" si="3"/>
        <v>50</v>
      </c>
      <c r="Q53" s="25">
        <f t="shared" si="3"/>
        <v>70</v>
      </c>
      <c r="R53" s="25">
        <f t="shared" si="3"/>
        <v>40</v>
      </c>
      <c r="S53" s="37">
        <v>0.45</v>
      </c>
      <c r="T53" s="38">
        <v>0.8</v>
      </c>
      <c r="U53" s="38">
        <v>1.1499999999999999</v>
      </c>
      <c r="V53" s="65">
        <v>0.8</v>
      </c>
      <c r="W53" s="59"/>
      <c r="X53" s="59"/>
      <c r="Y53" s="59"/>
      <c r="Z53" s="59"/>
      <c r="AA53" s="59"/>
      <c r="AB53" s="59"/>
      <c r="AC53" s="59"/>
    </row>
    <row r="54" spans="1:29" ht="15">
      <c r="A54" s="7"/>
      <c r="B54" s="26" t="s">
        <v>20</v>
      </c>
      <c r="C54" s="248">
        <v>47</v>
      </c>
      <c r="D54" s="239">
        <v>125</v>
      </c>
      <c r="E54" s="233">
        <v>20</v>
      </c>
      <c r="F54" s="233">
        <v>35</v>
      </c>
      <c r="G54" s="233">
        <v>45</v>
      </c>
      <c r="H54" s="240">
        <v>25</v>
      </c>
      <c r="I54" s="17">
        <v>130</v>
      </c>
      <c r="J54" s="17">
        <v>25</v>
      </c>
      <c r="K54" s="17">
        <v>35</v>
      </c>
      <c r="L54" s="17">
        <v>45</v>
      </c>
      <c r="M54" s="16">
        <v>25</v>
      </c>
      <c r="N54" s="30">
        <f t="shared" si="2"/>
        <v>127.5</v>
      </c>
      <c r="O54" s="25">
        <f t="shared" si="3"/>
        <v>22.5</v>
      </c>
      <c r="P54" s="25">
        <f t="shared" si="3"/>
        <v>35</v>
      </c>
      <c r="Q54" s="25">
        <f t="shared" si="3"/>
        <v>45</v>
      </c>
      <c r="R54" s="25">
        <f t="shared" si="3"/>
        <v>25</v>
      </c>
      <c r="S54" s="32">
        <v>0.35</v>
      </c>
      <c r="T54" s="33">
        <v>0.75</v>
      </c>
      <c r="U54" s="33">
        <v>1.1499999999999999</v>
      </c>
      <c r="V54" s="63">
        <v>0.55000000000000004</v>
      </c>
      <c r="W54" s="59"/>
      <c r="X54" s="59"/>
      <c r="Y54" s="59"/>
      <c r="Z54" s="59"/>
      <c r="AA54" s="59"/>
      <c r="AB54" s="59"/>
      <c r="AC54" s="59"/>
    </row>
    <row r="55" spans="1:29" ht="15">
      <c r="A55" s="7"/>
      <c r="B55" s="27" t="s">
        <v>22</v>
      </c>
      <c r="C55" s="247">
        <v>48</v>
      </c>
      <c r="D55" s="239">
        <v>135</v>
      </c>
      <c r="E55" s="233">
        <v>30</v>
      </c>
      <c r="F55" s="233">
        <v>40</v>
      </c>
      <c r="G55" s="233">
        <v>40</v>
      </c>
      <c r="H55" s="240">
        <v>25</v>
      </c>
      <c r="I55" s="17">
        <v>180</v>
      </c>
      <c r="J55" s="17">
        <v>35</v>
      </c>
      <c r="K55" s="17">
        <v>45</v>
      </c>
      <c r="L55" s="17">
        <v>70</v>
      </c>
      <c r="M55" s="16">
        <v>30</v>
      </c>
      <c r="N55" s="30">
        <f t="shared" si="2"/>
        <v>157.5</v>
      </c>
      <c r="O55" s="25">
        <f t="shared" si="3"/>
        <v>32.5</v>
      </c>
      <c r="P55" s="25">
        <f t="shared" si="3"/>
        <v>42.5</v>
      </c>
      <c r="Q55" s="25">
        <f t="shared" si="3"/>
        <v>55</v>
      </c>
      <c r="R55" s="25">
        <f t="shared" si="3"/>
        <v>27.5</v>
      </c>
      <c r="S55" s="32">
        <v>0.45</v>
      </c>
      <c r="T55" s="33">
        <v>0.75</v>
      </c>
      <c r="U55" s="33">
        <v>1.1499999999999999</v>
      </c>
      <c r="V55" s="63">
        <v>0.8</v>
      </c>
      <c r="W55" s="59"/>
      <c r="X55" s="59"/>
      <c r="Y55" s="59"/>
      <c r="Z55" s="59"/>
      <c r="AA55" s="59"/>
      <c r="AB55" s="59"/>
      <c r="AC55" s="59"/>
    </row>
    <row r="56" spans="1:29" ht="15">
      <c r="A56" s="7"/>
      <c r="B56" s="27" t="s">
        <v>409</v>
      </c>
      <c r="C56" s="248">
        <v>49</v>
      </c>
      <c r="D56" s="239">
        <v>120</v>
      </c>
      <c r="E56" s="233">
        <v>15</v>
      </c>
      <c r="F56" s="233">
        <v>25</v>
      </c>
      <c r="G56" s="233">
        <v>50</v>
      </c>
      <c r="H56" s="240">
        <v>30</v>
      </c>
      <c r="I56" s="17">
        <v>150</v>
      </c>
      <c r="J56" s="17">
        <v>15</v>
      </c>
      <c r="K56" s="17">
        <v>30</v>
      </c>
      <c r="L56" s="17">
        <v>65</v>
      </c>
      <c r="M56" s="16">
        <v>40</v>
      </c>
      <c r="N56" s="30">
        <f t="shared" si="2"/>
        <v>135</v>
      </c>
      <c r="O56" s="25">
        <f t="shared" si="3"/>
        <v>15</v>
      </c>
      <c r="P56" s="25">
        <f t="shared" si="3"/>
        <v>27.5</v>
      </c>
      <c r="Q56" s="25">
        <f t="shared" si="3"/>
        <v>57.5</v>
      </c>
      <c r="R56" s="25">
        <f t="shared" si="3"/>
        <v>35</v>
      </c>
      <c r="S56" s="32">
        <v>0.35</v>
      </c>
      <c r="T56" s="33">
        <v>0.75</v>
      </c>
      <c r="U56" s="33">
        <v>1.1499999999999999</v>
      </c>
      <c r="V56" s="63">
        <v>0.45</v>
      </c>
      <c r="W56" s="59"/>
      <c r="X56" s="59"/>
      <c r="Y56" s="59"/>
      <c r="Z56" s="59"/>
      <c r="AA56" s="59"/>
      <c r="AB56" s="59"/>
      <c r="AC56" s="59"/>
    </row>
    <row r="57" spans="1:29" ht="25.5">
      <c r="A57" s="7"/>
      <c r="B57" s="185" t="s">
        <v>49</v>
      </c>
      <c r="C57" s="247">
        <v>50</v>
      </c>
      <c r="D57" s="241" t="s">
        <v>50</v>
      </c>
      <c r="E57" s="234" t="s">
        <v>50</v>
      </c>
      <c r="F57" s="234" t="s">
        <v>50</v>
      </c>
      <c r="G57" s="234" t="s">
        <v>50</v>
      </c>
      <c r="H57" s="242" t="s">
        <v>50</v>
      </c>
      <c r="I57" s="186" t="s">
        <v>50</v>
      </c>
      <c r="J57" s="186" t="s">
        <v>50</v>
      </c>
      <c r="K57" s="186" t="s">
        <v>50</v>
      </c>
      <c r="L57" s="186" t="s">
        <v>50</v>
      </c>
      <c r="M57" s="187" t="s">
        <v>50</v>
      </c>
      <c r="N57" s="30" t="e">
        <f t="shared" si="2"/>
        <v>#VALUE!</v>
      </c>
      <c r="O57" s="25" t="e">
        <f t="shared" si="3"/>
        <v>#VALUE!</v>
      </c>
      <c r="P57" s="25" t="e">
        <f t="shared" si="3"/>
        <v>#VALUE!</v>
      </c>
      <c r="Q57" s="25" t="e">
        <f t="shared" si="3"/>
        <v>#VALUE!</v>
      </c>
      <c r="R57" s="25" t="e">
        <f t="shared" si="3"/>
        <v>#VALUE!</v>
      </c>
      <c r="S57" s="190" t="s">
        <v>50</v>
      </c>
      <c r="T57" s="191" t="s">
        <v>50</v>
      </c>
      <c r="U57" s="191" t="s">
        <v>50</v>
      </c>
      <c r="V57" s="192" t="s">
        <v>50</v>
      </c>
      <c r="W57" s="59"/>
      <c r="X57" s="59"/>
      <c r="Y57" s="59"/>
      <c r="Z57" s="59"/>
      <c r="AA57" s="59"/>
      <c r="AB57" s="59"/>
      <c r="AC57" s="59"/>
    </row>
    <row r="58" spans="1:29" ht="25.5">
      <c r="A58" s="7"/>
      <c r="B58" s="185" t="s">
        <v>49</v>
      </c>
      <c r="C58" s="248">
        <v>51</v>
      </c>
      <c r="D58" s="241" t="s">
        <v>50</v>
      </c>
      <c r="E58" s="234" t="s">
        <v>50</v>
      </c>
      <c r="F58" s="234" t="s">
        <v>50</v>
      </c>
      <c r="G58" s="234" t="s">
        <v>50</v>
      </c>
      <c r="H58" s="242" t="s">
        <v>50</v>
      </c>
      <c r="I58" s="186" t="s">
        <v>50</v>
      </c>
      <c r="J58" s="186" t="s">
        <v>50</v>
      </c>
      <c r="K58" s="186" t="s">
        <v>50</v>
      </c>
      <c r="L58" s="186" t="s">
        <v>50</v>
      </c>
      <c r="M58" s="187" t="s">
        <v>50</v>
      </c>
      <c r="N58" s="30" t="e">
        <f t="shared" si="2"/>
        <v>#VALUE!</v>
      </c>
      <c r="O58" s="25" t="e">
        <f t="shared" si="3"/>
        <v>#VALUE!</v>
      </c>
      <c r="P58" s="25" t="e">
        <f t="shared" si="3"/>
        <v>#VALUE!</v>
      </c>
      <c r="Q58" s="25" t="e">
        <f t="shared" si="3"/>
        <v>#VALUE!</v>
      </c>
      <c r="R58" s="25" t="e">
        <f t="shared" si="3"/>
        <v>#VALUE!</v>
      </c>
      <c r="S58" s="190" t="s">
        <v>50</v>
      </c>
      <c r="T58" s="191" t="s">
        <v>50</v>
      </c>
      <c r="U58" s="191" t="s">
        <v>50</v>
      </c>
      <c r="V58" s="192" t="s">
        <v>50</v>
      </c>
      <c r="W58" s="59"/>
      <c r="X58" s="59"/>
      <c r="Y58" s="59"/>
      <c r="Z58" s="59"/>
      <c r="AA58" s="59"/>
      <c r="AB58" s="59"/>
      <c r="AC58" s="59"/>
    </row>
    <row r="59" spans="1:29" ht="25.5">
      <c r="A59" s="7"/>
      <c r="B59" s="185" t="s">
        <v>49</v>
      </c>
      <c r="C59" s="247">
        <v>52</v>
      </c>
      <c r="D59" s="241" t="s">
        <v>50</v>
      </c>
      <c r="E59" s="234" t="s">
        <v>50</v>
      </c>
      <c r="F59" s="234" t="s">
        <v>50</v>
      </c>
      <c r="G59" s="234" t="s">
        <v>50</v>
      </c>
      <c r="H59" s="242" t="s">
        <v>50</v>
      </c>
      <c r="I59" s="186" t="s">
        <v>50</v>
      </c>
      <c r="J59" s="186" t="s">
        <v>50</v>
      </c>
      <c r="K59" s="186" t="s">
        <v>50</v>
      </c>
      <c r="L59" s="186" t="s">
        <v>50</v>
      </c>
      <c r="M59" s="187" t="s">
        <v>50</v>
      </c>
      <c r="N59" s="30" t="e">
        <f t="shared" si="2"/>
        <v>#VALUE!</v>
      </c>
      <c r="O59" s="25" t="e">
        <f t="shared" si="3"/>
        <v>#VALUE!</v>
      </c>
      <c r="P59" s="25" t="e">
        <f t="shared" si="3"/>
        <v>#VALUE!</v>
      </c>
      <c r="Q59" s="25" t="e">
        <f t="shared" si="3"/>
        <v>#VALUE!</v>
      </c>
      <c r="R59" s="25" t="e">
        <f t="shared" si="3"/>
        <v>#VALUE!</v>
      </c>
      <c r="S59" s="190" t="s">
        <v>50</v>
      </c>
      <c r="T59" s="191" t="s">
        <v>50</v>
      </c>
      <c r="U59" s="191" t="s">
        <v>50</v>
      </c>
      <c r="V59" s="192" t="s">
        <v>50</v>
      </c>
      <c r="W59" s="59"/>
      <c r="X59" s="59"/>
      <c r="Y59" s="59"/>
      <c r="Z59" s="59"/>
      <c r="AA59" s="59"/>
      <c r="AB59" s="59"/>
      <c r="AC59" s="59"/>
    </row>
    <row r="60" spans="1:29" ht="12.75" customHeight="1">
      <c r="A60" s="7"/>
      <c r="B60" s="185" t="s">
        <v>49</v>
      </c>
      <c r="C60" s="248">
        <v>53</v>
      </c>
      <c r="D60" s="241" t="s">
        <v>50</v>
      </c>
      <c r="E60" s="234" t="s">
        <v>50</v>
      </c>
      <c r="F60" s="234" t="s">
        <v>50</v>
      </c>
      <c r="G60" s="234" t="s">
        <v>50</v>
      </c>
      <c r="H60" s="242" t="s">
        <v>50</v>
      </c>
      <c r="I60" s="186" t="s">
        <v>50</v>
      </c>
      <c r="J60" s="186" t="s">
        <v>50</v>
      </c>
      <c r="K60" s="186" t="s">
        <v>50</v>
      </c>
      <c r="L60" s="186" t="s">
        <v>50</v>
      </c>
      <c r="M60" s="187" t="s">
        <v>50</v>
      </c>
      <c r="N60" s="30" t="e">
        <f t="shared" si="2"/>
        <v>#VALUE!</v>
      </c>
      <c r="O60" s="25" t="e">
        <f t="shared" si="3"/>
        <v>#VALUE!</v>
      </c>
      <c r="P60" s="25" t="e">
        <f t="shared" si="3"/>
        <v>#VALUE!</v>
      </c>
      <c r="Q60" s="25" t="e">
        <f t="shared" si="3"/>
        <v>#VALUE!</v>
      </c>
      <c r="R60" s="25" t="e">
        <f t="shared" si="3"/>
        <v>#VALUE!</v>
      </c>
      <c r="S60" s="190" t="s">
        <v>50</v>
      </c>
      <c r="T60" s="191" t="s">
        <v>50</v>
      </c>
      <c r="U60" s="191" t="s">
        <v>50</v>
      </c>
      <c r="V60" s="192" t="s">
        <v>50</v>
      </c>
      <c r="W60" s="59"/>
      <c r="X60" s="59"/>
      <c r="Y60" s="59"/>
      <c r="Z60" s="59"/>
      <c r="AA60" s="59"/>
      <c r="AB60" s="59"/>
      <c r="AC60" s="59"/>
    </row>
    <row r="61" spans="1:29" ht="25.5">
      <c r="A61" s="7"/>
      <c r="B61" s="185" t="s">
        <v>49</v>
      </c>
      <c r="C61" s="247">
        <v>54</v>
      </c>
      <c r="D61" s="241" t="s">
        <v>50</v>
      </c>
      <c r="E61" s="234" t="s">
        <v>50</v>
      </c>
      <c r="F61" s="234" t="s">
        <v>50</v>
      </c>
      <c r="G61" s="234" t="s">
        <v>50</v>
      </c>
      <c r="H61" s="242" t="s">
        <v>50</v>
      </c>
      <c r="I61" s="186" t="s">
        <v>50</v>
      </c>
      <c r="J61" s="186" t="s">
        <v>50</v>
      </c>
      <c r="K61" s="186" t="s">
        <v>50</v>
      </c>
      <c r="L61" s="186" t="s">
        <v>50</v>
      </c>
      <c r="M61" s="187" t="s">
        <v>50</v>
      </c>
      <c r="N61" s="30" t="e">
        <f t="shared" si="2"/>
        <v>#VALUE!</v>
      </c>
      <c r="O61" s="25" t="e">
        <f t="shared" si="3"/>
        <v>#VALUE!</v>
      </c>
      <c r="P61" s="25" t="e">
        <f t="shared" si="3"/>
        <v>#VALUE!</v>
      </c>
      <c r="Q61" s="25" t="e">
        <f t="shared" si="3"/>
        <v>#VALUE!</v>
      </c>
      <c r="R61" s="25" t="e">
        <f t="shared" si="3"/>
        <v>#VALUE!</v>
      </c>
      <c r="S61" s="190" t="s">
        <v>50</v>
      </c>
      <c r="T61" s="191" t="s">
        <v>50</v>
      </c>
      <c r="U61" s="191" t="s">
        <v>50</v>
      </c>
      <c r="V61" s="192" t="s">
        <v>50</v>
      </c>
      <c r="W61" s="59"/>
      <c r="X61" s="59"/>
      <c r="Y61" s="59"/>
      <c r="Z61" s="59"/>
      <c r="AA61" s="59"/>
      <c r="AB61" s="59"/>
      <c r="AC61" s="59"/>
    </row>
    <row r="62" spans="1:29" ht="25.5">
      <c r="A62" s="7"/>
      <c r="B62" s="185" t="s">
        <v>49</v>
      </c>
      <c r="C62" s="248">
        <v>55</v>
      </c>
      <c r="D62" s="241" t="s">
        <v>50</v>
      </c>
      <c r="E62" s="234" t="s">
        <v>50</v>
      </c>
      <c r="F62" s="234" t="s">
        <v>50</v>
      </c>
      <c r="G62" s="234" t="s">
        <v>50</v>
      </c>
      <c r="H62" s="242" t="s">
        <v>50</v>
      </c>
      <c r="I62" s="186" t="s">
        <v>50</v>
      </c>
      <c r="J62" s="186" t="s">
        <v>50</v>
      </c>
      <c r="K62" s="186" t="s">
        <v>50</v>
      </c>
      <c r="L62" s="186" t="s">
        <v>50</v>
      </c>
      <c r="M62" s="187" t="s">
        <v>50</v>
      </c>
      <c r="N62" s="30" t="e">
        <f t="shared" si="2"/>
        <v>#VALUE!</v>
      </c>
      <c r="O62" s="25" t="e">
        <f t="shared" si="3"/>
        <v>#VALUE!</v>
      </c>
      <c r="P62" s="25" t="e">
        <f t="shared" si="3"/>
        <v>#VALUE!</v>
      </c>
      <c r="Q62" s="25" t="e">
        <f t="shared" si="3"/>
        <v>#VALUE!</v>
      </c>
      <c r="R62" s="25" t="e">
        <f t="shared" si="3"/>
        <v>#VALUE!</v>
      </c>
      <c r="S62" s="190" t="s">
        <v>50</v>
      </c>
      <c r="T62" s="191" t="s">
        <v>50</v>
      </c>
      <c r="U62" s="191" t="s">
        <v>50</v>
      </c>
      <c r="V62" s="192" t="s">
        <v>50</v>
      </c>
    </row>
    <row r="63" spans="1:29" ht="26.25" thickBot="1">
      <c r="A63" s="7"/>
      <c r="B63" s="235" t="s">
        <v>49</v>
      </c>
      <c r="C63" s="249">
        <v>56</v>
      </c>
      <c r="D63" s="243" t="s">
        <v>50</v>
      </c>
      <c r="E63" s="244" t="s">
        <v>50</v>
      </c>
      <c r="F63" s="244" t="s">
        <v>50</v>
      </c>
      <c r="G63" s="244" t="s">
        <v>50</v>
      </c>
      <c r="H63" s="245" t="s">
        <v>50</v>
      </c>
      <c r="I63" s="188" t="s">
        <v>50</v>
      </c>
      <c r="J63" s="188" t="s">
        <v>50</v>
      </c>
      <c r="K63" s="188" t="s">
        <v>50</v>
      </c>
      <c r="L63" s="188" t="s">
        <v>50</v>
      </c>
      <c r="M63" s="189" t="s">
        <v>50</v>
      </c>
      <c r="N63" s="66" t="e">
        <f t="shared" si="2"/>
        <v>#VALUE!</v>
      </c>
      <c r="O63" s="67" t="e">
        <f t="shared" si="3"/>
        <v>#VALUE!</v>
      </c>
      <c r="P63" s="67" t="e">
        <f t="shared" si="3"/>
        <v>#VALUE!</v>
      </c>
      <c r="Q63" s="67" t="e">
        <f t="shared" si="3"/>
        <v>#VALUE!</v>
      </c>
      <c r="R63" s="67" t="e">
        <f t="shared" si="3"/>
        <v>#VALUE!</v>
      </c>
      <c r="S63" s="193" t="s">
        <v>50</v>
      </c>
      <c r="T63" s="194" t="s">
        <v>50</v>
      </c>
      <c r="U63" s="194" t="s">
        <v>50</v>
      </c>
      <c r="V63" s="195" t="s">
        <v>50</v>
      </c>
    </row>
  </sheetData>
  <sheetProtection algorithmName="SHA-512" hashValue="or+Gfpn7w6nR8aTDDR6T7e/3uwjblIh9AetkCKHsdIOZOyvy5tEyZEy2oFwYsqs9PxNaf6JtWGBDG1qK1gNcnA==" saltValue="Vw1e8GGW55avKF0zj28mRg==" spinCount="100000" sheet="1" selectLockedCells="1"/>
  <mergeCells count="5">
    <mergeCell ref="D5:H6"/>
    <mergeCell ref="I5:M6"/>
    <mergeCell ref="S5:V6"/>
    <mergeCell ref="N5:R6"/>
    <mergeCell ref="W5:AA6"/>
  </mergeCells>
  <pageMargins left="0.7" right="0.7" top="0.78740157499999996" bottom="0.78740157499999996"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dimension ref="A2:R59"/>
  <sheetViews>
    <sheetView zoomScale="70" zoomScaleNormal="70" workbookViewId="0">
      <selection activeCell="H21" sqref="H21"/>
    </sheetView>
  </sheetViews>
  <sheetFormatPr defaultColWidth="11.42578125" defaultRowHeight="12.75"/>
  <cols>
    <col min="1" max="1" width="22.28515625" customWidth="1"/>
    <col min="2" max="2" width="16.140625" customWidth="1"/>
    <col min="3" max="3" width="40.28515625" customWidth="1"/>
    <col min="5" max="5" width="12.28515625" bestFit="1" customWidth="1"/>
    <col min="7" max="7" width="12.140625" bestFit="1" customWidth="1"/>
    <col min="9" max="9" width="12.85546875" bestFit="1" customWidth="1"/>
    <col min="11" max="11" width="12.7109375" bestFit="1" customWidth="1"/>
  </cols>
  <sheetData>
    <row r="2" spans="2:18">
      <c r="I2">
        <f>VLOOKUP(J4,J5:K7,2,FALSE)</f>
        <v>3</v>
      </c>
    </row>
    <row r="3" spans="2:18">
      <c r="F3">
        <v>7</v>
      </c>
      <c r="I3">
        <f>I2+1</f>
        <v>4</v>
      </c>
    </row>
    <row r="4" spans="2:18">
      <c r="B4" s="78" t="s">
        <v>174</v>
      </c>
      <c r="C4" s="78" t="s">
        <v>175</v>
      </c>
      <c r="D4" s="78" t="s">
        <v>176</v>
      </c>
      <c r="F4">
        <f>F3+1</f>
        <v>8</v>
      </c>
      <c r="G4" s="78" t="s">
        <v>172</v>
      </c>
      <c r="J4" s="230" t="str">
        <f>'3 Irrigation Schedule'!C25</f>
        <v>Clayey soil</v>
      </c>
    </row>
    <row r="5" spans="2:18">
      <c r="B5" t="s">
        <v>189</v>
      </c>
      <c r="C5" t="s">
        <v>189</v>
      </c>
      <c r="D5" t="s">
        <v>189</v>
      </c>
      <c r="G5" t="s">
        <v>62</v>
      </c>
      <c r="J5" t="s">
        <v>287</v>
      </c>
      <c r="K5">
        <v>1</v>
      </c>
      <c r="R5" s="92" t="s">
        <v>418</v>
      </c>
    </row>
    <row r="6" spans="2:18">
      <c r="B6" t="s">
        <v>177</v>
      </c>
      <c r="C6" s="83">
        <v>10</v>
      </c>
      <c r="D6" s="83">
        <v>5</v>
      </c>
      <c r="G6" t="s">
        <v>35</v>
      </c>
      <c r="J6" t="s">
        <v>353</v>
      </c>
      <c r="K6">
        <v>2</v>
      </c>
      <c r="R6" s="92"/>
    </row>
    <row r="7" spans="2:18">
      <c r="B7" t="s">
        <v>178</v>
      </c>
      <c r="C7" s="83">
        <v>12</v>
      </c>
      <c r="D7" s="83">
        <v>5</v>
      </c>
      <c r="G7" t="s">
        <v>36</v>
      </c>
      <c r="J7" t="s">
        <v>289</v>
      </c>
      <c r="K7">
        <v>3</v>
      </c>
      <c r="R7" s="92" t="s">
        <v>366</v>
      </c>
    </row>
    <row r="8" spans="2:18">
      <c r="B8" t="s">
        <v>179</v>
      </c>
      <c r="C8" s="83">
        <v>18</v>
      </c>
      <c r="D8" s="83">
        <v>8</v>
      </c>
      <c r="G8" t="s">
        <v>37</v>
      </c>
      <c r="R8" s="92"/>
    </row>
    <row r="9" spans="2:18">
      <c r="B9" t="s">
        <v>180</v>
      </c>
      <c r="C9" s="83">
        <v>27</v>
      </c>
      <c r="D9" s="83">
        <v>17</v>
      </c>
      <c r="F9" s="82"/>
      <c r="G9" t="s">
        <v>38</v>
      </c>
      <c r="I9">
        <f>VLOOKUP(J10,J11:K13,2,FALSE)</f>
        <v>2</v>
      </c>
      <c r="M9">
        <f>VLOOKUP(J10,J11:K13,2,FALSE)</f>
        <v>2</v>
      </c>
      <c r="R9" s="92" t="s">
        <v>419</v>
      </c>
    </row>
    <row r="10" spans="2:18">
      <c r="B10" t="s">
        <v>181</v>
      </c>
      <c r="C10" s="83">
        <v>28</v>
      </c>
      <c r="D10" s="83">
        <v>14</v>
      </c>
      <c r="F10" s="74"/>
      <c r="G10" t="s">
        <v>39</v>
      </c>
      <c r="I10">
        <f>M9+1</f>
        <v>3</v>
      </c>
      <c r="J10" s="230" t="str">
        <f>'3 Irrigation Schedule'!C27</f>
        <v>Medium rooting crops (50 - 100 cm)</v>
      </c>
    </row>
    <row r="11" spans="2:18">
      <c r="B11" t="s">
        <v>182</v>
      </c>
      <c r="C11" s="83">
        <v>36</v>
      </c>
      <c r="D11" s="83">
        <v>25</v>
      </c>
      <c r="G11" t="s">
        <v>40</v>
      </c>
      <c r="J11" t="s">
        <v>292</v>
      </c>
      <c r="K11">
        <v>1</v>
      </c>
    </row>
    <row r="12" spans="2:18">
      <c r="B12" t="s">
        <v>183</v>
      </c>
      <c r="C12" s="83">
        <v>31</v>
      </c>
      <c r="D12" s="83">
        <v>11</v>
      </c>
      <c r="G12" t="s">
        <v>41</v>
      </c>
      <c r="J12" t="s">
        <v>345</v>
      </c>
      <c r="K12">
        <v>2</v>
      </c>
    </row>
    <row r="13" spans="2:18">
      <c r="B13" t="s">
        <v>184</v>
      </c>
      <c r="C13" s="83">
        <v>30</v>
      </c>
      <c r="D13" s="83">
        <v>6</v>
      </c>
      <c r="G13" t="s">
        <v>42</v>
      </c>
      <c r="J13" t="s">
        <v>293</v>
      </c>
      <c r="K13">
        <v>3</v>
      </c>
    </row>
    <row r="14" spans="2:18">
      <c r="B14" t="s">
        <v>185</v>
      </c>
      <c r="C14" s="83">
        <v>36</v>
      </c>
      <c r="D14" s="83">
        <v>22</v>
      </c>
      <c r="G14" t="s">
        <v>43</v>
      </c>
    </row>
    <row r="15" spans="2:18">
      <c r="B15" t="s">
        <v>186</v>
      </c>
      <c r="C15" s="83">
        <v>38</v>
      </c>
      <c r="D15" s="83">
        <v>22</v>
      </c>
      <c r="G15" t="s">
        <v>44</v>
      </c>
      <c r="R15" s="92" t="s">
        <v>368</v>
      </c>
    </row>
    <row r="16" spans="2:18">
      <c r="B16" t="s">
        <v>187</v>
      </c>
      <c r="C16" s="83">
        <v>41</v>
      </c>
      <c r="D16" s="83">
        <v>27</v>
      </c>
      <c r="G16" t="s">
        <v>45</v>
      </c>
      <c r="R16" s="92"/>
    </row>
    <row r="17" spans="2:18">
      <c r="B17" t="s">
        <v>188</v>
      </c>
      <c r="C17" s="83">
        <v>42</v>
      </c>
      <c r="D17" s="83">
        <v>30</v>
      </c>
      <c r="R17" s="92" t="s">
        <v>369</v>
      </c>
    </row>
    <row r="18" spans="2:18">
      <c r="R18" s="92"/>
    </row>
    <row r="19" spans="2:18">
      <c r="R19" s="92" t="s">
        <v>367</v>
      </c>
    </row>
    <row r="23" spans="2:18" ht="38.25">
      <c r="J23" s="6"/>
      <c r="K23" s="101" t="s">
        <v>290</v>
      </c>
      <c r="L23" s="101" t="s">
        <v>294</v>
      </c>
      <c r="M23" s="101" t="s">
        <v>291</v>
      </c>
    </row>
    <row r="24" spans="2:18" ht="38.25">
      <c r="J24" s="102" t="s">
        <v>295</v>
      </c>
      <c r="K24" s="1">
        <v>15</v>
      </c>
      <c r="L24" s="1">
        <v>30</v>
      </c>
      <c r="M24" s="1">
        <v>40</v>
      </c>
    </row>
    <row r="25" spans="2:18">
      <c r="J25" s="102" t="s">
        <v>288</v>
      </c>
      <c r="K25" s="1">
        <v>20</v>
      </c>
      <c r="L25" s="1">
        <v>40</v>
      </c>
      <c r="M25" s="1">
        <v>60</v>
      </c>
    </row>
    <row r="26" spans="2:18">
      <c r="J26" s="102" t="s">
        <v>289</v>
      </c>
      <c r="K26" s="1">
        <v>30</v>
      </c>
      <c r="L26" s="1">
        <v>50</v>
      </c>
      <c r="M26" s="1">
        <v>70</v>
      </c>
    </row>
    <row r="37" spans="1:15">
      <c r="B37" s="105"/>
      <c r="C37" s="88"/>
      <c r="D37" s="88"/>
      <c r="E37" s="88"/>
      <c r="F37" s="104"/>
      <c r="G37" s="88"/>
      <c r="H37" s="88"/>
      <c r="I37" s="88"/>
      <c r="J37" s="88" t="s">
        <v>310</v>
      </c>
      <c r="K37" s="88"/>
      <c r="L37" s="106">
        <f>'Calculation Sheet Crop 1'!J10</f>
        <v>82.5</v>
      </c>
    </row>
    <row r="38" spans="1:15">
      <c r="B38" s="29" t="s">
        <v>376</v>
      </c>
      <c r="C38" s="29"/>
      <c r="D38" s="29"/>
      <c r="E38" s="29"/>
      <c r="F38" s="29">
        <f>'3 Irrigation Schedule'!C29</f>
        <v>50</v>
      </c>
      <c r="G38" s="29" t="s">
        <v>299</v>
      </c>
      <c r="H38" s="29"/>
      <c r="I38" s="29"/>
      <c r="J38" s="84" t="s">
        <v>311</v>
      </c>
      <c r="K38" s="29"/>
      <c r="L38" s="109">
        <f>'General Calculation'!R43</f>
        <v>304.67620800000032</v>
      </c>
    </row>
    <row r="39" spans="1:15">
      <c r="B39" s="29"/>
      <c r="C39" s="29"/>
      <c r="D39" s="29"/>
      <c r="E39" s="29"/>
      <c r="F39" s="29"/>
      <c r="G39" s="29"/>
      <c r="H39" s="29"/>
      <c r="I39" s="29"/>
      <c r="J39" s="85"/>
      <c r="K39" s="29"/>
      <c r="L39" s="108"/>
    </row>
    <row r="40" spans="1:15">
      <c r="B40" s="107" t="s">
        <v>300</v>
      </c>
      <c r="C40" s="87"/>
      <c r="D40" s="87"/>
      <c r="E40" s="29"/>
      <c r="F40" s="103">
        <f>L38/F38</f>
        <v>6.0935241600000065</v>
      </c>
      <c r="G40" s="29" t="s">
        <v>301</v>
      </c>
      <c r="H40" s="29"/>
      <c r="I40" s="10"/>
      <c r="J40" s="10"/>
      <c r="K40" s="10"/>
      <c r="L40" s="108"/>
    </row>
    <row r="41" spans="1:15">
      <c r="B41" s="107"/>
      <c r="C41" s="87"/>
      <c r="D41" s="87"/>
      <c r="E41" s="86"/>
      <c r="F41" s="29"/>
      <c r="G41" s="29"/>
      <c r="H41" s="29"/>
      <c r="I41" s="10"/>
      <c r="J41" s="87"/>
      <c r="K41" s="10"/>
      <c r="L41" s="108"/>
    </row>
    <row r="42" spans="1:15">
      <c r="B42" s="107" t="s">
        <v>298</v>
      </c>
      <c r="C42" s="87"/>
      <c r="D42" s="87"/>
      <c r="E42" s="87"/>
      <c r="F42" s="72">
        <f>ROUNDDOWN(L37/F40,0)</f>
        <v>13</v>
      </c>
      <c r="G42" s="29" t="s">
        <v>301</v>
      </c>
      <c r="H42" s="10"/>
      <c r="I42" s="10"/>
      <c r="J42" s="79"/>
      <c r="K42" s="10"/>
      <c r="L42" s="68"/>
    </row>
    <row r="43" spans="1:15">
      <c r="B43" s="70"/>
      <c r="C43" s="14"/>
      <c r="D43" s="14"/>
      <c r="E43" s="14"/>
      <c r="F43" s="14"/>
      <c r="G43" s="14"/>
      <c r="H43" s="14"/>
      <c r="I43" s="14"/>
      <c r="J43" s="14"/>
      <c r="K43" s="14"/>
      <c r="L43" s="71"/>
    </row>
    <row r="45" spans="1:15">
      <c r="D45" s="18" t="s">
        <v>62</v>
      </c>
      <c r="E45" s="18" t="s">
        <v>35</v>
      </c>
      <c r="F45" s="18" t="s">
        <v>36</v>
      </c>
      <c r="G45" s="18" t="s">
        <v>37</v>
      </c>
      <c r="H45" s="18" t="s">
        <v>38</v>
      </c>
      <c r="I45" s="18" t="s">
        <v>39</v>
      </c>
      <c r="J45" s="18" t="s">
        <v>40</v>
      </c>
      <c r="K45" s="18" t="s">
        <v>41</v>
      </c>
      <c r="L45" s="18" t="s">
        <v>42</v>
      </c>
      <c r="M45" s="18" t="s">
        <v>43</v>
      </c>
      <c r="N45" s="18" t="s">
        <v>44</v>
      </c>
      <c r="O45" s="18" t="s">
        <v>45</v>
      </c>
    </row>
    <row r="46" spans="1:15">
      <c r="B46" t="s">
        <v>304</v>
      </c>
      <c r="D46">
        <f>'General Calculation'!E11</f>
        <v>0</v>
      </c>
      <c r="E46">
        <f>'General Calculation'!F11</f>
        <v>18</v>
      </c>
      <c r="F46">
        <f>'General Calculation'!G11</f>
        <v>31</v>
      </c>
      <c r="G46">
        <f>'General Calculation'!H11</f>
        <v>30</v>
      </c>
      <c r="H46">
        <f>'General Calculation'!I11</f>
        <v>8</v>
      </c>
      <c r="I46">
        <f>'General Calculation'!J11</f>
        <v>0</v>
      </c>
      <c r="J46">
        <f>'General Calculation'!K11</f>
        <v>0</v>
      </c>
      <c r="K46">
        <f>'General Calculation'!L11</f>
        <v>0</v>
      </c>
      <c r="L46">
        <f>'General Calculation'!M11</f>
        <v>0</v>
      </c>
      <c r="M46">
        <f>'General Calculation'!N11</f>
        <v>0</v>
      </c>
      <c r="N46">
        <f>'General Calculation'!O11</f>
        <v>0</v>
      </c>
      <c r="O46">
        <f>'General Calculation'!P11</f>
        <v>0</v>
      </c>
    </row>
    <row r="47" spans="1:15">
      <c r="B47" t="s">
        <v>305</v>
      </c>
      <c r="D47" s="75">
        <f>'General Calculation'!E43</f>
        <v>0</v>
      </c>
      <c r="E47" s="75">
        <f>'General Calculation'!F43</f>
        <v>38.275146000000021</v>
      </c>
      <c r="F47" s="75">
        <f>'General Calculation'!G43</f>
        <v>128.59695000000011</v>
      </c>
      <c r="G47" s="75">
        <f>'General Calculation'!H43</f>
        <v>137.8041120000002</v>
      </c>
      <c r="H47" s="75">
        <f>'General Calculation'!I43</f>
        <v>0</v>
      </c>
      <c r="I47" s="75">
        <f>'General Calculation'!J43</f>
        <v>0</v>
      </c>
      <c r="J47" s="75">
        <f>'General Calculation'!K43</f>
        <v>0</v>
      </c>
      <c r="K47" s="75">
        <f>'General Calculation'!L43</f>
        <v>0</v>
      </c>
      <c r="L47" s="75">
        <f>'General Calculation'!M43</f>
        <v>0</v>
      </c>
      <c r="M47" s="75">
        <f>'General Calculation'!N43</f>
        <v>0</v>
      </c>
      <c r="N47" s="75">
        <f>'General Calculation'!O43</f>
        <v>0</v>
      </c>
      <c r="O47" s="75">
        <f>'General Calculation'!P43</f>
        <v>0</v>
      </c>
    </row>
    <row r="48" spans="1:15">
      <c r="A48" t="s">
        <v>309</v>
      </c>
      <c r="B48" t="s">
        <v>307</v>
      </c>
      <c r="D48" s="39">
        <f>D47/$F$38</f>
        <v>0</v>
      </c>
      <c r="E48" s="39">
        <f t="shared" ref="E48:O48" si="0">E47/$F$38</f>
        <v>0.76550292000000042</v>
      </c>
      <c r="F48" s="39">
        <f>F47/$F$38</f>
        <v>2.5719390000000022</v>
      </c>
      <c r="G48" s="39">
        <f t="shared" si="0"/>
        <v>2.756082240000004</v>
      </c>
      <c r="H48" s="39">
        <f t="shared" si="0"/>
        <v>0</v>
      </c>
      <c r="I48" s="39">
        <f>I47/$F$38</f>
        <v>0</v>
      </c>
      <c r="J48" s="39">
        <f t="shared" si="0"/>
        <v>0</v>
      </c>
      <c r="K48" s="39">
        <f t="shared" si="0"/>
        <v>0</v>
      </c>
      <c r="L48" s="39">
        <f t="shared" si="0"/>
        <v>0</v>
      </c>
      <c r="M48" s="39">
        <f t="shared" si="0"/>
        <v>0</v>
      </c>
      <c r="N48" s="39">
        <f t="shared" si="0"/>
        <v>0</v>
      </c>
      <c r="O48" s="39">
        <f t="shared" si="0"/>
        <v>0</v>
      </c>
    </row>
    <row r="49" spans="2:15">
      <c r="B49" t="s">
        <v>308</v>
      </c>
      <c r="D49" t="str">
        <f>IFERROR(ROUNDDOWN(D46/D48,0),"")</f>
        <v/>
      </c>
      <c r="E49">
        <f t="shared" ref="E49:O49" si="1">IFERROR(ROUNDDOWN(E46/E48,0),"")</f>
        <v>23</v>
      </c>
      <c r="F49">
        <f>IFERROR(ROUNDDOWN(F46/F48,0),"")</f>
        <v>12</v>
      </c>
      <c r="G49">
        <f t="shared" si="1"/>
        <v>10</v>
      </c>
      <c r="H49" t="str">
        <f t="shared" si="1"/>
        <v/>
      </c>
      <c r="I49" t="str">
        <f>IFERROR(ROUNDDOWN(I46/I48,0),"")</f>
        <v/>
      </c>
      <c r="J49" t="str">
        <f t="shared" si="1"/>
        <v/>
      </c>
      <c r="K49" t="str">
        <f t="shared" si="1"/>
        <v/>
      </c>
      <c r="L49" t="str">
        <f t="shared" si="1"/>
        <v/>
      </c>
      <c r="M49" t="str">
        <f t="shared" si="1"/>
        <v/>
      </c>
      <c r="N49" t="str">
        <f t="shared" si="1"/>
        <v/>
      </c>
      <c r="O49" t="str">
        <f t="shared" si="1"/>
        <v/>
      </c>
    </row>
    <row r="50" spans="2:15">
      <c r="B50" t="s">
        <v>424</v>
      </c>
      <c r="D50" t="str">
        <f>IF(D49="","",IF(D49&gt;$F$42,$F$42,D49))</f>
        <v/>
      </c>
      <c r="E50">
        <f>IF(E49="","",IF(E49&gt;$F$42,$F$42,E49))</f>
        <v>13</v>
      </c>
      <c r="F50">
        <f t="shared" ref="F50:O50" si="2">IF(F49="","",IF(F49&gt;$F$42,$F$42,F49))</f>
        <v>12</v>
      </c>
      <c r="G50">
        <f>IF(G49="","",IF(G49&gt;$F$42,$F$42,G49))</f>
        <v>10</v>
      </c>
      <c r="H50" t="str">
        <f>IF(H49="","",IF(H49&gt;$F$42,$F$42,H49))</f>
        <v/>
      </c>
      <c r="I50" t="str">
        <f>IF(I49="","",IF(I49&gt;$F$42,$F$42,I49))</f>
        <v/>
      </c>
      <c r="J50" t="str">
        <f t="shared" si="2"/>
        <v/>
      </c>
      <c r="K50" t="str">
        <f t="shared" si="2"/>
        <v/>
      </c>
      <c r="L50" t="str">
        <f t="shared" si="2"/>
        <v/>
      </c>
      <c r="M50" t="str">
        <f t="shared" si="2"/>
        <v/>
      </c>
      <c r="N50" t="str">
        <f t="shared" si="2"/>
        <v/>
      </c>
      <c r="O50" t="str">
        <f t="shared" si="2"/>
        <v/>
      </c>
    </row>
    <row r="51" spans="2:15">
      <c r="B51" t="s">
        <v>315</v>
      </c>
      <c r="D51" s="39">
        <f>'General Calculation'!E45</f>
        <v>0</v>
      </c>
      <c r="E51" s="39">
        <f>'General Calculation'!F45</f>
        <v>382.75146000000018</v>
      </c>
      <c r="F51" s="39">
        <f>'General Calculation'!G45</f>
        <v>1285.9695000000011</v>
      </c>
      <c r="G51" s="39">
        <f>'General Calculation'!H45</f>
        <v>1378.0411200000021</v>
      </c>
      <c r="H51" s="39">
        <f>'General Calculation'!I45</f>
        <v>0</v>
      </c>
      <c r="I51" s="39">
        <f>'General Calculation'!J45</f>
        <v>0</v>
      </c>
      <c r="J51" s="39">
        <f>'General Calculation'!K45</f>
        <v>0</v>
      </c>
      <c r="K51" s="39">
        <f>'General Calculation'!L45</f>
        <v>0</v>
      </c>
      <c r="L51" s="39">
        <f>'General Calculation'!M45</f>
        <v>0</v>
      </c>
      <c r="M51" s="39">
        <f>'General Calculation'!N45</f>
        <v>0</v>
      </c>
      <c r="N51" s="39">
        <f>'General Calculation'!O45</f>
        <v>0</v>
      </c>
      <c r="O51" s="39">
        <f>'General Calculation'!P45</f>
        <v>0</v>
      </c>
    </row>
    <row r="52" spans="2:15">
      <c r="B52" t="s">
        <v>422</v>
      </c>
      <c r="D52" t="str">
        <f>IFERROR(ROUND(D51/(D46/D50),0),"")</f>
        <v/>
      </c>
      <c r="E52">
        <f t="shared" ref="E52:O52" si="3">IFERROR(ROUND(E51/(E46/E50),0),"")</f>
        <v>276</v>
      </c>
      <c r="F52">
        <f t="shared" si="3"/>
        <v>498</v>
      </c>
      <c r="G52">
        <f t="shared" si="3"/>
        <v>459</v>
      </c>
      <c r="H52" t="str">
        <f t="shared" si="3"/>
        <v/>
      </c>
      <c r="I52" t="str">
        <f>IFERROR(ROUND(I51/(I46/I50),0),"")</f>
        <v/>
      </c>
      <c r="J52" t="str">
        <f t="shared" si="3"/>
        <v/>
      </c>
      <c r="K52" t="str">
        <f t="shared" si="3"/>
        <v/>
      </c>
      <c r="L52" t="str">
        <f t="shared" si="3"/>
        <v/>
      </c>
      <c r="M52" t="str">
        <f t="shared" si="3"/>
        <v/>
      </c>
      <c r="N52" t="str">
        <f t="shared" si="3"/>
        <v/>
      </c>
      <c r="O52" t="str">
        <f t="shared" si="3"/>
        <v/>
      </c>
    </row>
    <row r="58" spans="2:15">
      <c r="D58" t="s">
        <v>354</v>
      </c>
      <c r="E58" t="s">
        <v>355</v>
      </c>
      <c r="F58" t="s">
        <v>365</v>
      </c>
      <c r="G58" t="s">
        <v>356</v>
      </c>
      <c r="H58" t="s">
        <v>357</v>
      </c>
      <c r="I58" t="s">
        <v>358</v>
      </c>
      <c r="J58" t="s">
        <v>359</v>
      </c>
      <c r="K58" t="s">
        <v>360</v>
      </c>
      <c r="L58" t="s">
        <v>361</v>
      </c>
      <c r="M58" t="s">
        <v>364</v>
      </c>
      <c r="N58" t="s">
        <v>363</v>
      </c>
      <c r="O58" t="s">
        <v>362</v>
      </c>
    </row>
    <row r="59" spans="2:15">
      <c r="D59">
        <f>IF(AND($I$3=4,$I$10=4),1,0)</f>
        <v>0</v>
      </c>
      <c r="E59">
        <f>IF(AND($I$3=4,$I$10=3),1,0)</f>
        <v>1</v>
      </c>
      <c r="F59">
        <f>IF(AND($I$3=4,$I$10=1),1,0)</f>
        <v>0</v>
      </c>
      <c r="G59">
        <f>IF(AND($I$3=4,$I$10=2),1,0)</f>
        <v>0</v>
      </c>
      <c r="H59">
        <f>IF(AND($I$3=2,$I$10=4),1,0)</f>
        <v>0</v>
      </c>
      <c r="I59">
        <f>IF(AND($I$3=2,$I$10=3),1,0)</f>
        <v>0</v>
      </c>
      <c r="J59">
        <f>IF(AND($I$3=2,$I$10=1),1,0)</f>
        <v>0</v>
      </c>
      <c r="K59">
        <f>IF(AND($I$3=2,$I$10=2),1,0)</f>
        <v>0</v>
      </c>
      <c r="L59">
        <f>IF(AND($I$3=3,$I$10=4),1,0)</f>
        <v>0</v>
      </c>
      <c r="M59">
        <f>IF(AND($I$3=3,$I$10=3),1,0)</f>
        <v>0</v>
      </c>
      <c r="N59">
        <f>IF(AND($I$3=3,$I$10=1),1,0)</f>
        <v>0</v>
      </c>
      <c r="O59">
        <f>IF(AND($I$3=3,$I$10=2),1,0)</f>
        <v>0</v>
      </c>
    </row>
  </sheetData>
  <pageMargins left="0.7" right="0.7" top="0.78740157499999996" bottom="0.78740157499999996"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
  <dimension ref="A2:U277"/>
  <sheetViews>
    <sheetView zoomScale="85" zoomScaleNormal="85" workbookViewId="0">
      <selection activeCell="E53" sqref="E53"/>
    </sheetView>
  </sheetViews>
  <sheetFormatPr defaultColWidth="11.42578125" defaultRowHeight="12.75"/>
  <cols>
    <col min="2" max="2" width="11.85546875" customWidth="1"/>
    <col min="4" max="4" width="32.85546875" bestFit="1" customWidth="1"/>
    <col min="5" max="10" width="11.5703125" bestFit="1" customWidth="1"/>
    <col min="11" max="12" width="12.5703125" bestFit="1" customWidth="1"/>
    <col min="13" max="16" width="11.5703125" bestFit="1" customWidth="1"/>
  </cols>
  <sheetData>
    <row r="2" spans="1:17">
      <c r="B2" s="80" t="b">
        <v>1</v>
      </c>
      <c r="C2" s="47" t="s">
        <v>159</v>
      </c>
      <c r="D2" s="47" t="str">
        <f>IF('Calculation Sheet Crop 1'!B1=0,"",'Calculation Sheet Crop 1'!B1)</f>
        <v>Bean/green</v>
      </c>
      <c r="E2" s="48">
        <f>IF($B$2=TRUE,'Calculation Sheet Crop 1'!P6,NA())</f>
        <v>0</v>
      </c>
      <c r="F2" s="48">
        <f>IF($B$2=TRUE,'Calculation Sheet Crop 1'!Q6,NA())</f>
        <v>33.951960000000014</v>
      </c>
      <c r="G2" s="48">
        <f>IF($B$2=TRUE,'Calculation Sheet Crop 1'!R6,NA())</f>
        <v>121.25700000000008</v>
      </c>
      <c r="H2" s="48">
        <f>IF($B$2=TRUE,'Calculation Sheet Crop 1'!S6,NA())</f>
        <v>181.07712000000015</v>
      </c>
      <c r="I2" s="48">
        <f>IF($B$2=TRUE,'Calculation Sheet Crop 1'!T6,NA())</f>
        <v>39.312000000000005</v>
      </c>
      <c r="J2" s="48">
        <f>IF($B$2=TRUE,'Calculation Sheet Crop 1'!U6,NA())</f>
        <v>0</v>
      </c>
      <c r="K2" s="48">
        <f>IF($B$2=TRUE,'Calculation Sheet Crop 1'!V6,NA())</f>
        <v>0</v>
      </c>
      <c r="L2" s="48">
        <f>IF($B$2=TRUE,'Calculation Sheet Crop 1'!W6,NA())</f>
        <v>0</v>
      </c>
      <c r="M2" s="48">
        <f>IF($B$2=TRUE,'Calculation Sheet Crop 1'!X6,NA())</f>
        <v>0</v>
      </c>
      <c r="N2" s="48">
        <f>IF($B$2=TRUE,'Calculation Sheet Crop 1'!Y6,NA())</f>
        <v>0</v>
      </c>
      <c r="O2" s="48">
        <f>IF($B$2=TRUE,'Calculation Sheet Crop 1'!Z6,NA())</f>
        <v>0</v>
      </c>
      <c r="P2" s="49">
        <f>IF($B$2=TRUE,'Calculation Sheet Crop 1'!AA6,NA())</f>
        <v>0</v>
      </c>
      <c r="Q2" t="str">
        <f>IF(B2=TRUE,IF(D2&lt;&gt;"",("1 - "&amp;$A$80&amp;D2&amp;$A$81),""),"")</f>
        <v>1 - Evapotranspiration Bean/green [mm/month]</v>
      </c>
    </row>
    <row r="3" spans="1:17">
      <c r="B3" s="76"/>
      <c r="C3" s="50"/>
      <c r="D3" s="50"/>
      <c r="E3" s="51"/>
      <c r="F3" s="51"/>
      <c r="G3" s="51"/>
      <c r="H3" s="51"/>
      <c r="I3" s="51"/>
      <c r="J3" s="51"/>
      <c r="K3" s="51"/>
      <c r="L3" s="51"/>
      <c r="M3" s="51"/>
      <c r="N3" s="51"/>
      <c r="O3" s="51"/>
      <c r="P3" s="52"/>
    </row>
    <row r="4" spans="1:17">
      <c r="B4" s="76"/>
      <c r="C4" s="50"/>
      <c r="D4" s="50"/>
      <c r="E4" s="51"/>
      <c r="F4" s="51"/>
      <c r="G4" s="51"/>
      <c r="H4" s="51"/>
      <c r="I4" s="51"/>
      <c r="J4" s="51"/>
      <c r="K4" s="51"/>
      <c r="L4" s="51"/>
      <c r="M4" s="51"/>
      <c r="N4" s="51"/>
      <c r="O4" s="51"/>
      <c r="P4" s="52"/>
    </row>
    <row r="5" spans="1:17">
      <c r="B5" s="76"/>
      <c r="C5" s="50"/>
      <c r="D5" s="50"/>
      <c r="E5" s="51"/>
      <c r="F5" s="51"/>
      <c r="G5" s="51"/>
      <c r="H5" s="51"/>
      <c r="I5" s="51"/>
      <c r="J5" s="51"/>
      <c r="K5" s="51"/>
      <c r="L5" s="51"/>
      <c r="M5" s="51"/>
      <c r="N5" s="51"/>
      <c r="O5" s="51"/>
      <c r="P5" s="52"/>
    </row>
    <row r="6" spans="1:17">
      <c r="B6" s="77"/>
      <c r="C6" s="53"/>
      <c r="D6" s="53"/>
      <c r="E6" s="54"/>
      <c r="F6" s="54"/>
      <c r="G6" s="54"/>
      <c r="H6" s="54"/>
      <c r="I6" s="54"/>
      <c r="J6" s="54"/>
      <c r="K6" s="54"/>
      <c r="L6" s="54"/>
      <c r="M6" s="54"/>
      <c r="N6" s="54"/>
      <c r="O6" s="54"/>
      <c r="P6" s="55"/>
    </row>
    <row r="7" spans="1:17">
      <c r="A7" t="s">
        <v>171</v>
      </c>
      <c r="B7" s="81" t="b">
        <v>1</v>
      </c>
      <c r="E7">
        <f t="shared" ref="E7:P7" si="0">IF($B$7=TRUE,E23,NA())</f>
        <v>8</v>
      </c>
      <c r="F7">
        <f t="shared" si="0"/>
        <v>5.6</v>
      </c>
      <c r="G7">
        <f t="shared" si="0"/>
        <v>26</v>
      </c>
      <c r="H7">
        <f t="shared" si="0"/>
        <v>79</v>
      </c>
      <c r="I7">
        <f t="shared" si="0"/>
        <v>47</v>
      </c>
      <c r="J7">
        <f t="shared" si="0"/>
        <v>12.2</v>
      </c>
      <c r="K7">
        <f t="shared" si="0"/>
        <v>8</v>
      </c>
      <c r="L7">
        <f t="shared" si="0"/>
        <v>8</v>
      </c>
      <c r="M7">
        <f t="shared" si="0"/>
        <v>6.8000000000000007</v>
      </c>
      <c r="N7">
        <f t="shared" si="0"/>
        <v>24.199999999999996</v>
      </c>
      <c r="O7">
        <f t="shared" si="0"/>
        <v>47</v>
      </c>
      <c r="P7">
        <f t="shared" si="0"/>
        <v>20</v>
      </c>
      <c r="Q7" t="str">
        <f>IF(B7=TRUE,"Effective Rainfall [mm/month]","")</f>
        <v>Effective Rainfall [mm/month]</v>
      </c>
    </row>
    <row r="9" spans="1:17">
      <c r="E9" s="18" t="s">
        <v>62</v>
      </c>
      <c r="F9" s="18" t="s">
        <v>35</v>
      </c>
      <c r="G9" s="18" t="s">
        <v>36</v>
      </c>
      <c r="H9" s="18" t="s">
        <v>37</v>
      </c>
      <c r="I9" s="18" t="s">
        <v>38</v>
      </c>
      <c r="J9" s="18" t="s">
        <v>39</v>
      </c>
      <c r="K9" s="18" t="s">
        <v>40</v>
      </c>
      <c r="L9" s="18" t="s">
        <v>41</v>
      </c>
      <c r="M9" s="18" t="s">
        <v>42</v>
      </c>
      <c r="N9" s="18" t="s">
        <v>43</v>
      </c>
      <c r="O9" s="18" t="s">
        <v>44</v>
      </c>
      <c r="P9" s="18" t="s">
        <v>45</v>
      </c>
    </row>
    <row r="10" spans="1:17">
      <c r="D10" t="s">
        <v>162</v>
      </c>
      <c r="E10">
        <v>31</v>
      </c>
      <c r="F10">
        <v>28</v>
      </c>
      <c r="G10">
        <v>31</v>
      </c>
      <c r="H10">
        <v>30</v>
      </c>
      <c r="I10">
        <v>31</v>
      </c>
      <c r="J10">
        <v>30</v>
      </c>
      <c r="K10">
        <v>31</v>
      </c>
      <c r="L10">
        <v>31</v>
      </c>
      <c r="M10">
        <v>30</v>
      </c>
      <c r="N10">
        <v>31</v>
      </c>
      <c r="O10">
        <v>30</v>
      </c>
      <c r="P10">
        <v>31</v>
      </c>
    </row>
    <row r="11" spans="1:17">
      <c r="D11" t="s">
        <v>303</v>
      </c>
      <c r="E11">
        <f>'Calculation Sheet Crop 1'!P3296</f>
        <v>0</v>
      </c>
      <c r="F11">
        <f>'Calculation Sheet Crop 1'!Q3296</f>
        <v>18</v>
      </c>
      <c r="G11">
        <f>'Calculation Sheet Crop 1'!R3296</f>
        <v>31</v>
      </c>
      <c r="H11">
        <f>'Calculation Sheet Crop 1'!S3296</f>
        <v>30</v>
      </c>
      <c r="I11">
        <f>'Calculation Sheet Crop 1'!T3296</f>
        <v>8</v>
      </c>
      <c r="J11">
        <f>'Calculation Sheet Crop 1'!U3296</f>
        <v>0</v>
      </c>
      <c r="K11">
        <f>'Calculation Sheet Crop 1'!V3296</f>
        <v>0</v>
      </c>
      <c r="L11">
        <f>'Calculation Sheet Crop 1'!W3296</f>
        <v>0</v>
      </c>
      <c r="M11">
        <f>'Calculation Sheet Crop 1'!X3296</f>
        <v>0</v>
      </c>
      <c r="N11">
        <f>'Calculation Sheet Crop 1'!Y3296</f>
        <v>0</v>
      </c>
      <c r="O11">
        <f>'Calculation Sheet Crop 1'!Z3296</f>
        <v>0</v>
      </c>
      <c r="P11">
        <f>'Calculation Sheet Crop 1'!AA3296</f>
        <v>0</v>
      </c>
    </row>
    <row r="12" spans="1:17">
      <c r="D12" s="41" t="str">
        <f>'1 Geographic Data'!A16</f>
        <v>Mean daily temperature [°C]:</v>
      </c>
      <c r="E12" s="42">
        <f>'1 Geographic Data'!B16</f>
        <v>25</v>
      </c>
      <c r="F12" s="42">
        <f>'1 Geographic Data'!C16</f>
        <v>26</v>
      </c>
      <c r="G12" s="42">
        <f>'1 Geographic Data'!D16</f>
        <v>26</v>
      </c>
      <c r="H12" s="42">
        <f>'1 Geographic Data'!E16</f>
        <v>26</v>
      </c>
      <c r="I12" s="42">
        <f>'1 Geographic Data'!F16</f>
        <v>25</v>
      </c>
      <c r="J12" s="42">
        <f>'1 Geographic Data'!G16</f>
        <v>23</v>
      </c>
      <c r="K12" s="42">
        <f>'1 Geographic Data'!H16</f>
        <v>22</v>
      </c>
      <c r="L12" s="42">
        <f>'1 Geographic Data'!I16</f>
        <v>23</v>
      </c>
      <c r="M12" s="42">
        <f>'1 Geographic Data'!J16</f>
        <v>24</v>
      </c>
      <c r="N12" s="42">
        <f>'1 Geographic Data'!K16</f>
        <v>25</v>
      </c>
      <c r="O12" s="42">
        <f>'1 Geographic Data'!L16</f>
        <v>25</v>
      </c>
      <c r="P12" s="43">
        <f>'1 Geographic Data'!M16</f>
        <v>25</v>
      </c>
    </row>
    <row r="13" spans="1:17">
      <c r="D13" s="44" t="str">
        <f>'1 Geographic Data'!A17</f>
        <v>Rainfall [mm/month]:</v>
      </c>
      <c r="E13" s="45">
        <f>'1 Geographic Data'!B17</f>
        <v>30</v>
      </c>
      <c r="F13" s="45">
        <f>'1 Geographic Data'!C17</f>
        <v>26</v>
      </c>
      <c r="G13" s="45">
        <f>'1 Geographic Data'!D17</f>
        <v>60</v>
      </c>
      <c r="H13" s="45">
        <f>'1 Geographic Data'!E17</f>
        <v>130</v>
      </c>
      <c r="I13" s="45">
        <f>'1 Geographic Data'!F17</f>
        <v>90</v>
      </c>
      <c r="J13" s="45">
        <f>'1 Geographic Data'!G17</f>
        <v>37</v>
      </c>
      <c r="K13" s="45">
        <f>'1 Geographic Data'!H17</f>
        <v>30</v>
      </c>
      <c r="L13" s="45">
        <f>'1 Geographic Data'!I17</f>
        <v>30</v>
      </c>
      <c r="M13" s="45">
        <f>'1 Geographic Data'!J17</f>
        <v>28</v>
      </c>
      <c r="N13" s="45">
        <f>'1 Geographic Data'!K17</f>
        <v>57</v>
      </c>
      <c r="O13" s="45">
        <f>'1 Geographic Data'!L17</f>
        <v>90</v>
      </c>
      <c r="P13" s="46">
        <f>'1 Geographic Data'!M17</f>
        <v>50</v>
      </c>
    </row>
    <row r="14" spans="1:17" ht="12.75" customHeight="1">
      <c r="A14" s="348" t="s">
        <v>160</v>
      </c>
      <c r="B14" s="56"/>
      <c r="C14" s="47" t="s">
        <v>159</v>
      </c>
      <c r="D14" s="47" t="str">
        <f>'Calculation Sheet Crop 1'!B1</f>
        <v>Bean/green</v>
      </c>
      <c r="E14" s="48">
        <f>'Calculation Sheet Crop 1'!P6</f>
        <v>0</v>
      </c>
      <c r="F14" s="48">
        <f>'Calculation Sheet Crop 1'!Q6</f>
        <v>33.951960000000014</v>
      </c>
      <c r="G14" s="48">
        <f>'Calculation Sheet Crop 1'!R6</f>
        <v>121.25700000000008</v>
      </c>
      <c r="H14" s="48">
        <f>'Calculation Sheet Crop 1'!S6</f>
        <v>181.07712000000015</v>
      </c>
      <c r="I14" s="48">
        <f>'Calculation Sheet Crop 1'!T6</f>
        <v>39.312000000000005</v>
      </c>
      <c r="J14" s="48">
        <f>'Calculation Sheet Crop 1'!U6</f>
        <v>0</v>
      </c>
      <c r="K14" s="48">
        <f>'Calculation Sheet Crop 1'!V6</f>
        <v>0</v>
      </c>
      <c r="L14" s="48">
        <f>'Calculation Sheet Crop 1'!W6</f>
        <v>0</v>
      </c>
      <c r="M14" s="48">
        <f>'Calculation Sheet Crop 1'!X6</f>
        <v>0</v>
      </c>
      <c r="N14" s="48">
        <f>'Calculation Sheet Crop 1'!Y6</f>
        <v>0</v>
      </c>
      <c r="O14" s="48">
        <f>'Calculation Sheet Crop 1'!Z6</f>
        <v>0</v>
      </c>
      <c r="P14" s="48">
        <f>'Calculation Sheet Crop 1'!AA6</f>
        <v>0</v>
      </c>
    </row>
    <row r="15" spans="1:17">
      <c r="A15" s="349"/>
      <c r="B15" s="57"/>
      <c r="C15" s="50"/>
      <c r="D15" s="50"/>
      <c r="E15" s="51"/>
      <c r="F15" s="51"/>
      <c r="G15" s="51"/>
      <c r="H15" s="51"/>
      <c r="I15" s="51"/>
      <c r="J15" s="51"/>
      <c r="K15" s="51"/>
      <c r="L15" s="51"/>
      <c r="M15" s="51"/>
      <c r="N15" s="51"/>
      <c r="O15" s="51"/>
      <c r="P15" s="51"/>
    </row>
    <row r="16" spans="1:17">
      <c r="A16" s="349"/>
      <c r="B16" s="57"/>
      <c r="C16" s="50"/>
      <c r="D16" s="50"/>
      <c r="E16" s="51"/>
      <c r="F16" s="51"/>
      <c r="G16" s="51"/>
      <c r="H16" s="51"/>
      <c r="I16" s="51"/>
      <c r="J16" s="51"/>
      <c r="K16" s="51"/>
      <c r="L16" s="51"/>
      <c r="M16" s="51"/>
      <c r="N16" s="51"/>
      <c r="O16" s="51"/>
      <c r="P16" s="51"/>
    </row>
    <row r="17" spans="1:16">
      <c r="A17" s="349"/>
      <c r="B17" s="57"/>
      <c r="C17" s="50"/>
      <c r="D17" s="50"/>
      <c r="E17" s="51"/>
      <c r="F17" s="51"/>
      <c r="G17" s="51"/>
      <c r="H17" s="51"/>
      <c r="I17" s="51"/>
      <c r="J17" s="51"/>
      <c r="K17" s="51"/>
      <c r="L17" s="51"/>
      <c r="M17" s="51"/>
      <c r="N17" s="51"/>
      <c r="O17" s="51"/>
      <c r="P17" s="51"/>
    </row>
    <row r="18" spans="1:16">
      <c r="A18" s="350"/>
      <c r="B18" s="58"/>
      <c r="C18" s="53"/>
      <c r="D18" s="53"/>
      <c r="E18" s="54"/>
      <c r="F18" s="54"/>
      <c r="G18" s="54"/>
      <c r="H18" s="54"/>
      <c r="I18" s="54"/>
      <c r="J18" s="54"/>
      <c r="K18" s="54"/>
      <c r="L18" s="54"/>
      <c r="M18" s="54"/>
      <c r="N18" s="54"/>
      <c r="O18" s="54"/>
      <c r="P18" s="54"/>
    </row>
    <row r="21" spans="1:16">
      <c r="D21" t="s">
        <v>65</v>
      </c>
      <c r="E21" s="19">
        <f>IF($A$105=1,INDEX(E91:E103,$A$91),INDEX(E113:E125,$A$91))</f>
        <v>0.26</v>
      </c>
      <c r="F21" s="19">
        <f>IF($A$105=1,INDEX(F91:F103,$A$91),INDEX(F113:F125,$A$91))</f>
        <v>0.27</v>
      </c>
      <c r="G21" s="19">
        <f t="shared" ref="G21:P21" si="1">IF($A$105=1,INDEX(G91:G103,$A$91),INDEX(G113:G125,$A$91))</f>
        <v>0.27</v>
      </c>
      <c r="H21" s="19">
        <f t="shared" si="1"/>
        <v>0.28000000000000003</v>
      </c>
      <c r="I21" s="19">
        <f t="shared" si="1"/>
        <v>0.28000000000000003</v>
      </c>
      <c r="J21" s="19">
        <f t="shared" si="1"/>
        <v>0.28999999999999998</v>
      </c>
      <c r="K21" s="19">
        <f t="shared" si="1"/>
        <v>0.28999999999999998</v>
      </c>
      <c r="L21" s="19">
        <f t="shared" si="1"/>
        <v>0.28000000000000003</v>
      </c>
      <c r="M21" s="19">
        <f t="shared" si="1"/>
        <v>0.28000000000000003</v>
      </c>
      <c r="N21" s="19">
        <f t="shared" si="1"/>
        <v>0.27</v>
      </c>
      <c r="O21" s="19">
        <f t="shared" si="1"/>
        <v>0.26</v>
      </c>
      <c r="P21" s="19">
        <f t="shared" si="1"/>
        <v>0.26</v>
      </c>
    </row>
    <row r="22" spans="1:16">
      <c r="D22" t="s">
        <v>91</v>
      </c>
      <c r="E22" s="19">
        <f>E21*(0.46*E12+8)</f>
        <v>5.07</v>
      </c>
      <c r="F22" s="19">
        <f>F21*(0.46*F12+8)</f>
        <v>5.3892000000000007</v>
      </c>
      <c r="G22" s="19">
        <f>G21*(0.46*G12+8)</f>
        <v>5.3892000000000007</v>
      </c>
      <c r="H22" s="19">
        <f t="shared" ref="H22:P22" si="2">H21*(0.46*H12+8)</f>
        <v>5.5888000000000009</v>
      </c>
      <c r="I22" s="19">
        <f t="shared" si="2"/>
        <v>5.4600000000000009</v>
      </c>
      <c r="J22" s="19">
        <f t="shared" si="2"/>
        <v>5.3881999999999994</v>
      </c>
      <c r="K22" s="19">
        <f t="shared" si="2"/>
        <v>5.2548000000000004</v>
      </c>
      <c r="L22" s="19">
        <f t="shared" si="2"/>
        <v>5.2023999999999999</v>
      </c>
      <c r="M22" s="19">
        <f t="shared" si="2"/>
        <v>5.3311999999999999</v>
      </c>
      <c r="N22" s="19">
        <f t="shared" si="2"/>
        <v>5.2650000000000006</v>
      </c>
      <c r="O22" s="19">
        <f t="shared" si="2"/>
        <v>5.07</v>
      </c>
      <c r="P22" s="19">
        <f t="shared" si="2"/>
        <v>5.07</v>
      </c>
    </row>
    <row r="23" spans="1:16">
      <c r="D23" t="s">
        <v>124</v>
      </c>
      <c r="E23">
        <f>IF(IF(E13&gt;75,(0.8*E13-25),(0.6*E13-10))&lt;0,0,IF(E13&gt;75,(0.8*E13-25),(0.6*E13-10)))</f>
        <v>8</v>
      </c>
      <c r="F23">
        <f>IF(IF(F13&gt;75,(0.8*F13-25),(0.6*F13-10))&lt;0,0,IF(F13&gt;75,(0.8*F13-25),(0.6*F13-10)))</f>
        <v>5.6</v>
      </c>
      <c r="G23">
        <f>IF(IF(G13&gt;75,(0.8*G13-25),(0.6*G13-10))&lt;0,0,IF(G13&gt;75,(0.8*G13-25),(0.6*G13-10)))</f>
        <v>26</v>
      </c>
      <c r="H23">
        <f>IF(IF(H13&gt;75,(0.8*H13-25),(0.6*H13-10))&lt;0,0,IF(H13&gt;75,(0.8*H13-25),(0.6*H13-10)))</f>
        <v>79</v>
      </c>
      <c r="I23">
        <f t="shared" ref="I23:P23" si="3">IF(IF(I13&gt;75,(0.8*I13-25),(0.6*I13-10))&lt;0,0,IF(I13&gt;75,(0.8*I13-25),(0.6*I13-10)))</f>
        <v>47</v>
      </c>
      <c r="J23">
        <f t="shared" si="3"/>
        <v>12.2</v>
      </c>
      <c r="K23">
        <f t="shared" si="3"/>
        <v>8</v>
      </c>
      <c r="L23">
        <f t="shared" si="3"/>
        <v>8</v>
      </c>
      <c r="M23">
        <f t="shared" si="3"/>
        <v>6.8000000000000007</v>
      </c>
      <c r="N23">
        <f t="shared" si="3"/>
        <v>24.199999999999996</v>
      </c>
      <c r="O23">
        <f t="shared" si="3"/>
        <v>47</v>
      </c>
      <c r="P23">
        <f t="shared" si="3"/>
        <v>20</v>
      </c>
    </row>
    <row r="27" spans="1:16">
      <c r="A27" s="351" t="s">
        <v>161</v>
      </c>
      <c r="B27" s="47"/>
      <c r="C27" s="47" t="s">
        <v>159</v>
      </c>
      <c r="D27" s="47" t="str">
        <f>'Calculation Sheet Crop 1'!B1</f>
        <v>Bean/green</v>
      </c>
      <c r="E27" s="48">
        <f>IF(E14-E$23&lt;0,0,E14-E$23)</f>
        <v>0</v>
      </c>
      <c r="F27" s="48">
        <f t="shared" ref="F27:P27" si="4">IF(F14-F$23&lt;0,0,F14-F$23)</f>
        <v>28.351960000000012</v>
      </c>
      <c r="G27" s="48">
        <f t="shared" si="4"/>
        <v>95.257000000000076</v>
      </c>
      <c r="H27" s="48">
        <f t="shared" si="4"/>
        <v>102.07712000000015</v>
      </c>
      <c r="I27" s="48">
        <f t="shared" si="4"/>
        <v>0</v>
      </c>
      <c r="J27" s="48">
        <f>IF(J14-J$23&lt;0,0,J14-J$23)</f>
        <v>0</v>
      </c>
      <c r="K27" s="48">
        <f>IF(K14-K$23&lt;0,0,K14-K$23)</f>
        <v>0</v>
      </c>
      <c r="L27" s="48">
        <f t="shared" si="4"/>
        <v>0</v>
      </c>
      <c r="M27" s="48">
        <f t="shared" si="4"/>
        <v>0</v>
      </c>
      <c r="N27" s="48">
        <f t="shared" si="4"/>
        <v>0</v>
      </c>
      <c r="O27" s="48">
        <f t="shared" si="4"/>
        <v>0</v>
      </c>
      <c r="P27" s="49">
        <f t="shared" si="4"/>
        <v>0</v>
      </c>
    </row>
    <row r="28" spans="1:16">
      <c r="A28" s="352"/>
      <c r="B28" s="50"/>
      <c r="C28" s="50"/>
      <c r="D28" s="50"/>
      <c r="E28" s="51"/>
      <c r="F28" s="51"/>
      <c r="G28" s="51"/>
      <c r="H28" s="51"/>
      <c r="I28" s="51"/>
      <c r="J28" s="51"/>
      <c r="K28" s="51"/>
      <c r="L28" s="51"/>
      <c r="M28" s="51"/>
      <c r="N28" s="51"/>
      <c r="O28" s="51"/>
      <c r="P28" s="52"/>
    </row>
    <row r="29" spans="1:16">
      <c r="A29" s="352"/>
      <c r="B29" s="50"/>
      <c r="C29" s="50"/>
      <c r="D29" s="50"/>
      <c r="E29" s="51"/>
      <c r="F29" s="51"/>
      <c r="G29" s="51"/>
      <c r="H29" s="51"/>
      <c r="I29" s="51"/>
      <c r="J29" s="51"/>
      <c r="K29" s="51"/>
      <c r="L29" s="51"/>
      <c r="M29" s="51"/>
      <c r="N29" s="51"/>
      <c r="O29" s="51"/>
      <c r="P29" s="52"/>
    </row>
    <row r="30" spans="1:16">
      <c r="A30" s="352"/>
      <c r="B30" s="50"/>
      <c r="C30" s="50"/>
      <c r="D30" s="50"/>
      <c r="E30" s="51"/>
      <c r="F30" s="51"/>
      <c r="G30" s="51"/>
      <c r="H30" s="51"/>
      <c r="I30" s="51"/>
      <c r="J30" s="51"/>
      <c r="K30" s="51"/>
      <c r="L30" s="51"/>
      <c r="M30" s="51"/>
      <c r="N30" s="51"/>
      <c r="O30" s="51"/>
      <c r="P30" s="52"/>
    </row>
    <row r="31" spans="1:16">
      <c r="A31" s="353"/>
      <c r="B31" s="53"/>
      <c r="C31" s="53"/>
      <c r="D31" s="53"/>
      <c r="E31" s="54"/>
      <c r="F31" s="54"/>
      <c r="G31" s="54"/>
      <c r="H31" s="54"/>
      <c r="I31" s="54"/>
      <c r="J31" s="54"/>
      <c r="K31" s="54"/>
      <c r="L31" s="54"/>
      <c r="M31" s="54"/>
      <c r="N31" s="54"/>
      <c r="O31" s="54"/>
      <c r="P31" s="55"/>
    </row>
    <row r="35" spans="1:21">
      <c r="Q35" t="s">
        <v>142</v>
      </c>
      <c r="R35" t="s">
        <v>139</v>
      </c>
      <c r="T35" t="s">
        <v>416</v>
      </c>
    </row>
    <row r="36" spans="1:21">
      <c r="A36" s="351" t="s">
        <v>312</v>
      </c>
      <c r="B36" s="56">
        <f>VLOOKUP(S36,A61:D70,3,FALSE)</f>
        <v>0.65</v>
      </c>
      <c r="C36" s="47" t="s">
        <v>159</v>
      </c>
      <c r="D36" s="47" t="str">
        <f>'Calculation Sheet Crop 1'!B1</f>
        <v>Bean/green</v>
      </c>
      <c r="E36" s="111">
        <f t="shared" ref="E36:P36" si="5">E$27*(1+(1-$B36))/E$10</f>
        <v>0</v>
      </c>
      <c r="F36" s="111">
        <f t="shared" si="5"/>
        <v>1.3669695000000008</v>
      </c>
      <c r="G36" s="111">
        <f t="shared" si="5"/>
        <v>4.1482887096774226</v>
      </c>
      <c r="H36" s="111">
        <f t="shared" si="5"/>
        <v>4.5934704000000064</v>
      </c>
      <c r="I36" s="111">
        <f t="shared" si="5"/>
        <v>0</v>
      </c>
      <c r="J36" s="111">
        <f t="shared" si="5"/>
        <v>0</v>
      </c>
      <c r="K36" s="111">
        <f t="shared" si="5"/>
        <v>0</v>
      </c>
      <c r="L36" s="111">
        <f t="shared" si="5"/>
        <v>0</v>
      </c>
      <c r="M36" s="111">
        <f t="shared" si="5"/>
        <v>0</v>
      </c>
      <c r="N36" s="111">
        <f t="shared" si="5"/>
        <v>0</v>
      </c>
      <c r="O36" s="111">
        <f t="shared" si="5"/>
        <v>0</v>
      </c>
      <c r="P36" s="111">
        <f t="shared" si="5"/>
        <v>0</v>
      </c>
      <c r="Q36">
        <f>('3 Irrigation Schedule'!E19/'3 Irrigation Schedule'!E8)*U36</f>
        <v>1</v>
      </c>
      <c r="R36">
        <v>10</v>
      </c>
      <c r="S36" t="str">
        <f>'3 Irrigation Schedule'!K19</f>
        <v>Traveling gun</v>
      </c>
      <c r="T36" t="str">
        <f>'3 Irrigation Schedule'!Q19</f>
        <v>normal spacing</v>
      </c>
      <c r="U36">
        <f>IF(T36="normal spacing",1,IF(T36="double spacing",0.5,IF(T36="triple spacing",0.3)))</f>
        <v>1</v>
      </c>
    </row>
    <row r="37" spans="1:21">
      <c r="A37" s="352"/>
      <c r="B37" s="57"/>
      <c r="C37" s="50"/>
      <c r="D37" s="50"/>
      <c r="E37" s="51"/>
      <c r="F37" s="51"/>
      <c r="G37" s="51"/>
      <c r="H37" s="51"/>
      <c r="I37" s="51"/>
      <c r="J37" s="51"/>
      <c r="K37" s="51"/>
      <c r="L37" s="51"/>
      <c r="M37" s="51"/>
      <c r="N37" s="51"/>
      <c r="O37" s="51"/>
      <c r="P37" s="52"/>
    </row>
    <row r="38" spans="1:21">
      <c r="A38" s="352"/>
      <c r="B38" s="57"/>
      <c r="C38" s="50"/>
      <c r="D38" s="50"/>
      <c r="E38" s="51"/>
      <c r="F38" s="51"/>
      <c r="G38" s="51"/>
      <c r="H38" s="51"/>
      <c r="I38" s="51"/>
      <c r="J38" s="51"/>
      <c r="K38" s="51"/>
      <c r="L38" s="51"/>
      <c r="M38" s="51"/>
      <c r="N38" s="51"/>
      <c r="O38" s="51"/>
      <c r="P38" s="52"/>
    </row>
    <row r="39" spans="1:21">
      <c r="A39" s="352"/>
      <c r="B39" s="57"/>
      <c r="C39" s="50"/>
      <c r="D39" s="50"/>
      <c r="E39" s="51"/>
      <c r="F39" s="51"/>
      <c r="G39" s="51"/>
      <c r="H39" s="51"/>
      <c r="I39" s="51"/>
      <c r="J39" s="51"/>
      <c r="K39" s="51"/>
      <c r="L39" s="51"/>
      <c r="M39" s="51"/>
      <c r="N39" s="51"/>
      <c r="O39" s="51"/>
      <c r="P39" s="52"/>
    </row>
    <row r="40" spans="1:21">
      <c r="A40" s="353"/>
      <c r="B40" s="58"/>
      <c r="C40" s="53"/>
      <c r="D40" s="53"/>
      <c r="E40" s="54"/>
      <c r="F40" s="54"/>
      <c r="G40" s="54"/>
      <c r="H40" s="54"/>
      <c r="I40" s="54"/>
      <c r="J40" s="54"/>
      <c r="K40" s="54"/>
      <c r="L40" s="54"/>
      <c r="M40" s="54"/>
      <c r="N40" s="54"/>
      <c r="O40" s="54"/>
      <c r="P40" s="55"/>
    </row>
    <row r="42" spans="1:21">
      <c r="A42" t="s">
        <v>313</v>
      </c>
      <c r="E42" s="39">
        <f>IFERROR(E36,0)</f>
        <v>0</v>
      </c>
      <c r="F42" s="39">
        <f t="shared" ref="F42:P42" si="6">IFERROR(F36,0)</f>
        <v>1.3669695000000008</v>
      </c>
      <c r="G42" s="39">
        <f t="shared" si="6"/>
        <v>4.1482887096774226</v>
      </c>
      <c r="H42" s="39">
        <f t="shared" si="6"/>
        <v>4.5934704000000064</v>
      </c>
      <c r="I42" s="39">
        <f t="shared" si="6"/>
        <v>0</v>
      </c>
      <c r="J42" s="39">
        <f t="shared" si="6"/>
        <v>0</v>
      </c>
      <c r="K42" s="39">
        <f t="shared" si="6"/>
        <v>0</v>
      </c>
      <c r="L42" s="39">
        <f t="shared" si="6"/>
        <v>0</v>
      </c>
      <c r="M42" s="39">
        <f t="shared" si="6"/>
        <v>0</v>
      </c>
      <c r="N42" s="39">
        <f t="shared" si="6"/>
        <v>0</v>
      </c>
      <c r="O42" s="39">
        <f t="shared" si="6"/>
        <v>0</v>
      </c>
      <c r="P42" s="39">
        <f t="shared" si="6"/>
        <v>0</v>
      </c>
    </row>
    <row r="43" spans="1:21">
      <c r="A43" t="s">
        <v>314</v>
      </c>
      <c r="E43" s="75">
        <f>E42*E10</f>
        <v>0</v>
      </c>
      <c r="F43" s="75">
        <f t="shared" ref="F43:P43" si="7">F42*F10</f>
        <v>38.275146000000021</v>
      </c>
      <c r="G43" s="75">
        <f t="shared" si="7"/>
        <v>128.59695000000011</v>
      </c>
      <c r="H43" s="75">
        <f t="shared" si="7"/>
        <v>137.8041120000002</v>
      </c>
      <c r="I43" s="75">
        <f t="shared" si="7"/>
        <v>0</v>
      </c>
      <c r="J43" s="75">
        <f t="shared" si="7"/>
        <v>0</v>
      </c>
      <c r="K43" s="75">
        <f t="shared" si="7"/>
        <v>0</v>
      </c>
      <c r="L43" s="75">
        <f t="shared" si="7"/>
        <v>0</v>
      </c>
      <c r="M43" s="75">
        <f t="shared" si="7"/>
        <v>0</v>
      </c>
      <c r="N43" s="75">
        <f t="shared" si="7"/>
        <v>0</v>
      </c>
      <c r="O43" s="75">
        <f t="shared" si="7"/>
        <v>0</v>
      </c>
      <c r="P43" s="75">
        <f t="shared" si="7"/>
        <v>0</v>
      </c>
      <c r="R43" s="75">
        <f>SUM(E43:P43)</f>
        <v>304.67620800000032</v>
      </c>
    </row>
    <row r="45" spans="1:21">
      <c r="A45" t="s">
        <v>169</v>
      </c>
      <c r="E45" s="112">
        <f>E43*10*$Q$36</f>
        <v>0</v>
      </c>
      <c r="F45" s="112">
        <f>F43*10*$Q$36</f>
        <v>382.75146000000018</v>
      </c>
      <c r="G45" s="112">
        <f>G43*10*$Q$36</f>
        <v>1285.9695000000011</v>
      </c>
      <c r="H45" s="112">
        <f t="shared" ref="H45:P45" si="8">H43*10*$Q$36</f>
        <v>1378.0411200000021</v>
      </c>
      <c r="I45" s="112">
        <f t="shared" si="8"/>
        <v>0</v>
      </c>
      <c r="J45" s="112">
        <f t="shared" si="8"/>
        <v>0</v>
      </c>
      <c r="K45" s="112">
        <f t="shared" si="8"/>
        <v>0</v>
      </c>
      <c r="L45" s="112">
        <f t="shared" si="8"/>
        <v>0</v>
      </c>
      <c r="M45" s="112">
        <f t="shared" si="8"/>
        <v>0</v>
      </c>
      <c r="N45" s="112">
        <f t="shared" si="8"/>
        <v>0</v>
      </c>
      <c r="O45" s="112">
        <f t="shared" si="8"/>
        <v>0</v>
      </c>
      <c r="P45" s="112">
        <f t="shared" si="8"/>
        <v>0</v>
      </c>
    </row>
    <row r="47" spans="1:21">
      <c r="E47" s="39"/>
      <c r="F47" s="73"/>
    </row>
    <row r="48" spans="1:21">
      <c r="E48" s="39"/>
    </row>
    <row r="49" spans="1:5">
      <c r="E49" s="74"/>
    </row>
    <row r="58" spans="1:5">
      <c r="A58" t="s">
        <v>158</v>
      </c>
    </row>
    <row r="60" spans="1:5">
      <c r="C60">
        <v>0</v>
      </c>
    </row>
    <row r="61" spans="1:5">
      <c r="A61" t="s">
        <v>136</v>
      </c>
      <c r="C61">
        <v>0.9</v>
      </c>
      <c r="D61">
        <v>1</v>
      </c>
    </row>
    <row r="62" spans="1:5">
      <c r="A62" t="s">
        <v>140</v>
      </c>
      <c r="C62">
        <v>0.8</v>
      </c>
      <c r="D62">
        <v>2</v>
      </c>
    </row>
    <row r="63" spans="1:5">
      <c r="A63" t="s">
        <v>128</v>
      </c>
      <c r="C63">
        <v>0.8</v>
      </c>
      <c r="D63">
        <v>3</v>
      </c>
    </row>
    <row r="64" spans="1:5">
      <c r="A64" t="s">
        <v>129</v>
      </c>
      <c r="C64">
        <v>0.85</v>
      </c>
      <c r="D64">
        <v>4</v>
      </c>
    </row>
    <row r="65" spans="1:4">
      <c r="A65" t="s">
        <v>130</v>
      </c>
      <c r="C65">
        <v>0.8</v>
      </c>
      <c r="D65">
        <v>5</v>
      </c>
    </row>
    <row r="66" spans="1:4">
      <c r="A66" t="s">
        <v>131</v>
      </c>
      <c r="C66">
        <v>0.7</v>
      </c>
      <c r="D66">
        <v>6</v>
      </c>
    </row>
    <row r="67" spans="1:4">
      <c r="A67" t="s">
        <v>132</v>
      </c>
      <c r="C67">
        <v>0.6</v>
      </c>
      <c r="D67">
        <v>7</v>
      </c>
    </row>
    <row r="68" spans="1:4">
      <c r="A68" t="s">
        <v>133</v>
      </c>
      <c r="C68">
        <v>0.75</v>
      </c>
      <c r="D68">
        <v>8</v>
      </c>
    </row>
    <row r="69" spans="1:4">
      <c r="A69" t="s">
        <v>134</v>
      </c>
      <c r="C69">
        <v>0.7</v>
      </c>
      <c r="D69">
        <v>9</v>
      </c>
    </row>
    <row r="70" spans="1:4">
      <c r="A70" t="s">
        <v>135</v>
      </c>
      <c r="C70">
        <v>0.65</v>
      </c>
      <c r="D70">
        <v>10</v>
      </c>
    </row>
    <row r="73" spans="1:4">
      <c r="A73" t="s">
        <v>96</v>
      </c>
      <c r="C73" t="s">
        <v>141</v>
      </c>
    </row>
    <row r="75" spans="1:4">
      <c r="A75" s="230" t="s">
        <v>97</v>
      </c>
      <c r="B75" s="230">
        <v>1</v>
      </c>
    </row>
    <row r="76" spans="1:4">
      <c r="A76" s="230" t="s">
        <v>98</v>
      </c>
      <c r="B76" s="230">
        <v>2</v>
      </c>
    </row>
    <row r="77" spans="1:4">
      <c r="A77" s="230" t="s">
        <v>99</v>
      </c>
      <c r="B77" s="230">
        <v>3</v>
      </c>
    </row>
    <row r="80" spans="1:4">
      <c r="A80" t="s">
        <v>137</v>
      </c>
    </row>
    <row r="81" spans="1:16">
      <c r="A81" t="s">
        <v>138</v>
      </c>
    </row>
    <row r="87" spans="1:16">
      <c r="A87" s="229" t="str">
        <f>'1 Geographic Data'!C20</f>
        <v>North</v>
      </c>
    </row>
    <row r="88" spans="1:16">
      <c r="A88" s="229" t="str">
        <f>'1 Geographic Data'!C22</f>
        <v>10°</v>
      </c>
      <c r="D88" s="5" t="s">
        <v>67</v>
      </c>
    </row>
    <row r="89" spans="1:16">
      <c r="C89" s="347" t="s">
        <v>66</v>
      </c>
      <c r="E89" s="5" t="s">
        <v>68</v>
      </c>
      <c r="F89" s="5" t="s">
        <v>69</v>
      </c>
      <c r="G89" s="5" t="s">
        <v>70</v>
      </c>
      <c r="H89" s="5" t="s">
        <v>71</v>
      </c>
      <c r="I89" s="5" t="s">
        <v>38</v>
      </c>
      <c r="J89" s="5" t="s">
        <v>39</v>
      </c>
      <c r="K89" s="5" t="s">
        <v>40</v>
      </c>
      <c r="L89" s="5" t="s">
        <v>72</v>
      </c>
      <c r="M89" s="5" t="s">
        <v>73</v>
      </c>
      <c r="N89" s="5" t="s">
        <v>74</v>
      </c>
      <c r="O89" s="5" t="s">
        <v>75</v>
      </c>
      <c r="P89" s="5" t="s">
        <v>76</v>
      </c>
    </row>
    <row r="90" spans="1:16">
      <c r="C90" s="347"/>
      <c r="D90" s="5"/>
      <c r="E90" s="5"/>
      <c r="F90" s="5"/>
      <c r="G90" s="5"/>
      <c r="H90" s="5"/>
      <c r="I90" s="5"/>
      <c r="J90" s="5"/>
      <c r="K90" s="5"/>
      <c r="L90" s="5"/>
      <c r="M90" s="5"/>
      <c r="N90" s="5"/>
      <c r="O90" s="5"/>
      <c r="P90" s="5"/>
    </row>
    <row r="91" spans="1:16">
      <c r="A91" s="230">
        <f>VLOOKUP(A88,C91:D103,2,FALSE)</f>
        <v>11</v>
      </c>
      <c r="C91" s="1" t="s">
        <v>78</v>
      </c>
      <c r="D91" s="1">
        <v>1</v>
      </c>
      <c r="E91" s="1">
        <v>0.15</v>
      </c>
      <c r="F91" s="1">
        <v>0.2</v>
      </c>
      <c r="G91" s="1">
        <v>0.26</v>
      </c>
      <c r="H91" s="1">
        <v>0.32</v>
      </c>
      <c r="I91" s="1">
        <v>0.38</v>
      </c>
      <c r="J91" s="1">
        <v>0.41</v>
      </c>
      <c r="K91" s="1">
        <v>0.4</v>
      </c>
      <c r="L91" s="1">
        <v>0.34</v>
      </c>
      <c r="M91" s="1">
        <v>0.28000000000000003</v>
      </c>
      <c r="N91" s="1">
        <v>0.22</v>
      </c>
      <c r="O91" s="1">
        <v>0.17</v>
      </c>
      <c r="P91" s="1">
        <v>0.13</v>
      </c>
    </row>
    <row r="92" spans="1:16">
      <c r="C92" s="1" t="s">
        <v>79</v>
      </c>
      <c r="D92" s="1">
        <v>2</v>
      </c>
      <c r="E92" s="1">
        <v>0.17</v>
      </c>
      <c r="F92" s="1">
        <v>0.21</v>
      </c>
      <c r="G92" s="1">
        <v>0.26</v>
      </c>
      <c r="H92" s="1">
        <v>0.32</v>
      </c>
      <c r="I92" s="1">
        <v>0.36</v>
      </c>
      <c r="J92" s="1">
        <v>0.39</v>
      </c>
      <c r="K92" s="1">
        <v>0.38</v>
      </c>
      <c r="L92" s="1">
        <v>0.33</v>
      </c>
      <c r="M92" s="1">
        <v>0.28000000000000003</v>
      </c>
      <c r="N92" s="1">
        <v>0.23</v>
      </c>
      <c r="O92" s="1">
        <v>0.18</v>
      </c>
      <c r="P92" s="1">
        <v>0.16</v>
      </c>
    </row>
    <row r="93" spans="1:16">
      <c r="C93" s="1" t="s">
        <v>80</v>
      </c>
      <c r="D93" s="1">
        <v>3</v>
      </c>
      <c r="E93" s="1">
        <v>0.19</v>
      </c>
      <c r="F93" s="1">
        <v>0.23</v>
      </c>
      <c r="G93" s="1">
        <v>0.27</v>
      </c>
      <c r="H93" s="1">
        <v>0.31</v>
      </c>
      <c r="I93" s="1">
        <v>0.34</v>
      </c>
      <c r="J93" s="1">
        <v>0.36</v>
      </c>
      <c r="K93" s="1">
        <v>0.35</v>
      </c>
      <c r="L93" s="1">
        <v>0.32</v>
      </c>
      <c r="M93" s="1">
        <v>0.28000000000000003</v>
      </c>
      <c r="N93" s="1">
        <v>0.24</v>
      </c>
      <c r="O93" s="1">
        <v>0.2</v>
      </c>
      <c r="P93" s="1">
        <v>0.18</v>
      </c>
    </row>
    <row r="94" spans="1:16">
      <c r="C94" s="1" t="s">
        <v>81</v>
      </c>
      <c r="D94" s="1">
        <v>4</v>
      </c>
      <c r="E94" s="1">
        <v>0.2</v>
      </c>
      <c r="F94" s="1">
        <v>0.23</v>
      </c>
      <c r="G94" s="1">
        <v>0.27</v>
      </c>
      <c r="H94" s="1">
        <v>0.3</v>
      </c>
      <c r="I94" s="1">
        <v>0.34</v>
      </c>
      <c r="J94" s="1">
        <v>0.35</v>
      </c>
      <c r="K94" s="1">
        <v>0.34</v>
      </c>
      <c r="L94" s="1">
        <v>0.32</v>
      </c>
      <c r="M94" s="1">
        <v>0.28000000000000003</v>
      </c>
      <c r="N94" s="1">
        <v>0.24</v>
      </c>
      <c r="O94" s="1">
        <v>0.21</v>
      </c>
      <c r="P94" s="1">
        <v>0.2</v>
      </c>
    </row>
    <row r="95" spans="1:16">
      <c r="C95" s="1" t="s">
        <v>82</v>
      </c>
      <c r="D95" s="1">
        <v>5</v>
      </c>
      <c r="E95" s="1">
        <v>0.22</v>
      </c>
      <c r="F95" s="1">
        <v>0.24</v>
      </c>
      <c r="G95" s="1">
        <v>0.27</v>
      </c>
      <c r="H95" s="1">
        <v>0.3</v>
      </c>
      <c r="I95" s="1">
        <v>0.32</v>
      </c>
      <c r="J95" s="1">
        <v>0.34</v>
      </c>
      <c r="K95" s="1">
        <v>0.33</v>
      </c>
      <c r="L95" s="1">
        <v>0.31</v>
      </c>
      <c r="M95" s="1">
        <v>0.28000000000000003</v>
      </c>
      <c r="N95" s="1">
        <v>0.25</v>
      </c>
      <c r="O95" s="1">
        <v>0.22</v>
      </c>
      <c r="P95" s="1">
        <v>0.21</v>
      </c>
    </row>
    <row r="96" spans="1:16">
      <c r="C96" s="1" t="s">
        <v>83</v>
      </c>
      <c r="D96" s="1">
        <v>6</v>
      </c>
      <c r="E96" s="1">
        <v>0.23</v>
      </c>
      <c r="F96" s="1">
        <v>0.25</v>
      </c>
      <c r="G96" s="1">
        <v>0.27</v>
      </c>
      <c r="H96" s="1">
        <v>0.28999999999999998</v>
      </c>
      <c r="I96" s="1">
        <v>0.31</v>
      </c>
      <c r="J96" s="1">
        <v>0.32</v>
      </c>
      <c r="K96" s="1">
        <v>0.32</v>
      </c>
      <c r="L96" s="1">
        <v>0.3</v>
      </c>
      <c r="M96" s="1">
        <v>0.28000000000000003</v>
      </c>
      <c r="N96" s="1">
        <v>0.25</v>
      </c>
      <c r="O96" s="1">
        <v>0.23</v>
      </c>
      <c r="P96" s="1">
        <v>0.22</v>
      </c>
    </row>
    <row r="97" spans="1:16">
      <c r="C97" s="1" t="s">
        <v>84</v>
      </c>
      <c r="D97" s="1">
        <v>7</v>
      </c>
      <c r="E97" s="1">
        <v>0.24</v>
      </c>
      <c r="F97" s="1">
        <v>0.25</v>
      </c>
      <c r="G97" s="1">
        <v>0.27</v>
      </c>
      <c r="H97" s="1">
        <v>0.28999999999999998</v>
      </c>
      <c r="I97" s="1">
        <v>0.31</v>
      </c>
      <c r="J97" s="1">
        <v>0.32</v>
      </c>
      <c r="K97" s="1">
        <v>0.31</v>
      </c>
      <c r="L97" s="1">
        <v>0.3</v>
      </c>
      <c r="M97" s="1">
        <v>0.28000000000000003</v>
      </c>
      <c r="N97" s="1">
        <v>0.26</v>
      </c>
      <c r="O97" s="1">
        <v>0.24</v>
      </c>
      <c r="P97" s="1">
        <v>0.23</v>
      </c>
    </row>
    <row r="98" spans="1:16">
      <c r="C98" s="1" t="s">
        <v>85</v>
      </c>
      <c r="D98" s="1">
        <v>8</v>
      </c>
      <c r="E98" s="1">
        <v>0.24</v>
      </c>
      <c r="F98" s="1">
        <v>0.26</v>
      </c>
      <c r="G98" s="1">
        <v>0.27</v>
      </c>
      <c r="H98" s="1">
        <v>0.28999999999999998</v>
      </c>
      <c r="I98" s="1">
        <v>0.3</v>
      </c>
      <c r="J98" s="1">
        <v>0.31</v>
      </c>
      <c r="K98" s="1">
        <v>0.31</v>
      </c>
      <c r="L98" s="1">
        <v>0.28999999999999998</v>
      </c>
      <c r="M98" s="1">
        <v>0.28000000000000003</v>
      </c>
      <c r="N98" s="1">
        <v>0.26</v>
      </c>
      <c r="O98" s="1">
        <v>0.25</v>
      </c>
      <c r="P98" s="1">
        <v>0.24</v>
      </c>
    </row>
    <row r="99" spans="1:16">
      <c r="C99" s="1" t="s">
        <v>86</v>
      </c>
      <c r="D99" s="1">
        <v>9</v>
      </c>
      <c r="E99" s="1">
        <v>0.25</v>
      </c>
      <c r="F99" s="1">
        <v>0.26</v>
      </c>
      <c r="G99" s="1">
        <v>0.27</v>
      </c>
      <c r="H99" s="1">
        <v>0.28000000000000003</v>
      </c>
      <c r="I99" s="1">
        <v>0.28999999999999998</v>
      </c>
      <c r="J99" s="1">
        <v>0.3</v>
      </c>
      <c r="K99" s="1">
        <v>0.3</v>
      </c>
      <c r="L99" s="1">
        <v>0.28999999999999998</v>
      </c>
      <c r="M99" s="1">
        <v>0.28000000000000003</v>
      </c>
      <c r="N99" s="1">
        <v>0.26</v>
      </c>
      <c r="O99" s="1">
        <v>0.25</v>
      </c>
      <c r="P99" s="1">
        <v>0.25</v>
      </c>
    </row>
    <row r="100" spans="1:16">
      <c r="C100" s="1" t="s">
        <v>87</v>
      </c>
      <c r="D100" s="1">
        <v>10</v>
      </c>
      <c r="E100" s="1">
        <v>0.26</v>
      </c>
      <c r="F100" s="1">
        <v>0.26</v>
      </c>
      <c r="G100" s="1">
        <v>0.27</v>
      </c>
      <c r="H100" s="1">
        <v>0.28000000000000003</v>
      </c>
      <c r="I100" s="1">
        <v>0.28999999999999998</v>
      </c>
      <c r="J100" s="1">
        <v>0.28999999999999998</v>
      </c>
      <c r="K100" s="1">
        <v>0.28999999999999998</v>
      </c>
      <c r="L100" s="1">
        <v>0.28000000000000003</v>
      </c>
      <c r="M100" s="1">
        <v>0.28000000000000003</v>
      </c>
      <c r="N100" s="1">
        <v>0.27</v>
      </c>
      <c r="O100" s="1">
        <v>0.26</v>
      </c>
      <c r="P100" s="1">
        <v>0.25</v>
      </c>
    </row>
    <row r="101" spans="1:16">
      <c r="C101" s="1" t="s">
        <v>88</v>
      </c>
      <c r="D101" s="1">
        <v>11</v>
      </c>
      <c r="E101" s="1">
        <v>0.26</v>
      </c>
      <c r="F101" s="1">
        <v>0.27</v>
      </c>
      <c r="G101" s="1">
        <v>0.27</v>
      </c>
      <c r="H101" s="1">
        <v>0.28000000000000003</v>
      </c>
      <c r="I101" s="1">
        <v>0.28000000000000003</v>
      </c>
      <c r="J101" s="1">
        <v>0.28999999999999998</v>
      </c>
      <c r="K101" s="1">
        <v>0.28999999999999998</v>
      </c>
      <c r="L101" s="1">
        <v>0.28000000000000003</v>
      </c>
      <c r="M101" s="1">
        <v>0.28000000000000003</v>
      </c>
      <c r="N101" s="1">
        <v>0.27</v>
      </c>
      <c r="O101" s="1">
        <v>0.26</v>
      </c>
      <c r="P101" s="1">
        <v>0.26</v>
      </c>
    </row>
    <row r="102" spans="1:16">
      <c r="C102" s="1" t="s">
        <v>89</v>
      </c>
      <c r="D102" s="1">
        <v>12</v>
      </c>
      <c r="E102" s="1">
        <v>0.27</v>
      </c>
      <c r="F102" s="1">
        <v>0.27</v>
      </c>
      <c r="G102" s="1">
        <v>0.27</v>
      </c>
      <c r="H102" s="1">
        <v>0.28000000000000003</v>
      </c>
      <c r="I102" s="1">
        <v>0.28000000000000003</v>
      </c>
      <c r="J102" s="1">
        <v>0.28000000000000003</v>
      </c>
      <c r="K102" s="1">
        <v>0.28000000000000003</v>
      </c>
      <c r="L102" s="1">
        <v>0.28000000000000003</v>
      </c>
      <c r="M102" s="1">
        <v>0.28000000000000003</v>
      </c>
      <c r="N102" s="1">
        <v>0.27</v>
      </c>
      <c r="O102" s="1">
        <v>0.27</v>
      </c>
      <c r="P102" s="1">
        <v>0.27</v>
      </c>
    </row>
    <row r="103" spans="1:16">
      <c r="C103" s="1" t="s">
        <v>90</v>
      </c>
      <c r="D103" s="1">
        <v>13</v>
      </c>
      <c r="E103" s="1">
        <v>0.27</v>
      </c>
      <c r="F103" s="1">
        <v>0.27</v>
      </c>
      <c r="G103" s="1">
        <v>0.27</v>
      </c>
      <c r="H103" s="1">
        <v>0.27</v>
      </c>
      <c r="I103" s="1">
        <v>0.27</v>
      </c>
      <c r="J103" s="1">
        <v>0.27</v>
      </c>
      <c r="K103" s="1">
        <v>0.27</v>
      </c>
      <c r="L103" s="1">
        <v>0.27</v>
      </c>
      <c r="M103" s="1">
        <v>0.27</v>
      </c>
      <c r="N103" s="1">
        <v>0.27</v>
      </c>
      <c r="O103" s="1">
        <v>0.27</v>
      </c>
      <c r="P103" s="1">
        <v>0.27</v>
      </c>
    </row>
    <row r="105" spans="1:16" ht="23.25">
      <c r="A105">
        <f>A106+1</f>
        <v>1</v>
      </c>
      <c r="B105" s="28" t="s">
        <v>67</v>
      </c>
      <c r="C105" s="230" t="str">
        <f>INDEX(B105:B106,A105)</f>
        <v>North</v>
      </c>
    </row>
    <row r="106" spans="1:16" ht="23.25">
      <c r="A106" s="230">
        <f>IF(A87="South",1,0)</f>
        <v>0</v>
      </c>
      <c r="B106" s="28" t="s">
        <v>77</v>
      </c>
      <c r="C106" s="230" t="str">
        <f>INDEX(C91:C103,A91)</f>
        <v>10°</v>
      </c>
    </row>
    <row r="110" spans="1:16">
      <c r="D110" s="5" t="s">
        <v>77</v>
      </c>
    </row>
    <row r="111" spans="1:16">
      <c r="C111" s="347" t="s">
        <v>66</v>
      </c>
      <c r="E111" s="5" t="s">
        <v>68</v>
      </c>
      <c r="F111" s="5" t="s">
        <v>69</v>
      </c>
      <c r="G111" s="5" t="s">
        <v>70</v>
      </c>
      <c r="H111" s="5" t="s">
        <v>71</v>
      </c>
      <c r="I111" s="5" t="s">
        <v>38</v>
      </c>
      <c r="J111" s="5" t="s">
        <v>39</v>
      </c>
      <c r="K111" s="5" t="s">
        <v>40</v>
      </c>
      <c r="L111" s="5" t="s">
        <v>72</v>
      </c>
      <c r="M111" s="5" t="s">
        <v>73</v>
      </c>
      <c r="N111" s="5" t="s">
        <v>74</v>
      </c>
      <c r="O111" s="5" t="s">
        <v>75</v>
      </c>
      <c r="P111" s="5" t="s">
        <v>76</v>
      </c>
    </row>
    <row r="112" spans="1:16">
      <c r="C112" s="347"/>
    </row>
    <row r="113" spans="3:16">
      <c r="C113" s="1" t="s">
        <v>78</v>
      </c>
      <c r="D113" s="6"/>
      <c r="E113" s="1">
        <v>0.4</v>
      </c>
      <c r="F113" s="1">
        <v>0.34</v>
      </c>
      <c r="G113" s="1">
        <v>0.28000000000000003</v>
      </c>
      <c r="H113" s="1">
        <v>0.22</v>
      </c>
      <c r="I113" s="1">
        <v>0.17</v>
      </c>
      <c r="J113" s="1">
        <v>0.13</v>
      </c>
      <c r="K113" s="1">
        <v>0.15</v>
      </c>
      <c r="L113" s="1">
        <v>0.2</v>
      </c>
      <c r="M113" s="1">
        <v>0.26</v>
      </c>
      <c r="N113" s="1">
        <v>0.32</v>
      </c>
      <c r="O113" s="1">
        <v>0.38</v>
      </c>
      <c r="P113" s="1">
        <v>0.41</v>
      </c>
    </row>
    <row r="114" spans="3:16">
      <c r="C114" s="1">
        <v>55</v>
      </c>
      <c r="D114" s="6"/>
      <c r="E114" s="1">
        <v>0.38</v>
      </c>
      <c r="F114" s="1">
        <v>0.33</v>
      </c>
      <c r="G114" s="1">
        <v>0.28000000000000003</v>
      </c>
      <c r="H114" s="1">
        <v>0.23</v>
      </c>
      <c r="I114" s="1">
        <v>0.18</v>
      </c>
      <c r="J114" s="1">
        <v>0.16</v>
      </c>
      <c r="K114" s="1">
        <v>0.17</v>
      </c>
      <c r="L114" s="1">
        <v>0.21</v>
      </c>
      <c r="M114" s="1">
        <v>0.26</v>
      </c>
      <c r="N114" s="1">
        <v>0.32</v>
      </c>
      <c r="O114" s="1">
        <v>0.36</v>
      </c>
      <c r="P114" s="1">
        <v>0.39</v>
      </c>
    </row>
    <row r="115" spans="3:16">
      <c r="C115" s="1">
        <v>50</v>
      </c>
      <c r="D115" s="6"/>
      <c r="E115" s="1">
        <v>0.35</v>
      </c>
      <c r="F115" s="1">
        <v>0.32</v>
      </c>
      <c r="G115" s="1">
        <v>0.28000000000000003</v>
      </c>
      <c r="H115" s="1">
        <v>0.24</v>
      </c>
      <c r="I115" s="1">
        <v>0.2</v>
      </c>
      <c r="J115" s="1">
        <v>0.18</v>
      </c>
      <c r="K115" s="1">
        <v>0.19</v>
      </c>
      <c r="L115" s="1">
        <v>0.23</v>
      </c>
      <c r="M115" s="1">
        <v>0.27</v>
      </c>
      <c r="N115" s="1">
        <v>0.31</v>
      </c>
      <c r="O115" s="1">
        <v>0.34</v>
      </c>
      <c r="P115" s="1">
        <v>0.36</v>
      </c>
    </row>
    <row r="116" spans="3:16">
      <c r="C116" s="1">
        <v>45</v>
      </c>
      <c r="D116" s="6"/>
      <c r="E116" s="1">
        <v>0.34</v>
      </c>
      <c r="F116" s="1">
        <v>0.32</v>
      </c>
      <c r="G116" s="1">
        <v>0.28000000000000003</v>
      </c>
      <c r="H116" s="1">
        <v>0.24</v>
      </c>
      <c r="I116" s="1">
        <v>0.21</v>
      </c>
      <c r="J116" s="1">
        <v>0.2</v>
      </c>
      <c r="K116" s="1">
        <v>0.2</v>
      </c>
      <c r="L116" s="1">
        <v>0.23</v>
      </c>
      <c r="M116" s="1">
        <v>0.27</v>
      </c>
      <c r="N116" s="1">
        <v>0.3</v>
      </c>
      <c r="O116" s="1">
        <v>0.34</v>
      </c>
      <c r="P116" s="1">
        <v>0.35</v>
      </c>
    </row>
    <row r="117" spans="3:16">
      <c r="C117" s="1">
        <v>40</v>
      </c>
      <c r="D117" s="6"/>
      <c r="E117" s="1">
        <v>0.33</v>
      </c>
      <c r="F117" s="1">
        <v>0.31</v>
      </c>
      <c r="G117" s="1">
        <v>0.28000000000000003</v>
      </c>
      <c r="H117" s="1">
        <v>0.25</v>
      </c>
      <c r="I117" s="1">
        <v>0.22</v>
      </c>
      <c r="J117" s="1">
        <v>0.21</v>
      </c>
      <c r="K117" s="1">
        <v>0.22</v>
      </c>
      <c r="L117" s="1">
        <v>0.24</v>
      </c>
      <c r="M117" s="1">
        <v>0.27</v>
      </c>
      <c r="N117" s="1">
        <v>0.3</v>
      </c>
      <c r="O117" s="1">
        <v>0.32</v>
      </c>
      <c r="P117" s="1">
        <v>0.34</v>
      </c>
    </row>
    <row r="118" spans="3:16">
      <c r="C118" s="1">
        <v>35</v>
      </c>
      <c r="D118" s="6"/>
      <c r="E118" s="1">
        <v>0.32</v>
      </c>
      <c r="F118" s="1">
        <v>0.3</v>
      </c>
      <c r="G118" s="1">
        <v>0.28000000000000003</v>
      </c>
      <c r="H118" s="1">
        <v>0.25</v>
      </c>
      <c r="I118" s="1">
        <v>0.23</v>
      </c>
      <c r="J118" s="1">
        <v>0.22</v>
      </c>
      <c r="K118" s="1">
        <v>0.23</v>
      </c>
      <c r="L118" s="1">
        <v>0.25</v>
      </c>
      <c r="M118" s="1">
        <v>0.27</v>
      </c>
      <c r="N118" s="1">
        <v>0.28999999999999998</v>
      </c>
      <c r="O118" s="1">
        <v>0.31</v>
      </c>
      <c r="P118" s="1">
        <v>0.32</v>
      </c>
    </row>
    <row r="119" spans="3:16">
      <c r="C119" s="1">
        <v>30</v>
      </c>
      <c r="D119" s="6"/>
      <c r="E119" s="1">
        <v>0.31</v>
      </c>
      <c r="F119" s="1">
        <v>0.3</v>
      </c>
      <c r="G119" s="1">
        <v>0.28000000000000003</v>
      </c>
      <c r="H119" s="1">
        <v>0.26</v>
      </c>
      <c r="I119" s="1">
        <v>0.24</v>
      </c>
      <c r="J119" s="1">
        <v>0.23</v>
      </c>
      <c r="K119" s="1">
        <v>0.24</v>
      </c>
      <c r="L119" s="1">
        <v>0.25</v>
      </c>
      <c r="M119" s="1">
        <v>0.27</v>
      </c>
      <c r="N119" s="1">
        <v>0.28999999999999998</v>
      </c>
      <c r="O119" s="1">
        <v>0.31</v>
      </c>
      <c r="P119" s="1">
        <v>0.32</v>
      </c>
    </row>
    <row r="120" spans="3:16">
      <c r="C120" s="1">
        <v>25</v>
      </c>
      <c r="D120" s="6"/>
      <c r="E120" s="1">
        <v>0.31</v>
      </c>
      <c r="F120" s="1">
        <v>0.28999999999999998</v>
      </c>
      <c r="G120" s="1">
        <v>0.28000000000000003</v>
      </c>
      <c r="H120" s="1">
        <v>0.26</v>
      </c>
      <c r="I120" s="1">
        <v>0.25</v>
      </c>
      <c r="J120" s="1">
        <v>0.24</v>
      </c>
      <c r="K120" s="1">
        <v>0.24</v>
      </c>
      <c r="L120" s="1">
        <v>0.26</v>
      </c>
      <c r="M120" s="1">
        <v>0.27</v>
      </c>
      <c r="N120" s="1">
        <v>0.28999999999999998</v>
      </c>
      <c r="O120" s="1">
        <v>0.3</v>
      </c>
      <c r="P120" s="1">
        <v>0.31</v>
      </c>
    </row>
    <row r="121" spans="3:16">
      <c r="C121" s="1">
        <v>20</v>
      </c>
      <c r="D121" s="6"/>
      <c r="E121" s="1">
        <v>0.3</v>
      </c>
      <c r="F121" s="1">
        <v>0.28999999999999998</v>
      </c>
      <c r="G121" s="1">
        <v>0.28000000000000003</v>
      </c>
      <c r="H121" s="1">
        <v>0.26</v>
      </c>
      <c r="I121" s="1">
        <v>0.25</v>
      </c>
      <c r="J121" s="1">
        <v>0.25</v>
      </c>
      <c r="K121" s="1">
        <v>0.25</v>
      </c>
      <c r="L121" s="1">
        <v>0.26</v>
      </c>
      <c r="M121" s="1">
        <v>0.27</v>
      </c>
      <c r="N121" s="1">
        <v>0.28000000000000003</v>
      </c>
      <c r="O121" s="1">
        <v>0.28999999999999998</v>
      </c>
      <c r="P121" s="1">
        <v>0.3</v>
      </c>
    </row>
    <row r="122" spans="3:16">
      <c r="C122" s="1">
        <v>15</v>
      </c>
      <c r="D122" s="6"/>
      <c r="E122" s="1">
        <v>0.28999999999999998</v>
      </c>
      <c r="F122" s="1">
        <v>0.28000000000000003</v>
      </c>
      <c r="G122" s="1">
        <v>0.28000000000000003</v>
      </c>
      <c r="H122" s="1">
        <v>0.27</v>
      </c>
      <c r="I122" s="1">
        <v>0.26</v>
      </c>
      <c r="J122" s="1">
        <v>0.25</v>
      </c>
      <c r="K122" s="1">
        <v>0.26</v>
      </c>
      <c r="L122" s="1">
        <v>0.26</v>
      </c>
      <c r="M122" s="1">
        <v>0.27</v>
      </c>
      <c r="N122" s="1">
        <v>0.28000000000000003</v>
      </c>
      <c r="O122" s="1">
        <v>0.28999999999999998</v>
      </c>
      <c r="P122" s="1">
        <v>0.28999999999999998</v>
      </c>
    </row>
    <row r="123" spans="3:16">
      <c r="C123" s="1">
        <v>10</v>
      </c>
      <c r="D123" s="6"/>
      <c r="E123" s="1">
        <v>0.28999999999999998</v>
      </c>
      <c r="F123" s="1">
        <v>0.28000000000000003</v>
      </c>
      <c r="G123" s="1">
        <v>0.28000000000000003</v>
      </c>
      <c r="H123" s="1">
        <v>0.27</v>
      </c>
      <c r="I123" s="1">
        <v>0.26</v>
      </c>
      <c r="J123" s="1">
        <v>0.26</v>
      </c>
      <c r="K123" s="1">
        <v>0.26</v>
      </c>
      <c r="L123" s="1">
        <v>0.27</v>
      </c>
      <c r="M123" s="1">
        <v>0.27</v>
      </c>
      <c r="N123" s="1">
        <v>0.28000000000000003</v>
      </c>
      <c r="O123" s="1">
        <v>0.28000000000000003</v>
      </c>
      <c r="P123" s="1">
        <v>0.28999999999999998</v>
      </c>
    </row>
    <row r="124" spans="3:16">
      <c r="C124" s="1">
        <v>5</v>
      </c>
      <c r="D124" s="6"/>
      <c r="E124" s="1">
        <v>0.28000000000000003</v>
      </c>
      <c r="F124" s="1">
        <v>0.28000000000000003</v>
      </c>
      <c r="G124" s="1">
        <v>0.28000000000000003</v>
      </c>
      <c r="H124" s="1">
        <v>0.27</v>
      </c>
      <c r="I124" s="1">
        <v>0.27</v>
      </c>
      <c r="J124" s="1">
        <v>0.27</v>
      </c>
      <c r="K124" s="1">
        <v>0.27</v>
      </c>
      <c r="L124" s="1">
        <v>0.27</v>
      </c>
      <c r="M124" s="1">
        <v>0.27</v>
      </c>
      <c r="N124" s="1">
        <v>0.28000000000000003</v>
      </c>
      <c r="O124" s="1">
        <v>0.28000000000000003</v>
      </c>
      <c r="P124" s="1">
        <v>0.28000000000000003</v>
      </c>
    </row>
    <row r="125" spans="3:16">
      <c r="C125" s="1">
        <v>0</v>
      </c>
      <c r="D125" s="6"/>
      <c r="E125" s="1">
        <v>0.27</v>
      </c>
      <c r="F125" s="1">
        <v>0.27</v>
      </c>
      <c r="G125" s="1">
        <v>0.27</v>
      </c>
      <c r="H125" s="1">
        <v>0.27</v>
      </c>
      <c r="I125" s="1">
        <v>0.27</v>
      </c>
      <c r="J125" s="1">
        <v>0.27</v>
      </c>
      <c r="K125" s="1">
        <v>0.27</v>
      </c>
      <c r="L125" s="1">
        <v>0.27</v>
      </c>
      <c r="M125" s="1">
        <v>0.27</v>
      </c>
      <c r="N125" s="1">
        <v>0.27</v>
      </c>
      <c r="O125" s="1">
        <v>0.27</v>
      </c>
      <c r="P125" s="1">
        <v>0.27</v>
      </c>
    </row>
    <row r="130" spans="1:18">
      <c r="A130" s="50"/>
      <c r="B130" s="50"/>
      <c r="C130" s="50"/>
      <c r="D130" s="50"/>
      <c r="E130" s="50"/>
      <c r="F130" s="50"/>
      <c r="G130" s="50"/>
      <c r="H130" s="50"/>
      <c r="I130" s="50"/>
      <c r="J130" s="50"/>
      <c r="K130" s="50"/>
      <c r="L130" s="50"/>
      <c r="M130" s="50"/>
      <c r="N130" s="50"/>
      <c r="O130" s="50"/>
      <c r="P130" s="50"/>
      <c r="Q130" s="50"/>
      <c r="R130" s="50"/>
    </row>
    <row r="131" spans="1:18">
      <c r="A131" s="50"/>
      <c r="B131" s="50"/>
      <c r="C131" s="50"/>
      <c r="D131" s="50"/>
      <c r="E131" s="50"/>
      <c r="F131" s="50"/>
      <c r="G131" s="50"/>
      <c r="H131" s="50"/>
      <c r="I131" s="50"/>
      <c r="J131" s="50"/>
      <c r="K131" s="50"/>
      <c r="L131" s="50"/>
      <c r="M131" s="50"/>
      <c r="N131" s="50"/>
      <c r="O131" s="50"/>
      <c r="P131" s="50"/>
      <c r="Q131" s="50"/>
      <c r="R131" s="50"/>
    </row>
    <row r="132" spans="1:18">
      <c r="A132" s="50"/>
      <c r="B132" s="50"/>
      <c r="C132" s="50"/>
      <c r="D132" s="50"/>
      <c r="E132" s="50"/>
      <c r="F132" s="50"/>
      <c r="G132" s="50"/>
      <c r="H132" s="50"/>
      <c r="I132" s="50"/>
      <c r="J132" s="50"/>
      <c r="K132" s="50"/>
      <c r="L132" s="50"/>
      <c r="M132" s="50"/>
      <c r="N132" s="50"/>
      <c r="O132" s="50"/>
      <c r="P132" s="50"/>
      <c r="Q132" s="50"/>
      <c r="R132" s="50"/>
    </row>
    <row r="133" spans="1:18">
      <c r="A133" s="50"/>
      <c r="B133" s="50"/>
      <c r="C133" s="50"/>
      <c r="D133" s="50"/>
      <c r="E133" s="50"/>
      <c r="F133" s="51"/>
      <c r="G133" s="50"/>
      <c r="H133" s="50"/>
      <c r="I133" s="50"/>
      <c r="J133" s="50"/>
      <c r="K133" s="50"/>
      <c r="L133" s="50"/>
      <c r="M133" s="50"/>
      <c r="N133" s="50"/>
      <c r="O133" s="50"/>
      <c r="P133" s="50"/>
      <c r="Q133" s="50"/>
      <c r="R133" s="50"/>
    </row>
    <row r="134" spans="1:18">
      <c r="A134" s="50"/>
      <c r="B134" s="50"/>
      <c r="C134" s="50"/>
      <c r="D134" s="50"/>
      <c r="E134" s="50"/>
      <c r="F134" s="50"/>
      <c r="G134" s="50"/>
      <c r="H134" s="50"/>
      <c r="I134" s="50"/>
      <c r="J134" s="50"/>
      <c r="K134" s="50"/>
      <c r="L134" s="50"/>
      <c r="M134" s="50"/>
      <c r="N134" s="50"/>
      <c r="O134" s="50"/>
      <c r="P134" s="50"/>
      <c r="Q134" s="50"/>
      <c r="R134" s="50"/>
    </row>
    <row r="135" spans="1:18">
      <c r="A135" s="50"/>
      <c r="B135" s="50"/>
      <c r="C135" s="50"/>
      <c r="D135" s="50"/>
      <c r="E135" s="50"/>
      <c r="F135" s="50"/>
      <c r="G135" s="50"/>
      <c r="H135" s="50"/>
      <c r="I135" s="50"/>
      <c r="J135" s="50"/>
      <c r="K135" s="50"/>
      <c r="L135" s="50"/>
      <c r="M135" s="99"/>
      <c r="N135" s="50"/>
      <c r="O135" s="50"/>
      <c r="P135" s="50"/>
      <c r="Q135" s="50"/>
      <c r="R135" s="50"/>
    </row>
    <row r="136" spans="1:18">
      <c r="A136" s="50"/>
      <c r="B136" s="50"/>
      <c r="C136" s="50"/>
      <c r="D136" s="50"/>
      <c r="E136" s="50"/>
      <c r="F136" s="50"/>
      <c r="G136" s="50"/>
      <c r="H136" s="50"/>
      <c r="I136" s="50"/>
      <c r="J136" s="50"/>
      <c r="K136" s="50"/>
      <c r="L136" s="50"/>
      <c r="M136" s="50"/>
      <c r="N136" s="50"/>
      <c r="O136" s="50"/>
      <c r="P136" s="50"/>
      <c r="Q136" s="50"/>
      <c r="R136" s="50"/>
    </row>
    <row r="137" spans="1:18">
      <c r="A137" s="50"/>
      <c r="B137" s="50"/>
      <c r="C137" s="50"/>
      <c r="D137" s="50"/>
      <c r="E137" s="50"/>
      <c r="F137" s="50"/>
      <c r="G137" s="50"/>
      <c r="H137" s="50"/>
      <c r="I137" s="50"/>
      <c r="J137" s="50"/>
      <c r="K137" s="50"/>
      <c r="L137" s="50"/>
      <c r="M137" s="50"/>
      <c r="N137" s="50"/>
      <c r="O137" s="50"/>
      <c r="P137" s="50"/>
      <c r="Q137" s="50"/>
      <c r="R137" s="50"/>
    </row>
    <row r="138" spans="1:18">
      <c r="A138" s="50"/>
      <c r="B138" s="50"/>
      <c r="C138" s="50"/>
      <c r="D138" s="50"/>
      <c r="E138" s="50"/>
      <c r="F138" s="50"/>
      <c r="G138" s="50"/>
      <c r="H138" s="50"/>
      <c r="I138" s="50"/>
      <c r="J138" s="50"/>
      <c r="K138" s="50"/>
      <c r="L138" s="50"/>
      <c r="M138" s="50"/>
      <c r="N138" s="50"/>
      <c r="O138" s="50"/>
      <c r="P138" s="50"/>
      <c r="Q138" s="50"/>
      <c r="R138" s="50"/>
    </row>
    <row r="139" spans="1:18">
      <c r="A139" s="50"/>
      <c r="B139" s="50"/>
      <c r="C139" s="50"/>
      <c r="D139" s="50"/>
      <c r="E139" s="50"/>
      <c r="F139" s="50"/>
      <c r="G139" s="50"/>
      <c r="H139" s="50"/>
      <c r="I139" s="50"/>
      <c r="J139" s="50"/>
      <c r="K139" s="50"/>
      <c r="L139" s="50"/>
      <c r="M139" s="50"/>
      <c r="N139" s="50"/>
      <c r="O139" s="50"/>
      <c r="P139" s="50"/>
      <c r="Q139" s="50"/>
      <c r="R139" s="50"/>
    </row>
    <row r="140" spans="1:18">
      <c r="A140" s="100"/>
      <c r="B140" s="50"/>
      <c r="C140" s="50"/>
      <c r="D140" s="50"/>
      <c r="E140" s="50"/>
      <c r="F140" s="50"/>
      <c r="G140" s="50"/>
      <c r="H140" s="50"/>
      <c r="I140" s="50"/>
      <c r="J140" s="50"/>
      <c r="K140" s="50"/>
      <c r="L140" s="50"/>
      <c r="M140" s="50"/>
      <c r="N140" s="50"/>
      <c r="O140" s="50"/>
      <c r="P140" s="50"/>
      <c r="Q140" s="50"/>
      <c r="R140" s="50"/>
    </row>
    <row r="141" spans="1:18">
      <c r="A141" s="50"/>
      <c r="B141" s="50"/>
      <c r="C141" s="50"/>
      <c r="D141" s="50"/>
      <c r="E141" s="50"/>
      <c r="F141" s="50"/>
      <c r="G141" s="50"/>
      <c r="H141" s="50"/>
      <c r="I141" s="50"/>
      <c r="J141" s="50"/>
      <c r="K141" s="50"/>
      <c r="L141" s="50"/>
      <c r="M141" s="50"/>
      <c r="N141" s="50"/>
      <c r="O141" s="50"/>
      <c r="P141" s="50"/>
      <c r="Q141" s="50"/>
      <c r="R141" s="50"/>
    </row>
    <row r="142" spans="1:18">
      <c r="A142" s="50"/>
      <c r="B142" s="50"/>
      <c r="C142" s="50"/>
      <c r="D142" s="50"/>
      <c r="E142" s="50"/>
      <c r="F142" s="50"/>
      <c r="G142" s="50"/>
      <c r="H142" s="50"/>
      <c r="I142" s="50"/>
      <c r="J142" s="50"/>
      <c r="K142" s="50"/>
      <c r="L142" s="50"/>
      <c r="M142" s="50"/>
      <c r="N142" s="50"/>
      <c r="O142" s="50"/>
      <c r="P142" s="50"/>
      <c r="Q142" s="50"/>
      <c r="R142" s="50"/>
    </row>
    <row r="143" spans="1:18">
      <c r="A143" s="50"/>
      <c r="B143" s="50"/>
      <c r="C143" s="50"/>
      <c r="D143" s="50"/>
      <c r="E143" s="50"/>
      <c r="F143" s="50"/>
      <c r="G143" s="50"/>
      <c r="H143" s="50"/>
      <c r="I143" s="50"/>
      <c r="J143" s="50"/>
      <c r="K143" s="50"/>
      <c r="L143" s="50"/>
      <c r="M143" s="50"/>
      <c r="N143" s="50"/>
      <c r="O143" s="50"/>
      <c r="P143" s="50"/>
      <c r="Q143" s="50"/>
      <c r="R143" s="50"/>
    </row>
    <row r="144" spans="1:18">
      <c r="A144" s="50"/>
      <c r="B144" s="50"/>
      <c r="C144" s="50"/>
      <c r="D144" s="50"/>
      <c r="E144" s="50"/>
      <c r="F144" s="50"/>
      <c r="G144" s="50"/>
      <c r="H144" s="50"/>
      <c r="I144" s="50"/>
      <c r="J144" s="50"/>
      <c r="K144" s="50"/>
      <c r="L144" s="50"/>
      <c r="M144" s="50"/>
      <c r="N144" s="50"/>
      <c r="O144" s="50"/>
      <c r="P144" s="50"/>
      <c r="Q144" s="50"/>
      <c r="R144" s="50"/>
    </row>
    <row r="145" spans="1:18">
      <c r="A145" s="50"/>
      <c r="B145" s="50"/>
      <c r="C145" s="50"/>
      <c r="D145" s="50"/>
      <c r="E145" s="50"/>
      <c r="F145" s="50"/>
      <c r="G145" s="50"/>
      <c r="H145" s="50"/>
      <c r="I145" s="50"/>
      <c r="J145" s="50"/>
      <c r="K145" s="50"/>
      <c r="L145" s="50"/>
      <c r="M145" s="50"/>
      <c r="N145" s="50"/>
      <c r="O145" s="50"/>
      <c r="P145" s="50"/>
      <c r="Q145" s="50"/>
      <c r="R145" s="50"/>
    </row>
    <row r="146" spans="1:18">
      <c r="A146" s="50"/>
      <c r="B146" s="50"/>
      <c r="C146" s="50"/>
      <c r="D146" s="50"/>
      <c r="E146" s="50"/>
      <c r="F146" s="50"/>
      <c r="G146" s="50"/>
      <c r="H146" s="50"/>
      <c r="I146" s="50"/>
      <c r="J146" s="50"/>
      <c r="K146" s="50"/>
      <c r="L146" s="50"/>
      <c r="M146" s="50"/>
      <c r="N146" s="50"/>
      <c r="O146" s="50"/>
      <c r="P146" s="50"/>
      <c r="Q146" s="50"/>
      <c r="R146" s="50"/>
    </row>
    <row r="147" spans="1:18">
      <c r="A147" s="50"/>
      <c r="B147" s="50"/>
      <c r="C147" s="50"/>
      <c r="D147" s="50"/>
      <c r="E147" s="50"/>
      <c r="F147" s="50"/>
      <c r="G147" s="50"/>
      <c r="H147" s="50"/>
      <c r="I147" s="50"/>
      <c r="J147" s="50"/>
      <c r="K147" s="50"/>
      <c r="L147" s="50"/>
      <c r="M147" s="50"/>
      <c r="N147" s="50"/>
      <c r="O147" s="50"/>
      <c r="P147" s="50"/>
      <c r="Q147" s="50"/>
      <c r="R147" s="50"/>
    </row>
    <row r="148" spans="1:18">
      <c r="A148" s="50"/>
      <c r="B148" s="50"/>
      <c r="C148" s="50"/>
      <c r="D148" s="50"/>
      <c r="E148" s="50"/>
      <c r="F148" s="50"/>
      <c r="G148" s="50"/>
      <c r="H148" s="50"/>
      <c r="I148" s="50"/>
      <c r="J148" s="50"/>
      <c r="K148" s="50"/>
      <c r="L148" s="50"/>
      <c r="M148" s="50"/>
      <c r="N148" s="50"/>
      <c r="O148" s="50"/>
      <c r="P148" s="50"/>
      <c r="Q148" s="50"/>
      <c r="R148" s="50"/>
    </row>
    <row r="149" spans="1:18">
      <c r="A149" s="50"/>
      <c r="B149" s="50"/>
      <c r="C149" s="50"/>
      <c r="D149" s="50"/>
      <c r="E149" s="50"/>
      <c r="F149" s="50"/>
      <c r="G149" s="50"/>
      <c r="H149" s="50"/>
      <c r="I149" s="50"/>
      <c r="J149" s="50"/>
      <c r="K149" s="50"/>
      <c r="L149" s="50"/>
      <c r="M149" s="50"/>
      <c r="N149" s="50"/>
      <c r="O149" s="50"/>
      <c r="P149" s="50"/>
      <c r="Q149" s="50"/>
      <c r="R149" s="50"/>
    </row>
    <row r="150" spans="1:18">
      <c r="A150" s="50"/>
      <c r="B150" s="50"/>
      <c r="C150" s="50"/>
      <c r="D150" s="50"/>
      <c r="E150" s="50"/>
      <c r="F150" s="50"/>
      <c r="G150" s="50"/>
      <c r="H150" s="50"/>
      <c r="I150" s="50"/>
      <c r="J150" s="50"/>
      <c r="K150" s="50"/>
      <c r="L150" s="50"/>
      <c r="M150" s="50"/>
      <c r="N150" s="50"/>
      <c r="O150" s="50"/>
      <c r="P150" s="50"/>
      <c r="Q150" s="50"/>
      <c r="R150" s="50"/>
    </row>
    <row r="151" spans="1:18">
      <c r="A151" s="50"/>
      <c r="B151" s="50"/>
      <c r="C151" s="50"/>
      <c r="D151" s="50"/>
      <c r="E151" s="50"/>
      <c r="F151" s="50"/>
      <c r="G151" s="50"/>
      <c r="H151" s="50"/>
      <c r="I151" s="50"/>
      <c r="J151" s="50"/>
      <c r="K151" s="50"/>
      <c r="L151" s="50"/>
      <c r="M151" s="50"/>
      <c r="N151" s="50"/>
      <c r="O151" s="50"/>
      <c r="P151" s="50"/>
      <c r="Q151" s="50"/>
      <c r="R151" s="50"/>
    </row>
    <row r="152" spans="1:18">
      <c r="A152" s="50"/>
      <c r="B152" s="50"/>
      <c r="C152" s="50"/>
      <c r="D152" s="50"/>
      <c r="E152" s="50"/>
      <c r="F152" s="50"/>
      <c r="G152" s="50"/>
      <c r="H152" s="50"/>
      <c r="I152" s="50"/>
      <c r="J152" s="50"/>
      <c r="K152" s="50"/>
      <c r="L152" s="50"/>
      <c r="M152" s="50"/>
      <c r="N152" s="50"/>
      <c r="O152" s="50"/>
      <c r="P152" s="50"/>
      <c r="Q152" s="50"/>
      <c r="R152" s="50"/>
    </row>
    <row r="153" spans="1:18">
      <c r="A153" s="50"/>
      <c r="B153" s="50"/>
      <c r="C153" s="50"/>
      <c r="D153" s="50"/>
      <c r="E153" s="50"/>
      <c r="F153" s="50"/>
      <c r="G153" s="50"/>
      <c r="H153" s="50"/>
      <c r="I153" s="50"/>
      <c r="J153" s="50"/>
      <c r="K153" s="50"/>
      <c r="L153" s="50"/>
      <c r="M153" s="50"/>
      <c r="N153" s="50"/>
      <c r="O153" s="50"/>
      <c r="P153" s="50"/>
      <c r="Q153" s="50"/>
      <c r="R153" s="50"/>
    </row>
    <row r="154" spans="1:18">
      <c r="A154" s="50"/>
      <c r="B154" s="50"/>
      <c r="C154" s="50"/>
      <c r="D154" s="50"/>
      <c r="E154" s="50"/>
      <c r="F154" s="50"/>
      <c r="G154" s="50"/>
      <c r="H154" s="50"/>
      <c r="I154" s="50"/>
      <c r="J154" s="50"/>
      <c r="K154" s="50"/>
      <c r="L154" s="50"/>
      <c r="M154" s="50"/>
      <c r="N154" s="50"/>
      <c r="O154" s="50"/>
      <c r="P154" s="50"/>
      <c r="Q154" s="50"/>
      <c r="R154" s="50"/>
    </row>
    <row r="155" spans="1:18">
      <c r="A155" s="50"/>
      <c r="B155" s="50"/>
      <c r="C155" s="50"/>
      <c r="D155" s="50"/>
      <c r="E155" s="50"/>
      <c r="F155" s="50"/>
      <c r="G155" s="50"/>
      <c r="H155" s="50"/>
      <c r="I155" s="50"/>
      <c r="J155" s="50"/>
      <c r="K155" s="50"/>
      <c r="L155" s="50"/>
      <c r="M155" s="50"/>
      <c r="N155" s="50"/>
      <c r="O155" s="50"/>
      <c r="P155" s="50"/>
      <c r="Q155" s="50"/>
      <c r="R155" s="50"/>
    </row>
    <row r="156" spans="1:18">
      <c r="A156" s="50"/>
      <c r="B156" s="50"/>
      <c r="C156" s="50"/>
      <c r="D156" s="50"/>
      <c r="E156" s="50"/>
      <c r="F156" s="50"/>
      <c r="G156" s="50"/>
      <c r="H156" s="50"/>
      <c r="I156" s="50"/>
      <c r="J156" s="50"/>
      <c r="K156" s="50"/>
      <c r="L156" s="50"/>
      <c r="M156" s="50"/>
      <c r="N156" s="50"/>
      <c r="O156" s="50"/>
      <c r="P156" s="50"/>
      <c r="Q156" s="50"/>
      <c r="R156" s="50"/>
    </row>
    <row r="157" spans="1:18">
      <c r="A157" s="50"/>
      <c r="B157" s="50"/>
      <c r="C157" s="50"/>
      <c r="D157" s="50"/>
      <c r="E157" s="50"/>
      <c r="F157" s="50"/>
      <c r="G157" s="50"/>
      <c r="H157" s="50"/>
      <c r="I157" s="50"/>
      <c r="J157" s="50"/>
      <c r="K157" s="50"/>
      <c r="L157" s="50"/>
      <c r="M157" s="50"/>
      <c r="N157" s="50"/>
      <c r="O157" s="50"/>
      <c r="P157" s="50"/>
      <c r="Q157" s="50"/>
      <c r="R157" s="50"/>
    </row>
    <row r="158" spans="1:18">
      <c r="A158" s="50"/>
      <c r="B158" s="50"/>
      <c r="C158" s="50"/>
      <c r="D158" s="50"/>
      <c r="E158" s="50"/>
      <c r="F158" s="50"/>
      <c r="G158" s="50"/>
      <c r="H158" s="50"/>
      <c r="I158" s="50"/>
      <c r="J158" s="50"/>
      <c r="K158" s="50"/>
      <c r="L158" s="50"/>
      <c r="M158" s="50"/>
      <c r="N158" s="50"/>
      <c r="O158" s="50"/>
      <c r="P158" s="50"/>
      <c r="Q158" s="50"/>
      <c r="R158" s="50"/>
    </row>
    <row r="159" spans="1:18">
      <c r="A159" s="50"/>
      <c r="B159" s="50"/>
      <c r="C159" s="50"/>
      <c r="D159" s="50"/>
      <c r="E159" s="50"/>
      <c r="F159" s="50"/>
      <c r="G159" s="50"/>
      <c r="H159" s="50"/>
      <c r="I159" s="50"/>
      <c r="J159" s="50"/>
      <c r="K159" s="50"/>
      <c r="L159" s="50"/>
      <c r="M159" s="50"/>
      <c r="N159" s="50"/>
      <c r="O159" s="50"/>
      <c r="P159" s="50"/>
      <c r="Q159" s="50"/>
      <c r="R159" s="50"/>
    </row>
    <row r="160" spans="1:18">
      <c r="A160" s="50"/>
      <c r="B160" s="50"/>
      <c r="C160" s="50"/>
      <c r="D160" s="50"/>
      <c r="E160" s="50"/>
      <c r="F160" s="50"/>
      <c r="G160" s="50"/>
      <c r="H160" s="50"/>
      <c r="I160" s="50"/>
      <c r="J160" s="50"/>
      <c r="K160" s="50"/>
      <c r="L160" s="50"/>
      <c r="M160" s="50"/>
      <c r="N160" s="50"/>
      <c r="O160" s="50"/>
      <c r="P160" s="50"/>
      <c r="Q160" s="50"/>
      <c r="R160" s="50"/>
    </row>
    <row r="161" spans="1:18">
      <c r="A161" s="50"/>
      <c r="B161" s="50"/>
      <c r="C161" s="50"/>
      <c r="D161" s="50"/>
      <c r="E161" s="50"/>
      <c r="F161" s="50"/>
      <c r="G161" s="50"/>
      <c r="H161" s="50"/>
      <c r="I161" s="50"/>
      <c r="J161" s="50"/>
      <c r="K161" s="50"/>
      <c r="L161" s="50"/>
      <c r="M161" s="50"/>
      <c r="N161" s="50"/>
      <c r="O161" s="50"/>
      <c r="P161" s="50"/>
      <c r="Q161" s="50"/>
      <c r="R161" s="50"/>
    </row>
    <row r="162" spans="1:18">
      <c r="A162" s="50"/>
      <c r="B162" s="50"/>
      <c r="C162" s="50"/>
      <c r="D162" s="50"/>
      <c r="E162" s="50"/>
      <c r="F162" s="50"/>
      <c r="G162" s="50"/>
      <c r="H162" s="50"/>
      <c r="I162" s="50"/>
      <c r="J162" s="50"/>
      <c r="K162" s="50"/>
      <c r="L162" s="50"/>
      <c r="M162" s="50"/>
      <c r="N162" s="50"/>
      <c r="O162" s="50"/>
      <c r="P162" s="50"/>
      <c r="Q162" s="50"/>
      <c r="R162" s="50"/>
    </row>
    <row r="163" spans="1:18">
      <c r="A163" s="50"/>
      <c r="B163" s="50"/>
      <c r="C163" s="50"/>
      <c r="D163" s="50"/>
      <c r="E163" s="50"/>
      <c r="F163" s="50"/>
      <c r="G163" s="50"/>
      <c r="H163" s="50"/>
      <c r="I163" s="50"/>
      <c r="J163" s="50"/>
      <c r="K163" s="50"/>
      <c r="L163" s="50"/>
      <c r="M163" s="50"/>
      <c r="N163" s="50"/>
      <c r="O163" s="50"/>
      <c r="P163" s="50"/>
      <c r="Q163" s="50"/>
      <c r="R163" s="50"/>
    </row>
    <row r="164" spans="1:18">
      <c r="A164" s="50"/>
      <c r="B164" s="50"/>
      <c r="C164" s="50"/>
      <c r="D164" s="50"/>
      <c r="E164" s="50"/>
      <c r="F164" s="50"/>
      <c r="G164" s="50"/>
      <c r="H164" s="50"/>
      <c r="I164" s="50"/>
      <c r="J164" s="50"/>
      <c r="K164" s="50"/>
      <c r="L164" s="50"/>
      <c r="M164" s="50"/>
      <c r="N164" s="50"/>
      <c r="O164" s="50"/>
      <c r="P164" s="50"/>
      <c r="Q164" s="50"/>
      <c r="R164" s="50"/>
    </row>
    <row r="165" spans="1:18">
      <c r="A165" s="50"/>
      <c r="B165" s="50"/>
      <c r="C165" s="50"/>
      <c r="D165" s="50"/>
      <c r="E165" s="45"/>
      <c r="F165" s="45"/>
      <c r="G165" s="45"/>
      <c r="H165" s="45"/>
      <c r="I165" s="45"/>
      <c r="J165" s="45"/>
      <c r="K165" s="45"/>
      <c r="L165" s="45"/>
      <c r="M165" s="45"/>
      <c r="N165" s="45"/>
      <c r="O165" s="45"/>
      <c r="P165" s="45"/>
      <c r="Q165" s="50"/>
      <c r="R165" s="50"/>
    </row>
    <row r="166" spans="1:18">
      <c r="A166" s="50"/>
      <c r="B166" s="50"/>
      <c r="C166" s="50"/>
      <c r="D166" s="50"/>
      <c r="E166" s="50"/>
      <c r="F166" s="50"/>
      <c r="G166" s="50"/>
      <c r="H166" s="50"/>
      <c r="I166" s="50"/>
      <c r="J166" s="50"/>
      <c r="K166" s="50"/>
      <c r="L166" s="50"/>
      <c r="M166" s="50"/>
      <c r="N166" s="50"/>
      <c r="O166" s="50"/>
      <c r="P166" s="50"/>
      <c r="Q166" s="50"/>
      <c r="R166" s="50"/>
    </row>
    <row r="167" spans="1:18">
      <c r="A167" s="50"/>
      <c r="B167" s="50"/>
      <c r="C167" s="50"/>
      <c r="D167" s="50"/>
      <c r="E167" s="50"/>
      <c r="F167" s="50"/>
      <c r="G167" s="50"/>
      <c r="H167" s="50"/>
      <c r="I167" s="50"/>
      <c r="J167" s="50"/>
      <c r="K167" s="50"/>
      <c r="L167" s="50"/>
      <c r="M167" s="50"/>
      <c r="N167" s="50"/>
      <c r="O167" s="50"/>
      <c r="P167" s="50"/>
      <c r="Q167" s="50"/>
      <c r="R167" s="50"/>
    </row>
    <row r="168" spans="1:18">
      <c r="A168" s="50"/>
      <c r="B168" s="50"/>
      <c r="C168" s="50"/>
      <c r="D168" s="50"/>
      <c r="E168" s="50"/>
      <c r="F168" s="50"/>
      <c r="G168" s="50"/>
      <c r="H168" s="50"/>
      <c r="I168" s="50"/>
      <c r="J168" s="50"/>
      <c r="K168" s="50"/>
      <c r="L168" s="50"/>
      <c r="M168" s="50"/>
      <c r="N168" s="50"/>
      <c r="O168" s="50"/>
      <c r="P168" s="50"/>
      <c r="Q168" s="50"/>
      <c r="R168" s="50"/>
    </row>
    <row r="169" spans="1:18">
      <c r="A169" s="50"/>
      <c r="B169" s="50"/>
      <c r="C169" s="50"/>
      <c r="D169" s="50"/>
      <c r="E169" s="50"/>
      <c r="F169" s="50"/>
      <c r="G169" s="50"/>
      <c r="H169" s="50"/>
      <c r="I169" s="50"/>
      <c r="J169" s="50"/>
      <c r="K169" s="50"/>
      <c r="L169" s="50"/>
      <c r="M169" s="50"/>
      <c r="N169" s="50"/>
      <c r="O169" s="50"/>
      <c r="P169" s="50"/>
      <c r="Q169" s="50"/>
      <c r="R169" s="50"/>
    </row>
    <row r="170" spans="1:18">
      <c r="A170" s="50"/>
      <c r="B170" s="50"/>
      <c r="C170" s="50"/>
      <c r="D170" s="50"/>
      <c r="E170" s="50"/>
      <c r="F170" s="50"/>
      <c r="G170" s="50"/>
      <c r="H170" s="50"/>
      <c r="I170" s="50"/>
      <c r="J170" s="50"/>
      <c r="K170" s="50"/>
      <c r="L170" s="50"/>
      <c r="M170" s="50"/>
      <c r="N170" s="50"/>
      <c r="O170" s="50"/>
      <c r="P170" s="50"/>
      <c r="Q170" s="50"/>
      <c r="R170" s="50"/>
    </row>
    <row r="171" spans="1:18">
      <c r="A171" s="50"/>
      <c r="B171" s="50"/>
      <c r="C171" s="50"/>
      <c r="D171" s="50"/>
      <c r="E171" s="50"/>
      <c r="F171" s="50"/>
      <c r="G171" s="50"/>
      <c r="H171" s="50"/>
      <c r="I171" s="50"/>
      <c r="J171" s="50"/>
      <c r="K171" s="50"/>
      <c r="L171" s="50"/>
      <c r="M171" s="50"/>
      <c r="N171" s="50"/>
      <c r="O171" s="50"/>
      <c r="P171" s="50"/>
      <c r="Q171" s="50"/>
      <c r="R171" s="50"/>
    </row>
    <row r="172" spans="1:18">
      <c r="A172" s="100"/>
      <c r="B172" s="50"/>
      <c r="C172" s="50"/>
      <c r="D172" s="50"/>
      <c r="E172" s="51"/>
      <c r="F172" s="51"/>
      <c r="G172" s="51"/>
      <c r="H172" s="51"/>
      <c r="I172" s="51"/>
      <c r="J172" s="51"/>
      <c r="K172" s="51"/>
      <c r="L172" s="51"/>
      <c r="M172" s="51"/>
      <c r="N172" s="51"/>
      <c r="O172" s="51"/>
      <c r="P172" s="51"/>
      <c r="Q172" s="50"/>
      <c r="R172" s="50"/>
    </row>
    <row r="173" spans="1:18">
      <c r="A173" s="50"/>
      <c r="B173" s="50"/>
      <c r="C173" s="50"/>
      <c r="D173" s="50"/>
      <c r="E173" s="51"/>
      <c r="F173" s="51"/>
      <c r="G173" s="51"/>
      <c r="H173" s="51"/>
      <c r="I173" s="51"/>
      <c r="J173" s="51"/>
      <c r="K173" s="51"/>
      <c r="L173" s="51"/>
      <c r="M173" s="51"/>
      <c r="N173" s="51"/>
      <c r="O173" s="51"/>
      <c r="P173" s="51"/>
      <c r="Q173" s="50"/>
      <c r="R173" s="50"/>
    </row>
    <row r="174" spans="1:18">
      <c r="A174" s="50"/>
      <c r="B174" s="50"/>
      <c r="C174" s="50"/>
      <c r="D174" s="50"/>
      <c r="E174" s="51"/>
      <c r="F174" s="51"/>
      <c r="G174" s="51"/>
      <c r="H174" s="51"/>
      <c r="I174" s="51"/>
      <c r="J174" s="51"/>
      <c r="K174" s="51"/>
      <c r="L174" s="51"/>
      <c r="M174" s="51"/>
      <c r="N174" s="51"/>
      <c r="O174" s="51"/>
      <c r="P174" s="51"/>
      <c r="Q174" s="50"/>
      <c r="R174" s="50"/>
    </row>
    <row r="175" spans="1:18">
      <c r="A175" s="50"/>
      <c r="B175" s="50"/>
      <c r="C175" s="50"/>
      <c r="D175" s="50"/>
      <c r="E175" s="51"/>
      <c r="F175" s="51"/>
      <c r="G175" s="51"/>
      <c r="H175" s="51"/>
      <c r="I175" s="51"/>
      <c r="J175" s="51"/>
      <c r="K175" s="51"/>
      <c r="L175" s="51"/>
      <c r="M175" s="51"/>
      <c r="N175" s="51"/>
      <c r="O175" s="51"/>
      <c r="P175" s="51"/>
      <c r="Q175" s="50"/>
      <c r="R175" s="50"/>
    </row>
    <row r="176" spans="1:18">
      <c r="A176" s="50"/>
      <c r="B176" s="50"/>
      <c r="C176" s="50"/>
      <c r="D176" s="50"/>
      <c r="E176" s="50"/>
      <c r="F176" s="50"/>
      <c r="G176" s="50"/>
      <c r="H176" s="50"/>
      <c r="I176" s="50"/>
      <c r="J176" s="50"/>
      <c r="K176" s="50"/>
      <c r="L176" s="50"/>
      <c r="M176" s="50"/>
      <c r="N176" s="50"/>
      <c r="O176" s="50"/>
      <c r="P176" s="50"/>
      <c r="Q176" s="50"/>
      <c r="R176" s="50"/>
    </row>
    <row r="177" spans="1:18">
      <c r="A177" s="50"/>
      <c r="B177" s="50"/>
      <c r="C177" s="50"/>
      <c r="D177" s="50"/>
      <c r="E177" s="50"/>
      <c r="F177" s="50"/>
      <c r="G177" s="50"/>
      <c r="H177" s="50"/>
      <c r="I177" s="50"/>
      <c r="J177" s="50"/>
      <c r="K177" s="50"/>
      <c r="L177" s="50"/>
      <c r="M177" s="50"/>
      <c r="N177" s="50"/>
      <c r="O177" s="50"/>
      <c r="P177" s="50"/>
      <c r="Q177" s="50"/>
      <c r="R177" s="50"/>
    </row>
    <row r="178" spans="1:18">
      <c r="A178" s="50"/>
      <c r="B178" s="50"/>
      <c r="C178" s="50"/>
      <c r="D178" s="50"/>
      <c r="E178" s="50"/>
      <c r="F178" s="50"/>
      <c r="G178" s="50"/>
      <c r="H178" s="50"/>
      <c r="I178" s="50"/>
      <c r="J178" s="50"/>
      <c r="K178" s="50"/>
      <c r="L178" s="50"/>
      <c r="M178" s="50"/>
      <c r="N178" s="50"/>
      <c r="O178" s="50"/>
      <c r="P178" s="50"/>
      <c r="Q178" s="50"/>
      <c r="R178" s="50"/>
    </row>
    <row r="179" spans="1:18">
      <c r="A179" s="50"/>
      <c r="B179" s="50"/>
      <c r="C179" s="50"/>
      <c r="D179" s="50"/>
      <c r="E179" s="50"/>
      <c r="F179" s="50"/>
      <c r="G179" s="50"/>
      <c r="H179" s="50"/>
      <c r="I179" s="50"/>
      <c r="J179" s="50"/>
      <c r="K179" s="50"/>
      <c r="L179" s="50"/>
      <c r="M179" s="51"/>
      <c r="N179" s="50"/>
      <c r="O179" s="50"/>
      <c r="P179" s="50"/>
      <c r="Q179" s="50"/>
      <c r="R179" s="50"/>
    </row>
    <row r="180" spans="1:18">
      <c r="A180" s="50"/>
      <c r="B180" s="50"/>
      <c r="C180" s="50"/>
      <c r="D180" s="50"/>
      <c r="E180" s="50"/>
      <c r="F180" s="50"/>
      <c r="G180" s="50"/>
      <c r="H180" s="50"/>
      <c r="I180" s="50"/>
      <c r="J180" s="50"/>
      <c r="K180" s="50"/>
      <c r="L180" s="50"/>
      <c r="M180" s="51"/>
      <c r="N180" s="50"/>
      <c r="O180" s="50"/>
      <c r="P180" s="50"/>
      <c r="Q180" s="50"/>
      <c r="R180" s="50"/>
    </row>
    <row r="181" spans="1:18">
      <c r="A181" s="50"/>
      <c r="B181" s="50"/>
      <c r="C181" s="50"/>
      <c r="D181" s="50"/>
      <c r="E181" s="50"/>
      <c r="F181" s="50"/>
      <c r="G181" s="50"/>
      <c r="H181" s="50"/>
      <c r="I181" s="50"/>
      <c r="J181" s="50"/>
      <c r="K181" s="50"/>
      <c r="L181" s="50"/>
      <c r="M181" s="99"/>
      <c r="N181" s="50"/>
      <c r="O181" s="50"/>
      <c r="P181" s="50"/>
      <c r="Q181" s="50"/>
      <c r="R181" s="50"/>
    </row>
    <row r="182" spans="1:18">
      <c r="A182" s="50"/>
      <c r="B182" s="50"/>
      <c r="C182" s="50"/>
      <c r="D182" s="50"/>
      <c r="E182" s="50"/>
      <c r="F182" s="50"/>
      <c r="G182" s="50"/>
      <c r="H182" s="50"/>
      <c r="I182" s="50"/>
      <c r="J182" s="50"/>
      <c r="K182" s="50"/>
      <c r="L182" s="50"/>
      <c r="M182" s="50"/>
      <c r="N182" s="50"/>
      <c r="O182" s="50"/>
      <c r="P182" s="50"/>
      <c r="Q182" s="50"/>
      <c r="R182" s="50"/>
    </row>
    <row r="183" spans="1:18">
      <c r="A183" s="50"/>
      <c r="B183" s="50"/>
      <c r="C183" s="50"/>
      <c r="D183" s="50"/>
      <c r="E183" s="50"/>
      <c r="F183" s="50"/>
      <c r="G183" s="50"/>
      <c r="H183" s="50"/>
      <c r="I183" s="50"/>
      <c r="J183" s="50"/>
      <c r="K183" s="50"/>
      <c r="L183" s="50"/>
      <c r="M183" s="50"/>
      <c r="N183" s="50"/>
      <c r="O183" s="50"/>
      <c r="P183" s="50"/>
      <c r="Q183" s="50"/>
      <c r="R183" s="50"/>
    </row>
    <row r="184" spans="1:18">
      <c r="A184" s="50"/>
      <c r="B184" s="50"/>
      <c r="C184" s="50"/>
      <c r="D184" s="50"/>
      <c r="E184" s="50"/>
      <c r="F184" s="50"/>
      <c r="G184" s="50"/>
      <c r="H184" s="50"/>
      <c r="I184" s="50"/>
      <c r="J184" s="50"/>
      <c r="K184" s="50"/>
      <c r="L184" s="50"/>
      <c r="M184" s="50"/>
      <c r="N184" s="50"/>
      <c r="O184" s="50"/>
      <c r="P184" s="50"/>
      <c r="Q184" s="50"/>
      <c r="R184" s="50"/>
    </row>
    <row r="185" spans="1:18">
      <c r="A185" s="50"/>
      <c r="B185" s="50"/>
      <c r="C185" s="50"/>
      <c r="D185" s="50"/>
      <c r="E185" s="50"/>
      <c r="F185" s="50"/>
      <c r="G185" s="50"/>
      <c r="H185" s="50"/>
      <c r="I185" s="50"/>
      <c r="J185" s="50"/>
      <c r="K185" s="50"/>
      <c r="L185" s="50"/>
      <c r="M185" s="50"/>
      <c r="N185" s="50"/>
      <c r="O185" s="50"/>
      <c r="P185" s="50"/>
      <c r="Q185" s="50"/>
      <c r="R185" s="50"/>
    </row>
    <row r="277" spans="18:18">
      <c r="R277">
        <v>1</v>
      </c>
    </row>
  </sheetData>
  <mergeCells count="5">
    <mergeCell ref="C89:C90"/>
    <mergeCell ref="C111:C112"/>
    <mergeCell ref="A14:A18"/>
    <mergeCell ref="A27:A31"/>
    <mergeCell ref="A36:A40"/>
  </mergeCells>
  <dataValidations disablePrompts="1" count="1">
    <dataValidation allowBlank="1" showErrorMessage="1" promptTitle="Rainfall [mm/month]" prompt="_x000a_The monthly rainfall given in mm/month. _x000a__x000a_1 mm = 1 l/m² = 10 m³/ha_x000a__x000a_Data can be optained e.g. under the NASA Atmospheric Science Data Center: _x000a__x000a_https://eosweb.larc.nasa.gov/cgi-bin/sse/grid.cgi?email=skip@larc.nasa.gov" sqref="D8 D6"/>
  </dataValidations>
  <pageMargins left="0.7" right="0.7" top="0.78740157499999996" bottom="0.78740157499999996"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1"/>
  <dimension ref="A1:AT3296"/>
  <sheetViews>
    <sheetView zoomScale="70" zoomScaleNormal="70" workbookViewId="0">
      <selection activeCell="J17" sqref="J17"/>
    </sheetView>
  </sheetViews>
  <sheetFormatPr defaultColWidth="11.42578125" defaultRowHeight="12.75"/>
  <cols>
    <col min="2" max="2" width="21.28515625" style="2" customWidth="1"/>
    <col min="3" max="3" width="22.140625" bestFit="1" customWidth="1"/>
    <col min="5" max="5" width="17" customWidth="1"/>
    <col min="34" max="34" width="34" bestFit="1" customWidth="1"/>
    <col min="35" max="40" width="11.7109375" bestFit="1" customWidth="1"/>
    <col min="41" max="41" width="12.7109375" bestFit="1" customWidth="1"/>
    <col min="42" max="44" width="13.7109375" bestFit="1" customWidth="1"/>
    <col min="45" max="46" width="11.7109375" bestFit="1" customWidth="1"/>
  </cols>
  <sheetData>
    <row r="1" spans="1:27">
      <c r="A1" s="230">
        <f>VLOOKUP(B1,'Crop Information'!B8:C63,2,FALSE)</f>
        <v>3</v>
      </c>
      <c r="B1" s="230" t="str">
        <f>'3 Irrigation Schedule'!B19</f>
        <v>Bean/green</v>
      </c>
      <c r="I1" s="230">
        <f>VLOOKUP(J2,'General Calculation'!A75:B77,2,FALSE)</f>
        <v>3</v>
      </c>
      <c r="J1">
        <f>(I1-1)*5</f>
        <v>10</v>
      </c>
    </row>
    <row r="2" spans="1:27">
      <c r="A2" s="7"/>
      <c r="B2" s="7"/>
      <c r="J2" s="230" t="str">
        <f>'3 Irrigation Schedule'!I19</f>
        <v>Average</v>
      </c>
    </row>
    <row r="5" spans="1:27">
      <c r="B5" s="2" t="s">
        <v>58</v>
      </c>
      <c r="C5" t="s">
        <v>60</v>
      </c>
      <c r="D5" t="s">
        <v>59</v>
      </c>
      <c r="E5" t="str">
        <f>'Calculation Sheet Crop 1'!M5</f>
        <v>Crop Factor</v>
      </c>
      <c r="F5" t="s">
        <v>61</v>
      </c>
      <c r="I5" s="12" t="str">
        <f>INDEX('Crop Information'!B8:B60,'Calculation Sheet Crop 1'!A1) &amp;" [mm/month]"</f>
        <v>Bean/green [mm/month]</v>
      </c>
      <c r="J5" s="13" t="s">
        <v>57</v>
      </c>
      <c r="K5" s="13" t="s">
        <v>94</v>
      </c>
      <c r="L5" s="13" t="s">
        <v>93</v>
      </c>
      <c r="M5" s="13" t="s">
        <v>56</v>
      </c>
      <c r="P5" t="s">
        <v>62</v>
      </c>
      <c r="Q5" t="s">
        <v>35</v>
      </c>
      <c r="R5" t="s">
        <v>36</v>
      </c>
      <c r="S5" t="s">
        <v>37</v>
      </c>
      <c r="T5" t="s">
        <v>38</v>
      </c>
      <c r="U5" t="s">
        <v>39</v>
      </c>
      <c r="V5" t="s">
        <v>40</v>
      </c>
      <c r="W5" t="s">
        <v>41</v>
      </c>
      <c r="X5" t="s">
        <v>42</v>
      </c>
      <c r="Y5" t="s">
        <v>43</v>
      </c>
      <c r="Z5" t="s">
        <v>44</v>
      </c>
      <c r="AA5" t="s">
        <v>45</v>
      </c>
    </row>
    <row r="6" spans="1:27">
      <c r="I6" s="10" t="s">
        <v>53</v>
      </c>
      <c r="J6" s="10">
        <f>INDEX('Crop Information'!$D$8:$V$63,$A$1,(2+$J$1))</f>
        <v>17.5</v>
      </c>
      <c r="K6" s="11">
        <f>'3 Irrigation Schedule'!G19</f>
        <v>43142</v>
      </c>
      <c r="L6" s="11">
        <f>K6+J6</f>
        <v>43159.5</v>
      </c>
      <c r="M6" s="8">
        <f>INDEX('Crop Information'!S8:S60,'Calculation Sheet Crop 1'!A1)</f>
        <v>0.35</v>
      </c>
      <c r="O6" t="s">
        <v>63</v>
      </c>
      <c r="P6" s="4">
        <f>SUM(P7:P3293)</f>
        <v>0</v>
      </c>
      <c r="Q6" s="4">
        <f t="shared" ref="Q6:AA6" si="0">SUM(Q7:Q3293)</f>
        <v>33.951960000000014</v>
      </c>
      <c r="R6" s="4">
        <f t="shared" si="0"/>
        <v>121.25700000000008</v>
      </c>
      <c r="S6" s="4">
        <f t="shared" si="0"/>
        <v>181.07712000000015</v>
      </c>
      <c r="T6" s="4">
        <f t="shared" si="0"/>
        <v>39.312000000000005</v>
      </c>
      <c r="U6" s="4">
        <f t="shared" si="0"/>
        <v>0</v>
      </c>
      <c r="V6" s="4">
        <f t="shared" si="0"/>
        <v>0</v>
      </c>
      <c r="W6" s="4">
        <f t="shared" si="0"/>
        <v>0</v>
      </c>
      <c r="X6" s="4">
        <f t="shared" si="0"/>
        <v>0</v>
      </c>
      <c r="Y6" s="4">
        <f t="shared" si="0"/>
        <v>0</v>
      </c>
      <c r="Z6" s="4">
        <f t="shared" si="0"/>
        <v>0</v>
      </c>
      <c r="AA6" s="4">
        <f t="shared" si="0"/>
        <v>0</v>
      </c>
    </row>
    <row r="7" spans="1:27">
      <c r="B7" s="3">
        <v>42736</v>
      </c>
      <c r="C7" t="str">
        <f>IF(AND(B7&gt;='Calculation Sheet Crop 1'!$K$6,B7&lt;='Calculation Sheet Crop 1'!$L$6),"Initial Stage",IF(AND(B7+1&gt;'Calculation Sheet Crop 1'!$K$7,B7&lt;='Calculation Sheet Crop 1'!$L$7),"Crop Development Phase",IF(AND(B7+1&gt;'Calculation Sheet Crop 1'!$K$8,B7&lt;'Calculation Sheet Crop 1'!$L$8+1),"Mid Season",IF(AND(B7+1&gt;'Calculation Sheet Crop 1'!$K$9,B7-1&lt;'Calculation Sheet Crop 1'!$L$9),"Late Season Stage",""))))</f>
        <v/>
      </c>
      <c r="D7">
        <f>IF(MONTH(B7)=1,'General Calculation'!$E$22,IF(MONTH(B7)=2,'General Calculation'!$F$22,IF(MONTH(B7)=3,'General Calculation'!$G$22,IF(MONTH(B7)=4,'General Calculation'!$H$22,IF(MONTH(B7)=5,'General Calculation'!$I$22,IF(MONTH(B7)=6,'General Calculation'!$J$22,IF(MONTH(B7)=7,'General Calculation'!$K$22,IF(MONTH(B7)=8,'General Calculation'!$L$22,IF(MONTH(B7)=9,'General Calculation'!$M$22,IF(MONTH(B7)=10,'General Calculation'!$N$22,IF(MONTH(B7)=11,'General Calculation'!$O$22,IF(MONTH(B7)=12,'General Calculation'!$P$22,""))))))))))))</f>
        <v>5.07</v>
      </c>
      <c r="E7" t="str">
        <f>IF(C7="Initial Stage",'Calculation Sheet Crop 1'!$M$6,IF(C7="Crop Development Phase",'Calculation Sheet Crop 1'!$M$7,IF(C7="Mid Season",'Calculation Sheet Crop 1'!$M$8,IF(C7="Late Season Stage",'Calculation Sheet Crop 1'!$M$9,""))))</f>
        <v/>
      </c>
      <c r="F7">
        <f>IFERROR((D7*E7),0)</f>
        <v>0</v>
      </c>
      <c r="I7" s="10" t="s">
        <v>54</v>
      </c>
      <c r="J7" s="10">
        <f>INDEX('Crop Information'!$D$8:$V$63,$A$1,(3+$J$1))</f>
        <v>27.5</v>
      </c>
      <c r="K7" s="11">
        <f>L6+1</f>
        <v>43160.5</v>
      </c>
      <c r="L7" s="11">
        <f>K7+J7</f>
        <v>43188</v>
      </c>
      <c r="M7" s="8">
        <f>INDEX('Crop Information'!T8:T60,'Calculation Sheet Crop 1'!A1)</f>
        <v>0.7</v>
      </c>
      <c r="P7">
        <f>IF(MONTH($B7)=1,$F7,0)</f>
        <v>0</v>
      </c>
      <c r="Q7">
        <f>IF(MONTH($B7)=2,$F7,0)</f>
        <v>0</v>
      </c>
      <c r="R7">
        <f>IF(MONTH($B7)=3,$F7,0)</f>
        <v>0</v>
      </c>
      <c r="S7">
        <f>IF(MONTH($B7)=4,$F7,0)</f>
        <v>0</v>
      </c>
      <c r="T7">
        <f>IF(MONTH($B7)=5,$F7,0)</f>
        <v>0</v>
      </c>
      <c r="U7">
        <f>IF(MONTH($B7)=6,$F7,0)</f>
        <v>0</v>
      </c>
      <c r="V7">
        <f>IF(MONTH($B7)=7,$F7,0)</f>
        <v>0</v>
      </c>
      <c r="W7">
        <f>IF(MONTH($B7)=8,$F7,0)</f>
        <v>0</v>
      </c>
      <c r="X7">
        <f>IF(MONTH($B7)=9,$F7,0)</f>
        <v>0</v>
      </c>
      <c r="Y7">
        <f>IF(MONTH($B7)=10,$F7,0)</f>
        <v>0</v>
      </c>
      <c r="Z7">
        <f>IF(MONTH($B7)=11,$F7,0)</f>
        <v>0</v>
      </c>
      <c r="AA7">
        <f>IF(MONTH($B7)=12,$F7,0)</f>
        <v>0</v>
      </c>
    </row>
    <row r="8" spans="1:27">
      <c r="B8" s="3">
        <v>42737</v>
      </c>
      <c r="C8" t="str">
        <f>IF(AND(B8&gt;='Calculation Sheet Crop 1'!$K$6,B8&lt;='Calculation Sheet Crop 1'!$L$6),"Initial Stage",IF(AND(B8+1&gt;'Calculation Sheet Crop 1'!$K$7,B8&lt;='Calculation Sheet Crop 1'!$L$7),"Crop Development Phase",IF(AND(B8+1&gt;'Calculation Sheet Crop 1'!$K$8,B8&lt;'Calculation Sheet Crop 1'!$L$8+1),"Mid Season",IF(AND(B8+1&gt;'Calculation Sheet Crop 1'!$K$9,B8-1&lt;'Calculation Sheet Crop 1'!$L$9),"Late Season Stage",""))))</f>
        <v/>
      </c>
      <c r="D8">
        <f>IF(MONTH(B8)=1,'General Calculation'!$E$22,IF(MONTH(B8)=2,'General Calculation'!$F$22,IF(MONTH(B8)=3,'General Calculation'!$G$22,IF(MONTH(B8)=4,'General Calculation'!$H$22,IF(MONTH(B8)=5,'General Calculation'!$I$22,IF(MONTH(B8)=6,'General Calculation'!$J$22,IF(MONTH(B8)=7,'General Calculation'!$K$22,IF(MONTH(B8)=8,'General Calculation'!$L$22,IF(MONTH(B8)=9,'General Calculation'!$M$22,IF(MONTH(B8)=10,'General Calculation'!$N$22,IF(MONTH(B8)=11,'General Calculation'!$O$22,IF(MONTH(B8)=12,'General Calculation'!$P$22,""))))))))))))</f>
        <v>5.07</v>
      </c>
      <c r="E8" t="str">
        <f>IF(C8="Initial Stage",'Calculation Sheet Crop 1'!$M$6,IF(C8="Crop Development Phase",'Calculation Sheet Crop 1'!$M$7,IF(C8="Mid Season",'Calculation Sheet Crop 1'!$M$8,IF(C8="Late Season Stage",'Calculation Sheet Crop 1'!$M$9,""))))</f>
        <v/>
      </c>
      <c r="F8">
        <f t="shared" ref="F8:F71" si="1">IFERROR((D8*E8),0)</f>
        <v>0</v>
      </c>
      <c r="I8" s="10" t="s">
        <v>64</v>
      </c>
      <c r="J8" s="10">
        <f>INDEX('Crop Information'!$D$8:$V$63,$A$1,(4+$J$1))</f>
        <v>27.5</v>
      </c>
      <c r="K8" s="11">
        <f>L7+1</f>
        <v>43189</v>
      </c>
      <c r="L8" s="11">
        <f>K8+J8</f>
        <v>43216.5</v>
      </c>
      <c r="M8" s="8">
        <f>INDEX('Crop Information'!U8:U60,'Calculation Sheet Crop 1'!A1)</f>
        <v>1.1000000000000001</v>
      </c>
      <c r="P8">
        <f t="shared" ref="P8:P71" si="2">IF(MONTH($B8)=1,$F8,0)</f>
        <v>0</v>
      </c>
      <c r="Q8">
        <f t="shared" ref="Q8:Q71" si="3">IF(MONTH($B8)=2,$F8,0)</f>
        <v>0</v>
      </c>
      <c r="R8">
        <f t="shared" ref="R8:R71" si="4">IF(MONTH($B8)=3,$F8,0)</f>
        <v>0</v>
      </c>
      <c r="S8">
        <f t="shared" ref="S8:S71" si="5">IF(MONTH($B8)=4,$F8,0)</f>
        <v>0</v>
      </c>
      <c r="T8">
        <f t="shared" ref="T8:T71" si="6">IF(MONTH($B8)=5,$F8,0)</f>
        <v>0</v>
      </c>
      <c r="U8">
        <f t="shared" ref="U8:U71" si="7">IF(MONTH($B8)=6,$F8,0)</f>
        <v>0</v>
      </c>
      <c r="V8">
        <f t="shared" ref="V8:V71" si="8">IF(MONTH($B8)=7,$F8,0)</f>
        <v>0</v>
      </c>
      <c r="W8">
        <f t="shared" ref="W8:W71" si="9">IF(MONTH($B8)=8,$F8,0)</f>
        <v>0</v>
      </c>
      <c r="X8">
        <f t="shared" ref="X8:X71" si="10">IF(MONTH($B8)=9,$F8,0)</f>
        <v>0</v>
      </c>
      <c r="Y8">
        <f t="shared" ref="Y8:Y71" si="11">IF(MONTH($B8)=10,$F8,0)</f>
        <v>0</v>
      </c>
      <c r="Z8">
        <f t="shared" ref="Z8:Z71" si="12">IF(MONTH($B8)=11,$F8,0)</f>
        <v>0</v>
      </c>
      <c r="AA8">
        <f t="shared" ref="AA8:AA71" si="13">IF(MONTH($B8)=12,$F8,0)</f>
        <v>0</v>
      </c>
    </row>
    <row r="9" spans="1:27">
      <c r="B9" s="3">
        <v>42738</v>
      </c>
      <c r="C9" t="str">
        <f>IF(AND(B9&gt;='Calculation Sheet Crop 1'!$K$6,B9&lt;='Calculation Sheet Crop 1'!$L$6),"Initial Stage",IF(AND(B9+1&gt;'Calculation Sheet Crop 1'!$K$7,B9&lt;='Calculation Sheet Crop 1'!$L$7),"Crop Development Phase",IF(AND(B9+1&gt;'Calculation Sheet Crop 1'!$K$8,B9&lt;'Calculation Sheet Crop 1'!$L$8+1),"Mid Season",IF(AND(B9+1&gt;'Calculation Sheet Crop 1'!$K$9,B9-1&lt;'Calculation Sheet Crop 1'!$L$9),"Late Season Stage",""))))</f>
        <v/>
      </c>
      <c r="D9">
        <f>IF(MONTH(B9)=1,'General Calculation'!$E$22,IF(MONTH(B9)=2,'General Calculation'!$F$22,IF(MONTH(B9)=3,'General Calculation'!$G$22,IF(MONTH(B9)=4,'General Calculation'!$H$22,IF(MONTH(B9)=5,'General Calculation'!$I$22,IF(MONTH(B9)=6,'General Calculation'!$J$22,IF(MONTH(B9)=7,'General Calculation'!$K$22,IF(MONTH(B9)=8,'General Calculation'!$L$22,IF(MONTH(B9)=9,'General Calculation'!$M$22,IF(MONTH(B9)=10,'General Calculation'!$N$22,IF(MONTH(B9)=11,'General Calculation'!$O$22,IF(MONTH(B9)=12,'General Calculation'!$P$22,""))))))))))))</f>
        <v>5.07</v>
      </c>
      <c r="E9" t="str">
        <f>IF(C9="Initial Stage",'Calculation Sheet Crop 1'!$M$6,IF(C9="Crop Development Phase",'Calculation Sheet Crop 1'!$M$7,IF(C9="Mid Season",'Calculation Sheet Crop 1'!$M$8,IF(C9="Late Season Stage",'Calculation Sheet Crop 1'!$M$9,""))))</f>
        <v/>
      </c>
      <c r="F9">
        <f t="shared" si="1"/>
        <v>0</v>
      </c>
      <c r="I9" s="14" t="s">
        <v>55</v>
      </c>
      <c r="J9" s="14">
        <f>INDEX('Crop Information'!$D$8:$V$63,$A$1,(5+$J$1))</f>
        <v>10</v>
      </c>
      <c r="K9" s="15">
        <f>L8+1</f>
        <v>43217.5</v>
      </c>
      <c r="L9" s="15">
        <f>K9+J9</f>
        <v>43227.5</v>
      </c>
      <c r="M9" s="9">
        <f>INDEX('Crop Information'!V8:V60,'Calculation Sheet Crop 1'!A1)</f>
        <v>0.9</v>
      </c>
      <c r="P9">
        <f t="shared" si="2"/>
        <v>0</v>
      </c>
      <c r="Q9">
        <f t="shared" si="3"/>
        <v>0</v>
      </c>
      <c r="R9">
        <f t="shared" si="4"/>
        <v>0</v>
      </c>
      <c r="S9">
        <f t="shared" si="5"/>
        <v>0</v>
      </c>
      <c r="T9">
        <f t="shared" si="6"/>
        <v>0</v>
      </c>
      <c r="U9">
        <f t="shared" si="7"/>
        <v>0</v>
      </c>
      <c r="V9">
        <f t="shared" si="8"/>
        <v>0</v>
      </c>
      <c r="W9">
        <f t="shared" si="9"/>
        <v>0</v>
      </c>
      <c r="X9">
        <f t="shared" si="10"/>
        <v>0</v>
      </c>
      <c r="Y9">
        <f t="shared" si="11"/>
        <v>0</v>
      </c>
      <c r="Z9">
        <f t="shared" si="12"/>
        <v>0</v>
      </c>
      <c r="AA9">
        <f t="shared" si="13"/>
        <v>0</v>
      </c>
    </row>
    <row r="10" spans="1:27">
      <c r="B10" s="3">
        <v>42739</v>
      </c>
      <c r="C10" t="str">
        <f>IF(AND(B10&gt;='Calculation Sheet Crop 1'!$K$6,B10&lt;='Calculation Sheet Crop 1'!$L$6),"Initial Stage",IF(AND(B10+1&gt;'Calculation Sheet Crop 1'!$K$7,B10&lt;='Calculation Sheet Crop 1'!$L$7),"Crop Development Phase",IF(AND(B10+1&gt;'Calculation Sheet Crop 1'!$K$8,B10&lt;'Calculation Sheet Crop 1'!$L$8+1),"Mid Season",IF(AND(B10+1&gt;'Calculation Sheet Crop 1'!$K$9,B10-1&lt;'Calculation Sheet Crop 1'!$L$9),"Late Season Stage",""))))</f>
        <v/>
      </c>
      <c r="D10">
        <f>IF(MONTH(B10)=1,'General Calculation'!$E$22,IF(MONTH(B10)=2,'General Calculation'!$F$22,IF(MONTH(B10)=3,'General Calculation'!$G$22,IF(MONTH(B10)=4,'General Calculation'!$H$22,IF(MONTH(B10)=5,'General Calculation'!$I$22,IF(MONTH(B10)=6,'General Calculation'!$J$22,IF(MONTH(B10)=7,'General Calculation'!$K$22,IF(MONTH(B10)=8,'General Calculation'!$L$22,IF(MONTH(B10)=9,'General Calculation'!$M$22,IF(MONTH(B10)=10,'General Calculation'!$N$22,IF(MONTH(B10)=11,'General Calculation'!$O$22,IF(MONTH(B10)=12,'General Calculation'!$P$22,""))))))))))))</f>
        <v>5.07</v>
      </c>
      <c r="E10" t="str">
        <f>IF(C10="Initial Stage",'Calculation Sheet Crop 1'!$M$6,IF(C10="Crop Development Phase",'Calculation Sheet Crop 1'!$M$7,IF(C10="Mid Season",'Calculation Sheet Crop 1'!$M$8,IF(C10="Late Season Stage",'Calculation Sheet Crop 1'!$M$9,""))))</f>
        <v/>
      </c>
      <c r="F10">
        <f t="shared" si="1"/>
        <v>0</v>
      </c>
      <c r="I10" s="10" t="s">
        <v>52</v>
      </c>
      <c r="J10" s="10">
        <f>INDEX('Crop Information'!$D$8:$V$63,$A$1,(1+$J$1))</f>
        <v>82.5</v>
      </c>
      <c r="K10" s="7"/>
      <c r="L10" s="10"/>
      <c r="M10" s="8"/>
      <c r="P10">
        <f t="shared" si="2"/>
        <v>0</v>
      </c>
      <c r="Q10">
        <f t="shared" si="3"/>
        <v>0</v>
      </c>
      <c r="R10">
        <f t="shared" si="4"/>
        <v>0</v>
      </c>
      <c r="S10">
        <f t="shared" si="5"/>
        <v>0</v>
      </c>
      <c r="T10">
        <f t="shared" si="6"/>
        <v>0</v>
      </c>
      <c r="U10">
        <f t="shared" si="7"/>
        <v>0</v>
      </c>
      <c r="V10">
        <f t="shared" si="8"/>
        <v>0</v>
      </c>
      <c r="W10">
        <f t="shared" si="9"/>
        <v>0</v>
      </c>
      <c r="X10">
        <f t="shared" si="10"/>
        <v>0</v>
      </c>
      <c r="Y10">
        <f t="shared" si="11"/>
        <v>0</v>
      </c>
      <c r="Z10">
        <f t="shared" si="12"/>
        <v>0</v>
      </c>
      <c r="AA10">
        <f t="shared" si="13"/>
        <v>0</v>
      </c>
    </row>
    <row r="11" spans="1:27">
      <c r="B11" s="3">
        <v>42740</v>
      </c>
      <c r="C11" t="str">
        <f>IF(AND(B11&gt;='Calculation Sheet Crop 1'!$K$6,B11&lt;='Calculation Sheet Crop 1'!$L$6),"Initial Stage",IF(AND(B11+1&gt;'Calculation Sheet Crop 1'!$K$7,B11&lt;='Calculation Sheet Crop 1'!$L$7),"Crop Development Phase",IF(AND(B11+1&gt;'Calculation Sheet Crop 1'!$K$8,B11&lt;'Calculation Sheet Crop 1'!$L$8+1),"Mid Season",IF(AND(B11+1&gt;'Calculation Sheet Crop 1'!$K$9,B11-1&lt;'Calculation Sheet Crop 1'!$L$9),"Late Season Stage",""))))</f>
        <v/>
      </c>
      <c r="D11">
        <f>IF(MONTH(B11)=1,'General Calculation'!$E$22,IF(MONTH(B11)=2,'General Calculation'!$F$22,IF(MONTH(B11)=3,'General Calculation'!$G$22,IF(MONTH(B11)=4,'General Calculation'!$H$22,IF(MONTH(B11)=5,'General Calculation'!$I$22,IF(MONTH(B11)=6,'General Calculation'!$J$22,IF(MONTH(B11)=7,'General Calculation'!$K$22,IF(MONTH(B11)=8,'General Calculation'!$L$22,IF(MONTH(B11)=9,'General Calculation'!$M$22,IF(MONTH(B11)=10,'General Calculation'!$N$22,IF(MONTH(B11)=11,'General Calculation'!$O$22,IF(MONTH(B11)=12,'General Calculation'!$P$22,""))))))))))))</f>
        <v>5.07</v>
      </c>
      <c r="E11" t="str">
        <f>IF(C11="Initial Stage",'Calculation Sheet Crop 1'!$M$6,IF(C11="Crop Development Phase",'Calculation Sheet Crop 1'!$M$7,IF(C11="Mid Season",'Calculation Sheet Crop 1'!$M$8,IF(C11="Late Season Stage",'Calculation Sheet Crop 1'!$M$9,""))))</f>
        <v/>
      </c>
      <c r="F11">
        <f t="shared" si="1"/>
        <v>0</v>
      </c>
      <c r="P11">
        <f t="shared" si="2"/>
        <v>0</v>
      </c>
      <c r="Q11">
        <f t="shared" si="3"/>
        <v>0</v>
      </c>
      <c r="R11">
        <f t="shared" si="4"/>
        <v>0</v>
      </c>
      <c r="S11">
        <f t="shared" si="5"/>
        <v>0</v>
      </c>
      <c r="T11">
        <f t="shared" si="6"/>
        <v>0</v>
      </c>
      <c r="U11">
        <f t="shared" si="7"/>
        <v>0</v>
      </c>
      <c r="V11">
        <f t="shared" si="8"/>
        <v>0</v>
      </c>
      <c r="W11">
        <f t="shared" si="9"/>
        <v>0</v>
      </c>
      <c r="X11">
        <f t="shared" si="10"/>
        <v>0</v>
      </c>
      <c r="Y11">
        <f t="shared" si="11"/>
        <v>0</v>
      </c>
      <c r="Z11">
        <f t="shared" si="12"/>
        <v>0</v>
      </c>
      <c r="AA11">
        <f t="shared" si="13"/>
        <v>0</v>
      </c>
    </row>
    <row r="12" spans="1:27">
      <c r="B12" s="3">
        <v>42741</v>
      </c>
      <c r="C12" t="str">
        <f>IF(AND(B12&gt;='Calculation Sheet Crop 1'!$K$6,B12&lt;='Calculation Sheet Crop 1'!$L$6),"Initial Stage",IF(AND(B12+1&gt;'Calculation Sheet Crop 1'!$K$7,B12&lt;='Calculation Sheet Crop 1'!$L$7),"Crop Development Phase",IF(AND(B12+1&gt;'Calculation Sheet Crop 1'!$K$8,B12&lt;'Calculation Sheet Crop 1'!$L$8+1),"Mid Season",IF(AND(B12+1&gt;'Calculation Sheet Crop 1'!$K$9,B12-1&lt;'Calculation Sheet Crop 1'!$L$9),"Late Season Stage",""))))</f>
        <v/>
      </c>
      <c r="D12">
        <f>IF(MONTH(B12)=1,'General Calculation'!$E$22,IF(MONTH(B12)=2,'General Calculation'!$F$22,IF(MONTH(B12)=3,'General Calculation'!$G$22,IF(MONTH(B12)=4,'General Calculation'!$H$22,IF(MONTH(B12)=5,'General Calculation'!$I$22,IF(MONTH(B12)=6,'General Calculation'!$J$22,IF(MONTH(B12)=7,'General Calculation'!$K$22,IF(MONTH(B12)=8,'General Calculation'!$L$22,IF(MONTH(B12)=9,'General Calculation'!$M$22,IF(MONTH(B12)=10,'General Calculation'!$N$22,IF(MONTH(B12)=11,'General Calculation'!$O$22,IF(MONTH(B12)=12,'General Calculation'!$P$22,""))))))))))))</f>
        <v>5.07</v>
      </c>
      <c r="E12" t="str">
        <f>IF(C12="Initial Stage",'Calculation Sheet Crop 1'!$M$6,IF(C12="Crop Development Phase",'Calculation Sheet Crop 1'!$M$7,IF(C12="Mid Season",'Calculation Sheet Crop 1'!$M$8,IF(C12="Late Season Stage",'Calculation Sheet Crop 1'!$M$9,""))))</f>
        <v/>
      </c>
      <c r="F12">
        <f t="shared" si="1"/>
        <v>0</v>
      </c>
      <c r="P12">
        <f t="shared" si="2"/>
        <v>0</v>
      </c>
      <c r="Q12">
        <f t="shared" si="3"/>
        <v>0</v>
      </c>
      <c r="R12">
        <f t="shared" si="4"/>
        <v>0</v>
      </c>
      <c r="S12">
        <f t="shared" si="5"/>
        <v>0</v>
      </c>
      <c r="T12">
        <f t="shared" si="6"/>
        <v>0</v>
      </c>
      <c r="U12">
        <f t="shared" si="7"/>
        <v>0</v>
      </c>
      <c r="V12">
        <f t="shared" si="8"/>
        <v>0</v>
      </c>
      <c r="W12">
        <f t="shared" si="9"/>
        <v>0</v>
      </c>
      <c r="X12">
        <f t="shared" si="10"/>
        <v>0</v>
      </c>
      <c r="Y12">
        <f t="shared" si="11"/>
        <v>0</v>
      </c>
      <c r="Z12">
        <f t="shared" si="12"/>
        <v>0</v>
      </c>
      <c r="AA12">
        <f t="shared" si="13"/>
        <v>0</v>
      </c>
    </row>
    <row r="13" spans="1:27">
      <c r="B13" s="3">
        <v>42742</v>
      </c>
      <c r="C13" t="str">
        <f>IF(AND(B13&gt;='Calculation Sheet Crop 1'!$K$6,B13&lt;='Calculation Sheet Crop 1'!$L$6),"Initial Stage",IF(AND(B13+1&gt;'Calculation Sheet Crop 1'!$K$7,B13&lt;='Calculation Sheet Crop 1'!$L$7),"Crop Development Phase",IF(AND(B13+1&gt;'Calculation Sheet Crop 1'!$K$8,B13&lt;'Calculation Sheet Crop 1'!$L$8+1),"Mid Season",IF(AND(B13+1&gt;'Calculation Sheet Crop 1'!$K$9,B13-1&lt;'Calculation Sheet Crop 1'!$L$9),"Late Season Stage",""))))</f>
        <v/>
      </c>
      <c r="D13">
        <f>IF(MONTH(B13)=1,'General Calculation'!$E$22,IF(MONTH(B13)=2,'General Calculation'!$F$22,IF(MONTH(B13)=3,'General Calculation'!$G$22,IF(MONTH(B13)=4,'General Calculation'!$H$22,IF(MONTH(B13)=5,'General Calculation'!$I$22,IF(MONTH(B13)=6,'General Calculation'!$J$22,IF(MONTH(B13)=7,'General Calculation'!$K$22,IF(MONTH(B13)=8,'General Calculation'!$L$22,IF(MONTH(B13)=9,'General Calculation'!$M$22,IF(MONTH(B13)=10,'General Calculation'!$N$22,IF(MONTH(B13)=11,'General Calculation'!$O$22,IF(MONTH(B13)=12,'General Calculation'!$P$22,""))))))))))))</f>
        <v>5.07</v>
      </c>
      <c r="E13" t="str">
        <f>IF(C13="Initial Stage",'Calculation Sheet Crop 1'!$M$6,IF(C13="Crop Development Phase",'Calculation Sheet Crop 1'!$M$7,IF(C13="Mid Season",'Calculation Sheet Crop 1'!$M$8,IF(C13="Late Season Stage",'Calculation Sheet Crop 1'!$M$9,""))))</f>
        <v/>
      </c>
      <c r="F13">
        <f t="shared" si="1"/>
        <v>0</v>
      </c>
      <c r="P13">
        <f t="shared" si="2"/>
        <v>0</v>
      </c>
      <c r="Q13">
        <f t="shared" si="3"/>
        <v>0</v>
      </c>
      <c r="R13">
        <f t="shared" si="4"/>
        <v>0</v>
      </c>
      <c r="S13">
        <f t="shared" si="5"/>
        <v>0</v>
      </c>
      <c r="T13">
        <f t="shared" si="6"/>
        <v>0</v>
      </c>
      <c r="U13">
        <f t="shared" si="7"/>
        <v>0</v>
      </c>
      <c r="V13">
        <f t="shared" si="8"/>
        <v>0</v>
      </c>
      <c r="W13">
        <f t="shared" si="9"/>
        <v>0</v>
      </c>
      <c r="X13">
        <f t="shared" si="10"/>
        <v>0</v>
      </c>
      <c r="Y13">
        <f t="shared" si="11"/>
        <v>0</v>
      </c>
      <c r="Z13">
        <f t="shared" si="12"/>
        <v>0</v>
      </c>
      <c r="AA13">
        <f t="shared" si="13"/>
        <v>0</v>
      </c>
    </row>
    <row r="14" spans="1:27">
      <c r="B14" s="3">
        <v>42743</v>
      </c>
      <c r="C14" t="str">
        <f>IF(AND(B14&gt;='Calculation Sheet Crop 1'!$K$6,B14&lt;='Calculation Sheet Crop 1'!$L$6),"Initial Stage",IF(AND(B14+1&gt;'Calculation Sheet Crop 1'!$K$7,B14&lt;='Calculation Sheet Crop 1'!$L$7),"Crop Development Phase",IF(AND(B14+1&gt;'Calculation Sheet Crop 1'!$K$8,B14&lt;'Calculation Sheet Crop 1'!$L$8+1),"Mid Season",IF(AND(B14+1&gt;'Calculation Sheet Crop 1'!$K$9,B14-1&lt;'Calculation Sheet Crop 1'!$L$9),"Late Season Stage",""))))</f>
        <v/>
      </c>
      <c r="D14">
        <f>IF(MONTH(B14)=1,'General Calculation'!$E$22,IF(MONTH(B14)=2,'General Calculation'!$F$22,IF(MONTH(B14)=3,'General Calculation'!$G$22,IF(MONTH(B14)=4,'General Calculation'!$H$22,IF(MONTH(B14)=5,'General Calculation'!$I$22,IF(MONTH(B14)=6,'General Calculation'!$J$22,IF(MONTH(B14)=7,'General Calculation'!$K$22,IF(MONTH(B14)=8,'General Calculation'!$L$22,IF(MONTH(B14)=9,'General Calculation'!$M$22,IF(MONTH(B14)=10,'General Calculation'!$N$22,IF(MONTH(B14)=11,'General Calculation'!$O$22,IF(MONTH(B14)=12,'General Calculation'!$P$22,""))))))))))))</f>
        <v>5.07</v>
      </c>
      <c r="E14" t="str">
        <f>IF(C14="Initial Stage",'Calculation Sheet Crop 1'!$M$6,IF(C14="Crop Development Phase",'Calculation Sheet Crop 1'!$M$7,IF(C14="Mid Season",'Calculation Sheet Crop 1'!$M$8,IF(C14="Late Season Stage",'Calculation Sheet Crop 1'!$M$9,""))))</f>
        <v/>
      </c>
      <c r="F14">
        <f t="shared" si="1"/>
        <v>0</v>
      </c>
      <c r="P14">
        <f t="shared" si="2"/>
        <v>0</v>
      </c>
      <c r="Q14">
        <f t="shared" si="3"/>
        <v>0</v>
      </c>
      <c r="R14">
        <f t="shared" si="4"/>
        <v>0</v>
      </c>
      <c r="S14">
        <f t="shared" si="5"/>
        <v>0</v>
      </c>
      <c r="T14">
        <f t="shared" si="6"/>
        <v>0</v>
      </c>
      <c r="U14">
        <f t="shared" si="7"/>
        <v>0</v>
      </c>
      <c r="V14">
        <f t="shared" si="8"/>
        <v>0</v>
      </c>
      <c r="W14">
        <f t="shared" si="9"/>
        <v>0</v>
      </c>
      <c r="X14">
        <f t="shared" si="10"/>
        <v>0</v>
      </c>
      <c r="Y14">
        <f t="shared" si="11"/>
        <v>0</v>
      </c>
      <c r="Z14">
        <f t="shared" si="12"/>
        <v>0</v>
      </c>
      <c r="AA14">
        <f t="shared" si="13"/>
        <v>0</v>
      </c>
    </row>
    <row r="15" spans="1:27">
      <c r="B15" s="3">
        <v>42744</v>
      </c>
      <c r="C15" t="str">
        <f>IF(AND(B15&gt;='Calculation Sheet Crop 1'!$K$6,B15&lt;='Calculation Sheet Crop 1'!$L$6),"Initial Stage",IF(AND(B15+1&gt;'Calculation Sheet Crop 1'!$K$7,B15&lt;='Calculation Sheet Crop 1'!$L$7),"Crop Development Phase",IF(AND(B15+1&gt;'Calculation Sheet Crop 1'!$K$8,B15&lt;'Calculation Sheet Crop 1'!$L$8+1),"Mid Season",IF(AND(B15+1&gt;'Calculation Sheet Crop 1'!$K$9,B15-1&lt;'Calculation Sheet Crop 1'!$L$9),"Late Season Stage",""))))</f>
        <v/>
      </c>
      <c r="D15">
        <f>IF(MONTH(B15)=1,'General Calculation'!$E$22,IF(MONTH(B15)=2,'General Calculation'!$F$22,IF(MONTH(B15)=3,'General Calculation'!$G$22,IF(MONTH(B15)=4,'General Calculation'!$H$22,IF(MONTH(B15)=5,'General Calculation'!$I$22,IF(MONTH(B15)=6,'General Calculation'!$J$22,IF(MONTH(B15)=7,'General Calculation'!$K$22,IF(MONTH(B15)=8,'General Calculation'!$L$22,IF(MONTH(B15)=9,'General Calculation'!$M$22,IF(MONTH(B15)=10,'General Calculation'!$N$22,IF(MONTH(B15)=11,'General Calculation'!$O$22,IF(MONTH(B15)=12,'General Calculation'!$P$22,""))))))))))))</f>
        <v>5.07</v>
      </c>
      <c r="E15" t="str">
        <f>IF(C15="Initial Stage",'Calculation Sheet Crop 1'!$M$6,IF(C15="Crop Development Phase",'Calculation Sheet Crop 1'!$M$7,IF(C15="Mid Season",'Calculation Sheet Crop 1'!$M$8,IF(C15="Late Season Stage",'Calculation Sheet Crop 1'!$M$9,""))))</f>
        <v/>
      </c>
      <c r="F15">
        <f t="shared" si="1"/>
        <v>0</v>
      </c>
      <c r="P15">
        <f t="shared" si="2"/>
        <v>0</v>
      </c>
      <c r="Q15">
        <f t="shared" si="3"/>
        <v>0</v>
      </c>
      <c r="R15">
        <f t="shared" si="4"/>
        <v>0</v>
      </c>
      <c r="S15">
        <f t="shared" si="5"/>
        <v>0</v>
      </c>
      <c r="T15">
        <f t="shared" si="6"/>
        <v>0</v>
      </c>
      <c r="U15">
        <f t="shared" si="7"/>
        <v>0</v>
      </c>
      <c r="V15">
        <f t="shared" si="8"/>
        <v>0</v>
      </c>
      <c r="W15">
        <f t="shared" si="9"/>
        <v>0</v>
      </c>
      <c r="X15">
        <f t="shared" si="10"/>
        <v>0</v>
      </c>
      <c r="Y15">
        <f t="shared" si="11"/>
        <v>0</v>
      </c>
      <c r="Z15">
        <f t="shared" si="12"/>
        <v>0</v>
      </c>
      <c r="AA15">
        <f t="shared" si="13"/>
        <v>0</v>
      </c>
    </row>
    <row r="16" spans="1:27">
      <c r="B16" s="3">
        <v>42745</v>
      </c>
      <c r="C16" t="str">
        <f>IF(AND(B16&gt;='Calculation Sheet Crop 1'!$K$6,B16&lt;='Calculation Sheet Crop 1'!$L$6),"Initial Stage",IF(AND(B16+1&gt;'Calculation Sheet Crop 1'!$K$7,B16&lt;='Calculation Sheet Crop 1'!$L$7),"Crop Development Phase",IF(AND(B16+1&gt;'Calculation Sheet Crop 1'!$K$8,B16&lt;'Calculation Sheet Crop 1'!$L$8+1),"Mid Season",IF(AND(B16+1&gt;'Calculation Sheet Crop 1'!$K$9,B16-1&lt;'Calculation Sheet Crop 1'!$L$9),"Late Season Stage",""))))</f>
        <v/>
      </c>
      <c r="D16">
        <f>IF(MONTH(B16)=1,'General Calculation'!$E$22,IF(MONTH(B16)=2,'General Calculation'!$F$22,IF(MONTH(B16)=3,'General Calculation'!$G$22,IF(MONTH(B16)=4,'General Calculation'!$H$22,IF(MONTH(B16)=5,'General Calculation'!$I$22,IF(MONTH(B16)=6,'General Calculation'!$J$22,IF(MONTH(B16)=7,'General Calculation'!$K$22,IF(MONTH(B16)=8,'General Calculation'!$L$22,IF(MONTH(B16)=9,'General Calculation'!$M$22,IF(MONTH(B16)=10,'General Calculation'!$N$22,IF(MONTH(B16)=11,'General Calculation'!$O$22,IF(MONTH(B16)=12,'General Calculation'!$P$22,""))))))))))))</f>
        <v>5.07</v>
      </c>
      <c r="E16" t="str">
        <f>IF(C16="Initial Stage",'Calculation Sheet Crop 1'!$M$6,IF(C16="Crop Development Phase",'Calculation Sheet Crop 1'!$M$7,IF(C16="Mid Season",'Calculation Sheet Crop 1'!$M$8,IF(C16="Late Season Stage",'Calculation Sheet Crop 1'!$M$9,""))))</f>
        <v/>
      </c>
      <c r="F16">
        <f t="shared" si="1"/>
        <v>0</v>
      </c>
      <c r="P16">
        <f t="shared" si="2"/>
        <v>0</v>
      </c>
      <c r="Q16">
        <f t="shared" si="3"/>
        <v>0</v>
      </c>
      <c r="R16">
        <f t="shared" si="4"/>
        <v>0</v>
      </c>
      <c r="S16">
        <f t="shared" si="5"/>
        <v>0</v>
      </c>
      <c r="T16">
        <f t="shared" si="6"/>
        <v>0</v>
      </c>
      <c r="U16">
        <f t="shared" si="7"/>
        <v>0</v>
      </c>
      <c r="V16">
        <f t="shared" si="8"/>
        <v>0</v>
      </c>
      <c r="W16">
        <f t="shared" si="9"/>
        <v>0</v>
      </c>
      <c r="X16">
        <f t="shared" si="10"/>
        <v>0</v>
      </c>
      <c r="Y16">
        <f t="shared" si="11"/>
        <v>0</v>
      </c>
      <c r="Z16">
        <f t="shared" si="12"/>
        <v>0</v>
      </c>
      <c r="AA16">
        <f t="shared" si="13"/>
        <v>0</v>
      </c>
    </row>
    <row r="17" spans="2:27">
      <c r="B17" s="3">
        <v>42746</v>
      </c>
      <c r="C17" t="str">
        <f>IF(AND(B17&gt;='Calculation Sheet Crop 1'!$K$6,B17&lt;='Calculation Sheet Crop 1'!$L$6),"Initial Stage",IF(AND(B17+1&gt;'Calculation Sheet Crop 1'!$K$7,B17&lt;='Calculation Sheet Crop 1'!$L$7),"Crop Development Phase",IF(AND(B17+1&gt;'Calculation Sheet Crop 1'!$K$8,B17&lt;'Calculation Sheet Crop 1'!$L$8+1),"Mid Season",IF(AND(B17+1&gt;'Calculation Sheet Crop 1'!$K$9,B17-1&lt;'Calculation Sheet Crop 1'!$L$9),"Late Season Stage",""))))</f>
        <v/>
      </c>
      <c r="D17">
        <f>IF(MONTH(B17)=1,'General Calculation'!$E$22,IF(MONTH(B17)=2,'General Calculation'!$F$22,IF(MONTH(B17)=3,'General Calculation'!$G$22,IF(MONTH(B17)=4,'General Calculation'!$H$22,IF(MONTH(B17)=5,'General Calculation'!$I$22,IF(MONTH(B17)=6,'General Calculation'!$J$22,IF(MONTH(B17)=7,'General Calculation'!$K$22,IF(MONTH(B17)=8,'General Calculation'!$L$22,IF(MONTH(B17)=9,'General Calculation'!$M$22,IF(MONTH(B17)=10,'General Calculation'!$N$22,IF(MONTH(B17)=11,'General Calculation'!$O$22,IF(MONTH(B17)=12,'General Calculation'!$P$22,""))))))))))))</f>
        <v>5.07</v>
      </c>
      <c r="E17" t="str">
        <f>IF(C17="Initial Stage",'Calculation Sheet Crop 1'!$M$6,IF(C17="Crop Development Phase",'Calculation Sheet Crop 1'!$M$7,IF(C17="Mid Season",'Calculation Sheet Crop 1'!$M$8,IF(C17="Late Season Stage",'Calculation Sheet Crop 1'!$M$9,""))))</f>
        <v/>
      </c>
      <c r="F17">
        <f t="shared" si="1"/>
        <v>0</v>
      </c>
      <c r="P17">
        <f t="shared" si="2"/>
        <v>0</v>
      </c>
      <c r="Q17">
        <f t="shared" si="3"/>
        <v>0</v>
      </c>
      <c r="R17">
        <f t="shared" si="4"/>
        <v>0</v>
      </c>
      <c r="S17">
        <f t="shared" si="5"/>
        <v>0</v>
      </c>
      <c r="T17">
        <f t="shared" si="6"/>
        <v>0</v>
      </c>
      <c r="U17">
        <f t="shared" si="7"/>
        <v>0</v>
      </c>
      <c r="V17">
        <f t="shared" si="8"/>
        <v>0</v>
      </c>
      <c r="W17">
        <f t="shared" si="9"/>
        <v>0</v>
      </c>
      <c r="X17">
        <f t="shared" si="10"/>
        <v>0</v>
      </c>
      <c r="Y17">
        <f t="shared" si="11"/>
        <v>0</v>
      </c>
      <c r="Z17">
        <f t="shared" si="12"/>
        <v>0</v>
      </c>
      <c r="AA17">
        <f t="shared" si="13"/>
        <v>0</v>
      </c>
    </row>
    <row r="18" spans="2:27">
      <c r="B18" s="3">
        <v>42747</v>
      </c>
      <c r="C18" t="str">
        <f>IF(AND(B18&gt;='Calculation Sheet Crop 1'!$K$6,B18&lt;='Calculation Sheet Crop 1'!$L$6),"Initial Stage",IF(AND(B18+1&gt;'Calculation Sheet Crop 1'!$K$7,B18&lt;='Calculation Sheet Crop 1'!$L$7),"Crop Development Phase",IF(AND(B18+1&gt;'Calculation Sheet Crop 1'!$K$8,B18&lt;'Calculation Sheet Crop 1'!$L$8+1),"Mid Season",IF(AND(B18+1&gt;'Calculation Sheet Crop 1'!$K$9,B18-1&lt;'Calculation Sheet Crop 1'!$L$9),"Late Season Stage",""))))</f>
        <v/>
      </c>
      <c r="D18">
        <f>IF(MONTH(B18)=1,'General Calculation'!$E$22,IF(MONTH(B18)=2,'General Calculation'!$F$22,IF(MONTH(B18)=3,'General Calculation'!$G$22,IF(MONTH(B18)=4,'General Calculation'!$H$22,IF(MONTH(B18)=5,'General Calculation'!$I$22,IF(MONTH(B18)=6,'General Calculation'!$J$22,IF(MONTH(B18)=7,'General Calculation'!$K$22,IF(MONTH(B18)=8,'General Calculation'!$L$22,IF(MONTH(B18)=9,'General Calculation'!$M$22,IF(MONTH(B18)=10,'General Calculation'!$N$22,IF(MONTH(B18)=11,'General Calculation'!$O$22,IF(MONTH(B18)=12,'General Calculation'!$P$22,""))))))))))))</f>
        <v>5.07</v>
      </c>
      <c r="E18" t="str">
        <f>IF(C18="Initial Stage",'Calculation Sheet Crop 1'!$M$6,IF(C18="Crop Development Phase",'Calculation Sheet Crop 1'!$M$7,IF(C18="Mid Season",'Calculation Sheet Crop 1'!$M$8,IF(C18="Late Season Stage",'Calculation Sheet Crop 1'!$M$9,""))))</f>
        <v/>
      </c>
      <c r="F18">
        <f t="shared" si="1"/>
        <v>0</v>
      </c>
      <c r="P18">
        <f t="shared" si="2"/>
        <v>0</v>
      </c>
      <c r="Q18">
        <f t="shared" si="3"/>
        <v>0</v>
      </c>
      <c r="R18">
        <f t="shared" si="4"/>
        <v>0</v>
      </c>
      <c r="S18">
        <f t="shared" si="5"/>
        <v>0</v>
      </c>
      <c r="T18">
        <f t="shared" si="6"/>
        <v>0</v>
      </c>
      <c r="U18">
        <f t="shared" si="7"/>
        <v>0</v>
      </c>
      <c r="V18">
        <f t="shared" si="8"/>
        <v>0</v>
      </c>
      <c r="W18">
        <f t="shared" si="9"/>
        <v>0</v>
      </c>
      <c r="X18">
        <f t="shared" si="10"/>
        <v>0</v>
      </c>
      <c r="Y18">
        <f t="shared" si="11"/>
        <v>0</v>
      </c>
      <c r="Z18">
        <f t="shared" si="12"/>
        <v>0</v>
      </c>
      <c r="AA18">
        <f t="shared" si="13"/>
        <v>0</v>
      </c>
    </row>
    <row r="19" spans="2:27">
      <c r="B19" s="3">
        <v>42748</v>
      </c>
      <c r="C19" t="str">
        <f>IF(AND(B19&gt;='Calculation Sheet Crop 1'!$K$6,B19&lt;='Calculation Sheet Crop 1'!$L$6),"Initial Stage",IF(AND(B19+1&gt;'Calculation Sheet Crop 1'!$K$7,B19&lt;='Calculation Sheet Crop 1'!$L$7),"Crop Development Phase",IF(AND(B19+1&gt;'Calculation Sheet Crop 1'!$K$8,B19&lt;'Calculation Sheet Crop 1'!$L$8+1),"Mid Season",IF(AND(B19+1&gt;'Calculation Sheet Crop 1'!$K$9,B19-1&lt;'Calculation Sheet Crop 1'!$L$9),"Late Season Stage",""))))</f>
        <v/>
      </c>
      <c r="D19">
        <f>IF(MONTH(B19)=1,'General Calculation'!$E$22,IF(MONTH(B19)=2,'General Calculation'!$F$22,IF(MONTH(B19)=3,'General Calculation'!$G$22,IF(MONTH(B19)=4,'General Calculation'!$H$22,IF(MONTH(B19)=5,'General Calculation'!$I$22,IF(MONTH(B19)=6,'General Calculation'!$J$22,IF(MONTH(B19)=7,'General Calculation'!$K$22,IF(MONTH(B19)=8,'General Calculation'!$L$22,IF(MONTH(B19)=9,'General Calculation'!$M$22,IF(MONTH(B19)=10,'General Calculation'!$N$22,IF(MONTH(B19)=11,'General Calculation'!$O$22,IF(MONTH(B19)=12,'General Calculation'!$P$22,""))))))))))))</f>
        <v>5.07</v>
      </c>
      <c r="E19" t="str">
        <f>IF(C19="Initial Stage",'Calculation Sheet Crop 1'!$M$6,IF(C19="Crop Development Phase",'Calculation Sheet Crop 1'!$M$7,IF(C19="Mid Season",'Calculation Sheet Crop 1'!$M$8,IF(C19="Late Season Stage",'Calculation Sheet Crop 1'!$M$9,""))))</f>
        <v/>
      </c>
      <c r="F19">
        <f t="shared" si="1"/>
        <v>0</v>
      </c>
      <c r="P19">
        <f t="shared" si="2"/>
        <v>0</v>
      </c>
      <c r="Q19">
        <f t="shared" si="3"/>
        <v>0</v>
      </c>
      <c r="R19">
        <f t="shared" si="4"/>
        <v>0</v>
      </c>
      <c r="S19">
        <f t="shared" si="5"/>
        <v>0</v>
      </c>
      <c r="T19">
        <f t="shared" si="6"/>
        <v>0</v>
      </c>
      <c r="U19">
        <f t="shared" si="7"/>
        <v>0</v>
      </c>
      <c r="V19">
        <f t="shared" si="8"/>
        <v>0</v>
      </c>
      <c r="W19">
        <f t="shared" si="9"/>
        <v>0</v>
      </c>
      <c r="X19">
        <f t="shared" si="10"/>
        <v>0</v>
      </c>
      <c r="Y19">
        <f t="shared" si="11"/>
        <v>0</v>
      </c>
      <c r="Z19">
        <f t="shared" si="12"/>
        <v>0</v>
      </c>
      <c r="AA19">
        <f t="shared" si="13"/>
        <v>0</v>
      </c>
    </row>
    <row r="20" spans="2:27">
      <c r="B20" s="3">
        <v>42749</v>
      </c>
      <c r="C20" t="str">
        <f>IF(AND(B20&gt;='Calculation Sheet Crop 1'!$K$6,B20&lt;='Calculation Sheet Crop 1'!$L$6),"Initial Stage",IF(AND(B20+1&gt;'Calculation Sheet Crop 1'!$K$7,B20&lt;='Calculation Sheet Crop 1'!$L$7),"Crop Development Phase",IF(AND(B20+1&gt;'Calculation Sheet Crop 1'!$K$8,B20&lt;'Calculation Sheet Crop 1'!$L$8+1),"Mid Season",IF(AND(B20+1&gt;'Calculation Sheet Crop 1'!$K$9,B20-1&lt;'Calculation Sheet Crop 1'!$L$9),"Late Season Stage",""))))</f>
        <v/>
      </c>
      <c r="D20">
        <f>IF(MONTH(B20)=1,'General Calculation'!$E$22,IF(MONTH(B20)=2,'General Calculation'!$F$22,IF(MONTH(B20)=3,'General Calculation'!$G$22,IF(MONTH(B20)=4,'General Calculation'!$H$22,IF(MONTH(B20)=5,'General Calculation'!$I$22,IF(MONTH(B20)=6,'General Calculation'!$J$22,IF(MONTH(B20)=7,'General Calculation'!$K$22,IF(MONTH(B20)=8,'General Calculation'!$L$22,IF(MONTH(B20)=9,'General Calculation'!$M$22,IF(MONTH(B20)=10,'General Calculation'!$N$22,IF(MONTH(B20)=11,'General Calculation'!$O$22,IF(MONTH(B20)=12,'General Calculation'!$P$22,""))))))))))))</f>
        <v>5.07</v>
      </c>
      <c r="E20" t="str">
        <f>IF(C20="Initial Stage",'Calculation Sheet Crop 1'!$M$6,IF(C20="Crop Development Phase",'Calculation Sheet Crop 1'!$M$7,IF(C20="Mid Season",'Calculation Sheet Crop 1'!$M$8,IF(C20="Late Season Stage",'Calculation Sheet Crop 1'!$M$9,""))))</f>
        <v/>
      </c>
      <c r="F20">
        <f t="shared" si="1"/>
        <v>0</v>
      </c>
      <c r="P20">
        <f t="shared" si="2"/>
        <v>0</v>
      </c>
      <c r="Q20">
        <f t="shared" si="3"/>
        <v>0</v>
      </c>
      <c r="R20">
        <f t="shared" si="4"/>
        <v>0</v>
      </c>
      <c r="S20">
        <f t="shared" si="5"/>
        <v>0</v>
      </c>
      <c r="T20">
        <f t="shared" si="6"/>
        <v>0</v>
      </c>
      <c r="U20">
        <f t="shared" si="7"/>
        <v>0</v>
      </c>
      <c r="V20">
        <f t="shared" si="8"/>
        <v>0</v>
      </c>
      <c r="W20">
        <f t="shared" si="9"/>
        <v>0</v>
      </c>
      <c r="X20">
        <f t="shared" si="10"/>
        <v>0</v>
      </c>
      <c r="Y20">
        <f t="shared" si="11"/>
        <v>0</v>
      </c>
      <c r="Z20">
        <f t="shared" si="12"/>
        <v>0</v>
      </c>
      <c r="AA20">
        <f t="shared" si="13"/>
        <v>0</v>
      </c>
    </row>
    <row r="21" spans="2:27">
      <c r="B21" s="3">
        <v>42750</v>
      </c>
      <c r="C21" t="str">
        <f>IF(AND(B21&gt;='Calculation Sheet Crop 1'!$K$6,B21&lt;='Calculation Sheet Crop 1'!$L$6),"Initial Stage",IF(AND(B21+1&gt;'Calculation Sheet Crop 1'!$K$7,B21&lt;='Calculation Sheet Crop 1'!$L$7),"Crop Development Phase",IF(AND(B21+1&gt;'Calculation Sheet Crop 1'!$K$8,B21&lt;'Calculation Sheet Crop 1'!$L$8+1),"Mid Season",IF(AND(B21+1&gt;'Calculation Sheet Crop 1'!$K$9,B21-1&lt;'Calculation Sheet Crop 1'!$L$9),"Late Season Stage",""))))</f>
        <v/>
      </c>
      <c r="D21">
        <f>IF(MONTH(B21)=1,'General Calculation'!$E$22,IF(MONTH(B21)=2,'General Calculation'!$F$22,IF(MONTH(B21)=3,'General Calculation'!$G$22,IF(MONTH(B21)=4,'General Calculation'!$H$22,IF(MONTH(B21)=5,'General Calculation'!$I$22,IF(MONTH(B21)=6,'General Calculation'!$J$22,IF(MONTH(B21)=7,'General Calculation'!$K$22,IF(MONTH(B21)=8,'General Calculation'!$L$22,IF(MONTH(B21)=9,'General Calculation'!$M$22,IF(MONTH(B21)=10,'General Calculation'!$N$22,IF(MONTH(B21)=11,'General Calculation'!$O$22,IF(MONTH(B21)=12,'General Calculation'!$P$22,""))))))))))))</f>
        <v>5.07</v>
      </c>
      <c r="E21" t="str">
        <f>IF(C21="Initial Stage",'Calculation Sheet Crop 1'!$M$6,IF(C21="Crop Development Phase",'Calculation Sheet Crop 1'!$M$7,IF(C21="Mid Season",'Calculation Sheet Crop 1'!$M$8,IF(C21="Late Season Stage",'Calculation Sheet Crop 1'!$M$9,""))))</f>
        <v/>
      </c>
      <c r="F21">
        <f t="shared" si="1"/>
        <v>0</v>
      </c>
      <c r="P21">
        <f t="shared" si="2"/>
        <v>0</v>
      </c>
      <c r="Q21">
        <f t="shared" si="3"/>
        <v>0</v>
      </c>
      <c r="R21">
        <f t="shared" si="4"/>
        <v>0</v>
      </c>
      <c r="S21">
        <f t="shared" si="5"/>
        <v>0</v>
      </c>
      <c r="T21">
        <f t="shared" si="6"/>
        <v>0</v>
      </c>
      <c r="U21">
        <f t="shared" si="7"/>
        <v>0</v>
      </c>
      <c r="V21">
        <f t="shared" si="8"/>
        <v>0</v>
      </c>
      <c r="W21">
        <f t="shared" si="9"/>
        <v>0</v>
      </c>
      <c r="X21">
        <f t="shared" si="10"/>
        <v>0</v>
      </c>
      <c r="Y21">
        <f t="shared" si="11"/>
        <v>0</v>
      </c>
      <c r="Z21">
        <f t="shared" si="12"/>
        <v>0</v>
      </c>
      <c r="AA21">
        <f t="shared" si="13"/>
        <v>0</v>
      </c>
    </row>
    <row r="22" spans="2:27">
      <c r="B22" s="3">
        <v>42751</v>
      </c>
      <c r="C22" t="str">
        <f>IF(AND(B22&gt;='Calculation Sheet Crop 1'!$K$6,B22&lt;='Calculation Sheet Crop 1'!$L$6),"Initial Stage",IF(AND(B22+1&gt;'Calculation Sheet Crop 1'!$K$7,B22&lt;='Calculation Sheet Crop 1'!$L$7),"Crop Development Phase",IF(AND(B22+1&gt;'Calculation Sheet Crop 1'!$K$8,B22&lt;'Calculation Sheet Crop 1'!$L$8+1),"Mid Season",IF(AND(B22+1&gt;'Calculation Sheet Crop 1'!$K$9,B22-1&lt;'Calculation Sheet Crop 1'!$L$9),"Late Season Stage",""))))</f>
        <v/>
      </c>
      <c r="D22">
        <f>IF(MONTH(B22)=1,'General Calculation'!$E$22,IF(MONTH(B22)=2,'General Calculation'!$F$22,IF(MONTH(B22)=3,'General Calculation'!$G$22,IF(MONTH(B22)=4,'General Calculation'!$H$22,IF(MONTH(B22)=5,'General Calculation'!$I$22,IF(MONTH(B22)=6,'General Calculation'!$J$22,IF(MONTH(B22)=7,'General Calculation'!$K$22,IF(MONTH(B22)=8,'General Calculation'!$L$22,IF(MONTH(B22)=9,'General Calculation'!$M$22,IF(MONTH(B22)=10,'General Calculation'!$N$22,IF(MONTH(B22)=11,'General Calculation'!$O$22,IF(MONTH(B22)=12,'General Calculation'!$P$22,""))))))))))))</f>
        <v>5.07</v>
      </c>
      <c r="E22" t="str">
        <f>IF(C22="Initial Stage",'Calculation Sheet Crop 1'!$M$6,IF(C22="Crop Development Phase",'Calculation Sheet Crop 1'!$M$7,IF(C22="Mid Season",'Calculation Sheet Crop 1'!$M$8,IF(C22="Late Season Stage",'Calculation Sheet Crop 1'!$M$9,""))))</f>
        <v/>
      </c>
      <c r="F22">
        <f t="shared" si="1"/>
        <v>0</v>
      </c>
      <c r="P22">
        <f t="shared" si="2"/>
        <v>0</v>
      </c>
      <c r="Q22">
        <f t="shared" si="3"/>
        <v>0</v>
      </c>
      <c r="R22">
        <f t="shared" si="4"/>
        <v>0</v>
      </c>
      <c r="S22">
        <f t="shared" si="5"/>
        <v>0</v>
      </c>
      <c r="T22">
        <f t="shared" si="6"/>
        <v>0</v>
      </c>
      <c r="U22">
        <f t="shared" si="7"/>
        <v>0</v>
      </c>
      <c r="V22">
        <f t="shared" si="8"/>
        <v>0</v>
      </c>
      <c r="W22">
        <f t="shared" si="9"/>
        <v>0</v>
      </c>
      <c r="X22">
        <f t="shared" si="10"/>
        <v>0</v>
      </c>
      <c r="Y22">
        <f t="shared" si="11"/>
        <v>0</v>
      </c>
      <c r="Z22">
        <f t="shared" si="12"/>
        <v>0</v>
      </c>
      <c r="AA22">
        <f t="shared" si="13"/>
        <v>0</v>
      </c>
    </row>
    <row r="23" spans="2:27">
      <c r="B23" s="3">
        <v>42752</v>
      </c>
      <c r="C23" t="str">
        <f>IF(AND(B23&gt;='Calculation Sheet Crop 1'!$K$6,B23&lt;='Calculation Sheet Crop 1'!$L$6),"Initial Stage",IF(AND(B23+1&gt;'Calculation Sheet Crop 1'!$K$7,B23&lt;='Calculation Sheet Crop 1'!$L$7),"Crop Development Phase",IF(AND(B23+1&gt;'Calculation Sheet Crop 1'!$K$8,B23&lt;'Calculation Sheet Crop 1'!$L$8+1),"Mid Season",IF(AND(B23+1&gt;'Calculation Sheet Crop 1'!$K$9,B23-1&lt;'Calculation Sheet Crop 1'!$L$9),"Late Season Stage",""))))</f>
        <v/>
      </c>
      <c r="D23">
        <f>IF(MONTH(B23)=1,'General Calculation'!$E$22,IF(MONTH(B23)=2,'General Calculation'!$F$22,IF(MONTH(B23)=3,'General Calculation'!$G$22,IF(MONTH(B23)=4,'General Calculation'!$H$22,IF(MONTH(B23)=5,'General Calculation'!$I$22,IF(MONTH(B23)=6,'General Calculation'!$J$22,IF(MONTH(B23)=7,'General Calculation'!$K$22,IF(MONTH(B23)=8,'General Calculation'!$L$22,IF(MONTH(B23)=9,'General Calculation'!$M$22,IF(MONTH(B23)=10,'General Calculation'!$N$22,IF(MONTH(B23)=11,'General Calculation'!$O$22,IF(MONTH(B23)=12,'General Calculation'!$P$22,""))))))))))))</f>
        <v>5.07</v>
      </c>
      <c r="E23" t="str">
        <f>IF(C23="Initial Stage",'Calculation Sheet Crop 1'!$M$6,IF(C23="Crop Development Phase",'Calculation Sheet Crop 1'!$M$7,IF(C23="Mid Season",'Calculation Sheet Crop 1'!$M$8,IF(C23="Late Season Stage",'Calculation Sheet Crop 1'!$M$9,""))))</f>
        <v/>
      </c>
      <c r="F23">
        <f t="shared" si="1"/>
        <v>0</v>
      </c>
      <c r="P23">
        <f t="shared" si="2"/>
        <v>0</v>
      </c>
      <c r="Q23">
        <f t="shared" si="3"/>
        <v>0</v>
      </c>
      <c r="R23">
        <f t="shared" si="4"/>
        <v>0</v>
      </c>
      <c r="S23">
        <f t="shared" si="5"/>
        <v>0</v>
      </c>
      <c r="T23">
        <f t="shared" si="6"/>
        <v>0</v>
      </c>
      <c r="U23">
        <f t="shared" si="7"/>
        <v>0</v>
      </c>
      <c r="V23">
        <f t="shared" si="8"/>
        <v>0</v>
      </c>
      <c r="W23">
        <f t="shared" si="9"/>
        <v>0</v>
      </c>
      <c r="X23">
        <f t="shared" si="10"/>
        <v>0</v>
      </c>
      <c r="Y23">
        <f t="shared" si="11"/>
        <v>0</v>
      </c>
      <c r="Z23">
        <f t="shared" si="12"/>
        <v>0</v>
      </c>
      <c r="AA23">
        <f t="shared" si="13"/>
        <v>0</v>
      </c>
    </row>
    <row r="24" spans="2:27">
      <c r="B24" s="3">
        <v>42753</v>
      </c>
      <c r="C24" t="str">
        <f>IF(AND(B24&gt;='Calculation Sheet Crop 1'!$K$6,B24&lt;='Calculation Sheet Crop 1'!$L$6),"Initial Stage",IF(AND(B24+1&gt;'Calculation Sheet Crop 1'!$K$7,B24&lt;='Calculation Sheet Crop 1'!$L$7),"Crop Development Phase",IF(AND(B24+1&gt;'Calculation Sheet Crop 1'!$K$8,B24&lt;'Calculation Sheet Crop 1'!$L$8+1),"Mid Season",IF(AND(B24+1&gt;'Calculation Sheet Crop 1'!$K$9,B24-1&lt;'Calculation Sheet Crop 1'!$L$9),"Late Season Stage",""))))</f>
        <v/>
      </c>
      <c r="D24">
        <f>IF(MONTH(B24)=1,'General Calculation'!$E$22,IF(MONTH(B24)=2,'General Calculation'!$F$22,IF(MONTH(B24)=3,'General Calculation'!$G$22,IF(MONTH(B24)=4,'General Calculation'!$H$22,IF(MONTH(B24)=5,'General Calculation'!$I$22,IF(MONTH(B24)=6,'General Calculation'!$J$22,IF(MONTH(B24)=7,'General Calculation'!$K$22,IF(MONTH(B24)=8,'General Calculation'!$L$22,IF(MONTH(B24)=9,'General Calculation'!$M$22,IF(MONTH(B24)=10,'General Calculation'!$N$22,IF(MONTH(B24)=11,'General Calculation'!$O$22,IF(MONTH(B24)=12,'General Calculation'!$P$22,""))))))))))))</f>
        <v>5.07</v>
      </c>
      <c r="E24" t="str">
        <f>IF(C24="Initial Stage",'Calculation Sheet Crop 1'!$M$6,IF(C24="Crop Development Phase",'Calculation Sheet Crop 1'!$M$7,IF(C24="Mid Season",'Calculation Sheet Crop 1'!$M$8,IF(C24="Late Season Stage",'Calculation Sheet Crop 1'!$M$9,""))))</f>
        <v/>
      </c>
      <c r="F24">
        <f t="shared" si="1"/>
        <v>0</v>
      </c>
      <c r="P24">
        <f t="shared" si="2"/>
        <v>0</v>
      </c>
      <c r="Q24">
        <f t="shared" si="3"/>
        <v>0</v>
      </c>
      <c r="R24">
        <f t="shared" si="4"/>
        <v>0</v>
      </c>
      <c r="S24">
        <f t="shared" si="5"/>
        <v>0</v>
      </c>
      <c r="T24">
        <f t="shared" si="6"/>
        <v>0</v>
      </c>
      <c r="U24">
        <f t="shared" si="7"/>
        <v>0</v>
      </c>
      <c r="V24">
        <f t="shared" si="8"/>
        <v>0</v>
      </c>
      <c r="W24">
        <f t="shared" si="9"/>
        <v>0</v>
      </c>
      <c r="X24">
        <f t="shared" si="10"/>
        <v>0</v>
      </c>
      <c r="Y24">
        <f t="shared" si="11"/>
        <v>0</v>
      </c>
      <c r="Z24">
        <f t="shared" si="12"/>
        <v>0</v>
      </c>
      <c r="AA24">
        <f t="shared" si="13"/>
        <v>0</v>
      </c>
    </row>
    <row r="25" spans="2:27">
      <c r="B25" s="3">
        <v>42754</v>
      </c>
      <c r="C25" t="str">
        <f>IF(AND(B25&gt;='Calculation Sheet Crop 1'!$K$6,B25&lt;='Calculation Sheet Crop 1'!$L$6),"Initial Stage",IF(AND(B25+1&gt;'Calculation Sheet Crop 1'!$K$7,B25&lt;='Calculation Sheet Crop 1'!$L$7),"Crop Development Phase",IF(AND(B25+1&gt;'Calculation Sheet Crop 1'!$K$8,B25&lt;'Calculation Sheet Crop 1'!$L$8+1),"Mid Season",IF(AND(B25+1&gt;'Calculation Sheet Crop 1'!$K$9,B25-1&lt;'Calculation Sheet Crop 1'!$L$9),"Late Season Stage",""))))</f>
        <v/>
      </c>
      <c r="D25">
        <f>IF(MONTH(B25)=1,'General Calculation'!$E$22,IF(MONTH(B25)=2,'General Calculation'!$F$22,IF(MONTH(B25)=3,'General Calculation'!$G$22,IF(MONTH(B25)=4,'General Calculation'!$H$22,IF(MONTH(B25)=5,'General Calculation'!$I$22,IF(MONTH(B25)=6,'General Calculation'!$J$22,IF(MONTH(B25)=7,'General Calculation'!$K$22,IF(MONTH(B25)=8,'General Calculation'!$L$22,IF(MONTH(B25)=9,'General Calculation'!$M$22,IF(MONTH(B25)=10,'General Calculation'!$N$22,IF(MONTH(B25)=11,'General Calculation'!$O$22,IF(MONTH(B25)=12,'General Calculation'!$P$22,""))))))))))))</f>
        <v>5.07</v>
      </c>
      <c r="E25" t="str">
        <f>IF(C25="Initial Stage",'Calculation Sheet Crop 1'!$M$6,IF(C25="Crop Development Phase",'Calculation Sheet Crop 1'!$M$7,IF(C25="Mid Season",'Calculation Sheet Crop 1'!$M$8,IF(C25="Late Season Stage",'Calculation Sheet Crop 1'!$M$9,""))))</f>
        <v/>
      </c>
      <c r="F25">
        <f t="shared" si="1"/>
        <v>0</v>
      </c>
      <c r="P25">
        <f t="shared" si="2"/>
        <v>0</v>
      </c>
      <c r="Q25">
        <f t="shared" si="3"/>
        <v>0</v>
      </c>
      <c r="R25">
        <f t="shared" si="4"/>
        <v>0</v>
      </c>
      <c r="S25">
        <f t="shared" si="5"/>
        <v>0</v>
      </c>
      <c r="T25">
        <f t="shared" si="6"/>
        <v>0</v>
      </c>
      <c r="U25">
        <f t="shared" si="7"/>
        <v>0</v>
      </c>
      <c r="V25">
        <f t="shared" si="8"/>
        <v>0</v>
      </c>
      <c r="W25">
        <f t="shared" si="9"/>
        <v>0</v>
      </c>
      <c r="X25">
        <f t="shared" si="10"/>
        <v>0</v>
      </c>
      <c r="Y25">
        <f t="shared" si="11"/>
        <v>0</v>
      </c>
      <c r="Z25">
        <f t="shared" si="12"/>
        <v>0</v>
      </c>
      <c r="AA25">
        <f t="shared" si="13"/>
        <v>0</v>
      </c>
    </row>
    <row r="26" spans="2:27">
      <c r="B26" s="3">
        <v>42755</v>
      </c>
      <c r="C26" t="str">
        <f>IF(AND(B26&gt;='Calculation Sheet Crop 1'!$K$6,B26&lt;='Calculation Sheet Crop 1'!$L$6),"Initial Stage",IF(AND(B26+1&gt;'Calculation Sheet Crop 1'!$K$7,B26&lt;='Calculation Sheet Crop 1'!$L$7),"Crop Development Phase",IF(AND(B26+1&gt;'Calculation Sheet Crop 1'!$K$8,B26&lt;'Calculation Sheet Crop 1'!$L$8+1),"Mid Season",IF(AND(B26+1&gt;'Calculation Sheet Crop 1'!$K$9,B26-1&lt;'Calculation Sheet Crop 1'!$L$9),"Late Season Stage",""))))</f>
        <v/>
      </c>
      <c r="D26">
        <f>IF(MONTH(B26)=1,'General Calculation'!$E$22,IF(MONTH(B26)=2,'General Calculation'!$F$22,IF(MONTH(B26)=3,'General Calculation'!$G$22,IF(MONTH(B26)=4,'General Calculation'!$H$22,IF(MONTH(B26)=5,'General Calculation'!$I$22,IF(MONTH(B26)=6,'General Calculation'!$J$22,IF(MONTH(B26)=7,'General Calculation'!$K$22,IF(MONTH(B26)=8,'General Calculation'!$L$22,IF(MONTH(B26)=9,'General Calculation'!$M$22,IF(MONTH(B26)=10,'General Calculation'!$N$22,IF(MONTH(B26)=11,'General Calculation'!$O$22,IF(MONTH(B26)=12,'General Calculation'!$P$22,""))))))))))))</f>
        <v>5.07</v>
      </c>
      <c r="E26" t="str">
        <f>IF(C26="Initial Stage",'Calculation Sheet Crop 1'!$M$6,IF(C26="Crop Development Phase",'Calculation Sheet Crop 1'!$M$7,IF(C26="Mid Season",'Calculation Sheet Crop 1'!$M$8,IF(C26="Late Season Stage",'Calculation Sheet Crop 1'!$M$9,""))))</f>
        <v/>
      </c>
      <c r="F26">
        <f t="shared" si="1"/>
        <v>0</v>
      </c>
      <c r="P26">
        <f t="shared" si="2"/>
        <v>0</v>
      </c>
      <c r="Q26">
        <f t="shared" si="3"/>
        <v>0</v>
      </c>
      <c r="R26">
        <f t="shared" si="4"/>
        <v>0</v>
      </c>
      <c r="S26">
        <f t="shared" si="5"/>
        <v>0</v>
      </c>
      <c r="T26">
        <f t="shared" si="6"/>
        <v>0</v>
      </c>
      <c r="U26">
        <f t="shared" si="7"/>
        <v>0</v>
      </c>
      <c r="V26">
        <f t="shared" si="8"/>
        <v>0</v>
      </c>
      <c r="W26">
        <f t="shared" si="9"/>
        <v>0</v>
      </c>
      <c r="X26">
        <f t="shared" si="10"/>
        <v>0</v>
      </c>
      <c r="Y26">
        <f t="shared" si="11"/>
        <v>0</v>
      </c>
      <c r="Z26">
        <f t="shared" si="12"/>
        <v>0</v>
      </c>
      <c r="AA26">
        <f t="shared" si="13"/>
        <v>0</v>
      </c>
    </row>
    <row r="27" spans="2:27">
      <c r="B27" s="3">
        <v>42756</v>
      </c>
      <c r="C27" t="str">
        <f>IF(AND(B27&gt;='Calculation Sheet Crop 1'!$K$6,B27&lt;='Calculation Sheet Crop 1'!$L$6),"Initial Stage",IF(AND(B27+1&gt;'Calculation Sheet Crop 1'!$K$7,B27&lt;='Calculation Sheet Crop 1'!$L$7),"Crop Development Phase",IF(AND(B27+1&gt;'Calculation Sheet Crop 1'!$K$8,B27&lt;'Calculation Sheet Crop 1'!$L$8+1),"Mid Season",IF(AND(B27+1&gt;'Calculation Sheet Crop 1'!$K$9,B27-1&lt;'Calculation Sheet Crop 1'!$L$9),"Late Season Stage",""))))</f>
        <v/>
      </c>
      <c r="D27">
        <f>IF(MONTH(B27)=1,'General Calculation'!$E$22,IF(MONTH(B27)=2,'General Calculation'!$F$22,IF(MONTH(B27)=3,'General Calculation'!$G$22,IF(MONTH(B27)=4,'General Calculation'!$H$22,IF(MONTH(B27)=5,'General Calculation'!$I$22,IF(MONTH(B27)=6,'General Calculation'!$J$22,IF(MONTH(B27)=7,'General Calculation'!$K$22,IF(MONTH(B27)=8,'General Calculation'!$L$22,IF(MONTH(B27)=9,'General Calculation'!$M$22,IF(MONTH(B27)=10,'General Calculation'!$N$22,IF(MONTH(B27)=11,'General Calculation'!$O$22,IF(MONTH(B27)=12,'General Calculation'!$P$22,""))))))))))))</f>
        <v>5.07</v>
      </c>
      <c r="E27" t="str">
        <f>IF(C27="Initial Stage",'Calculation Sheet Crop 1'!$M$6,IF(C27="Crop Development Phase",'Calculation Sheet Crop 1'!$M$7,IF(C27="Mid Season",'Calculation Sheet Crop 1'!$M$8,IF(C27="Late Season Stage",'Calculation Sheet Crop 1'!$M$9,""))))</f>
        <v/>
      </c>
      <c r="F27">
        <f t="shared" si="1"/>
        <v>0</v>
      </c>
      <c r="P27">
        <f t="shared" si="2"/>
        <v>0</v>
      </c>
      <c r="Q27">
        <f t="shared" si="3"/>
        <v>0</v>
      </c>
      <c r="R27">
        <f t="shared" si="4"/>
        <v>0</v>
      </c>
      <c r="S27">
        <f t="shared" si="5"/>
        <v>0</v>
      </c>
      <c r="T27">
        <f t="shared" si="6"/>
        <v>0</v>
      </c>
      <c r="U27">
        <f t="shared" si="7"/>
        <v>0</v>
      </c>
      <c r="V27">
        <f t="shared" si="8"/>
        <v>0</v>
      </c>
      <c r="W27">
        <f t="shared" si="9"/>
        <v>0</v>
      </c>
      <c r="X27">
        <f t="shared" si="10"/>
        <v>0</v>
      </c>
      <c r="Y27">
        <f t="shared" si="11"/>
        <v>0</v>
      </c>
      <c r="Z27">
        <f t="shared" si="12"/>
        <v>0</v>
      </c>
      <c r="AA27">
        <f t="shared" si="13"/>
        <v>0</v>
      </c>
    </row>
    <row r="28" spans="2:27">
      <c r="B28" s="3">
        <v>42757</v>
      </c>
      <c r="C28" t="str">
        <f>IF(AND(B28&gt;='Calculation Sheet Crop 1'!$K$6,B28&lt;='Calculation Sheet Crop 1'!$L$6),"Initial Stage",IF(AND(B28+1&gt;'Calculation Sheet Crop 1'!$K$7,B28&lt;='Calculation Sheet Crop 1'!$L$7),"Crop Development Phase",IF(AND(B28+1&gt;'Calculation Sheet Crop 1'!$K$8,B28&lt;'Calculation Sheet Crop 1'!$L$8+1),"Mid Season",IF(AND(B28+1&gt;'Calculation Sheet Crop 1'!$K$9,B28-1&lt;'Calculation Sheet Crop 1'!$L$9),"Late Season Stage",""))))</f>
        <v/>
      </c>
      <c r="D28">
        <f>IF(MONTH(B28)=1,'General Calculation'!$E$22,IF(MONTH(B28)=2,'General Calculation'!$F$22,IF(MONTH(B28)=3,'General Calculation'!$G$22,IF(MONTH(B28)=4,'General Calculation'!$H$22,IF(MONTH(B28)=5,'General Calculation'!$I$22,IF(MONTH(B28)=6,'General Calculation'!$J$22,IF(MONTH(B28)=7,'General Calculation'!$K$22,IF(MONTH(B28)=8,'General Calculation'!$L$22,IF(MONTH(B28)=9,'General Calculation'!$M$22,IF(MONTH(B28)=10,'General Calculation'!$N$22,IF(MONTH(B28)=11,'General Calculation'!$O$22,IF(MONTH(B28)=12,'General Calculation'!$P$22,""))))))))))))</f>
        <v>5.07</v>
      </c>
      <c r="E28" t="str">
        <f>IF(C28="Initial Stage",'Calculation Sheet Crop 1'!$M$6,IF(C28="Crop Development Phase",'Calculation Sheet Crop 1'!$M$7,IF(C28="Mid Season",'Calculation Sheet Crop 1'!$M$8,IF(C28="Late Season Stage",'Calculation Sheet Crop 1'!$M$9,""))))</f>
        <v/>
      </c>
      <c r="F28">
        <f t="shared" si="1"/>
        <v>0</v>
      </c>
      <c r="P28">
        <f t="shared" si="2"/>
        <v>0</v>
      </c>
      <c r="Q28">
        <f t="shared" si="3"/>
        <v>0</v>
      </c>
      <c r="R28">
        <f t="shared" si="4"/>
        <v>0</v>
      </c>
      <c r="S28">
        <f t="shared" si="5"/>
        <v>0</v>
      </c>
      <c r="T28">
        <f t="shared" si="6"/>
        <v>0</v>
      </c>
      <c r="U28">
        <f t="shared" si="7"/>
        <v>0</v>
      </c>
      <c r="V28">
        <f t="shared" si="8"/>
        <v>0</v>
      </c>
      <c r="W28">
        <f t="shared" si="9"/>
        <v>0</v>
      </c>
      <c r="X28">
        <f t="shared" si="10"/>
        <v>0</v>
      </c>
      <c r="Y28">
        <f t="shared" si="11"/>
        <v>0</v>
      </c>
      <c r="Z28">
        <f t="shared" si="12"/>
        <v>0</v>
      </c>
      <c r="AA28">
        <f t="shared" si="13"/>
        <v>0</v>
      </c>
    </row>
    <row r="29" spans="2:27">
      <c r="B29" s="3">
        <v>42758</v>
      </c>
      <c r="C29" t="str">
        <f>IF(AND(B29&gt;='Calculation Sheet Crop 1'!$K$6,B29&lt;='Calculation Sheet Crop 1'!$L$6),"Initial Stage",IF(AND(B29+1&gt;'Calculation Sheet Crop 1'!$K$7,B29&lt;='Calculation Sheet Crop 1'!$L$7),"Crop Development Phase",IF(AND(B29+1&gt;'Calculation Sheet Crop 1'!$K$8,B29&lt;'Calculation Sheet Crop 1'!$L$8+1),"Mid Season",IF(AND(B29+1&gt;'Calculation Sheet Crop 1'!$K$9,B29-1&lt;'Calculation Sheet Crop 1'!$L$9),"Late Season Stage",""))))</f>
        <v/>
      </c>
      <c r="D29">
        <f>IF(MONTH(B29)=1,'General Calculation'!$E$22,IF(MONTH(B29)=2,'General Calculation'!$F$22,IF(MONTH(B29)=3,'General Calculation'!$G$22,IF(MONTH(B29)=4,'General Calculation'!$H$22,IF(MONTH(B29)=5,'General Calculation'!$I$22,IF(MONTH(B29)=6,'General Calculation'!$J$22,IF(MONTH(B29)=7,'General Calculation'!$K$22,IF(MONTH(B29)=8,'General Calculation'!$L$22,IF(MONTH(B29)=9,'General Calculation'!$M$22,IF(MONTH(B29)=10,'General Calculation'!$N$22,IF(MONTH(B29)=11,'General Calculation'!$O$22,IF(MONTH(B29)=12,'General Calculation'!$P$22,""))))))))))))</f>
        <v>5.07</v>
      </c>
      <c r="E29" t="str">
        <f>IF(C29="Initial Stage",'Calculation Sheet Crop 1'!$M$6,IF(C29="Crop Development Phase",'Calculation Sheet Crop 1'!$M$7,IF(C29="Mid Season",'Calculation Sheet Crop 1'!$M$8,IF(C29="Late Season Stage",'Calculation Sheet Crop 1'!$M$9,""))))</f>
        <v/>
      </c>
      <c r="F29">
        <f t="shared" si="1"/>
        <v>0</v>
      </c>
      <c r="P29">
        <f t="shared" si="2"/>
        <v>0</v>
      </c>
      <c r="Q29">
        <f t="shared" si="3"/>
        <v>0</v>
      </c>
      <c r="R29">
        <f t="shared" si="4"/>
        <v>0</v>
      </c>
      <c r="S29">
        <f t="shared" si="5"/>
        <v>0</v>
      </c>
      <c r="T29">
        <f t="shared" si="6"/>
        <v>0</v>
      </c>
      <c r="U29">
        <f t="shared" si="7"/>
        <v>0</v>
      </c>
      <c r="V29">
        <f t="shared" si="8"/>
        <v>0</v>
      </c>
      <c r="W29">
        <f t="shared" si="9"/>
        <v>0</v>
      </c>
      <c r="X29">
        <f t="shared" si="10"/>
        <v>0</v>
      </c>
      <c r="Y29">
        <f t="shared" si="11"/>
        <v>0</v>
      </c>
      <c r="Z29">
        <f t="shared" si="12"/>
        <v>0</v>
      </c>
      <c r="AA29">
        <f t="shared" si="13"/>
        <v>0</v>
      </c>
    </row>
    <row r="30" spans="2:27">
      <c r="B30" s="3">
        <v>42759</v>
      </c>
      <c r="C30" t="str">
        <f>IF(AND(B30&gt;='Calculation Sheet Crop 1'!$K$6,B30&lt;='Calculation Sheet Crop 1'!$L$6),"Initial Stage",IF(AND(B30+1&gt;'Calculation Sheet Crop 1'!$K$7,B30&lt;='Calculation Sheet Crop 1'!$L$7),"Crop Development Phase",IF(AND(B30+1&gt;'Calculation Sheet Crop 1'!$K$8,B30&lt;'Calculation Sheet Crop 1'!$L$8+1),"Mid Season",IF(AND(B30+1&gt;'Calculation Sheet Crop 1'!$K$9,B30-1&lt;'Calculation Sheet Crop 1'!$L$9),"Late Season Stage",""))))</f>
        <v/>
      </c>
      <c r="D30">
        <f>IF(MONTH(B30)=1,'General Calculation'!$E$22,IF(MONTH(B30)=2,'General Calculation'!$F$22,IF(MONTH(B30)=3,'General Calculation'!$G$22,IF(MONTH(B30)=4,'General Calculation'!$H$22,IF(MONTH(B30)=5,'General Calculation'!$I$22,IF(MONTH(B30)=6,'General Calculation'!$J$22,IF(MONTH(B30)=7,'General Calculation'!$K$22,IF(MONTH(B30)=8,'General Calculation'!$L$22,IF(MONTH(B30)=9,'General Calculation'!$M$22,IF(MONTH(B30)=10,'General Calculation'!$N$22,IF(MONTH(B30)=11,'General Calculation'!$O$22,IF(MONTH(B30)=12,'General Calculation'!$P$22,""))))))))))))</f>
        <v>5.07</v>
      </c>
      <c r="E30" t="str">
        <f>IF(C30="Initial Stage",'Calculation Sheet Crop 1'!$M$6,IF(C30="Crop Development Phase",'Calculation Sheet Crop 1'!$M$7,IF(C30="Mid Season",'Calculation Sheet Crop 1'!$M$8,IF(C30="Late Season Stage",'Calculation Sheet Crop 1'!$M$9,""))))</f>
        <v/>
      </c>
      <c r="F30">
        <f t="shared" si="1"/>
        <v>0</v>
      </c>
      <c r="P30">
        <f t="shared" si="2"/>
        <v>0</v>
      </c>
      <c r="Q30">
        <f t="shared" si="3"/>
        <v>0</v>
      </c>
      <c r="R30">
        <f t="shared" si="4"/>
        <v>0</v>
      </c>
      <c r="S30">
        <f t="shared" si="5"/>
        <v>0</v>
      </c>
      <c r="T30">
        <f t="shared" si="6"/>
        <v>0</v>
      </c>
      <c r="U30">
        <f t="shared" si="7"/>
        <v>0</v>
      </c>
      <c r="V30">
        <f t="shared" si="8"/>
        <v>0</v>
      </c>
      <c r="W30">
        <f t="shared" si="9"/>
        <v>0</v>
      </c>
      <c r="X30">
        <f t="shared" si="10"/>
        <v>0</v>
      </c>
      <c r="Y30">
        <f t="shared" si="11"/>
        <v>0</v>
      </c>
      <c r="Z30">
        <f t="shared" si="12"/>
        <v>0</v>
      </c>
      <c r="AA30">
        <f t="shared" si="13"/>
        <v>0</v>
      </c>
    </row>
    <row r="31" spans="2:27">
      <c r="B31" s="3">
        <v>42760</v>
      </c>
      <c r="C31" t="str">
        <f>IF(AND(B31&gt;='Calculation Sheet Crop 1'!$K$6,B31&lt;='Calculation Sheet Crop 1'!$L$6),"Initial Stage",IF(AND(B31+1&gt;'Calculation Sheet Crop 1'!$K$7,B31&lt;='Calculation Sheet Crop 1'!$L$7),"Crop Development Phase",IF(AND(B31+1&gt;'Calculation Sheet Crop 1'!$K$8,B31&lt;'Calculation Sheet Crop 1'!$L$8+1),"Mid Season",IF(AND(B31+1&gt;'Calculation Sheet Crop 1'!$K$9,B31-1&lt;'Calculation Sheet Crop 1'!$L$9),"Late Season Stage",""))))</f>
        <v/>
      </c>
      <c r="D31">
        <f>IF(MONTH(B31)=1,'General Calculation'!$E$22,IF(MONTH(B31)=2,'General Calculation'!$F$22,IF(MONTH(B31)=3,'General Calculation'!$G$22,IF(MONTH(B31)=4,'General Calculation'!$H$22,IF(MONTH(B31)=5,'General Calculation'!$I$22,IF(MONTH(B31)=6,'General Calculation'!$J$22,IF(MONTH(B31)=7,'General Calculation'!$K$22,IF(MONTH(B31)=8,'General Calculation'!$L$22,IF(MONTH(B31)=9,'General Calculation'!$M$22,IF(MONTH(B31)=10,'General Calculation'!$N$22,IF(MONTH(B31)=11,'General Calculation'!$O$22,IF(MONTH(B31)=12,'General Calculation'!$P$22,""))))))))))))</f>
        <v>5.07</v>
      </c>
      <c r="E31" t="str">
        <f>IF(C31="Initial Stage",'Calculation Sheet Crop 1'!$M$6,IF(C31="Crop Development Phase",'Calculation Sheet Crop 1'!$M$7,IF(C31="Mid Season",'Calculation Sheet Crop 1'!$M$8,IF(C31="Late Season Stage",'Calculation Sheet Crop 1'!$M$9,""))))</f>
        <v/>
      </c>
      <c r="F31">
        <f t="shared" si="1"/>
        <v>0</v>
      </c>
      <c r="P31">
        <f t="shared" si="2"/>
        <v>0</v>
      </c>
      <c r="Q31">
        <f t="shared" si="3"/>
        <v>0</v>
      </c>
      <c r="R31">
        <f t="shared" si="4"/>
        <v>0</v>
      </c>
      <c r="S31">
        <f t="shared" si="5"/>
        <v>0</v>
      </c>
      <c r="T31">
        <f t="shared" si="6"/>
        <v>0</v>
      </c>
      <c r="U31">
        <f t="shared" si="7"/>
        <v>0</v>
      </c>
      <c r="V31">
        <f t="shared" si="8"/>
        <v>0</v>
      </c>
      <c r="W31">
        <f t="shared" si="9"/>
        <v>0</v>
      </c>
      <c r="X31">
        <f t="shared" si="10"/>
        <v>0</v>
      </c>
      <c r="Y31">
        <f t="shared" si="11"/>
        <v>0</v>
      </c>
      <c r="Z31">
        <f t="shared" si="12"/>
        <v>0</v>
      </c>
      <c r="AA31">
        <f t="shared" si="13"/>
        <v>0</v>
      </c>
    </row>
    <row r="32" spans="2:27">
      <c r="B32" s="3">
        <v>42761</v>
      </c>
      <c r="C32" t="str">
        <f>IF(AND(B32&gt;='Calculation Sheet Crop 1'!$K$6,B32&lt;='Calculation Sheet Crop 1'!$L$6),"Initial Stage",IF(AND(B32+1&gt;'Calculation Sheet Crop 1'!$K$7,B32&lt;='Calculation Sheet Crop 1'!$L$7),"Crop Development Phase",IF(AND(B32+1&gt;'Calculation Sheet Crop 1'!$K$8,B32&lt;'Calculation Sheet Crop 1'!$L$8+1),"Mid Season",IF(AND(B32+1&gt;'Calculation Sheet Crop 1'!$K$9,B32-1&lt;'Calculation Sheet Crop 1'!$L$9),"Late Season Stage",""))))</f>
        <v/>
      </c>
      <c r="D32">
        <f>IF(MONTH(B32)=1,'General Calculation'!$E$22,IF(MONTH(B32)=2,'General Calculation'!$F$22,IF(MONTH(B32)=3,'General Calculation'!$G$22,IF(MONTH(B32)=4,'General Calculation'!$H$22,IF(MONTH(B32)=5,'General Calculation'!$I$22,IF(MONTH(B32)=6,'General Calculation'!$J$22,IF(MONTH(B32)=7,'General Calculation'!$K$22,IF(MONTH(B32)=8,'General Calculation'!$L$22,IF(MONTH(B32)=9,'General Calculation'!$M$22,IF(MONTH(B32)=10,'General Calculation'!$N$22,IF(MONTH(B32)=11,'General Calculation'!$O$22,IF(MONTH(B32)=12,'General Calculation'!$P$22,""))))))))))))</f>
        <v>5.07</v>
      </c>
      <c r="E32" t="str">
        <f>IF(C32="Initial Stage",'Calculation Sheet Crop 1'!$M$6,IF(C32="Crop Development Phase",'Calculation Sheet Crop 1'!$M$7,IF(C32="Mid Season",'Calculation Sheet Crop 1'!$M$8,IF(C32="Late Season Stage",'Calculation Sheet Crop 1'!$M$9,""))))</f>
        <v/>
      </c>
      <c r="F32">
        <f t="shared" si="1"/>
        <v>0</v>
      </c>
      <c r="P32">
        <f t="shared" si="2"/>
        <v>0</v>
      </c>
      <c r="Q32">
        <f t="shared" si="3"/>
        <v>0</v>
      </c>
      <c r="R32">
        <f t="shared" si="4"/>
        <v>0</v>
      </c>
      <c r="S32">
        <f t="shared" si="5"/>
        <v>0</v>
      </c>
      <c r="T32">
        <f t="shared" si="6"/>
        <v>0</v>
      </c>
      <c r="U32">
        <f t="shared" si="7"/>
        <v>0</v>
      </c>
      <c r="V32">
        <f t="shared" si="8"/>
        <v>0</v>
      </c>
      <c r="W32">
        <f t="shared" si="9"/>
        <v>0</v>
      </c>
      <c r="X32">
        <f t="shared" si="10"/>
        <v>0</v>
      </c>
      <c r="Y32">
        <f t="shared" si="11"/>
        <v>0</v>
      </c>
      <c r="Z32">
        <f t="shared" si="12"/>
        <v>0</v>
      </c>
      <c r="AA32">
        <f t="shared" si="13"/>
        <v>0</v>
      </c>
    </row>
    <row r="33" spans="2:27">
      <c r="B33" s="3">
        <v>42762</v>
      </c>
      <c r="C33" t="str">
        <f>IF(AND(B33&gt;='Calculation Sheet Crop 1'!$K$6,B33&lt;='Calculation Sheet Crop 1'!$L$6),"Initial Stage",IF(AND(B33+1&gt;'Calculation Sheet Crop 1'!$K$7,B33&lt;='Calculation Sheet Crop 1'!$L$7),"Crop Development Phase",IF(AND(B33+1&gt;'Calculation Sheet Crop 1'!$K$8,B33&lt;'Calculation Sheet Crop 1'!$L$8+1),"Mid Season",IF(AND(B33+1&gt;'Calculation Sheet Crop 1'!$K$9,B33-1&lt;'Calculation Sheet Crop 1'!$L$9),"Late Season Stage",""))))</f>
        <v/>
      </c>
      <c r="D33">
        <f>IF(MONTH(B33)=1,'General Calculation'!$E$22,IF(MONTH(B33)=2,'General Calculation'!$F$22,IF(MONTH(B33)=3,'General Calculation'!$G$22,IF(MONTH(B33)=4,'General Calculation'!$H$22,IF(MONTH(B33)=5,'General Calculation'!$I$22,IF(MONTH(B33)=6,'General Calculation'!$J$22,IF(MONTH(B33)=7,'General Calculation'!$K$22,IF(MONTH(B33)=8,'General Calculation'!$L$22,IF(MONTH(B33)=9,'General Calculation'!$M$22,IF(MONTH(B33)=10,'General Calculation'!$N$22,IF(MONTH(B33)=11,'General Calculation'!$O$22,IF(MONTH(B33)=12,'General Calculation'!$P$22,""))))))))))))</f>
        <v>5.07</v>
      </c>
      <c r="E33" t="str">
        <f>IF(C33="Initial Stage",'Calculation Sheet Crop 1'!$M$6,IF(C33="Crop Development Phase",'Calculation Sheet Crop 1'!$M$7,IF(C33="Mid Season",'Calculation Sheet Crop 1'!$M$8,IF(C33="Late Season Stage",'Calculation Sheet Crop 1'!$M$9,""))))</f>
        <v/>
      </c>
      <c r="F33">
        <f t="shared" si="1"/>
        <v>0</v>
      </c>
      <c r="P33">
        <f t="shared" si="2"/>
        <v>0</v>
      </c>
      <c r="Q33">
        <f t="shared" si="3"/>
        <v>0</v>
      </c>
      <c r="R33">
        <f t="shared" si="4"/>
        <v>0</v>
      </c>
      <c r="S33">
        <f t="shared" si="5"/>
        <v>0</v>
      </c>
      <c r="T33">
        <f t="shared" si="6"/>
        <v>0</v>
      </c>
      <c r="U33">
        <f t="shared" si="7"/>
        <v>0</v>
      </c>
      <c r="V33">
        <f t="shared" si="8"/>
        <v>0</v>
      </c>
      <c r="W33">
        <f t="shared" si="9"/>
        <v>0</v>
      </c>
      <c r="X33">
        <f t="shared" si="10"/>
        <v>0</v>
      </c>
      <c r="Y33">
        <f t="shared" si="11"/>
        <v>0</v>
      </c>
      <c r="Z33">
        <f t="shared" si="12"/>
        <v>0</v>
      </c>
      <c r="AA33">
        <f t="shared" si="13"/>
        <v>0</v>
      </c>
    </row>
    <row r="34" spans="2:27">
      <c r="B34" s="3">
        <v>42763</v>
      </c>
      <c r="C34" t="str">
        <f>IF(AND(B34&gt;='Calculation Sheet Crop 1'!$K$6,B34&lt;='Calculation Sheet Crop 1'!$L$6),"Initial Stage",IF(AND(B34+1&gt;'Calculation Sheet Crop 1'!$K$7,B34&lt;='Calculation Sheet Crop 1'!$L$7),"Crop Development Phase",IF(AND(B34+1&gt;'Calculation Sheet Crop 1'!$K$8,B34&lt;'Calculation Sheet Crop 1'!$L$8+1),"Mid Season",IF(AND(B34+1&gt;'Calculation Sheet Crop 1'!$K$9,B34-1&lt;'Calculation Sheet Crop 1'!$L$9),"Late Season Stage",""))))</f>
        <v/>
      </c>
      <c r="D34">
        <f>IF(MONTH(B34)=1,'General Calculation'!$E$22,IF(MONTH(B34)=2,'General Calculation'!$F$22,IF(MONTH(B34)=3,'General Calculation'!$G$22,IF(MONTH(B34)=4,'General Calculation'!$H$22,IF(MONTH(B34)=5,'General Calculation'!$I$22,IF(MONTH(B34)=6,'General Calculation'!$J$22,IF(MONTH(B34)=7,'General Calculation'!$K$22,IF(MONTH(B34)=8,'General Calculation'!$L$22,IF(MONTH(B34)=9,'General Calculation'!$M$22,IF(MONTH(B34)=10,'General Calculation'!$N$22,IF(MONTH(B34)=11,'General Calculation'!$O$22,IF(MONTH(B34)=12,'General Calculation'!$P$22,""))))))))))))</f>
        <v>5.07</v>
      </c>
      <c r="E34" t="str">
        <f>IF(C34="Initial Stage",'Calculation Sheet Crop 1'!$M$6,IF(C34="Crop Development Phase",'Calculation Sheet Crop 1'!$M$7,IF(C34="Mid Season",'Calculation Sheet Crop 1'!$M$8,IF(C34="Late Season Stage",'Calculation Sheet Crop 1'!$M$9,""))))</f>
        <v/>
      </c>
      <c r="F34">
        <f t="shared" si="1"/>
        <v>0</v>
      </c>
      <c r="P34">
        <f t="shared" si="2"/>
        <v>0</v>
      </c>
      <c r="Q34">
        <f t="shared" si="3"/>
        <v>0</v>
      </c>
      <c r="R34">
        <f t="shared" si="4"/>
        <v>0</v>
      </c>
      <c r="S34">
        <f t="shared" si="5"/>
        <v>0</v>
      </c>
      <c r="T34">
        <f t="shared" si="6"/>
        <v>0</v>
      </c>
      <c r="U34">
        <f t="shared" si="7"/>
        <v>0</v>
      </c>
      <c r="V34">
        <f t="shared" si="8"/>
        <v>0</v>
      </c>
      <c r="W34">
        <f t="shared" si="9"/>
        <v>0</v>
      </c>
      <c r="X34">
        <f t="shared" si="10"/>
        <v>0</v>
      </c>
      <c r="Y34">
        <f t="shared" si="11"/>
        <v>0</v>
      </c>
      <c r="Z34">
        <f t="shared" si="12"/>
        <v>0</v>
      </c>
      <c r="AA34">
        <f t="shared" si="13"/>
        <v>0</v>
      </c>
    </row>
    <row r="35" spans="2:27">
      <c r="B35" s="3">
        <v>42764</v>
      </c>
      <c r="C35" t="str">
        <f>IF(AND(B35&gt;='Calculation Sheet Crop 1'!$K$6,B35&lt;='Calculation Sheet Crop 1'!$L$6),"Initial Stage",IF(AND(B35+1&gt;'Calculation Sheet Crop 1'!$K$7,B35&lt;='Calculation Sheet Crop 1'!$L$7),"Crop Development Phase",IF(AND(B35+1&gt;'Calculation Sheet Crop 1'!$K$8,B35&lt;'Calculation Sheet Crop 1'!$L$8+1),"Mid Season",IF(AND(B35+1&gt;'Calculation Sheet Crop 1'!$K$9,B35-1&lt;'Calculation Sheet Crop 1'!$L$9),"Late Season Stage",""))))</f>
        <v/>
      </c>
      <c r="D35">
        <f>IF(MONTH(B35)=1,'General Calculation'!$E$22,IF(MONTH(B35)=2,'General Calculation'!$F$22,IF(MONTH(B35)=3,'General Calculation'!$G$22,IF(MONTH(B35)=4,'General Calculation'!$H$22,IF(MONTH(B35)=5,'General Calculation'!$I$22,IF(MONTH(B35)=6,'General Calculation'!$J$22,IF(MONTH(B35)=7,'General Calculation'!$K$22,IF(MONTH(B35)=8,'General Calculation'!$L$22,IF(MONTH(B35)=9,'General Calculation'!$M$22,IF(MONTH(B35)=10,'General Calculation'!$N$22,IF(MONTH(B35)=11,'General Calculation'!$O$22,IF(MONTH(B35)=12,'General Calculation'!$P$22,""))))))))))))</f>
        <v>5.07</v>
      </c>
      <c r="E35" t="str">
        <f>IF(C35="Initial Stage",'Calculation Sheet Crop 1'!$M$6,IF(C35="Crop Development Phase",'Calculation Sheet Crop 1'!$M$7,IF(C35="Mid Season",'Calculation Sheet Crop 1'!$M$8,IF(C35="Late Season Stage",'Calculation Sheet Crop 1'!$M$9,""))))</f>
        <v/>
      </c>
      <c r="F35">
        <f t="shared" si="1"/>
        <v>0</v>
      </c>
      <c r="P35">
        <f t="shared" si="2"/>
        <v>0</v>
      </c>
      <c r="Q35">
        <f t="shared" si="3"/>
        <v>0</v>
      </c>
      <c r="R35">
        <f t="shared" si="4"/>
        <v>0</v>
      </c>
      <c r="S35">
        <f t="shared" si="5"/>
        <v>0</v>
      </c>
      <c r="T35">
        <f t="shared" si="6"/>
        <v>0</v>
      </c>
      <c r="U35">
        <f t="shared" si="7"/>
        <v>0</v>
      </c>
      <c r="V35">
        <f t="shared" si="8"/>
        <v>0</v>
      </c>
      <c r="W35">
        <f t="shared" si="9"/>
        <v>0</v>
      </c>
      <c r="X35">
        <f t="shared" si="10"/>
        <v>0</v>
      </c>
      <c r="Y35">
        <f t="shared" si="11"/>
        <v>0</v>
      </c>
      <c r="Z35">
        <f t="shared" si="12"/>
        <v>0</v>
      </c>
      <c r="AA35">
        <f t="shared" si="13"/>
        <v>0</v>
      </c>
    </row>
    <row r="36" spans="2:27">
      <c r="B36" s="3">
        <v>42765</v>
      </c>
      <c r="C36" t="str">
        <f>IF(AND(B36&gt;='Calculation Sheet Crop 1'!$K$6,B36&lt;='Calculation Sheet Crop 1'!$L$6),"Initial Stage",IF(AND(B36+1&gt;'Calculation Sheet Crop 1'!$K$7,B36&lt;='Calculation Sheet Crop 1'!$L$7),"Crop Development Phase",IF(AND(B36+1&gt;'Calculation Sheet Crop 1'!$K$8,B36&lt;'Calculation Sheet Crop 1'!$L$8+1),"Mid Season",IF(AND(B36+1&gt;'Calculation Sheet Crop 1'!$K$9,B36-1&lt;'Calculation Sheet Crop 1'!$L$9),"Late Season Stage",""))))</f>
        <v/>
      </c>
      <c r="D36">
        <f>IF(MONTH(B36)=1,'General Calculation'!$E$22,IF(MONTH(B36)=2,'General Calculation'!$F$22,IF(MONTH(B36)=3,'General Calculation'!$G$22,IF(MONTH(B36)=4,'General Calculation'!$H$22,IF(MONTH(B36)=5,'General Calculation'!$I$22,IF(MONTH(B36)=6,'General Calculation'!$J$22,IF(MONTH(B36)=7,'General Calculation'!$K$22,IF(MONTH(B36)=8,'General Calculation'!$L$22,IF(MONTH(B36)=9,'General Calculation'!$M$22,IF(MONTH(B36)=10,'General Calculation'!$N$22,IF(MONTH(B36)=11,'General Calculation'!$O$22,IF(MONTH(B36)=12,'General Calculation'!$P$22,""))))))))))))</f>
        <v>5.07</v>
      </c>
      <c r="E36" t="str">
        <f>IF(C36="Initial Stage",'Calculation Sheet Crop 1'!$M$6,IF(C36="Crop Development Phase",'Calculation Sheet Crop 1'!$M$7,IF(C36="Mid Season",'Calculation Sheet Crop 1'!$M$8,IF(C36="Late Season Stage",'Calculation Sheet Crop 1'!$M$9,""))))</f>
        <v/>
      </c>
      <c r="F36">
        <f t="shared" si="1"/>
        <v>0</v>
      </c>
      <c r="P36">
        <f t="shared" si="2"/>
        <v>0</v>
      </c>
      <c r="Q36">
        <f t="shared" si="3"/>
        <v>0</v>
      </c>
      <c r="R36">
        <f t="shared" si="4"/>
        <v>0</v>
      </c>
      <c r="S36">
        <f t="shared" si="5"/>
        <v>0</v>
      </c>
      <c r="T36">
        <f t="shared" si="6"/>
        <v>0</v>
      </c>
      <c r="U36">
        <f t="shared" si="7"/>
        <v>0</v>
      </c>
      <c r="V36">
        <f t="shared" si="8"/>
        <v>0</v>
      </c>
      <c r="W36">
        <f t="shared" si="9"/>
        <v>0</v>
      </c>
      <c r="X36">
        <f t="shared" si="10"/>
        <v>0</v>
      </c>
      <c r="Y36">
        <f t="shared" si="11"/>
        <v>0</v>
      </c>
      <c r="Z36">
        <f t="shared" si="12"/>
        <v>0</v>
      </c>
      <c r="AA36">
        <f t="shared" si="13"/>
        <v>0</v>
      </c>
    </row>
    <row r="37" spans="2:27">
      <c r="B37" s="3">
        <v>42766</v>
      </c>
      <c r="C37" t="str">
        <f>IF(AND(B37&gt;='Calculation Sheet Crop 1'!$K$6,B37&lt;='Calculation Sheet Crop 1'!$L$6),"Initial Stage",IF(AND(B37+1&gt;'Calculation Sheet Crop 1'!$K$7,B37&lt;='Calculation Sheet Crop 1'!$L$7),"Crop Development Phase",IF(AND(B37+1&gt;'Calculation Sheet Crop 1'!$K$8,B37&lt;'Calculation Sheet Crop 1'!$L$8+1),"Mid Season",IF(AND(B37+1&gt;'Calculation Sheet Crop 1'!$K$9,B37-1&lt;'Calculation Sheet Crop 1'!$L$9),"Late Season Stage",""))))</f>
        <v/>
      </c>
      <c r="D37">
        <f>IF(MONTH(B37)=1,'General Calculation'!$E$22,IF(MONTH(B37)=2,'General Calculation'!$F$22,IF(MONTH(B37)=3,'General Calculation'!$G$22,IF(MONTH(B37)=4,'General Calculation'!$H$22,IF(MONTH(B37)=5,'General Calculation'!$I$22,IF(MONTH(B37)=6,'General Calculation'!$J$22,IF(MONTH(B37)=7,'General Calculation'!$K$22,IF(MONTH(B37)=8,'General Calculation'!$L$22,IF(MONTH(B37)=9,'General Calculation'!$M$22,IF(MONTH(B37)=10,'General Calculation'!$N$22,IF(MONTH(B37)=11,'General Calculation'!$O$22,IF(MONTH(B37)=12,'General Calculation'!$P$22,""))))))))))))</f>
        <v>5.07</v>
      </c>
      <c r="E37" t="str">
        <f>IF(C37="Initial Stage",'Calculation Sheet Crop 1'!$M$6,IF(C37="Crop Development Phase",'Calculation Sheet Crop 1'!$M$7,IF(C37="Mid Season",'Calculation Sheet Crop 1'!$M$8,IF(C37="Late Season Stage",'Calculation Sheet Crop 1'!$M$9,""))))</f>
        <v/>
      </c>
      <c r="F37">
        <f t="shared" si="1"/>
        <v>0</v>
      </c>
      <c r="P37">
        <f t="shared" si="2"/>
        <v>0</v>
      </c>
      <c r="Q37">
        <f t="shared" si="3"/>
        <v>0</v>
      </c>
      <c r="R37">
        <f t="shared" si="4"/>
        <v>0</v>
      </c>
      <c r="S37">
        <f t="shared" si="5"/>
        <v>0</v>
      </c>
      <c r="T37">
        <f t="shared" si="6"/>
        <v>0</v>
      </c>
      <c r="U37">
        <f t="shared" si="7"/>
        <v>0</v>
      </c>
      <c r="V37">
        <f t="shared" si="8"/>
        <v>0</v>
      </c>
      <c r="W37">
        <f t="shared" si="9"/>
        <v>0</v>
      </c>
      <c r="X37">
        <f t="shared" si="10"/>
        <v>0</v>
      </c>
      <c r="Y37">
        <f t="shared" si="11"/>
        <v>0</v>
      </c>
      <c r="Z37">
        <f t="shared" si="12"/>
        <v>0</v>
      </c>
      <c r="AA37">
        <f t="shared" si="13"/>
        <v>0</v>
      </c>
    </row>
    <row r="38" spans="2:27">
      <c r="B38" s="3">
        <v>42767</v>
      </c>
      <c r="C38" t="str">
        <f>IF(AND(B38&gt;='Calculation Sheet Crop 1'!$K$6,B38&lt;='Calculation Sheet Crop 1'!$L$6),"Initial Stage",IF(AND(B38+1&gt;'Calculation Sheet Crop 1'!$K$7,B38&lt;='Calculation Sheet Crop 1'!$L$7),"Crop Development Phase",IF(AND(B38+1&gt;'Calculation Sheet Crop 1'!$K$8,B38&lt;'Calculation Sheet Crop 1'!$L$8+1),"Mid Season",IF(AND(B38+1&gt;'Calculation Sheet Crop 1'!$K$9,B38-1&lt;'Calculation Sheet Crop 1'!$L$9),"Late Season Stage",""))))</f>
        <v/>
      </c>
      <c r="D38">
        <f>IF(MONTH(B38)=1,'General Calculation'!$E$22,IF(MONTH(B38)=2,'General Calculation'!$F$22,IF(MONTH(B38)=3,'General Calculation'!$G$22,IF(MONTH(B38)=4,'General Calculation'!$H$22,IF(MONTH(B38)=5,'General Calculation'!$I$22,IF(MONTH(B38)=6,'General Calculation'!$J$22,IF(MONTH(B38)=7,'General Calculation'!$K$22,IF(MONTH(B38)=8,'General Calculation'!$L$22,IF(MONTH(B38)=9,'General Calculation'!$M$22,IF(MONTH(B38)=10,'General Calculation'!$N$22,IF(MONTH(B38)=11,'General Calculation'!$O$22,IF(MONTH(B38)=12,'General Calculation'!$P$22,""))))))))))))</f>
        <v>5.3892000000000007</v>
      </c>
      <c r="E38" t="str">
        <f>IF(C38="Initial Stage",'Calculation Sheet Crop 1'!$M$6,IF(C38="Crop Development Phase",'Calculation Sheet Crop 1'!$M$7,IF(C38="Mid Season",'Calculation Sheet Crop 1'!$M$8,IF(C38="Late Season Stage",'Calculation Sheet Crop 1'!$M$9,""))))</f>
        <v/>
      </c>
      <c r="F38">
        <f t="shared" si="1"/>
        <v>0</v>
      </c>
      <c r="P38">
        <f t="shared" si="2"/>
        <v>0</v>
      </c>
      <c r="Q38">
        <f t="shared" si="3"/>
        <v>0</v>
      </c>
      <c r="R38">
        <f t="shared" si="4"/>
        <v>0</v>
      </c>
      <c r="S38">
        <f t="shared" si="5"/>
        <v>0</v>
      </c>
      <c r="T38">
        <f t="shared" si="6"/>
        <v>0</v>
      </c>
      <c r="U38">
        <f t="shared" si="7"/>
        <v>0</v>
      </c>
      <c r="V38">
        <f t="shared" si="8"/>
        <v>0</v>
      </c>
      <c r="W38">
        <f t="shared" si="9"/>
        <v>0</v>
      </c>
      <c r="X38">
        <f t="shared" si="10"/>
        <v>0</v>
      </c>
      <c r="Y38">
        <f t="shared" si="11"/>
        <v>0</v>
      </c>
      <c r="Z38">
        <f t="shared" si="12"/>
        <v>0</v>
      </c>
      <c r="AA38">
        <f t="shared" si="13"/>
        <v>0</v>
      </c>
    </row>
    <row r="39" spans="2:27">
      <c r="B39" s="3">
        <v>42768</v>
      </c>
      <c r="C39" t="str">
        <f>IF(AND(B39&gt;='Calculation Sheet Crop 1'!$K$6,B39&lt;='Calculation Sheet Crop 1'!$L$6),"Initial Stage",IF(AND(B39+1&gt;'Calculation Sheet Crop 1'!$K$7,B39&lt;='Calculation Sheet Crop 1'!$L$7),"Crop Development Phase",IF(AND(B39+1&gt;'Calculation Sheet Crop 1'!$K$8,B39&lt;'Calculation Sheet Crop 1'!$L$8+1),"Mid Season",IF(AND(B39+1&gt;'Calculation Sheet Crop 1'!$K$9,B39-1&lt;'Calculation Sheet Crop 1'!$L$9),"Late Season Stage",""))))</f>
        <v/>
      </c>
      <c r="D39">
        <f>IF(MONTH(B39)=1,'General Calculation'!$E$22,IF(MONTH(B39)=2,'General Calculation'!$F$22,IF(MONTH(B39)=3,'General Calculation'!$G$22,IF(MONTH(B39)=4,'General Calculation'!$H$22,IF(MONTH(B39)=5,'General Calculation'!$I$22,IF(MONTH(B39)=6,'General Calculation'!$J$22,IF(MONTH(B39)=7,'General Calculation'!$K$22,IF(MONTH(B39)=8,'General Calculation'!$L$22,IF(MONTH(B39)=9,'General Calculation'!$M$22,IF(MONTH(B39)=10,'General Calculation'!$N$22,IF(MONTH(B39)=11,'General Calculation'!$O$22,IF(MONTH(B39)=12,'General Calculation'!$P$22,""))))))))))))</f>
        <v>5.3892000000000007</v>
      </c>
      <c r="E39" t="str">
        <f>IF(C39="Initial Stage",'Calculation Sheet Crop 1'!$M$6,IF(C39="Crop Development Phase",'Calculation Sheet Crop 1'!$M$7,IF(C39="Mid Season",'Calculation Sheet Crop 1'!$M$8,IF(C39="Late Season Stage",'Calculation Sheet Crop 1'!$M$9,""))))</f>
        <v/>
      </c>
      <c r="F39">
        <f t="shared" si="1"/>
        <v>0</v>
      </c>
      <c r="P39">
        <f t="shared" si="2"/>
        <v>0</v>
      </c>
      <c r="Q39">
        <f t="shared" si="3"/>
        <v>0</v>
      </c>
      <c r="R39">
        <f t="shared" si="4"/>
        <v>0</v>
      </c>
      <c r="S39">
        <f t="shared" si="5"/>
        <v>0</v>
      </c>
      <c r="T39">
        <f t="shared" si="6"/>
        <v>0</v>
      </c>
      <c r="U39">
        <f t="shared" si="7"/>
        <v>0</v>
      </c>
      <c r="V39">
        <f t="shared" si="8"/>
        <v>0</v>
      </c>
      <c r="W39">
        <f t="shared" si="9"/>
        <v>0</v>
      </c>
      <c r="X39">
        <f t="shared" si="10"/>
        <v>0</v>
      </c>
      <c r="Y39">
        <f t="shared" si="11"/>
        <v>0</v>
      </c>
      <c r="Z39">
        <f t="shared" si="12"/>
        <v>0</v>
      </c>
      <c r="AA39">
        <f t="shared" si="13"/>
        <v>0</v>
      </c>
    </row>
    <row r="40" spans="2:27">
      <c r="B40" s="3">
        <v>42769</v>
      </c>
      <c r="C40" t="str">
        <f>IF(AND(B40&gt;='Calculation Sheet Crop 1'!$K$6,B40&lt;='Calculation Sheet Crop 1'!$L$6),"Initial Stage",IF(AND(B40+1&gt;'Calculation Sheet Crop 1'!$K$7,B40&lt;='Calculation Sheet Crop 1'!$L$7),"Crop Development Phase",IF(AND(B40+1&gt;'Calculation Sheet Crop 1'!$K$8,B40&lt;'Calculation Sheet Crop 1'!$L$8+1),"Mid Season",IF(AND(B40+1&gt;'Calculation Sheet Crop 1'!$K$9,B40-1&lt;'Calculation Sheet Crop 1'!$L$9),"Late Season Stage",""))))</f>
        <v/>
      </c>
      <c r="D40">
        <f>IF(MONTH(B40)=1,'General Calculation'!$E$22,IF(MONTH(B40)=2,'General Calculation'!$F$22,IF(MONTH(B40)=3,'General Calculation'!$G$22,IF(MONTH(B40)=4,'General Calculation'!$H$22,IF(MONTH(B40)=5,'General Calculation'!$I$22,IF(MONTH(B40)=6,'General Calculation'!$J$22,IF(MONTH(B40)=7,'General Calculation'!$K$22,IF(MONTH(B40)=8,'General Calculation'!$L$22,IF(MONTH(B40)=9,'General Calculation'!$M$22,IF(MONTH(B40)=10,'General Calculation'!$N$22,IF(MONTH(B40)=11,'General Calculation'!$O$22,IF(MONTH(B40)=12,'General Calculation'!$P$22,""))))))))))))</f>
        <v>5.3892000000000007</v>
      </c>
      <c r="E40" t="str">
        <f>IF(C40="Initial Stage",'Calculation Sheet Crop 1'!$M$6,IF(C40="Crop Development Phase",'Calculation Sheet Crop 1'!$M$7,IF(C40="Mid Season",'Calculation Sheet Crop 1'!$M$8,IF(C40="Late Season Stage",'Calculation Sheet Crop 1'!$M$9,""))))</f>
        <v/>
      </c>
      <c r="F40">
        <f t="shared" si="1"/>
        <v>0</v>
      </c>
      <c r="P40">
        <f t="shared" si="2"/>
        <v>0</v>
      </c>
      <c r="Q40">
        <f t="shared" si="3"/>
        <v>0</v>
      </c>
      <c r="R40">
        <f t="shared" si="4"/>
        <v>0</v>
      </c>
      <c r="S40">
        <f t="shared" si="5"/>
        <v>0</v>
      </c>
      <c r="T40">
        <f t="shared" si="6"/>
        <v>0</v>
      </c>
      <c r="U40">
        <f t="shared" si="7"/>
        <v>0</v>
      </c>
      <c r="V40">
        <f t="shared" si="8"/>
        <v>0</v>
      </c>
      <c r="W40">
        <f t="shared" si="9"/>
        <v>0</v>
      </c>
      <c r="X40">
        <f t="shared" si="10"/>
        <v>0</v>
      </c>
      <c r="Y40">
        <f t="shared" si="11"/>
        <v>0</v>
      </c>
      <c r="Z40">
        <f t="shared" si="12"/>
        <v>0</v>
      </c>
      <c r="AA40">
        <f t="shared" si="13"/>
        <v>0</v>
      </c>
    </row>
    <row r="41" spans="2:27">
      <c r="B41" s="3">
        <v>42770</v>
      </c>
      <c r="C41" t="str">
        <f>IF(AND(B41&gt;='Calculation Sheet Crop 1'!$K$6,B41&lt;='Calculation Sheet Crop 1'!$L$6),"Initial Stage",IF(AND(B41+1&gt;'Calculation Sheet Crop 1'!$K$7,B41&lt;='Calculation Sheet Crop 1'!$L$7),"Crop Development Phase",IF(AND(B41+1&gt;'Calculation Sheet Crop 1'!$K$8,B41&lt;'Calculation Sheet Crop 1'!$L$8+1),"Mid Season",IF(AND(B41+1&gt;'Calculation Sheet Crop 1'!$K$9,B41-1&lt;'Calculation Sheet Crop 1'!$L$9),"Late Season Stage",""))))</f>
        <v/>
      </c>
      <c r="D41">
        <f>IF(MONTH(B41)=1,'General Calculation'!$E$22,IF(MONTH(B41)=2,'General Calculation'!$F$22,IF(MONTH(B41)=3,'General Calculation'!$G$22,IF(MONTH(B41)=4,'General Calculation'!$H$22,IF(MONTH(B41)=5,'General Calculation'!$I$22,IF(MONTH(B41)=6,'General Calculation'!$J$22,IF(MONTH(B41)=7,'General Calculation'!$K$22,IF(MONTH(B41)=8,'General Calculation'!$L$22,IF(MONTH(B41)=9,'General Calculation'!$M$22,IF(MONTH(B41)=10,'General Calculation'!$N$22,IF(MONTH(B41)=11,'General Calculation'!$O$22,IF(MONTH(B41)=12,'General Calculation'!$P$22,""))))))))))))</f>
        <v>5.3892000000000007</v>
      </c>
      <c r="E41" t="str">
        <f>IF(C41="Initial Stage",'Calculation Sheet Crop 1'!$M$6,IF(C41="Crop Development Phase",'Calculation Sheet Crop 1'!$M$7,IF(C41="Mid Season",'Calculation Sheet Crop 1'!$M$8,IF(C41="Late Season Stage",'Calculation Sheet Crop 1'!$M$9,""))))</f>
        <v/>
      </c>
      <c r="F41">
        <f t="shared" si="1"/>
        <v>0</v>
      </c>
      <c r="P41">
        <f t="shared" si="2"/>
        <v>0</v>
      </c>
      <c r="Q41">
        <f t="shared" si="3"/>
        <v>0</v>
      </c>
      <c r="R41">
        <f t="shared" si="4"/>
        <v>0</v>
      </c>
      <c r="S41">
        <f t="shared" si="5"/>
        <v>0</v>
      </c>
      <c r="T41">
        <f t="shared" si="6"/>
        <v>0</v>
      </c>
      <c r="U41">
        <f t="shared" si="7"/>
        <v>0</v>
      </c>
      <c r="V41">
        <f t="shared" si="8"/>
        <v>0</v>
      </c>
      <c r="W41">
        <f t="shared" si="9"/>
        <v>0</v>
      </c>
      <c r="X41">
        <f t="shared" si="10"/>
        <v>0</v>
      </c>
      <c r="Y41">
        <f t="shared" si="11"/>
        <v>0</v>
      </c>
      <c r="Z41">
        <f t="shared" si="12"/>
        <v>0</v>
      </c>
      <c r="AA41">
        <f t="shared" si="13"/>
        <v>0</v>
      </c>
    </row>
    <row r="42" spans="2:27">
      <c r="B42" s="3">
        <v>42771</v>
      </c>
      <c r="C42" t="str">
        <f>IF(AND(B42&gt;='Calculation Sheet Crop 1'!$K$6,B42&lt;='Calculation Sheet Crop 1'!$L$6),"Initial Stage",IF(AND(B42+1&gt;'Calculation Sheet Crop 1'!$K$7,B42&lt;='Calculation Sheet Crop 1'!$L$7),"Crop Development Phase",IF(AND(B42+1&gt;'Calculation Sheet Crop 1'!$K$8,B42&lt;'Calculation Sheet Crop 1'!$L$8+1),"Mid Season",IF(AND(B42+1&gt;'Calculation Sheet Crop 1'!$K$9,B42-1&lt;'Calculation Sheet Crop 1'!$L$9),"Late Season Stage",""))))</f>
        <v/>
      </c>
      <c r="D42">
        <f>IF(MONTH(B42)=1,'General Calculation'!$E$22,IF(MONTH(B42)=2,'General Calculation'!$F$22,IF(MONTH(B42)=3,'General Calculation'!$G$22,IF(MONTH(B42)=4,'General Calculation'!$H$22,IF(MONTH(B42)=5,'General Calculation'!$I$22,IF(MONTH(B42)=6,'General Calculation'!$J$22,IF(MONTH(B42)=7,'General Calculation'!$K$22,IF(MONTH(B42)=8,'General Calculation'!$L$22,IF(MONTH(B42)=9,'General Calculation'!$M$22,IF(MONTH(B42)=10,'General Calculation'!$N$22,IF(MONTH(B42)=11,'General Calculation'!$O$22,IF(MONTH(B42)=12,'General Calculation'!$P$22,""))))))))))))</f>
        <v>5.3892000000000007</v>
      </c>
      <c r="E42" t="str">
        <f>IF(C42="Initial Stage",'Calculation Sheet Crop 1'!$M$6,IF(C42="Crop Development Phase",'Calculation Sheet Crop 1'!$M$7,IF(C42="Mid Season",'Calculation Sheet Crop 1'!$M$8,IF(C42="Late Season Stage",'Calculation Sheet Crop 1'!$M$9,""))))</f>
        <v/>
      </c>
      <c r="F42">
        <f t="shared" si="1"/>
        <v>0</v>
      </c>
      <c r="P42">
        <f t="shared" si="2"/>
        <v>0</v>
      </c>
      <c r="Q42">
        <f t="shared" si="3"/>
        <v>0</v>
      </c>
      <c r="R42">
        <f t="shared" si="4"/>
        <v>0</v>
      </c>
      <c r="S42">
        <f t="shared" si="5"/>
        <v>0</v>
      </c>
      <c r="T42">
        <f t="shared" si="6"/>
        <v>0</v>
      </c>
      <c r="U42">
        <f t="shared" si="7"/>
        <v>0</v>
      </c>
      <c r="V42">
        <f t="shared" si="8"/>
        <v>0</v>
      </c>
      <c r="W42">
        <f t="shared" si="9"/>
        <v>0</v>
      </c>
      <c r="X42">
        <f t="shared" si="10"/>
        <v>0</v>
      </c>
      <c r="Y42">
        <f t="shared" si="11"/>
        <v>0</v>
      </c>
      <c r="Z42">
        <f t="shared" si="12"/>
        <v>0</v>
      </c>
      <c r="AA42">
        <f t="shared" si="13"/>
        <v>0</v>
      </c>
    </row>
    <row r="43" spans="2:27">
      <c r="B43" s="3">
        <v>42772</v>
      </c>
      <c r="C43" t="str">
        <f>IF(AND(B43&gt;='Calculation Sheet Crop 1'!$K$6,B43&lt;='Calculation Sheet Crop 1'!$L$6),"Initial Stage",IF(AND(B43+1&gt;'Calculation Sheet Crop 1'!$K$7,B43&lt;='Calculation Sheet Crop 1'!$L$7),"Crop Development Phase",IF(AND(B43+1&gt;'Calculation Sheet Crop 1'!$K$8,B43&lt;'Calculation Sheet Crop 1'!$L$8+1),"Mid Season",IF(AND(B43+1&gt;'Calculation Sheet Crop 1'!$K$9,B43-1&lt;'Calculation Sheet Crop 1'!$L$9),"Late Season Stage",""))))</f>
        <v/>
      </c>
      <c r="D43">
        <f>IF(MONTH(B43)=1,'General Calculation'!$E$22,IF(MONTH(B43)=2,'General Calculation'!$F$22,IF(MONTH(B43)=3,'General Calculation'!$G$22,IF(MONTH(B43)=4,'General Calculation'!$H$22,IF(MONTH(B43)=5,'General Calculation'!$I$22,IF(MONTH(B43)=6,'General Calculation'!$J$22,IF(MONTH(B43)=7,'General Calculation'!$K$22,IF(MONTH(B43)=8,'General Calculation'!$L$22,IF(MONTH(B43)=9,'General Calculation'!$M$22,IF(MONTH(B43)=10,'General Calculation'!$N$22,IF(MONTH(B43)=11,'General Calculation'!$O$22,IF(MONTH(B43)=12,'General Calculation'!$P$22,""))))))))))))</f>
        <v>5.3892000000000007</v>
      </c>
      <c r="E43" t="str">
        <f>IF(C43="Initial Stage",'Calculation Sheet Crop 1'!$M$6,IF(C43="Crop Development Phase",'Calculation Sheet Crop 1'!$M$7,IF(C43="Mid Season",'Calculation Sheet Crop 1'!$M$8,IF(C43="Late Season Stage",'Calculation Sheet Crop 1'!$M$9,""))))</f>
        <v/>
      </c>
      <c r="F43">
        <f t="shared" si="1"/>
        <v>0</v>
      </c>
      <c r="P43">
        <f t="shared" si="2"/>
        <v>0</v>
      </c>
      <c r="Q43">
        <f t="shared" si="3"/>
        <v>0</v>
      </c>
      <c r="R43">
        <f t="shared" si="4"/>
        <v>0</v>
      </c>
      <c r="S43">
        <f t="shared" si="5"/>
        <v>0</v>
      </c>
      <c r="T43">
        <f t="shared" si="6"/>
        <v>0</v>
      </c>
      <c r="U43">
        <f t="shared" si="7"/>
        <v>0</v>
      </c>
      <c r="V43">
        <f t="shared" si="8"/>
        <v>0</v>
      </c>
      <c r="W43">
        <f t="shared" si="9"/>
        <v>0</v>
      </c>
      <c r="X43">
        <f t="shared" si="10"/>
        <v>0</v>
      </c>
      <c r="Y43">
        <f t="shared" si="11"/>
        <v>0</v>
      </c>
      <c r="Z43">
        <f t="shared" si="12"/>
        <v>0</v>
      </c>
      <c r="AA43">
        <f t="shared" si="13"/>
        <v>0</v>
      </c>
    </row>
    <row r="44" spans="2:27">
      <c r="B44" s="3">
        <v>42773</v>
      </c>
      <c r="C44" t="str">
        <f>IF(AND(B44&gt;='Calculation Sheet Crop 1'!$K$6,B44&lt;='Calculation Sheet Crop 1'!$L$6),"Initial Stage",IF(AND(B44+1&gt;'Calculation Sheet Crop 1'!$K$7,B44&lt;='Calculation Sheet Crop 1'!$L$7),"Crop Development Phase",IF(AND(B44+1&gt;'Calculation Sheet Crop 1'!$K$8,B44&lt;'Calculation Sheet Crop 1'!$L$8+1),"Mid Season",IF(AND(B44+1&gt;'Calculation Sheet Crop 1'!$K$9,B44-1&lt;'Calculation Sheet Crop 1'!$L$9),"Late Season Stage",""))))</f>
        <v/>
      </c>
      <c r="D44">
        <f>IF(MONTH(B44)=1,'General Calculation'!$E$22,IF(MONTH(B44)=2,'General Calculation'!$F$22,IF(MONTH(B44)=3,'General Calculation'!$G$22,IF(MONTH(B44)=4,'General Calculation'!$H$22,IF(MONTH(B44)=5,'General Calculation'!$I$22,IF(MONTH(B44)=6,'General Calculation'!$J$22,IF(MONTH(B44)=7,'General Calculation'!$K$22,IF(MONTH(B44)=8,'General Calculation'!$L$22,IF(MONTH(B44)=9,'General Calculation'!$M$22,IF(MONTH(B44)=10,'General Calculation'!$N$22,IF(MONTH(B44)=11,'General Calculation'!$O$22,IF(MONTH(B44)=12,'General Calculation'!$P$22,""))))))))))))</f>
        <v>5.3892000000000007</v>
      </c>
      <c r="E44" t="str">
        <f>IF(C44="Initial Stage",'Calculation Sheet Crop 1'!$M$6,IF(C44="Crop Development Phase",'Calculation Sheet Crop 1'!$M$7,IF(C44="Mid Season",'Calculation Sheet Crop 1'!$M$8,IF(C44="Late Season Stage",'Calculation Sheet Crop 1'!$M$9,""))))</f>
        <v/>
      </c>
      <c r="F44">
        <f t="shared" si="1"/>
        <v>0</v>
      </c>
      <c r="P44">
        <f t="shared" si="2"/>
        <v>0</v>
      </c>
      <c r="Q44">
        <f t="shared" si="3"/>
        <v>0</v>
      </c>
      <c r="R44">
        <f t="shared" si="4"/>
        <v>0</v>
      </c>
      <c r="S44">
        <f t="shared" si="5"/>
        <v>0</v>
      </c>
      <c r="T44">
        <f t="shared" si="6"/>
        <v>0</v>
      </c>
      <c r="U44">
        <f t="shared" si="7"/>
        <v>0</v>
      </c>
      <c r="V44">
        <f t="shared" si="8"/>
        <v>0</v>
      </c>
      <c r="W44">
        <f t="shared" si="9"/>
        <v>0</v>
      </c>
      <c r="X44">
        <f t="shared" si="10"/>
        <v>0</v>
      </c>
      <c r="Y44">
        <f t="shared" si="11"/>
        <v>0</v>
      </c>
      <c r="Z44">
        <f t="shared" si="12"/>
        <v>0</v>
      </c>
      <c r="AA44">
        <f t="shared" si="13"/>
        <v>0</v>
      </c>
    </row>
    <row r="45" spans="2:27">
      <c r="B45" s="3">
        <v>42774</v>
      </c>
      <c r="C45" t="str">
        <f>IF(AND(B45&gt;='Calculation Sheet Crop 1'!$K$6,B45&lt;='Calculation Sheet Crop 1'!$L$6),"Initial Stage",IF(AND(B45+1&gt;'Calculation Sheet Crop 1'!$K$7,B45&lt;='Calculation Sheet Crop 1'!$L$7),"Crop Development Phase",IF(AND(B45+1&gt;'Calculation Sheet Crop 1'!$K$8,B45&lt;'Calculation Sheet Crop 1'!$L$8+1),"Mid Season",IF(AND(B45+1&gt;'Calculation Sheet Crop 1'!$K$9,B45-1&lt;'Calculation Sheet Crop 1'!$L$9),"Late Season Stage",""))))</f>
        <v/>
      </c>
      <c r="D45">
        <f>IF(MONTH(B45)=1,'General Calculation'!$E$22,IF(MONTH(B45)=2,'General Calculation'!$F$22,IF(MONTH(B45)=3,'General Calculation'!$G$22,IF(MONTH(B45)=4,'General Calculation'!$H$22,IF(MONTH(B45)=5,'General Calculation'!$I$22,IF(MONTH(B45)=6,'General Calculation'!$J$22,IF(MONTH(B45)=7,'General Calculation'!$K$22,IF(MONTH(B45)=8,'General Calculation'!$L$22,IF(MONTH(B45)=9,'General Calculation'!$M$22,IF(MONTH(B45)=10,'General Calculation'!$N$22,IF(MONTH(B45)=11,'General Calculation'!$O$22,IF(MONTH(B45)=12,'General Calculation'!$P$22,""))))))))))))</f>
        <v>5.3892000000000007</v>
      </c>
      <c r="E45" t="str">
        <f>IF(C45="Initial Stage",'Calculation Sheet Crop 1'!$M$6,IF(C45="Crop Development Phase",'Calculation Sheet Crop 1'!$M$7,IF(C45="Mid Season",'Calculation Sheet Crop 1'!$M$8,IF(C45="Late Season Stage",'Calculation Sheet Crop 1'!$M$9,""))))</f>
        <v/>
      </c>
      <c r="F45">
        <f t="shared" si="1"/>
        <v>0</v>
      </c>
      <c r="P45">
        <f t="shared" si="2"/>
        <v>0</v>
      </c>
      <c r="Q45">
        <f t="shared" si="3"/>
        <v>0</v>
      </c>
      <c r="R45">
        <f t="shared" si="4"/>
        <v>0</v>
      </c>
      <c r="S45">
        <f t="shared" si="5"/>
        <v>0</v>
      </c>
      <c r="T45">
        <f t="shared" si="6"/>
        <v>0</v>
      </c>
      <c r="U45">
        <f t="shared" si="7"/>
        <v>0</v>
      </c>
      <c r="V45">
        <f t="shared" si="8"/>
        <v>0</v>
      </c>
      <c r="W45">
        <f t="shared" si="9"/>
        <v>0</v>
      </c>
      <c r="X45">
        <f t="shared" si="10"/>
        <v>0</v>
      </c>
      <c r="Y45">
        <f t="shared" si="11"/>
        <v>0</v>
      </c>
      <c r="Z45">
        <f t="shared" si="12"/>
        <v>0</v>
      </c>
      <c r="AA45">
        <f t="shared" si="13"/>
        <v>0</v>
      </c>
    </row>
    <row r="46" spans="2:27">
      <c r="B46" s="3">
        <v>42775</v>
      </c>
      <c r="C46" t="str">
        <f>IF(AND(B46&gt;='Calculation Sheet Crop 1'!$K$6,B46&lt;='Calculation Sheet Crop 1'!$L$6),"Initial Stage",IF(AND(B46+1&gt;'Calculation Sheet Crop 1'!$K$7,B46&lt;='Calculation Sheet Crop 1'!$L$7),"Crop Development Phase",IF(AND(B46+1&gt;'Calculation Sheet Crop 1'!$K$8,B46&lt;'Calculation Sheet Crop 1'!$L$8+1),"Mid Season",IF(AND(B46+1&gt;'Calculation Sheet Crop 1'!$K$9,B46-1&lt;'Calculation Sheet Crop 1'!$L$9),"Late Season Stage",""))))</f>
        <v/>
      </c>
      <c r="D46">
        <f>IF(MONTH(B46)=1,'General Calculation'!$E$22,IF(MONTH(B46)=2,'General Calculation'!$F$22,IF(MONTH(B46)=3,'General Calculation'!$G$22,IF(MONTH(B46)=4,'General Calculation'!$H$22,IF(MONTH(B46)=5,'General Calculation'!$I$22,IF(MONTH(B46)=6,'General Calculation'!$J$22,IF(MONTH(B46)=7,'General Calculation'!$K$22,IF(MONTH(B46)=8,'General Calculation'!$L$22,IF(MONTH(B46)=9,'General Calculation'!$M$22,IF(MONTH(B46)=10,'General Calculation'!$N$22,IF(MONTH(B46)=11,'General Calculation'!$O$22,IF(MONTH(B46)=12,'General Calculation'!$P$22,""))))))))))))</f>
        <v>5.3892000000000007</v>
      </c>
      <c r="E46" t="str">
        <f>IF(C46="Initial Stage",'Calculation Sheet Crop 1'!$M$6,IF(C46="Crop Development Phase",'Calculation Sheet Crop 1'!$M$7,IF(C46="Mid Season",'Calculation Sheet Crop 1'!$M$8,IF(C46="Late Season Stage",'Calculation Sheet Crop 1'!$M$9,""))))</f>
        <v/>
      </c>
      <c r="F46">
        <f t="shared" si="1"/>
        <v>0</v>
      </c>
      <c r="P46">
        <f t="shared" si="2"/>
        <v>0</v>
      </c>
      <c r="Q46">
        <f t="shared" si="3"/>
        <v>0</v>
      </c>
      <c r="R46">
        <f t="shared" si="4"/>
        <v>0</v>
      </c>
      <c r="S46">
        <f t="shared" si="5"/>
        <v>0</v>
      </c>
      <c r="T46">
        <f t="shared" si="6"/>
        <v>0</v>
      </c>
      <c r="U46">
        <f t="shared" si="7"/>
        <v>0</v>
      </c>
      <c r="V46">
        <f t="shared" si="8"/>
        <v>0</v>
      </c>
      <c r="W46">
        <f t="shared" si="9"/>
        <v>0</v>
      </c>
      <c r="X46">
        <f t="shared" si="10"/>
        <v>0</v>
      </c>
      <c r="Y46">
        <f t="shared" si="11"/>
        <v>0</v>
      </c>
      <c r="Z46">
        <f t="shared" si="12"/>
        <v>0</v>
      </c>
      <c r="AA46">
        <f t="shared" si="13"/>
        <v>0</v>
      </c>
    </row>
    <row r="47" spans="2:27">
      <c r="B47" s="3">
        <v>42776</v>
      </c>
      <c r="C47" t="str">
        <f>IF(AND(B47&gt;='Calculation Sheet Crop 1'!$K$6,B47&lt;='Calculation Sheet Crop 1'!$L$6),"Initial Stage",IF(AND(B47+1&gt;'Calculation Sheet Crop 1'!$K$7,B47&lt;='Calculation Sheet Crop 1'!$L$7),"Crop Development Phase",IF(AND(B47+1&gt;'Calculation Sheet Crop 1'!$K$8,B47&lt;'Calculation Sheet Crop 1'!$L$8+1),"Mid Season",IF(AND(B47+1&gt;'Calculation Sheet Crop 1'!$K$9,B47-1&lt;'Calculation Sheet Crop 1'!$L$9),"Late Season Stage",""))))</f>
        <v/>
      </c>
      <c r="D47">
        <f>IF(MONTH(B47)=1,'General Calculation'!$E$22,IF(MONTH(B47)=2,'General Calculation'!$F$22,IF(MONTH(B47)=3,'General Calculation'!$G$22,IF(MONTH(B47)=4,'General Calculation'!$H$22,IF(MONTH(B47)=5,'General Calculation'!$I$22,IF(MONTH(B47)=6,'General Calculation'!$J$22,IF(MONTH(B47)=7,'General Calculation'!$K$22,IF(MONTH(B47)=8,'General Calculation'!$L$22,IF(MONTH(B47)=9,'General Calculation'!$M$22,IF(MONTH(B47)=10,'General Calculation'!$N$22,IF(MONTH(B47)=11,'General Calculation'!$O$22,IF(MONTH(B47)=12,'General Calculation'!$P$22,""))))))))))))</f>
        <v>5.3892000000000007</v>
      </c>
      <c r="E47" t="str">
        <f>IF(C47="Initial Stage",'Calculation Sheet Crop 1'!$M$6,IF(C47="Crop Development Phase",'Calculation Sheet Crop 1'!$M$7,IF(C47="Mid Season",'Calculation Sheet Crop 1'!$M$8,IF(C47="Late Season Stage",'Calculation Sheet Crop 1'!$M$9,""))))</f>
        <v/>
      </c>
      <c r="F47">
        <f t="shared" si="1"/>
        <v>0</v>
      </c>
      <c r="P47">
        <f t="shared" si="2"/>
        <v>0</v>
      </c>
      <c r="Q47">
        <f t="shared" si="3"/>
        <v>0</v>
      </c>
      <c r="R47">
        <f t="shared" si="4"/>
        <v>0</v>
      </c>
      <c r="S47">
        <f t="shared" si="5"/>
        <v>0</v>
      </c>
      <c r="T47">
        <f t="shared" si="6"/>
        <v>0</v>
      </c>
      <c r="U47">
        <f t="shared" si="7"/>
        <v>0</v>
      </c>
      <c r="V47">
        <f t="shared" si="8"/>
        <v>0</v>
      </c>
      <c r="W47">
        <f t="shared" si="9"/>
        <v>0</v>
      </c>
      <c r="X47">
        <f t="shared" si="10"/>
        <v>0</v>
      </c>
      <c r="Y47">
        <f t="shared" si="11"/>
        <v>0</v>
      </c>
      <c r="Z47">
        <f t="shared" si="12"/>
        <v>0</v>
      </c>
      <c r="AA47">
        <f t="shared" si="13"/>
        <v>0</v>
      </c>
    </row>
    <row r="48" spans="2:27">
      <c r="B48" s="3">
        <v>42777</v>
      </c>
      <c r="C48" t="str">
        <f>IF(AND(B48&gt;='Calculation Sheet Crop 1'!$K$6,B48&lt;='Calculation Sheet Crop 1'!$L$6),"Initial Stage",IF(AND(B48+1&gt;'Calculation Sheet Crop 1'!$K$7,B48&lt;='Calculation Sheet Crop 1'!$L$7),"Crop Development Phase",IF(AND(B48+1&gt;'Calculation Sheet Crop 1'!$K$8,B48&lt;'Calculation Sheet Crop 1'!$L$8+1),"Mid Season",IF(AND(B48+1&gt;'Calculation Sheet Crop 1'!$K$9,B48-1&lt;'Calculation Sheet Crop 1'!$L$9),"Late Season Stage",""))))</f>
        <v/>
      </c>
      <c r="D48">
        <f>IF(MONTH(B48)=1,'General Calculation'!$E$22,IF(MONTH(B48)=2,'General Calculation'!$F$22,IF(MONTH(B48)=3,'General Calculation'!$G$22,IF(MONTH(B48)=4,'General Calculation'!$H$22,IF(MONTH(B48)=5,'General Calculation'!$I$22,IF(MONTH(B48)=6,'General Calculation'!$J$22,IF(MONTH(B48)=7,'General Calculation'!$K$22,IF(MONTH(B48)=8,'General Calculation'!$L$22,IF(MONTH(B48)=9,'General Calculation'!$M$22,IF(MONTH(B48)=10,'General Calculation'!$N$22,IF(MONTH(B48)=11,'General Calculation'!$O$22,IF(MONTH(B48)=12,'General Calculation'!$P$22,""))))))))))))</f>
        <v>5.3892000000000007</v>
      </c>
      <c r="E48" t="str">
        <f>IF(C48="Initial Stage",'Calculation Sheet Crop 1'!$M$6,IF(C48="Crop Development Phase",'Calculation Sheet Crop 1'!$M$7,IF(C48="Mid Season",'Calculation Sheet Crop 1'!$M$8,IF(C48="Late Season Stage",'Calculation Sheet Crop 1'!$M$9,""))))</f>
        <v/>
      </c>
      <c r="F48">
        <f t="shared" si="1"/>
        <v>0</v>
      </c>
      <c r="P48">
        <f t="shared" si="2"/>
        <v>0</v>
      </c>
      <c r="Q48">
        <f t="shared" si="3"/>
        <v>0</v>
      </c>
      <c r="R48">
        <f t="shared" si="4"/>
        <v>0</v>
      </c>
      <c r="S48">
        <f t="shared" si="5"/>
        <v>0</v>
      </c>
      <c r="T48">
        <f t="shared" si="6"/>
        <v>0</v>
      </c>
      <c r="U48">
        <f t="shared" si="7"/>
        <v>0</v>
      </c>
      <c r="V48">
        <f t="shared" si="8"/>
        <v>0</v>
      </c>
      <c r="W48">
        <f t="shared" si="9"/>
        <v>0</v>
      </c>
      <c r="X48">
        <f t="shared" si="10"/>
        <v>0</v>
      </c>
      <c r="Y48">
        <f t="shared" si="11"/>
        <v>0</v>
      </c>
      <c r="Z48">
        <f t="shared" si="12"/>
        <v>0</v>
      </c>
      <c r="AA48">
        <f t="shared" si="13"/>
        <v>0</v>
      </c>
    </row>
    <row r="49" spans="2:27">
      <c r="B49" s="3">
        <v>42778</v>
      </c>
      <c r="C49" t="str">
        <f>IF(AND(B49&gt;='Calculation Sheet Crop 1'!$K$6,B49&lt;='Calculation Sheet Crop 1'!$L$6),"Initial Stage",IF(AND(B49+1&gt;'Calculation Sheet Crop 1'!$K$7,B49&lt;='Calculation Sheet Crop 1'!$L$7),"Crop Development Phase",IF(AND(B49+1&gt;'Calculation Sheet Crop 1'!$K$8,B49&lt;'Calculation Sheet Crop 1'!$L$8+1),"Mid Season",IF(AND(B49+1&gt;'Calculation Sheet Crop 1'!$K$9,B49-1&lt;'Calculation Sheet Crop 1'!$L$9),"Late Season Stage",""))))</f>
        <v/>
      </c>
      <c r="D49">
        <f>IF(MONTH(B49)=1,'General Calculation'!$E$22,IF(MONTH(B49)=2,'General Calculation'!$F$22,IF(MONTH(B49)=3,'General Calculation'!$G$22,IF(MONTH(B49)=4,'General Calculation'!$H$22,IF(MONTH(B49)=5,'General Calculation'!$I$22,IF(MONTH(B49)=6,'General Calculation'!$J$22,IF(MONTH(B49)=7,'General Calculation'!$K$22,IF(MONTH(B49)=8,'General Calculation'!$L$22,IF(MONTH(B49)=9,'General Calculation'!$M$22,IF(MONTH(B49)=10,'General Calculation'!$N$22,IF(MONTH(B49)=11,'General Calculation'!$O$22,IF(MONTH(B49)=12,'General Calculation'!$P$22,""))))))))))))</f>
        <v>5.3892000000000007</v>
      </c>
      <c r="E49" t="str">
        <f>IF(C49="Initial Stage",'Calculation Sheet Crop 1'!$M$6,IF(C49="Crop Development Phase",'Calculation Sheet Crop 1'!$M$7,IF(C49="Mid Season",'Calculation Sheet Crop 1'!$M$8,IF(C49="Late Season Stage",'Calculation Sheet Crop 1'!$M$9,""))))</f>
        <v/>
      </c>
      <c r="F49">
        <f t="shared" si="1"/>
        <v>0</v>
      </c>
      <c r="P49">
        <f t="shared" si="2"/>
        <v>0</v>
      </c>
      <c r="Q49">
        <f t="shared" si="3"/>
        <v>0</v>
      </c>
      <c r="R49">
        <f t="shared" si="4"/>
        <v>0</v>
      </c>
      <c r="S49">
        <f t="shared" si="5"/>
        <v>0</v>
      </c>
      <c r="T49">
        <f t="shared" si="6"/>
        <v>0</v>
      </c>
      <c r="U49">
        <f t="shared" si="7"/>
        <v>0</v>
      </c>
      <c r="V49">
        <f t="shared" si="8"/>
        <v>0</v>
      </c>
      <c r="W49">
        <f t="shared" si="9"/>
        <v>0</v>
      </c>
      <c r="X49">
        <f t="shared" si="10"/>
        <v>0</v>
      </c>
      <c r="Y49">
        <f t="shared" si="11"/>
        <v>0</v>
      </c>
      <c r="Z49">
        <f t="shared" si="12"/>
        <v>0</v>
      </c>
      <c r="AA49">
        <f t="shared" si="13"/>
        <v>0</v>
      </c>
    </row>
    <row r="50" spans="2:27">
      <c r="B50" s="3">
        <v>42779</v>
      </c>
      <c r="C50" t="str">
        <f>IF(AND(B50&gt;='Calculation Sheet Crop 1'!$K$6,B50&lt;='Calculation Sheet Crop 1'!$L$6),"Initial Stage",IF(AND(B50+1&gt;'Calculation Sheet Crop 1'!$K$7,B50&lt;='Calculation Sheet Crop 1'!$L$7),"Crop Development Phase",IF(AND(B50+1&gt;'Calculation Sheet Crop 1'!$K$8,B50&lt;'Calculation Sheet Crop 1'!$L$8+1),"Mid Season",IF(AND(B50+1&gt;'Calculation Sheet Crop 1'!$K$9,B50-1&lt;'Calculation Sheet Crop 1'!$L$9),"Late Season Stage",""))))</f>
        <v/>
      </c>
      <c r="D50">
        <f>IF(MONTH(B50)=1,'General Calculation'!$E$22,IF(MONTH(B50)=2,'General Calculation'!$F$22,IF(MONTH(B50)=3,'General Calculation'!$G$22,IF(MONTH(B50)=4,'General Calculation'!$H$22,IF(MONTH(B50)=5,'General Calculation'!$I$22,IF(MONTH(B50)=6,'General Calculation'!$J$22,IF(MONTH(B50)=7,'General Calculation'!$K$22,IF(MONTH(B50)=8,'General Calculation'!$L$22,IF(MONTH(B50)=9,'General Calculation'!$M$22,IF(MONTH(B50)=10,'General Calculation'!$N$22,IF(MONTH(B50)=11,'General Calculation'!$O$22,IF(MONTH(B50)=12,'General Calculation'!$P$22,""))))))))))))</f>
        <v>5.3892000000000007</v>
      </c>
      <c r="E50" t="str">
        <f>IF(C50="Initial Stage",'Calculation Sheet Crop 1'!$M$6,IF(C50="Crop Development Phase",'Calculation Sheet Crop 1'!$M$7,IF(C50="Mid Season",'Calculation Sheet Crop 1'!$M$8,IF(C50="Late Season Stage",'Calculation Sheet Crop 1'!$M$9,""))))</f>
        <v/>
      </c>
      <c r="F50">
        <f t="shared" si="1"/>
        <v>0</v>
      </c>
      <c r="P50">
        <f t="shared" si="2"/>
        <v>0</v>
      </c>
      <c r="Q50">
        <f t="shared" si="3"/>
        <v>0</v>
      </c>
      <c r="R50">
        <f t="shared" si="4"/>
        <v>0</v>
      </c>
      <c r="S50">
        <f t="shared" si="5"/>
        <v>0</v>
      </c>
      <c r="T50">
        <f t="shared" si="6"/>
        <v>0</v>
      </c>
      <c r="U50">
        <f t="shared" si="7"/>
        <v>0</v>
      </c>
      <c r="V50">
        <f t="shared" si="8"/>
        <v>0</v>
      </c>
      <c r="W50">
        <f t="shared" si="9"/>
        <v>0</v>
      </c>
      <c r="X50">
        <f t="shared" si="10"/>
        <v>0</v>
      </c>
      <c r="Y50">
        <f t="shared" si="11"/>
        <v>0</v>
      </c>
      <c r="Z50">
        <f t="shared" si="12"/>
        <v>0</v>
      </c>
      <c r="AA50">
        <f t="shared" si="13"/>
        <v>0</v>
      </c>
    </row>
    <row r="51" spans="2:27">
      <c r="B51" s="3">
        <v>42780</v>
      </c>
      <c r="C51" t="str">
        <f>IF(AND(B51&gt;='Calculation Sheet Crop 1'!$K$6,B51&lt;='Calculation Sheet Crop 1'!$L$6),"Initial Stage",IF(AND(B51+1&gt;'Calculation Sheet Crop 1'!$K$7,B51&lt;='Calculation Sheet Crop 1'!$L$7),"Crop Development Phase",IF(AND(B51+1&gt;'Calculation Sheet Crop 1'!$K$8,B51&lt;'Calculation Sheet Crop 1'!$L$8+1),"Mid Season",IF(AND(B51+1&gt;'Calculation Sheet Crop 1'!$K$9,B51-1&lt;'Calculation Sheet Crop 1'!$L$9),"Late Season Stage",""))))</f>
        <v/>
      </c>
      <c r="D51">
        <f>IF(MONTH(B51)=1,'General Calculation'!$E$22,IF(MONTH(B51)=2,'General Calculation'!$F$22,IF(MONTH(B51)=3,'General Calculation'!$G$22,IF(MONTH(B51)=4,'General Calculation'!$H$22,IF(MONTH(B51)=5,'General Calculation'!$I$22,IF(MONTH(B51)=6,'General Calculation'!$J$22,IF(MONTH(B51)=7,'General Calculation'!$K$22,IF(MONTH(B51)=8,'General Calculation'!$L$22,IF(MONTH(B51)=9,'General Calculation'!$M$22,IF(MONTH(B51)=10,'General Calculation'!$N$22,IF(MONTH(B51)=11,'General Calculation'!$O$22,IF(MONTH(B51)=12,'General Calculation'!$P$22,""))))))))))))</f>
        <v>5.3892000000000007</v>
      </c>
      <c r="E51" t="str">
        <f>IF(C51="Initial Stage",'Calculation Sheet Crop 1'!$M$6,IF(C51="Crop Development Phase",'Calculation Sheet Crop 1'!$M$7,IF(C51="Mid Season",'Calculation Sheet Crop 1'!$M$8,IF(C51="Late Season Stage",'Calculation Sheet Crop 1'!$M$9,""))))</f>
        <v/>
      </c>
      <c r="F51">
        <f t="shared" si="1"/>
        <v>0</v>
      </c>
      <c r="P51">
        <f t="shared" si="2"/>
        <v>0</v>
      </c>
      <c r="Q51">
        <f t="shared" si="3"/>
        <v>0</v>
      </c>
      <c r="R51">
        <f t="shared" si="4"/>
        <v>0</v>
      </c>
      <c r="S51">
        <f t="shared" si="5"/>
        <v>0</v>
      </c>
      <c r="T51">
        <f t="shared" si="6"/>
        <v>0</v>
      </c>
      <c r="U51">
        <f t="shared" si="7"/>
        <v>0</v>
      </c>
      <c r="V51">
        <f t="shared" si="8"/>
        <v>0</v>
      </c>
      <c r="W51">
        <f t="shared" si="9"/>
        <v>0</v>
      </c>
      <c r="X51">
        <f t="shared" si="10"/>
        <v>0</v>
      </c>
      <c r="Y51">
        <f t="shared" si="11"/>
        <v>0</v>
      </c>
      <c r="Z51">
        <f t="shared" si="12"/>
        <v>0</v>
      </c>
      <c r="AA51">
        <f t="shared" si="13"/>
        <v>0</v>
      </c>
    </row>
    <row r="52" spans="2:27">
      <c r="B52" s="3">
        <v>42781</v>
      </c>
      <c r="C52" t="str">
        <f>IF(AND(B52&gt;='Calculation Sheet Crop 1'!$K$6,B52&lt;='Calculation Sheet Crop 1'!$L$6),"Initial Stage",IF(AND(B52+1&gt;'Calculation Sheet Crop 1'!$K$7,B52&lt;='Calculation Sheet Crop 1'!$L$7),"Crop Development Phase",IF(AND(B52+1&gt;'Calculation Sheet Crop 1'!$K$8,B52&lt;'Calculation Sheet Crop 1'!$L$8+1),"Mid Season",IF(AND(B52+1&gt;'Calculation Sheet Crop 1'!$K$9,B52-1&lt;'Calculation Sheet Crop 1'!$L$9),"Late Season Stage",""))))</f>
        <v/>
      </c>
      <c r="D52">
        <f>IF(MONTH(B52)=1,'General Calculation'!$E$22,IF(MONTH(B52)=2,'General Calculation'!$F$22,IF(MONTH(B52)=3,'General Calculation'!$G$22,IF(MONTH(B52)=4,'General Calculation'!$H$22,IF(MONTH(B52)=5,'General Calculation'!$I$22,IF(MONTH(B52)=6,'General Calculation'!$J$22,IF(MONTH(B52)=7,'General Calculation'!$K$22,IF(MONTH(B52)=8,'General Calculation'!$L$22,IF(MONTH(B52)=9,'General Calculation'!$M$22,IF(MONTH(B52)=10,'General Calculation'!$N$22,IF(MONTH(B52)=11,'General Calculation'!$O$22,IF(MONTH(B52)=12,'General Calculation'!$P$22,""))))))))))))</f>
        <v>5.3892000000000007</v>
      </c>
      <c r="E52" t="str">
        <f>IF(C52="Initial Stage",'Calculation Sheet Crop 1'!$M$6,IF(C52="Crop Development Phase",'Calculation Sheet Crop 1'!$M$7,IF(C52="Mid Season",'Calculation Sheet Crop 1'!$M$8,IF(C52="Late Season Stage",'Calculation Sheet Crop 1'!$M$9,""))))</f>
        <v/>
      </c>
      <c r="F52">
        <f t="shared" si="1"/>
        <v>0</v>
      </c>
      <c r="P52">
        <f t="shared" si="2"/>
        <v>0</v>
      </c>
      <c r="Q52">
        <f t="shared" si="3"/>
        <v>0</v>
      </c>
      <c r="R52">
        <f t="shared" si="4"/>
        <v>0</v>
      </c>
      <c r="S52">
        <f t="shared" si="5"/>
        <v>0</v>
      </c>
      <c r="T52">
        <f t="shared" si="6"/>
        <v>0</v>
      </c>
      <c r="U52">
        <f t="shared" si="7"/>
        <v>0</v>
      </c>
      <c r="V52">
        <f t="shared" si="8"/>
        <v>0</v>
      </c>
      <c r="W52">
        <f t="shared" si="9"/>
        <v>0</v>
      </c>
      <c r="X52">
        <f t="shared" si="10"/>
        <v>0</v>
      </c>
      <c r="Y52">
        <f t="shared" si="11"/>
        <v>0</v>
      </c>
      <c r="Z52">
        <f t="shared" si="12"/>
        <v>0</v>
      </c>
      <c r="AA52">
        <f t="shared" si="13"/>
        <v>0</v>
      </c>
    </row>
    <row r="53" spans="2:27">
      <c r="B53" s="3">
        <v>42782</v>
      </c>
      <c r="C53" t="str">
        <f>IF(AND(B53&gt;='Calculation Sheet Crop 1'!$K$6,B53&lt;='Calculation Sheet Crop 1'!$L$6),"Initial Stage",IF(AND(B53+1&gt;'Calculation Sheet Crop 1'!$K$7,B53&lt;='Calculation Sheet Crop 1'!$L$7),"Crop Development Phase",IF(AND(B53+1&gt;'Calculation Sheet Crop 1'!$K$8,B53&lt;'Calculation Sheet Crop 1'!$L$8+1),"Mid Season",IF(AND(B53+1&gt;'Calculation Sheet Crop 1'!$K$9,B53-1&lt;'Calculation Sheet Crop 1'!$L$9),"Late Season Stage",""))))</f>
        <v/>
      </c>
      <c r="D53">
        <f>IF(MONTH(B53)=1,'General Calculation'!$E$22,IF(MONTH(B53)=2,'General Calculation'!$F$22,IF(MONTH(B53)=3,'General Calculation'!$G$22,IF(MONTH(B53)=4,'General Calculation'!$H$22,IF(MONTH(B53)=5,'General Calculation'!$I$22,IF(MONTH(B53)=6,'General Calculation'!$J$22,IF(MONTH(B53)=7,'General Calculation'!$K$22,IF(MONTH(B53)=8,'General Calculation'!$L$22,IF(MONTH(B53)=9,'General Calculation'!$M$22,IF(MONTH(B53)=10,'General Calculation'!$N$22,IF(MONTH(B53)=11,'General Calculation'!$O$22,IF(MONTH(B53)=12,'General Calculation'!$P$22,""))))))))))))</f>
        <v>5.3892000000000007</v>
      </c>
      <c r="E53" t="str">
        <f>IF(C53="Initial Stage",'Calculation Sheet Crop 1'!$M$6,IF(C53="Crop Development Phase",'Calculation Sheet Crop 1'!$M$7,IF(C53="Mid Season",'Calculation Sheet Crop 1'!$M$8,IF(C53="Late Season Stage",'Calculation Sheet Crop 1'!$M$9,""))))</f>
        <v/>
      </c>
      <c r="F53">
        <f t="shared" si="1"/>
        <v>0</v>
      </c>
      <c r="P53">
        <f t="shared" si="2"/>
        <v>0</v>
      </c>
      <c r="Q53">
        <f t="shared" si="3"/>
        <v>0</v>
      </c>
      <c r="R53">
        <f t="shared" si="4"/>
        <v>0</v>
      </c>
      <c r="S53">
        <f t="shared" si="5"/>
        <v>0</v>
      </c>
      <c r="T53">
        <f t="shared" si="6"/>
        <v>0</v>
      </c>
      <c r="U53">
        <f t="shared" si="7"/>
        <v>0</v>
      </c>
      <c r="V53">
        <f t="shared" si="8"/>
        <v>0</v>
      </c>
      <c r="W53">
        <f t="shared" si="9"/>
        <v>0</v>
      </c>
      <c r="X53">
        <f t="shared" si="10"/>
        <v>0</v>
      </c>
      <c r="Y53">
        <f t="shared" si="11"/>
        <v>0</v>
      </c>
      <c r="Z53">
        <f t="shared" si="12"/>
        <v>0</v>
      </c>
      <c r="AA53">
        <f t="shared" si="13"/>
        <v>0</v>
      </c>
    </row>
    <row r="54" spans="2:27">
      <c r="B54" s="3">
        <v>42783</v>
      </c>
      <c r="C54" t="str">
        <f>IF(AND(B54&gt;='Calculation Sheet Crop 1'!$K$6,B54&lt;='Calculation Sheet Crop 1'!$L$6),"Initial Stage",IF(AND(B54+1&gt;'Calculation Sheet Crop 1'!$K$7,B54&lt;='Calculation Sheet Crop 1'!$L$7),"Crop Development Phase",IF(AND(B54+1&gt;'Calculation Sheet Crop 1'!$K$8,B54&lt;'Calculation Sheet Crop 1'!$L$8+1),"Mid Season",IF(AND(B54+1&gt;'Calculation Sheet Crop 1'!$K$9,B54-1&lt;'Calculation Sheet Crop 1'!$L$9),"Late Season Stage",""))))</f>
        <v/>
      </c>
      <c r="D54">
        <f>IF(MONTH(B54)=1,'General Calculation'!$E$22,IF(MONTH(B54)=2,'General Calculation'!$F$22,IF(MONTH(B54)=3,'General Calculation'!$G$22,IF(MONTH(B54)=4,'General Calculation'!$H$22,IF(MONTH(B54)=5,'General Calculation'!$I$22,IF(MONTH(B54)=6,'General Calculation'!$J$22,IF(MONTH(B54)=7,'General Calculation'!$K$22,IF(MONTH(B54)=8,'General Calculation'!$L$22,IF(MONTH(B54)=9,'General Calculation'!$M$22,IF(MONTH(B54)=10,'General Calculation'!$N$22,IF(MONTH(B54)=11,'General Calculation'!$O$22,IF(MONTH(B54)=12,'General Calculation'!$P$22,""))))))))))))</f>
        <v>5.3892000000000007</v>
      </c>
      <c r="E54" t="str">
        <f>IF(C54="Initial Stage",'Calculation Sheet Crop 1'!$M$6,IF(C54="Crop Development Phase",'Calculation Sheet Crop 1'!$M$7,IF(C54="Mid Season",'Calculation Sheet Crop 1'!$M$8,IF(C54="Late Season Stage",'Calculation Sheet Crop 1'!$M$9,""))))</f>
        <v/>
      </c>
      <c r="F54">
        <f t="shared" si="1"/>
        <v>0</v>
      </c>
      <c r="P54">
        <f t="shared" si="2"/>
        <v>0</v>
      </c>
      <c r="Q54">
        <f t="shared" si="3"/>
        <v>0</v>
      </c>
      <c r="R54">
        <f t="shared" si="4"/>
        <v>0</v>
      </c>
      <c r="S54">
        <f t="shared" si="5"/>
        <v>0</v>
      </c>
      <c r="T54">
        <f t="shared" si="6"/>
        <v>0</v>
      </c>
      <c r="U54">
        <f t="shared" si="7"/>
        <v>0</v>
      </c>
      <c r="V54">
        <f t="shared" si="8"/>
        <v>0</v>
      </c>
      <c r="W54">
        <f t="shared" si="9"/>
        <v>0</v>
      </c>
      <c r="X54">
        <f t="shared" si="10"/>
        <v>0</v>
      </c>
      <c r="Y54">
        <f t="shared" si="11"/>
        <v>0</v>
      </c>
      <c r="Z54">
        <f t="shared" si="12"/>
        <v>0</v>
      </c>
      <c r="AA54">
        <f t="shared" si="13"/>
        <v>0</v>
      </c>
    </row>
    <row r="55" spans="2:27">
      <c r="B55" s="3">
        <v>42784</v>
      </c>
      <c r="C55" t="str">
        <f>IF(AND(B55&gt;='Calculation Sheet Crop 1'!$K$6,B55&lt;='Calculation Sheet Crop 1'!$L$6),"Initial Stage",IF(AND(B55+1&gt;'Calculation Sheet Crop 1'!$K$7,B55&lt;='Calculation Sheet Crop 1'!$L$7),"Crop Development Phase",IF(AND(B55+1&gt;'Calculation Sheet Crop 1'!$K$8,B55&lt;'Calculation Sheet Crop 1'!$L$8+1),"Mid Season",IF(AND(B55+1&gt;'Calculation Sheet Crop 1'!$K$9,B55-1&lt;'Calculation Sheet Crop 1'!$L$9),"Late Season Stage",""))))</f>
        <v/>
      </c>
      <c r="D55">
        <f>IF(MONTH(B55)=1,'General Calculation'!$E$22,IF(MONTH(B55)=2,'General Calculation'!$F$22,IF(MONTH(B55)=3,'General Calculation'!$G$22,IF(MONTH(B55)=4,'General Calculation'!$H$22,IF(MONTH(B55)=5,'General Calculation'!$I$22,IF(MONTH(B55)=6,'General Calculation'!$J$22,IF(MONTH(B55)=7,'General Calculation'!$K$22,IF(MONTH(B55)=8,'General Calculation'!$L$22,IF(MONTH(B55)=9,'General Calculation'!$M$22,IF(MONTH(B55)=10,'General Calculation'!$N$22,IF(MONTH(B55)=11,'General Calculation'!$O$22,IF(MONTH(B55)=12,'General Calculation'!$P$22,""))))))))))))</f>
        <v>5.3892000000000007</v>
      </c>
      <c r="E55" t="str">
        <f>IF(C55="Initial Stage",'Calculation Sheet Crop 1'!$M$6,IF(C55="Crop Development Phase",'Calculation Sheet Crop 1'!$M$7,IF(C55="Mid Season",'Calculation Sheet Crop 1'!$M$8,IF(C55="Late Season Stage",'Calculation Sheet Crop 1'!$M$9,""))))</f>
        <v/>
      </c>
      <c r="F55">
        <f t="shared" si="1"/>
        <v>0</v>
      </c>
      <c r="P55">
        <f t="shared" si="2"/>
        <v>0</v>
      </c>
      <c r="Q55">
        <f t="shared" si="3"/>
        <v>0</v>
      </c>
      <c r="R55">
        <f t="shared" si="4"/>
        <v>0</v>
      </c>
      <c r="S55">
        <f t="shared" si="5"/>
        <v>0</v>
      </c>
      <c r="T55">
        <f t="shared" si="6"/>
        <v>0</v>
      </c>
      <c r="U55">
        <f t="shared" si="7"/>
        <v>0</v>
      </c>
      <c r="V55">
        <f t="shared" si="8"/>
        <v>0</v>
      </c>
      <c r="W55">
        <f t="shared" si="9"/>
        <v>0</v>
      </c>
      <c r="X55">
        <f t="shared" si="10"/>
        <v>0</v>
      </c>
      <c r="Y55">
        <f t="shared" si="11"/>
        <v>0</v>
      </c>
      <c r="Z55">
        <f t="shared" si="12"/>
        <v>0</v>
      </c>
      <c r="AA55">
        <f t="shared" si="13"/>
        <v>0</v>
      </c>
    </row>
    <row r="56" spans="2:27">
      <c r="B56" s="3">
        <v>42785</v>
      </c>
      <c r="C56" t="str">
        <f>IF(AND(B56&gt;='Calculation Sheet Crop 1'!$K$6,B56&lt;='Calculation Sheet Crop 1'!$L$6),"Initial Stage",IF(AND(B56+1&gt;'Calculation Sheet Crop 1'!$K$7,B56&lt;='Calculation Sheet Crop 1'!$L$7),"Crop Development Phase",IF(AND(B56+1&gt;'Calculation Sheet Crop 1'!$K$8,B56&lt;'Calculation Sheet Crop 1'!$L$8+1),"Mid Season",IF(AND(B56+1&gt;'Calculation Sheet Crop 1'!$K$9,B56-1&lt;'Calculation Sheet Crop 1'!$L$9),"Late Season Stage",""))))</f>
        <v/>
      </c>
      <c r="D56">
        <f>IF(MONTH(B56)=1,'General Calculation'!$E$22,IF(MONTH(B56)=2,'General Calculation'!$F$22,IF(MONTH(B56)=3,'General Calculation'!$G$22,IF(MONTH(B56)=4,'General Calculation'!$H$22,IF(MONTH(B56)=5,'General Calculation'!$I$22,IF(MONTH(B56)=6,'General Calculation'!$J$22,IF(MONTH(B56)=7,'General Calculation'!$K$22,IF(MONTH(B56)=8,'General Calculation'!$L$22,IF(MONTH(B56)=9,'General Calculation'!$M$22,IF(MONTH(B56)=10,'General Calculation'!$N$22,IF(MONTH(B56)=11,'General Calculation'!$O$22,IF(MONTH(B56)=12,'General Calculation'!$P$22,""))))))))))))</f>
        <v>5.3892000000000007</v>
      </c>
      <c r="E56" t="str">
        <f>IF(C56="Initial Stage",'Calculation Sheet Crop 1'!$M$6,IF(C56="Crop Development Phase",'Calculation Sheet Crop 1'!$M$7,IF(C56="Mid Season",'Calculation Sheet Crop 1'!$M$8,IF(C56="Late Season Stage",'Calculation Sheet Crop 1'!$M$9,""))))</f>
        <v/>
      </c>
      <c r="F56">
        <f t="shared" si="1"/>
        <v>0</v>
      </c>
      <c r="P56">
        <f t="shared" si="2"/>
        <v>0</v>
      </c>
      <c r="Q56">
        <f t="shared" si="3"/>
        <v>0</v>
      </c>
      <c r="R56">
        <f t="shared" si="4"/>
        <v>0</v>
      </c>
      <c r="S56">
        <f t="shared" si="5"/>
        <v>0</v>
      </c>
      <c r="T56">
        <f t="shared" si="6"/>
        <v>0</v>
      </c>
      <c r="U56">
        <f t="shared" si="7"/>
        <v>0</v>
      </c>
      <c r="V56">
        <f t="shared" si="8"/>
        <v>0</v>
      </c>
      <c r="W56">
        <f t="shared" si="9"/>
        <v>0</v>
      </c>
      <c r="X56">
        <f t="shared" si="10"/>
        <v>0</v>
      </c>
      <c r="Y56">
        <f t="shared" si="11"/>
        <v>0</v>
      </c>
      <c r="Z56">
        <f t="shared" si="12"/>
        <v>0</v>
      </c>
      <c r="AA56">
        <f t="shared" si="13"/>
        <v>0</v>
      </c>
    </row>
    <row r="57" spans="2:27">
      <c r="B57" s="3">
        <v>42786</v>
      </c>
      <c r="C57" t="str">
        <f>IF(AND(B57&gt;='Calculation Sheet Crop 1'!$K$6,B57&lt;='Calculation Sheet Crop 1'!$L$6),"Initial Stage",IF(AND(B57+1&gt;'Calculation Sheet Crop 1'!$K$7,B57&lt;='Calculation Sheet Crop 1'!$L$7),"Crop Development Phase",IF(AND(B57+1&gt;'Calculation Sheet Crop 1'!$K$8,B57&lt;'Calculation Sheet Crop 1'!$L$8+1),"Mid Season",IF(AND(B57+1&gt;'Calculation Sheet Crop 1'!$K$9,B57-1&lt;'Calculation Sheet Crop 1'!$L$9),"Late Season Stage",""))))</f>
        <v/>
      </c>
      <c r="D57">
        <f>IF(MONTH(B57)=1,'General Calculation'!$E$22,IF(MONTH(B57)=2,'General Calculation'!$F$22,IF(MONTH(B57)=3,'General Calculation'!$G$22,IF(MONTH(B57)=4,'General Calculation'!$H$22,IF(MONTH(B57)=5,'General Calculation'!$I$22,IF(MONTH(B57)=6,'General Calculation'!$J$22,IF(MONTH(B57)=7,'General Calculation'!$K$22,IF(MONTH(B57)=8,'General Calculation'!$L$22,IF(MONTH(B57)=9,'General Calculation'!$M$22,IF(MONTH(B57)=10,'General Calculation'!$N$22,IF(MONTH(B57)=11,'General Calculation'!$O$22,IF(MONTH(B57)=12,'General Calculation'!$P$22,""))))))))))))</f>
        <v>5.3892000000000007</v>
      </c>
      <c r="E57" t="str">
        <f>IF(C57="Initial Stage",'Calculation Sheet Crop 1'!$M$6,IF(C57="Crop Development Phase",'Calculation Sheet Crop 1'!$M$7,IF(C57="Mid Season",'Calculation Sheet Crop 1'!$M$8,IF(C57="Late Season Stage",'Calculation Sheet Crop 1'!$M$9,""))))</f>
        <v/>
      </c>
      <c r="F57">
        <f t="shared" si="1"/>
        <v>0</v>
      </c>
      <c r="P57">
        <f t="shared" si="2"/>
        <v>0</v>
      </c>
      <c r="Q57">
        <f t="shared" si="3"/>
        <v>0</v>
      </c>
      <c r="R57">
        <f t="shared" si="4"/>
        <v>0</v>
      </c>
      <c r="S57">
        <f t="shared" si="5"/>
        <v>0</v>
      </c>
      <c r="T57">
        <f t="shared" si="6"/>
        <v>0</v>
      </c>
      <c r="U57">
        <f t="shared" si="7"/>
        <v>0</v>
      </c>
      <c r="V57">
        <f t="shared" si="8"/>
        <v>0</v>
      </c>
      <c r="W57">
        <f t="shared" si="9"/>
        <v>0</v>
      </c>
      <c r="X57">
        <f t="shared" si="10"/>
        <v>0</v>
      </c>
      <c r="Y57">
        <f t="shared" si="11"/>
        <v>0</v>
      </c>
      <c r="Z57">
        <f t="shared" si="12"/>
        <v>0</v>
      </c>
      <c r="AA57">
        <f t="shared" si="13"/>
        <v>0</v>
      </c>
    </row>
    <row r="58" spans="2:27">
      <c r="B58" s="3">
        <v>42787</v>
      </c>
      <c r="C58" t="str">
        <f>IF(AND(B58&gt;='Calculation Sheet Crop 1'!$K$6,B58&lt;='Calculation Sheet Crop 1'!$L$6),"Initial Stage",IF(AND(B58+1&gt;'Calculation Sheet Crop 1'!$K$7,B58&lt;='Calculation Sheet Crop 1'!$L$7),"Crop Development Phase",IF(AND(B58+1&gt;'Calculation Sheet Crop 1'!$K$8,B58&lt;'Calculation Sheet Crop 1'!$L$8+1),"Mid Season",IF(AND(B58+1&gt;'Calculation Sheet Crop 1'!$K$9,B58-1&lt;'Calculation Sheet Crop 1'!$L$9),"Late Season Stage",""))))</f>
        <v/>
      </c>
      <c r="D58">
        <f>IF(MONTH(B58)=1,'General Calculation'!$E$22,IF(MONTH(B58)=2,'General Calculation'!$F$22,IF(MONTH(B58)=3,'General Calculation'!$G$22,IF(MONTH(B58)=4,'General Calculation'!$H$22,IF(MONTH(B58)=5,'General Calculation'!$I$22,IF(MONTH(B58)=6,'General Calculation'!$J$22,IF(MONTH(B58)=7,'General Calculation'!$K$22,IF(MONTH(B58)=8,'General Calculation'!$L$22,IF(MONTH(B58)=9,'General Calculation'!$M$22,IF(MONTH(B58)=10,'General Calculation'!$N$22,IF(MONTH(B58)=11,'General Calculation'!$O$22,IF(MONTH(B58)=12,'General Calculation'!$P$22,""))))))))))))</f>
        <v>5.3892000000000007</v>
      </c>
      <c r="E58" t="str">
        <f>IF(C58="Initial Stage",'Calculation Sheet Crop 1'!$M$6,IF(C58="Crop Development Phase",'Calculation Sheet Crop 1'!$M$7,IF(C58="Mid Season",'Calculation Sheet Crop 1'!$M$8,IF(C58="Late Season Stage",'Calculation Sheet Crop 1'!$M$9,""))))</f>
        <v/>
      </c>
      <c r="F58">
        <f t="shared" si="1"/>
        <v>0</v>
      </c>
      <c r="P58">
        <f t="shared" si="2"/>
        <v>0</v>
      </c>
      <c r="Q58">
        <f t="shared" si="3"/>
        <v>0</v>
      </c>
      <c r="R58">
        <f t="shared" si="4"/>
        <v>0</v>
      </c>
      <c r="S58">
        <f t="shared" si="5"/>
        <v>0</v>
      </c>
      <c r="T58">
        <f t="shared" si="6"/>
        <v>0</v>
      </c>
      <c r="U58">
        <f t="shared" si="7"/>
        <v>0</v>
      </c>
      <c r="V58">
        <f t="shared" si="8"/>
        <v>0</v>
      </c>
      <c r="W58">
        <f t="shared" si="9"/>
        <v>0</v>
      </c>
      <c r="X58">
        <f t="shared" si="10"/>
        <v>0</v>
      </c>
      <c r="Y58">
        <f t="shared" si="11"/>
        <v>0</v>
      </c>
      <c r="Z58">
        <f t="shared" si="12"/>
        <v>0</v>
      </c>
      <c r="AA58">
        <f t="shared" si="13"/>
        <v>0</v>
      </c>
    </row>
    <row r="59" spans="2:27">
      <c r="B59" s="3">
        <v>42788</v>
      </c>
      <c r="C59" t="str">
        <f>IF(AND(B59&gt;='Calculation Sheet Crop 1'!$K$6,B59&lt;='Calculation Sheet Crop 1'!$L$6),"Initial Stage",IF(AND(B59+1&gt;'Calculation Sheet Crop 1'!$K$7,B59&lt;='Calculation Sheet Crop 1'!$L$7),"Crop Development Phase",IF(AND(B59+1&gt;'Calculation Sheet Crop 1'!$K$8,B59&lt;'Calculation Sheet Crop 1'!$L$8+1),"Mid Season",IF(AND(B59+1&gt;'Calculation Sheet Crop 1'!$K$9,B59-1&lt;'Calculation Sheet Crop 1'!$L$9),"Late Season Stage",""))))</f>
        <v/>
      </c>
      <c r="D59">
        <f>IF(MONTH(B59)=1,'General Calculation'!$E$22,IF(MONTH(B59)=2,'General Calculation'!$F$22,IF(MONTH(B59)=3,'General Calculation'!$G$22,IF(MONTH(B59)=4,'General Calculation'!$H$22,IF(MONTH(B59)=5,'General Calculation'!$I$22,IF(MONTH(B59)=6,'General Calculation'!$J$22,IF(MONTH(B59)=7,'General Calculation'!$K$22,IF(MONTH(B59)=8,'General Calculation'!$L$22,IF(MONTH(B59)=9,'General Calculation'!$M$22,IF(MONTH(B59)=10,'General Calculation'!$N$22,IF(MONTH(B59)=11,'General Calculation'!$O$22,IF(MONTH(B59)=12,'General Calculation'!$P$22,""))))))))))))</f>
        <v>5.3892000000000007</v>
      </c>
      <c r="E59" t="str">
        <f>IF(C59="Initial Stage",'Calculation Sheet Crop 1'!$M$6,IF(C59="Crop Development Phase",'Calculation Sheet Crop 1'!$M$7,IF(C59="Mid Season",'Calculation Sheet Crop 1'!$M$8,IF(C59="Late Season Stage",'Calculation Sheet Crop 1'!$M$9,""))))</f>
        <v/>
      </c>
      <c r="F59">
        <f t="shared" si="1"/>
        <v>0</v>
      </c>
      <c r="P59">
        <f t="shared" si="2"/>
        <v>0</v>
      </c>
      <c r="Q59">
        <f t="shared" si="3"/>
        <v>0</v>
      </c>
      <c r="R59">
        <f t="shared" si="4"/>
        <v>0</v>
      </c>
      <c r="S59">
        <f t="shared" si="5"/>
        <v>0</v>
      </c>
      <c r="T59">
        <f t="shared" si="6"/>
        <v>0</v>
      </c>
      <c r="U59">
        <f t="shared" si="7"/>
        <v>0</v>
      </c>
      <c r="V59">
        <f t="shared" si="8"/>
        <v>0</v>
      </c>
      <c r="W59">
        <f t="shared" si="9"/>
        <v>0</v>
      </c>
      <c r="X59">
        <f t="shared" si="10"/>
        <v>0</v>
      </c>
      <c r="Y59">
        <f t="shared" si="11"/>
        <v>0</v>
      </c>
      <c r="Z59">
        <f t="shared" si="12"/>
        <v>0</v>
      </c>
      <c r="AA59">
        <f t="shared" si="13"/>
        <v>0</v>
      </c>
    </row>
    <row r="60" spans="2:27">
      <c r="B60" s="3">
        <v>42789</v>
      </c>
      <c r="C60" t="str">
        <f>IF(AND(B60&gt;='Calculation Sheet Crop 1'!$K$6,B60&lt;='Calculation Sheet Crop 1'!$L$6),"Initial Stage",IF(AND(B60+1&gt;'Calculation Sheet Crop 1'!$K$7,B60&lt;='Calculation Sheet Crop 1'!$L$7),"Crop Development Phase",IF(AND(B60+1&gt;'Calculation Sheet Crop 1'!$K$8,B60&lt;'Calculation Sheet Crop 1'!$L$8+1),"Mid Season",IF(AND(B60+1&gt;'Calculation Sheet Crop 1'!$K$9,B60-1&lt;'Calculation Sheet Crop 1'!$L$9),"Late Season Stage",""))))</f>
        <v/>
      </c>
      <c r="D60">
        <f>IF(MONTH(B60)=1,'General Calculation'!$E$22,IF(MONTH(B60)=2,'General Calculation'!$F$22,IF(MONTH(B60)=3,'General Calculation'!$G$22,IF(MONTH(B60)=4,'General Calculation'!$H$22,IF(MONTH(B60)=5,'General Calculation'!$I$22,IF(MONTH(B60)=6,'General Calculation'!$J$22,IF(MONTH(B60)=7,'General Calculation'!$K$22,IF(MONTH(B60)=8,'General Calculation'!$L$22,IF(MONTH(B60)=9,'General Calculation'!$M$22,IF(MONTH(B60)=10,'General Calculation'!$N$22,IF(MONTH(B60)=11,'General Calculation'!$O$22,IF(MONTH(B60)=12,'General Calculation'!$P$22,""))))))))))))</f>
        <v>5.3892000000000007</v>
      </c>
      <c r="E60" t="str">
        <f>IF(C60="Initial Stage",'Calculation Sheet Crop 1'!$M$6,IF(C60="Crop Development Phase",'Calculation Sheet Crop 1'!$M$7,IF(C60="Mid Season",'Calculation Sheet Crop 1'!$M$8,IF(C60="Late Season Stage",'Calculation Sheet Crop 1'!$M$9,""))))</f>
        <v/>
      </c>
      <c r="F60">
        <f t="shared" si="1"/>
        <v>0</v>
      </c>
      <c r="P60">
        <f t="shared" si="2"/>
        <v>0</v>
      </c>
      <c r="Q60">
        <f t="shared" si="3"/>
        <v>0</v>
      </c>
      <c r="R60">
        <f t="shared" si="4"/>
        <v>0</v>
      </c>
      <c r="S60">
        <f t="shared" si="5"/>
        <v>0</v>
      </c>
      <c r="T60">
        <f t="shared" si="6"/>
        <v>0</v>
      </c>
      <c r="U60">
        <f t="shared" si="7"/>
        <v>0</v>
      </c>
      <c r="V60">
        <f t="shared" si="8"/>
        <v>0</v>
      </c>
      <c r="W60">
        <f t="shared" si="9"/>
        <v>0</v>
      </c>
      <c r="X60">
        <f t="shared" si="10"/>
        <v>0</v>
      </c>
      <c r="Y60">
        <f t="shared" si="11"/>
        <v>0</v>
      </c>
      <c r="Z60">
        <f t="shared" si="12"/>
        <v>0</v>
      </c>
      <c r="AA60">
        <f t="shared" si="13"/>
        <v>0</v>
      </c>
    </row>
    <row r="61" spans="2:27">
      <c r="B61" s="3">
        <v>42790</v>
      </c>
      <c r="C61" t="str">
        <f>IF(AND(B61&gt;='Calculation Sheet Crop 1'!$K$6,B61&lt;='Calculation Sheet Crop 1'!$L$6),"Initial Stage",IF(AND(B61+1&gt;'Calculation Sheet Crop 1'!$K$7,B61&lt;='Calculation Sheet Crop 1'!$L$7),"Crop Development Phase",IF(AND(B61+1&gt;'Calculation Sheet Crop 1'!$K$8,B61&lt;'Calculation Sheet Crop 1'!$L$8+1),"Mid Season",IF(AND(B61+1&gt;'Calculation Sheet Crop 1'!$K$9,B61-1&lt;'Calculation Sheet Crop 1'!$L$9),"Late Season Stage",""))))</f>
        <v/>
      </c>
      <c r="D61">
        <f>IF(MONTH(B61)=1,'General Calculation'!$E$22,IF(MONTH(B61)=2,'General Calculation'!$F$22,IF(MONTH(B61)=3,'General Calculation'!$G$22,IF(MONTH(B61)=4,'General Calculation'!$H$22,IF(MONTH(B61)=5,'General Calculation'!$I$22,IF(MONTH(B61)=6,'General Calculation'!$J$22,IF(MONTH(B61)=7,'General Calculation'!$K$22,IF(MONTH(B61)=8,'General Calculation'!$L$22,IF(MONTH(B61)=9,'General Calculation'!$M$22,IF(MONTH(B61)=10,'General Calculation'!$N$22,IF(MONTH(B61)=11,'General Calculation'!$O$22,IF(MONTH(B61)=12,'General Calculation'!$P$22,""))))))))))))</f>
        <v>5.3892000000000007</v>
      </c>
      <c r="E61" t="str">
        <f>IF(C61="Initial Stage",'Calculation Sheet Crop 1'!$M$6,IF(C61="Crop Development Phase",'Calculation Sheet Crop 1'!$M$7,IF(C61="Mid Season",'Calculation Sheet Crop 1'!$M$8,IF(C61="Late Season Stage",'Calculation Sheet Crop 1'!$M$9,""))))</f>
        <v/>
      </c>
      <c r="F61">
        <f t="shared" si="1"/>
        <v>0</v>
      </c>
      <c r="P61">
        <f t="shared" si="2"/>
        <v>0</v>
      </c>
      <c r="Q61">
        <f t="shared" si="3"/>
        <v>0</v>
      </c>
      <c r="R61">
        <f t="shared" si="4"/>
        <v>0</v>
      </c>
      <c r="S61">
        <f t="shared" si="5"/>
        <v>0</v>
      </c>
      <c r="T61">
        <f t="shared" si="6"/>
        <v>0</v>
      </c>
      <c r="U61">
        <f t="shared" si="7"/>
        <v>0</v>
      </c>
      <c r="V61">
        <f t="shared" si="8"/>
        <v>0</v>
      </c>
      <c r="W61">
        <f t="shared" si="9"/>
        <v>0</v>
      </c>
      <c r="X61">
        <f t="shared" si="10"/>
        <v>0</v>
      </c>
      <c r="Y61">
        <f t="shared" si="11"/>
        <v>0</v>
      </c>
      <c r="Z61">
        <f t="shared" si="12"/>
        <v>0</v>
      </c>
      <c r="AA61">
        <f t="shared" si="13"/>
        <v>0</v>
      </c>
    </row>
    <row r="62" spans="2:27">
      <c r="B62" s="3">
        <v>42791</v>
      </c>
      <c r="C62" t="str">
        <f>IF(AND(B62&gt;='Calculation Sheet Crop 1'!$K$6,B62&lt;='Calculation Sheet Crop 1'!$L$6),"Initial Stage",IF(AND(B62+1&gt;'Calculation Sheet Crop 1'!$K$7,B62&lt;='Calculation Sheet Crop 1'!$L$7),"Crop Development Phase",IF(AND(B62+1&gt;'Calculation Sheet Crop 1'!$K$8,B62&lt;'Calculation Sheet Crop 1'!$L$8+1),"Mid Season",IF(AND(B62+1&gt;'Calculation Sheet Crop 1'!$K$9,B62-1&lt;'Calculation Sheet Crop 1'!$L$9),"Late Season Stage",""))))</f>
        <v/>
      </c>
      <c r="D62">
        <f>IF(MONTH(B62)=1,'General Calculation'!$E$22,IF(MONTH(B62)=2,'General Calculation'!$F$22,IF(MONTH(B62)=3,'General Calculation'!$G$22,IF(MONTH(B62)=4,'General Calculation'!$H$22,IF(MONTH(B62)=5,'General Calculation'!$I$22,IF(MONTH(B62)=6,'General Calculation'!$J$22,IF(MONTH(B62)=7,'General Calculation'!$K$22,IF(MONTH(B62)=8,'General Calculation'!$L$22,IF(MONTH(B62)=9,'General Calculation'!$M$22,IF(MONTH(B62)=10,'General Calculation'!$N$22,IF(MONTH(B62)=11,'General Calculation'!$O$22,IF(MONTH(B62)=12,'General Calculation'!$P$22,""))))))))))))</f>
        <v>5.3892000000000007</v>
      </c>
      <c r="E62" t="str">
        <f>IF(C62="Initial Stage",'Calculation Sheet Crop 1'!$M$6,IF(C62="Crop Development Phase",'Calculation Sheet Crop 1'!$M$7,IF(C62="Mid Season",'Calculation Sheet Crop 1'!$M$8,IF(C62="Late Season Stage",'Calculation Sheet Crop 1'!$M$9,""))))</f>
        <v/>
      </c>
      <c r="F62">
        <f t="shared" si="1"/>
        <v>0</v>
      </c>
      <c r="P62">
        <f t="shared" si="2"/>
        <v>0</v>
      </c>
      <c r="Q62">
        <f t="shared" si="3"/>
        <v>0</v>
      </c>
      <c r="R62">
        <f t="shared" si="4"/>
        <v>0</v>
      </c>
      <c r="S62">
        <f t="shared" si="5"/>
        <v>0</v>
      </c>
      <c r="T62">
        <f t="shared" si="6"/>
        <v>0</v>
      </c>
      <c r="U62">
        <f t="shared" si="7"/>
        <v>0</v>
      </c>
      <c r="V62">
        <f t="shared" si="8"/>
        <v>0</v>
      </c>
      <c r="W62">
        <f t="shared" si="9"/>
        <v>0</v>
      </c>
      <c r="X62">
        <f t="shared" si="10"/>
        <v>0</v>
      </c>
      <c r="Y62">
        <f t="shared" si="11"/>
        <v>0</v>
      </c>
      <c r="Z62">
        <f t="shared" si="12"/>
        <v>0</v>
      </c>
      <c r="AA62">
        <f t="shared" si="13"/>
        <v>0</v>
      </c>
    </row>
    <row r="63" spans="2:27">
      <c r="B63" s="3">
        <v>42792</v>
      </c>
      <c r="C63" t="str">
        <f>IF(AND(B63&gt;='Calculation Sheet Crop 1'!$K$6,B63&lt;='Calculation Sheet Crop 1'!$L$6),"Initial Stage",IF(AND(B63+1&gt;'Calculation Sheet Crop 1'!$K$7,B63&lt;='Calculation Sheet Crop 1'!$L$7),"Crop Development Phase",IF(AND(B63+1&gt;'Calculation Sheet Crop 1'!$K$8,B63&lt;'Calculation Sheet Crop 1'!$L$8+1),"Mid Season",IF(AND(B63+1&gt;'Calculation Sheet Crop 1'!$K$9,B63-1&lt;'Calculation Sheet Crop 1'!$L$9),"Late Season Stage",""))))</f>
        <v/>
      </c>
      <c r="D63">
        <f>IF(MONTH(B63)=1,'General Calculation'!$E$22,IF(MONTH(B63)=2,'General Calculation'!$F$22,IF(MONTH(B63)=3,'General Calculation'!$G$22,IF(MONTH(B63)=4,'General Calculation'!$H$22,IF(MONTH(B63)=5,'General Calculation'!$I$22,IF(MONTH(B63)=6,'General Calculation'!$J$22,IF(MONTH(B63)=7,'General Calculation'!$K$22,IF(MONTH(B63)=8,'General Calculation'!$L$22,IF(MONTH(B63)=9,'General Calculation'!$M$22,IF(MONTH(B63)=10,'General Calculation'!$N$22,IF(MONTH(B63)=11,'General Calculation'!$O$22,IF(MONTH(B63)=12,'General Calculation'!$P$22,""))))))))))))</f>
        <v>5.3892000000000007</v>
      </c>
      <c r="E63" t="str">
        <f>IF(C63="Initial Stage",'Calculation Sheet Crop 1'!$M$6,IF(C63="Crop Development Phase",'Calculation Sheet Crop 1'!$M$7,IF(C63="Mid Season",'Calculation Sheet Crop 1'!$M$8,IF(C63="Late Season Stage",'Calculation Sheet Crop 1'!$M$9,""))))</f>
        <v/>
      </c>
      <c r="F63">
        <f t="shared" si="1"/>
        <v>0</v>
      </c>
      <c r="P63">
        <f t="shared" si="2"/>
        <v>0</v>
      </c>
      <c r="Q63">
        <f t="shared" si="3"/>
        <v>0</v>
      </c>
      <c r="R63">
        <f t="shared" si="4"/>
        <v>0</v>
      </c>
      <c r="S63">
        <f t="shared" si="5"/>
        <v>0</v>
      </c>
      <c r="T63">
        <f t="shared" si="6"/>
        <v>0</v>
      </c>
      <c r="U63">
        <f t="shared" si="7"/>
        <v>0</v>
      </c>
      <c r="V63">
        <f t="shared" si="8"/>
        <v>0</v>
      </c>
      <c r="W63">
        <f t="shared" si="9"/>
        <v>0</v>
      </c>
      <c r="X63">
        <f t="shared" si="10"/>
        <v>0</v>
      </c>
      <c r="Y63">
        <f t="shared" si="11"/>
        <v>0</v>
      </c>
      <c r="Z63">
        <f t="shared" si="12"/>
        <v>0</v>
      </c>
      <c r="AA63">
        <f t="shared" si="13"/>
        <v>0</v>
      </c>
    </row>
    <row r="64" spans="2:27">
      <c r="B64" s="3">
        <v>42793</v>
      </c>
      <c r="C64" t="str">
        <f>IF(AND(B64&gt;='Calculation Sheet Crop 1'!$K$6,B64&lt;='Calculation Sheet Crop 1'!$L$6),"Initial Stage",IF(AND(B64+1&gt;'Calculation Sheet Crop 1'!$K$7,B64&lt;='Calculation Sheet Crop 1'!$L$7),"Crop Development Phase",IF(AND(B64+1&gt;'Calculation Sheet Crop 1'!$K$8,B64&lt;'Calculation Sheet Crop 1'!$L$8+1),"Mid Season",IF(AND(B64+1&gt;'Calculation Sheet Crop 1'!$K$9,B64-1&lt;'Calculation Sheet Crop 1'!$L$9),"Late Season Stage",""))))</f>
        <v/>
      </c>
      <c r="D64">
        <f>IF(MONTH(B64)=1,'General Calculation'!$E$22,IF(MONTH(B64)=2,'General Calculation'!$F$22,IF(MONTH(B64)=3,'General Calculation'!$G$22,IF(MONTH(B64)=4,'General Calculation'!$H$22,IF(MONTH(B64)=5,'General Calculation'!$I$22,IF(MONTH(B64)=6,'General Calculation'!$J$22,IF(MONTH(B64)=7,'General Calculation'!$K$22,IF(MONTH(B64)=8,'General Calculation'!$L$22,IF(MONTH(B64)=9,'General Calculation'!$M$22,IF(MONTH(B64)=10,'General Calculation'!$N$22,IF(MONTH(B64)=11,'General Calculation'!$O$22,IF(MONTH(B64)=12,'General Calculation'!$P$22,""))))))))))))</f>
        <v>5.3892000000000007</v>
      </c>
      <c r="E64" t="str">
        <f>IF(C64="Initial Stage",'Calculation Sheet Crop 1'!$M$6,IF(C64="Crop Development Phase",'Calculation Sheet Crop 1'!$M$7,IF(C64="Mid Season",'Calculation Sheet Crop 1'!$M$8,IF(C64="Late Season Stage",'Calculation Sheet Crop 1'!$M$9,""))))</f>
        <v/>
      </c>
      <c r="F64">
        <f t="shared" si="1"/>
        <v>0</v>
      </c>
      <c r="P64">
        <f t="shared" si="2"/>
        <v>0</v>
      </c>
      <c r="Q64">
        <f t="shared" si="3"/>
        <v>0</v>
      </c>
      <c r="R64">
        <f t="shared" si="4"/>
        <v>0</v>
      </c>
      <c r="S64">
        <f t="shared" si="5"/>
        <v>0</v>
      </c>
      <c r="T64">
        <f t="shared" si="6"/>
        <v>0</v>
      </c>
      <c r="U64">
        <f t="shared" si="7"/>
        <v>0</v>
      </c>
      <c r="V64">
        <f t="shared" si="8"/>
        <v>0</v>
      </c>
      <c r="W64">
        <f t="shared" si="9"/>
        <v>0</v>
      </c>
      <c r="X64">
        <f t="shared" si="10"/>
        <v>0</v>
      </c>
      <c r="Y64">
        <f t="shared" si="11"/>
        <v>0</v>
      </c>
      <c r="Z64">
        <f t="shared" si="12"/>
        <v>0</v>
      </c>
      <c r="AA64">
        <f t="shared" si="13"/>
        <v>0</v>
      </c>
    </row>
    <row r="65" spans="2:46">
      <c r="B65" s="3">
        <v>42794</v>
      </c>
      <c r="C65" t="str">
        <f>IF(AND(B65&gt;='Calculation Sheet Crop 1'!$K$6,B65&lt;='Calculation Sheet Crop 1'!$L$6),"Initial Stage",IF(AND(B65+1&gt;'Calculation Sheet Crop 1'!$K$7,B65&lt;='Calculation Sheet Crop 1'!$L$7),"Crop Development Phase",IF(AND(B65+1&gt;'Calculation Sheet Crop 1'!$K$8,B65&lt;'Calculation Sheet Crop 1'!$L$8+1),"Mid Season",IF(AND(B65+1&gt;'Calculation Sheet Crop 1'!$K$9,B65-1&lt;'Calculation Sheet Crop 1'!$L$9),"Late Season Stage",""))))</f>
        <v/>
      </c>
      <c r="D65">
        <f>IF(MONTH(B65)=1,'General Calculation'!$E$22,IF(MONTH(B65)=2,'General Calculation'!$F$22,IF(MONTH(B65)=3,'General Calculation'!$G$22,IF(MONTH(B65)=4,'General Calculation'!$H$22,IF(MONTH(B65)=5,'General Calculation'!$I$22,IF(MONTH(B65)=6,'General Calculation'!$J$22,IF(MONTH(B65)=7,'General Calculation'!$K$22,IF(MONTH(B65)=8,'General Calculation'!$L$22,IF(MONTH(B65)=9,'General Calculation'!$M$22,IF(MONTH(B65)=10,'General Calculation'!$N$22,IF(MONTH(B65)=11,'General Calculation'!$O$22,IF(MONTH(B65)=12,'General Calculation'!$P$22,""))))))))))))</f>
        <v>5.3892000000000007</v>
      </c>
      <c r="E65" t="str">
        <f>IF(C65="Initial Stage",'Calculation Sheet Crop 1'!$M$6,IF(C65="Crop Development Phase",'Calculation Sheet Crop 1'!$M$7,IF(C65="Mid Season",'Calculation Sheet Crop 1'!$M$8,IF(C65="Late Season Stage",'Calculation Sheet Crop 1'!$M$9,""))))</f>
        <v/>
      </c>
      <c r="F65">
        <f t="shared" si="1"/>
        <v>0</v>
      </c>
      <c r="P65">
        <f t="shared" si="2"/>
        <v>0</v>
      </c>
      <c r="Q65">
        <f t="shared" si="3"/>
        <v>0</v>
      </c>
      <c r="R65">
        <f t="shared" si="4"/>
        <v>0</v>
      </c>
      <c r="S65">
        <f t="shared" si="5"/>
        <v>0</v>
      </c>
      <c r="T65">
        <f t="shared" si="6"/>
        <v>0</v>
      </c>
      <c r="U65">
        <f t="shared" si="7"/>
        <v>0</v>
      </c>
      <c r="V65">
        <f t="shared" si="8"/>
        <v>0</v>
      </c>
      <c r="W65">
        <f t="shared" si="9"/>
        <v>0</v>
      </c>
      <c r="X65">
        <f t="shared" si="10"/>
        <v>0</v>
      </c>
      <c r="Y65">
        <f t="shared" si="11"/>
        <v>0</v>
      </c>
      <c r="Z65">
        <f t="shared" si="12"/>
        <v>0</v>
      </c>
      <c r="AA65">
        <f t="shared" si="13"/>
        <v>0</v>
      </c>
    </row>
    <row r="66" spans="2:46">
      <c r="B66" s="3">
        <v>42795</v>
      </c>
      <c r="C66" t="str">
        <f>IF(AND(B66&gt;='Calculation Sheet Crop 1'!$K$6,B66&lt;='Calculation Sheet Crop 1'!$L$6),"Initial Stage",IF(AND(B66+1&gt;'Calculation Sheet Crop 1'!$K$7,B66&lt;='Calculation Sheet Crop 1'!$L$7),"Crop Development Phase",IF(AND(B66+1&gt;'Calculation Sheet Crop 1'!$K$8,B66&lt;'Calculation Sheet Crop 1'!$L$8+1),"Mid Season",IF(AND(B66+1&gt;'Calculation Sheet Crop 1'!$K$9,B66-1&lt;'Calculation Sheet Crop 1'!$L$9),"Late Season Stage",""))))</f>
        <v/>
      </c>
      <c r="D66">
        <f>IF(MONTH(B66)=1,'General Calculation'!$E$22,IF(MONTH(B66)=2,'General Calculation'!$F$22,IF(MONTH(B66)=3,'General Calculation'!$G$22,IF(MONTH(B66)=4,'General Calculation'!$H$22,IF(MONTH(B66)=5,'General Calculation'!$I$22,IF(MONTH(B66)=6,'General Calculation'!$J$22,IF(MONTH(B66)=7,'General Calculation'!$K$22,IF(MONTH(B66)=8,'General Calculation'!$L$22,IF(MONTH(B66)=9,'General Calculation'!$M$22,IF(MONTH(B66)=10,'General Calculation'!$N$22,IF(MONTH(B66)=11,'General Calculation'!$O$22,IF(MONTH(B66)=12,'General Calculation'!$P$22,""))))))))))))</f>
        <v>5.3892000000000007</v>
      </c>
      <c r="E66" t="str">
        <f>IF(C66="Initial Stage",'Calculation Sheet Crop 1'!$M$6,IF(C66="Crop Development Phase",'Calculation Sheet Crop 1'!$M$7,IF(C66="Mid Season",'Calculation Sheet Crop 1'!$M$8,IF(C66="Late Season Stage",'Calculation Sheet Crop 1'!$M$9,""))))</f>
        <v/>
      </c>
      <c r="F66">
        <f t="shared" si="1"/>
        <v>0</v>
      </c>
      <c r="P66">
        <f t="shared" si="2"/>
        <v>0</v>
      </c>
      <c r="Q66">
        <f t="shared" si="3"/>
        <v>0</v>
      </c>
      <c r="R66">
        <f t="shared" si="4"/>
        <v>0</v>
      </c>
      <c r="S66">
        <f t="shared" si="5"/>
        <v>0</v>
      </c>
      <c r="T66">
        <f t="shared" si="6"/>
        <v>0</v>
      </c>
      <c r="U66">
        <f t="shared" si="7"/>
        <v>0</v>
      </c>
      <c r="V66">
        <f t="shared" si="8"/>
        <v>0</v>
      </c>
      <c r="W66">
        <f t="shared" si="9"/>
        <v>0</v>
      </c>
      <c r="X66">
        <f t="shared" si="10"/>
        <v>0</v>
      </c>
      <c r="Y66">
        <f t="shared" si="11"/>
        <v>0</v>
      </c>
      <c r="Z66">
        <f t="shared" si="12"/>
        <v>0</v>
      </c>
      <c r="AA66">
        <f t="shared" si="13"/>
        <v>0</v>
      </c>
    </row>
    <row r="67" spans="2:46">
      <c r="B67" s="3">
        <v>42796</v>
      </c>
      <c r="C67" t="str">
        <f>IF(AND(B67&gt;='Calculation Sheet Crop 1'!$K$6,B67&lt;='Calculation Sheet Crop 1'!$L$6),"Initial Stage",IF(AND(B67+1&gt;'Calculation Sheet Crop 1'!$K$7,B67&lt;='Calculation Sheet Crop 1'!$L$7),"Crop Development Phase",IF(AND(B67+1&gt;'Calculation Sheet Crop 1'!$K$8,B67&lt;'Calculation Sheet Crop 1'!$L$8+1),"Mid Season",IF(AND(B67+1&gt;'Calculation Sheet Crop 1'!$K$9,B67-1&lt;'Calculation Sheet Crop 1'!$L$9),"Late Season Stage",""))))</f>
        <v/>
      </c>
      <c r="D67">
        <f>IF(MONTH(B67)=1,'General Calculation'!$E$22,IF(MONTH(B67)=2,'General Calculation'!$F$22,IF(MONTH(B67)=3,'General Calculation'!$G$22,IF(MONTH(B67)=4,'General Calculation'!$H$22,IF(MONTH(B67)=5,'General Calculation'!$I$22,IF(MONTH(B67)=6,'General Calculation'!$J$22,IF(MONTH(B67)=7,'General Calculation'!$K$22,IF(MONTH(B67)=8,'General Calculation'!$L$22,IF(MONTH(B67)=9,'General Calculation'!$M$22,IF(MONTH(B67)=10,'General Calculation'!$N$22,IF(MONTH(B67)=11,'General Calculation'!$O$22,IF(MONTH(B67)=12,'General Calculation'!$P$22,""))))))))))))</f>
        <v>5.3892000000000007</v>
      </c>
      <c r="E67" t="str">
        <f>IF(C67="Initial Stage",'Calculation Sheet Crop 1'!$M$6,IF(C67="Crop Development Phase",'Calculation Sheet Crop 1'!$M$7,IF(C67="Mid Season",'Calculation Sheet Crop 1'!$M$8,IF(C67="Late Season Stage",'Calculation Sheet Crop 1'!$M$9,""))))</f>
        <v/>
      </c>
      <c r="F67">
        <f t="shared" si="1"/>
        <v>0</v>
      </c>
      <c r="P67">
        <f t="shared" si="2"/>
        <v>0</v>
      </c>
      <c r="Q67">
        <f t="shared" si="3"/>
        <v>0</v>
      </c>
      <c r="R67">
        <f t="shared" si="4"/>
        <v>0</v>
      </c>
      <c r="S67">
        <f t="shared" si="5"/>
        <v>0</v>
      </c>
      <c r="T67">
        <f t="shared" si="6"/>
        <v>0</v>
      </c>
      <c r="U67">
        <f t="shared" si="7"/>
        <v>0</v>
      </c>
      <c r="V67">
        <f t="shared" si="8"/>
        <v>0</v>
      </c>
      <c r="W67">
        <f t="shared" si="9"/>
        <v>0</v>
      </c>
      <c r="X67">
        <f t="shared" si="10"/>
        <v>0</v>
      </c>
      <c r="Y67">
        <f t="shared" si="11"/>
        <v>0</v>
      </c>
      <c r="Z67">
        <f t="shared" si="12"/>
        <v>0</v>
      </c>
      <c r="AA67">
        <f t="shared" si="13"/>
        <v>0</v>
      </c>
    </row>
    <row r="68" spans="2:46">
      <c r="B68" s="3">
        <v>42797</v>
      </c>
      <c r="C68" t="str">
        <f>IF(AND(B68&gt;='Calculation Sheet Crop 1'!$K$6,B68&lt;='Calculation Sheet Crop 1'!$L$6),"Initial Stage",IF(AND(B68+1&gt;'Calculation Sheet Crop 1'!$K$7,B68&lt;='Calculation Sheet Crop 1'!$L$7),"Crop Development Phase",IF(AND(B68+1&gt;'Calculation Sheet Crop 1'!$K$8,B68&lt;'Calculation Sheet Crop 1'!$L$8+1),"Mid Season",IF(AND(B68+1&gt;'Calculation Sheet Crop 1'!$K$9,B68-1&lt;'Calculation Sheet Crop 1'!$L$9),"Late Season Stage",""))))</f>
        <v/>
      </c>
      <c r="D68">
        <f>IF(MONTH(B68)=1,'General Calculation'!$E$22,IF(MONTH(B68)=2,'General Calculation'!$F$22,IF(MONTH(B68)=3,'General Calculation'!$G$22,IF(MONTH(B68)=4,'General Calculation'!$H$22,IF(MONTH(B68)=5,'General Calculation'!$I$22,IF(MONTH(B68)=6,'General Calculation'!$J$22,IF(MONTH(B68)=7,'General Calculation'!$K$22,IF(MONTH(B68)=8,'General Calculation'!$L$22,IF(MONTH(B68)=9,'General Calculation'!$M$22,IF(MONTH(B68)=10,'General Calculation'!$N$22,IF(MONTH(B68)=11,'General Calculation'!$O$22,IF(MONTH(B68)=12,'General Calculation'!$P$22,""))))))))))))</f>
        <v>5.3892000000000007</v>
      </c>
      <c r="E68" t="str">
        <f>IF(C68="Initial Stage",'Calculation Sheet Crop 1'!$M$6,IF(C68="Crop Development Phase",'Calculation Sheet Crop 1'!$M$7,IF(C68="Mid Season",'Calculation Sheet Crop 1'!$M$8,IF(C68="Late Season Stage",'Calculation Sheet Crop 1'!$M$9,""))))</f>
        <v/>
      </c>
      <c r="F68">
        <f t="shared" si="1"/>
        <v>0</v>
      </c>
      <c r="P68">
        <f t="shared" si="2"/>
        <v>0</v>
      </c>
      <c r="Q68">
        <f t="shared" si="3"/>
        <v>0</v>
      </c>
      <c r="R68">
        <f t="shared" si="4"/>
        <v>0</v>
      </c>
      <c r="S68">
        <f t="shared" si="5"/>
        <v>0</v>
      </c>
      <c r="T68">
        <f t="shared" si="6"/>
        <v>0</v>
      </c>
      <c r="U68">
        <f t="shared" si="7"/>
        <v>0</v>
      </c>
      <c r="V68">
        <f t="shared" si="8"/>
        <v>0</v>
      </c>
      <c r="W68">
        <f t="shared" si="9"/>
        <v>0</v>
      </c>
      <c r="X68">
        <f t="shared" si="10"/>
        <v>0</v>
      </c>
      <c r="Y68">
        <f t="shared" si="11"/>
        <v>0</v>
      </c>
      <c r="Z68">
        <f t="shared" si="12"/>
        <v>0</v>
      </c>
      <c r="AA68">
        <f t="shared" si="13"/>
        <v>0</v>
      </c>
    </row>
    <row r="69" spans="2:46">
      <c r="B69" s="3">
        <v>42798</v>
      </c>
      <c r="C69" t="str">
        <f>IF(AND(B69&gt;='Calculation Sheet Crop 1'!$K$6,B69&lt;='Calculation Sheet Crop 1'!$L$6),"Initial Stage",IF(AND(B69+1&gt;'Calculation Sheet Crop 1'!$K$7,B69&lt;='Calculation Sheet Crop 1'!$L$7),"Crop Development Phase",IF(AND(B69+1&gt;'Calculation Sheet Crop 1'!$K$8,B69&lt;'Calculation Sheet Crop 1'!$L$8+1),"Mid Season",IF(AND(B69+1&gt;'Calculation Sheet Crop 1'!$K$9,B69-1&lt;'Calculation Sheet Crop 1'!$L$9),"Late Season Stage",""))))</f>
        <v/>
      </c>
      <c r="D69">
        <f>IF(MONTH(B69)=1,'General Calculation'!$E$22,IF(MONTH(B69)=2,'General Calculation'!$F$22,IF(MONTH(B69)=3,'General Calculation'!$G$22,IF(MONTH(B69)=4,'General Calculation'!$H$22,IF(MONTH(B69)=5,'General Calculation'!$I$22,IF(MONTH(B69)=6,'General Calculation'!$J$22,IF(MONTH(B69)=7,'General Calculation'!$K$22,IF(MONTH(B69)=8,'General Calculation'!$L$22,IF(MONTH(B69)=9,'General Calculation'!$M$22,IF(MONTH(B69)=10,'General Calculation'!$N$22,IF(MONTH(B69)=11,'General Calculation'!$O$22,IF(MONTH(B69)=12,'General Calculation'!$P$22,""))))))))))))</f>
        <v>5.3892000000000007</v>
      </c>
      <c r="E69" t="str">
        <f>IF(C69="Initial Stage",'Calculation Sheet Crop 1'!$M$6,IF(C69="Crop Development Phase",'Calculation Sheet Crop 1'!$M$7,IF(C69="Mid Season",'Calculation Sheet Crop 1'!$M$8,IF(C69="Late Season Stage",'Calculation Sheet Crop 1'!$M$9,""))))</f>
        <v/>
      </c>
      <c r="F69">
        <f t="shared" si="1"/>
        <v>0</v>
      </c>
      <c r="P69">
        <f t="shared" si="2"/>
        <v>0</v>
      </c>
      <c r="Q69">
        <f t="shared" si="3"/>
        <v>0</v>
      </c>
      <c r="R69">
        <f t="shared" si="4"/>
        <v>0</v>
      </c>
      <c r="S69">
        <f t="shared" si="5"/>
        <v>0</v>
      </c>
      <c r="T69">
        <f t="shared" si="6"/>
        <v>0</v>
      </c>
      <c r="U69">
        <f t="shared" si="7"/>
        <v>0</v>
      </c>
      <c r="V69">
        <f t="shared" si="8"/>
        <v>0</v>
      </c>
      <c r="W69">
        <f t="shared" si="9"/>
        <v>0</v>
      </c>
      <c r="X69">
        <f t="shared" si="10"/>
        <v>0</v>
      </c>
      <c r="Y69">
        <f t="shared" si="11"/>
        <v>0</v>
      </c>
      <c r="Z69">
        <f t="shared" si="12"/>
        <v>0</v>
      </c>
      <c r="AA69">
        <f t="shared" si="13"/>
        <v>0</v>
      </c>
    </row>
    <row r="70" spans="2:46">
      <c r="B70" s="3">
        <v>42799</v>
      </c>
      <c r="C70" t="str">
        <f>IF(AND(B70&gt;='Calculation Sheet Crop 1'!$K$6,B70&lt;='Calculation Sheet Crop 1'!$L$6),"Initial Stage",IF(AND(B70+1&gt;'Calculation Sheet Crop 1'!$K$7,B70&lt;='Calculation Sheet Crop 1'!$L$7),"Crop Development Phase",IF(AND(B70+1&gt;'Calculation Sheet Crop 1'!$K$8,B70&lt;'Calculation Sheet Crop 1'!$L$8+1),"Mid Season",IF(AND(B70+1&gt;'Calculation Sheet Crop 1'!$K$9,B70-1&lt;'Calculation Sheet Crop 1'!$L$9),"Late Season Stage",""))))</f>
        <v/>
      </c>
      <c r="D70">
        <f>IF(MONTH(B70)=1,'General Calculation'!$E$22,IF(MONTH(B70)=2,'General Calculation'!$F$22,IF(MONTH(B70)=3,'General Calculation'!$G$22,IF(MONTH(B70)=4,'General Calculation'!$H$22,IF(MONTH(B70)=5,'General Calculation'!$I$22,IF(MONTH(B70)=6,'General Calculation'!$J$22,IF(MONTH(B70)=7,'General Calculation'!$K$22,IF(MONTH(B70)=8,'General Calculation'!$L$22,IF(MONTH(B70)=9,'General Calculation'!$M$22,IF(MONTH(B70)=10,'General Calculation'!$N$22,IF(MONTH(B70)=11,'General Calculation'!$O$22,IF(MONTH(B70)=12,'General Calculation'!$P$22,""))))))))))))</f>
        <v>5.3892000000000007</v>
      </c>
      <c r="E70" t="str">
        <f>IF(C70="Initial Stage",'Calculation Sheet Crop 1'!$M$6,IF(C70="Crop Development Phase",'Calculation Sheet Crop 1'!$M$7,IF(C70="Mid Season",'Calculation Sheet Crop 1'!$M$8,IF(C70="Late Season Stage",'Calculation Sheet Crop 1'!$M$9,""))))</f>
        <v/>
      </c>
      <c r="F70">
        <f t="shared" si="1"/>
        <v>0</v>
      </c>
      <c r="P70">
        <f t="shared" si="2"/>
        <v>0</v>
      </c>
      <c r="Q70">
        <f t="shared" si="3"/>
        <v>0</v>
      </c>
      <c r="R70">
        <f t="shared" si="4"/>
        <v>0</v>
      </c>
      <c r="S70">
        <f t="shared" si="5"/>
        <v>0</v>
      </c>
      <c r="T70">
        <f t="shared" si="6"/>
        <v>0</v>
      </c>
      <c r="U70">
        <f t="shared" si="7"/>
        <v>0</v>
      </c>
      <c r="V70">
        <f t="shared" si="8"/>
        <v>0</v>
      </c>
      <c r="W70">
        <f t="shared" si="9"/>
        <v>0</v>
      </c>
      <c r="X70">
        <f t="shared" si="10"/>
        <v>0</v>
      </c>
      <c r="Y70">
        <f t="shared" si="11"/>
        <v>0</v>
      </c>
      <c r="Z70">
        <f t="shared" si="12"/>
        <v>0</v>
      </c>
      <c r="AA70">
        <f t="shared" si="13"/>
        <v>0</v>
      </c>
    </row>
    <row r="71" spans="2:46" ht="15">
      <c r="B71" s="3">
        <v>42800</v>
      </c>
      <c r="C71" t="str">
        <f>IF(AND(B71&gt;='Calculation Sheet Crop 1'!$K$6,B71&lt;='Calculation Sheet Crop 1'!$L$6),"Initial Stage",IF(AND(B71+1&gt;'Calculation Sheet Crop 1'!$K$7,B71&lt;='Calculation Sheet Crop 1'!$L$7),"Crop Development Phase",IF(AND(B71+1&gt;'Calculation Sheet Crop 1'!$K$8,B71&lt;'Calculation Sheet Crop 1'!$L$8+1),"Mid Season",IF(AND(B71+1&gt;'Calculation Sheet Crop 1'!$K$9,B71-1&lt;'Calculation Sheet Crop 1'!$L$9),"Late Season Stage",""))))</f>
        <v/>
      </c>
      <c r="D71">
        <f>IF(MONTH(B71)=1,'General Calculation'!$E$22,IF(MONTH(B71)=2,'General Calculation'!$F$22,IF(MONTH(B71)=3,'General Calculation'!$G$22,IF(MONTH(B71)=4,'General Calculation'!$H$22,IF(MONTH(B71)=5,'General Calculation'!$I$22,IF(MONTH(B71)=6,'General Calculation'!$J$22,IF(MONTH(B71)=7,'General Calculation'!$K$22,IF(MONTH(B71)=8,'General Calculation'!$L$22,IF(MONTH(B71)=9,'General Calculation'!$M$22,IF(MONTH(B71)=10,'General Calculation'!$N$22,IF(MONTH(B71)=11,'General Calculation'!$O$22,IF(MONTH(B71)=12,'General Calculation'!$P$22,""))))))))))))</f>
        <v>5.3892000000000007</v>
      </c>
      <c r="E71" t="str">
        <f>IF(C71="Initial Stage",'Calculation Sheet Crop 1'!$M$6,IF(C71="Crop Development Phase",'Calculation Sheet Crop 1'!$M$7,IF(C71="Mid Season",'Calculation Sheet Crop 1'!$M$8,IF(C71="Late Season Stage",'Calculation Sheet Crop 1'!$M$9,""))))</f>
        <v/>
      </c>
      <c r="F71">
        <f t="shared" si="1"/>
        <v>0</v>
      </c>
      <c r="P71">
        <f t="shared" si="2"/>
        <v>0</v>
      </c>
      <c r="Q71">
        <f t="shared" si="3"/>
        <v>0</v>
      </c>
      <c r="R71">
        <f t="shared" si="4"/>
        <v>0</v>
      </c>
      <c r="S71">
        <f t="shared" si="5"/>
        <v>0</v>
      </c>
      <c r="T71">
        <f t="shared" si="6"/>
        <v>0</v>
      </c>
      <c r="U71">
        <f t="shared" si="7"/>
        <v>0</v>
      </c>
      <c r="V71">
        <f t="shared" si="8"/>
        <v>0</v>
      </c>
      <c r="W71">
        <f t="shared" si="9"/>
        <v>0</v>
      </c>
      <c r="X71">
        <f t="shared" si="10"/>
        <v>0</v>
      </c>
      <c r="Y71">
        <f t="shared" si="11"/>
        <v>0</v>
      </c>
      <c r="Z71">
        <f t="shared" si="12"/>
        <v>0</v>
      </c>
      <c r="AA71">
        <f t="shared" si="13"/>
        <v>0</v>
      </c>
      <c r="AH71" s="59"/>
      <c r="AI71" s="59"/>
      <c r="AJ71" s="59"/>
      <c r="AK71" s="59"/>
      <c r="AL71" s="59"/>
      <c r="AM71" s="59"/>
      <c r="AN71" s="59"/>
      <c r="AO71" s="59"/>
      <c r="AP71" s="59"/>
      <c r="AQ71" s="59"/>
      <c r="AR71" s="59"/>
      <c r="AS71" s="59"/>
      <c r="AT71" s="59"/>
    </row>
    <row r="72" spans="2:46" ht="15">
      <c r="B72" s="3">
        <v>42801</v>
      </c>
      <c r="C72" t="str">
        <f>IF(AND(B72&gt;='Calculation Sheet Crop 1'!$K$6,B72&lt;='Calculation Sheet Crop 1'!$L$6),"Initial Stage",IF(AND(B72+1&gt;'Calculation Sheet Crop 1'!$K$7,B72&lt;='Calculation Sheet Crop 1'!$L$7),"Crop Development Phase",IF(AND(B72+1&gt;'Calculation Sheet Crop 1'!$K$8,B72&lt;'Calculation Sheet Crop 1'!$L$8+1),"Mid Season",IF(AND(B72+1&gt;'Calculation Sheet Crop 1'!$K$9,B72-1&lt;'Calculation Sheet Crop 1'!$L$9),"Late Season Stage",""))))</f>
        <v/>
      </c>
      <c r="D72">
        <f>IF(MONTH(B72)=1,'General Calculation'!$E$22,IF(MONTH(B72)=2,'General Calculation'!$F$22,IF(MONTH(B72)=3,'General Calculation'!$G$22,IF(MONTH(B72)=4,'General Calculation'!$H$22,IF(MONTH(B72)=5,'General Calculation'!$I$22,IF(MONTH(B72)=6,'General Calculation'!$J$22,IF(MONTH(B72)=7,'General Calculation'!$K$22,IF(MONTH(B72)=8,'General Calculation'!$L$22,IF(MONTH(B72)=9,'General Calculation'!$M$22,IF(MONTH(B72)=10,'General Calculation'!$N$22,IF(MONTH(B72)=11,'General Calculation'!$O$22,IF(MONTH(B72)=12,'General Calculation'!$P$22,""))))))))))))</f>
        <v>5.3892000000000007</v>
      </c>
      <c r="E72" t="str">
        <f>IF(C72="Initial Stage",'Calculation Sheet Crop 1'!$M$6,IF(C72="Crop Development Phase",'Calculation Sheet Crop 1'!$M$7,IF(C72="Mid Season",'Calculation Sheet Crop 1'!$M$8,IF(C72="Late Season Stage",'Calculation Sheet Crop 1'!$M$9,""))))</f>
        <v/>
      </c>
      <c r="F72">
        <f t="shared" ref="F72:F135" si="14">IFERROR((D72*E72),0)</f>
        <v>0</v>
      </c>
      <c r="P72">
        <f t="shared" ref="P72:P135" si="15">IF(MONTH($B72)=1,$F72,0)</f>
        <v>0</v>
      </c>
      <c r="Q72">
        <f t="shared" ref="Q72:Q135" si="16">IF(MONTH($B72)=2,$F72,0)</f>
        <v>0</v>
      </c>
      <c r="R72">
        <f t="shared" ref="R72:R135" si="17">IF(MONTH($B72)=3,$F72,0)</f>
        <v>0</v>
      </c>
      <c r="S72">
        <f t="shared" ref="S72:S135" si="18">IF(MONTH($B72)=4,$F72,0)</f>
        <v>0</v>
      </c>
      <c r="T72">
        <f t="shared" ref="T72:T135" si="19">IF(MONTH($B72)=5,$F72,0)</f>
        <v>0</v>
      </c>
      <c r="U72">
        <f t="shared" ref="U72:U135" si="20">IF(MONTH($B72)=6,$F72,0)</f>
        <v>0</v>
      </c>
      <c r="V72">
        <f t="shared" ref="V72:V135" si="21">IF(MONTH($B72)=7,$F72,0)</f>
        <v>0</v>
      </c>
      <c r="W72">
        <f t="shared" ref="W72:W135" si="22">IF(MONTH($B72)=8,$F72,0)</f>
        <v>0</v>
      </c>
      <c r="X72">
        <f t="shared" ref="X72:X135" si="23">IF(MONTH($B72)=9,$F72,0)</f>
        <v>0</v>
      </c>
      <c r="Y72">
        <f t="shared" ref="Y72:Y135" si="24">IF(MONTH($B72)=10,$F72,0)</f>
        <v>0</v>
      </c>
      <c r="Z72">
        <f t="shared" ref="Z72:Z135" si="25">IF(MONTH($B72)=11,$F72,0)</f>
        <v>0</v>
      </c>
      <c r="AA72">
        <f t="shared" ref="AA72:AA135" si="26">IF(MONTH($B72)=12,$F72,0)</f>
        <v>0</v>
      </c>
      <c r="AH72" s="59"/>
      <c r="AI72" s="59"/>
      <c r="AJ72" s="59"/>
      <c r="AK72" s="59"/>
      <c r="AL72" s="59"/>
      <c r="AM72" s="59"/>
      <c r="AN72" s="59"/>
      <c r="AO72" s="59"/>
      <c r="AP72" s="59"/>
      <c r="AQ72" s="59"/>
      <c r="AR72" s="59"/>
      <c r="AS72" s="59"/>
      <c r="AT72" s="59"/>
    </row>
    <row r="73" spans="2:46" ht="15">
      <c r="B73" s="3">
        <v>42802</v>
      </c>
      <c r="C73" t="str">
        <f>IF(AND(B73&gt;='Calculation Sheet Crop 1'!$K$6,B73&lt;='Calculation Sheet Crop 1'!$L$6),"Initial Stage",IF(AND(B73+1&gt;'Calculation Sheet Crop 1'!$K$7,B73&lt;='Calculation Sheet Crop 1'!$L$7),"Crop Development Phase",IF(AND(B73+1&gt;'Calculation Sheet Crop 1'!$K$8,B73&lt;'Calculation Sheet Crop 1'!$L$8+1),"Mid Season",IF(AND(B73+1&gt;'Calculation Sheet Crop 1'!$K$9,B73-1&lt;'Calculation Sheet Crop 1'!$L$9),"Late Season Stage",""))))</f>
        <v/>
      </c>
      <c r="D73">
        <f>IF(MONTH(B73)=1,'General Calculation'!$E$22,IF(MONTH(B73)=2,'General Calculation'!$F$22,IF(MONTH(B73)=3,'General Calculation'!$G$22,IF(MONTH(B73)=4,'General Calculation'!$H$22,IF(MONTH(B73)=5,'General Calculation'!$I$22,IF(MONTH(B73)=6,'General Calculation'!$J$22,IF(MONTH(B73)=7,'General Calculation'!$K$22,IF(MONTH(B73)=8,'General Calculation'!$L$22,IF(MONTH(B73)=9,'General Calculation'!$M$22,IF(MONTH(B73)=10,'General Calculation'!$N$22,IF(MONTH(B73)=11,'General Calculation'!$O$22,IF(MONTH(B73)=12,'General Calculation'!$P$22,""))))))))))))</f>
        <v>5.3892000000000007</v>
      </c>
      <c r="E73" t="str">
        <f>IF(C73="Initial Stage",'Calculation Sheet Crop 1'!$M$6,IF(C73="Crop Development Phase",'Calculation Sheet Crop 1'!$M$7,IF(C73="Mid Season",'Calculation Sheet Crop 1'!$M$8,IF(C73="Late Season Stage",'Calculation Sheet Crop 1'!$M$9,""))))</f>
        <v/>
      </c>
      <c r="F73">
        <f t="shared" si="14"/>
        <v>0</v>
      </c>
      <c r="P73">
        <f t="shared" si="15"/>
        <v>0</v>
      </c>
      <c r="Q73">
        <f t="shared" si="16"/>
        <v>0</v>
      </c>
      <c r="R73">
        <f t="shared" si="17"/>
        <v>0</v>
      </c>
      <c r="S73">
        <f t="shared" si="18"/>
        <v>0</v>
      </c>
      <c r="T73">
        <f t="shared" si="19"/>
        <v>0</v>
      </c>
      <c r="U73">
        <f t="shared" si="20"/>
        <v>0</v>
      </c>
      <c r="V73">
        <f t="shared" si="21"/>
        <v>0</v>
      </c>
      <c r="W73">
        <f t="shared" si="22"/>
        <v>0</v>
      </c>
      <c r="X73">
        <f t="shared" si="23"/>
        <v>0</v>
      </c>
      <c r="Y73">
        <f t="shared" si="24"/>
        <v>0</v>
      </c>
      <c r="Z73">
        <f t="shared" si="25"/>
        <v>0</v>
      </c>
      <c r="AA73">
        <f t="shared" si="26"/>
        <v>0</v>
      </c>
      <c r="AH73" s="59"/>
      <c r="AI73" s="59"/>
      <c r="AJ73" s="59"/>
      <c r="AK73" s="59"/>
      <c r="AL73" s="59"/>
      <c r="AM73" s="59"/>
      <c r="AN73" s="59"/>
      <c r="AO73" s="59"/>
      <c r="AP73" s="59"/>
      <c r="AQ73" s="59"/>
      <c r="AR73" s="59"/>
      <c r="AS73" s="59"/>
      <c r="AT73" s="59"/>
    </row>
    <row r="74" spans="2:46" ht="15">
      <c r="B74" s="3">
        <v>42803</v>
      </c>
      <c r="C74" t="str">
        <f>IF(AND(B74&gt;='Calculation Sheet Crop 1'!$K$6,B74&lt;='Calculation Sheet Crop 1'!$L$6),"Initial Stage",IF(AND(B74+1&gt;'Calculation Sheet Crop 1'!$K$7,B74&lt;='Calculation Sheet Crop 1'!$L$7),"Crop Development Phase",IF(AND(B74+1&gt;'Calculation Sheet Crop 1'!$K$8,B74&lt;'Calculation Sheet Crop 1'!$L$8+1),"Mid Season",IF(AND(B74+1&gt;'Calculation Sheet Crop 1'!$K$9,B74-1&lt;'Calculation Sheet Crop 1'!$L$9),"Late Season Stage",""))))</f>
        <v/>
      </c>
      <c r="D74">
        <f>IF(MONTH(B74)=1,'General Calculation'!$E$22,IF(MONTH(B74)=2,'General Calculation'!$F$22,IF(MONTH(B74)=3,'General Calculation'!$G$22,IF(MONTH(B74)=4,'General Calculation'!$H$22,IF(MONTH(B74)=5,'General Calculation'!$I$22,IF(MONTH(B74)=6,'General Calculation'!$J$22,IF(MONTH(B74)=7,'General Calculation'!$K$22,IF(MONTH(B74)=8,'General Calculation'!$L$22,IF(MONTH(B74)=9,'General Calculation'!$M$22,IF(MONTH(B74)=10,'General Calculation'!$N$22,IF(MONTH(B74)=11,'General Calculation'!$O$22,IF(MONTH(B74)=12,'General Calculation'!$P$22,""))))))))))))</f>
        <v>5.3892000000000007</v>
      </c>
      <c r="E74" t="str">
        <f>IF(C74="Initial Stage",'Calculation Sheet Crop 1'!$M$6,IF(C74="Crop Development Phase",'Calculation Sheet Crop 1'!$M$7,IF(C74="Mid Season",'Calculation Sheet Crop 1'!$M$8,IF(C74="Late Season Stage",'Calculation Sheet Crop 1'!$M$9,""))))</f>
        <v/>
      </c>
      <c r="F74">
        <f t="shared" si="14"/>
        <v>0</v>
      </c>
      <c r="P74">
        <f t="shared" si="15"/>
        <v>0</v>
      </c>
      <c r="Q74">
        <f t="shared" si="16"/>
        <v>0</v>
      </c>
      <c r="R74">
        <f t="shared" si="17"/>
        <v>0</v>
      </c>
      <c r="S74">
        <f t="shared" si="18"/>
        <v>0</v>
      </c>
      <c r="T74">
        <f t="shared" si="19"/>
        <v>0</v>
      </c>
      <c r="U74">
        <f t="shared" si="20"/>
        <v>0</v>
      </c>
      <c r="V74">
        <f t="shared" si="21"/>
        <v>0</v>
      </c>
      <c r="W74">
        <f t="shared" si="22"/>
        <v>0</v>
      </c>
      <c r="X74">
        <f t="shared" si="23"/>
        <v>0</v>
      </c>
      <c r="Y74">
        <f t="shared" si="24"/>
        <v>0</v>
      </c>
      <c r="Z74">
        <f t="shared" si="25"/>
        <v>0</v>
      </c>
      <c r="AA74">
        <f t="shared" si="26"/>
        <v>0</v>
      </c>
      <c r="AH74" s="59"/>
      <c r="AI74" s="59"/>
      <c r="AJ74" s="59"/>
      <c r="AK74" s="59"/>
      <c r="AL74" s="59"/>
      <c r="AM74" s="59"/>
      <c r="AN74" s="59"/>
      <c r="AO74" s="59"/>
      <c r="AP74" s="59"/>
      <c r="AQ74" s="59"/>
      <c r="AR74" s="59"/>
      <c r="AS74" s="59"/>
      <c r="AT74" s="59"/>
    </row>
    <row r="75" spans="2:46" ht="15">
      <c r="B75" s="3">
        <v>42804</v>
      </c>
      <c r="C75" t="str">
        <f>IF(AND(B75&gt;='Calculation Sheet Crop 1'!$K$6,B75&lt;='Calculation Sheet Crop 1'!$L$6),"Initial Stage",IF(AND(B75+1&gt;'Calculation Sheet Crop 1'!$K$7,B75&lt;='Calculation Sheet Crop 1'!$L$7),"Crop Development Phase",IF(AND(B75+1&gt;'Calculation Sheet Crop 1'!$K$8,B75&lt;'Calculation Sheet Crop 1'!$L$8+1),"Mid Season",IF(AND(B75+1&gt;'Calculation Sheet Crop 1'!$K$9,B75-1&lt;'Calculation Sheet Crop 1'!$L$9),"Late Season Stage",""))))</f>
        <v/>
      </c>
      <c r="D75">
        <f>IF(MONTH(B75)=1,'General Calculation'!$E$22,IF(MONTH(B75)=2,'General Calculation'!$F$22,IF(MONTH(B75)=3,'General Calculation'!$G$22,IF(MONTH(B75)=4,'General Calculation'!$H$22,IF(MONTH(B75)=5,'General Calculation'!$I$22,IF(MONTH(B75)=6,'General Calculation'!$J$22,IF(MONTH(B75)=7,'General Calculation'!$K$22,IF(MONTH(B75)=8,'General Calculation'!$L$22,IF(MONTH(B75)=9,'General Calculation'!$M$22,IF(MONTH(B75)=10,'General Calculation'!$N$22,IF(MONTH(B75)=11,'General Calculation'!$O$22,IF(MONTH(B75)=12,'General Calculation'!$P$22,""))))))))))))</f>
        <v>5.3892000000000007</v>
      </c>
      <c r="E75" t="str">
        <f>IF(C75="Initial Stage",'Calculation Sheet Crop 1'!$M$6,IF(C75="Crop Development Phase",'Calculation Sheet Crop 1'!$M$7,IF(C75="Mid Season",'Calculation Sheet Crop 1'!$M$8,IF(C75="Late Season Stage",'Calculation Sheet Crop 1'!$M$9,""))))</f>
        <v/>
      </c>
      <c r="F75">
        <f t="shared" si="14"/>
        <v>0</v>
      </c>
      <c r="P75">
        <f t="shared" si="15"/>
        <v>0</v>
      </c>
      <c r="Q75">
        <f t="shared" si="16"/>
        <v>0</v>
      </c>
      <c r="R75">
        <f t="shared" si="17"/>
        <v>0</v>
      </c>
      <c r="S75">
        <f t="shared" si="18"/>
        <v>0</v>
      </c>
      <c r="T75">
        <f t="shared" si="19"/>
        <v>0</v>
      </c>
      <c r="U75">
        <f t="shared" si="20"/>
        <v>0</v>
      </c>
      <c r="V75">
        <f t="shared" si="21"/>
        <v>0</v>
      </c>
      <c r="W75">
        <f t="shared" si="22"/>
        <v>0</v>
      </c>
      <c r="X75">
        <f t="shared" si="23"/>
        <v>0</v>
      </c>
      <c r="Y75">
        <f t="shared" si="24"/>
        <v>0</v>
      </c>
      <c r="Z75">
        <f t="shared" si="25"/>
        <v>0</v>
      </c>
      <c r="AA75">
        <f t="shared" si="26"/>
        <v>0</v>
      </c>
      <c r="AH75" s="59"/>
      <c r="AI75" s="59"/>
      <c r="AJ75" s="59"/>
      <c r="AK75" s="59"/>
      <c r="AL75" s="59"/>
      <c r="AM75" s="59"/>
      <c r="AN75" s="59"/>
      <c r="AO75" s="59"/>
      <c r="AP75" s="59"/>
      <c r="AQ75" s="59"/>
      <c r="AR75" s="59"/>
      <c r="AS75" s="59"/>
      <c r="AT75" s="59"/>
    </row>
    <row r="76" spans="2:46" ht="15">
      <c r="B76" s="3">
        <v>42805</v>
      </c>
      <c r="C76" t="str">
        <f>IF(AND(B76&gt;='Calculation Sheet Crop 1'!$K$6,B76&lt;='Calculation Sheet Crop 1'!$L$6),"Initial Stage",IF(AND(B76+1&gt;'Calculation Sheet Crop 1'!$K$7,B76&lt;='Calculation Sheet Crop 1'!$L$7),"Crop Development Phase",IF(AND(B76+1&gt;'Calculation Sheet Crop 1'!$K$8,B76&lt;'Calculation Sheet Crop 1'!$L$8+1),"Mid Season",IF(AND(B76+1&gt;'Calculation Sheet Crop 1'!$K$9,B76-1&lt;'Calculation Sheet Crop 1'!$L$9),"Late Season Stage",""))))</f>
        <v/>
      </c>
      <c r="D76">
        <f>IF(MONTH(B76)=1,'General Calculation'!$E$22,IF(MONTH(B76)=2,'General Calculation'!$F$22,IF(MONTH(B76)=3,'General Calculation'!$G$22,IF(MONTH(B76)=4,'General Calculation'!$H$22,IF(MONTH(B76)=5,'General Calculation'!$I$22,IF(MONTH(B76)=6,'General Calculation'!$J$22,IF(MONTH(B76)=7,'General Calculation'!$K$22,IF(MONTH(B76)=8,'General Calculation'!$L$22,IF(MONTH(B76)=9,'General Calculation'!$M$22,IF(MONTH(B76)=10,'General Calculation'!$N$22,IF(MONTH(B76)=11,'General Calculation'!$O$22,IF(MONTH(B76)=12,'General Calculation'!$P$22,""))))))))))))</f>
        <v>5.3892000000000007</v>
      </c>
      <c r="E76" t="str">
        <f>IF(C76="Initial Stage",'Calculation Sheet Crop 1'!$M$6,IF(C76="Crop Development Phase",'Calculation Sheet Crop 1'!$M$7,IF(C76="Mid Season",'Calculation Sheet Crop 1'!$M$8,IF(C76="Late Season Stage",'Calculation Sheet Crop 1'!$M$9,""))))</f>
        <v/>
      </c>
      <c r="F76">
        <f t="shared" si="14"/>
        <v>0</v>
      </c>
      <c r="P76">
        <f t="shared" si="15"/>
        <v>0</v>
      </c>
      <c r="Q76">
        <f t="shared" si="16"/>
        <v>0</v>
      </c>
      <c r="R76">
        <f t="shared" si="17"/>
        <v>0</v>
      </c>
      <c r="S76">
        <f t="shared" si="18"/>
        <v>0</v>
      </c>
      <c r="T76">
        <f t="shared" si="19"/>
        <v>0</v>
      </c>
      <c r="U76">
        <f t="shared" si="20"/>
        <v>0</v>
      </c>
      <c r="V76">
        <f t="shared" si="21"/>
        <v>0</v>
      </c>
      <c r="W76">
        <f t="shared" si="22"/>
        <v>0</v>
      </c>
      <c r="X76">
        <f t="shared" si="23"/>
        <v>0</v>
      </c>
      <c r="Y76">
        <f t="shared" si="24"/>
        <v>0</v>
      </c>
      <c r="Z76">
        <f t="shared" si="25"/>
        <v>0</v>
      </c>
      <c r="AA76">
        <f t="shared" si="26"/>
        <v>0</v>
      </c>
      <c r="AH76" s="59"/>
      <c r="AI76" s="59"/>
      <c r="AJ76" s="59"/>
      <c r="AK76" s="59"/>
      <c r="AL76" s="59"/>
      <c r="AM76" s="59"/>
      <c r="AN76" s="59"/>
      <c r="AO76" s="59"/>
      <c r="AP76" s="59"/>
      <c r="AQ76" s="59"/>
      <c r="AR76" s="59"/>
      <c r="AS76" s="59"/>
      <c r="AT76" s="59"/>
    </row>
    <row r="77" spans="2:46" ht="15">
      <c r="B77" s="3">
        <v>42806</v>
      </c>
      <c r="C77" t="str">
        <f>IF(AND(B77&gt;='Calculation Sheet Crop 1'!$K$6,B77&lt;='Calculation Sheet Crop 1'!$L$6),"Initial Stage",IF(AND(B77+1&gt;'Calculation Sheet Crop 1'!$K$7,B77&lt;='Calculation Sheet Crop 1'!$L$7),"Crop Development Phase",IF(AND(B77+1&gt;'Calculation Sheet Crop 1'!$K$8,B77&lt;'Calculation Sheet Crop 1'!$L$8+1),"Mid Season",IF(AND(B77+1&gt;'Calculation Sheet Crop 1'!$K$9,B77-1&lt;'Calculation Sheet Crop 1'!$L$9),"Late Season Stage",""))))</f>
        <v/>
      </c>
      <c r="D77">
        <f>IF(MONTH(B77)=1,'General Calculation'!$E$22,IF(MONTH(B77)=2,'General Calculation'!$F$22,IF(MONTH(B77)=3,'General Calculation'!$G$22,IF(MONTH(B77)=4,'General Calculation'!$H$22,IF(MONTH(B77)=5,'General Calculation'!$I$22,IF(MONTH(B77)=6,'General Calculation'!$J$22,IF(MONTH(B77)=7,'General Calculation'!$K$22,IF(MONTH(B77)=8,'General Calculation'!$L$22,IF(MONTH(B77)=9,'General Calculation'!$M$22,IF(MONTH(B77)=10,'General Calculation'!$N$22,IF(MONTH(B77)=11,'General Calculation'!$O$22,IF(MONTH(B77)=12,'General Calculation'!$P$22,""))))))))))))</f>
        <v>5.3892000000000007</v>
      </c>
      <c r="E77" t="str">
        <f>IF(C77="Initial Stage",'Calculation Sheet Crop 1'!$M$6,IF(C77="Crop Development Phase",'Calculation Sheet Crop 1'!$M$7,IF(C77="Mid Season",'Calculation Sheet Crop 1'!$M$8,IF(C77="Late Season Stage",'Calculation Sheet Crop 1'!$M$9,""))))</f>
        <v/>
      </c>
      <c r="F77">
        <f t="shared" si="14"/>
        <v>0</v>
      </c>
      <c r="P77">
        <f t="shared" si="15"/>
        <v>0</v>
      </c>
      <c r="Q77">
        <f t="shared" si="16"/>
        <v>0</v>
      </c>
      <c r="R77">
        <f t="shared" si="17"/>
        <v>0</v>
      </c>
      <c r="S77">
        <f t="shared" si="18"/>
        <v>0</v>
      </c>
      <c r="T77">
        <f t="shared" si="19"/>
        <v>0</v>
      </c>
      <c r="U77">
        <f t="shared" si="20"/>
        <v>0</v>
      </c>
      <c r="V77">
        <f t="shared" si="21"/>
        <v>0</v>
      </c>
      <c r="W77">
        <f t="shared" si="22"/>
        <v>0</v>
      </c>
      <c r="X77">
        <f t="shared" si="23"/>
        <v>0</v>
      </c>
      <c r="Y77">
        <f t="shared" si="24"/>
        <v>0</v>
      </c>
      <c r="Z77">
        <f t="shared" si="25"/>
        <v>0</v>
      </c>
      <c r="AA77">
        <f t="shared" si="26"/>
        <v>0</v>
      </c>
      <c r="AH77" s="59"/>
      <c r="AI77" s="59"/>
      <c r="AJ77" s="59"/>
      <c r="AK77" s="59"/>
      <c r="AL77" s="59"/>
      <c r="AM77" s="59"/>
      <c r="AN77" s="59"/>
      <c r="AO77" s="59"/>
      <c r="AP77" s="59"/>
      <c r="AQ77" s="59"/>
      <c r="AR77" s="59"/>
      <c r="AS77" s="59"/>
      <c r="AT77" s="59"/>
    </row>
    <row r="78" spans="2:46" ht="15">
      <c r="B78" s="3">
        <v>42807</v>
      </c>
      <c r="C78" t="str">
        <f>IF(AND(B78&gt;='Calculation Sheet Crop 1'!$K$6,B78&lt;='Calculation Sheet Crop 1'!$L$6),"Initial Stage",IF(AND(B78+1&gt;'Calculation Sheet Crop 1'!$K$7,B78&lt;='Calculation Sheet Crop 1'!$L$7),"Crop Development Phase",IF(AND(B78+1&gt;'Calculation Sheet Crop 1'!$K$8,B78&lt;'Calculation Sheet Crop 1'!$L$8+1),"Mid Season",IF(AND(B78+1&gt;'Calculation Sheet Crop 1'!$K$9,B78-1&lt;'Calculation Sheet Crop 1'!$L$9),"Late Season Stage",""))))</f>
        <v/>
      </c>
      <c r="D78">
        <f>IF(MONTH(B78)=1,'General Calculation'!$E$22,IF(MONTH(B78)=2,'General Calculation'!$F$22,IF(MONTH(B78)=3,'General Calculation'!$G$22,IF(MONTH(B78)=4,'General Calculation'!$H$22,IF(MONTH(B78)=5,'General Calculation'!$I$22,IF(MONTH(B78)=6,'General Calculation'!$J$22,IF(MONTH(B78)=7,'General Calculation'!$K$22,IF(MONTH(B78)=8,'General Calculation'!$L$22,IF(MONTH(B78)=9,'General Calculation'!$M$22,IF(MONTH(B78)=10,'General Calculation'!$N$22,IF(MONTH(B78)=11,'General Calculation'!$O$22,IF(MONTH(B78)=12,'General Calculation'!$P$22,""))))))))))))</f>
        <v>5.3892000000000007</v>
      </c>
      <c r="E78" t="str">
        <f>IF(C78="Initial Stage",'Calculation Sheet Crop 1'!$M$6,IF(C78="Crop Development Phase",'Calculation Sheet Crop 1'!$M$7,IF(C78="Mid Season",'Calculation Sheet Crop 1'!$M$8,IF(C78="Late Season Stage",'Calculation Sheet Crop 1'!$M$9,""))))</f>
        <v/>
      </c>
      <c r="F78">
        <f t="shared" si="14"/>
        <v>0</v>
      </c>
      <c r="P78">
        <f t="shared" si="15"/>
        <v>0</v>
      </c>
      <c r="Q78">
        <f t="shared" si="16"/>
        <v>0</v>
      </c>
      <c r="R78">
        <f t="shared" si="17"/>
        <v>0</v>
      </c>
      <c r="S78">
        <f t="shared" si="18"/>
        <v>0</v>
      </c>
      <c r="T78">
        <f t="shared" si="19"/>
        <v>0</v>
      </c>
      <c r="U78">
        <f t="shared" si="20"/>
        <v>0</v>
      </c>
      <c r="V78">
        <f t="shared" si="21"/>
        <v>0</v>
      </c>
      <c r="W78">
        <f t="shared" si="22"/>
        <v>0</v>
      </c>
      <c r="X78">
        <f t="shared" si="23"/>
        <v>0</v>
      </c>
      <c r="Y78">
        <f t="shared" si="24"/>
        <v>0</v>
      </c>
      <c r="Z78">
        <f t="shared" si="25"/>
        <v>0</v>
      </c>
      <c r="AA78">
        <f t="shared" si="26"/>
        <v>0</v>
      </c>
      <c r="AH78" s="59"/>
      <c r="AI78" s="59"/>
      <c r="AJ78" s="59"/>
      <c r="AK78" s="59"/>
      <c r="AL78" s="59"/>
      <c r="AM78" s="59"/>
      <c r="AN78" s="59"/>
      <c r="AO78" s="59"/>
      <c r="AP78" s="59"/>
      <c r="AQ78" s="59"/>
      <c r="AR78" s="59"/>
      <c r="AS78" s="59"/>
      <c r="AT78" s="59"/>
    </row>
    <row r="79" spans="2:46" ht="15">
      <c r="B79" s="3">
        <v>42808</v>
      </c>
      <c r="C79" t="str">
        <f>IF(AND(B79&gt;='Calculation Sheet Crop 1'!$K$6,B79&lt;='Calculation Sheet Crop 1'!$L$6),"Initial Stage",IF(AND(B79+1&gt;'Calculation Sheet Crop 1'!$K$7,B79&lt;='Calculation Sheet Crop 1'!$L$7),"Crop Development Phase",IF(AND(B79+1&gt;'Calculation Sheet Crop 1'!$K$8,B79&lt;'Calculation Sheet Crop 1'!$L$8+1),"Mid Season",IF(AND(B79+1&gt;'Calculation Sheet Crop 1'!$K$9,B79-1&lt;'Calculation Sheet Crop 1'!$L$9),"Late Season Stage",""))))</f>
        <v/>
      </c>
      <c r="D79">
        <f>IF(MONTH(B79)=1,'General Calculation'!$E$22,IF(MONTH(B79)=2,'General Calculation'!$F$22,IF(MONTH(B79)=3,'General Calculation'!$G$22,IF(MONTH(B79)=4,'General Calculation'!$H$22,IF(MONTH(B79)=5,'General Calculation'!$I$22,IF(MONTH(B79)=6,'General Calculation'!$J$22,IF(MONTH(B79)=7,'General Calculation'!$K$22,IF(MONTH(B79)=8,'General Calculation'!$L$22,IF(MONTH(B79)=9,'General Calculation'!$M$22,IF(MONTH(B79)=10,'General Calculation'!$N$22,IF(MONTH(B79)=11,'General Calculation'!$O$22,IF(MONTH(B79)=12,'General Calculation'!$P$22,""))))))))))))</f>
        <v>5.3892000000000007</v>
      </c>
      <c r="E79" t="str">
        <f>IF(C79="Initial Stage",'Calculation Sheet Crop 1'!$M$6,IF(C79="Crop Development Phase",'Calculation Sheet Crop 1'!$M$7,IF(C79="Mid Season",'Calculation Sheet Crop 1'!$M$8,IF(C79="Late Season Stage",'Calculation Sheet Crop 1'!$M$9,""))))</f>
        <v/>
      </c>
      <c r="F79">
        <f t="shared" si="14"/>
        <v>0</v>
      </c>
      <c r="P79">
        <f t="shared" si="15"/>
        <v>0</v>
      </c>
      <c r="Q79">
        <f t="shared" si="16"/>
        <v>0</v>
      </c>
      <c r="R79">
        <f t="shared" si="17"/>
        <v>0</v>
      </c>
      <c r="S79">
        <f t="shared" si="18"/>
        <v>0</v>
      </c>
      <c r="T79">
        <f t="shared" si="19"/>
        <v>0</v>
      </c>
      <c r="U79">
        <f t="shared" si="20"/>
        <v>0</v>
      </c>
      <c r="V79">
        <f t="shared" si="21"/>
        <v>0</v>
      </c>
      <c r="W79">
        <f t="shared" si="22"/>
        <v>0</v>
      </c>
      <c r="X79">
        <f t="shared" si="23"/>
        <v>0</v>
      </c>
      <c r="Y79">
        <f t="shared" si="24"/>
        <v>0</v>
      </c>
      <c r="Z79">
        <f t="shared" si="25"/>
        <v>0</v>
      </c>
      <c r="AA79">
        <f t="shared" si="26"/>
        <v>0</v>
      </c>
      <c r="AH79" s="59"/>
      <c r="AI79" s="59"/>
      <c r="AJ79" s="59"/>
      <c r="AK79" s="59"/>
      <c r="AL79" s="59"/>
      <c r="AM79" s="59"/>
      <c r="AN79" s="59"/>
      <c r="AO79" s="59"/>
      <c r="AP79" s="59"/>
      <c r="AQ79" s="59"/>
      <c r="AR79" s="59"/>
      <c r="AS79" s="59"/>
      <c r="AT79" s="59"/>
    </row>
    <row r="80" spans="2:46" ht="15">
      <c r="B80" s="3">
        <v>42809</v>
      </c>
      <c r="C80" t="str">
        <f>IF(AND(B80&gt;='Calculation Sheet Crop 1'!$K$6,B80&lt;='Calculation Sheet Crop 1'!$L$6),"Initial Stage",IF(AND(B80+1&gt;'Calculation Sheet Crop 1'!$K$7,B80&lt;='Calculation Sheet Crop 1'!$L$7),"Crop Development Phase",IF(AND(B80+1&gt;'Calculation Sheet Crop 1'!$K$8,B80&lt;'Calculation Sheet Crop 1'!$L$8+1),"Mid Season",IF(AND(B80+1&gt;'Calculation Sheet Crop 1'!$K$9,B80-1&lt;'Calculation Sheet Crop 1'!$L$9),"Late Season Stage",""))))</f>
        <v/>
      </c>
      <c r="D80">
        <f>IF(MONTH(B80)=1,'General Calculation'!$E$22,IF(MONTH(B80)=2,'General Calculation'!$F$22,IF(MONTH(B80)=3,'General Calculation'!$G$22,IF(MONTH(B80)=4,'General Calculation'!$H$22,IF(MONTH(B80)=5,'General Calculation'!$I$22,IF(MONTH(B80)=6,'General Calculation'!$J$22,IF(MONTH(B80)=7,'General Calculation'!$K$22,IF(MONTH(B80)=8,'General Calculation'!$L$22,IF(MONTH(B80)=9,'General Calculation'!$M$22,IF(MONTH(B80)=10,'General Calculation'!$N$22,IF(MONTH(B80)=11,'General Calculation'!$O$22,IF(MONTH(B80)=12,'General Calculation'!$P$22,""))))))))))))</f>
        <v>5.3892000000000007</v>
      </c>
      <c r="E80" t="str">
        <f>IF(C80="Initial Stage",'Calculation Sheet Crop 1'!$M$6,IF(C80="Crop Development Phase",'Calculation Sheet Crop 1'!$M$7,IF(C80="Mid Season",'Calculation Sheet Crop 1'!$M$8,IF(C80="Late Season Stage",'Calculation Sheet Crop 1'!$M$9,""))))</f>
        <v/>
      </c>
      <c r="F80">
        <f t="shared" si="14"/>
        <v>0</v>
      </c>
      <c r="P80">
        <f t="shared" si="15"/>
        <v>0</v>
      </c>
      <c r="Q80">
        <f t="shared" si="16"/>
        <v>0</v>
      </c>
      <c r="R80">
        <f t="shared" si="17"/>
        <v>0</v>
      </c>
      <c r="S80">
        <f t="shared" si="18"/>
        <v>0</v>
      </c>
      <c r="T80">
        <f t="shared" si="19"/>
        <v>0</v>
      </c>
      <c r="U80">
        <f t="shared" si="20"/>
        <v>0</v>
      </c>
      <c r="V80">
        <f t="shared" si="21"/>
        <v>0</v>
      </c>
      <c r="W80">
        <f t="shared" si="22"/>
        <v>0</v>
      </c>
      <c r="X80">
        <f t="shared" si="23"/>
        <v>0</v>
      </c>
      <c r="Y80">
        <f t="shared" si="24"/>
        <v>0</v>
      </c>
      <c r="Z80">
        <f t="shared" si="25"/>
        <v>0</v>
      </c>
      <c r="AA80">
        <f t="shared" si="26"/>
        <v>0</v>
      </c>
      <c r="AH80" s="59"/>
      <c r="AI80" s="59"/>
      <c r="AJ80" s="59"/>
      <c r="AK80" s="59"/>
      <c r="AL80" s="59"/>
      <c r="AM80" s="59"/>
      <c r="AN80" s="59"/>
      <c r="AO80" s="59"/>
      <c r="AP80" s="59"/>
      <c r="AQ80" s="59"/>
      <c r="AR80" s="59"/>
      <c r="AS80" s="59"/>
      <c r="AT80" s="59"/>
    </row>
    <row r="81" spans="2:46" ht="15">
      <c r="B81" s="3">
        <v>42810</v>
      </c>
      <c r="C81" t="str">
        <f>IF(AND(B81&gt;='Calculation Sheet Crop 1'!$K$6,B81&lt;='Calculation Sheet Crop 1'!$L$6),"Initial Stage",IF(AND(B81+1&gt;'Calculation Sheet Crop 1'!$K$7,B81&lt;='Calculation Sheet Crop 1'!$L$7),"Crop Development Phase",IF(AND(B81+1&gt;'Calculation Sheet Crop 1'!$K$8,B81&lt;'Calculation Sheet Crop 1'!$L$8+1),"Mid Season",IF(AND(B81+1&gt;'Calculation Sheet Crop 1'!$K$9,B81-1&lt;'Calculation Sheet Crop 1'!$L$9),"Late Season Stage",""))))</f>
        <v/>
      </c>
      <c r="D81">
        <f>IF(MONTH(B81)=1,'General Calculation'!$E$22,IF(MONTH(B81)=2,'General Calculation'!$F$22,IF(MONTH(B81)=3,'General Calculation'!$G$22,IF(MONTH(B81)=4,'General Calculation'!$H$22,IF(MONTH(B81)=5,'General Calculation'!$I$22,IF(MONTH(B81)=6,'General Calculation'!$J$22,IF(MONTH(B81)=7,'General Calculation'!$K$22,IF(MONTH(B81)=8,'General Calculation'!$L$22,IF(MONTH(B81)=9,'General Calculation'!$M$22,IF(MONTH(B81)=10,'General Calculation'!$N$22,IF(MONTH(B81)=11,'General Calculation'!$O$22,IF(MONTH(B81)=12,'General Calculation'!$P$22,""))))))))))))</f>
        <v>5.3892000000000007</v>
      </c>
      <c r="E81" t="str">
        <f>IF(C81="Initial Stage",'Calculation Sheet Crop 1'!$M$6,IF(C81="Crop Development Phase",'Calculation Sheet Crop 1'!$M$7,IF(C81="Mid Season",'Calculation Sheet Crop 1'!$M$8,IF(C81="Late Season Stage",'Calculation Sheet Crop 1'!$M$9,""))))</f>
        <v/>
      </c>
      <c r="F81">
        <f t="shared" si="14"/>
        <v>0</v>
      </c>
      <c r="P81">
        <f t="shared" si="15"/>
        <v>0</v>
      </c>
      <c r="Q81">
        <f t="shared" si="16"/>
        <v>0</v>
      </c>
      <c r="R81">
        <f t="shared" si="17"/>
        <v>0</v>
      </c>
      <c r="S81">
        <f t="shared" si="18"/>
        <v>0</v>
      </c>
      <c r="T81">
        <f t="shared" si="19"/>
        <v>0</v>
      </c>
      <c r="U81">
        <f t="shared" si="20"/>
        <v>0</v>
      </c>
      <c r="V81">
        <f t="shared" si="21"/>
        <v>0</v>
      </c>
      <c r="W81">
        <f t="shared" si="22"/>
        <v>0</v>
      </c>
      <c r="X81">
        <f t="shared" si="23"/>
        <v>0</v>
      </c>
      <c r="Y81">
        <f t="shared" si="24"/>
        <v>0</v>
      </c>
      <c r="Z81">
        <f t="shared" si="25"/>
        <v>0</v>
      </c>
      <c r="AA81">
        <f t="shared" si="26"/>
        <v>0</v>
      </c>
      <c r="AH81" s="59"/>
      <c r="AI81" s="59"/>
      <c r="AJ81" s="59"/>
      <c r="AK81" s="59"/>
      <c r="AL81" s="59"/>
      <c r="AM81" s="59"/>
      <c r="AN81" s="59"/>
      <c r="AO81" s="59"/>
      <c r="AP81" s="59"/>
      <c r="AQ81" s="59"/>
      <c r="AR81" s="59"/>
      <c r="AS81" s="59"/>
      <c r="AT81" s="59"/>
    </row>
    <row r="82" spans="2:46" ht="15">
      <c r="B82" s="3">
        <v>42811</v>
      </c>
      <c r="C82" t="str">
        <f>IF(AND(B82&gt;='Calculation Sheet Crop 1'!$K$6,B82&lt;='Calculation Sheet Crop 1'!$L$6),"Initial Stage",IF(AND(B82+1&gt;'Calculation Sheet Crop 1'!$K$7,B82&lt;='Calculation Sheet Crop 1'!$L$7),"Crop Development Phase",IF(AND(B82+1&gt;'Calculation Sheet Crop 1'!$K$8,B82&lt;'Calculation Sheet Crop 1'!$L$8+1),"Mid Season",IF(AND(B82+1&gt;'Calculation Sheet Crop 1'!$K$9,B82-1&lt;'Calculation Sheet Crop 1'!$L$9),"Late Season Stage",""))))</f>
        <v/>
      </c>
      <c r="D82">
        <f>IF(MONTH(B82)=1,'General Calculation'!$E$22,IF(MONTH(B82)=2,'General Calculation'!$F$22,IF(MONTH(B82)=3,'General Calculation'!$G$22,IF(MONTH(B82)=4,'General Calculation'!$H$22,IF(MONTH(B82)=5,'General Calculation'!$I$22,IF(MONTH(B82)=6,'General Calculation'!$J$22,IF(MONTH(B82)=7,'General Calculation'!$K$22,IF(MONTH(B82)=8,'General Calculation'!$L$22,IF(MONTH(B82)=9,'General Calculation'!$M$22,IF(MONTH(B82)=10,'General Calculation'!$N$22,IF(MONTH(B82)=11,'General Calculation'!$O$22,IF(MONTH(B82)=12,'General Calculation'!$P$22,""))))))))))))</f>
        <v>5.3892000000000007</v>
      </c>
      <c r="E82" t="str">
        <f>IF(C82="Initial Stage",'Calculation Sheet Crop 1'!$M$6,IF(C82="Crop Development Phase",'Calculation Sheet Crop 1'!$M$7,IF(C82="Mid Season",'Calculation Sheet Crop 1'!$M$8,IF(C82="Late Season Stage",'Calculation Sheet Crop 1'!$M$9,""))))</f>
        <v/>
      </c>
      <c r="F82">
        <f t="shared" si="14"/>
        <v>0</v>
      </c>
      <c r="P82">
        <f t="shared" si="15"/>
        <v>0</v>
      </c>
      <c r="Q82">
        <f t="shared" si="16"/>
        <v>0</v>
      </c>
      <c r="R82">
        <f t="shared" si="17"/>
        <v>0</v>
      </c>
      <c r="S82">
        <f t="shared" si="18"/>
        <v>0</v>
      </c>
      <c r="T82">
        <f t="shared" si="19"/>
        <v>0</v>
      </c>
      <c r="U82">
        <f t="shared" si="20"/>
        <v>0</v>
      </c>
      <c r="V82">
        <f t="shared" si="21"/>
        <v>0</v>
      </c>
      <c r="W82">
        <f t="shared" si="22"/>
        <v>0</v>
      </c>
      <c r="X82">
        <f t="shared" si="23"/>
        <v>0</v>
      </c>
      <c r="Y82">
        <f t="shared" si="24"/>
        <v>0</v>
      </c>
      <c r="Z82">
        <f t="shared" si="25"/>
        <v>0</v>
      </c>
      <c r="AA82">
        <f t="shared" si="26"/>
        <v>0</v>
      </c>
      <c r="AH82" s="59"/>
      <c r="AI82" s="59"/>
      <c r="AJ82" s="59"/>
      <c r="AK82" s="59"/>
      <c r="AL82" s="59"/>
      <c r="AM82" s="59"/>
      <c r="AN82" s="59"/>
      <c r="AO82" s="59"/>
      <c r="AP82" s="59"/>
      <c r="AQ82" s="59"/>
      <c r="AR82" s="59"/>
      <c r="AS82" s="59"/>
      <c r="AT82" s="59"/>
    </row>
    <row r="83" spans="2:46">
      <c r="B83" s="3">
        <v>42812</v>
      </c>
      <c r="C83" t="str">
        <f>IF(AND(B83&gt;='Calculation Sheet Crop 1'!$K$6,B83&lt;='Calculation Sheet Crop 1'!$L$6),"Initial Stage",IF(AND(B83+1&gt;'Calculation Sheet Crop 1'!$K$7,B83&lt;='Calculation Sheet Crop 1'!$L$7),"Crop Development Phase",IF(AND(B83+1&gt;'Calculation Sheet Crop 1'!$K$8,B83&lt;'Calculation Sheet Crop 1'!$L$8+1),"Mid Season",IF(AND(B83+1&gt;'Calculation Sheet Crop 1'!$K$9,B83-1&lt;'Calculation Sheet Crop 1'!$L$9),"Late Season Stage",""))))</f>
        <v/>
      </c>
      <c r="D83">
        <f>IF(MONTH(B83)=1,'General Calculation'!$E$22,IF(MONTH(B83)=2,'General Calculation'!$F$22,IF(MONTH(B83)=3,'General Calculation'!$G$22,IF(MONTH(B83)=4,'General Calculation'!$H$22,IF(MONTH(B83)=5,'General Calculation'!$I$22,IF(MONTH(B83)=6,'General Calculation'!$J$22,IF(MONTH(B83)=7,'General Calculation'!$K$22,IF(MONTH(B83)=8,'General Calculation'!$L$22,IF(MONTH(B83)=9,'General Calculation'!$M$22,IF(MONTH(B83)=10,'General Calculation'!$N$22,IF(MONTH(B83)=11,'General Calculation'!$O$22,IF(MONTH(B83)=12,'General Calculation'!$P$22,""))))))))))))</f>
        <v>5.3892000000000007</v>
      </c>
      <c r="E83" t="str">
        <f>IF(C83="Initial Stage",'Calculation Sheet Crop 1'!$M$6,IF(C83="Crop Development Phase",'Calculation Sheet Crop 1'!$M$7,IF(C83="Mid Season",'Calculation Sheet Crop 1'!$M$8,IF(C83="Late Season Stage",'Calculation Sheet Crop 1'!$M$9,""))))</f>
        <v/>
      </c>
      <c r="F83">
        <f t="shared" si="14"/>
        <v>0</v>
      </c>
      <c r="P83">
        <f t="shared" si="15"/>
        <v>0</v>
      </c>
      <c r="Q83">
        <f t="shared" si="16"/>
        <v>0</v>
      </c>
      <c r="R83">
        <f t="shared" si="17"/>
        <v>0</v>
      </c>
      <c r="S83">
        <f t="shared" si="18"/>
        <v>0</v>
      </c>
      <c r="T83">
        <f t="shared" si="19"/>
        <v>0</v>
      </c>
      <c r="U83">
        <f t="shared" si="20"/>
        <v>0</v>
      </c>
      <c r="V83">
        <f t="shared" si="21"/>
        <v>0</v>
      </c>
      <c r="W83">
        <f t="shared" si="22"/>
        <v>0</v>
      </c>
      <c r="X83">
        <f t="shared" si="23"/>
        <v>0</v>
      </c>
      <c r="Y83">
        <f t="shared" si="24"/>
        <v>0</v>
      </c>
      <c r="Z83">
        <f t="shared" si="25"/>
        <v>0</v>
      </c>
      <c r="AA83">
        <f t="shared" si="26"/>
        <v>0</v>
      </c>
      <c r="AI83" s="39"/>
      <c r="AJ83" s="39"/>
      <c r="AK83" s="39"/>
      <c r="AL83" s="39"/>
      <c r="AM83" s="39"/>
      <c r="AN83" s="39"/>
      <c r="AO83" s="39"/>
      <c r="AP83" s="39"/>
      <c r="AQ83" s="39"/>
      <c r="AR83" s="39"/>
      <c r="AS83" s="39"/>
      <c r="AT83" s="39"/>
    </row>
    <row r="84" spans="2:46">
      <c r="B84" s="3">
        <v>42813</v>
      </c>
      <c r="C84" t="str">
        <f>IF(AND(B84&gt;='Calculation Sheet Crop 1'!$K$6,B84&lt;='Calculation Sheet Crop 1'!$L$6),"Initial Stage",IF(AND(B84+1&gt;'Calculation Sheet Crop 1'!$K$7,B84&lt;='Calculation Sheet Crop 1'!$L$7),"Crop Development Phase",IF(AND(B84+1&gt;'Calculation Sheet Crop 1'!$K$8,B84&lt;'Calculation Sheet Crop 1'!$L$8+1),"Mid Season",IF(AND(B84+1&gt;'Calculation Sheet Crop 1'!$K$9,B84-1&lt;'Calculation Sheet Crop 1'!$L$9),"Late Season Stage",""))))</f>
        <v/>
      </c>
      <c r="D84">
        <f>IF(MONTH(B84)=1,'General Calculation'!$E$22,IF(MONTH(B84)=2,'General Calculation'!$F$22,IF(MONTH(B84)=3,'General Calculation'!$G$22,IF(MONTH(B84)=4,'General Calculation'!$H$22,IF(MONTH(B84)=5,'General Calculation'!$I$22,IF(MONTH(B84)=6,'General Calculation'!$J$22,IF(MONTH(B84)=7,'General Calculation'!$K$22,IF(MONTH(B84)=8,'General Calculation'!$L$22,IF(MONTH(B84)=9,'General Calculation'!$M$22,IF(MONTH(B84)=10,'General Calculation'!$N$22,IF(MONTH(B84)=11,'General Calculation'!$O$22,IF(MONTH(B84)=12,'General Calculation'!$P$22,""))))))))))))</f>
        <v>5.3892000000000007</v>
      </c>
      <c r="E84" t="str">
        <f>IF(C84="Initial Stage",'Calculation Sheet Crop 1'!$M$6,IF(C84="Crop Development Phase",'Calculation Sheet Crop 1'!$M$7,IF(C84="Mid Season",'Calculation Sheet Crop 1'!$M$8,IF(C84="Late Season Stage",'Calculation Sheet Crop 1'!$M$9,""))))</f>
        <v/>
      </c>
      <c r="F84">
        <f t="shared" si="14"/>
        <v>0</v>
      </c>
      <c r="P84">
        <f t="shared" si="15"/>
        <v>0</v>
      </c>
      <c r="Q84">
        <f t="shared" si="16"/>
        <v>0</v>
      </c>
      <c r="R84">
        <f t="shared" si="17"/>
        <v>0</v>
      </c>
      <c r="S84">
        <f t="shared" si="18"/>
        <v>0</v>
      </c>
      <c r="T84">
        <f t="shared" si="19"/>
        <v>0</v>
      </c>
      <c r="U84">
        <f t="shared" si="20"/>
        <v>0</v>
      </c>
      <c r="V84">
        <f t="shared" si="21"/>
        <v>0</v>
      </c>
      <c r="W84">
        <f t="shared" si="22"/>
        <v>0</v>
      </c>
      <c r="X84">
        <f t="shared" si="23"/>
        <v>0</v>
      </c>
      <c r="Y84">
        <f t="shared" si="24"/>
        <v>0</v>
      </c>
      <c r="Z84">
        <f t="shared" si="25"/>
        <v>0</v>
      </c>
      <c r="AA84">
        <f t="shared" si="26"/>
        <v>0</v>
      </c>
    </row>
    <row r="85" spans="2:46">
      <c r="B85" s="3">
        <v>42814</v>
      </c>
      <c r="C85" t="str">
        <f>IF(AND(B85&gt;='Calculation Sheet Crop 1'!$K$6,B85&lt;='Calculation Sheet Crop 1'!$L$6),"Initial Stage",IF(AND(B85+1&gt;'Calculation Sheet Crop 1'!$K$7,B85&lt;='Calculation Sheet Crop 1'!$L$7),"Crop Development Phase",IF(AND(B85+1&gt;'Calculation Sheet Crop 1'!$K$8,B85&lt;'Calculation Sheet Crop 1'!$L$8+1),"Mid Season",IF(AND(B85+1&gt;'Calculation Sheet Crop 1'!$K$9,B85-1&lt;'Calculation Sheet Crop 1'!$L$9),"Late Season Stage",""))))</f>
        <v/>
      </c>
      <c r="D85">
        <f>IF(MONTH(B85)=1,'General Calculation'!$E$22,IF(MONTH(B85)=2,'General Calculation'!$F$22,IF(MONTH(B85)=3,'General Calculation'!$G$22,IF(MONTH(B85)=4,'General Calculation'!$H$22,IF(MONTH(B85)=5,'General Calculation'!$I$22,IF(MONTH(B85)=6,'General Calculation'!$J$22,IF(MONTH(B85)=7,'General Calculation'!$K$22,IF(MONTH(B85)=8,'General Calculation'!$L$22,IF(MONTH(B85)=9,'General Calculation'!$M$22,IF(MONTH(B85)=10,'General Calculation'!$N$22,IF(MONTH(B85)=11,'General Calculation'!$O$22,IF(MONTH(B85)=12,'General Calculation'!$P$22,""))))))))))))</f>
        <v>5.3892000000000007</v>
      </c>
      <c r="E85" t="str">
        <f>IF(C85="Initial Stage",'Calculation Sheet Crop 1'!$M$6,IF(C85="Crop Development Phase",'Calculation Sheet Crop 1'!$M$7,IF(C85="Mid Season",'Calculation Sheet Crop 1'!$M$8,IF(C85="Late Season Stage",'Calculation Sheet Crop 1'!$M$9,""))))</f>
        <v/>
      </c>
      <c r="F85">
        <f t="shared" si="14"/>
        <v>0</v>
      </c>
      <c r="P85">
        <f t="shared" si="15"/>
        <v>0</v>
      </c>
      <c r="Q85">
        <f t="shared" si="16"/>
        <v>0</v>
      </c>
      <c r="R85">
        <f t="shared" si="17"/>
        <v>0</v>
      </c>
      <c r="S85">
        <f t="shared" si="18"/>
        <v>0</v>
      </c>
      <c r="T85">
        <f t="shared" si="19"/>
        <v>0</v>
      </c>
      <c r="U85">
        <f t="shared" si="20"/>
        <v>0</v>
      </c>
      <c r="V85">
        <f t="shared" si="21"/>
        <v>0</v>
      </c>
      <c r="W85">
        <f t="shared" si="22"/>
        <v>0</v>
      </c>
      <c r="X85">
        <f t="shared" si="23"/>
        <v>0</v>
      </c>
      <c r="Y85">
        <f t="shared" si="24"/>
        <v>0</v>
      </c>
      <c r="Z85">
        <f t="shared" si="25"/>
        <v>0</v>
      </c>
      <c r="AA85">
        <f t="shared" si="26"/>
        <v>0</v>
      </c>
    </row>
    <row r="86" spans="2:46">
      <c r="B86" s="3">
        <v>42815</v>
      </c>
      <c r="C86" t="str">
        <f>IF(AND(B86&gt;='Calculation Sheet Crop 1'!$K$6,B86&lt;='Calculation Sheet Crop 1'!$L$6),"Initial Stage",IF(AND(B86+1&gt;'Calculation Sheet Crop 1'!$K$7,B86&lt;='Calculation Sheet Crop 1'!$L$7),"Crop Development Phase",IF(AND(B86+1&gt;'Calculation Sheet Crop 1'!$K$8,B86&lt;'Calculation Sheet Crop 1'!$L$8+1),"Mid Season",IF(AND(B86+1&gt;'Calculation Sheet Crop 1'!$K$9,B86-1&lt;'Calculation Sheet Crop 1'!$L$9),"Late Season Stage",""))))</f>
        <v/>
      </c>
      <c r="D86">
        <f>IF(MONTH(B86)=1,'General Calculation'!$E$22,IF(MONTH(B86)=2,'General Calculation'!$F$22,IF(MONTH(B86)=3,'General Calculation'!$G$22,IF(MONTH(B86)=4,'General Calculation'!$H$22,IF(MONTH(B86)=5,'General Calculation'!$I$22,IF(MONTH(B86)=6,'General Calculation'!$J$22,IF(MONTH(B86)=7,'General Calculation'!$K$22,IF(MONTH(B86)=8,'General Calculation'!$L$22,IF(MONTH(B86)=9,'General Calculation'!$M$22,IF(MONTH(B86)=10,'General Calculation'!$N$22,IF(MONTH(B86)=11,'General Calculation'!$O$22,IF(MONTH(B86)=12,'General Calculation'!$P$22,""))))))))))))</f>
        <v>5.3892000000000007</v>
      </c>
      <c r="E86" t="str">
        <f>IF(C86="Initial Stage",'Calculation Sheet Crop 1'!$M$6,IF(C86="Crop Development Phase",'Calculation Sheet Crop 1'!$M$7,IF(C86="Mid Season",'Calculation Sheet Crop 1'!$M$8,IF(C86="Late Season Stage",'Calculation Sheet Crop 1'!$M$9,""))))</f>
        <v/>
      </c>
      <c r="F86">
        <f t="shared" si="14"/>
        <v>0</v>
      </c>
      <c r="P86">
        <f t="shared" si="15"/>
        <v>0</v>
      </c>
      <c r="Q86">
        <f t="shared" si="16"/>
        <v>0</v>
      </c>
      <c r="R86">
        <f t="shared" si="17"/>
        <v>0</v>
      </c>
      <c r="S86">
        <f t="shared" si="18"/>
        <v>0</v>
      </c>
      <c r="T86">
        <f t="shared" si="19"/>
        <v>0</v>
      </c>
      <c r="U86">
        <f t="shared" si="20"/>
        <v>0</v>
      </c>
      <c r="V86">
        <f t="shared" si="21"/>
        <v>0</v>
      </c>
      <c r="W86">
        <f t="shared" si="22"/>
        <v>0</v>
      </c>
      <c r="X86">
        <f t="shared" si="23"/>
        <v>0</v>
      </c>
      <c r="Y86">
        <f t="shared" si="24"/>
        <v>0</v>
      </c>
      <c r="Z86">
        <f t="shared" si="25"/>
        <v>0</v>
      </c>
      <c r="AA86">
        <f t="shared" si="26"/>
        <v>0</v>
      </c>
    </row>
    <row r="87" spans="2:46">
      <c r="B87" s="3">
        <v>42816</v>
      </c>
      <c r="C87" t="str">
        <f>IF(AND(B87&gt;='Calculation Sheet Crop 1'!$K$6,B87&lt;='Calculation Sheet Crop 1'!$L$6),"Initial Stage",IF(AND(B87+1&gt;'Calculation Sheet Crop 1'!$K$7,B87&lt;='Calculation Sheet Crop 1'!$L$7),"Crop Development Phase",IF(AND(B87+1&gt;'Calculation Sheet Crop 1'!$K$8,B87&lt;'Calculation Sheet Crop 1'!$L$8+1),"Mid Season",IF(AND(B87+1&gt;'Calculation Sheet Crop 1'!$K$9,B87-1&lt;'Calculation Sheet Crop 1'!$L$9),"Late Season Stage",""))))</f>
        <v/>
      </c>
      <c r="D87">
        <f>IF(MONTH(B87)=1,'General Calculation'!$E$22,IF(MONTH(B87)=2,'General Calculation'!$F$22,IF(MONTH(B87)=3,'General Calculation'!$G$22,IF(MONTH(B87)=4,'General Calculation'!$H$22,IF(MONTH(B87)=5,'General Calculation'!$I$22,IF(MONTH(B87)=6,'General Calculation'!$J$22,IF(MONTH(B87)=7,'General Calculation'!$K$22,IF(MONTH(B87)=8,'General Calculation'!$L$22,IF(MONTH(B87)=9,'General Calculation'!$M$22,IF(MONTH(B87)=10,'General Calculation'!$N$22,IF(MONTH(B87)=11,'General Calculation'!$O$22,IF(MONTH(B87)=12,'General Calculation'!$P$22,""))))))))))))</f>
        <v>5.3892000000000007</v>
      </c>
      <c r="E87" t="str">
        <f>IF(C87="Initial Stage",'Calculation Sheet Crop 1'!$M$6,IF(C87="Crop Development Phase",'Calculation Sheet Crop 1'!$M$7,IF(C87="Mid Season",'Calculation Sheet Crop 1'!$M$8,IF(C87="Late Season Stage",'Calculation Sheet Crop 1'!$M$9,""))))</f>
        <v/>
      </c>
      <c r="F87">
        <f t="shared" si="14"/>
        <v>0</v>
      </c>
      <c r="P87">
        <f t="shared" si="15"/>
        <v>0</v>
      </c>
      <c r="Q87">
        <f t="shared" si="16"/>
        <v>0</v>
      </c>
      <c r="R87">
        <f t="shared" si="17"/>
        <v>0</v>
      </c>
      <c r="S87">
        <f t="shared" si="18"/>
        <v>0</v>
      </c>
      <c r="T87">
        <f t="shared" si="19"/>
        <v>0</v>
      </c>
      <c r="U87">
        <f t="shared" si="20"/>
        <v>0</v>
      </c>
      <c r="V87">
        <f t="shared" si="21"/>
        <v>0</v>
      </c>
      <c r="W87">
        <f t="shared" si="22"/>
        <v>0</v>
      </c>
      <c r="X87">
        <f t="shared" si="23"/>
        <v>0</v>
      </c>
      <c r="Y87">
        <f t="shared" si="24"/>
        <v>0</v>
      </c>
      <c r="Z87">
        <f t="shared" si="25"/>
        <v>0</v>
      </c>
      <c r="AA87">
        <f t="shared" si="26"/>
        <v>0</v>
      </c>
    </row>
    <row r="88" spans="2:46">
      <c r="B88" s="3">
        <v>42817</v>
      </c>
      <c r="C88" t="str">
        <f>IF(AND(B88&gt;='Calculation Sheet Crop 1'!$K$6,B88&lt;='Calculation Sheet Crop 1'!$L$6),"Initial Stage",IF(AND(B88+1&gt;'Calculation Sheet Crop 1'!$K$7,B88&lt;='Calculation Sheet Crop 1'!$L$7),"Crop Development Phase",IF(AND(B88+1&gt;'Calculation Sheet Crop 1'!$K$8,B88&lt;'Calculation Sheet Crop 1'!$L$8+1),"Mid Season",IF(AND(B88+1&gt;'Calculation Sheet Crop 1'!$K$9,B88-1&lt;'Calculation Sheet Crop 1'!$L$9),"Late Season Stage",""))))</f>
        <v/>
      </c>
      <c r="D88">
        <f>IF(MONTH(B88)=1,'General Calculation'!$E$22,IF(MONTH(B88)=2,'General Calculation'!$F$22,IF(MONTH(B88)=3,'General Calculation'!$G$22,IF(MONTH(B88)=4,'General Calculation'!$H$22,IF(MONTH(B88)=5,'General Calculation'!$I$22,IF(MONTH(B88)=6,'General Calculation'!$J$22,IF(MONTH(B88)=7,'General Calculation'!$K$22,IF(MONTH(B88)=8,'General Calculation'!$L$22,IF(MONTH(B88)=9,'General Calculation'!$M$22,IF(MONTH(B88)=10,'General Calculation'!$N$22,IF(MONTH(B88)=11,'General Calculation'!$O$22,IF(MONTH(B88)=12,'General Calculation'!$P$22,""))))))))))))</f>
        <v>5.3892000000000007</v>
      </c>
      <c r="E88" t="str">
        <f>IF(C88="Initial Stage",'Calculation Sheet Crop 1'!$M$6,IF(C88="Crop Development Phase",'Calculation Sheet Crop 1'!$M$7,IF(C88="Mid Season",'Calculation Sheet Crop 1'!$M$8,IF(C88="Late Season Stage",'Calculation Sheet Crop 1'!$M$9,""))))</f>
        <v/>
      </c>
      <c r="F88">
        <f t="shared" si="14"/>
        <v>0</v>
      </c>
      <c r="P88">
        <f t="shared" si="15"/>
        <v>0</v>
      </c>
      <c r="Q88">
        <f t="shared" si="16"/>
        <v>0</v>
      </c>
      <c r="R88">
        <f t="shared" si="17"/>
        <v>0</v>
      </c>
      <c r="S88">
        <f t="shared" si="18"/>
        <v>0</v>
      </c>
      <c r="T88">
        <f t="shared" si="19"/>
        <v>0</v>
      </c>
      <c r="U88">
        <f t="shared" si="20"/>
        <v>0</v>
      </c>
      <c r="V88">
        <f t="shared" si="21"/>
        <v>0</v>
      </c>
      <c r="W88">
        <f t="shared" si="22"/>
        <v>0</v>
      </c>
      <c r="X88">
        <f t="shared" si="23"/>
        <v>0</v>
      </c>
      <c r="Y88">
        <f t="shared" si="24"/>
        <v>0</v>
      </c>
      <c r="Z88">
        <f t="shared" si="25"/>
        <v>0</v>
      </c>
      <c r="AA88">
        <f t="shared" si="26"/>
        <v>0</v>
      </c>
    </row>
    <row r="89" spans="2:46">
      <c r="B89" s="3">
        <v>42818</v>
      </c>
      <c r="C89" t="str">
        <f>IF(AND(B89&gt;='Calculation Sheet Crop 1'!$K$6,B89&lt;='Calculation Sheet Crop 1'!$L$6),"Initial Stage",IF(AND(B89+1&gt;'Calculation Sheet Crop 1'!$K$7,B89&lt;='Calculation Sheet Crop 1'!$L$7),"Crop Development Phase",IF(AND(B89+1&gt;'Calculation Sheet Crop 1'!$K$8,B89&lt;'Calculation Sheet Crop 1'!$L$8+1),"Mid Season",IF(AND(B89+1&gt;'Calculation Sheet Crop 1'!$K$9,B89-1&lt;'Calculation Sheet Crop 1'!$L$9),"Late Season Stage",""))))</f>
        <v/>
      </c>
      <c r="D89">
        <f>IF(MONTH(B89)=1,'General Calculation'!$E$22,IF(MONTH(B89)=2,'General Calculation'!$F$22,IF(MONTH(B89)=3,'General Calculation'!$G$22,IF(MONTH(B89)=4,'General Calculation'!$H$22,IF(MONTH(B89)=5,'General Calculation'!$I$22,IF(MONTH(B89)=6,'General Calculation'!$J$22,IF(MONTH(B89)=7,'General Calculation'!$K$22,IF(MONTH(B89)=8,'General Calculation'!$L$22,IF(MONTH(B89)=9,'General Calculation'!$M$22,IF(MONTH(B89)=10,'General Calculation'!$N$22,IF(MONTH(B89)=11,'General Calculation'!$O$22,IF(MONTH(B89)=12,'General Calculation'!$P$22,""))))))))))))</f>
        <v>5.3892000000000007</v>
      </c>
      <c r="E89" t="str">
        <f>IF(C89="Initial Stage",'Calculation Sheet Crop 1'!$M$6,IF(C89="Crop Development Phase",'Calculation Sheet Crop 1'!$M$7,IF(C89="Mid Season",'Calculation Sheet Crop 1'!$M$8,IF(C89="Late Season Stage",'Calculation Sheet Crop 1'!$M$9,""))))</f>
        <v/>
      </c>
      <c r="F89">
        <f t="shared" si="14"/>
        <v>0</v>
      </c>
      <c r="P89">
        <f t="shared" si="15"/>
        <v>0</v>
      </c>
      <c r="Q89">
        <f t="shared" si="16"/>
        <v>0</v>
      </c>
      <c r="R89">
        <f t="shared" si="17"/>
        <v>0</v>
      </c>
      <c r="S89">
        <f t="shared" si="18"/>
        <v>0</v>
      </c>
      <c r="T89">
        <f t="shared" si="19"/>
        <v>0</v>
      </c>
      <c r="U89">
        <f t="shared" si="20"/>
        <v>0</v>
      </c>
      <c r="V89">
        <f t="shared" si="21"/>
        <v>0</v>
      </c>
      <c r="W89">
        <f t="shared" si="22"/>
        <v>0</v>
      </c>
      <c r="X89">
        <f t="shared" si="23"/>
        <v>0</v>
      </c>
      <c r="Y89">
        <f t="shared" si="24"/>
        <v>0</v>
      </c>
      <c r="Z89">
        <f t="shared" si="25"/>
        <v>0</v>
      </c>
      <c r="AA89">
        <f t="shared" si="26"/>
        <v>0</v>
      </c>
    </row>
    <row r="90" spans="2:46">
      <c r="B90" s="3">
        <v>42819</v>
      </c>
      <c r="C90" t="str">
        <f>IF(AND(B90&gt;='Calculation Sheet Crop 1'!$K$6,B90&lt;='Calculation Sheet Crop 1'!$L$6),"Initial Stage",IF(AND(B90+1&gt;'Calculation Sheet Crop 1'!$K$7,B90&lt;='Calculation Sheet Crop 1'!$L$7),"Crop Development Phase",IF(AND(B90+1&gt;'Calculation Sheet Crop 1'!$K$8,B90&lt;'Calculation Sheet Crop 1'!$L$8+1),"Mid Season",IF(AND(B90+1&gt;'Calculation Sheet Crop 1'!$K$9,B90-1&lt;'Calculation Sheet Crop 1'!$L$9),"Late Season Stage",""))))</f>
        <v/>
      </c>
      <c r="D90">
        <f>IF(MONTH(B90)=1,'General Calculation'!$E$22,IF(MONTH(B90)=2,'General Calculation'!$F$22,IF(MONTH(B90)=3,'General Calculation'!$G$22,IF(MONTH(B90)=4,'General Calculation'!$H$22,IF(MONTH(B90)=5,'General Calculation'!$I$22,IF(MONTH(B90)=6,'General Calculation'!$J$22,IF(MONTH(B90)=7,'General Calculation'!$K$22,IF(MONTH(B90)=8,'General Calculation'!$L$22,IF(MONTH(B90)=9,'General Calculation'!$M$22,IF(MONTH(B90)=10,'General Calculation'!$N$22,IF(MONTH(B90)=11,'General Calculation'!$O$22,IF(MONTH(B90)=12,'General Calculation'!$P$22,""))))))))))))</f>
        <v>5.3892000000000007</v>
      </c>
      <c r="E90" t="str">
        <f>IF(C90="Initial Stage",'Calculation Sheet Crop 1'!$M$6,IF(C90="Crop Development Phase",'Calculation Sheet Crop 1'!$M$7,IF(C90="Mid Season",'Calculation Sheet Crop 1'!$M$8,IF(C90="Late Season Stage",'Calculation Sheet Crop 1'!$M$9,""))))</f>
        <v/>
      </c>
      <c r="F90">
        <f t="shared" si="14"/>
        <v>0</v>
      </c>
      <c r="P90">
        <f t="shared" si="15"/>
        <v>0</v>
      </c>
      <c r="Q90">
        <f t="shared" si="16"/>
        <v>0</v>
      </c>
      <c r="R90">
        <f t="shared" si="17"/>
        <v>0</v>
      </c>
      <c r="S90">
        <f t="shared" si="18"/>
        <v>0</v>
      </c>
      <c r="T90">
        <f t="shared" si="19"/>
        <v>0</v>
      </c>
      <c r="U90">
        <f t="shared" si="20"/>
        <v>0</v>
      </c>
      <c r="V90">
        <f t="shared" si="21"/>
        <v>0</v>
      </c>
      <c r="W90">
        <f t="shared" si="22"/>
        <v>0</v>
      </c>
      <c r="X90">
        <f t="shared" si="23"/>
        <v>0</v>
      </c>
      <c r="Y90">
        <f t="shared" si="24"/>
        <v>0</v>
      </c>
      <c r="Z90">
        <f t="shared" si="25"/>
        <v>0</v>
      </c>
      <c r="AA90">
        <f t="shared" si="26"/>
        <v>0</v>
      </c>
    </row>
    <row r="91" spans="2:46">
      <c r="B91" s="3">
        <v>42820</v>
      </c>
      <c r="C91" t="str">
        <f>IF(AND(B91&gt;='Calculation Sheet Crop 1'!$K$6,B91&lt;='Calculation Sheet Crop 1'!$L$6),"Initial Stage",IF(AND(B91+1&gt;'Calculation Sheet Crop 1'!$K$7,B91&lt;='Calculation Sheet Crop 1'!$L$7),"Crop Development Phase",IF(AND(B91+1&gt;'Calculation Sheet Crop 1'!$K$8,B91&lt;'Calculation Sheet Crop 1'!$L$8+1),"Mid Season",IF(AND(B91+1&gt;'Calculation Sheet Crop 1'!$K$9,B91-1&lt;'Calculation Sheet Crop 1'!$L$9),"Late Season Stage",""))))</f>
        <v/>
      </c>
      <c r="D91">
        <f>IF(MONTH(B91)=1,'General Calculation'!$E$22,IF(MONTH(B91)=2,'General Calculation'!$F$22,IF(MONTH(B91)=3,'General Calculation'!$G$22,IF(MONTH(B91)=4,'General Calculation'!$H$22,IF(MONTH(B91)=5,'General Calculation'!$I$22,IF(MONTH(B91)=6,'General Calculation'!$J$22,IF(MONTH(B91)=7,'General Calculation'!$K$22,IF(MONTH(B91)=8,'General Calculation'!$L$22,IF(MONTH(B91)=9,'General Calculation'!$M$22,IF(MONTH(B91)=10,'General Calculation'!$N$22,IF(MONTH(B91)=11,'General Calculation'!$O$22,IF(MONTH(B91)=12,'General Calculation'!$P$22,""))))))))))))</f>
        <v>5.3892000000000007</v>
      </c>
      <c r="E91" t="str">
        <f>IF(C91="Initial Stage",'Calculation Sheet Crop 1'!$M$6,IF(C91="Crop Development Phase",'Calculation Sheet Crop 1'!$M$7,IF(C91="Mid Season",'Calculation Sheet Crop 1'!$M$8,IF(C91="Late Season Stage",'Calculation Sheet Crop 1'!$M$9,""))))</f>
        <v/>
      </c>
      <c r="F91">
        <f t="shared" si="14"/>
        <v>0</v>
      </c>
      <c r="P91">
        <f t="shared" si="15"/>
        <v>0</v>
      </c>
      <c r="Q91">
        <f t="shared" si="16"/>
        <v>0</v>
      </c>
      <c r="R91">
        <f t="shared" si="17"/>
        <v>0</v>
      </c>
      <c r="S91">
        <f t="shared" si="18"/>
        <v>0</v>
      </c>
      <c r="T91">
        <f t="shared" si="19"/>
        <v>0</v>
      </c>
      <c r="U91">
        <f t="shared" si="20"/>
        <v>0</v>
      </c>
      <c r="V91">
        <f t="shared" si="21"/>
        <v>0</v>
      </c>
      <c r="W91">
        <f t="shared" si="22"/>
        <v>0</v>
      </c>
      <c r="X91">
        <f t="shared" si="23"/>
        <v>0</v>
      </c>
      <c r="Y91">
        <f t="shared" si="24"/>
        <v>0</v>
      </c>
      <c r="Z91">
        <f t="shared" si="25"/>
        <v>0</v>
      </c>
      <c r="AA91">
        <f t="shared" si="26"/>
        <v>0</v>
      </c>
    </row>
    <row r="92" spans="2:46">
      <c r="B92" s="3">
        <v>42821</v>
      </c>
      <c r="C92" t="str">
        <f>IF(AND(B92&gt;='Calculation Sheet Crop 1'!$K$6,B92&lt;='Calculation Sheet Crop 1'!$L$6),"Initial Stage",IF(AND(B92+1&gt;'Calculation Sheet Crop 1'!$K$7,B92&lt;='Calculation Sheet Crop 1'!$L$7),"Crop Development Phase",IF(AND(B92+1&gt;'Calculation Sheet Crop 1'!$K$8,B92&lt;'Calculation Sheet Crop 1'!$L$8+1),"Mid Season",IF(AND(B92+1&gt;'Calculation Sheet Crop 1'!$K$9,B92-1&lt;'Calculation Sheet Crop 1'!$L$9),"Late Season Stage",""))))</f>
        <v/>
      </c>
      <c r="D92">
        <f>IF(MONTH(B92)=1,'General Calculation'!$E$22,IF(MONTH(B92)=2,'General Calculation'!$F$22,IF(MONTH(B92)=3,'General Calculation'!$G$22,IF(MONTH(B92)=4,'General Calculation'!$H$22,IF(MONTH(B92)=5,'General Calculation'!$I$22,IF(MONTH(B92)=6,'General Calculation'!$J$22,IF(MONTH(B92)=7,'General Calculation'!$K$22,IF(MONTH(B92)=8,'General Calculation'!$L$22,IF(MONTH(B92)=9,'General Calculation'!$M$22,IF(MONTH(B92)=10,'General Calculation'!$N$22,IF(MONTH(B92)=11,'General Calculation'!$O$22,IF(MONTH(B92)=12,'General Calculation'!$P$22,""))))))))))))</f>
        <v>5.3892000000000007</v>
      </c>
      <c r="E92" t="str">
        <f>IF(C92="Initial Stage",'Calculation Sheet Crop 1'!$M$6,IF(C92="Crop Development Phase",'Calculation Sheet Crop 1'!$M$7,IF(C92="Mid Season",'Calculation Sheet Crop 1'!$M$8,IF(C92="Late Season Stage",'Calculation Sheet Crop 1'!$M$9,""))))</f>
        <v/>
      </c>
      <c r="F92">
        <f t="shared" si="14"/>
        <v>0</v>
      </c>
      <c r="P92">
        <f t="shared" si="15"/>
        <v>0</v>
      </c>
      <c r="Q92">
        <f t="shared" si="16"/>
        <v>0</v>
      </c>
      <c r="R92">
        <f t="shared" si="17"/>
        <v>0</v>
      </c>
      <c r="S92">
        <f t="shared" si="18"/>
        <v>0</v>
      </c>
      <c r="T92">
        <f t="shared" si="19"/>
        <v>0</v>
      </c>
      <c r="U92">
        <f t="shared" si="20"/>
        <v>0</v>
      </c>
      <c r="V92">
        <f t="shared" si="21"/>
        <v>0</v>
      </c>
      <c r="W92">
        <f t="shared" si="22"/>
        <v>0</v>
      </c>
      <c r="X92">
        <f t="shared" si="23"/>
        <v>0</v>
      </c>
      <c r="Y92">
        <f t="shared" si="24"/>
        <v>0</v>
      </c>
      <c r="Z92">
        <f t="shared" si="25"/>
        <v>0</v>
      </c>
      <c r="AA92">
        <f t="shared" si="26"/>
        <v>0</v>
      </c>
    </row>
    <row r="93" spans="2:46">
      <c r="B93" s="3">
        <v>42822</v>
      </c>
      <c r="C93" t="str">
        <f>IF(AND(B93&gt;='Calculation Sheet Crop 1'!$K$6,B93&lt;='Calculation Sheet Crop 1'!$L$6),"Initial Stage",IF(AND(B93+1&gt;'Calculation Sheet Crop 1'!$K$7,B93&lt;='Calculation Sheet Crop 1'!$L$7),"Crop Development Phase",IF(AND(B93+1&gt;'Calculation Sheet Crop 1'!$K$8,B93&lt;'Calculation Sheet Crop 1'!$L$8+1),"Mid Season",IF(AND(B93+1&gt;'Calculation Sheet Crop 1'!$K$9,B93-1&lt;'Calculation Sheet Crop 1'!$L$9),"Late Season Stage",""))))</f>
        <v/>
      </c>
      <c r="D93">
        <f>IF(MONTH(B93)=1,'General Calculation'!$E$22,IF(MONTH(B93)=2,'General Calculation'!$F$22,IF(MONTH(B93)=3,'General Calculation'!$G$22,IF(MONTH(B93)=4,'General Calculation'!$H$22,IF(MONTH(B93)=5,'General Calculation'!$I$22,IF(MONTH(B93)=6,'General Calculation'!$J$22,IF(MONTH(B93)=7,'General Calculation'!$K$22,IF(MONTH(B93)=8,'General Calculation'!$L$22,IF(MONTH(B93)=9,'General Calculation'!$M$22,IF(MONTH(B93)=10,'General Calculation'!$N$22,IF(MONTH(B93)=11,'General Calculation'!$O$22,IF(MONTH(B93)=12,'General Calculation'!$P$22,""))))))))))))</f>
        <v>5.3892000000000007</v>
      </c>
      <c r="E93" t="str">
        <f>IF(C93="Initial Stage",'Calculation Sheet Crop 1'!$M$6,IF(C93="Crop Development Phase",'Calculation Sheet Crop 1'!$M$7,IF(C93="Mid Season",'Calculation Sheet Crop 1'!$M$8,IF(C93="Late Season Stage",'Calculation Sheet Crop 1'!$M$9,""))))</f>
        <v/>
      </c>
      <c r="F93">
        <f t="shared" si="14"/>
        <v>0</v>
      </c>
      <c r="P93">
        <f t="shared" si="15"/>
        <v>0</v>
      </c>
      <c r="Q93">
        <f t="shared" si="16"/>
        <v>0</v>
      </c>
      <c r="R93">
        <f t="shared" si="17"/>
        <v>0</v>
      </c>
      <c r="S93">
        <f t="shared" si="18"/>
        <v>0</v>
      </c>
      <c r="T93">
        <f t="shared" si="19"/>
        <v>0</v>
      </c>
      <c r="U93">
        <f t="shared" si="20"/>
        <v>0</v>
      </c>
      <c r="V93">
        <f t="shared" si="21"/>
        <v>0</v>
      </c>
      <c r="W93">
        <f t="shared" si="22"/>
        <v>0</v>
      </c>
      <c r="X93">
        <f t="shared" si="23"/>
        <v>0</v>
      </c>
      <c r="Y93">
        <f t="shared" si="24"/>
        <v>0</v>
      </c>
      <c r="Z93">
        <f t="shared" si="25"/>
        <v>0</v>
      </c>
      <c r="AA93">
        <f t="shared" si="26"/>
        <v>0</v>
      </c>
    </row>
    <row r="94" spans="2:46">
      <c r="B94" s="3">
        <v>42823</v>
      </c>
      <c r="C94" t="str">
        <f>IF(AND(B94&gt;='Calculation Sheet Crop 1'!$K$6,B94&lt;='Calculation Sheet Crop 1'!$L$6),"Initial Stage",IF(AND(B94+1&gt;'Calculation Sheet Crop 1'!$K$7,B94&lt;='Calculation Sheet Crop 1'!$L$7),"Crop Development Phase",IF(AND(B94+1&gt;'Calculation Sheet Crop 1'!$K$8,B94&lt;'Calculation Sheet Crop 1'!$L$8+1),"Mid Season",IF(AND(B94+1&gt;'Calculation Sheet Crop 1'!$K$9,B94-1&lt;'Calculation Sheet Crop 1'!$L$9),"Late Season Stage",""))))</f>
        <v/>
      </c>
      <c r="D94">
        <f>IF(MONTH(B94)=1,'General Calculation'!$E$22,IF(MONTH(B94)=2,'General Calculation'!$F$22,IF(MONTH(B94)=3,'General Calculation'!$G$22,IF(MONTH(B94)=4,'General Calculation'!$H$22,IF(MONTH(B94)=5,'General Calculation'!$I$22,IF(MONTH(B94)=6,'General Calculation'!$J$22,IF(MONTH(B94)=7,'General Calculation'!$K$22,IF(MONTH(B94)=8,'General Calculation'!$L$22,IF(MONTH(B94)=9,'General Calculation'!$M$22,IF(MONTH(B94)=10,'General Calculation'!$N$22,IF(MONTH(B94)=11,'General Calculation'!$O$22,IF(MONTH(B94)=12,'General Calculation'!$P$22,""))))))))))))</f>
        <v>5.3892000000000007</v>
      </c>
      <c r="E94" t="str">
        <f>IF(C94="Initial Stage",'Calculation Sheet Crop 1'!$M$6,IF(C94="Crop Development Phase",'Calculation Sheet Crop 1'!$M$7,IF(C94="Mid Season",'Calculation Sheet Crop 1'!$M$8,IF(C94="Late Season Stage",'Calculation Sheet Crop 1'!$M$9,""))))</f>
        <v/>
      </c>
      <c r="F94">
        <f t="shared" si="14"/>
        <v>0</v>
      </c>
      <c r="P94">
        <f t="shared" si="15"/>
        <v>0</v>
      </c>
      <c r="Q94">
        <f t="shared" si="16"/>
        <v>0</v>
      </c>
      <c r="R94">
        <f t="shared" si="17"/>
        <v>0</v>
      </c>
      <c r="S94">
        <f t="shared" si="18"/>
        <v>0</v>
      </c>
      <c r="T94">
        <f t="shared" si="19"/>
        <v>0</v>
      </c>
      <c r="U94">
        <f t="shared" si="20"/>
        <v>0</v>
      </c>
      <c r="V94">
        <f t="shared" si="21"/>
        <v>0</v>
      </c>
      <c r="W94">
        <f t="shared" si="22"/>
        <v>0</v>
      </c>
      <c r="X94">
        <f t="shared" si="23"/>
        <v>0</v>
      </c>
      <c r="Y94">
        <f t="shared" si="24"/>
        <v>0</v>
      </c>
      <c r="Z94">
        <f t="shared" si="25"/>
        <v>0</v>
      </c>
      <c r="AA94">
        <f t="shared" si="26"/>
        <v>0</v>
      </c>
    </row>
    <row r="95" spans="2:46">
      <c r="B95" s="3">
        <v>42824</v>
      </c>
      <c r="C95" t="str">
        <f>IF(AND(B95&gt;='Calculation Sheet Crop 1'!$K$6,B95&lt;='Calculation Sheet Crop 1'!$L$6),"Initial Stage",IF(AND(B95+1&gt;'Calculation Sheet Crop 1'!$K$7,B95&lt;='Calculation Sheet Crop 1'!$L$7),"Crop Development Phase",IF(AND(B95+1&gt;'Calculation Sheet Crop 1'!$K$8,B95&lt;'Calculation Sheet Crop 1'!$L$8+1),"Mid Season",IF(AND(B95+1&gt;'Calculation Sheet Crop 1'!$K$9,B95-1&lt;'Calculation Sheet Crop 1'!$L$9),"Late Season Stage",""))))</f>
        <v/>
      </c>
      <c r="D95">
        <f>IF(MONTH(B95)=1,'General Calculation'!$E$22,IF(MONTH(B95)=2,'General Calculation'!$F$22,IF(MONTH(B95)=3,'General Calculation'!$G$22,IF(MONTH(B95)=4,'General Calculation'!$H$22,IF(MONTH(B95)=5,'General Calculation'!$I$22,IF(MONTH(B95)=6,'General Calculation'!$J$22,IF(MONTH(B95)=7,'General Calculation'!$K$22,IF(MONTH(B95)=8,'General Calculation'!$L$22,IF(MONTH(B95)=9,'General Calculation'!$M$22,IF(MONTH(B95)=10,'General Calculation'!$N$22,IF(MONTH(B95)=11,'General Calculation'!$O$22,IF(MONTH(B95)=12,'General Calculation'!$P$22,""))))))))))))</f>
        <v>5.3892000000000007</v>
      </c>
      <c r="E95" t="str">
        <f>IF(C95="Initial Stage",'Calculation Sheet Crop 1'!$M$6,IF(C95="Crop Development Phase",'Calculation Sheet Crop 1'!$M$7,IF(C95="Mid Season",'Calculation Sheet Crop 1'!$M$8,IF(C95="Late Season Stage",'Calculation Sheet Crop 1'!$M$9,""))))</f>
        <v/>
      </c>
      <c r="F95">
        <f t="shared" si="14"/>
        <v>0</v>
      </c>
      <c r="P95">
        <f t="shared" si="15"/>
        <v>0</v>
      </c>
      <c r="Q95">
        <f t="shared" si="16"/>
        <v>0</v>
      </c>
      <c r="R95">
        <f t="shared" si="17"/>
        <v>0</v>
      </c>
      <c r="S95">
        <f t="shared" si="18"/>
        <v>0</v>
      </c>
      <c r="T95">
        <f t="shared" si="19"/>
        <v>0</v>
      </c>
      <c r="U95">
        <f t="shared" si="20"/>
        <v>0</v>
      </c>
      <c r="V95">
        <f t="shared" si="21"/>
        <v>0</v>
      </c>
      <c r="W95">
        <f t="shared" si="22"/>
        <v>0</v>
      </c>
      <c r="X95">
        <f t="shared" si="23"/>
        <v>0</v>
      </c>
      <c r="Y95">
        <f t="shared" si="24"/>
        <v>0</v>
      </c>
      <c r="Z95">
        <f t="shared" si="25"/>
        <v>0</v>
      </c>
      <c r="AA95">
        <f t="shared" si="26"/>
        <v>0</v>
      </c>
    </row>
    <row r="96" spans="2:46">
      <c r="B96" s="3">
        <v>42825</v>
      </c>
      <c r="C96" t="str">
        <f>IF(AND(B96&gt;='Calculation Sheet Crop 1'!$K$6,B96&lt;='Calculation Sheet Crop 1'!$L$6),"Initial Stage",IF(AND(B96+1&gt;'Calculation Sheet Crop 1'!$K$7,B96&lt;='Calculation Sheet Crop 1'!$L$7),"Crop Development Phase",IF(AND(B96+1&gt;'Calculation Sheet Crop 1'!$K$8,B96&lt;'Calculation Sheet Crop 1'!$L$8+1),"Mid Season",IF(AND(B96+1&gt;'Calculation Sheet Crop 1'!$K$9,B96-1&lt;'Calculation Sheet Crop 1'!$L$9),"Late Season Stage",""))))</f>
        <v/>
      </c>
      <c r="D96">
        <f>IF(MONTH(B96)=1,'General Calculation'!$E$22,IF(MONTH(B96)=2,'General Calculation'!$F$22,IF(MONTH(B96)=3,'General Calculation'!$G$22,IF(MONTH(B96)=4,'General Calculation'!$H$22,IF(MONTH(B96)=5,'General Calculation'!$I$22,IF(MONTH(B96)=6,'General Calculation'!$J$22,IF(MONTH(B96)=7,'General Calculation'!$K$22,IF(MONTH(B96)=8,'General Calculation'!$L$22,IF(MONTH(B96)=9,'General Calculation'!$M$22,IF(MONTH(B96)=10,'General Calculation'!$N$22,IF(MONTH(B96)=11,'General Calculation'!$O$22,IF(MONTH(B96)=12,'General Calculation'!$P$22,""))))))))))))</f>
        <v>5.3892000000000007</v>
      </c>
      <c r="E96" t="str">
        <f>IF(C96="Initial Stage",'Calculation Sheet Crop 1'!$M$6,IF(C96="Crop Development Phase",'Calculation Sheet Crop 1'!$M$7,IF(C96="Mid Season",'Calculation Sheet Crop 1'!$M$8,IF(C96="Late Season Stage",'Calculation Sheet Crop 1'!$M$9,""))))</f>
        <v/>
      </c>
      <c r="F96">
        <f t="shared" si="14"/>
        <v>0</v>
      </c>
      <c r="P96">
        <f t="shared" si="15"/>
        <v>0</v>
      </c>
      <c r="Q96">
        <f t="shared" si="16"/>
        <v>0</v>
      </c>
      <c r="R96">
        <f t="shared" si="17"/>
        <v>0</v>
      </c>
      <c r="S96">
        <f t="shared" si="18"/>
        <v>0</v>
      </c>
      <c r="T96">
        <f t="shared" si="19"/>
        <v>0</v>
      </c>
      <c r="U96">
        <f t="shared" si="20"/>
        <v>0</v>
      </c>
      <c r="V96">
        <f t="shared" si="21"/>
        <v>0</v>
      </c>
      <c r="W96">
        <f t="shared" si="22"/>
        <v>0</v>
      </c>
      <c r="X96">
        <f t="shared" si="23"/>
        <v>0</v>
      </c>
      <c r="Y96">
        <f t="shared" si="24"/>
        <v>0</v>
      </c>
      <c r="Z96">
        <f t="shared" si="25"/>
        <v>0</v>
      </c>
      <c r="AA96">
        <f t="shared" si="26"/>
        <v>0</v>
      </c>
    </row>
    <row r="97" spans="2:46">
      <c r="B97" s="3">
        <v>42826</v>
      </c>
      <c r="C97" t="str">
        <f>IF(AND(B97&gt;='Calculation Sheet Crop 1'!$K$6,B97&lt;='Calculation Sheet Crop 1'!$L$6),"Initial Stage",IF(AND(B97+1&gt;'Calculation Sheet Crop 1'!$K$7,B97&lt;='Calculation Sheet Crop 1'!$L$7),"Crop Development Phase",IF(AND(B97+1&gt;'Calculation Sheet Crop 1'!$K$8,B97&lt;'Calculation Sheet Crop 1'!$L$8+1),"Mid Season",IF(AND(B97+1&gt;'Calculation Sheet Crop 1'!$K$9,B97-1&lt;'Calculation Sheet Crop 1'!$L$9),"Late Season Stage",""))))</f>
        <v/>
      </c>
      <c r="D97">
        <f>IF(MONTH(B97)=1,'General Calculation'!$E$22,IF(MONTH(B97)=2,'General Calculation'!$F$22,IF(MONTH(B97)=3,'General Calculation'!$G$22,IF(MONTH(B97)=4,'General Calculation'!$H$22,IF(MONTH(B97)=5,'General Calculation'!$I$22,IF(MONTH(B97)=6,'General Calculation'!$J$22,IF(MONTH(B97)=7,'General Calculation'!$K$22,IF(MONTH(B97)=8,'General Calculation'!$L$22,IF(MONTH(B97)=9,'General Calculation'!$M$22,IF(MONTH(B97)=10,'General Calculation'!$N$22,IF(MONTH(B97)=11,'General Calculation'!$O$22,IF(MONTH(B97)=12,'General Calculation'!$P$22,""))))))))))))</f>
        <v>5.5888000000000009</v>
      </c>
      <c r="E97" t="str">
        <f>IF(C97="Initial Stage",'Calculation Sheet Crop 1'!$M$6,IF(C97="Crop Development Phase",'Calculation Sheet Crop 1'!$M$7,IF(C97="Mid Season",'Calculation Sheet Crop 1'!$M$8,IF(C97="Late Season Stage",'Calculation Sheet Crop 1'!$M$9,""))))</f>
        <v/>
      </c>
      <c r="F97">
        <f t="shared" si="14"/>
        <v>0</v>
      </c>
      <c r="P97">
        <f t="shared" si="15"/>
        <v>0</v>
      </c>
      <c r="Q97">
        <f t="shared" si="16"/>
        <v>0</v>
      </c>
      <c r="R97">
        <f t="shared" si="17"/>
        <v>0</v>
      </c>
      <c r="S97">
        <f t="shared" si="18"/>
        <v>0</v>
      </c>
      <c r="T97">
        <f t="shared" si="19"/>
        <v>0</v>
      </c>
      <c r="U97">
        <f t="shared" si="20"/>
        <v>0</v>
      </c>
      <c r="V97">
        <f t="shared" si="21"/>
        <v>0</v>
      </c>
      <c r="W97">
        <f t="shared" si="22"/>
        <v>0</v>
      </c>
      <c r="X97">
        <f t="shared" si="23"/>
        <v>0</v>
      </c>
      <c r="Y97">
        <f t="shared" si="24"/>
        <v>0</v>
      </c>
      <c r="Z97">
        <f t="shared" si="25"/>
        <v>0</v>
      </c>
      <c r="AA97">
        <f t="shared" si="26"/>
        <v>0</v>
      </c>
    </row>
    <row r="98" spans="2:46">
      <c r="B98" s="3">
        <v>42827</v>
      </c>
      <c r="C98" t="str">
        <f>IF(AND(B98&gt;='Calculation Sheet Crop 1'!$K$6,B98&lt;='Calculation Sheet Crop 1'!$L$6),"Initial Stage",IF(AND(B98+1&gt;'Calculation Sheet Crop 1'!$K$7,B98&lt;='Calculation Sheet Crop 1'!$L$7),"Crop Development Phase",IF(AND(B98+1&gt;'Calculation Sheet Crop 1'!$K$8,B98&lt;'Calculation Sheet Crop 1'!$L$8+1),"Mid Season",IF(AND(B98+1&gt;'Calculation Sheet Crop 1'!$K$9,B98-1&lt;'Calculation Sheet Crop 1'!$L$9),"Late Season Stage",""))))</f>
        <v/>
      </c>
      <c r="D98">
        <f>IF(MONTH(B98)=1,'General Calculation'!$E$22,IF(MONTH(B98)=2,'General Calculation'!$F$22,IF(MONTH(B98)=3,'General Calculation'!$G$22,IF(MONTH(B98)=4,'General Calculation'!$H$22,IF(MONTH(B98)=5,'General Calculation'!$I$22,IF(MONTH(B98)=6,'General Calculation'!$J$22,IF(MONTH(B98)=7,'General Calculation'!$K$22,IF(MONTH(B98)=8,'General Calculation'!$L$22,IF(MONTH(B98)=9,'General Calculation'!$M$22,IF(MONTH(B98)=10,'General Calculation'!$N$22,IF(MONTH(B98)=11,'General Calculation'!$O$22,IF(MONTH(B98)=12,'General Calculation'!$P$22,""))))))))))))</f>
        <v>5.5888000000000009</v>
      </c>
      <c r="E98" t="str">
        <f>IF(C98="Initial Stage",'Calculation Sheet Crop 1'!$M$6,IF(C98="Crop Development Phase",'Calculation Sheet Crop 1'!$M$7,IF(C98="Mid Season",'Calculation Sheet Crop 1'!$M$8,IF(C98="Late Season Stage",'Calculation Sheet Crop 1'!$M$9,""))))</f>
        <v/>
      </c>
      <c r="F98">
        <f t="shared" si="14"/>
        <v>0</v>
      </c>
      <c r="P98">
        <f t="shared" si="15"/>
        <v>0</v>
      </c>
      <c r="Q98">
        <f t="shared" si="16"/>
        <v>0</v>
      </c>
      <c r="R98">
        <f t="shared" si="17"/>
        <v>0</v>
      </c>
      <c r="S98">
        <f t="shared" si="18"/>
        <v>0</v>
      </c>
      <c r="T98">
        <f t="shared" si="19"/>
        <v>0</v>
      </c>
      <c r="U98">
        <f t="shared" si="20"/>
        <v>0</v>
      </c>
      <c r="V98">
        <f t="shared" si="21"/>
        <v>0</v>
      </c>
      <c r="W98">
        <f t="shared" si="22"/>
        <v>0</v>
      </c>
      <c r="X98">
        <f t="shared" si="23"/>
        <v>0</v>
      </c>
      <c r="Y98">
        <f t="shared" si="24"/>
        <v>0</v>
      </c>
      <c r="Z98">
        <f t="shared" si="25"/>
        <v>0</v>
      </c>
      <c r="AA98">
        <f t="shared" si="26"/>
        <v>0</v>
      </c>
    </row>
    <row r="99" spans="2:46">
      <c r="B99" s="3">
        <v>42828</v>
      </c>
      <c r="C99" t="str">
        <f>IF(AND(B99&gt;='Calculation Sheet Crop 1'!$K$6,B99&lt;='Calculation Sheet Crop 1'!$L$6),"Initial Stage",IF(AND(B99+1&gt;'Calculation Sheet Crop 1'!$K$7,B99&lt;='Calculation Sheet Crop 1'!$L$7),"Crop Development Phase",IF(AND(B99+1&gt;'Calculation Sheet Crop 1'!$K$8,B99&lt;'Calculation Sheet Crop 1'!$L$8+1),"Mid Season",IF(AND(B99+1&gt;'Calculation Sheet Crop 1'!$K$9,B99-1&lt;'Calculation Sheet Crop 1'!$L$9),"Late Season Stage",""))))</f>
        <v/>
      </c>
      <c r="D99">
        <f>IF(MONTH(B99)=1,'General Calculation'!$E$22,IF(MONTH(B99)=2,'General Calculation'!$F$22,IF(MONTH(B99)=3,'General Calculation'!$G$22,IF(MONTH(B99)=4,'General Calculation'!$H$22,IF(MONTH(B99)=5,'General Calculation'!$I$22,IF(MONTH(B99)=6,'General Calculation'!$J$22,IF(MONTH(B99)=7,'General Calculation'!$K$22,IF(MONTH(B99)=8,'General Calculation'!$L$22,IF(MONTH(B99)=9,'General Calculation'!$M$22,IF(MONTH(B99)=10,'General Calculation'!$N$22,IF(MONTH(B99)=11,'General Calculation'!$O$22,IF(MONTH(B99)=12,'General Calculation'!$P$22,""))))))))))))</f>
        <v>5.5888000000000009</v>
      </c>
      <c r="E99" t="str">
        <f>IF(C99="Initial Stage",'Calculation Sheet Crop 1'!$M$6,IF(C99="Crop Development Phase",'Calculation Sheet Crop 1'!$M$7,IF(C99="Mid Season",'Calculation Sheet Crop 1'!$M$8,IF(C99="Late Season Stage",'Calculation Sheet Crop 1'!$M$9,""))))</f>
        <v/>
      </c>
      <c r="F99">
        <f t="shared" si="14"/>
        <v>0</v>
      </c>
      <c r="P99">
        <f t="shared" si="15"/>
        <v>0</v>
      </c>
      <c r="Q99">
        <f t="shared" si="16"/>
        <v>0</v>
      </c>
      <c r="R99">
        <f t="shared" si="17"/>
        <v>0</v>
      </c>
      <c r="S99">
        <f t="shared" si="18"/>
        <v>0</v>
      </c>
      <c r="T99">
        <f t="shared" si="19"/>
        <v>0</v>
      </c>
      <c r="U99">
        <f t="shared" si="20"/>
        <v>0</v>
      </c>
      <c r="V99">
        <f t="shared" si="21"/>
        <v>0</v>
      </c>
      <c r="W99">
        <f t="shared" si="22"/>
        <v>0</v>
      </c>
      <c r="X99">
        <f t="shared" si="23"/>
        <v>0</v>
      </c>
      <c r="Y99">
        <f t="shared" si="24"/>
        <v>0</v>
      </c>
      <c r="Z99">
        <f t="shared" si="25"/>
        <v>0</v>
      </c>
      <c r="AA99">
        <f t="shared" si="26"/>
        <v>0</v>
      </c>
    </row>
    <row r="100" spans="2:46">
      <c r="B100" s="3">
        <v>42829</v>
      </c>
      <c r="C100" t="str">
        <f>IF(AND(B100&gt;='Calculation Sheet Crop 1'!$K$6,B100&lt;='Calculation Sheet Crop 1'!$L$6),"Initial Stage",IF(AND(B100+1&gt;'Calculation Sheet Crop 1'!$K$7,B100&lt;='Calculation Sheet Crop 1'!$L$7),"Crop Development Phase",IF(AND(B100+1&gt;'Calculation Sheet Crop 1'!$K$8,B100&lt;'Calculation Sheet Crop 1'!$L$8+1),"Mid Season",IF(AND(B100+1&gt;'Calculation Sheet Crop 1'!$K$9,B100-1&lt;'Calculation Sheet Crop 1'!$L$9),"Late Season Stage",""))))</f>
        <v/>
      </c>
      <c r="D100">
        <f>IF(MONTH(B100)=1,'General Calculation'!$E$22,IF(MONTH(B100)=2,'General Calculation'!$F$22,IF(MONTH(B100)=3,'General Calculation'!$G$22,IF(MONTH(B100)=4,'General Calculation'!$H$22,IF(MONTH(B100)=5,'General Calculation'!$I$22,IF(MONTH(B100)=6,'General Calculation'!$J$22,IF(MONTH(B100)=7,'General Calculation'!$K$22,IF(MONTH(B100)=8,'General Calculation'!$L$22,IF(MONTH(B100)=9,'General Calculation'!$M$22,IF(MONTH(B100)=10,'General Calculation'!$N$22,IF(MONTH(B100)=11,'General Calculation'!$O$22,IF(MONTH(B100)=12,'General Calculation'!$P$22,""))))))))))))</f>
        <v>5.5888000000000009</v>
      </c>
      <c r="E100" t="str">
        <f>IF(C100="Initial Stage",'Calculation Sheet Crop 1'!$M$6,IF(C100="Crop Development Phase",'Calculation Sheet Crop 1'!$M$7,IF(C100="Mid Season",'Calculation Sheet Crop 1'!$M$8,IF(C100="Late Season Stage",'Calculation Sheet Crop 1'!$M$9,""))))</f>
        <v/>
      </c>
      <c r="F100">
        <f t="shared" si="14"/>
        <v>0</v>
      </c>
      <c r="P100">
        <f t="shared" si="15"/>
        <v>0</v>
      </c>
      <c r="Q100">
        <f t="shared" si="16"/>
        <v>0</v>
      </c>
      <c r="R100">
        <f t="shared" si="17"/>
        <v>0</v>
      </c>
      <c r="S100">
        <f t="shared" si="18"/>
        <v>0</v>
      </c>
      <c r="T100">
        <f t="shared" si="19"/>
        <v>0</v>
      </c>
      <c r="U100">
        <f t="shared" si="20"/>
        <v>0</v>
      </c>
      <c r="V100">
        <f t="shared" si="21"/>
        <v>0</v>
      </c>
      <c r="W100">
        <f t="shared" si="22"/>
        <v>0</v>
      </c>
      <c r="X100">
        <f t="shared" si="23"/>
        <v>0</v>
      </c>
      <c r="Y100">
        <f t="shared" si="24"/>
        <v>0</v>
      </c>
      <c r="Z100">
        <f t="shared" si="25"/>
        <v>0</v>
      </c>
      <c r="AA100">
        <f t="shared" si="26"/>
        <v>0</v>
      </c>
    </row>
    <row r="101" spans="2:46">
      <c r="B101" s="3">
        <v>42830</v>
      </c>
      <c r="C101" t="str">
        <f>IF(AND(B101&gt;='Calculation Sheet Crop 1'!$K$6,B101&lt;='Calculation Sheet Crop 1'!$L$6),"Initial Stage",IF(AND(B101+1&gt;'Calculation Sheet Crop 1'!$K$7,B101&lt;='Calculation Sheet Crop 1'!$L$7),"Crop Development Phase",IF(AND(B101+1&gt;'Calculation Sheet Crop 1'!$K$8,B101&lt;'Calculation Sheet Crop 1'!$L$8+1),"Mid Season",IF(AND(B101+1&gt;'Calculation Sheet Crop 1'!$K$9,B101-1&lt;'Calculation Sheet Crop 1'!$L$9),"Late Season Stage",""))))</f>
        <v/>
      </c>
      <c r="D101">
        <f>IF(MONTH(B101)=1,'General Calculation'!$E$22,IF(MONTH(B101)=2,'General Calculation'!$F$22,IF(MONTH(B101)=3,'General Calculation'!$G$22,IF(MONTH(B101)=4,'General Calculation'!$H$22,IF(MONTH(B101)=5,'General Calculation'!$I$22,IF(MONTH(B101)=6,'General Calculation'!$J$22,IF(MONTH(B101)=7,'General Calculation'!$K$22,IF(MONTH(B101)=8,'General Calculation'!$L$22,IF(MONTH(B101)=9,'General Calculation'!$M$22,IF(MONTH(B101)=10,'General Calculation'!$N$22,IF(MONTH(B101)=11,'General Calculation'!$O$22,IF(MONTH(B101)=12,'General Calculation'!$P$22,""))))))))))))</f>
        <v>5.5888000000000009</v>
      </c>
      <c r="E101" t="str">
        <f>IF(C101="Initial Stage",'Calculation Sheet Crop 1'!$M$6,IF(C101="Crop Development Phase",'Calculation Sheet Crop 1'!$M$7,IF(C101="Mid Season",'Calculation Sheet Crop 1'!$M$8,IF(C101="Late Season Stage",'Calculation Sheet Crop 1'!$M$9,""))))</f>
        <v/>
      </c>
      <c r="F101">
        <f t="shared" si="14"/>
        <v>0</v>
      </c>
      <c r="P101">
        <f t="shared" si="15"/>
        <v>0</v>
      </c>
      <c r="Q101">
        <f t="shared" si="16"/>
        <v>0</v>
      </c>
      <c r="R101">
        <f t="shared" si="17"/>
        <v>0</v>
      </c>
      <c r="S101">
        <f t="shared" si="18"/>
        <v>0</v>
      </c>
      <c r="T101">
        <f t="shared" si="19"/>
        <v>0</v>
      </c>
      <c r="U101">
        <f t="shared" si="20"/>
        <v>0</v>
      </c>
      <c r="V101">
        <f t="shared" si="21"/>
        <v>0</v>
      </c>
      <c r="W101">
        <f t="shared" si="22"/>
        <v>0</v>
      </c>
      <c r="X101">
        <f t="shared" si="23"/>
        <v>0</v>
      </c>
      <c r="Y101">
        <f t="shared" si="24"/>
        <v>0</v>
      </c>
      <c r="Z101">
        <f t="shared" si="25"/>
        <v>0</v>
      </c>
      <c r="AA101">
        <f t="shared" si="26"/>
        <v>0</v>
      </c>
    </row>
    <row r="102" spans="2:46">
      <c r="B102" s="3">
        <v>42831</v>
      </c>
      <c r="C102" t="str">
        <f>IF(AND(B102&gt;='Calculation Sheet Crop 1'!$K$6,B102&lt;='Calculation Sheet Crop 1'!$L$6),"Initial Stage",IF(AND(B102+1&gt;'Calculation Sheet Crop 1'!$K$7,B102&lt;='Calculation Sheet Crop 1'!$L$7),"Crop Development Phase",IF(AND(B102+1&gt;'Calculation Sheet Crop 1'!$K$8,B102&lt;'Calculation Sheet Crop 1'!$L$8+1),"Mid Season",IF(AND(B102+1&gt;'Calculation Sheet Crop 1'!$K$9,B102-1&lt;'Calculation Sheet Crop 1'!$L$9),"Late Season Stage",""))))</f>
        <v/>
      </c>
      <c r="D102">
        <f>IF(MONTH(B102)=1,'General Calculation'!$E$22,IF(MONTH(B102)=2,'General Calculation'!$F$22,IF(MONTH(B102)=3,'General Calculation'!$G$22,IF(MONTH(B102)=4,'General Calculation'!$H$22,IF(MONTH(B102)=5,'General Calculation'!$I$22,IF(MONTH(B102)=6,'General Calculation'!$J$22,IF(MONTH(B102)=7,'General Calculation'!$K$22,IF(MONTH(B102)=8,'General Calculation'!$L$22,IF(MONTH(B102)=9,'General Calculation'!$M$22,IF(MONTH(B102)=10,'General Calculation'!$N$22,IF(MONTH(B102)=11,'General Calculation'!$O$22,IF(MONTH(B102)=12,'General Calculation'!$P$22,""))))))))))))</f>
        <v>5.5888000000000009</v>
      </c>
      <c r="E102" t="str">
        <f>IF(C102="Initial Stage",'Calculation Sheet Crop 1'!$M$6,IF(C102="Crop Development Phase",'Calculation Sheet Crop 1'!$M$7,IF(C102="Mid Season",'Calculation Sheet Crop 1'!$M$8,IF(C102="Late Season Stage",'Calculation Sheet Crop 1'!$M$9,""))))</f>
        <v/>
      </c>
      <c r="F102">
        <f t="shared" si="14"/>
        <v>0</v>
      </c>
      <c r="P102">
        <f t="shared" si="15"/>
        <v>0</v>
      </c>
      <c r="Q102">
        <f t="shared" si="16"/>
        <v>0</v>
      </c>
      <c r="R102">
        <f t="shared" si="17"/>
        <v>0</v>
      </c>
      <c r="S102">
        <f t="shared" si="18"/>
        <v>0</v>
      </c>
      <c r="T102">
        <f t="shared" si="19"/>
        <v>0</v>
      </c>
      <c r="U102">
        <f t="shared" si="20"/>
        <v>0</v>
      </c>
      <c r="V102">
        <f t="shared" si="21"/>
        <v>0</v>
      </c>
      <c r="W102">
        <f t="shared" si="22"/>
        <v>0</v>
      </c>
      <c r="X102">
        <f t="shared" si="23"/>
        <v>0</v>
      </c>
      <c r="Y102">
        <f t="shared" si="24"/>
        <v>0</v>
      </c>
      <c r="Z102">
        <f t="shared" si="25"/>
        <v>0</v>
      </c>
      <c r="AA102">
        <f t="shared" si="26"/>
        <v>0</v>
      </c>
    </row>
    <row r="103" spans="2:46">
      <c r="B103" s="3">
        <v>42832</v>
      </c>
      <c r="C103" t="str">
        <f>IF(AND(B103&gt;='Calculation Sheet Crop 1'!$K$6,B103&lt;='Calculation Sheet Crop 1'!$L$6),"Initial Stage",IF(AND(B103+1&gt;'Calculation Sheet Crop 1'!$K$7,B103&lt;='Calculation Sheet Crop 1'!$L$7),"Crop Development Phase",IF(AND(B103+1&gt;'Calculation Sheet Crop 1'!$K$8,B103&lt;'Calculation Sheet Crop 1'!$L$8+1),"Mid Season",IF(AND(B103+1&gt;'Calculation Sheet Crop 1'!$K$9,B103-1&lt;'Calculation Sheet Crop 1'!$L$9),"Late Season Stage",""))))</f>
        <v/>
      </c>
      <c r="D103">
        <f>IF(MONTH(B103)=1,'General Calculation'!$E$22,IF(MONTH(B103)=2,'General Calculation'!$F$22,IF(MONTH(B103)=3,'General Calculation'!$G$22,IF(MONTH(B103)=4,'General Calculation'!$H$22,IF(MONTH(B103)=5,'General Calculation'!$I$22,IF(MONTH(B103)=6,'General Calculation'!$J$22,IF(MONTH(B103)=7,'General Calculation'!$K$22,IF(MONTH(B103)=8,'General Calculation'!$L$22,IF(MONTH(B103)=9,'General Calculation'!$M$22,IF(MONTH(B103)=10,'General Calculation'!$N$22,IF(MONTH(B103)=11,'General Calculation'!$O$22,IF(MONTH(B103)=12,'General Calculation'!$P$22,""))))))))))))</f>
        <v>5.5888000000000009</v>
      </c>
      <c r="E103" t="str">
        <f>IF(C103="Initial Stage",'Calculation Sheet Crop 1'!$M$6,IF(C103="Crop Development Phase",'Calculation Sheet Crop 1'!$M$7,IF(C103="Mid Season",'Calculation Sheet Crop 1'!$M$8,IF(C103="Late Season Stage",'Calculation Sheet Crop 1'!$M$9,""))))</f>
        <v/>
      </c>
      <c r="F103">
        <f t="shared" si="14"/>
        <v>0</v>
      </c>
      <c r="P103">
        <f t="shared" si="15"/>
        <v>0</v>
      </c>
      <c r="Q103">
        <f t="shared" si="16"/>
        <v>0</v>
      </c>
      <c r="R103">
        <f t="shared" si="17"/>
        <v>0</v>
      </c>
      <c r="S103">
        <f t="shared" si="18"/>
        <v>0</v>
      </c>
      <c r="T103">
        <f t="shared" si="19"/>
        <v>0</v>
      </c>
      <c r="U103">
        <f t="shared" si="20"/>
        <v>0</v>
      </c>
      <c r="V103">
        <f t="shared" si="21"/>
        <v>0</v>
      </c>
      <c r="W103">
        <f t="shared" si="22"/>
        <v>0</v>
      </c>
      <c r="X103">
        <f t="shared" si="23"/>
        <v>0</v>
      </c>
      <c r="Y103">
        <f t="shared" si="24"/>
        <v>0</v>
      </c>
      <c r="Z103">
        <f t="shared" si="25"/>
        <v>0</v>
      </c>
      <c r="AA103">
        <f t="shared" si="26"/>
        <v>0</v>
      </c>
    </row>
    <row r="104" spans="2:46">
      <c r="B104" s="3">
        <v>42833</v>
      </c>
      <c r="C104" t="str">
        <f>IF(AND(B104&gt;='Calculation Sheet Crop 1'!$K$6,B104&lt;='Calculation Sheet Crop 1'!$L$6),"Initial Stage",IF(AND(B104+1&gt;'Calculation Sheet Crop 1'!$K$7,B104&lt;='Calculation Sheet Crop 1'!$L$7),"Crop Development Phase",IF(AND(B104+1&gt;'Calculation Sheet Crop 1'!$K$8,B104&lt;'Calculation Sheet Crop 1'!$L$8+1),"Mid Season",IF(AND(B104+1&gt;'Calculation Sheet Crop 1'!$K$9,B104-1&lt;'Calculation Sheet Crop 1'!$L$9),"Late Season Stage",""))))</f>
        <v/>
      </c>
      <c r="D104">
        <f>IF(MONTH(B104)=1,'General Calculation'!$E$22,IF(MONTH(B104)=2,'General Calculation'!$F$22,IF(MONTH(B104)=3,'General Calculation'!$G$22,IF(MONTH(B104)=4,'General Calculation'!$H$22,IF(MONTH(B104)=5,'General Calculation'!$I$22,IF(MONTH(B104)=6,'General Calculation'!$J$22,IF(MONTH(B104)=7,'General Calculation'!$K$22,IF(MONTH(B104)=8,'General Calculation'!$L$22,IF(MONTH(B104)=9,'General Calculation'!$M$22,IF(MONTH(B104)=10,'General Calculation'!$N$22,IF(MONTH(B104)=11,'General Calculation'!$O$22,IF(MONTH(B104)=12,'General Calculation'!$P$22,""))))))))))))</f>
        <v>5.5888000000000009</v>
      </c>
      <c r="E104" t="str">
        <f>IF(C104="Initial Stage",'Calculation Sheet Crop 1'!$M$6,IF(C104="Crop Development Phase",'Calculation Sheet Crop 1'!$M$7,IF(C104="Mid Season",'Calculation Sheet Crop 1'!$M$8,IF(C104="Late Season Stage",'Calculation Sheet Crop 1'!$M$9,""))))</f>
        <v/>
      </c>
      <c r="F104">
        <f t="shared" si="14"/>
        <v>0</v>
      </c>
      <c r="P104">
        <f t="shared" si="15"/>
        <v>0</v>
      </c>
      <c r="Q104">
        <f t="shared" si="16"/>
        <v>0</v>
      </c>
      <c r="R104">
        <f t="shared" si="17"/>
        <v>0</v>
      </c>
      <c r="S104">
        <f t="shared" si="18"/>
        <v>0</v>
      </c>
      <c r="T104">
        <f t="shared" si="19"/>
        <v>0</v>
      </c>
      <c r="U104">
        <f t="shared" si="20"/>
        <v>0</v>
      </c>
      <c r="V104">
        <f t="shared" si="21"/>
        <v>0</v>
      </c>
      <c r="W104">
        <f t="shared" si="22"/>
        <v>0</v>
      </c>
      <c r="X104">
        <f t="shared" si="23"/>
        <v>0</v>
      </c>
      <c r="Y104">
        <f t="shared" si="24"/>
        <v>0</v>
      </c>
      <c r="Z104">
        <f t="shared" si="25"/>
        <v>0</v>
      </c>
      <c r="AA104">
        <f t="shared" si="26"/>
        <v>0</v>
      </c>
    </row>
    <row r="105" spans="2:46">
      <c r="B105" s="3">
        <v>42834</v>
      </c>
      <c r="C105" t="str">
        <f>IF(AND(B105&gt;='Calculation Sheet Crop 1'!$K$6,B105&lt;='Calculation Sheet Crop 1'!$L$6),"Initial Stage",IF(AND(B105+1&gt;'Calculation Sheet Crop 1'!$K$7,B105&lt;='Calculation Sheet Crop 1'!$L$7),"Crop Development Phase",IF(AND(B105+1&gt;'Calculation Sheet Crop 1'!$K$8,B105&lt;'Calculation Sheet Crop 1'!$L$8+1),"Mid Season",IF(AND(B105+1&gt;'Calculation Sheet Crop 1'!$K$9,B105-1&lt;'Calculation Sheet Crop 1'!$L$9),"Late Season Stage",""))))</f>
        <v/>
      </c>
      <c r="D105">
        <f>IF(MONTH(B105)=1,'General Calculation'!$E$22,IF(MONTH(B105)=2,'General Calculation'!$F$22,IF(MONTH(B105)=3,'General Calculation'!$G$22,IF(MONTH(B105)=4,'General Calculation'!$H$22,IF(MONTH(B105)=5,'General Calculation'!$I$22,IF(MONTH(B105)=6,'General Calculation'!$J$22,IF(MONTH(B105)=7,'General Calculation'!$K$22,IF(MONTH(B105)=8,'General Calculation'!$L$22,IF(MONTH(B105)=9,'General Calculation'!$M$22,IF(MONTH(B105)=10,'General Calculation'!$N$22,IF(MONTH(B105)=11,'General Calculation'!$O$22,IF(MONTH(B105)=12,'General Calculation'!$P$22,""))))))))))))</f>
        <v>5.5888000000000009</v>
      </c>
      <c r="E105" t="str">
        <f>IF(C105="Initial Stage",'Calculation Sheet Crop 1'!$M$6,IF(C105="Crop Development Phase",'Calculation Sheet Crop 1'!$M$7,IF(C105="Mid Season",'Calculation Sheet Crop 1'!$M$8,IF(C105="Late Season Stage",'Calculation Sheet Crop 1'!$M$9,""))))</f>
        <v/>
      </c>
      <c r="F105">
        <f t="shared" si="14"/>
        <v>0</v>
      </c>
      <c r="P105">
        <f t="shared" si="15"/>
        <v>0</v>
      </c>
      <c r="Q105">
        <f t="shared" si="16"/>
        <v>0</v>
      </c>
      <c r="R105">
        <f t="shared" si="17"/>
        <v>0</v>
      </c>
      <c r="S105">
        <f t="shared" si="18"/>
        <v>0</v>
      </c>
      <c r="T105">
        <f t="shared" si="19"/>
        <v>0</v>
      </c>
      <c r="U105">
        <f t="shared" si="20"/>
        <v>0</v>
      </c>
      <c r="V105">
        <f t="shared" si="21"/>
        <v>0</v>
      </c>
      <c r="W105">
        <f t="shared" si="22"/>
        <v>0</v>
      </c>
      <c r="X105">
        <f t="shared" si="23"/>
        <v>0</v>
      </c>
      <c r="Y105">
        <f t="shared" si="24"/>
        <v>0</v>
      </c>
      <c r="Z105">
        <f t="shared" si="25"/>
        <v>0</v>
      </c>
      <c r="AA105">
        <f t="shared" si="26"/>
        <v>0</v>
      </c>
      <c r="AI105" s="39"/>
      <c r="AJ105" s="39"/>
      <c r="AK105" s="39"/>
      <c r="AL105" s="39"/>
      <c r="AM105" s="39"/>
      <c r="AN105" s="39"/>
      <c r="AO105" s="39"/>
      <c r="AP105" s="39"/>
      <c r="AQ105" s="39"/>
      <c r="AR105" s="39"/>
      <c r="AS105" s="39"/>
      <c r="AT105" s="39"/>
    </row>
    <row r="106" spans="2:46">
      <c r="B106" s="3">
        <v>42835</v>
      </c>
      <c r="C106" t="str">
        <f>IF(AND(B106&gt;='Calculation Sheet Crop 1'!$K$6,B106&lt;='Calculation Sheet Crop 1'!$L$6),"Initial Stage",IF(AND(B106+1&gt;'Calculation Sheet Crop 1'!$K$7,B106&lt;='Calculation Sheet Crop 1'!$L$7),"Crop Development Phase",IF(AND(B106+1&gt;'Calculation Sheet Crop 1'!$K$8,B106&lt;'Calculation Sheet Crop 1'!$L$8+1),"Mid Season",IF(AND(B106+1&gt;'Calculation Sheet Crop 1'!$K$9,B106-1&lt;'Calculation Sheet Crop 1'!$L$9),"Late Season Stage",""))))</f>
        <v/>
      </c>
      <c r="D106">
        <f>IF(MONTH(B106)=1,'General Calculation'!$E$22,IF(MONTH(B106)=2,'General Calculation'!$F$22,IF(MONTH(B106)=3,'General Calculation'!$G$22,IF(MONTH(B106)=4,'General Calculation'!$H$22,IF(MONTH(B106)=5,'General Calculation'!$I$22,IF(MONTH(B106)=6,'General Calculation'!$J$22,IF(MONTH(B106)=7,'General Calculation'!$K$22,IF(MONTH(B106)=8,'General Calculation'!$L$22,IF(MONTH(B106)=9,'General Calculation'!$M$22,IF(MONTH(B106)=10,'General Calculation'!$N$22,IF(MONTH(B106)=11,'General Calculation'!$O$22,IF(MONTH(B106)=12,'General Calculation'!$P$22,""))))))))))))</f>
        <v>5.5888000000000009</v>
      </c>
      <c r="E106" t="str">
        <f>IF(C106="Initial Stage",'Calculation Sheet Crop 1'!$M$6,IF(C106="Crop Development Phase",'Calculation Sheet Crop 1'!$M$7,IF(C106="Mid Season",'Calculation Sheet Crop 1'!$M$8,IF(C106="Late Season Stage",'Calculation Sheet Crop 1'!$M$9,""))))</f>
        <v/>
      </c>
      <c r="F106">
        <f t="shared" si="14"/>
        <v>0</v>
      </c>
      <c r="P106">
        <f t="shared" si="15"/>
        <v>0</v>
      </c>
      <c r="Q106">
        <f t="shared" si="16"/>
        <v>0</v>
      </c>
      <c r="R106">
        <f t="shared" si="17"/>
        <v>0</v>
      </c>
      <c r="S106">
        <f t="shared" si="18"/>
        <v>0</v>
      </c>
      <c r="T106">
        <f t="shared" si="19"/>
        <v>0</v>
      </c>
      <c r="U106">
        <f t="shared" si="20"/>
        <v>0</v>
      </c>
      <c r="V106">
        <f t="shared" si="21"/>
        <v>0</v>
      </c>
      <c r="W106">
        <f t="shared" si="22"/>
        <v>0</v>
      </c>
      <c r="X106">
        <f t="shared" si="23"/>
        <v>0</v>
      </c>
      <c r="Y106">
        <f t="shared" si="24"/>
        <v>0</v>
      </c>
      <c r="Z106">
        <f t="shared" si="25"/>
        <v>0</v>
      </c>
      <c r="AA106">
        <f t="shared" si="26"/>
        <v>0</v>
      </c>
      <c r="AI106" s="39"/>
      <c r="AJ106" s="39"/>
      <c r="AK106" s="39"/>
      <c r="AL106" s="39"/>
      <c r="AM106" s="39"/>
      <c r="AN106" s="39"/>
      <c r="AO106" s="39"/>
      <c r="AP106" s="39"/>
      <c r="AQ106" s="39"/>
      <c r="AR106" s="39"/>
      <c r="AS106" s="39"/>
      <c r="AT106" s="39"/>
    </row>
    <row r="107" spans="2:46">
      <c r="B107" s="3">
        <v>42836</v>
      </c>
      <c r="C107" t="str">
        <f>IF(AND(B107&gt;='Calculation Sheet Crop 1'!$K$6,B107&lt;='Calculation Sheet Crop 1'!$L$6),"Initial Stage",IF(AND(B107+1&gt;'Calculation Sheet Crop 1'!$K$7,B107&lt;='Calculation Sheet Crop 1'!$L$7),"Crop Development Phase",IF(AND(B107+1&gt;'Calculation Sheet Crop 1'!$K$8,B107&lt;'Calculation Sheet Crop 1'!$L$8+1),"Mid Season",IF(AND(B107+1&gt;'Calculation Sheet Crop 1'!$K$9,B107-1&lt;'Calculation Sheet Crop 1'!$L$9),"Late Season Stage",""))))</f>
        <v/>
      </c>
      <c r="D107">
        <f>IF(MONTH(B107)=1,'General Calculation'!$E$22,IF(MONTH(B107)=2,'General Calculation'!$F$22,IF(MONTH(B107)=3,'General Calculation'!$G$22,IF(MONTH(B107)=4,'General Calculation'!$H$22,IF(MONTH(B107)=5,'General Calculation'!$I$22,IF(MONTH(B107)=6,'General Calculation'!$J$22,IF(MONTH(B107)=7,'General Calculation'!$K$22,IF(MONTH(B107)=8,'General Calculation'!$L$22,IF(MONTH(B107)=9,'General Calculation'!$M$22,IF(MONTH(B107)=10,'General Calculation'!$N$22,IF(MONTH(B107)=11,'General Calculation'!$O$22,IF(MONTH(B107)=12,'General Calculation'!$P$22,""))))))))))))</f>
        <v>5.5888000000000009</v>
      </c>
      <c r="E107" t="str">
        <f>IF(C107="Initial Stage",'Calculation Sheet Crop 1'!$M$6,IF(C107="Crop Development Phase",'Calculation Sheet Crop 1'!$M$7,IF(C107="Mid Season",'Calculation Sheet Crop 1'!$M$8,IF(C107="Late Season Stage",'Calculation Sheet Crop 1'!$M$9,""))))</f>
        <v/>
      </c>
      <c r="F107">
        <f t="shared" si="14"/>
        <v>0</v>
      </c>
      <c r="P107">
        <f t="shared" si="15"/>
        <v>0</v>
      </c>
      <c r="Q107">
        <f t="shared" si="16"/>
        <v>0</v>
      </c>
      <c r="R107">
        <f t="shared" si="17"/>
        <v>0</v>
      </c>
      <c r="S107">
        <f t="shared" si="18"/>
        <v>0</v>
      </c>
      <c r="T107">
        <f t="shared" si="19"/>
        <v>0</v>
      </c>
      <c r="U107">
        <f t="shared" si="20"/>
        <v>0</v>
      </c>
      <c r="V107">
        <f t="shared" si="21"/>
        <v>0</v>
      </c>
      <c r="W107">
        <f t="shared" si="22"/>
        <v>0</v>
      </c>
      <c r="X107">
        <f t="shared" si="23"/>
        <v>0</v>
      </c>
      <c r="Y107">
        <f t="shared" si="24"/>
        <v>0</v>
      </c>
      <c r="Z107">
        <f t="shared" si="25"/>
        <v>0</v>
      </c>
      <c r="AA107">
        <f t="shared" si="26"/>
        <v>0</v>
      </c>
    </row>
    <row r="108" spans="2:46">
      <c r="B108" s="3">
        <v>42837</v>
      </c>
      <c r="C108" t="str">
        <f>IF(AND(B108&gt;='Calculation Sheet Crop 1'!$K$6,B108&lt;='Calculation Sheet Crop 1'!$L$6),"Initial Stage",IF(AND(B108+1&gt;'Calculation Sheet Crop 1'!$K$7,B108&lt;='Calculation Sheet Crop 1'!$L$7),"Crop Development Phase",IF(AND(B108+1&gt;'Calculation Sheet Crop 1'!$K$8,B108&lt;'Calculation Sheet Crop 1'!$L$8+1),"Mid Season",IF(AND(B108+1&gt;'Calculation Sheet Crop 1'!$K$9,B108-1&lt;'Calculation Sheet Crop 1'!$L$9),"Late Season Stage",""))))</f>
        <v/>
      </c>
      <c r="D108">
        <f>IF(MONTH(B108)=1,'General Calculation'!$E$22,IF(MONTH(B108)=2,'General Calculation'!$F$22,IF(MONTH(B108)=3,'General Calculation'!$G$22,IF(MONTH(B108)=4,'General Calculation'!$H$22,IF(MONTH(B108)=5,'General Calculation'!$I$22,IF(MONTH(B108)=6,'General Calculation'!$J$22,IF(MONTH(B108)=7,'General Calculation'!$K$22,IF(MONTH(B108)=8,'General Calculation'!$L$22,IF(MONTH(B108)=9,'General Calculation'!$M$22,IF(MONTH(B108)=10,'General Calculation'!$N$22,IF(MONTH(B108)=11,'General Calculation'!$O$22,IF(MONTH(B108)=12,'General Calculation'!$P$22,""))))))))))))</f>
        <v>5.5888000000000009</v>
      </c>
      <c r="E108" t="str">
        <f>IF(C108="Initial Stage",'Calculation Sheet Crop 1'!$M$6,IF(C108="Crop Development Phase",'Calculation Sheet Crop 1'!$M$7,IF(C108="Mid Season",'Calculation Sheet Crop 1'!$M$8,IF(C108="Late Season Stage",'Calculation Sheet Crop 1'!$M$9,""))))</f>
        <v/>
      </c>
      <c r="F108">
        <f t="shared" si="14"/>
        <v>0</v>
      </c>
      <c r="P108">
        <f t="shared" si="15"/>
        <v>0</v>
      </c>
      <c r="Q108">
        <f t="shared" si="16"/>
        <v>0</v>
      </c>
      <c r="R108">
        <f t="shared" si="17"/>
        <v>0</v>
      </c>
      <c r="S108">
        <f t="shared" si="18"/>
        <v>0</v>
      </c>
      <c r="T108">
        <f t="shared" si="19"/>
        <v>0</v>
      </c>
      <c r="U108">
        <f t="shared" si="20"/>
        <v>0</v>
      </c>
      <c r="V108">
        <f t="shared" si="21"/>
        <v>0</v>
      </c>
      <c r="W108">
        <f t="shared" si="22"/>
        <v>0</v>
      </c>
      <c r="X108">
        <f t="shared" si="23"/>
        <v>0</v>
      </c>
      <c r="Y108">
        <f t="shared" si="24"/>
        <v>0</v>
      </c>
      <c r="Z108">
        <f t="shared" si="25"/>
        <v>0</v>
      </c>
      <c r="AA108">
        <f t="shared" si="26"/>
        <v>0</v>
      </c>
    </row>
    <row r="109" spans="2:46">
      <c r="B109" s="3">
        <v>42838</v>
      </c>
      <c r="C109" t="str">
        <f>IF(AND(B109&gt;='Calculation Sheet Crop 1'!$K$6,B109&lt;='Calculation Sheet Crop 1'!$L$6),"Initial Stage",IF(AND(B109+1&gt;'Calculation Sheet Crop 1'!$K$7,B109&lt;='Calculation Sheet Crop 1'!$L$7),"Crop Development Phase",IF(AND(B109+1&gt;'Calculation Sheet Crop 1'!$K$8,B109&lt;'Calculation Sheet Crop 1'!$L$8+1),"Mid Season",IF(AND(B109+1&gt;'Calculation Sheet Crop 1'!$K$9,B109-1&lt;'Calculation Sheet Crop 1'!$L$9),"Late Season Stage",""))))</f>
        <v/>
      </c>
      <c r="D109">
        <f>IF(MONTH(B109)=1,'General Calculation'!$E$22,IF(MONTH(B109)=2,'General Calculation'!$F$22,IF(MONTH(B109)=3,'General Calculation'!$G$22,IF(MONTH(B109)=4,'General Calculation'!$H$22,IF(MONTH(B109)=5,'General Calculation'!$I$22,IF(MONTH(B109)=6,'General Calculation'!$J$22,IF(MONTH(B109)=7,'General Calculation'!$K$22,IF(MONTH(B109)=8,'General Calculation'!$L$22,IF(MONTH(B109)=9,'General Calculation'!$M$22,IF(MONTH(B109)=10,'General Calculation'!$N$22,IF(MONTH(B109)=11,'General Calculation'!$O$22,IF(MONTH(B109)=12,'General Calculation'!$P$22,""))))))))))))</f>
        <v>5.5888000000000009</v>
      </c>
      <c r="E109" t="str">
        <f>IF(C109="Initial Stage",'Calculation Sheet Crop 1'!$M$6,IF(C109="Crop Development Phase",'Calculation Sheet Crop 1'!$M$7,IF(C109="Mid Season",'Calculation Sheet Crop 1'!$M$8,IF(C109="Late Season Stage",'Calculation Sheet Crop 1'!$M$9,""))))</f>
        <v/>
      </c>
      <c r="F109">
        <f t="shared" si="14"/>
        <v>0</v>
      </c>
      <c r="P109">
        <f t="shared" si="15"/>
        <v>0</v>
      </c>
      <c r="Q109">
        <f t="shared" si="16"/>
        <v>0</v>
      </c>
      <c r="R109">
        <f t="shared" si="17"/>
        <v>0</v>
      </c>
      <c r="S109">
        <f t="shared" si="18"/>
        <v>0</v>
      </c>
      <c r="T109">
        <f t="shared" si="19"/>
        <v>0</v>
      </c>
      <c r="U109">
        <f t="shared" si="20"/>
        <v>0</v>
      </c>
      <c r="V109">
        <f t="shared" si="21"/>
        <v>0</v>
      </c>
      <c r="W109">
        <f t="shared" si="22"/>
        <v>0</v>
      </c>
      <c r="X109">
        <f t="shared" si="23"/>
        <v>0</v>
      </c>
      <c r="Y109">
        <f t="shared" si="24"/>
        <v>0</v>
      </c>
      <c r="Z109">
        <f t="shared" si="25"/>
        <v>0</v>
      </c>
      <c r="AA109">
        <f t="shared" si="26"/>
        <v>0</v>
      </c>
    </row>
    <row r="110" spans="2:46">
      <c r="B110" s="3">
        <v>42839</v>
      </c>
      <c r="C110" t="str">
        <f>IF(AND(B110&gt;='Calculation Sheet Crop 1'!$K$6,B110&lt;='Calculation Sheet Crop 1'!$L$6),"Initial Stage",IF(AND(B110+1&gt;'Calculation Sheet Crop 1'!$K$7,B110&lt;='Calculation Sheet Crop 1'!$L$7),"Crop Development Phase",IF(AND(B110+1&gt;'Calculation Sheet Crop 1'!$K$8,B110&lt;'Calculation Sheet Crop 1'!$L$8+1),"Mid Season",IF(AND(B110+1&gt;'Calculation Sheet Crop 1'!$K$9,B110-1&lt;'Calculation Sheet Crop 1'!$L$9),"Late Season Stage",""))))</f>
        <v/>
      </c>
      <c r="D110">
        <f>IF(MONTH(B110)=1,'General Calculation'!$E$22,IF(MONTH(B110)=2,'General Calculation'!$F$22,IF(MONTH(B110)=3,'General Calculation'!$G$22,IF(MONTH(B110)=4,'General Calculation'!$H$22,IF(MONTH(B110)=5,'General Calculation'!$I$22,IF(MONTH(B110)=6,'General Calculation'!$J$22,IF(MONTH(B110)=7,'General Calculation'!$K$22,IF(MONTH(B110)=8,'General Calculation'!$L$22,IF(MONTH(B110)=9,'General Calculation'!$M$22,IF(MONTH(B110)=10,'General Calculation'!$N$22,IF(MONTH(B110)=11,'General Calculation'!$O$22,IF(MONTH(B110)=12,'General Calculation'!$P$22,""))))))))))))</f>
        <v>5.5888000000000009</v>
      </c>
      <c r="E110" t="str">
        <f>IF(C110="Initial Stage",'Calculation Sheet Crop 1'!$M$6,IF(C110="Crop Development Phase",'Calculation Sheet Crop 1'!$M$7,IF(C110="Mid Season",'Calculation Sheet Crop 1'!$M$8,IF(C110="Late Season Stage",'Calculation Sheet Crop 1'!$M$9,""))))</f>
        <v/>
      </c>
      <c r="F110">
        <f t="shared" si="14"/>
        <v>0</v>
      </c>
      <c r="P110">
        <f t="shared" si="15"/>
        <v>0</v>
      </c>
      <c r="Q110">
        <f t="shared" si="16"/>
        <v>0</v>
      </c>
      <c r="R110">
        <f t="shared" si="17"/>
        <v>0</v>
      </c>
      <c r="S110">
        <f t="shared" si="18"/>
        <v>0</v>
      </c>
      <c r="T110">
        <f t="shared" si="19"/>
        <v>0</v>
      </c>
      <c r="U110">
        <f t="shared" si="20"/>
        <v>0</v>
      </c>
      <c r="V110">
        <f t="shared" si="21"/>
        <v>0</v>
      </c>
      <c r="W110">
        <f t="shared" si="22"/>
        <v>0</v>
      </c>
      <c r="X110">
        <f t="shared" si="23"/>
        <v>0</v>
      </c>
      <c r="Y110">
        <f t="shared" si="24"/>
        <v>0</v>
      </c>
      <c r="Z110">
        <f t="shared" si="25"/>
        <v>0</v>
      </c>
      <c r="AA110">
        <f t="shared" si="26"/>
        <v>0</v>
      </c>
    </row>
    <row r="111" spans="2:46">
      <c r="B111" s="3">
        <v>42840</v>
      </c>
      <c r="C111" t="str">
        <f>IF(AND(B111&gt;='Calculation Sheet Crop 1'!$K$6,B111&lt;='Calculation Sheet Crop 1'!$L$6),"Initial Stage",IF(AND(B111+1&gt;'Calculation Sheet Crop 1'!$K$7,B111&lt;='Calculation Sheet Crop 1'!$L$7),"Crop Development Phase",IF(AND(B111+1&gt;'Calculation Sheet Crop 1'!$K$8,B111&lt;'Calculation Sheet Crop 1'!$L$8+1),"Mid Season",IF(AND(B111+1&gt;'Calculation Sheet Crop 1'!$K$9,B111-1&lt;'Calculation Sheet Crop 1'!$L$9),"Late Season Stage",""))))</f>
        <v/>
      </c>
      <c r="D111">
        <f>IF(MONTH(B111)=1,'General Calculation'!$E$22,IF(MONTH(B111)=2,'General Calculation'!$F$22,IF(MONTH(B111)=3,'General Calculation'!$G$22,IF(MONTH(B111)=4,'General Calculation'!$H$22,IF(MONTH(B111)=5,'General Calculation'!$I$22,IF(MONTH(B111)=6,'General Calculation'!$J$22,IF(MONTH(B111)=7,'General Calculation'!$K$22,IF(MONTH(B111)=8,'General Calculation'!$L$22,IF(MONTH(B111)=9,'General Calculation'!$M$22,IF(MONTH(B111)=10,'General Calculation'!$N$22,IF(MONTH(B111)=11,'General Calculation'!$O$22,IF(MONTH(B111)=12,'General Calculation'!$P$22,""))))))))))))</f>
        <v>5.5888000000000009</v>
      </c>
      <c r="E111" t="str">
        <f>IF(C111="Initial Stage",'Calculation Sheet Crop 1'!$M$6,IF(C111="Crop Development Phase",'Calculation Sheet Crop 1'!$M$7,IF(C111="Mid Season",'Calculation Sheet Crop 1'!$M$8,IF(C111="Late Season Stage",'Calculation Sheet Crop 1'!$M$9,""))))</f>
        <v/>
      </c>
      <c r="F111">
        <f t="shared" si="14"/>
        <v>0</v>
      </c>
      <c r="P111">
        <f t="shared" si="15"/>
        <v>0</v>
      </c>
      <c r="Q111">
        <f t="shared" si="16"/>
        <v>0</v>
      </c>
      <c r="R111">
        <f t="shared" si="17"/>
        <v>0</v>
      </c>
      <c r="S111">
        <f t="shared" si="18"/>
        <v>0</v>
      </c>
      <c r="T111">
        <f t="shared" si="19"/>
        <v>0</v>
      </c>
      <c r="U111">
        <f t="shared" si="20"/>
        <v>0</v>
      </c>
      <c r="V111">
        <f t="shared" si="21"/>
        <v>0</v>
      </c>
      <c r="W111">
        <f t="shared" si="22"/>
        <v>0</v>
      </c>
      <c r="X111">
        <f t="shared" si="23"/>
        <v>0</v>
      </c>
      <c r="Y111">
        <f t="shared" si="24"/>
        <v>0</v>
      </c>
      <c r="Z111">
        <f t="shared" si="25"/>
        <v>0</v>
      </c>
      <c r="AA111">
        <f t="shared" si="26"/>
        <v>0</v>
      </c>
    </row>
    <row r="112" spans="2:46">
      <c r="B112" s="3">
        <v>42841</v>
      </c>
      <c r="C112" t="str">
        <f>IF(AND(B112&gt;='Calculation Sheet Crop 1'!$K$6,B112&lt;='Calculation Sheet Crop 1'!$L$6),"Initial Stage",IF(AND(B112+1&gt;'Calculation Sheet Crop 1'!$K$7,B112&lt;='Calculation Sheet Crop 1'!$L$7),"Crop Development Phase",IF(AND(B112+1&gt;'Calculation Sheet Crop 1'!$K$8,B112&lt;'Calculation Sheet Crop 1'!$L$8+1),"Mid Season",IF(AND(B112+1&gt;'Calculation Sheet Crop 1'!$K$9,B112-1&lt;'Calculation Sheet Crop 1'!$L$9),"Late Season Stage",""))))</f>
        <v/>
      </c>
      <c r="D112">
        <f>IF(MONTH(B112)=1,'General Calculation'!$E$22,IF(MONTH(B112)=2,'General Calculation'!$F$22,IF(MONTH(B112)=3,'General Calculation'!$G$22,IF(MONTH(B112)=4,'General Calculation'!$H$22,IF(MONTH(B112)=5,'General Calculation'!$I$22,IF(MONTH(B112)=6,'General Calculation'!$J$22,IF(MONTH(B112)=7,'General Calculation'!$K$22,IF(MONTH(B112)=8,'General Calculation'!$L$22,IF(MONTH(B112)=9,'General Calculation'!$M$22,IF(MONTH(B112)=10,'General Calculation'!$N$22,IF(MONTH(B112)=11,'General Calculation'!$O$22,IF(MONTH(B112)=12,'General Calculation'!$P$22,""))))))))))))</f>
        <v>5.5888000000000009</v>
      </c>
      <c r="E112" t="str">
        <f>IF(C112="Initial Stage",'Calculation Sheet Crop 1'!$M$6,IF(C112="Crop Development Phase",'Calculation Sheet Crop 1'!$M$7,IF(C112="Mid Season",'Calculation Sheet Crop 1'!$M$8,IF(C112="Late Season Stage",'Calculation Sheet Crop 1'!$M$9,""))))</f>
        <v/>
      </c>
      <c r="F112">
        <f t="shared" si="14"/>
        <v>0</v>
      </c>
      <c r="P112">
        <f t="shared" si="15"/>
        <v>0</v>
      </c>
      <c r="Q112">
        <f t="shared" si="16"/>
        <v>0</v>
      </c>
      <c r="R112">
        <f t="shared" si="17"/>
        <v>0</v>
      </c>
      <c r="S112">
        <f t="shared" si="18"/>
        <v>0</v>
      </c>
      <c r="T112">
        <f t="shared" si="19"/>
        <v>0</v>
      </c>
      <c r="U112">
        <f t="shared" si="20"/>
        <v>0</v>
      </c>
      <c r="V112">
        <f t="shared" si="21"/>
        <v>0</v>
      </c>
      <c r="W112">
        <f t="shared" si="22"/>
        <v>0</v>
      </c>
      <c r="X112">
        <f t="shared" si="23"/>
        <v>0</v>
      </c>
      <c r="Y112">
        <f t="shared" si="24"/>
        <v>0</v>
      </c>
      <c r="Z112">
        <f t="shared" si="25"/>
        <v>0</v>
      </c>
      <c r="AA112">
        <f t="shared" si="26"/>
        <v>0</v>
      </c>
    </row>
    <row r="113" spans="2:46">
      <c r="B113" s="3">
        <v>42842</v>
      </c>
      <c r="C113" t="str">
        <f>IF(AND(B113&gt;='Calculation Sheet Crop 1'!$K$6,B113&lt;='Calculation Sheet Crop 1'!$L$6),"Initial Stage",IF(AND(B113+1&gt;'Calculation Sheet Crop 1'!$K$7,B113&lt;='Calculation Sheet Crop 1'!$L$7),"Crop Development Phase",IF(AND(B113+1&gt;'Calculation Sheet Crop 1'!$K$8,B113&lt;'Calculation Sheet Crop 1'!$L$8+1),"Mid Season",IF(AND(B113+1&gt;'Calculation Sheet Crop 1'!$K$9,B113-1&lt;'Calculation Sheet Crop 1'!$L$9),"Late Season Stage",""))))</f>
        <v/>
      </c>
      <c r="D113">
        <f>IF(MONTH(B113)=1,'General Calculation'!$E$22,IF(MONTH(B113)=2,'General Calculation'!$F$22,IF(MONTH(B113)=3,'General Calculation'!$G$22,IF(MONTH(B113)=4,'General Calculation'!$H$22,IF(MONTH(B113)=5,'General Calculation'!$I$22,IF(MONTH(B113)=6,'General Calculation'!$J$22,IF(MONTH(B113)=7,'General Calculation'!$K$22,IF(MONTH(B113)=8,'General Calculation'!$L$22,IF(MONTH(B113)=9,'General Calculation'!$M$22,IF(MONTH(B113)=10,'General Calculation'!$N$22,IF(MONTH(B113)=11,'General Calculation'!$O$22,IF(MONTH(B113)=12,'General Calculation'!$P$22,""))))))))))))</f>
        <v>5.5888000000000009</v>
      </c>
      <c r="E113" t="str">
        <f>IF(C113="Initial Stage",'Calculation Sheet Crop 1'!$M$6,IF(C113="Crop Development Phase",'Calculation Sheet Crop 1'!$M$7,IF(C113="Mid Season",'Calculation Sheet Crop 1'!$M$8,IF(C113="Late Season Stage",'Calculation Sheet Crop 1'!$M$9,""))))</f>
        <v/>
      </c>
      <c r="F113">
        <f t="shared" si="14"/>
        <v>0</v>
      </c>
      <c r="P113">
        <f t="shared" si="15"/>
        <v>0</v>
      </c>
      <c r="Q113">
        <f t="shared" si="16"/>
        <v>0</v>
      </c>
      <c r="R113">
        <f t="shared" si="17"/>
        <v>0</v>
      </c>
      <c r="S113">
        <f t="shared" si="18"/>
        <v>0</v>
      </c>
      <c r="T113">
        <f t="shared" si="19"/>
        <v>0</v>
      </c>
      <c r="U113">
        <f t="shared" si="20"/>
        <v>0</v>
      </c>
      <c r="V113">
        <f t="shared" si="21"/>
        <v>0</v>
      </c>
      <c r="W113">
        <f t="shared" si="22"/>
        <v>0</v>
      </c>
      <c r="X113">
        <f t="shared" si="23"/>
        <v>0</v>
      </c>
      <c r="Y113">
        <f t="shared" si="24"/>
        <v>0</v>
      </c>
      <c r="Z113">
        <f t="shared" si="25"/>
        <v>0</v>
      </c>
      <c r="AA113">
        <f t="shared" si="26"/>
        <v>0</v>
      </c>
    </row>
    <row r="114" spans="2:46">
      <c r="B114" s="3">
        <v>42843</v>
      </c>
      <c r="C114" t="str">
        <f>IF(AND(B114&gt;='Calculation Sheet Crop 1'!$K$6,B114&lt;='Calculation Sheet Crop 1'!$L$6),"Initial Stage",IF(AND(B114+1&gt;'Calculation Sheet Crop 1'!$K$7,B114&lt;='Calculation Sheet Crop 1'!$L$7),"Crop Development Phase",IF(AND(B114+1&gt;'Calculation Sheet Crop 1'!$K$8,B114&lt;'Calculation Sheet Crop 1'!$L$8+1),"Mid Season",IF(AND(B114+1&gt;'Calculation Sheet Crop 1'!$K$9,B114-1&lt;'Calculation Sheet Crop 1'!$L$9),"Late Season Stage",""))))</f>
        <v/>
      </c>
      <c r="D114">
        <f>IF(MONTH(B114)=1,'General Calculation'!$E$22,IF(MONTH(B114)=2,'General Calculation'!$F$22,IF(MONTH(B114)=3,'General Calculation'!$G$22,IF(MONTH(B114)=4,'General Calculation'!$H$22,IF(MONTH(B114)=5,'General Calculation'!$I$22,IF(MONTH(B114)=6,'General Calculation'!$J$22,IF(MONTH(B114)=7,'General Calculation'!$K$22,IF(MONTH(B114)=8,'General Calculation'!$L$22,IF(MONTH(B114)=9,'General Calculation'!$M$22,IF(MONTH(B114)=10,'General Calculation'!$N$22,IF(MONTH(B114)=11,'General Calculation'!$O$22,IF(MONTH(B114)=12,'General Calculation'!$P$22,""))))))))))))</f>
        <v>5.5888000000000009</v>
      </c>
      <c r="E114" t="str">
        <f>IF(C114="Initial Stage",'Calculation Sheet Crop 1'!$M$6,IF(C114="Crop Development Phase",'Calculation Sheet Crop 1'!$M$7,IF(C114="Mid Season",'Calculation Sheet Crop 1'!$M$8,IF(C114="Late Season Stage",'Calculation Sheet Crop 1'!$M$9,""))))</f>
        <v/>
      </c>
      <c r="F114">
        <f t="shared" si="14"/>
        <v>0</v>
      </c>
      <c r="P114">
        <f t="shared" si="15"/>
        <v>0</v>
      </c>
      <c r="Q114">
        <f t="shared" si="16"/>
        <v>0</v>
      </c>
      <c r="R114">
        <f t="shared" si="17"/>
        <v>0</v>
      </c>
      <c r="S114">
        <f t="shared" si="18"/>
        <v>0</v>
      </c>
      <c r="T114">
        <f t="shared" si="19"/>
        <v>0</v>
      </c>
      <c r="U114">
        <f t="shared" si="20"/>
        <v>0</v>
      </c>
      <c r="V114">
        <f t="shared" si="21"/>
        <v>0</v>
      </c>
      <c r="W114">
        <f t="shared" si="22"/>
        <v>0</v>
      </c>
      <c r="X114">
        <f t="shared" si="23"/>
        <v>0</v>
      </c>
      <c r="Y114">
        <f t="shared" si="24"/>
        <v>0</v>
      </c>
      <c r="Z114">
        <f t="shared" si="25"/>
        <v>0</v>
      </c>
      <c r="AA114">
        <f t="shared" si="26"/>
        <v>0</v>
      </c>
      <c r="AI114" s="39"/>
      <c r="AJ114" s="39"/>
      <c r="AK114" s="39"/>
      <c r="AL114" s="39"/>
      <c r="AM114" s="39"/>
      <c r="AN114" s="39"/>
      <c r="AO114" s="39"/>
      <c r="AP114" s="39"/>
      <c r="AQ114" s="39"/>
      <c r="AR114" s="39"/>
      <c r="AS114" s="39"/>
      <c r="AT114" s="39"/>
    </row>
    <row r="115" spans="2:46">
      <c r="B115" s="3">
        <v>42844</v>
      </c>
      <c r="C115" t="str">
        <f>IF(AND(B115&gt;='Calculation Sheet Crop 1'!$K$6,B115&lt;='Calculation Sheet Crop 1'!$L$6),"Initial Stage",IF(AND(B115+1&gt;'Calculation Sheet Crop 1'!$K$7,B115&lt;='Calculation Sheet Crop 1'!$L$7),"Crop Development Phase",IF(AND(B115+1&gt;'Calculation Sheet Crop 1'!$K$8,B115&lt;'Calculation Sheet Crop 1'!$L$8+1),"Mid Season",IF(AND(B115+1&gt;'Calculation Sheet Crop 1'!$K$9,B115-1&lt;'Calculation Sheet Crop 1'!$L$9),"Late Season Stage",""))))</f>
        <v/>
      </c>
      <c r="D115">
        <f>IF(MONTH(B115)=1,'General Calculation'!$E$22,IF(MONTH(B115)=2,'General Calculation'!$F$22,IF(MONTH(B115)=3,'General Calculation'!$G$22,IF(MONTH(B115)=4,'General Calculation'!$H$22,IF(MONTH(B115)=5,'General Calculation'!$I$22,IF(MONTH(B115)=6,'General Calculation'!$J$22,IF(MONTH(B115)=7,'General Calculation'!$K$22,IF(MONTH(B115)=8,'General Calculation'!$L$22,IF(MONTH(B115)=9,'General Calculation'!$M$22,IF(MONTH(B115)=10,'General Calculation'!$N$22,IF(MONTH(B115)=11,'General Calculation'!$O$22,IF(MONTH(B115)=12,'General Calculation'!$P$22,""))))))))))))</f>
        <v>5.5888000000000009</v>
      </c>
      <c r="E115" t="str">
        <f>IF(C115="Initial Stage",'Calculation Sheet Crop 1'!$M$6,IF(C115="Crop Development Phase",'Calculation Sheet Crop 1'!$M$7,IF(C115="Mid Season",'Calculation Sheet Crop 1'!$M$8,IF(C115="Late Season Stage",'Calculation Sheet Crop 1'!$M$9,""))))</f>
        <v/>
      </c>
      <c r="F115">
        <f t="shared" si="14"/>
        <v>0</v>
      </c>
      <c r="P115">
        <f t="shared" si="15"/>
        <v>0</v>
      </c>
      <c r="Q115">
        <f t="shared" si="16"/>
        <v>0</v>
      </c>
      <c r="R115">
        <f t="shared" si="17"/>
        <v>0</v>
      </c>
      <c r="S115">
        <f t="shared" si="18"/>
        <v>0</v>
      </c>
      <c r="T115">
        <f t="shared" si="19"/>
        <v>0</v>
      </c>
      <c r="U115">
        <f t="shared" si="20"/>
        <v>0</v>
      </c>
      <c r="V115">
        <f t="shared" si="21"/>
        <v>0</v>
      </c>
      <c r="W115">
        <f t="shared" si="22"/>
        <v>0</v>
      </c>
      <c r="X115">
        <f t="shared" si="23"/>
        <v>0</v>
      </c>
      <c r="Y115">
        <f t="shared" si="24"/>
        <v>0</v>
      </c>
      <c r="Z115">
        <f t="shared" si="25"/>
        <v>0</v>
      </c>
      <c r="AA115">
        <f t="shared" si="26"/>
        <v>0</v>
      </c>
      <c r="AI115" s="39"/>
      <c r="AJ115" s="39"/>
      <c r="AK115" s="39"/>
      <c r="AL115" s="39"/>
      <c r="AM115" s="39"/>
      <c r="AN115" s="39"/>
      <c r="AO115" s="39"/>
      <c r="AP115" s="39"/>
      <c r="AQ115" s="39"/>
      <c r="AR115" s="39"/>
      <c r="AS115" s="39"/>
      <c r="AT115" s="39"/>
    </row>
    <row r="116" spans="2:46">
      <c r="B116" s="3">
        <v>42845</v>
      </c>
      <c r="C116" t="str">
        <f>IF(AND(B116&gt;='Calculation Sheet Crop 1'!$K$6,B116&lt;='Calculation Sheet Crop 1'!$L$6),"Initial Stage",IF(AND(B116+1&gt;'Calculation Sheet Crop 1'!$K$7,B116&lt;='Calculation Sheet Crop 1'!$L$7),"Crop Development Phase",IF(AND(B116+1&gt;'Calculation Sheet Crop 1'!$K$8,B116&lt;'Calculation Sheet Crop 1'!$L$8+1),"Mid Season",IF(AND(B116+1&gt;'Calculation Sheet Crop 1'!$K$9,B116-1&lt;'Calculation Sheet Crop 1'!$L$9),"Late Season Stage",""))))</f>
        <v/>
      </c>
      <c r="D116">
        <f>IF(MONTH(B116)=1,'General Calculation'!$E$22,IF(MONTH(B116)=2,'General Calculation'!$F$22,IF(MONTH(B116)=3,'General Calculation'!$G$22,IF(MONTH(B116)=4,'General Calculation'!$H$22,IF(MONTH(B116)=5,'General Calculation'!$I$22,IF(MONTH(B116)=6,'General Calculation'!$J$22,IF(MONTH(B116)=7,'General Calculation'!$K$22,IF(MONTH(B116)=8,'General Calculation'!$L$22,IF(MONTH(B116)=9,'General Calculation'!$M$22,IF(MONTH(B116)=10,'General Calculation'!$N$22,IF(MONTH(B116)=11,'General Calculation'!$O$22,IF(MONTH(B116)=12,'General Calculation'!$P$22,""))))))))))))</f>
        <v>5.5888000000000009</v>
      </c>
      <c r="E116" t="str">
        <f>IF(C116="Initial Stage",'Calculation Sheet Crop 1'!$M$6,IF(C116="Crop Development Phase",'Calculation Sheet Crop 1'!$M$7,IF(C116="Mid Season",'Calculation Sheet Crop 1'!$M$8,IF(C116="Late Season Stage",'Calculation Sheet Crop 1'!$M$9,""))))</f>
        <v/>
      </c>
      <c r="F116">
        <f t="shared" si="14"/>
        <v>0</v>
      </c>
      <c r="P116">
        <f t="shared" si="15"/>
        <v>0</v>
      </c>
      <c r="Q116">
        <f t="shared" si="16"/>
        <v>0</v>
      </c>
      <c r="R116">
        <f t="shared" si="17"/>
        <v>0</v>
      </c>
      <c r="S116">
        <f t="shared" si="18"/>
        <v>0</v>
      </c>
      <c r="T116">
        <f t="shared" si="19"/>
        <v>0</v>
      </c>
      <c r="U116">
        <f t="shared" si="20"/>
        <v>0</v>
      </c>
      <c r="V116">
        <f t="shared" si="21"/>
        <v>0</v>
      </c>
      <c r="W116">
        <f t="shared" si="22"/>
        <v>0</v>
      </c>
      <c r="X116">
        <f t="shared" si="23"/>
        <v>0</v>
      </c>
      <c r="Y116">
        <f t="shared" si="24"/>
        <v>0</v>
      </c>
      <c r="Z116">
        <f t="shared" si="25"/>
        <v>0</v>
      </c>
      <c r="AA116">
        <f t="shared" si="26"/>
        <v>0</v>
      </c>
    </row>
    <row r="117" spans="2:46">
      <c r="B117" s="3">
        <v>42846</v>
      </c>
      <c r="C117" t="str">
        <f>IF(AND(B117&gt;='Calculation Sheet Crop 1'!$K$6,B117&lt;='Calculation Sheet Crop 1'!$L$6),"Initial Stage",IF(AND(B117+1&gt;'Calculation Sheet Crop 1'!$K$7,B117&lt;='Calculation Sheet Crop 1'!$L$7),"Crop Development Phase",IF(AND(B117+1&gt;'Calculation Sheet Crop 1'!$K$8,B117&lt;'Calculation Sheet Crop 1'!$L$8+1),"Mid Season",IF(AND(B117+1&gt;'Calculation Sheet Crop 1'!$K$9,B117-1&lt;'Calculation Sheet Crop 1'!$L$9),"Late Season Stage",""))))</f>
        <v/>
      </c>
      <c r="D117">
        <f>IF(MONTH(B117)=1,'General Calculation'!$E$22,IF(MONTH(B117)=2,'General Calculation'!$F$22,IF(MONTH(B117)=3,'General Calculation'!$G$22,IF(MONTH(B117)=4,'General Calculation'!$H$22,IF(MONTH(B117)=5,'General Calculation'!$I$22,IF(MONTH(B117)=6,'General Calculation'!$J$22,IF(MONTH(B117)=7,'General Calculation'!$K$22,IF(MONTH(B117)=8,'General Calculation'!$L$22,IF(MONTH(B117)=9,'General Calculation'!$M$22,IF(MONTH(B117)=10,'General Calculation'!$N$22,IF(MONTH(B117)=11,'General Calculation'!$O$22,IF(MONTH(B117)=12,'General Calculation'!$P$22,""))))))))))))</f>
        <v>5.5888000000000009</v>
      </c>
      <c r="E117" t="str">
        <f>IF(C117="Initial Stage",'Calculation Sheet Crop 1'!$M$6,IF(C117="Crop Development Phase",'Calculation Sheet Crop 1'!$M$7,IF(C117="Mid Season",'Calculation Sheet Crop 1'!$M$8,IF(C117="Late Season Stage",'Calculation Sheet Crop 1'!$M$9,""))))</f>
        <v/>
      </c>
      <c r="F117">
        <f t="shared" si="14"/>
        <v>0</v>
      </c>
      <c r="P117">
        <f t="shared" si="15"/>
        <v>0</v>
      </c>
      <c r="Q117">
        <f t="shared" si="16"/>
        <v>0</v>
      </c>
      <c r="R117">
        <f t="shared" si="17"/>
        <v>0</v>
      </c>
      <c r="S117">
        <f t="shared" si="18"/>
        <v>0</v>
      </c>
      <c r="T117">
        <f t="shared" si="19"/>
        <v>0</v>
      </c>
      <c r="U117">
        <f t="shared" si="20"/>
        <v>0</v>
      </c>
      <c r="V117">
        <f t="shared" si="21"/>
        <v>0</v>
      </c>
      <c r="W117">
        <f t="shared" si="22"/>
        <v>0</v>
      </c>
      <c r="X117">
        <f t="shared" si="23"/>
        <v>0</v>
      </c>
      <c r="Y117">
        <f t="shared" si="24"/>
        <v>0</v>
      </c>
      <c r="Z117">
        <f t="shared" si="25"/>
        <v>0</v>
      </c>
      <c r="AA117">
        <f t="shared" si="26"/>
        <v>0</v>
      </c>
    </row>
    <row r="118" spans="2:46">
      <c r="B118" s="3">
        <v>42847</v>
      </c>
      <c r="C118" t="str">
        <f>IF(AND(B118&gt;='Calculation Sheet Crop 1'!$K$6,B118&lt;='Calculation Sheet Crop 1'!$L$6),"Initial Stage",IF(AND(B118+1&gt;'Calculation Sheet Crop 1'!$K$7,B118&lt;='Calculation Sheet Crop 1'!$L$7),"Crop Development Phase",IF(AND(B118+1&gt;'Calculation Sheet Crop 1'!$K$8,B118&lt;'Calculation Sheet Crop 1'!$L$8+1),"Mid Season",IF(AND(B118+1&gt;'Calculation Sheet Crop 1'!$K$9,B118-1&lt;'Calculation Sheet Crop 1'!$L$9),"Late Season Stage",""))))</f>
        <v/>
      </c>
      <c r="D118">
        <f>IF(MONTH(B118)=1,'General Calculation'!$E$22,IF(MONTH(B118)=2,'General Calculation'!$F$22,IF(MONTH(B118)=3,'General Calculation'!$G$22,IF(MONTH(B118)=4,'General Calculation'!$H$22,IF(MONTH(B118)=5,'General Calculation'!$I$22,IF(MONTH(B118)=6,'General Calculation'!$J$22,IF(MONTH(B118)=7,'General Calculation'!$K$22,IF(MONTH(B118)=8,'General Calculation'!$L$22,IF(MONTH(B118)=9,'General Calculation'!$M$22,IF(MONTH(B118)=10,'General Calculation'!$N$22,IF(MONTH(B118)=11,'General Calculation'!$O$22,IF(MONTH(B118)=12,'General Calculation'!$P$22,""))))))))))))</f>
        <v>5.5888000000000009</v>
      </c>
      <c r="E118" t="str">
        <f>IF(C118="Initial Stage",'Calculation Sheet Crop 1'!$M$6,IF(C118="Crop Development Phase",'Calculation Sheet Crop 1'!$M$7,IF(C118="Mid Season",'Calculation Sheet Crop 1'!$M$8,IF(C118="Late Season Stage",'Calculation Sheet Crop 1'!$M$9,""))))</f>
        <v/>
      </c>
      <c r="F118">
        <f t="shared" si="14"/>
        <v>0</v>
      </c>
      <c r="P118">
        <f t="shared" si="15"/>
        <v>0</v>
      </c>
      <c r="Q118">
        <f t="shared" si="16"/>
        <v>0</v>
      </c>
      <c r="R118">
        <f t="shared" si="17"/>
        <v>0</v>
      </c>
      <c r="S118">
        <f t="shared" si="18"/>
        <v>0</v>
      </c>
      <c r="T118">
        <f t="shared" si="19"/>
        <v>0</v>
      </c>
      <c r="U118">
        <f t="shared" si="20"/>
        <v>0</v>
      </c>
      <c r="V118">
        <f t="shared" si="21"/>
        <v>0</v>
      </c>
      <c r="W118">
        <f t="shared" si="22"/>
        <v>0</v>
      </c>
      <c r="X118">
        <f t="shared" si="23"/>
        <v>0</v>
      </c>
      <c r="Y118">
        <f t="shared" si="24"/>
        <v>0</v>
      </c>
      <c r="Z118">
        <f t="shared" si="25"/>
        <v>0</v>
      </c>
      <c r="AA118">
        <f t="shared" si="26"/>
        <v>0</v>
      </c>
    </row>
    <row r="119" spans="2:46" ht="15">
      <c r="B119" s="3">
        <v>42848</v>
      </c>
      <c r="C119" t="str">
        <f>IF(AND(B119&gt;='Calculation Sheet Crop 1'!$K$6,B119&lt;='Calculation Sheet Crop 1'!$L$6),"Initial Stage",IF(AND(B119+1&gt;'Calculation Sheet Crop 1'!$K$7,B119&lt;='Calculation Sheet Crop 1'!$L$7),"Crop Development Phase",IF(AND(B119+1&gt;'Calculation Sheet Crop 1'!$K$8,B119&lt;'Calculation Sheet Crop 1'!$L$8+1),"Mid Season",IF(AND(B119+1&gt;'Calculation Sheet Crop 1'!$K$9,B119-1&lt;'Calculation Sheet Crop 1'!$L$9),"Late Season Stage",""))))</f>
        <v/>
      </c>
      <c r="D119">
        <f>IF(MONTH(B119)=1,'General Calculation'!$E$22,IF(MONTH(B119)=2,'General Calculation'!$F$22,IF(MONTH(B119)=3,'General Calculation'!$G$22,IF(MONTH(B119)=4,'General Calculation'!$H$22,IF(MONTH(B119)=5,'General Calculation'!$I$22,IF(MONTH(B119)=6,'General Calculation'!$J$22,IF(MONTH(B119)=7,'General Calculation'!$K$22,IF(MONTH(B119)=8,'General Calculation'!$L$22,IF(MONTH(B119)=9,'General Calculation'!$M$22,IF(MONTH(B119)=10,'General Calculation'!$N$22,IF(MONTH(B119)=11,'General Calculation'!$O$22,IF(MONTH(B119)=12,'General Calculation'!$P$22,""))))))))))))</f>
        <v>5.5888000000000009</v>
      </c>
      <c r="E119" t="str">
        <f>IF(C119="Initial Stage",'Calculation Sheet Crop 1'!$M$6,IF(C119="Crop Development Phase",'Calculation Sheet Crop 1'!$M$7,IF(C119="Mid Season",'Calculation Sheet Crop 1'!$M$8,IF(C119="Late Season Stage",'Calculation Sheet Crop 1'!$M$9,""))))</f>
        <v/>
      </c>
      <c r="F119">
        <f t="shared" si="14"/>
        <v>0</v>
      </c>
      <c r="P119">
        <f t="shared" si="15"/>
        <v>0</v>
      </c>
      <c r="Q119">
        <f t="shared" si="16"/>
        <v>0</v>
      </c>
      <c r="R119">
        <f t="shared" si="17"/>
        <v>0</v>
      </c>
      <c r="S119">
        <f t="shared" si="18"/>
        <v>0</v>
      </c>
      <c r="T119">
        <f t="shared" si="19"/>
        <v>0</v>
      </c>
      <c r="U119">
        <f t="shared" si="20"/>
        <v>0</v>
      </c>
      <c r="V119">
        <f t="shared" si="21"/>
        <v>0</v>
      </c>
      <c r="W119">
        <f t="shared" si="22"/>
        <v>0</v>
      </c>
      <c r="X119">
        <f t="shared" si="23"/>
        <v>0</v>
      </c>
      <c r="Y119">
        <f t="shared" si="24"/>
        <v>0</v>
      </c>
      <c r="Z119">
        <f t="shared" si="25"/>
        <v>0</v>
      </c>
      <c r="AA119">
        <f t="shared" si="26"/>
        <v>0</v>
      </c>
      <c r="AI119" s="40"/>
    </row>
    <row r="120" spans="2:46">
      <c r="B120" s="3">
        <v>42849</v>
      </c>
      <c r="C120" t="str">
        <f>IF(AND(B120&gt;='Calculation Sheet Crop 1'!$K$6,B120&lt;='Calculation Sheet Crop 1'!$L$6),"Initial Stage",IF(AND(B120+1&gt;'Calculation Sheet Crop 1'!$K$7,B120&lt;='Calculation Sheet Crop 1'!$L$7),"Crop Development Phase",IF(AND(B120+1&gt;'Calculation Sheet Crop 1'!$K$8,B120&lt;'Calculation Sheet Crop 1'!$L$8+1),"Mid Season",IF(AND(B120+1&gt;'Calculation Sheet Crop 1'!$K$9,B120-1&lt;'Calculation Sheet Crop 1'!$L$9),"Late Season Stage",""))))</f>
        <v/>
      </c>
      <c r="D120">
        <f>IF(MONTH(B120)=1,'General Calculation'!$E$22,IF(MONTH(B120)=2,'General Calculation'!$F$22,IF(MONTH(B120)=3,'General Calculation'!$G$22,IF(MONTH(B120)=4,'General Calculation'!$H$22,IF(MONTH(B120)=5,'General Calculation'!$I$22,IF(MONTH(B120)=6,'General Calculation'!$J$22,IF(MONTH(B120)=7,'General Calculation'!$K$22,IF(MONTH(B120)=8,'General Calculation'!$L$22,IF(MONTH(B120)=9,'General Calculation'!$M$22,IF(MONTH(B120)=10,'General Calculation'!$N$22,IF(MONTH(B120)=11,'General Calculation'!$O$22,IF(MONTH(B120)=12,'General Calculation'!$P$22,""))))))))))))</f>
        <v>5.5888000000000009</v>
      </c>
      <c r="E120" t="str">
        <f>IF(C120="Initial Stage",'Calculation Sheet Crop 1'!$M$6,IF(C120="Crop Development Phase",'Calculation Sheet Crop 1'!$M$7,IF(C120="Mid Season",'Calculation Sheet Crop 1'!$M$8,IF(C120="Late Season Stage",'Calculation Sheet Crop 1'!$M$9,""))))</f>
        <v/>
      </c>
      <c r="F120">
        <f t="shared" si="14"/>
        <v>0</v>
      </c>
      <c r="P120">
        <f t="shared" si="15"/>
        <v>0</v>
      </c>
      <c r="Q120">
        <f t="shared" si="16"/>
        <v>0</v>
      </c>
      <c r="R120">
        <f t="shared" si="17"/>
        <v>0</v>
      </c>
      <c r="S120">
        <f t="shared" si="18"/>
        <v>0</v>
      </c>
      <c r="T120">
        <f t="shared" si="19"/>
        <v>0</v>
      </c>
      <c r="U120">
        <f t="shared" si="20"/>
        <v>0</v>
      </c>
      <c r="V120">
        <f t="shared" si="21"/>
        <v>0</v>
      </c>
      <c r="W120">
        <f t="shared" si="22"/>
        <v>0</v>
      </c>
      <c r="X120">
        <f t="shared" si="23"/>
        <v>0</v>
      </c>
      <c r="Y120">
        <f t="shared" si="24"/>
        <v>0</v>
      </c>
      <c r="Z120">
        <f t="shared" si="25"/>
        <v>0</v>
      </c>
      <c r="AA120">
        <f t="shared" si="26"/>
        <v>0</v>
      </c>
    </row>
    <row r="121" spans="2:46">
      <c r="B121" s="3">
        <v>42850</v>
      </c>
      <c r="C121" t="str">
        <f>IF(AND(B121&gt;='Calculation Sheet Crop 1'!$K$6,B121&lt;='Calculation Sheet Crop 1'!$L$6),"Initial Stage",IF(AND(B121+1&gt;'Calculation Sheet Crop 1'!$K$7,B121&lt;='Calculation Sheet Crop 1'!$L$7),"Crop Development Phase",IF(AND(B121+1&gt;'Calculation Sheet Crop 1'!$K$8,B121&lt;'Calculation Sheet Crop 1'!$L$8+1),"Mid Season",IF(AND(B121+1&gt;'Calculation Sheet Crop 1'!$K$9,B121-1&lt;'Calculation Sheet Crop 1'!$L$9),"Late Season Stage",""))))</f>
        <v/>
      </c>
      <c r="D121">
        <f>IF(MONTH(B121)=1,'General Calculation'!$E$22,IF(MONTH(B121)=2,'General Calculation'!$F$22,IF(MONTH(B121)=3,'General Calculation'!$G$22,IF(MONTH(B121)=4,'General Calculation'!$H$22,IF(MONTH(B121)=5,'General Calculation'!$I$22,IF(MONTH(B121)=6,'General Calculation'!$J$22,IF(MONTH(B121)=7,'General Calculation'!$K$22,IF(MONTH(B121)=8,'General Calculation'!$L$22,IF(MONTH(B121)=9,'General Calculation'!$M$22,IF(MONTH(B121)=10,'General Calculation'!$N$22,IF(MONTH(B121)=11,'General Calculation'!$O$22,IF(MONTH(B121)=12,'General Calculation'!$P$22,""))))))))))))</f>
        <v>5.5888000000000009</v>
      </c>
      <c r="E121" t="str">
        <f>IF(C121="Initial Stage",'Calculation Sheet Crop 1'!$M$6,IF(C121="Crop Development Phase",'Calculation Sheet Crop 1'!$M$7,IF(C121="Mid Season",'Calculation Sheet Crop 1'!$M$8,IF(C121="Late Season Stage",'Calculation Sheet Crop 1'!$M$9,""))))</f>
        <v/>
      </c>
      <c r="F121">
        <f t="shared" si="14"/>
        <v>0</v>
      </c>
      <c r="P121">
        <f t="shared" si="15"/>
        <v>0</v>
      </c>
      <c r="Q121">
        <f t="shared" si="16"/>
        <v>0</v>
      </c>
      <c r="R121">
        <f t="shared" si="17"/>
        <v>0</v>
      </c>
      <c r="S121">
        <f t="shared" si="18"/>
        <v>0</v>
      </c>
      <c r="T121">
        <f t="shared" si="19"/>
        <v>0</v>
      </c>
      <c r="U121">
        <f t="shared" si="20"/>
        <v>0</v>
      </c>
      <c r="V121">
        <f t="shared" si="21"/>
        <v>0</v>
      </c>
      <c r="W121">
        <f t="shared" si="22"/>
        <v>0</v>
      </c>
      <c r="X121">
        <f t="shared" si="23"/>
        <v>0</v>
      </c>
      <c r="Y121">
        <f t="shared" si="24"/>
        <v>0</v>
      </c>
      <c r="Z121">
        <f t="shared" si="25"/>
        <v>0</v>
      </c>
      <c r="AA121">
        <f t="shared" si="26"/>
        <v>0</v>
      </c>
      <c r="AI121" s="39"/>
      <c r="AJ121" s="39"/>
      <c r="AK121" s="39"/>
      <c r="AL121" s="39"/>
      <c r="AM121" s="39"/>
      <c r="AN121" s="39"/>
      <c r="AO121" s="39"/>
      <c r="AP121" s="39"/>
      <c r="AQ121" s="39"/>
      <c r="AR121" s="39"/>
      <c r="AS121" s="39"/>
      <c r="AT121" s="39"/>
    </row>
    <row r="122" spans="2:46">
      <c r="B122" s="3">
        <v>42851</v>
      </c>
      <c r="C122" t="str">
        <f>IF(AND(B122&gt;='Calculation Sheet Crop 1'!$K$6,B122&lt;='Calculation Sheet Crop 1'!$L$6),"Initial Stage",IF(AND(B122+1&gt;'Calculation Sheet Crop 1'!$K$7,B122&lt;='Calculation Sheet Crop 1'!$L$7),"Crop Development Phase",IF(AND(B122+1&gt;'Calculation Sheet Crop 1'!$K$8,B122&lt;'Calculation Sheet Crop 1'!$L$8+1),"Mid Season",IF(AND(B122+1&gt;'Calculation Sheet Crop 1'!$K$9,B122-1&lt;'Calculation Sheet Crop 1'!$L$9),"Late Season Stage",""))))</f>
        <v/>
      </c>
      <c r="D122">
        <f>IF(MONTH(B122)=1,'General Calculation'!$E$22,IF(MONTH(B122)=2,'General Calculation'!$F$22,IF(MONTH(B122)=3,'General Calculation'!$G$22,IF(MONTH(B122)=4,'General Calculation'!$H$22,IF(MONTH(B122)=5,'General Calculation'!$I$22,IF(MONTH(B122)=6,'General Calculation'!$J$22,IF(MONTH(B122)=7,'General Calculation'!$K$22,IF(MONTH(B122)=8,'General Calculation'!$L$22,IF(MONTH(B122)=9,'General Calculation'!$M$22,IF(MONTH(B122)=10,'General Calculation'!$N$22,IF(MONTH(B122)=11,'General Calculation'!$O$22,IF(MONTH(B122)=12,'General Calculation'!$P$22,""))))))))))))</f>
        <v>5.5888000000000009</v>
      </c>
      <c r="E122" t="str">
        <f>IF(C122="Initial Stage",'Calculation Sheet Crop 1'!$M$6,IF(C122="Crop Development Phase",'Calculation Sheet Crop 1'!$M$7,IF(C122="Mid Season",'Calculation Sheet Crop 1'!$M$8,IF(C122="Late Season Stage",'Calculation Sheet Crop 1'!$M$9,""))))</f>
        <v/>
      </c>
      <c r="F122">
        <f t="shared" si="14"/>
        <v>0</v>
      </c>
      <c r="P122">
        <f t="shared" si="15"/>
        <v>0</v>
      </c>
      <c r="Q122">
        <f t="shared" si="16"/>
        <v>0</v>
      </c>
      <c r="R122">
        <f t="shared" si="17"/>
        <v>0</v>
      </c>
      <c r="S122">
        <f t="shared" si="18"/>
        <v>0</v>
      </c>
      <c r="T122">
        <f t="shared" si="19"/>
        <v>0</v>
      </c>
      <c r="U122">
        <f t="shared" si="20"/>
        <v>0</v>
      </c>
      <c r="V122">
        <f t="shared" si="21"/>
        <v>0</v>
      </c>
      <c r="W122">
        <f t="shared" si="22"/>
        <v>0</v>
      </c>
      <c r="X122">
        <f t="shared" si="23"/>
        <v>0</v>
      </c>
      <c r="Y122">
        <f t="shared" si="24"/>
        <v>0</v>
      </c>
      <c r="Z122">
        <f t="shared" si="25"/>
        <v>0</v>
      </c>
      <c r="AA122">
        <f t="shared" si="26"/>
        <v>0</v>
      </c>
      <c r="AI122" s="39"/>
      <c r="AJ122" s="39"/>
      <c r="AK122" s="39"/>
      <c r="AL122" s="39"/>
      <c r="AM122" s="39"/>
      <c r="AN122" s="39"/>
      <c r="AO122" s="39"/>
      <c r="AP122" s="39"/>
      <c r="AQ122" s="39"/>
      <c r="AR122" s="39"/>
      <c r="AS122" s="39"/>
      <c r="AT122" s="39"/>
    </row>
    <row r="123" spans="2:46">
      <c r="B123" s="3">
        <v>42852</v>
      </c>
      <c r="C123" t="str">
        <f>IF(AND(B123&gt;='Calculation Sheet Crop 1'!$K$6,B123&lt;='Calculation Sheet Crop 1'!$L$6),"Initial Stage",IF(AND(B123+1&gt;'Calculation Sheet Crop 1'!$K$7,B123&lt;='Calculation Sheet Crop 1'!$L$7),"Crop Development Phase",IF(AND(B123+1&gt;'Calculation Sheet Crop 1'!$K$8,B123&lt;'Calculation Sheet Crop 1'!$L$8+1),"Mid Season",IF(AND(B123+1&gt;'Calculation Sheet Crop 1'!$K$9,B123-1&lt;'Calculation Sheet Crop 1'!$L$9),"Late Season Stage",""))))</f>
        <v/>
      </c>
      <c r="D123">
        <f>IF(MONTH(B123)=1,'General Calculation'!$E$22,IF(MONTH(B123)=2,'General Calculation'!$F$22,IF(MONTH(B123)=3,'General Calculation'!$G$22,IF(MONTH(B123)=4,'General Calculation'!$H$22,IF(MONTH(B123)=5,'General Calculation'!$I$22,IF(MONTH(B123)=6,'General Calculation'!$J$22,IF(MONTH(B123)=7,'General Calculation'!$K$22,IF(MONTH(B123)=8,'General Calculation'!$L$22,IF(MONTH(B123)=9,'General Calculation'!$M$22,IF(MONTH(B123)=10,'General Calculation'!$N$22,IF(MONTH(B123)=11,'General Calculation'!$O$22,IF(MONTH(B123)=12,'General Calculation'!$P$22,""))))))))))))</f>
        <v>5.5888000000000009</v>
      </c>
      <c r="E123" t="str">
        <f>IF(C123="Initial Stage",'Calculation Sheet Crop 1'!$M$6,IF(C123="Crop Development Phase",'Calculation Sheet Crop 1'!$M$7,IF(C123="Mid Season",'Calculation Sheet Crop 1'!$M$8,IF(C123="Late Season Stage",'Calculation Sheet Crop 1'!$M$9,""))))</f>
        <v/>
      </c>
      <c r="F123">
        <f t="shared" si="14"/>
        <v>0</v>
      </c>
      <c r="P123">
        <f t="shared" si="15"/>
        <v>0</v>
      </c>
      <c r="Q123">
        <f t="shared" si="16"/>
        <v>0</v>
      </c>
      <c r="R123">
        <f t="shared" si="17"/>
        <v>0</v>
      </c>
      <c r="S123">
        <f t="shared" si="18"/>
        <v>0</v>
      </c>
      <c r="T123">
        <f t="shared" si="19"/>
        <v>0</v>
      </c>
      <c r="U123">
        <f t="shared" si="20"/>
        <v>0</v>
      </c>
      <c r="V123">
        <f t="shared" si="21"/>
        <v>0</v>
      </c>
      <c r="W123">
        <f t="shared" si="22"/>
        <v>0</v>
      </c>
      <c r="X123">
        <f t="shared" si="23"/>
        <v>0</v>
      </c>
      <c r="Y123">
        <f t="shared" si="24"/>
        <v>0</v>
      </c>
      <c r="Z123">
        <f t="shared" si="25"/>
        <v>0</v>
      </c>
      <c r="AA123">
        <f t="shared" si="26"/>
        <v>0</v>
      </c>
    </row>
    <row r="124" spans="2:46">
      <c r="B124" s="3">
        <v>42853</v>
      </c>
      <c r="C124" t="str">
        <f>IF(AND(B124&gt;='Calculation Sheet Crop 1'!$K$6,B124&lt;='Calculation Sheet Crop 1'!$L$6),"Initial Stage",IF(AND(B124+1&gt;'Calculation Sheet Crop 1'!$K$7,B124&lt;='Calculation Sheet Crop 1'!$L$7),"Crop Development Phase",IF(AND(B124+1&gt;'Calculation Sheet Crop 1'!$K$8,B124&lt;'Calculation Sheet Crop 1'!$L$8+1),"Mid Season",IF(AND(B124+1&gt;'Calculation Sheet Crop 1'!$K$9,B124-1&lt;'Calculation Sheet Crop 1'!$L$9),"Late Season Stage",""))))</f>
        <v/>
      </c>
      <c r="D124">
        <f>IF(MONTH(B124)=1,'General Calculation'!$E$22,IF(MONTH(B124)=2,'General Calculation'!$F$22,IF(MONTH(B124)=3,'General Calculation'!$G$22,IF(MONTH(B124)=4,'General Calculation'!$H$22,IF(MONTH(B124)=5,'General Calculation'!$I$22,IF(MONTH(B124)=6,'General Calculation'!$J$22,IF(MONTH(B124)=7,'General Calculation'!$K$22,IF(MONTH(B124)=8,'General Calculation'!$L$22,IF(MONTH(B124)=9,'General Calculation'!$M$22,IF(MONTH(B124)=10,'General Calculation'!$N$22,IF(MONTH(B124)=11,'General Calculation'!$O$22,IF(MONTH(B124)=12,'General Calculation'!$P$22,""))))))))))))</f>
        <v>5.5888000000000009</v>
      </c>
      <c r="E124" t="str">
        <f>IF(C124="Initial Stage",'Calculation Sheet Crop 1'!$M$6,IF(C124="Crop Development Phase",'Calculation Sheet Crop 1'!$M$7,IF(C124="Mid Season",'Calculation Sheet Crop 1'!$M$8,IF(C124="Late Season Stage",'Calculation Sheet Crop 1'!$M$9,""))))</f>
        <v/>
      </c>
      <c r="F124">
        <f t="shared" si="14"/>
        <v>0</v>
      </c>
      <c r="P124">
        <f t="shared" si="15"/>
        <v>0</v>
      </c>
      <c r="Q124">
        <f t="shared" si="16"/>
        <v>0</v>
      </c>
      <c r="R124">
        <f t="shared" si="17"/>
        <v>0</v>
      </c>
      <c r="S124">
        <f t="shared" si="18"/>
        <v>0</v>
      </c>
      <c r="T124">
        <f t="shared" si="19"/>
        <v>0</v>
      </c>
      <c r="U124">
        <f t="shared" si="20"/>
        <v>0</v>
      </c>
      <c r="V124">
        <f t="shared" si="21"/>
        <v>0</v>
      </c>
      <c r="W124">
        <f t="shared" si="22"/>
        <v>0</v>
      </c>
      <c r="X124">
        <f t="shared" si="23"/>
        <v>0</v>
      </c>
      <c r="Y124">
        <f t="shared" si="24"/>
        <v>0</v>
      </c>
      <c r="Z124">
        <f t="shared" si="25"/>
        <v>0</v>
      </c>
      <c r="AA124">
        <f t="shared" si="26"/>
        <v>0</v>
      </c>
    </row>
    <row r="125" spans="2:46">
      <c r="B125" s="3">
        <v>42854</v>
      </c>
      <c r="C125" t="str">
        <f>IF(AND(B125&gt;='Calculation Sheet Crop 1'!$K$6,B125&lt;='Calculation Sheet Crop 1'!$L$6),"Initial Stage",IF(AND(B125+1&gt;'Calculation Sheet Crop 1'!$K$7,B125&lt;='Calculation Sheet Crop 1'!$L$7),"Crop Development Phase",IF(AND(B125+1&gt;'Calculation Sheet Crop 1'!$K$8,B125&lt;'Calculation Sheet Crop 1'!$L$8+1),"Mid Season",IF(AND(B125+1&gt;'Calculation Sheet Crop 1'!$K$9,B125-1&lt;'Calculation Sheet Crop 1'!$L$9),"Late Season Stage",""))))</f>
        <v/>
      </c>
      <c r="D125">
        <f>IF(MONTH(B125)=1,'General Calculation'!$E$22,IF(MONTH(B125)=2,'General Calculation'!$F$22,IF(MONTH(B125)=3,'General Calculation'!$G$22,IF(MONTH(B125)=4,'General Calculation'!$H$22,IF(MONTH(B125)=5,'General Calculation'!$I$22,IF(MONTH(B125)=6,'General Calculation'!$J$22,IF(MONTH(B125)=7,'General Calculation'!$K$22,IF(MONTH(B125)=8,'General Calculation'!$L$22,IF(MONTH(B125)=9,'General Calculation'!$M$22,IF(MONTH(B125)=10,'General Calculation'!$N$22,IF(MONTH(B125)=11,'General Calculation'!$O$22,IF(MONTH(B125)=12,'General Calculation'!$P$22,""))))))))))))</f>
        <v>5.5888000000000009</v>
      </c>
      <c r="E125" t="str">
        <f>IF(C125="Initial Stage",'Calculation Sheet Crop 1'!$M$6,IF(C125="Crop Development Phase",'Calculation Sheet Crop 1'!$M$7,IF(C125="Mid Season",'Calculation Sheet Crop 1'!$M$8,IF(C125="Late Season Stage",'Calculation Sheet Crop 1'!$M$9,""))))</f>
        <v/>
      </c>
      <c r="F125">
        <f t="shared" si="14"/>
        <v>0</v>
      </c>
      <c r="P125">
        <f t="shared" si="15"/>
        <v>0</v>
      </c>
      <c r="Q125">
        <f t="shared" si="16"/>
        <v>0</v>
      </c>
      <c r="R125">
        <f t="shared" si="17"/>
        <v>0</v>
      </c>
      <c r="S125">
        <f t="shared" si="18"/>
        <v>0</v>
      </c>
      <c r="T125">
        <f t="shared" si="19"/>
        <v>0</v>
      </c>
      <c r="U125">
        <f t="shared" si="20"/>
        <v>0</v>
      </c>
      <c r="V125">
        <f t="shared" si="21"/>
        <v>0</v>
      </c>
      <c r="W125">
        <f t="shared" si="22"/>
        <v>0</v>
      </c>
      <c r="X125">
        <f t="shared" si="23"/>
        <v>0</v>
      </c>
      <c r="Y125">
        <f t="shared" si="24"/>
        <v>0</v>
      </c>
      <c r="Z125">
        <f t="shared" si="25"/>
        <v>0</v>
      </c>
      <c r="AA125">
        <f t="shared" si="26"/>
        <v>0</v>
      </c>
    </row>
    <row r="126" spans="2:46" ht="15">
      <c r="B126" s="3">
        <v>42855</v>
      </c>
      <c r="C126" t="str">
        <f>IF(AND(B126&gt;='Calculation Sheet Crop 1'!$K$6,B126&lt;='Calculation Sheet Crop 1'!$L$6),"Initial Stage",IF(AND(B126+1&gt;'Calculation Sheet Crop 1'!$K$7,B126&lt;='Calculation Sheet Crop 1'!$L$7),"Crop Development Phase",IF(AND(B126+1&gt;'Calculation Sheet Crop 1'!$K$8,B126&lt;'Calculation Sheet Crop 1'!$L$8+1),"Mid Season",IF(AND(B126+1&gt;'Calculation Sheet Crop 1'!$K$9,B126-1&lt;'Calculation Sheet Crop 1'!$L$9),"Late Season Stage",""))))</f>
        <v/>
      </c>
      <c r="D126">
        <f>IF(MONTH(B126)=1,'General Calculation'!$E$22,IF(MONTH(B126)=2,'General Calculation'!$F$22,IF(MONTH(B126)=3,'General Calculation'!$G$22,IF(MONTH(B126)=4,'General Calculation'!$H$22,IF(MONTH(B126)=5,'General Calculation'!$I$22,IF(MONTH(B126)=6,'General Calculation'!$J$22,IF(MONTH(B126)=7,'General Calculation'!$K$22,IF(MONTH(B126)=8,'General Calculation'!$L$22,IF(MONTH(B126)=9,'General Calculation'!$M$22,IF(MONTH(B126)=10,'General Calculation'!$N$22,IF(MONTH(B126)=11,'General Calculation'!$O$22,IF(MONTH(B126)=12,'General Calculation'!$P$22,""))))))))))))</f>
        <v>5.5888000000000009</v>
      </c>
      <c r="E126" t="str">
        <f>IF(C126="Initial Stage",'Calculation Sheet Crop 1'!$M$6,IF(C126="Crop Development Phase",'Calculation Sheet Crop 1'!$M$7,IF(C126="Mid Season",'Calculation Sheet Crop 1'!$M$8,IF(C126="Late Season Stage",'Calculation Sheet Crop 1'!$M$9,""))))</f>
        <v/>
      </c>
      <c r="F126">
        <f t="shared" si="14"/>
        <v>0</v>
      </c>
      <c r="P126">
        <f t="shared" si="15"/>
        <v>0</v>
      </c>
      <c r="Q126">
        <f t="shared" si="16"/>
        <v>0</v>
      </c>
      <c r="R126">
        <f t="shared" si="17"/>
        <v>0</v>
      </c>
      <c r="S126">
        <f t="shared" si="18"/>
        <v>0</v>
      </c>
      <c r="T126">
        <f t="shared" si="19"/>
        <v>0</v>
      </c>
      <c r="U126">
        <f t="shared" si="20"/>
        <v>0</v>
      </c>
      <c r="V126">
        <f t="shared" si="21"/>
        <v>0</v>
      </c>
      <c r="W126">
        <f t="shared" si="22"/>
        <v>0</v>
      </c>
      <c r="X126">
        <f t="shared" si="23"/>
        <v>0</v>
      </c>
      <c r="Y126">
        <f t="shared" si="24"/>
        <v>0</v>
      </c>
      <c r="Z126">
        <f t="shared" si="25"/>
        <v>0</v>
      </c>
      <c r="AA126">
        <f t="shared" si="26"/>
        <v>0</v>
      </c>
      <c r="AI126" s="40"/>
    </row>
    <row r="127" spans="2:46">
      <c r="B127" s="3">
        <v>42856</v>
      </c>
      <c r="C127" t="str">
        <f>IF(AND(B127&gt;='Calculation Sheet Crop 1'!$K$6,B127&lt;='Calculation Sheet Crop 1'!$L$6),"Initial Stage",IF(AND(B127+1&gt;'Calculation Sheet Crop 1'!$K$7,B127&lt;='Calculation Sheet Crop 1'!$L$7),"Crop Development Phase",IF(AND(B127+1&gt;'Calculation Sheet Crop 1'!$K$8,B127&lt;'Calculation Sheet Crop 1'!$L$8+1),"Mid Season",IF(AND(B127+1&gt;'Calculation Sheet Crop 1'!$K$9,B127-1&lt;'Calculation Sheet Crop 1'!$L$9),"Late Season Stage",""))))</f>
        <v/>
      </c>
      <c r="D127">
        <f>IF(MONTH(B127)=1,'General Calculation'!$E$22,IF(MONTH(B127)=2,'General Calculation'!$F$22,IF(MONTH(B127)=3,'General Calculation'!$G$22,IF(MONTH(B127)=4,'General Calculation'!$H$22,IF(MONTH(B127)=5,'General Calculation'!$I$22,IF(MONTH(B127)=6,'General Calculation'!$J$22,IF(MONTH(B127)=7,'General Calculation'!$K$22,IF(MONTH(B127)=8,'General Calculation'!$L$22,IF(MONTH(B127)=9,'General Calculation'!$M$22,IF(MONTH(B127)=10,'General Calculation'!$N$22,IF(MONTH(B127)=11,'General Calculation'!$O$22,IF(MONTH(B127)=12,'General Calculation'!$P$22,""))))))))))))</f>
        <v>5.4600000000000009</v>
      </c>
      <c r="E127" t="str">
        <f>IF(C127="Initial Stage",'Calculation Sheet Crop 1'!$M$6,IF(C127="Crop Development Phase",'Calculation Sheet Crop 1'!$M$7,IF(C127="Mid Season",'Calculation Sheet Crop 1'!$M$8,IF(C127="Late Season Stage",'Calculation Sheet Crop 1'!$M$9,""))))</f>
        <v/>
      </c>
      <c r="F127">
        <f t="shared" si="14"/>
        <v>0</v>
      </c>
      <c r="P127">
        <f t="shared" si="15"/>
        <v>0</v>
      </c>
      <c r="Q127">
        <f t="shared" si="16"/>
        <v>0</v>
      </c>
      <c r="R127">
        <f t="shared" si="17"/>
        <v>0</v>
      </c>
      <c r="S127">
        <f t="shared" si="18"/>
        <v>0</v>
      </c>
      <c r="T127">
        <f t="shared" si="19"/>
        <v>0</v>
      </c>
      <c r="U127">
        <f t="shared" si="20"/>
        <v>0</v>
      </c>
      <c r="V127">
        <f t="shared" si="21"/>
        <v>0</v>
      </c>
      <c r="W127">
        <f t="shared" si="22"/>
        <v>0</v>
      </c>
      <c r="X127">
        <f t="shared" si="23"/>
        <v>0</v>
      </c>
      <c r="Y127">
        <f t="shared" si="24"/>
        <v>0</v>
      </c>
      <c r="Z127">
        <f t="shared" si="25"/>
        <v>0</v>
      </c>
      <c r="AA127">
        <f t="shared" si="26"/>
        <v>0</v>
      </c>
    </row>
    <row r="128" spans="2:46">
      <c r="B128" s="3">
        <v>42857</v>
      </c>
      <c r="C128" t="str">
        <f>IF(AND(B128&gt;='Calculation Sheet Crop 1'!$K$6,B128&lt;='Calculation Sheet Crop 1'!$L$6),"Initial Stage",IF(AND(B128+1&gt;'Calculation Sheet Crop 1'!$K$7,B128&lt;='Calculation Sheet Crop 1'!$L$7),"Crop Development Phase",IF(AND(B128+1&gt;'Calculation Sheet Crop 1'!$K$8,B128&lt;'Calculation Sheet Crop 1'!$L$8+1),"Mid Season",IF(AND(B128+1&gt;'Calculation Sheet Crop 1'!$K$9,B128-1&lt;'Calculation Sheet Crop 1'!$L$9),"Late Season Stage",""))))</f>
        <v/>
      </c>
      <c r="D128">
        <f>IF(MONTH(B128)=1,'General Calculation'!$E$22,IF(MONTH(B128)=2,'General Calculation'!$F$22,IF(MONTH(B128)=3,'General Calculation'!$G$22,IF(MONTH(B128)=4,'General Calculation'!$H$22,IF(MONTH(B128)=5,'General Calculation'!$I$22,IF(MONTH(B128)=6,'General Calculation'!$J$22,IF(MONTH(B128)=7,'General Calculation'!$K$22,IF(MONTH(B128)=8,'General Calculation'!$L$22,IF(MONTH(B128)=9,'General Calculation'!$M$22,IF(MONTH(B128)=10,'General Calculation'!$N$22,IF(MONTH(B128)=11,'General Calculation'!$O$22,IF(MONTH(B128)=12,'General Calculation'!$P$22,""))))))))))))</f>
        <v>5.4600000000000009</v>
      </c>
      <c r="E128" t="str">
        <f>IF(C128="Initial Stage",'Calculation Sheet Crop 1'!$M$6,IF(C128="Crop Development Phase",'Calculation Sheet Crop 1'!$M$7,IF(C128="Mid Season",'Calculation Sheet Crop 1'!$M$8,IF(C128="Late Season Stage",'Calculation Sheet Crop 1'!$M$9,""))))</f>
        <v/>
      </c>
      <c r="F128">
        <f t="shared" si="14"/>
        <v>0</v>
      </c>
      <c r="P128">
        <f t="shared" si="15"/>
        <v>0</v>
      </c>
      <c r="Q128">
        <f t="shared" si="16"/>
        <v>0</v>
      </c>
      <c r="R128">
        <f t="shared" si="17"/>
        <v>0</v>
      </c>
      <c r="S128">
        <f t="shared" si="18"/>
        <v>0</v>
      </c>
      <c r="T128">
        <f t="shared" si="19"/>
        <v>0</v>
      </c>
      <c r="U128">
        <f t="shared" si="20"/>
        <v>0</v>
      </c>
      <c r="V128">
        <f t="shared" si="21"/>
        <v>0</v>
      </c>
      <c r="W128">
        <f t="shared" si="22"/>
        <v>0</v>
      </c>
      <c r="X128">
        <f t="shared" si="23"/>
        <v>0</v>
      </c>
      <c r="Y128">
        <f t="shared" si="24"/>
        <v>0</v>
      </c>
      <c r="Z128">
        <f t="shared" si="25"/>
        <v>0</v>
      </c>
      <c r="AA128">
        <f t="shared" si="26"/>
        <v>0</v>
      </c>
      <c r="AI128" s="39"/>
      <c r="AJ128" s="39"/>
      <c r="AK128" s="39"/>
      <c r="AL128" s="39"/>
      <c r="AM128" s="39"/>
      <c r="AN128" s="39"/>
      <c r="AO128" s="39"/>
      <c r="AP128" s="39"/>
      <c r="AQ128" s="39"/>
      <c r="AR128" s="39"/>
      <c r="AS128" s="39"/>
      <c r="AT128" s="39"/>
    </row>
    <row r="129" spans="2:46">
      <c r="B129" s="3">
        <v>42858</v>
      </c>
      <c r="C129" t="str">
        <f>IF(AND(B129&gt;='Calculation Sheet Crop 1'!$K$6,B129&lt;='Calculation Sheet Crop 1'!$L$6),"Initial Stage",IF(AND(B129+1&gt;'Calculation Sheet Crop 1'!$K$7,B129&lt;='Calculation Sheet Crop 1'!$L$7),"Crop Development Phase",IF(AND(B129+1&gt;'Calculation Sheet Crop 1'!$K$8,B129&lt;'Calculation Sheet Crop 1'!$L$8+1),"Mid Season",IF(AND(B129+1&gt;'Calculation Sheet Crop 1'!$K$9,B129-1&lt;'Calculation Sheet Crop 1'!$L$9),"Late Season Stage",""))))</f>
        <v/>
      </c>
      <c r="D129">
        <f>IF(MONTH(B129)=1,'General Calculation'!$E$22,IF(MONTH(B129)=2,'General Calculation'!$F$22,IF(MONTH(B129)=3,'General Calculation'!$G$22,IF(MONTH(B129)=4,'General Calculation'!$H$22,IF(MONTH(B129)=5,'General Calculation'!$I$22,IF(MONTH(B129)=6,'General Calculation'!$J$22,IF(MONTH(B129)=7,'General Calculation'!$K$22,IF(MONTH(B129)=8,'General Calculation'!$L$22,IF(MONTH(B129)=9,'General Calculation'!$M$22,IF(MONTH(B129)=10,'General Calculation'!$N$22,IF(MONTH(B129)=11,'General Calculation'!$O$22,IF(MONTH(B129)=12,'General Calculation'!$P$22,""))))))))))))</f>
        <v>5.4600000000000009</v>
      </c>
      <c r="E129" t="str">
        <f>IF(C129="Initial Stage",'Calculation Sheet Crop 1'!$M$6,IF(C129="Crop Development Phase",'Calculation Sheet Crop 1'!$M$7,IF(C129="Mid Season",'Calculation Sheet Crop 1'!$M$8,IF(C129="Late Season Stage",'Calculation Sheet Crop 1'!$M$9,""))))</f>
        <v/>
      </c>
      <c r="F129">
        <f t="shared" si="14"/>
        <v>0</v>
      </c>
      <c r="P129">
        <f t="shared" si="15"/>
        <v>0</v>
      </c>
      <c r="Q129">
        <f t="shared" si="16"/>
        <v>0</v>
      </c>
      <c r="R129">
        <f t="shared" si="17"/>
        <v>0</v>
      </c>
      <c r="S129">
        <f t="shared" si="18"/>
        <v>0</v>
      </c>
      <c r="T129">
        <f t="shared" si="19"/>
        <v>0</v>
      </c>
      <c r="U129">
        <f t="shared" si="20"/>
        <v>0</v>
      </c>
      <c r="V129">
        <f t="shared" si="21"/>
        <v>0</v>
      </c>
      <c r="W129">
        <f t="shared" si="22"/>
        <v>0</v>
      </c>
      <c r="X129">
        <f t="shared" si="23"/>
        <v>0</v>
      </c>
      <c r="Y129">
        <f t="shared" si="24"/>
        <v>0</v>
      </c>
      <c r="Z129">
        <f t="shared" si="25"/>
        <v>0</v>
      </c>
      <c r="AA129">
        <f t="shared" si="26"/>
        <v>0</v>
      </c>
      <c r="AI129" s="39"/>
      <c r="AJ129" s="39"/>
      <c r="AK129" s="39"/>
      <c r="AL129" s="39"/>
      <c r="AM129" s="39"/>
      <c r="AN129" s="39"/>
      <c r="AO129" s="39"/>
      <c r="AP129" s="39"/>
      <c r="AQ129" s="39"/>
      <c r="AR129" s="39"/>
      <c r="AS129" s="39"/>
      <c r="AT129" s="39"/>
    </row>
    <row r="130" spans="2:46">
      <c r="B130" s="3">
        <v>42859</v>
      </c>
      <c r="C130" t="str">
        <f>IF(AND(B130&gt;='Calculation Sheet Crop 1'!$K$6,B130&lt;='Calculation Sheet Crop 1'!$L$6),"Initial Stage",IF(AND(B130+1&gt;'Calculation Sheet Crop 1'!$K$7,B130&lt;='Calculation Sheet Crop 1'!$L$7),"Crop Development Phase",IF(AND(B130+1&gt;'Calculation Sheet Crop 1'!$K$8,B130&lt;'Calculation Sheet Crop 1'!$L$8+1),"Mid Season",IF(AND(B130+1&gt;'Calculation Sheet Crop 1'!$K$9,B130-1&lt;'Calculation Sheet Crop 1'!$L$9),"Late Season Stage",""))))</f>
        <v/>
      </c>
      <c r="D130">
        <f>IF(MONTH(B130)=1,'General Calculation'!$E$22,IF(MONTH(B130)=2,'General Calculation'!$F$22,IF(MONTH(B130)=3,'General Calculation'!$G$22,IF(MONTH(B130)=4,'General Calculation'!$H$22,IF(MONTH(B130)=5,'General Calculation'!$I$22,IF(MONTH(B130)=6,'General Calculation'!$J$22,IF(MONTH(B130)=7,'General Calculation'!$K$22,IF(MONTH(B130)=8,'General Calculation'!$L$22,IF(MONTH(B130)=9,'General Calculation'!$M$22,IF(MONTH(B130)=10,'General Calculation'!$N$22,IF(MONTH(B130)=11,'General Calculation'!$O$22,IF(MONTH(B130)=12,'General Calculation'!$P$22,""))))))))))))</f>
        <v>5.4600000000000009</v>
      </c>
      <c r="E130" t="str">
        <f>IF(C130="Initial Stage",'Calculation Sheet Crop 1'!$M$6,IF(C130="Crop Development Phase",'Calculation Sheet Crop 1'!$M$7,IF(C130="Mid Season",'Calculation Sheet Crop 1'!$M$8,IF(C130="Late Season Stage",'Calculation Sheet Crop 1'!$M$9,""))))</f>
        <v/>
      </c>
      <c r="F130">
        <f t="shared" si="14"/>
        <v>0</v>
      </c>
      <c r="P130">
        <f t="shared" si="15"/>
        <v>0</v>
      </c>
      <c r="Q130">
        <f t="shared" si="16"/>
        <v>0</v>
      </c>
      <c r="R130">
        <f t="shared" si="17"/>
        <v>0</v>
      </c>
      <c r="S130">
        <f t="shared" si="18"/>
        <v>0</v>
      </c>
      <c r="T130">
        <f t="shared" si="19"/>
        <v>0</v>
      </c>
      <c r="U130">
        <f t="shared" si="20"/>
        <v>0</v>
      </c>
      <c r="V130">
        <f t="shared" si="21"/>
        <v>0</v>
      </c>
      <c r="W130">
        <f t="shared" si="22"/>
        <v>0</v>
      </c>
      <c r="X130">
        <f t="shared" si="23"/>
        <v>0</v>
      </c>
      <c r="Y130">
        <f t="shared" si="24"/>
        <v>0</v>
      </c>
      <c r="Z130">
        <f t="shared" si="25"/>
        <v>0</v>
      </c>
      <c r="AA130">
        <f t="shared" si="26"/>
        <v>0</v>
      </c>
    </row>
    <row r="131" spans="2:46">
      <c r="B131" s="3">
        <v>42860</v>
      </c>
      <c r="C131" t="str">
        <f>IF(AND(B131&gt;='Calculation Sheet Crop 1'!$K$6,B131&lt;='Calculation Sheet Crop 1'!$L$6),"Initial Stage",IF(AND(B131+1&gt;'Calculation Sheet Crop 1'!$K$7,B131&lt;='Calculation Sheet Crop 1'!$L$7),"Crop Development Phase",IF(AND(B131+1&gt;'Calculation Sheet Crop 1'!$K$8,B131&lt;'Calculation Sheet Crop 1'!$L$8+1),"Mid Season",IF(AND(B131+1&gt;'Calculation Sheet Crop 1'!$K$9,B131-1&lt;'Calculation Sheet Crop 1'!$L$9),"Late Season Stage",""))))</f>
        <v/>
      </c>
      <c r="D131">
        <f>IF(MONTH(B131)=1,'General Calculation'!$E$22,IF(MONTH(B131)=2,'General Calculation'!$F$22,IF(MONTH(B131)=3,'General Calculation'!$G$22,IF(MONTH(B131)=4,'General Calculation'!$H$22,IF(MONTH(B131)=5,'General Calculation'!$I$22,IF(MONTH(B131)=6,'General Calculation'!$J$22,IF(MONTH(B131)=7,'General Calculation'!$K$22,IF(MONTH(B131)=8,'General Calculation'!$L$22,IF(MONTH(B131)=9,'General Calculation'!$M$22,IF(MONTH(B131)=10,'General Calculation'!$N$22,IF(MONTH(B131)=11,'General Calculation'!$O$22,IF(MONTH(B131)=12,'General Calculation'!$P$22,""))))))))))))</f>
        <v>5.4600000000000009</v>
      </c>
      <c r="E131" t="str">
        <f>IF(C131="Initial Stage",'Calculation Sheet Crop 1'!$M$6,IF(C131="Crop Development Phase",'Calculation Sheet Crop 1'!$M$7,IF(C131="Mid Season",'Calculation Sheet Crop 1'!$M$8,IF(C131="Late Season Stage",'Calculation Sheet Crop 1'!$M$9,""))))</f>
        <v/>
      </c>
      <c r="F131">
        <f t="shared" si="14"/>
        <v>0</v>
      </c>
      <c r="P131">
        <f t="shared" si="15"/>
        <v>0</v>
      </c>
      <c r="Q131">
        <f t="shared" si="16"/>
        <v>0</v>
      </c>
      <c r="R131">
        <f t="shared" si="17"/>
        <v>0</v>
      </c>
      <c r="S131">
        <f t="shared" si="18"/>
        <v>0</v>
      </c>
      <c r="T131">
        <f t="shared" si="19"/>
        <v>0</v>
      </c>
      <c r="U131">
        <f t="shared" si="20"/>
        <v>0</v>
      </c>
      <c r="V131">
        <f t="shared" si="21"/>
        <v>0</v>
      </c>
      <c r="W131">
        <f t="shared" si="22"/>
        <v>0</v>
      </c>
      <c r="X131">
        <f t="shared" si="23"/>
        <v>0</v>
      </c>
      <c r="Y131">
        <f t="shared" si="24"/>
        <v>0</v>
      </c>
      <c r="Z131">
        <f t="shared" si="25"/>
        <v>0</v>
      </c>
      <c r="AA131">
        <f t="shared" si="26"/>
        <v>0</v>
      </c>
    </row>
    <row r="132" spans="2:46">
      <c r="B132" s="3">
        <v>42861</v>
      </c>
      <c r="C132" t="str">
        <f>IF(AND(B132&gt;='Calculation Sheet Crop 1'!$K$6,B132&lt;='Calculation Sheet Crop 1'!$L$6),"Initial Stage",IF(AND(B132+1&gt;'Calculation Sheet Crop 1'!$K$7,B132&lt;='Calculation Sheet Crop 1'!$L$7),"Crop Development Phase",IF(AND(B132+1&gt;'Calculation Sheet Crop 1'!$K$8,B132&lt;'Calculation Sheet Crop 1'!$L$8+1),"Mid Season",IF(AND(B132+1&gt;'Calculation Sheet Crop 1'!$K$9,B132-1&lt;'Calculation Sheet Crop 1'!$L$9),"Late Season Stage",""))))</f>
        <v/>
      </c>
      <c r="D132">
        <f>IF(MONTH(B132)=1,'General Calculation'!$E$22,IF(MONTH(B132)=2,'General Calculation'!$F$22,IF(MONTH(B132)=3,'General Calculation'!$G$22,IF(MONTH(B132)=4,'General Calculation'!$H$22,IF(MONTH(B132)=5,'General Calculation'!$I$22,IF(MONTH(B132)=6,'General Calculation'!$J$22,IF(MONTH(B132)=7,'General Calculation'!$K$22,IF(MONTH(B132)=8,'General Calculation'!$L$22,IF(MONTH(B132)=9,'General Calculation'!$M$22,IF(MONTH(B132)=10,'General Calculation'!$N$22,IF(MONTH(B132)=11,'General Calculation'!$O$22,IF(MONTH(B132)=12,'General Calculation'!$P$22,""))))))))))))</f>
        <v>5.4600000000000009</v>
      </c>
      <c r="E132" t="str">
        <f>IF(C132="Initial Stage",'Calculation Sheet Crop 1'!$M$6,IF(C132="Crop Development Phase",'Calculation Sheet Crop 1'!$M$7,IF(C132="Mid Season",'Calculation Sheet Crop 1'!$M$8,IF(C132="Late Season Stage",'Calculation Sheet Crop 1'!$M$9,""))))</f>
        <v/>
      </c>
      <c r="F132">
        <f t="shared" si="14"/>
        <v>0</v>
      </c>
      <c r="P132">
        <f t="shared" si="15"/>
        <v>0</v>
      </c>
      <c r="Q132">
        <f t="shared" si="16"/>
        <v>0</v>
      </c>
      <c r="R132">
        <f t="shared" si="17"/>
        <v>0</v>
      </c>
      <c r="S132">
        <f t="shared" si="18"/>
        <v>0</v>
      </c>
      <c r="T132">
        <f t="shared" si="19"/>
        <v>0</v>
      </c>
      <c r="U132">
        <f t="shared" si="20"/>
        <v>0</v>
      </c>
      <c r="V132">
        <f t="shared" si="21"/>
        <v>0</v>
      </c>
      <c r="W132">
        <f t="shared" si="22"/>
        <v>0</v>
      </c>
      <c r="X132">
        <f t="shared" si="23"/>
        <v>0</v>
      </c>
      <c r="Y132">
        <f t="shared" si="24"/>
        <v>0</v>
      </c>
      <c r="Z132">
        <f t="shared" si="25"/>
        <v>0</v>
      </c>
      <c r="AA132">
        <f t="shared" si="26"/>
        <v>0</v>
      </c>
    </row>
    <row r="133" spans="2:46" ht="15">
      <c r="B133" s="3">
        <v>42862</v>
      </c>
      <c r="C133" t="str">
        <f>IF(AND(B133&gt;='Calculation Sheet Crop 1'!$K$6,B133&lt;='Calculation Sheet Crop 1'!$L$6),"Initial Stage",IF(AND(B133+1&gt;'Calculation Sheet Crop 1'!$K$7,B133&lt;='Calculation Sheet Crop 1'!$L$7),"Crop Development Phase",IF(AND(B133+1&gt;'Calculation Sheet Crop 1'!$K$8,B133&lt;'Calculation Sheet Crop 1'!$L$8+1),"Mid Season",IF(AND(B133+1&gt;'Calculation Sheet Crop 1'!$K$9,B133-1&lt;'Calculation Sheet Crop 1'!$L$9),"Late Season Stage",""))))</f>
        <v/>
      </c>
      <c r="D133">
        <f>IF(MONTH(B133)=1,'General Calculation'!$E$22,IF(MONTH(B133)=2,'General Calculation'!$F$22,IF(MONTH(B133)=3,'General Calculation'!$G$22,IF(MONTH(B133)=4,'General Calculation'!$H$22,IF(MONTH(B133)=5,'General Calculation'!$I$22,IF(MONTH(B133)=6,'General Calculation'!$J$22,IF(MONTH(B133)=7,'General Calculation'!$K$22,IF(MONTH(B133)=8,'General Calculation'!$L$22,IF(MONTH(B133)=9,'General Calculation'!$M$22,IF(MONTH(B133)=10,'General Calculation'!$N$22,IF(MONTH(B133)=11,'General Calculation'!$O$22,IF(MONTH(B133)=12,'General Calculation'!$P$22,""))))))))))))</f>
        <v>5.4600000000000009</v>
      </c>
      <c r="E133" t="str">
        <f>IF(C133="Initial Stage",'Calculation Sheet Crop 1'!$M$6,IF(C133="Crop Development Phase",'Calculation Sheet Crop 1'!$M$7,IF(C133="Mid Season",'Calculation Sheet Crop 1'!$M$8,IF(C133="Late Season Stage",'Calculation Sheet Crop 1'!$M$9,""))))</f>
        <v/>
      </c>
      <c r="F133">
        <f t="shared" si="14"/>
        <v>0</v>
      </c>
      <c r="P133">
        <f t="shared" si="15"/>
        <v>0</v>
      </c>
      <c r="Q133">
        <f t="shared" si="16"/>
        <v>0</v>
      </c>
      <c r="R133">
        <f t="shared" si="17"/>
        <v>0</v>
      </c>
      <c r="S133">
        <f t="shared" si="18"/>
        <v>0</v>
      </c>
      <c r="T133">
        <f t="shared" si="19"/>
        <v>0</v>
      </c>
      <c r="U133">
        <f t="shared" si="20"/>
        <v>0</v>
      </c>
      <c r="V133">
        <f t="shared" si="21"/>
        <v>0</v>
      </c>
      <c r="W133">
        <f t="shared" si="22"/>
        <v>0</v>
      </c>
      <c r="X133">
        <f t="shared" si="23"/>
        <v>0</v>
      </c>
      <c r="Y133">
        <f t="shared" si="24"/>
        <v>0</v>
      </c>
      <c r="Z133">
        <f t="shared" si="25"/>
        <v>0</v>
      </c>
      <c r="AA133">
        <f t="shared" si="26"/>
        <v>0</v>
      </c>
      <c r="AI133" s="40"/>
    </row>
    <row r="134" spans="2:46">
      <c r="B134" s="3">
        <v>42863</v>
      </c>
      <c r="C134" t="str">
        <f>IF(AND(B134&gt;='Calculation Sheet Crop 1'!$K$6,B134&lt;='Calculation Sheet Crop 1'!$L$6),"Initial Stage",IF(AND(B134+1&gt;'Calculation Sheet Crop 1'!$K$7,B134&lt;='Calculation Sheet Crop 1'!$L$7),"Crop Development Phase",IF(AND(B134+1&gt;'Calculation Sheet Crop 1'!$K$8,B134&lt;'Calculation Sheet Crop 1'!$L$8+1),"Mid Season",IF(AND(B134+1&gt;'Calculation Sheet Crop 1'!$K$9,B134-1&lt;'Calculation Sheet Crop 1'!$L$9),"Late Season Stage",""))))</f>
        <v/>
      </c>
      <c r="D134">
        <f>IF(MONTH(B134)=1,'General Calculation'!$E$22,IF(MONTH(B134)=2,'General Calculation'!$F$22,IF(MONTH(B134)=3,'General Calculation'!$G$22,IF(MONTH(B134)=4,'General Calculation'!$H$22,IF(MONTH(B134)=5,'General Calculation'!$I$22,IF(MONTH(B134)=6,'General Calculation'!$J$22,IF(MONTH(B134)=7,'General Calculation'!$K$22,IF(MONTH(B134)=8,'General Calculation'!$L$22,IF(MONTH(B134)=9,'General Calculation'!$M$22,IF(MONTH(B134)=10,'General Calculation'!$N$22,IF(MONTH(B134)=11,'General Calculation'!$O$22,IF(MONTH(B134)=12,'General Calculation'!$P$22,""))))))))))))</f>
        <v>5.4600000000000009</v>
      </c>
      <c r="E134" t="str">
        <f>IF(C134="Initial Stage",'Calculation Sheet Crop 1'!$M$6,IF(C134="Crop Development Phase",'Calculation Sheet Crop 1'!$M$7,IF(C134="Mid Season",'Calculation Sheet Crop 1'!$M$8,IF(C134="Late Season Stage",'Calculation Sheet Crop 1'!$M$9,""))))</f>
        <v/>
      </c>
      <c r="F134">
        <f t="shared" si="14"/>
        <v>0</v>
      </c>
      <c r="P134">
        <f t="shared" si="15"/>
        <v>0</v>
      </c>
      <c r="Q134">
        <f t="shared" si="16"/>
        <v>0</v>
      </c>
      <c r="R134">
        <f t="shared" si="17"/>
        <v>0</v>
      </c>
      <c r="S134">
        <f t="shared" si="18"/>
        <v>0</v>
      </c>
      <c r="T134">
        <f t="shared" si="19"/>
        <v>0</v>
      </c>
      <c r="U134">
        <f t="shared" si="20"/>
        <v>0</v>
      </c>
      <c r="V134">
        <f t="shared" si="21"/>
        <v>0</v>
      </c>
      <c r="W134">
        <f t="shared" si="22"/>
        <v>0</v>
      </c>
      <c r="X134">
        <f t="shared" si="23"/>
        <v>0</v>
      </c>
      <c r="Y134">
        <f t="shared" si="24"/>
        <v>0</v>
      </c>
      <c r="Z134">
        <f t="shared" si="25"/>
        <v>0</v>
      </c>
      <c r="AA134">
        <f t="shared" si="26"/>
        <v>0</v>
      </c>
    </row>
    <row r="135" spans="2:46">
      <c r="B135" s="3">
        <v>42864</v>
      </c>
      <c r="C135" t="str">
        <f>IF(AND(B135&gt;='Calculation Sheet Crop 1'!$K$6,B135&lt;='Calculation Sheet Crop 1'!$L$6),"Initial Stage",IF(AND(B135+1&gt;'Calculation Sheet Crop 1'!$K$7,B135&lt;='Calculation Sheet Crop 1'!$L$7),"Crop Development Phase",IF(AND(B135+1&gt;'Calculation Sheet Crop 1'!$K$8,B135&lt;'Calculation Sheet Crop 1'!$L$8+1),"Mid Season",IF(AND(B135+1&gt;'Calculation Sheet Crop 1'!$K$9,B135-1&lt;'Calculation Sheet Crop 1'!$L$9),"Late Season Stage",""))))</f>
        <v/>
      </c>
      <c r="D135">
        <f>IF(MONTH(B135)=1,'General Calculation'!$E$22,IF(MONTH(B135)=2,'General Calculation'!$F$22,IF(MONTH(B135)=3,'General Calculation'!$G$22,IF(MONTH(B135)=4,'General Calculation'!$H$22,IF(MONTH(B135)=5,'General Calculation'!$I$22,IF(MONTH(B135)=6,'General Calculation'!$J$22,IF(MONTH(B135)=7,'General Calculation'!$K$22,IF(MONTH(B135)=8,'General Calculation'!$L$22,IF(MONTH(B135)=9,'General Calculation'!$M$22,IF(MONTH(B135)=10,'General Calculation'!$N$22,IF(MONTH(B135)=11,'General Calculation'!$O$22,IF(MONTH(B135)=12,'General Calculation'!$P$22,""))))))))))))</f>
        <v>5.4600000000000009</v>
      </c>
      <c r="E135" t="str">
        <f>IF(C135="Initial Stage",'Calculation Sheet Crop 1'!$M$6,IF(C135="Crop Development Phase",'Calculation Sheet Crop 1'!$M$7,IF(C135="Mid Season",'Calculation Sheet Crop 1'!$M$8,IF(C135="Late Season Stage",'Calculation Sheet Crop 1'!$M$9,""))))</f>
        <v/>
      </c>
      <c r="F135">
        <f t="shared" si="14"/>
        <v>0</v>
      </c>
      <c r="P135">
        <f t="shared" si="15"/>
        <v>0</v>
      </c>
      <c r="Q135">
        <f t="shared" si="16"/>
        <v>0</v>
      </c>
      <c r="R135">
        <f t="shared" si="17"/>
        <v>0</v>
      </c>
      <c r="S135">
        <f t="shared" si="18"/>
        <v>0</v>
      </c>
      <c r="T135">
        <f t="shared" si="19"/>
        <v>0</v>
      </c>
      <c r="U135">
        <f t="shared" si="20"/>
        <v>0</v>
      </c>
      <c r="V135">
        <f t="shared" si="21"/>
        <v>0</v>
      </c>
      <c r="W135">
        <f t="shared" si="22"/>
        <v>0</v>
      </c>
      <c r="X135">
        <f t="shared" si="23"/>
        <v>0</v>
      </c>
      <c r="Y135">
        <f t="shared" si="24"/>
        <v>0</v>
      </c>
      <c r="Z135">
        <f t="shared" si="25"/>
        <v>0</v>
      </c>
      <c r="AA135">
        <f t="shared" si="26"/>
        <v>0</v>
      </c>
      <c r="AI135" s="39"/>
      <c r="AJ135" s="39"/>
      <c r="AK135" s="39"/>
      <c r="AL135" s="39"/>
      <c r="AM135" s="39"/>
      <c r="AN135" s="39"/>
      <c r="AO135" s="39"/>
      <c r="AP135" s="39"/>
      <c r="AQ135" s="39"/>
      <c r="AR135" s="39"/>
      <c r="AS135" s="39"/>
      <c r="AT135" s="39"/>
    </row>
    <row r="136" spans="2:46">
      <c r="B136" s="3">
        <v>42865</v>
      </c>
      <c r="C136" t="str">
        <f>IF(AND(B136&gt;='Calculation Sheet Crop 1'!$K$6,B136&lt;='Calculation Sheet Crop 1'!$L$6),"Initial Stage",IF(AND(B136+1&gt;'Calculation Sheet Crop 1'!$K$7,B136&lt;='Calculation Sheet Crop 1'!$L$7),"Crop Development Phase",IF(AND(B136+1&gt;'Calculation Sheet Crop 1'!$K$8,B136&lt;'Calculation Sheet Crop 1'!$L$8+1),"Mid Season",IF(AND(B136+1&gt;'Calculation Sheet Crop 1'!$K$9,B136-1&lt;'Calculation Sheet Crop 1'!$L$9),"Late Season Stage",""))))</f>
        <v/>
      </c>
      <c r="D136">
        <f>IF(MONTH(B136)=1,'General Calculation'!$E$22,IF(MONTH(B136)=2,'General Calculation'!$F$22,IF(MONTH(B136)=3,'General Calculation'!$G$22,IF(MONTH(B136)=4,'General Calculation'!$H$22,IF(MONTH(B136)=5,'General Calculation'!$I$22,IF(MONTH(B136)=6,'General Calculation'!$J$22,IF(MONTH(B136)=7,'General Calculation'!$K$22,IF(MONTH(B136)=8,'General Calculation'!$L$22,IF(MONTH(B136)=9,'General Calculation'!$M$22,IF(MONTH(B136)=10,'General Calculation'!$N$22,IF(MONTH(B136)=11,'General Calculation'!$O$22,IF(MONTH(B136)=12,'General Calculation'!$P$22,""))))))))))))</f>
        <v>5.4600000000000009</v>
      </c>
      <c r="E136" t="str">
        <f>IF(C136="Initial Stage",'Calculation Sheet Crop 1'!$M$6,IF(C136="Crop Development Phase",'Calculation Sheet Crop 1'!$M$7,IF(C136="Mid Season",'Calculation Sheet Crop 1'!$M$8,IF(C136="Late Season Stage",'Calculation Sheet Crop 1'!$M$9,""))))</f>
        <v/>
      </c>
      <c r="F136">
        <f t="shared" ref="F136:F199" si="27">IFERROR((D136*E136),0)</f>
        <v>0</v>
      </c>
      <c r="P136">
        <f t="shared" ref="P136:P199" si="28">IF(MONTH($B136)=1,$F136,0)</f>
        <v>0</v>
      </c>
      <c r="Q136">
        <f t="shared" ref="Q136:Q199" si="29">IF(MONTH($B136)=2,$F136,0)</f>
        <v>0</v>
      </c>
      <c r="R136">
        <f t="shared" ref="R136:R199" si="30">IF(MONTH($B136)=3,$F136,0)</f>
        <v>0</v>
      </c>
      <c r="S136">
        <f t="shared" ref="S136:S199" si="31">IF(MONTH($B136)=4,$F136,0)</f>
        <v>0</v>
      </c>
      <c r="T136">
        <f t="shared" ref="T136:T199" si="32">IF(MONTH($B136)=5,$F136,0)</f>
        <v>0</v>
      </c>
      <c r="U136">
        <f t="shared" ref="U136:U199" si="33">IF(MONTH($B136)=6,$F136,0)</f>
        <v>0</v>
      </c>
      <c r="V136">
        <f t="shared" ref="V136:V199" si="34">IF(MONTH($B136)=7,$F136,0)</f>
        <v>0</v>
      </c>
      <c r="W136">
        <f t="shared" ref="W136:W199" si="35">IF(MONTH($B136)=8,$F136,0)</f>
        <v>0</v>
      </c>
      <c r="X136">
        <f t="shared" ref="X136:X199" si="36">IF(MONTH($B136)=9,$F136,0)</f>
        <v>0</v>
      </c>
      <c r="Y136">
        <f t="shared" ref="Y136:Y199" si="37">IF(MONTH($B136)=10,$F136,0)</f>
        <v>0</v>
      </c>
      <c r="Z136">
        <f t="shared" ref="Z136:Z199" si="38">IF(MONTH($B136)=11,$F136,0)</f>
        <v>0</v>
      </c>
      <c r="AA136">
        <f t="shared" ref="AA136:AA199" si="39">IF(MONTH($B136)=12,$F136,0)</f>
        <v>0</v>
      </c>
      <c r="AI136" s="39"/>
      <c r="AJ136" s="39"/>
      <c r="AK136" s="39"/>
      <c r="AL136" s="39"/>
      <c r="AM136" s="39"/>
      <c r="AN136" s="39"/>
      <c r="AO136" s="39"/>
      <c r="AP136" s="39"/>
      <c r="AQ136" s="39"/>
      <c r="AR136" s="39"/>
      <c r="AS136" s="39"/>
      <c r="AT136" s="39"/>
    </row>
    <row r="137" spans="2:46">
      <c r="B137" s="3">
        <v>42866</v>
      </c>
      <c r="C137" t="str">
        <f>IF(AND(B137&gt;='Calculation Sheet Crop 1'!$K$6,B137&lt;='Calculation Sheet Crop 1'!$L$6),"Initial Stage",IF(AND(B137+1&gt;'Calculation Sheet Crop 1'!$K$7,B137&lt;='Calculation Sheet Crop 1'!$L$7),"Crop Development Phase",IF(AND(B137+1&gt;'Calculation Sheet Crop 1'!$K$8,B137&lt;'Calculation Sheet Crop 1'!$L$8+1),"Mid Season",IF(AND(B137+1&gt;'Calculation Sheet Crop 1'!$K$9,B137-1&lt;'Calculation Sheet Crop 1'!$L$9),"Late Season Stage",""))))</f>
        <v/>
      </c>
      <c r="D137">
        <f>IF(MONTH(B137)=1,'General Calculation'!$E$22,IF(MONTH(B137)=2,'General Calculation'!$F$22,IF(MONTH(B137)=3,'General Calculation'!$G$22,IF(MONTH(B137)=4,'General Calculation'!$H$22,IF(MONTH(B137)=5,'General Calculation'!$I$22,IF(MONTH(B137)=6,'General Calculation'!$J$22,IF(MONTH(B137)=7,'General Calculation'!$K$22,IF(MONTH(B137)=8,'General Calculation'!$L$22,IF(MONTH(B137)=9,'General Calculation'!$M$22,IF(MONTH(B137)=10,'General Calculation'!$N$22,IF(MONTH(B137)=11,'General Calculation'!$O$22,IF(MONTH(B137)=12,'General Calculation'!$P$22,""))))))))))))</f>
        <v>5.4600000000000009</v>
      </c>
      <c r="E137" t="str">
        <f>IF(C137="Initial Stage",'Calculation Sheet Crop 1'!$M$6,IF(C137="Crop Development Phase",'Calculation Sheet Crop 1'!$M$7,IF(C137="Mid Season",'Calculation Sheet Crop 1'!$M$8,IF(C137="Late Season Stage",'Calculation Sheet Crop 1'!$M$9,""))))</f>
        <v/>
      </c>
      <c r="F137">
        <f t="shared" si="27"/>
        <v>0</v>
      </c>
      <c r="P137">
        <f t="shared" si="28"/>
        <v>0</v>
      </c>
      <c r="Q137">
        <f t="shared" si="29"/>
        <v>0</v>
      </c>
      <c r="R137">
        <f t="shared" si="30"/>
        <v>0</v>
      </c>
      <c r="S137">
        <f t="shared" si="31"/>
        <v>0</v>
      </c>
      <c r="T137">
        <f t="shared" si="32"/>
        <v>0</v>
      </c>
      <c r="U137">
        <f t="shared" si="33"/>
        <v>0</v>
      </c>
      <c r="V137">
        <f t="shared" si="34"/>
        <v>0</v>
      </c>
      <c r="W137">
        <f t="shared" si="35"/>
        <v>0</v>
      </c>
      <c r="X137">
        <f t="shared" si="36"/>
        <v>0</v>
      </c>
      <c r="Y137">
        <f t="shared" si="37"/>
        <v>0</v>
      </c>
      <c r="Z137">
        <f t="shared" si="38"/>
        <v>0</v>
      </c>
      <c r="AA137">
        <f t="shared" si="39"/>
        <v>0</v>
      </c>
    </row>
    <row r="138" spans="2:46">
      <c r="B138" s="3">
        <v>42867</v>
      </c>
      <c r="C138" t="str">
        <f>IF(AND(B138&gt;='Calculation Sheet Crop 1'!$K$6,B138&lt;='Calculation Sheet Crop 1'!$L$6),"Initial Stage",IF(AND(B138+1&gt;'Calculation Sheet Crop 1'!$K$7,B138&lt;='Calculation Sheet Crop 1'!$L$7),"Crop Development Phase",IF(AND(B138+1&gt;'Calculation Sheet Crop 1'!$K$8,B138&lt;'Calculation Sheet Crop 1'!$L$8+1),"Mid Season",IF(AND(B138+1&gt;'Calculation Sheet Crop 1'!$K$9,B138-1&lt;'Calculation Sheet Crop 1'!$L$9),"Late Season Stage",""))))</f>
        <v/>
      </c>
      <c r="D138">
        <f>IF(MONTH(B138)=1,'General Calculation'!$E$22,IF(MONTH(B138)=2,'General Calculation'!$F$22,IF(MONTH(B138)=3,'General Calculation'!$G$22,IF(MONTH(B138)=4,'General Calculation'!$H$22,IF(MONTH(B138)=5,'General Calculation'!$I$22,IF(MONTH(B138)=6,'General Calculation'!$J$22,IF(MONTH(B138)=7,'General Calculation'!$K$22,IF(MONTH(B138)=8,'General Calculation'!$L$22,IF(MONTH(B138)=9,'General Calculation'!$M$22,IF(MONTH(B138)=10,'General Calculation'!$N$22,IF(MONTH(B138)=11,'General Calculation'!$O$22,IF(MONTH(B138)=12,'General Calculation'!$P$22,""))))))))))))</f>
        <v>5.4600000000000009</v>
      </c>
      <c r="E138" t="str">
        <f>IF(C138="Initial Stage",'Calculation Sheet Crop 1'!$M$6,IF(C138="Crop Development Phase",'Calculation Sheet Crop 1'!$M$7,IF(C138="Mid Season",'Calculation Sheet Crop 1'!$M$8,IF(C138="Late Season Stage",'Calculation Sheet Crop 1'!$M$9,""))))</f>
        <v/>
      </c>
      <c r="F138">
        <f t="shared" si="27"/>
        <v>0</v>
      </c>
      <c r="P138">
        <f t="shared" si="28"/>
        <v>0</v>
      </c>
      <c r="Q138">
        <f t="shared" si="29"/>
        <v>0</v>
      </c>
      <c r="R138">
        <f t="shared" si="30"/>
        <v>0</v>
      </c>
      <c r="S138">
        <f t="shared" si="31"/>
        <v>0</v>
      </c>
      <c r="T138">
        <f t="shared" si="32"/>
        <v>0</v>
      </c>
      <c r="U138">
        <f t="shared" si="33"/>
        <v>0</v>
      </c>
      <c r="V138">
        <f t="shared" si="34"/>
        <v>0</v>
      </c>
      <c r="W138">
        <f t="shared" si="35"/>
        <v>0</v>
      </c>
      <c r="X138">
        <f t="shared" si="36"/>
        <v>0</v>
      </c>
      <c r="Y138">
        <f t="shared" si="37"/>
        <v>0</v>
      </c>
      <c r="Z138">
        <f t="shared" si="38"/>
        <v>0</v>
      </c>
      <c r="AA138">
        <f t="shared" si="39"/>
        <v>0</v>
      </c>
    </row>
    <row r="139" spans="2:46">
      <c r="B139" s="3">
        <v>42868</v>
      </c>
      <c r="C139" t="str">
        <f>IF(AND(B139&gt;='Calculation Sheet Crop 1'!$K$6,B139&lt;='Calculation Sheet Crop 1'!$L$6),"Initial Stage",IF(AND(B139+1&gt;'Calculation Sheet Crop 1'!$K$7,B139&lt;='Calculation Sheet Crop 1'!$L$7),"Crop Development Phase",IF(AND(B139+1&gt;'Calculation Sheet Crop 1'!$K$8,B139&lt;'Calculation Sheet Crop 1'!$L$8+1),"Mid Season",IF(AND(B139+1&gt;'Calculation Sheet Crop 1'!$K$9,B139-1&lt;'Calculation Sheet Crop 1'!$L$9),"Late Season Stage",""))))</f>
        <v/>
      </c>
      <c r="D139">
        <f>IF(MONTH(B139)=1,'General Calculation'!$E$22,IF(MONTH(B139)=2,'General Calculation'!$F$22,IF(MONTH(B139)=3,'General Calculation'!$G$22,IF(MONTH(B139)=4,'General Calculation'!$H$22,IF(MONTH(B139)=5,'General Calculation'!$I$22,IF(MONTH(B139)=6,'General Calculation'!$J$22,IF(MONTH(B139)=7,'General Calculation'!$K$22,IF(MONTH(B139)=8,'General Calculation'!$L$22,IF(MONTH(B139)=9,'General Calculation'!$M$22,IF(MONTH(B139)=10,'General Calculation'!$N$22,IF(MONTH(B139)=11,'General Calculation'!$O$22,IF(MONTH(B139)=12,'General Calculation'!$P$22,""))))))))))))</f>
        <v>5.4600000000000009</v>
      </c>
      <c r="E139" t="str">
        <f>IF(C139="Initial Stage",'Calculation Sheet Crop 1'!$M$6,IF(C139="Crop Development Phase",'Calculation Sheet Crop 1'!$M$7,IF(C139="Mid Season",'Calculation Sheet Crop 1'!$M$8,IF(C139="Late Season Stage",'Calculation Sheet Crop 1'!$M$9,""))))</f>
        <v/>
      </c>
      <c r="F139">
        <f t="shared" si="27"/>
        <v>0</v>
      </c>
      <c r="P139">
        <f t="shared" si="28"/>
        <v>0</v>
      </c>
      <c r="Q139">
        <f t="shared" si="29"/>
        <v>0</v>
      </c>
      <c r="R139">
        <f t="shared" si="30"/>
        <v>0</v>
      </c>
      <c r="S139">
        <f t="shared" si="31"/>
        <v>0</v>
      </c>
      <c r="T139">
        <f t="shared" si="32"/>
        <v>0</v>
      </c>
      <c r="U139">
        <f t="shared" si="33"/>
        <v>0</v>
      </c>
      <c r="V139">
        <f t="shared" si="34"/>
        <v>0</v>
      </c>
      <c r="W139">
        <f t="shared" si="35"/>
        <v>0</v>
      </c>
      <c r="X139">
        <f t="shared" si="36"/>
        <v>0</v>
      </c>
      <c r="Y139">
        <f t="shared" si="37"/>
        <v>0</v>
      </c>
      <c r="Z139">
        <f t="shared" si="38"/>
        <v>0</v>
      </c>
      <c r="AA139">
        <f t="shared" si="39"/>
        <v>0</v>
      </c>
    </row>
    <row r="140" spans="2:46">
      <c r="B140" s="3">
        <v>42869</v>
      </c>
      <c r="C140" t="str">
        <f>IF(AND(B140&gt;='Calculation Sheet Crop 1'!$K$6,B140&lt;='Calculation Sheet Crop 1'!$L$6),"Initial Stage",IF(AND(B140+1&gt;'Calculation Sheet Crop 1'!$K$7,B140&lt;='Calculation Sheet Crop 1'!$L$7),"Crop Development Phase",IF(AND(B140+1&gt;'Calculation Sheet Crop 1'!$K$8,B140&lt;'Calculation Sheet Crop 1'!$L$8+1),"Mid Season",IF(AND(B140+1&gt;'Calculation Sheet Crop 1'!$K$9,B140-1&lt;'Calculation Sheet Crop 1'!$L$9),"Late Season Stage",""))))</f>
        <v/>
      </c>
      <c r="D140">
        <f>IF(MONTH(B140)=1,'General Calculation'!$E$22,IF(MONTH(B140)=2,'General Calculation'!$F$22,IF(MONTH(B140)=3,'General Calculation'!$G$22,IF(MONTH(B140)=4,'General Calculation'!$H$22,IF(MONTH(B140)=5,'General Calculation'!$I$22,IF(MONTH(B140)=6,'General Calculation'!$J$22,IF(MONTH(B140)=7,'General Calculation'!$K$22,IF(MONTH(B140)=8,'General Calculation'!$L$22,IF(MONTH(B140)=9,'General Calculation'!$M$22,IF(MONTH(B140)=10,'General Calculation'!$N$22,IF(MONTH(B140)=11,'General Calculation'!$O$22,IF(MONTH(B140)=12,'General Calculation'!$P$22,""))))))))))))</f>
        <v>5.4600000000000009</v>
      </c>
      <c r="E140" t="str">
        <f>IF(C140="Initial Stage",'Calculation Sheet Crop 1'!$M$6,IF(C140="Crop Development Phase",'Calculation Sheet Crop 1'!$M$7,IF(C140="Mid Season",'Calculation Sheet Crop 1'!$M$8,IF(C140="Late Season Stage",'Calculation Sheet Crop 1'!$M$9,""))))</f>
        <v/>
      </c>
      <c r="F140">
        <f t="shared" si="27"/>
        <v>0</v>
      </c>
      <c r="P140">
        <f t="shared" si="28"/>
        <v>0</v>
      </c>
      <c r="Q140">
        <f t="shared" si="29"/>
        <v>0</v>
      </c>
      <c r="R140">
        <f t="shared" si="30"/>
        <v>0</v>
      </c>
      <c r="S140">
        <f t="shared" si="31"/>
        <v>0</v>
      </c>
      <c r="T140">
        <f t="shared" si="32"/>
        <v>0</v>
      </c>
      <c r="U140">
        <f t="shared" si="33"/>
        <v>0</v>
      </c>
      <c r="V140">
        <f t="shared" si="34"/>
        <v>0</v>
      </c>
      <c r="W140">
        <f t="shared" si="35"/>
        <v>0</v>
      </c>
      <c r="X140">
        <f t="shared" si="36"/>
        <v>0</v>
      </c>
      <c r="Y140">
        <f t="shared" si="37"/>
        <v>0</v>
      </c>
      <c r="Z140">
        <f t="shared" si="38"/>
        <v>0</v>
      </c>
      <c r="AA140">
        <f t="shared" si="39"/>
        <v>0</v>
      </c>
    </row>
    <row r="141" spans="2:46">
      <c r="B141" s="3">
        <v>42870</v>
      </c>
      <c r="C141" t="str">
        <f>IF(AND(B141&gt;='Calculation Sheet Crop 1'!$K$6,B141&lt;='Calculation Sheet Crop 1'!$L$6),"Initial Stage",IF(AND(B141+1&gt;'Calculation Sheet Crop 1'!$K$7,B141&lt;='Calculation Sheet Crop 1'!$L$7),"Crop Development Phase",IF(AND(B141+1&gt;'Calculation Sheet Crop 1'!$K$8,B141&lt;'Calculation Sheet Crop 1'!$L$8+1),"Mid Season",IF(AND(B141+1&gt;'Calculation Sheet Crop 1'!$K$9,B141-1&lt;'Calculation Sheet Crop 1'!$L$9),"Late Season Stage",""))))</f>
        <v/>
      </c>
      <c r="D141">
        <f>IF(MONTH(B141)=1,'General Calculation'!$E$22,IF(MONTH(B141)=2,'General Calculation'!$F$22,IF(MONTH(B141)=3,'General Calculation'!$G$22,IF(MONTH(B141)=4,'General Calculation'!$H$22,IF(MONTH(B141)=5,'General Calculation'!$I$22,IF(MONTH(B141)=6,'General Calculation'!$J$22,IF(MONTH(B141)=7,'General Calculation'!$K$22,IF(MONTH(B141)=8,'General Calculation'!$L$22,IF(MONTH(B141)=9,'General Calculation'!$M$22,IF(MONTH(B141)=10,'General Calculation'!$N$22,IF(MONTH(B141)=11,'General Calculation'!$O$22,IF(MONTH(B141)=12,'General Calculation'!$P$22,""))))))))))))</f>
        <v>5.4600000000000009</v>
      </c>
      <c r="E141" t="str">
        <f>IF(C141="Initial Stage",'Calculation Sheet Crop 1'!$M$6,IF(C141="Crop Development Phase",'Calculation Sheet Crop 1'!$M$7,IF(C141="Mid Season",'Calculation Sheet Crop 1'!$M$8,IF(C141="Late Season Stage",'Calculation Sheet Crop 1'!$M$9,""))))</f>
        <v/>
      </c>
      <c r="F141">
        <f t="shared" si="27"/>
        <v>0</v>
      </c>
      <c r="P141">
        <f t="shared" si="28"/>
        <v>0</v>
      </c>
      <c r="Q141">
        <f t="shared" si="29"/>
        <v>0</v>
      </c>
      <c r="R141">
        <f t="shared" si="30"/>
        <v>0</v>
      </c>
      <c r="S141">
        <f t="shared" si="31"/>
        <v>0</v>
      </c>
      <c r="T141">
        <f t="shared" si="32"/>
        <v>0</v>
      </c>
      <c r="U141">
        <f t="shared" si="33"/>
        <v>0</v>
      </c>
      <c r="V141">
        <f t="shared" si="34"/>
        <v>0</v>
      </c>
      <c r="W141">
        <f t="shared" si="35"/>
        <v>0</v>
      </c>
      <c r="X141">
        <f t="shared" si="36"/>
        <v>0</v>
      </c>
      <c r="Y141">
        <f t="shared" si="37"/>
        <v>0</v>
      </c>
      <c r="Z141">
        <f t="shared" si="38"/>
        <v>0</v>
      </c>
      <c r="AA141">
        <f t="shared" si="39"/>
        <v>0</v>
      </c>
    </row>
    <row r="142" spans="2:46">
      <c r="B142" s="3">
        <v>42871</v>
      </c>
      <c r="C142" t="str">
        <f>IF(AND(B142&gt;='Calculation Sheet Crop 1'!$K$6,B142&lt;='Calculation Sheet Crop 1'!$L$6),"Initial Stage",IF(AND(B142+1&gt;'Calculation Sheet Crop 1'!$K$7,B142&lt;='Calculation Sheet Crop 1'!$L$7),"Crop Development Phase",IF(AND(B142+1&gt;'Calculation Sheet Crop 1'!$K$8,B142&lt;'Calculation Sheet Crop 1'!$L$8+1),"Mid Season",IF(AND(B142+1&gt;'Calculation Sheet Crop 1'!$K$9,B142-1&lt;'Calculation Sheet Crop 1'!$L$9),"Late Season Stage",""))))</f>
        <v/>
      </c>
      <c r="D142">
        <f>IF(MONTH(B142)=1,'General Calculation'!$E$22,IF(MONTH(B142)=2,'General Calculation'!$F$22,IF(MONTH(B142)=3,'General Calculation'!$G$22,IF(MONTH(B142)=4,'General Calculation'!$H$22,IF(MONTH(B142)=5,'General Calculation'!$I$22,IF(MONTH(B142)=6,'General Calculation'!$J$22,IF(MONTH(B142)=7,'General Calculation'!$K$22,IF(MONTH(B142)=8,'General Calculation'!$L$22,IF(MONTH(B142)=9,'General Calculation'!$M$22,IF(MONTH(B142)=10,'General Calculation'!$N$22,IF(MONTH(B142)=11,'General Calculation'!$O$22,IF(MONTH(B142)=12,'General Calculation'!$P$22,""))))))))))))</f>
        <v>5.4600000000000009</v>
      </c>
      <c r="E142" t="str">
        <f>IF(C142="Initial Stage",'Calculation Sheet Crop 1'!$M$6,IF(C142="Crop Development Phase",'Calculation Sheet Crop 1'!$M$7,IF(C142="Mid Season",'Calculation Sheet Crop 1'!$M$8,IF(C142="Late Season Stage",'Calculation Sheet Crop 1'!$M$9,""))))</f>
        <v/>
      </c>
      <c r="F142">
        <f t="shared" si="27"/>
        <v>0</v>
      </c>
      <c r="P142">
        <f t="shared" si="28"/>
        <v>0</v>
      </c>
      <c r="Q142">
        <f t="shared" si="29"/>
        <v>0</v>
      </c>
      <c r="R142">
        <f t="shared" si="30"/>
        <v>0</v>
      </c>
      <c r="S142">
        <f t="shared" si="31"/>
        <v>0</v>
      </c>
      <c r="T142">
        <f t="shared" si="32"/>
        <v>0</v>
      </c>
      <c r="U142">
        <f t="shared" si="33"/>
        <v>0</v>
      </c>
      <c r="V142">
        <f t="shared" si="34"/>
        <v>0</v>
      </c>
      <c r="W142">
        <f t="shared" si="35"/>
        <v>0</v>
      </c>
      <c r="X142">
        <f t="shared" si="36"/>
        <v>0</v>
      </c>
      <c r="Y142">
        <f t="shared" si="37"/>
        <v>0</v>
      </c>
      <c r="Z142">
        <f t="shared" si="38"/>
        <v>0</v>
      </c>
      <c r="AA142">
        <f t="shared" si="39"/>
        <v>0</v>
      </c>
    </row>
    <row r="143" spans="2:46">
      <c r="B143" s="3">
        <v>42872</v>
      </c>
      <c r="C143" t="str">
        <f>IF(AND(B143&gt;='Calculation Sheet Crop 1'!$K$6,B143&lt;='Calculation Sheet Crop 1'!$L$6),"Initial Stage",IF(AND(B143+1&gt;'Calculation Sheet Crop 1'!$K$7,B143&lt;='Calculation Sheet Crop 1'!$L$7),"Crop Development Phase",IF(AND(B143+1&gt;'Calculation Sheet Crop 1'!$K$8,B143&lt;'Calculation Sheet Crop 1'!$L$8+1),"Mid Season",IF(AND(B143+1&gt;'Calculation Sheet Crop 1'!$K$9,B143-1&lt;'Calculation Sheet Crop 1'!$L$9),"Late Season Stage",""))))</f>
        <v/>
      </c>
      <c r="D143">
        <f>IF(MONTH(B143)=1,'General Calculation'!$E$22,IF(MONTH(B143)=2,'General Calculation'!$F$22,IF(MONTH(B143)=3,'General Calculation'!$G$22,IF(MONTH(B143)=4,'General Calculation'!$H$22,IF(MONTH(B143)=5,'General Calculation'!$I$22,IF(MONTH(B143)=6,'General Calculation'!$J$22,IF(MONTH(B143)=7,'General Calculation'!$K$22,IF(MONTH(B143)=8,'General Calculation'!$L$22,IF(MONTH(B143)=9,'General Calculation'!$M$22,IF(MONTH(B143)=10,'General Calculation'!$N$22,IF(MONTH(B143)=11,'General Calculation'!$O$22,IF(MONTH(B143)=12,'General Calculation'!$P$22,""))))))))))))</f>
        <v>5.4600000000000009</v>
      </c>
      <c r="E143" t="str">
        <f>IF(C143="Initial Stage",'Calculation Sheet Crop 1'!$M$6,IF(C143="Crop Development Phase",'Calculation Sheet Crop 1'!$M$7,IF(C143="Mid Season",'Calculation Sheet Crop 1'!$M$8,IF(C143="Late Season Stage",'Calculation Sheet Crop 1'!$M$9,""))))</f>
        <v/>
      </c>
      <c r="F143">
        <f t="shared" si="27"/>
        <v>0</v>
      </c>
      <c r="P143">
        <f t="shared" si="28"/>
        <v>0</v>
      </c>
      <c r="Q143">
        <f t="shared" si="29"/>
        <v>0</v>
      </c>
      <c r="R143">
        <f t="shared" si="30"/>
        <v>0</v>
      </c>
      <c r="S143">
        <f t="shared" si="31"/>
        <v>0</v>
      </c>
      <c r="T143">
        <f t="shared" si="32"/>
        <v>0</v>
      </c>
      <c r="U143">
        <f t="shared" si="33"/>
        <v>0</v>
      </c>
      <c r="V143">
        <f t="shared" si="34"/>
        <v>0</v>
      </c>
      <c r="W143">
        <f t="shared" si="35"/>
        <v>0</v>
      </c>
      <c r="X143">
        <f t="shared" si="36"/>
        <v>0</v>
      </c>
      <c r="Y143">
        <f t="shared" si="37"/>
        <v>0</v>
      </c>
      <c r="Z143">
        <f t="shared" si="38"/>
        <v>0</v>
      </c>
      <c r="AA143">
        <f t="shared" si="39"/>
        <v>0</v>
      </c>
      <c r="AI143" s="39"/>
      <c r="AJ143" s="39"/>
      <c r="AK143" s="39"/>
      <c r="AL143" s="39"/>
      <c r="AM143" s="39"/>
      <c r="AN143" s="39"/>
      <c r="AO143" s="39"/>
      <c r="AP143" s="39"/>
      <c r="AQ143" s="39"/>
      <c r="AR143" s="39"/>
      <c r="AS143" s="39"/>
      <c r="AT143" s="39"/>
    </row>
    <row r="144" spans="2:46">
      <c r="B144" s="3">
        <v>42873</v>
      </c>
      <c r="C144" t="str">
        <f>IF(AND(B144&gt;='Calculation Sheet Crop 1'!$K$6,B144&lt;='Calculation Sheet Crop 1'!$L$6),"Initial Stage",IF(AND(B144+1&gt;'Calculation Sheet Crop 1'!$K$7,B144&lt;='Calculation Sheet Crop 1'!$L$7),"Crop Development Phase",IF(AND(B144+1&gt;'Calculation Sheet Crop 1'!$K$8,B144&lt;'Calculation Sheet Crop 1'!$L$8+1),"Mid Season",IF(AND(B144+1&gt;'Calculation Sheet Crop 1'!$K$9,B144-1&lt;'Calculation Sheet Crop 1'!$L$9),"Late Season Stage",""))))</f>
        <v/>
      </c>
      <c r="D144">
        <f>IF(MONTH(B144)=1,'General Calculation'!$E$22,IF(MONTH(B144)=2,'General Calculation'!$F$22,IF(MONTH(B144)=3,'General Calculation'!$G$22,IF(MONTH(B144)=4,'General Calculation'!$H$22,IF(MONTH(B144)=5,'General Calculation'!$I$22,IF(MONTH(B144)=6,'General Calculation'!$J$22,IF(MONTH(B144)=7,'General Calculation'!$K$22,IF(MONTH(B144)=8,'General Calculation'!$L$22,IF(MONTH(B144)=9,'General Calculation'!$M$22,IF(MONTH(B144)=10,'General Calculation'!$N$22,IF(MONTH(B144)=11,'General Calculation'!$O$22,IF(MONTH(B144)=12,'General Calculation'!$P$22,""))))))))))))</f>
        <v>5.4600000000000009</v>
      </c>
      <c r="E144" t="str">
        <f>IF(C144="Initial Stage",'Calculation Sheet Crop 1'!$M$6,IF(C144="Crop Development Phase",'Calculation Sheet Crop 1'!$M$7,IF(C144="Mid Season",'Calculation Sheet Crop 1'!$M$8,IF(C144="Late Season Stage",'Calculation Sheet Crop 1'!$M$9,""))))</f>
        <v/>
      </c>
      <c r="F144">
        <f t="shared" si="27"/>
        <v>0</v>
      </c>
      <c r="P144">
        <f t="shared" si="28"/>
        <v>0</v>
      </c>
      <c r="Q144">
        <f t="shared" si="29"/>
        <v>0</v>
      </c>
      <c r="R144">
        <f t="shared" si="30"/>
        <v>0</v>
      </c>
      <c r="S144">
        <f t="shared" si="31"/>
        <v>0</v>
      </c>
      <c r="T144">
        <f t="shared" si="32"/>
        <v>0</v>
      </c>
      <c r="U144">
        <f t="shared" si="33"/>
        <v>0</v>
      </c>
      <c r="V144">
        <f t="shared" si="34"/>
        <v>0</v>
      </c>
      <c r="W144">
        <f t="shared" si="35"/>
        <v>0</v>
      </c>
      <c r="X144">
        <f t="shared" si="36"/>
        <v>0</v>
      </c>
      <c r="Y144">
        <f t="shared" si="37"/>
        <v>0</v>
      </c>
      <c r="Z144">
        <f t="shared" si="38"/>
        <v>0</v>
      </c>
      <c r="AA144">
        <f t="shared" si="39"/>
        <v>0</v>
      </c>
    </row>
    <row r="145" spans="2:27">
      <c r="B145" s="3">
        <v>42874</v>
      </c>
      <c r="C145" t="str">
        <f>IF(AND(B145&gt;='Calculation Sheet Crop 1'!$K$6,B145&lt;='Calculation Sheet Crop 1'!$L$6),"Initial Stage",IF(AND(B145+1&gt;'Calculation Sheet Crop 1'!$K$7,B145&lt;='Calculation Sheet Crop 1'!$L$7),"Crop Development Phase",IF(AND(B145+1&gt;'Calculation Sheet Crop 1'!$K$8,B145&lt;'Calculation Sheet Crop 1'!$L$8+1),"Mid Season",IF(AND(B145+1&gt;'Calculation Sheet Crop 1'!$K$9,B145-1&lt;'Calculation Sheet Crop 1'!$L$9),"Late Season Stage",""))))</f>
        <v/>
      </c>
      <c r="D145">
        <f>IF(MONTH(B145)=1,'General Calculation'!$E$22,IF(MONTH(B145)=2,'General Calculation'!$F$22,IF(MONTH(B145)=3,'General Calculation'!$G$22,IF(MONTH(B145)=4,'General Calculation'!$H$22,IF(MONTH(B145)=5,'General Calculation'!$I$22,IF(MONTH(B145)=6,'General Calculation'!$J$22,IF(MONTH(B145)=7,'General Calculation'!$K$22,IF(MONTH(B145)=8,'General Calculation'!$L$22,IF(MONTH(B145)=9,'General Calculation'!$M$22,IF(MONTH(B145)=10,'General Calculation'!$N$22,IF(MONTH(B145)=11,'General Calculation'!$O$22,IF(MONTH(B145)=12,'General Calculation'!$P$22,""))))))))))))</f>
        <v>5.4600000000000009</v>
      </c>
      <c r="E145" t="str">
        <f>IF(C145="Initial Stage",'Calculation Sheet Crop 1'!$M$6,IF(C145="Crop Development Phase",'Calculation Sheet Crop 1'!$M$7,IF(C145="Mid Season",'Calculation Sheet Crop 1'!$M$8,IF(C145="Late Season Stage",'Calculation Sheet Crop 1'!$M$9,""))))</f>
        <v/>
      </c>
      <c r="F145">
        <f t="shared" si="27"/>
        <v>0</v>
      </c>
      <c r="P145">
        <f t="shared" si="28"/>
        <v>0</v>
      </c>
      <c r="Q145">
        <f t="shared" si="29"/>
        <v>0</v>
      </c>
      <c r="R145">
        <f t="shared" si="30"/>
        <v>0</v>
      </c>
      <c r="S145">
        <f t="shared" si="31"/>
        <v>0</v>
      </c>
      <c r="T145">
        <f t="shared" si="32"/>
        <v>0</v>
      </c>
      <c r="U145">
        <f t="shared" si="33"/>
        <v>0</v>
      </c>
      <c r="V145">
        <f t="shared" si="34"/>
        <v>0</v>
      </c>
      <c r="W145">
        <f t="shared" si="35"/>
        <v>0</v>
      </c>
      <c r="X145">
        <f t="shared" si="36"/>
        <v>0</v>
      </c>
      <c r="Y145">
        <f t="shared" si="37"/>
        <v>0</v>
      </c>
      <c r="Z145">
        <f t="shared" si="38"/>
        <v>0</v>
      </c>
      <c r="AA145">
        <f t="shared" si="39"/>
        <v>0</v>
      </c>
    </row>
    <row r="146" spans="2:27">
      <c r="B146" s="3">
        <v>42875</v>
      </c>
      <c r="C146" t="str">
        <f>IF(AND(B146&gt;='Calculation Sheet Crop 1'!$K$6,B146&lt;='Calculation Sheet Crop 1'!$L$6),"Initial Stage",IF(AND(B146+1&gt;'Calculation Sheet Crop 1'!$K$7,B146&lt;='Calculation Sheet Crop 1'!$L$7),"Crop Development Phase",IF(AND(B146+1&gt;'Calculation Sheet Crop 1'!$K$8,B146&lt;'Calculation Sheet Crop 1'!$L$8+1),"Mid Season",IF(AND(B146+1&gt;'Calculation Sheet Crop 1'!$K$9,B146-1&lt;'Calculation Sheet Crop 1'!$L$9),"Late Season Stage",""))))</f>
        <v/>
      </c>
      <c r="D146">
        <f>IF(MONTH(B146)=1,'General Calculation'!$E$22,IF(MONTH(B146)=2,'General Calculation'!$F$22,IF(MONTH(B146)=3,'General Calculation'!$G$22,IF(MONTH(B146)=4,'General Calculation'!$H$22,IF(MONTH(B146)=5,'General Calculation'!$I$22,IF(MONTH(B146)=6,'General Calculation'!$J$22,IF(MONTH(B146)=7,'General Calculation'!$K$22,IF(MONTH(B146)=8,'General Calculation'!$L$22,IF(MONTH(B146)=9,'General Calculation'!$M$22,IF(MONTH(B146)=10,'General Calculation'!$N$22,IF(MONTH(B146)=11,'General Calculation'!$O$22,IF(MONTH(B146)=12,'General Calculation'!$P$22,""))))))))))))</f>
        <v>5.4600000000000009</v>
      </c>
      <c r="E146" t="str">
        <f>IF(C146="Initial Stage",'Calculation Sheet Crop 1'!$M$6,IF(C146="Crop Development Phase",'Calculation Sheet Crop 1'!$M$7,IF(C146="Mid Season",'Calculation Sheet Crop 1'!$M$8,IF(C146="Late Season Stage",'Calculation Sheet Crop 1'!$M$9,""))))</f>
        <v/>
      </c>
      <c r="F146">
        <f t="shared" si="27"/>
        <v>0</v>
      </c>
      <c r="P146">
        <f t="shared" si="28"/>
        <v>0</v>
      </c>
      <c r="Q146">
        <f t="shared" si="29"/>
        <v>0</v>
      </c>
      <c r="R146">
        <f t="shared" si="30"/>
        <v>0</v>
      </c>
      <c r="S146">
        <f t="shared" si="31"/>
        <v>0</v>
      </c>
      <c r="T146">
        <f t="shared" si="32"/>
        <v>0</v>
      </c>
      <c r="U146">
        <f t="shared" si="33"/>
        <v>0</v>
      </c>
      <c r="V146">
        <f t="shared" si="34"/>
        <v>0</v>
      </c>
      <c r="W146">
        <f t="shared" si="35"/>
        <v>0</v>
      </c>
      <c r="X146">
        <f t="shared" si="36"/>
        <v>0</v>
      </c>
      <c r="Y146">
        <f t="shared" si="37"/>
        <v>0</v>
      </c>
      <c r="Z146">
        <f t="shared" si="38"/>
        <v>0</v>
      </c>
      <c r="AA146">
        <f t="shared" si="39"/>
        <v>0</v>
      </c>
    </row>
    <row r="147" spans="2:27">
      <c r="B147" s="3">
        <v>42876</v>
      </c>
      <c r="C147" t="str">
        <f>IF(AND(B147&gt;='Calculation Sheet Crop 1'!$K$6,B147&lt;='Calculation Sheet Crop 1'!$L$6),"Initial Stage",IF(AND(B147+1&gt;'Calculation Sheet Crop 1'!$K$7,B147&lt;='Calculation Sheet Crop 1'!$L$7),"Crop Development Phase",IF(AND(B147+1&gt;'Calculation Sheet Crop 1'!$K$8,B147&lt;'Calculation Sheet Crop 1'!$L$8+1),"Mid Season",IF(AND(B147+1&gt;'Calculation Sheet Crop 1'!$K$9,B147-1&lt;'Calculation Sheet Crop 1'!$L$9),"Late Season Stage",""))))</f>
        <v/>
      </c>
      <c r="D147">
        <f>IF(MONTH(B147)=1,'General Calculation'!$E$22,IF(MONTH(B147)=2,'General Calculation'!$F$22,IF(MONTH(B147)=3,'General Calculation'!$G$22,IF(MONTH(B147)=4,'General Calculation'!$H$22,IF(MONTH(B147)=5,'General Calculation'!$I$22,IF(MONTH(B147)=6,'General Calculation'!$J$22,IF(MONTH(B147)=7,'General Calculation'!$K$22,IF(MONTH(B147)=8,'General Calculation'!$L$22,IF(MONTH(B147)=9,'General Calculation'!$M$22,IF(MONTH(B147)=10,'General Calculation'!$N$22,IF(MONTH(B147)=11,'General Calculation'!$O$22,IF(MONTH(B147)=12,'General Calculation'!$P$22,""))))))))))))</f>
        <v>5.4600000000000009</v>
      </c>
      <c r="E147" t="str">
        <f>IF(C147="Initial Stage",'Calculation Sheet Crop 1'!$M$6,IF(C147="Crop Development Phase",'Calculation Sheet Crop 1'!$M$7,IF(C147="Mid Season",'Calculation Sheet Crop 1'!$M$8,IF(C147="Late Season Stage",'Calculation Sheet Crop 1'!$M$9,""))))</f>
        <v/>
      </c>
      <c r="F147">
        <f t="shared" si="27"/>
        <v>0</v>
      </c>
      <c r="P147">
        <f t="shared" si="28"/>
        <v>0</v>
      </c>
      <c r="Q147">
        <f t="shared" si="29"/>
        <v>0</v>
      </c>
      <c r="R147">
        <f t="shared" si="30"/>
        <v>0</v>
      </c>
      <c r="S147">
        <f t="shared" si="31"/>
        <v>0</v>
      </c>
      <c r="T147">
        <f t="shared" si="32"/>
        <v>0</v>
      </c>
      <c r="U147">
        <f t="shared" si="33"/>
        <v>0</v>
      </c>
      <c r="V147">
        <f t="shared" si="34"/>
        <v>0</v>
      </c>
      <c r="W147">
        <f t="shared" si="35"/>
        <v>0</v>
      </c>
      <c r="X147">
        <f t="shared" si="36"/>
        <v>0</v>
      </c>
      <c r="Y147">
        <f t="shared" si="37"/>
        <v>0</v>
      </c>
      <c r="Z147">
        <f t="shared" si="38"/>
        <v>0</v>
      </c>
      <c r="AA147">
        <f t="shared" si="39"/>
        <v>0</v>
      </c>
    </row>
    <row r="148" spans="2:27">
      <c r="B148" s="3">
        <v>42877</v>
      </c>
      <c r="C148" t="str">
        <f>IF(AND(B148&gt;='Calculation Sheet Crop 1'!$K$6,B148&lt;='Calculation Sheet Crop 1'!$L$6),"Initial Stage",IF(AND(B148+1&gt;'Calculation Sheet Crop 1'!$K$7,B148&lt;='Calculation Sheet Crop 1'!$L$7),"Crop Development Phase",IF(AND(B148+1&gt;'Calculation Sheet Crop 1'!$K$8,B148&lt;'Calculation Sheet Crop 1'!$L$8+1),"Mid Season",IF(AND(B148+1&gt;'Calculation Sheet Crop 1'!$K$9,B148-1&lt;'Calculation Sheet Crop 1'!$L$9),"Late Season Stage",""))))</f>
        <v/>
      </c>
      <c r="D148">
        <f>IF(MONTH(B148)=1,'General Calculation'!$E$22,IF(MONTH(B148)=2,'General Calculation'!$F$22,IF(MONTH(B148)=3,'General Calculation'!$G$22,IF(MONTH(B148)=4,'General Calculation'!$H$22,IF(MONTH(B148)=5,'General Calculation'!$I$22,IF(MONTH(B148)=6,'General Calculation'!$J$22,IF(MONTH(B148)=7,'General Calculation'!$K$22,IF(MONTH(B148)=8,'General Calculation'!$L$22,IF(MONTH(B148)=9,'General Calculation'!$M$22,IF(MONTH(B148)=10,'General Calculation'!$N$22,IF(MONTH(B148)=11,'General Calculation'!$O$22,IF(MONTH(B148)=12,'General Calculation'!$P$22,""))))))))))))</f>
        <v>5.4600000000000009</v>
      </c>
      <c r="E148" t="str">
        <f>IF(C148="Initial Stage",'Calculation Sheet Crop 1'!$M$6,IF(C148="Crop Development Phase",'Calculation Sheet Crop 1'!$M$7,IF(C148="Mid Season",'Calculation Sheet Crop 1'!$M$8,IF(C148="Late Season Stage",'Calculation Sheet Crop 1'!$M$9,""))))</f>
        <v/>
      </c>
      <c r="F148">
        <f t="shared" si="27"/>
        <v>0</v>
      </c>
      <c r="P148">
        <f t="shared" si="28"/>
        <v>0</v>
      </c>
      <c r="Q148">
        <f t="shared" si="29"/>
        <v>0</v>
      </c>
      <c r="R148">
        <f t="shared" si="30"/>
        <v>0</v>
      </c>
      <c r="S148">
        <f t="shared" si="31"/>
        <v>0</v>
      </c>
      <c r="T148">
        <f t="shared" si="32"/>
        <v>0</v>
      </c>
      <c r="U148">
        <f t="shared" si="33"/>
        <v>0</v>
      </c>
      <c r="V148">
        <f t="shared" si="34"/>
        <v>0</v>
      </c>
      <c r="W148">
        <f t="shared" si="35"/>
        <v>0</v>
      </c>
      <c r="X148">
        <f t="shared" si="36"/>
        <v>0</v>
      </c>
      <c r="Y148">
        <f t="shared" si="37"/>
        <v>0</v>
      </c>
      <c r="Z148">
        <f t="shared" si="38"/>
        <v>0</v>
      </c>
      <c r="AA148">
        <f t="shared" si="39"/>
        <v>0</v>
      </c>
    </row>
    <row r="149" spans="2:27">
      <c r="B149" s="3">
        <v>42878</v>
      </c>
      <c r="C149" t="str">
        <f>IF(AND(B149&gt;='Calculation Sheet Crop 1'!$K$6,B149&lt;='Calculation Sheet Crop 1'!$L$6),"Initial Stage",IF(AND(B149+1&gt;'Calculation Sheet Crop 1'!$K$7,B149&lt;='Calculation Sheet Crop 1'!$L$7),"Crop Development Phase",IF(AND(B149+1&gt;'Calculation Sheet Crop 1'!$K$8,B149&lt;'Calculation Sheet Crop 1'!$L$8+1),"Mid Season",IF(AND(B149+1&gt;'Calculation Sheet Crop 1'!$K$9,B149-1&lt;'Calculation Sheet Crop 1'!$L$9),"Late Season Stage",""))))</f>
        <v/>
      </c>
      <c r="D149">
        <f>IF(MONTH(B149)=1,'General Calculation'!$E$22,IF(MONTH(B149)=2,'General Calculation'!$F$22,IF(MONTH(B149)=3,'General Calculation'!$G$22,IF(MONTH(B149)=4,'General Calculation'!$H$22,IF(MONTH(B149)=5,'General Calculation'!$I$22,IF(MONTH(B149)=6,'General Calculation'!$J$22,IF(MONTH(B149)=7,'General Calculation'!$K$22,IF(MONTH(B149)=8,'General Calculation'!$L$22,IF(MONTH(B149)=9,'General Calculation'!$M$22,IF(MONTH(B149)=10,'General Calculation'!$N$22,IF(MONTH(B149)=11,'General Calculation'!$O$22,IF(MONTH(B149)=12,'General Calculation'!$P$22,""))))))))))))</f>
        <v>5.4600000000000009</v>
      </c>
      <c r="E149" t="str">
        <f>IF(C149="Initial Stage",'Calculation Sheet Crop 1'!$M$6,IF(C149="Crop Development Phase",'Calculation Sheet Crop 1'!$M$7,IF(C149="Mid Season",'Calculation Sheet Crop 1'!$M$8,IF(C149="Late Season Stage",'Calculation Sheet Crop 1'!$M$9,""))))</f>
        <v/>
      </c>
      <c r="F149">
        <f t="shared" si="27"/>
        <v>0</v>
      </c>
      <c r="P149">
        <f t="shared" si="28"/>
        <v>0</v>
      </c>
      <c r="Q149">
        <f t="shared" si="29"/>
        <v>0</v>
      </c>
      <c r="R149">
        <f t="shared" si="30"/>
        <v>0</v>
      </c>
      <c r="S149">
        <f t="shared" si="31"/>
        <v>0</v>
      </c>
      <c r="T149">
        <f t="shared" si="32"/>
        <v>0</v>
      </c>
      <c r="U149">
        <f t="shared" si="33"/>
        <v>0</v>
      </c>
      <c r="V149">
        <f t="shared" si="34"/>
        <v>0</v>
      </c>
      <c r="W149">
        <f t="shared" si="35"/>
        <v>0</v>
      </c>
      <c r="X149">
        <f t="shared" si="36"/>
        <v>0</v>
      </c>
      <c r="Y149">
        <f t="shared" si="37"/>
        <v>0</v>
      </c>
      <c r="Z149">
        <f t="shared" si="38"/>
        <v>0</v>
      </c>
      <c r="AA149">
        <f t="shared" si="39"/>
        <v>0</v>
      </c>
    </row>
    <row r="150" spans="2:27">
      <c r="B150" s="3">
        <v>42879</v>
      </c>
      <c r="C150" t="str">
        <f>IF(AND(B150&gt;='Calculation Sheet Crop 1'!$K$6,B150&lt;='Calculation Sheet Crop 1'!$L$6),"Initial Stage",IF(AND(B150+1&gt;'Calculation Sheet Crop 1'!$K$7,B150&lt;='Calculation Sheet Crop 1'!$L$7),"Crop Development Phase",IF(AND(B150+1&gt;'Calculation Sheet Crop 1'!$K$8,B150&lt;'Calculation Sheet Crop 1'!$L$8+1),"Mid Season",IF(AND(B150+1&gt;'Calculation Sheet Crop 1'!$K$9,B150-1&lt;'Calculation Sheet Crop 1'!$L$9),"Late Season Stage",""))))</f>
        <v/>
      </c>
      <c r="D150">
        <f>IF(MONTH(B150)=1,'General Calculation'!$E$22,IF(MONTH(B150)=2,'General Calculation'!$F$22,IF(MONTH(B150)=3,'General Calculation'!$G$22,IF(MONTH(B150)=4,'General Calculation'!$H$22,IF(MONTH(B150)=5,'General Calculation'!$I$22,IF(MONTH(B150)=6,'General Calculation'!$J$22,IF(MONTH(B150)=7,'General Calculation'!$K$22,IF(MONTH(B150)=8,'General Calculation'!$L$22,IF(MONTH(B150)=9,'General Calculation'!$M$22,IF(MONTH(B150)=10,'General Calculation'!$N$22,IF(MONTH(B150)=11,'General Calculation'!$O$22,IF(MONTH(B150)=12,'General Calculation'!$P$22,""))))))))))))</f>
        <v>5.4600000000000009</v>
      </c>
      <c r="E150" t="str">
        <f>IF(C150="Initial Stage",'Calculation Sheet Crop 1'!$M$6,IF(C150="Crop Development Phase",'Calculation Sheet Crop 1'!$M$7,IF(C150="Mid Season",'Calculation Sheet Crop 1'!$M$8,IF(C150="Late Season Stage",'Calculation Sheet Crop 1'!$M$9,""))))</f>
        <v/>
      </c>
      <c r="F150">
        <f t="shared" si="27"/>
        <v>0</v>
      </c>
      <c r="P150">
        <f t="shared" si="28"/>
        <v>0</v>
      </c>
      <c r="Q150">
        <f t="shared" si="29"/>
        <v>0</v>
      </c>
      <c r="R150">
        <f t="shared" si="30"/>
        <v>0</v>
      </c>
      <c r="S150">
        <f t="shared" si="31"/>
        <v>0</v>
      </c>
      <c r="T150">
        <f t="shared" si="32"/>
        <v>0</v>
      </c>
      <c r="U150">
        <f t="shared" si="33"/>
        <v>0</v>
      </c>
      <c r="V150">
        <f t="shared" si="34"/>
        <v>0</v>
      </c>
      <c r="W150">
        <f t="shared" si="35"/>
        <v>0</v>
      </c>
      <c r="X150">
        <f t="shared" si="36"/>
        <v>0</v>
      </c>
      <c r="Y150">
        <f t="shared" si="37"/>
        <v>0</v>
      </c>
      <c r="Z150">
        <f t="shared" si="38"/>
        <v>0</v>
      </c>
      <c r="AA150">
        <f t="shared" si="39"/>
        <v>0</v>
      </c>
    </row>
    <row r="151" spans="2:27">
      <c r="B151" s="3">
        <v>42880</v>
      </c>
      <c r="C151" t="str">
        <f>IF(AND(B151&gt;='Calculation Sheet Crop 1'!$K$6,B151&lt;='Calculation Sheet Crop 1'!$L$6),"Initial Stage",IF(AND(B151+1&gt;'Calculation Sheet Crop 1'!$K$7,B151&lt;='Calculation Sheet Crop 1'!$L$7),"Crop Development Phase",IF(AND(B151+1&gt;'Calculation Sheet Crop 1'!$K$8,B151&lt;'Calculation Sheet Crop 1'!$L$8+1),"Mid Season",IF(AND(B151+1&gt;'Calculation Sheet Crop 1'!$K$9,B151-1&lt;'Calculation Sheet Crop 1'!$L$9),"Late Season Stage",""))))</f>
        <v/>
      </c>
      <c r="D151">
        <f>IF(MONTH(B151)=1,'General Calculation'!$E$22,IF(MONTH(B151)=2,'General Calculation'!$F$22,IF(MONTH(B151)=3,'General Calculation'!$G$22,IF(MONTH(B151)=4,'General Calculation'!$H$22,IF(MONTH(B151)=5,'General Calculation'!$I$22,IF(MONTH(B151)=6,'General Calculation'!$J$22,IF(MONTH(B151)=7,'General Calculation'!$K$22,IF(MONTH(B151)=8,'General Calculation'!$L$22,IF(MONTH(B151)=9,'General Calculation'!$M$22,IF(MONTH(B151)=10,'General Calculation'!$N$22,IF(MONTH(B151)=11,'General Calculation'!$O$22,IF(MONTH(B151)=12,'General Calculation'!$P$22,""))))))))))))</f>
        <v>5.4600000000000009</v>
      </c>
      <c r="E151" t="str">
        <f>IF(C151="Initial Stage",'Calculation Sheet Crop 1'!$M$6,IF(C151="Crop Development Phase",'Calculation Sheet Crop 1'!$M$7,IF(C151="Mid Season",'Calculation Sheet Crop 1'!$M$8,IF(C151="Late Season Stage",'Calculation Sheet Crop 1'!$M$9,""))))</f>
        <v/>
      </c>
      <c r="F151">
        <f t="shared" si="27"/>
        <v>0</v>
      </c>
      <c r="P151">
        <f t="shared" si="28"/>
        <v>0</v>
      </c>
      <c r="Q151">
        <f t="shared" si="29"/>
        <v>0</v>
      </c>
      <c r="R151">
        <f t="shared" si="30"/>
        <v>0</v>
      </c>
      <c r="S151">
        <f t="shared" si="31"/>
        <v>0</v>
      </c>
      <c r="T151">
        <f t="shared" si="32"/>
        <v>0</v>
      </c>
      <c r="U151">
        <f t="shared" si="33"/>
        <v>0</v>
      </c>
      <c r="V151">
        <f t="shared" si="34"/>
        <v>0</v>
      </c>
      <c r="W151">
        <f t="shared" si="35"/>
        <v>0</v>
      </c>
      <c r="X151">
        <f t="shared" si="36"/>
        <v>0</v>
      </c>
      <c r="Y151">
        <f t="shared" si="37"/>
        <v>0</v>
      </c>
      <c r="Z151">
        <f t="shared" si="38"/>
        <v>0</v>
      </c>
      <c r="AA151">
        <f t="shared" si="39"/>
        <v>0</v>
      </c>
    </row>
    <row r="152" spans="2:27">
      <c r="B152" s="3">
        <v>42881</v>
      </c>
      <c r="C152" t="str">
        <f>IF(AND(B152&gt;='Calculation Sheet Crop 1'!$K$6,B152&lt;='Calculation Sheet Crop 1'!$L$6),"Initial Stage",IF(AND(B152+1&gt;'Calculation Sheet Crop 1'!$K$7,B152&lt;='Calculation Sheet Crop 1'!$L$7),"Crop Development Phase",IF(AND(B152+1&gt;'Calculation Sheet Crop 1'!$K$8,B152&lt;'Calculation Sheet Crop 1'!$L$8+1),"Mid Season",IF(AND(B152+1&gt;'Calculation Sheet Crop 1'!$K$9,B152-1&lt;'Calculation Sheet Crop 1'!$L$9),"Late Season Stage",""))))</f>
        <v/>
      </c>
      <c r="D152">
        <f>IF(MONTH(B152)=1,'General Calculation'!$E$22,IF(MONTH(B152)=2,'General Calculation'!$F$22,IF(MONTH(B152)=3,'General Calculation'!$G$22,IF(MONTH(B152)=4,'General Calculation'!$H$22,IF(MONTH(B152)=5,'General Calculation'!$I$22,IF(MONTH(B152)=6,'General Calculation'!$J$22,IF(MONTH(B152)=7,'General Calculation'!$K$22,IF(MONTH(B152)=8,'General Calculation'!$L$22,IF(MONTH(B152)=9,'General Calculation'!$M$22,IF(MONTH(B152)=10,'General Calculation'!$N$22,IF(MONTH(B152)=11,'General Calculation'!$O$22,IF(MONTH(B152)=12,'General Calculation'!$P$22,""))))))))))))</f>
        <v>5.4600000000000009</v>
      </c>
      <c r="E152" t="str">
        <f>IF(C152="Initial Stage",'Calculation Sheet Crop 1'!$M$6,IF(C152="Crop Development Phase",'Calculation Sheet Crop 1'!$M$7,IF(C152="Mid Season",'Calculation Sheet Crop 1'!$M$8,IF(C152="Late Season Stage",'Calculation Sheet Crop 1'!$M$9,""))))</f>
        <v/>
      </c>
      <c r="F152">
        <f t="shared" si="27"/>
        <v>0</v>
      </c>
      <c r="P152">
        <f t="shared" si="28"/>
        <v>0</v>
      </c>
      <c r="Q152">
        <f t="shared" si="29"/>
        <v>0</v>
      </c>
      <c r="R152">
        <f t="shared" si="30"/>
        <v>0</v>
      </c>
      <c r="S152">
        <f t="shared" si="31"/>
        <v>0</v>
      </c>
      <c r="T152">
        <f t="shared" si="32"/>
        <v>0</v>
      </c>
      <c r="U152">
        <f t="shared" si="33"/>
        <v>0</v>
      </c>
      <c r="V152">
        <f t="shared" si="34"/>
        <v>0</v>
      </c>
      <c r="W152">
        <f t="shared" si="35"/>
        <v>0</v>
      </c>
      <c r="X152">
        <f t="shared" si="36"/>
        <v>0</v>
      </c>
      <c r="Y152">
        <f t="shared" si="37"/>
        <v>0</v>
      </c>
      <c r="Z152">
        <f t="shared" si="38"/>
        <v>0</v>
      </c>
      <c r="AA152">
        <f t="shared" si="39"/>
        <v>0</v>
      </c>
    </row>
    <row r="153" spans="2:27">
      <c r="B153" s="3">
        <v>42882</v>
      </c>
      <c r="C153" t="str">
        <f>IF(AND(B153&gt;='Calculation Sheet Crop 1'!$K$6,B153&lt;='Calculation Sheet Crop 1'!$L$6),"Initial Stage",IF(AND(B153+1&gt;'Calculation Sheet Crop 1'!$K$7,B153&lt;='Calculation Sheet Crop 1'!$L$7),"Crop Development Phase",IF(AND(B153+1&gt;'Calculation Sheet Crop 1'!$K$8,B153&lt;'Calculation Sheet Crop 1'!$L$8+1),"Mid Season",IF(AND(B153+1&gt;'Calculation Sheet Crop 1'!$K$9,B153-1&lt;'Calculation Sheet Crop 1'!$L$9),"Late Season Stage",""))))</f>
        <v/>
      </c>
      <c r="D153">
        <f>IF(MONTH(B153)=1,'General Calculation'!$E$22,IF(MONTH(B153)=2,'General Calculation'!$F$22,IF(MONTH(B153)=3,'General Calculation'!$G$22,IF(MONTH(B153)=4,'General Calculation'!$H$22,IF(MONTH(B153)=5,'General Calculation'!$I$22,IF(MONTH(B153)=6,'General Calculation'!$J$22,IF(MONTH(B153)=7,'General Calculation'!$K$22,IF(MONTH(B153)=8,'General Calculation'!$L$22,IF(MONTH(B153)=9,'General Calculation'!$M$22,IF(MONTH(B153)=10,'General Calculation'!$N$22,IF(MONTH(B153)=11,'General Calculation'!$O$22,IF(MONTH(B153)=12,'General Calculation'!$P$22,""))))))))))))</f>
        <v>5.4600000000000009</v>
      </c>
      <c r="E153" t="str">
        <f>IF(C153="Initial Stage",'Calculation Sheet Crop 1'!$M$6,IF(C153="Crop Development Phase",'Calculation Sheet Crop 1'!$M$7,IF(C153="Mid Season",'Calculation Sheet Crop 1'!$M$8,IF(C153="Late Season Stage",'Calculation Sheet Crop 1'!$M$9,""))))</f>
        <v/>
      </c>
      <c r="F153">
        <f t="shared" si="27"/>
        <v>0</v>
      </c>
      <c r="P153">
        <f t="shared" si="28"/>
        <v>0</v>
      </c>
      <c r="Q153">
        <f t="shared" si="29"/>
        <v>0</v>
      </c>
      <c r="R153">
        <f t="shared" si="30"/>
        <v>0</v>
      </c>
      <c r="S153">
        <f t="shared" si="31"/>
        <v>0</v>
      </c>
      <c r="T153">
        <f t="shared" si="32"/>
        <v>0</v>
      </c>
      <c r="U153">
        <f t="shared" si="33"/>
        <v>0</v>
      </c>
      <c r="V153">
        <f t="shared" si="34"/>
        <v>0</v>
      </c>
      <c r="W153">
        <f t="shared" si="35"/>
        <v>0</v>
      </c>
      <c r="X153">
        <f t="shared" si="36"/>
        <v>0</v>
      </c>
      <c r="Y153">
        <f t="shared" si="37"/>
        <v>0</v>
      </c>
      <c r="Z153">
        <f t="shared" si="38"/>
        <v>0</v>
      </c>
      <c r="AA153">
        <f t="shared" si="39"/>
        <v>0</v>
      </c>
    </row>
    <row r="154" spans="2:27">
      <c r="B154" s="3">
        <v>42883</v>
      </c>
      <c r="C154" t="str">
        <f>IF(AND(B154&gt;='Calculation Sheet Crop 1'!$K$6,B154&lt;='Calculation Sheet Crop 1'!$L$6),"Initial Stage",IF(AND(B154+1&gt;'Calculation Sheet Crop 1'!$K$7,B154&lt;='Calculation Sheet Crop 1'!$L$7),"Crop Development Phase",IF(AND(B154+1&gt;'Calculation Sheet Crop 1'!$K$8,B154&lt;'Calculation Sheet Crop 1'!$L$8+1),"Mid Season",IF(AND(B154+1&gt;'Calculation Sheet Crop 1'!$K$9,B154-1&lt;'Calculation Sheet Crop 1'!$L$9),"Late Season Stage",""))))</f>
        <v/>
      </c>
      <c r="D154">
        <f>IF(MONTH(B154)=1,'General Calculation'!$E$22,IF(MONTH(B154)=2,'General Calculation'!$F$22,IF(MONTH(B154)=3,'General Calculation'!$G$22,IF(MONTH(B154)=4,'General Calculation'!$H$22,IF(MONTH(B154)=5,'General Calculation'!$I$22,IF(MONTH(B154)=6,'General Calculation'!$J$22,IF(MONTH(B154)=7,'General Calculation'!$K$22,IF(MONTH(B154)=8,'General Calculation'!$L$22,IF(MONTH(B154)=9,'General Calculation'!$M$22,IF(MONTH(B154)=10,'General Calculation'!$N$22,IF(MONTH(B154)=11,'General Calculation'!$O$22,IF(MONTH(B154)=12,'General Calculation'!$P$22,""))))))))))))</f>
        <v>5.4600000000000009</v>
      </c>
      <c r="E154" t="str">
        <f>IF(C154="Initial Stage",'Calculation Sheet Crop 1'!$M$6,IF(C154="Crop Development Phase",'Calculation Sheet Crop 1'!$M$7,IF(C154="Mid Season",'Calculation Sheet Crop 1'!$M$8,IF(C154="Late Season Stage",'Calculation Sheet Crop 1'!$M$9,""))))</f>
        <v/>
      </c>
      <c r="F154">
        <f t="shared" si="27"/>
        <v>0</v>
      </c>
      <c r="P154">
        <f t="shared" si="28"/>
        <v>0</v>
      </c>
      <c r="Q154">
        <f t="shared" si="29"/>
        <v>0</v>
      </c>
      <c r="R154">
        <f t="shared" si="30"/>
        <v>0</v>
      </c>
      <c r="S154">
        <f t="shared" si="31"/>
        <v>0</v>
      </c>
      <c r="T154">
        <f t="shared" si="32"/>
        <v>0</v>
      </c>
      <c r="U154">
        <f t="shared" si="33"/>
        <v>0</v>
      </c>
      <c r="V154">
        <f t="shared" si="34"/>
        <v>0</v>
      </c>
      <c r="W154">
        <f t="shared" si="35"/>
        <v>0</v>
      </c>
      <c r="X154">
        <f t="shared" si="36"/>
        <v>0</v>
      </c>
      <c r="Y154">
        <f t="shared" si="37"/>
        <v>0</v>
      </c>
      <c r="Z154">
        <f t="shared" si="38"/>
        <v>0</v>
      </c>
      <c r="AA154">
        <f t="shared" si="39"/>
        <v>0</v>
      </c>
    </row>
    <row r="155" spans="2:27">
      <c r="B155" s="3">
        <v>42884</v>
      </c>
      <c r="C155" t="str">
        <f>IF(AND(B155&gt;='Calculation Sheet Crop 1'!$K$6,B155&lt;='Calculation Sheet Crop 1'!$L$6),"Initial Stage",IF(AND(B155+1&gt;'Calculation Sheet Crop 1'!$K$7,B155&lt;='Calculation Sheet Crop 1'!$L$7),"Crop Development Phase",IF(AND(B155+1&gt;'Calculation Sheet Crop 1'!$K$8,B155&lt;'Calculation Sheet Crop 1'!$L$8+1),"Mid Season",IF(AND(B155+1&gt;'Calculation Sheet Crop 1'!$K$9,B155-1&lt;'Calculation Sheet Crop 1'!$L$9),"Late Season Stage",""))))</f>
        <v/>
      </c>
      <c r="D155">
        <f>IF(MONTH(B155)=1,'General Calculation'!$E$22,IF(MONTH(B155)=2,'General Calculation'!$F$22,IF(MONTH(B155)=3,'General Calculation'!$G$22,IF(MONTH(B155)=4,'General Calculation'!$H$22,IF(MONTH(B155)=5,'General Calculation'!$I$22,IF(MONTH(B155)=6,'General Calculation'!$J$22,IF(MONTH(B155)=7,'General Calculation'!$K$22,IF(MONTH(B155)=8,'General Calculation'!$L$22,IF(MONTH(B155)=9,'General Calculation'!$M$22,IF(MONTH(B155)=10,'General Calculation'!$N$22,IF(MONTH(B155)=11,'General Calculation'!$O$22,IF(MONTH(B155)=12,'General Calculation'!$P$22,""))))))))))))</f>
        <v>5.4600000000000009</v>
      </c>
      <c r="E155" t="str">
        <f>IF(C155="Initial Stage",'Calculation Sheet Crop 1'!$M$6,IF(C155="Crop Development Phase",'Calculation Sheet Crop 1'!$M$7,IF(C155="Mid Season",'Calculation Sheet Crop 1'!$M$8,IF(C155="Late Season Stage",'Calculation Sheet Crop 1'!$M$9,""))))</f>
        <v/>
      </c>
      <c r="F155">
        <f t="shared" si="27"/>
        <v>0</v>
      </c>
      <c r="P155">
        <f t="shared" si="28"/>
        <v>0</v>
      </c>
      <c r="Q155">
        <f t="shared" si="29"/>
        <v>0</v>
      </c>
      <c r="R155">
        <f t="shared" si="30"/>
        <v>0</v>
      </c>
      <c r="S155">
        <f t="shared" si="31"/>
        <v>0</v>
      </c>
      <c r="T155">
        <f t="shared" si="32"/>
        <v>0</v>
      </c>
      <c r="U155">
        <f t="shared" si="33"/>
        <v>0</v>
      </c>
      <c r="V155">
        <f t="shared" si="34"/>
        <v>0</v>
      </c>
      <c r="W155">
        <f t="shared" si="35"/>
        <v>0</v>
      </c>
      <c r="X155">
        <f t="shared" si="36"/>
        <v>0</v>
      </c>
      <c r="Y155">
        <f t="shared" si="37"/>
        <v>0</v>
      </c>
      <c r="Z155">
        <f t="shared" si="38"/>
        <v>0</v>
      </c>
      <c r="AA155">
        <f t="shared" si="39"/>
        <v>0</v>
      </c>
    </row>
    <row r="156" spans="2:27">
      <c r="B156" s="3">
        <v>42885</v>
      </c>
      <c r="C156" t="str">
        <f>IF(AND(B156&gt;='Calculation Sheet Crop 1'!$K$6,B156&lt;='Calculation Sheet Crop 1'!$L$6),"Initial Stage",IF(AND(B156+1&gt;'Calculation Sheet Crop 1'!$K$7,B156&lt;='Calculation Sheet Crop 1'!$L$7),"Crop Development Phase",IF(AND(B156+1&gt;'Calculation Sheet Crop 1'!$K$8,B156&lt;'Calculation Sheet Crop 1'!$L$8+1),"Mid Season",IF(AND(B156+1&gt;'Calculation Sheet Crop 1'!$K$9,B156-1&lt;'Calculation Sheet Crop 1'!$L$9),"Late Season Stage",""))))</f>
        <v/>
      </c>
      <c r="D156">
        <f>IF(MONTH(B156)=1,'General Calculation'!$E$22,IF(MONTH(B156)=2,'General Calculation'!$F$22,IF(MONTH(B156)=3,'General Calculation'!$G$22,IF(MONTH(B156)=4,'General Calculation'!$H$22,IF(MONTH(B156)=5,'General Calculation'!$I$22,IF(MONTH(B156)=6,'General Calculation'!$J$22,IF(MONTH(B156)=7,'General Calculation'!$K$22,IF(MONTH(B156)=8,'General Calculation'!$L$22,IF(MONTH(B156)=9,'General Calculation'!$M$22,IF(MONTH(B156)=10,'General Calculation'!$N$22,IF(MONTH(B156)=11,'General Calculation'!$O$22,IF(MONTH(B156)=12,'General Calculation'!$P$22,""))))))))))))</f>
        <v>5.4600000000000009</v>
      </c>
      <c r="E156" t="str">
        <f>IF(C156="Initial Stage",'Calculation Sheet Crop 1'!$M$6,IF(C156="Crop Development Phase",'Calculation Sheet Crop 1'!$M$7,IF(C156="Mid Season",'Calculation Sheet Crop 1'!$M$8,IF(C156="Late Season Stage",'Calculation Sheet Crop 1'!$M$9,""))))</f>
        <v/>
      </c>
      <c r="F156">
        <f t="shared" si="27"/>
        <v>0</v>
      </c>
      <c r="P156">
        <f t="shared" si="28"/>
        <v>0</v>
      </c>
      <c r="Q156">
        <f t="shared" si="29"/>
        <v>0</v>
      </c>
      <c r="R156">
        <f t="shared" si="30"/>
        <v>0</v>
      </c>
      <c r="S156">
        <f t="shared" si="31"/>
        <v>0</v>
      </c>
      <c r="T156">
        <f t="shared" si="32"/>
        <v>0</v>
      </c>
      <c r="U156">
        <f t="shared" si="33"/>
        <v>0</v>
      </c>
      <c r="V156">
        <f t="shared" si="34"/>
        <v>0</v>
      </c>
      <c r="W156">
        <f t="shared" si="35"/>
        <v>0</v>
      </c>
      <c r="X156">
        <f t="shared" si="36"/>
        <v>0</v>
      </c>
      <c r="Y156">
        <f t="shared" si="37"/>
        <v>0</v>
      </c>
      <c r="Z156">
        <f t="shared" si="38"/>
        <v>0</v>
      </c>
      <c r="AA156">
        <f t="shared" si="39"/>
        <v>0</v>
      </c>
    </row>
    <row r="157" spans="2:27">
      <c r="B157" s="3">
        <v>42886</v>
      </c>
      <c r="C157" t="str">
        <f>IF(AND(B157&gt;='Calculation Sheet Crop 1'!$K$6,B157&lt;='Calculation Sheet Crop 1'!$L$6),"Initial Stage",IF(AND(B157+1&gt;'Calculation Sheet Crop 1'!$K$7,B157&lt;='Calculation Sheet Crop 1'!$L$7),"Crop Development Phase",IF(AND(B157+1&gt;'Calculation Sheet Crop 1'!$K$8,B157&lt;'Calculation Sheet Crop 1'!$L$8+1),"Mid Season",IF(AND(B157+1&gt;'Calculation Sheet Crop 1'!$K$9,B157-1&lt;'Calculation Sheet Crop 1'!$L$9),"Late Season Stage",""))))</f>
        <v/>
      </c>
      <c r="D157">
        <f>IF(MONTH(B157)=1,'General Calculation'!$E$22,IF(MONTH(B157)=2,'General Calculation'!$F$22,IF(MONTH(B157)=3,'General Calculation'!$G$22,IF(MONTH(B157)=4,'General Calculation'!$H$22,IF(MONTH(B157)=5,'General Calculation'!$I$22,IF(MONTH(B157)=6,'General Calculation'!$J$22,IF(MONTH(B157)=7,'General Calculation'!$K$22,IF(MONTH(B157)=8,'General Calculation'!$L$22,IF(MONTH(B157)=9,'General Calculation'!$M$22,IF(MONTH(B157)=10,'General Calculation'!$N$22,IF(MONTH(B157)=11,'General Calculation'!$O$22,IF(MONTH(B157)=12,'General Calculation'!$P$22,""))))))))))))</f>
        <v>5.4600000000000009</v>
      </c>
      <c r="E157" t="str">
        <f>IF(C157="Initial Stage",'Calculation Sheet Crop 1'!$M$6,IF(C157="Crop Development Phase",'Calculation Sheet Crop 1'!$M$7,IF(C157="Mid Season",'Calculation Sheet Crop 1'!$M$8,IF(C157="Late Season Stage",'Calculation Sheet Crop 1'!$M$9,""))))</f>
        <v/>
      </c>
      <c r="F157">
        <f t="shared" si="27"/>
        <v>0</v>
      </c>
      <c r="P157">
        <f t="shared" si="28"/>
        <v>0</v>
      </c>
      <c r="Q157">
        <f t="shared" si="29"/>
        <v>0</v>
      </c>
      <c r="R157">
        <f t="shared" si="30"/>
        <v>0</v>
      </c>
      <c r="S157">
        <f t="shared" si="31"/>
        <v>0</v>
      </c>
      <c r="T157">
        <f t="shared" si="32"/>
        <v>0</v>
      </c>
      <c r="U157">
        <f t="shared" si="33"/>
        <v>0</v>
      </c>
      <c r="V157">
        <f t="shared" si="34"/>
        <v>0</v>
      </c>
      <c r="W157">
        <f t="shared" si="35"/>
        <v>0</v>
      </c>
      <c r="X157">
        <f t="shared" si="36"/>
        <v>0</v>
      </c>
      <c r="Y157">
        <f t="shared" si="37"/>
        <v>0</v>
      </c>
      <c r="Z157">
        <f t="shared" si="38"/>
        <v>0</v>
      </c>
      <c r="AA157">
        <f t="shared" si="39"/>
        <v>0</v>
      </c>
    </row>
    <row r="158" spans="2:27">
      <c r="B158" s="3">
        <v>42887</v>
      </c>
      <c r="C158" t="str">
        <f>IF(AND(B158&gt;='Calculation Sheet Crop 1'!$K$6,B158&lt;='Calculation Sheet Crop 1'!$L$6),"Initial Stage",IF(AND(B158+1&gt;'Calculation Sheet Crop 1'!$K$7,B158&lt;='Calculation Sheet Crop 1'!$L$7),"Crop Development Phase",IF(AND(B158+1&gt;'Calculation Sheet Crop 1'!$K$8,B158&lt;'Calculation Sheet Crop 1'!$L$8+1),"Mid Season",IF(AND(B158+1&gt;'Calculation Sheet Crop 1'!$K$9,B158-1&lt;'Calculation Sheet Crop 1'!$L$9),"Late Season Stage",""))))</f>
        <v/>
      </c>
      <c r="D158">
        <f>IF(MONTH(B158)=1,'General Calculation'!$E$22,IF(MONTH(B158)=2,'General Calculation'!$F$22,IF(MONTH(B158)=3,'General Calculation'!$G$22,IF(MONTH(B158)=4,'General Calculation'!$H$22,IF(MONTH(B158)=5,'General Calculation'!$I$22,IF(MONTH(B158)=6,'General Calculation'!$J$22,IF(MONTH(B158)=7,'General Calculation'!$K$22,IF(MONTH(B158)=8,'General Calculation'!$L$22,IF(MONTH(B158)=9,'General Calculation'!$M$22,IF(MONTH(B158)=10,'General Calculation'!$N$22,IF(MONTH(B158)=11,'General Calculation'!$O$22,IF(MONTH(B158)=12,'General Calculation'!$P$22,""))))))))))))</f>
        <v>5.3881999999999994</v>
      </c>
      <c r="E158" t="str">
        <f>IF(C158="Initial Stage",'Calculation Sheet Crop 1'!$M$6,IF(C158="Crop Development Phase",'Calculation Sheet Crop 1'!$M$7,IF(C158="Mid Season",'Calculation Sheet Crop 1'!$M$8,IF(C158="Late Season Stage",'Calculation Sheet Crop 1'!$M$9,""))))</f>
        <v/>
      </c>
      <c r="F158">
        <f t="shared" si="27"/>
        <v>0</v>
      </c>
      <c r="P158">
        <f t="shared" si="28"/>
        <v>0</v>
      </c>
      <c r="Q158">
        <f t="shared" si="29"/>
        <v>0</v>
      </c>
      <c r="R158">
        <f t="shared" si="30"/>
        <v>0</v>
      </c>
      <c r="S158">
        <f t="shared" si="31"/>
        <v>0</v>
      </c>
      <c r="T158">
        <f t="shared" si="32"/>
        <v>0</v>
      </c>
      <c r="U158">
        <f t="shared" si="33"/>
        <v>0</v>
      </c>
      <c r="V158">
        <f t="shared" si="34"/>
        <v>0</v>
      </c>
      <c r="W158">
        <f t="shared" si="35"/>
        <v>0</v>
      </c>
      <c r="X158">
        <f t="shared" si="36"/>
        <v>0</v>
      </c>
      <c r="Y158">
        <f t="shared" si="37"/>
        <v>0</v>
      </c>
      <c r="Z158">
        <f t="shared" si="38"/>
        <v>0</v>
      </c>
      <c r="AA158">
        <f t="shared" si="39"/>
        <v>0</v>
      </c>
    </row>
    <row r="159" spans="2:27">
      <c r="B159" s="3">
        <v>42888</v>
      </c>
      <c r="C159" t="str">
        <f>IF(AND(B159&gt;='Calculation Sheet Crop 1'!$K$6,B159&lt;='Calculation Sheet Crop 1'!$L$6),"Initial Stage",IF(AND(B159+1&gt;'Calculation Sheet Crop 1'!$K$7,B159&lt;='Calculation Sheet Crop 1'!$L$7),"Crop Development Phase",IF(AND(B159+1&gt;'Calculation Sheet Crop 1'!$K$8,B159&lt;'Calculation Sheet Crop 1'!$L$8+1),"Mid Season",IF(AND(B159+1&gt;'Calculation Sheet Crop 1'!$K$9,B159-1&lt;'Calculation Sheet Crop 1'!$L$9),"Late Season Stage",""))))</f>
        <v/>
      </c>
      <c r="D159">
        <f>IF(MONTH(B159)=1,'General Calculation'!$E$22,IF(MONTH(B159)=2,'General Calculation'!$F$22,IF(MONTH(B159)=3,'General Calculation'!$G$22,IF(MONTH(B159)=4,'General Calculation'!$H$22,IF(MONTH(B159)=5,'General Calculation'!$I$22,IF(MONTH(B159)=6,'General Calculation'!$J$22,IF(MONTH(B159)=7,'General Calculation'!$K$22,IF(MONTH(B159)=8,'General Calculation'!$L$22,IF(MONTH(B159)=9,'General Calculation'!$M$22,IF(MONTH(B159)=10,'General Calculation'!$N$22,IF(MONTH(B159)=11,'General Calculation'!$O$22,IF(MONTH(B159)=12,'General Calculation'!$P$22,""))))))))))))</f>
        <v>5.3881999999999994</v>
      </c>
      <c r="E159" t="str">
        <f>IF(C159="Initial Stage",'Calculation Sheet Crop 1'!$M$6,IF(C159="Crop Development Phase",'Calculation Sheet Crop 1'!$M$7,IF(C159="Mid Season",'Calculation Sheet Crop 1'!$M$8,IF(C159="Late Season Stage",'Calculation Sheet Crop 1'!$M$9,""))))</f>
        <v/>
      </c>
      <c r="F159">
        <f t="shared" si="27"/>
        <v>0</v>
      </c>
      <c r="P159">
        <f t="shared" si="28"/>
        <v>0</v>
      </c>
      <c r="Q159">
        <f t="shared" si="29"/>
        <v>0</v>
      </c>
      <c r="R159">
        <f t="shared" si="30"/>
        <v>0</v>
      </c>
      <c r="S159">
        <f t="shared" si="31"/>
        <v>0</v>
      </c>
      <c r="T159">
        <f t="shared" si="32"/>
        <v>0</v>
      </c>
      <c r="U159">
        <f t="shared" si="33"/>
        <v>0</v>
      </c>
      <c r="V159">
        <f t="shared" si="34"/>
        <v>0</v>
      </c>
      <c r="W159">
        <f t="shared" si="35"/>
        <v>0</v>
      </c>
      <c r="X159">
        <f t="shared" si="36"/>
        <v>0</v>
      </c>
      <c r="Y159">
        <f t="shared" si="37"/>
        <v>0</v>
      </c>
      <c r="Z159">
        <f t="shared" si="38"/>
        <v>0</v>
      </c>
      <c r="AA159">
        <f t="shared" si="39"/>
        <v>0</v>
      </c>
    </row>
    <row r="160" spans="2:27">
      <c r="B160" s="3">
        <v>42889</v>
      </c>
      <c r="C160" t="str">
        <f>IF(AND(B160&gt;='Calculation Sheet Crop 1'!$K$6,B160&lt;='Calculation Sheet Crop 1'!$L$6),"Initial Stage",IF(AND(B160+1&gt;'Calculation Sheet Crop 1'!$K$7,B160&lt;='Calculation Sheet Crop 1'!$L$7),"Crop Development Phase",IF(AND(B160+1&gt;'Calculation Sheet Crop 1'!$K$8,B160&lt;'Calculation Sheet Crop 1'!$L$8+1),"Mid Season",IF(AND(B160+1&gt;'Calculation Sheet Crop 1'!$K$9,B160-1&lt;'Calculation Sheet Crop 1'!$L$9),"Late Season Stage",""))))</f>
        <v/>
      </c>
      <c r="D160">
        <f>IF(MONTH(B160)=1,'General Calculation'!$E$22,IF(MONTH(B160)=2,'General Calculation'!$F$22,IF(MONTH(B160)=3,'General Calculation'!$G$22,IF(MONTH(B160)=4,'General Calculation'!$H$22,IF(MONTH(B160)=5,'General Calculation'!$I$22,IF(MONTH(B160)=6,'General Calculation'!$J$22,IF(MONTH(B160)=7,'General Calculation'!$K$22,IF(MONTH(B160)=8,'General Calculation'!$L$22,IF(MONTH(B160)=9,'General Calculation'!$M$22,IF(MONTH(B160)=10,'General Calculation'!$N$22,IF(MONTH(B160)=11,'General Calculation'!$O$22,IF(MONTH(B160)=12,'General Calculation'!$P$22,""))))))))))))</f>
        <v>5.3881999999999994</v>
      </c>
      <c r="E160" t="str">
        <f>IF(C160="Initial Stage",'Calculation Sheet Crop 1'!$M$6,IF(C160="Crop Development Phase",'Calculation Sheet Crop 1'!$M$7,IF(C160="Mid Season",'Calculation Sheet Crop 1'!$M$8,IF(C160="Late Season Stage",'Calculation Sheet Crop 1'!$M$9,""))))</f>
        <v/>
      </c>
      <c r="F160">
        <f t="shared" si="27"/>
        <v>0</v>
      </c>
      <c r="P160">
        <f t="shared" si="28"/>
        <v>0</v>
      </c>
      <c r="Q160">
        <f t="shared" si="29"/>
        <v>0</v>
      </c>
      <c r="R160">
        <f t="shared" si="30"/>
        <v>0</v>
      </c>
      <c r="S160">
        <f t="shared" si="31"/>
        <v>0</v>
      </c>
      <c r="T160">
        <f t="shared" si="32"/>
        <v>0</v>
      </c>
      <c r="U160">
        <f t="shared" si="33"/>
        <v>0</v>
      </c>
      <c r="V160">
        <f t="shared" si="34"/>
        <v>0</v>
      </c>
      <c r="W160">
        <f t="shared" si="35"/>
        <v>0</v>
      </c>
      <c r="X160">
        <f t="shared" si="36"/>
        <v>0</v>
      </c>
      <c r="Y160">
        <f t="shared" si="37"/>
        <v>0</v>
      </c>
      <c r="Z160">
        <f t="shared" si="38"/>
        <v>0</v>
      </c>
      <c r="AA160">
        <f t="shared" si="39"/>
        <v>0</v>
      </c>
    </row>
    <row r="161" spans="2:27">
      <c r="B161" s="3">
        <v>42890</v>
      </c>
      <c r="C161" t="str">
        <f>IF(AND(B161&gt;='Calculation Sheet Crop 1'!$K$6,B161&lt;='Calculation Sheet Crop 1'!$L$6),"Initial Stage",IF(AND(B161+1&gt;'Calculation Sheet Crop 1'!$K$7,B161&lt;='Calculation Sheet Crop 1'!$L$7),"Crop Development Phase",IF(AND(B161+1&gt;'Calculation Sheet Crop 1'!$K$8,B161&lt;'Calculation Sheet Crop 1'!$L$8+1),"Mid Season",IF(AND(B161+1&gt;'Calculation Sheet Crop 1'!$K$9,B161-1&lt;'Calculation Sheet Crop 1'!$L$9),"Late Season Stage",""))))</f>
        <v/>
      </c>
      <c r="D161">
        <f>IF(MONTH(B161)=1,'General Calculation'!$E$22,IF(MONTH(B161)=2,'General Calculation'!$F$22,IF(MONTH(B161)=3,'General Calculation'!$G$22,IF(MONTH(B161)=4,'General Calculation'!$H$22,IF(MONTH(B161)=5,'General Calculation'!$I$22,IF(MONTH(B161)=6,'General Calculation'!$J$22,IF(MONTH(B161)=7,'General Calculation'!$K$22,IF(MONTH(B161)=8,'General Calculation'!$L$22,IF(MONTH(B161)=9,'General Calculation'!$M$22,IF(MONTH(B161)=10,'General Calculation'!$N$22,IF(MONTH(B161)=11,'General Calculation'!$O$22,IF(MONTH(B161)=12,'General Calculation'!$P$22,""))))))))))))</f>
        <v>5.3881999999999994</v>
      </c>
      <c r="E161" t="str">
        <f>IF(C161="Initial Stage",'Calculation Sheet Crop 1'!$M$6,IF(C161="Crop Development Phase",'Calculation Sheet Crop 1'!$M$7,IF(C161="Mid Season",'Calculation Sheet Crop 1'!$M$8,IF(C161="Late Season Stage",'Calculation Sheet Crop 1'!$M$9,""))))</f>
        <v/>
      </c>
      <c r="F161">
        <f t="shared" si="27"/>
        <v>0</v>
      </c>
      <c r="P161">
        <f t="shared" si="28"/>
        <v>0</v>
      </c>
      <c r="Q161">
        <f t="shared" si="29"/>
        <v>0</v>
      </c>
      <c r="R161">
        <f t="shared" si="30"/>
        <v>0</v>
      </c>
      <c r="S161">
        <f t="shared" si="31"/>
        <v>0</v>
      </c>
      <c r="T161">
        <f t="shared" si="32"/>
        <v>0</v>
      </c>
      <c r="U161">
        <f t="shared" si="33"/>
        <v>0</v>
      </c>
      <c r="V161">
        <f t="shared" si="34"/>
        <v>0</v>
      </c>
      <c r="W161">
        <f t="shared" si="35"/>
        <v>0</v>
      </c>
      <c r="X161">
        <f t="shared" si="36"/>
        <v>0</v>
      </c>
      <c r="Y161">
        <f t="shared" si="37"/>
        <v>0</v>
      </c>
      <c r="Z161">
        <f t="shared" si="38"/>
        <v>0</v>
      </c>
      <c r="AA161">
        <f t="shared" si="39"/>
        <v>0</v>
      </c>
    </row>
    <row r="162" spans="2:27">
      <c r="B162" s="3">
        <v>42891</v>
      </c>
      <c r="C162" t="str">
        <f>IF(AND(B162&gt;='Calculation Sheet Crop 1'!$K$6,B162&lt;='Calculation Sheet Crop 1'!$L$6),"Initial Stage",IF(AND(B162+1&gt;'Calculation Sheet Crop 1'!$K$7,B162&lt;='Calculation Sheet Crop 1'!$L$7),"Crop Development Phase",IF(AND(B162+1&gt;'Calculation Sheet Crop 1'!$K$8,B162&lt;'Calculation Sheet Crop 1'!$L$8+1),"Mid Season",IF(AND(B162+1&gt;'Calculation Sheet Crop 1'!$K$9,B162-1&lt;'Calculation Sheet Crop 1'!$L$9),"Late Season Stage",""))))</f>
        <v/>
      </c>
      <c r="D162">
        <f>IF(MONTH(B162)=1,'General Calculation'!$E$22,IF(MONTH(B162)=2,'General Calculation'!$F$22,IF(MONTH(B162)=3,'General Calculation'!$G$22,IF(MONTH(B162)=4,'General Calculation'!$H$22,IF(MONTH(B162)=5,'General Calculation'!$I$22,IF(MONTH(B162)=6,'General Calculation'!$J$22,IF(MONTH(B162)=7,'General Calculation'!$K$22,IF(MONTH(B162)=8,'General Calculation'!$L$22,IF(MONTH(B162)=9,'General Calculation'!$M$22,IF(MONTH(B162)=10,'General Calculation'!$N$22,IF(MONTH(B162)=11,'General Calculation'!$O$22,IF(MONTH(B162)=12,'General Calculation'!$P$22,""))))))))))))</f>
        <v>5.3881999999999994</v>
      </c>
      <c r="E162" t="str">
        <f>IF(C162="Initial Stage",'Calculation Sheet Crop 1'!$M$6,IF(C162="Crop Development Phase",'Calculation Sheet Crop 1'!$M$7,IF(C162="Mid Season",'Calculation Sheet Crop 1'!$M$8,IF(C162="Late Season Stage",'Calculation Sheet Crop 1'!$M$9,""))))</f>
        <v/>
      </c>
      <c r="F162">
        <f t="shared" si="27"/>
        <v>0</v>
      </c>
      <c r="P162">
        <f t="shared" si="28"/>
        <v>0</v>
      </c>
      <c r="Q162">
        <f t="shared" si="29"/>
        <v>0</v>
      </c>
      <c r="R162">
        <f t="shared" si="30"/>
        <v>0</v>
      </c>
      <c r="S162">
        <f t="shared" si="31"/>
        <v>0</v>
      </c>
      <c r="T162">
        <f t="shared" si="32"/>
        <v>0</v>
      </c>
      <c r="U162">
        <f t="shared" si="33"/>
        <v>0</v>
      </c>
      <c r="V162">
        <f t="shared" si="34"/>
        <v>0</v>
      </c>
      <c r="W162">
        <f t="shared" si="35"/>
        <v>0</v>
      </c>
      <c r="X162">
        <f t="shared" si="36"/>
        <v>0</v>
      </c>
      <c r="Y162">
        <f t="shared" si="37"/>
        <v>0</v>
      </c>
      <c r="Z162">
        <f t="shared" si="38"/>
        <v>0</v>
      </c>
      <c r="AA162">
        <f t="shared" si="39"/>
        <v>0</v>
      </c>
    </row>
    <row r="163" spans="2:27">
      <c r="B163" s="3">
        <v>42892</v>
      </c>
      <c r="C163" t="str">
        <f>IF(AND(B163&gt;='Calculation Sheet Crop 1'!$K$6,B163&lt;='Calculation Sheet Crop 1'!$L$6),"Initial Stage",IF(AND(B163+1&gt;'Calculation Sheet Crop 1'!$K$7,B163&lt;='Calculation Sheet Crop 1'!$L$7),"Crop Development Phase",IF(AND(B163+1&gt;'Calculation Sheet Crop 1'!$K$8,B163&lt;'Calculation Sheet Crop 1'!$L$8+1),"Mid Season",IF(AND(B163+1&gt;'Calculation Sheet Crop 1'!$K$9,B163-1&lt;'Calculation Sheet Crop 1'!$L$9),"Late Season Stage",""))))</f>
        <v/>
      </c>
      <c r="D163">
        <f>IF(MONTH(B163)=1,'General Calculation'!$E$22,IF(MONTH(B163)=2,'General Calculation'!$F$22,IF(MONTH(B163)=3,'General Calculation'!$G$22,IF(MONTH(B163)=4,'General Calculation'!$H$22,IF(MONTH(B163)=5,'General Calculation'!$I$22,IF(MONTH(B163)=6,'General Calculation'!$J$22,IF(MONTH(B163)=7,'General Calculation'!$K$22,IF(MONTH(B163)=8,'General Calculation'!$L$22,IF(MONTH(B163)=9,'General Calculation'!$M$22,IF(MONTH(B163)=10,'General Calculation'!$N$22,IF(MONTH(B163)=11,'General Calculation'!$O$22,IF(MONTH(B163)=12,'General Calculation'!$P$22,""))))))))))))</f>
        <v>5.3881999999999994</v>
      </c>
      <c r="E163" t="str">
        <f>IF(C163="Initial Stage",'Calculation Sheet Crop 1'!$M$6,IF(C163="Crop Development Phase",'Calculation Sheet Crop 1'!$M$7,IF(C163="Mid Season",'Calculation Sheet Crop 1'!$M$8,IF(C163="Late Season Stage",'Calculation Sheet Crop 1'!$M$9,""))))</f>
        <v/>
      </c>
      <c r="F163">
        <f t="shared" si="27"/>
        <v>0</v>
      </c>
      <c r="P163">
        <f t="shared" si="28"/>
        <v>0</v>
      </c>
      <c r="Q163">
        <f t="shared" si="29"/>
        <v>0</v>
      </c>
      <c r="R163">
        <f t="shared" si="30"/>
        <v>0</v>
      </c>
      <c r="S163">
        <f t="shared" si="31"/>
        <v>0</v>
      </c>
      <c r="T163">
        <f t="shared" si="32"/>
        <v>0</v>
      </c>
      <c r="U163">
        <f t="shared" si="33"/>
        <v>0</v>
      </c>
      <c r="V163">
        <f t="shared" si="34"/>
        <v>0</v>
      </c>
      <c r="W163">
        <f t="shared" si="35"/>
        <v>0</v>
      </c>
      <c r="X163">
        <f t="shared" si="36"/>
        <v>0</v>
      </c>
      <c r="Y163">
        <f t="shared" si="37"/>
        <v>0</v>
      </c>
      <c r="Z163">
        <f t="shared" si="38"/>
        <v>0</v>
      </c>
      <c r="AA163">
        <f t="shared" si="39"/>
        <v>0</v>
      </c>
    </row>
    <row r="164" spans="2:27">
      <c r="B164" s="3">
        <v>42893</v>
      </c>
      <c r="C164" t="str">
        <f>IF(AND(B164&gt;='Calculation Sheet Crop 1'!$K$6,B164&lt;='Calculation Sheet Crop 1'!$L$6),"Initial Stage",IF(AND(B164+1&gt;'Calculation Sheet Crop 1'!$K$7,B164&lt;='Calculation Sheet Crop 1'!$L$7),"Crop Development Phase",IF(AND(B164+1&gt;'Calculation Sheet Crop 1'!$K$8,B164&lt;'Calculation Sheet Crop 1'!$L$8+1),"Mid Season",IF(AND(B164+1&gt;'Calculation Sheet Crop 1'!$K$9,B164-1&lt;'Calculation Sheet Crop 1'!$L$9),"Late Season Stage",""))))</f>
        <v/>
      </c>
      <c r="D164">
        <f>IF(MONTH(B164)=1,'General Calculation'!$E$22,IF(MONTH(B164)=2,'General Calculation'!$F$22,IF(MONTH(B164)=3,'General Calculation'!$G$22,IF(MONTH(B164)=4,'General Calculation'!$H$22,IF(MONTH(B164)=5,'General Calculation'!$I$22,IF(MONTH(B164)=6,'General Calculation'!$J$22,IF(MONTH(B164)=7,'General Calculation'!$K$22,IF(MONTH(B164)=8,'General Calculation'!$L$22,IF(MONTH(B164)=9,'General Calculation'!$M$22,IF(MONTH(B164)=10,'General Calculation'!$N$22,IF(MONTH(B164)=11,'General Calculation'!$O$22,IF(MONTH(B164)=12,'General Calculation'!$P$22,""))))))))))))</f>
        <v>5.3881999999999994</v>
      </c>
      <c r="E164" t="str">
        <f>IF(C164="Initial Stage",'Calculation Sheet Crop 1'!$M$6,IF(C164="Crop Development Phase",'Calculation Sheet Crop 1'!$M$7,IF(C164="Mid Season",'Calculation Sheet Crop 1'!$M$8,IF(C164="Late Season Stage",'Calculation Sheet Crop 1'!$M$9,""))))</f>
        <v/>
      </c>
      <c r="F164">
        <f t="shared" si="27"/>
        <v>0</v>
      </c>
      <c r="P164">
        <f t="shared" si="28"/>
        <v>0</v>
      </c>
      <c r="Q164">
        <f t="shared" si="29"/>
        <v>0</v>
      </c>
      <c r="R164">
        <f t="shared" si="30"/>
        <v>0</v>
      </c>
      <c r="S164">
        <f t="shared" si="31"/>
        <v>0</v>
      </c>
      <c r="T164">
        <f t="shared" si="32"/>
        <v>0</v>
      </c>
      <c r="U164">
        <f t="shared" si="33"/>
        <v>0</v>
      </c>
      <c r="V164">
        <f t="shared" si="34"/>
        <v>0</v>
      </c>
      <c r="W164">
        <f t="shared" si="35"/>
        <v>0</v>
      </c>
      <c r="X164">
        <f t="shared" si="36"/>
        <v>0</v>
      </c>
      <c r="Y164">
        <f t="shared" si="37"/>
        <v>0</v>
      </c>
      <c r="Z164">
        <f t="shared" si="38"/>
        <v>0</v>
      </c>
      <c r="AA164">
        <f t="shared" si="39"/>
        <v>0</v>
      </c>
    </row>
    <row r="165" spans="2:27">
      <c r="B165" s="3">
        <v>42894</v>
      </c>
      <c r="C165" t="str">
        <f>IF(AND(B165&gt;='Calculation Sheet Crop 1'!$K$6,B165&lt;='Calculation Sheet Crop 1'!$L$6),"Initial Stage",IF(AND(B165+1&gt;'Calculation Sheet Crop 1'!$K$7,B165&lt;='Calculation Sheet Crop 1'!$L$7),"Crop Development Phase",IF(AND(B165+1&gt;'Calculation Sheet Crop 1'!$K$8,B165&lt;'Calculation Sheet Crop 1'!$L$8+1),"Mid Season",IF(AND(B165+1&gt;'Calculation Sheet Crop 1'!$K$9,B165-1&lt;'Calculation Sheet Crop 1'!$L$9),"Late Season Stage",""))))</f>
        <v/>
      </c>
      <c r="D165">
        <f>IF(MONTH(B165)=1,'General Calculation'!$E$22,IF(MONTH(B165)=2,'General Calculation'!$F$22,IF(MONTH(B165)=3,'General Calculation'!$G$22,IF(MONTH(B165)=4,'General Calculation'!$H$22,IF(MONTH(B165)=5,'General Calculation'!$I$22,IF(MONTH(B165)=6,'General Calculation'!$J$22,IF(MONTH(B165)=7,'General Calculation'!$K$22,IF(MONTH(B165)=8,'General Calculation'!$L$22,IF(MONTH(B165)=9,'General Calculation'!$M$22,IF(MONTH(B165)=10,'General Calculation'!$N$22,IF(MONTH(B165)=11,'General Calculation'!$O$22,IF(MONTH(B165)=12,'General Calculation'!$P$22,""))))))))))))</f>
        <v>5.3881999999999994</v>
      </c>
      <c r="E165" t="str">
        <f>IF(C165="Initial Stage",'Calculation Sheet Crop 1'!$M$6,IF(C165="Crop Development Phase",'Calculation Sheet Crop 1'!$M$7,IF(C165="Mid Season",'Calculation Sheet Crop 1'!$M$8,IF(C165="Late Season Stage",'Calculation Sheet Crop 1'!$M$9,""))))</f>
        <v/>
      </c>
      <c r="F165">
        <f t="shared" si="27"/>
        <v>0</v>
      </c>
      <c r="P165">
        <f t="shared" si="28"/>
        <v>0</v>
      </c>
      <c r="Q165">
        <f t="shared" si="29"/>
        <v>0</v>
      </c>
      <c r="R165">
        <f t="shared" si="30"/>
        <v>0</v>
      </c>
      <c r="S165">
        <f t="shared" si="31"/>
        <v>0</v>
      </c>
      <c r="T165">
        <f t="shared" si="32"/>
        <v>0</v>
      </c>
      <c r="U165">
        <f t="shared" si="33"/>
        <v>0</v>
      </c>
      <c r="V165">
        <f t="shared" si="34"/>
        <v>0</v>
      </c>
      <c r="W165">
        <f t="shared" si="35"/>
        <v>0</v>
      </c>
      <c r="X165">
        <f t="shared" si="36"/>
        <v>0</v>
      </c>
      <c r="Y165">
        <f t="shared" si="37"/>
        <v>0</v>
      </c>
      <c r="Z165">
        <f t="shared" si="38"/>
        <v>0</v>
      </c>
      <c r="AA165">
        <f t="shared" si="39"/>
        <v>0</v>
      </c>
    </row>
    <row r="166" spans="2:27">
      <c r="B166" s="3">
        <v>42895</v>
      </c>
      <c r="C166" t="str">
        <f>IF(AND(B166&gt;='Calculation Sheet Crop 1'!$K$6,B166&lt;='Calculation Sheet Crop 1'!$L$6),"Initial Stage",IF(AND(B166+1&gt;'Calculation Sheet Crop 1'!$K$7,B166&lt;='Calculation Sheet Crop 1'!$L$7),"Crop Development Phase",IF(AND(B166+1&gt;'Calculation Sheet Crop 1'!$K$8,B166&lt;'Calculation Sheet Crop 1'!$L$8+1),"Mid Season",IF(AND(B166+1&gt;'Calculation Sheet Crop 1'!$K$9,B166-1&lt;'Calculation Sheet Crop 1'!$L$9),"Late Season Stage",""))))</f>
        <v/>
      </c>
      <c r="D166">
        <f>IF(MONTH(B166)=1,'General Calculation'!$E$22,IF(MONTH(B166)=2,'General Calculation'!$F$22,IF(MONTH(B166)=3,'General Calculation'!$G$22,IF(MONTH(B166)=4,'General Calculation'!$H$22,IF(MONTH(B166)=5,'General Calculation'!$I$22,IF(MONTH(B166)=6,'General Calculation'!$J$22,IF(MONTH(B166)=7,'General Calculation'!$K$22,IF(MONTH(B166)=8,'General Calculation'!$L$22,IF(MONTH(B166)=9,'General Calculation'!$M$22,IF(MONTH(B166)=10,'General Calculation'!$N$22,IF(MONTH(B166)=11,'General Calculation'!$O$22,IF(MONTH(B166)=12,'General Calculation'!$P$22,""))))))))))))</f>
        <v>5.3881999999999994</v>
      </c>
      <c r="E166" t="str">
        <f>IF(C166="Initial Stage",'Calculation Sheet Crop 1'!$M$6,IF(C166="Crop Development Phase",'Calculation Sheet Crop 1'!$M$7,IF(C166="Mid Season",'Calculation Sheet Crop 1'!$M$8,IF(C166="Late Season Stage",'Calculation Sheet Crop 1'!$M$9,""))))</f>
        <v/>
      </c>
      <c r="F166">
        <f t="shared" si="27"/>
        <v>0</v>
      </c>
      <c r="P166">
        <f t="shared" si="28"/>
        <v>0</v>
      </c>
      <c r="Q166">
        <f t="shared" si="29"/>
        <v>0</v>
      </c>
      <c r="R166">
        <f t="shared" si="30"/>
        <v>0</v>
      </c>
      <c r="S166">
        <f t="shared" si="31"/>
        <v>0</v>
      </c>
      <c r="T166">
        <f t="shared" si="32"/>
        <v>0</v>
      </c>
      <c r="U166">
        <f t="shared" si="33"/>
        <v>0</v>
      </c>
      <c r="V166">
        <f t="shared" si="34"/>
        <v>0</v>
      </c>
      <c r="W166">
        <f t="shared" si="35"/>
        <v>0</v>
      </c>
      <c r="X166">
        <f t="shared" si="36"/>
        <v>0</v>
      </c>
      <c r="Y166">
        <f t="shared" si="37"/>
        <v>0</v>
      </c>
      <c r="Z166">
        <f t="shared" si="38"/>
        <v>0</v>
      </c>
      <c r="AA166">
        <f t="shared" si="39"/>
        <v>0</v>
      </c>
    </row>
    <row r="167" spans="2:27">
      <c r="B167" s="3">
        <v>42896</v>
      </c>
      <c r="C167" t="str">
        <f>IF(AND(B167&gt;='Calculation Sheet Crop 1'!$K$6,B167&lt;='Calculation Sheet Crop 1'!$L$6),"Initial Stage",IF(AND(B167+1&gt;'Calculation Sheet Crop 1'!$K$7,B167&lt;='Calculation Sheet Crop 1'!$L$7),"Crop Development Phase",IF(AND(B167+1&gt;'Calculation Sheet Crop 1'!$K$8,B167&lt;'Calculation Sheet Crop 1'!$L$8+1),"Mid Season",IF(AND(B167+1&gt;'Calculation Sheet Crop 1'!$K$9,B167-1&lt;'Calculation Sheet Crop 1'!$L$9),"Late Season Stage",""))))</f>
        <v/>
      </c>
      <c r="D167">
        <f>IF(MONTH(B167)=1,'General Calculation'!$E$22,IF(MONTH(B167)=2,'General Calculation'!$F$22,IF(MONTH(B167)=3,'General Calculation'!$G$22,IF(MONTH(B167)=4,'General Calculation'!$H$22,IF(MONTH(B167)=5,'General Calculation'!$I$22,IF(MONTH(B167)=6,'General Calculation'!$J$22,IF(MONTH(B167)=7,'General Calculation'!$K$22,IF(MONTH(B167)=8,'General Calculation'!$L$22,IF(MONTH(B167)=9,'General Calculation'!$M$22,IF(MONTH(B167)=10,'General Calculation'!$N$22,IF(MONTH(B167)=11,'General Calculation'!$O$22,IF(MONTH(B167)=12,'General Calculation'!$P$22,""))))))))))))</f>
        <v>5.3881999999999994</v>
      </c>
      <c r="E167" t="str">
        <f>IF(C167="Initial Stage",'Calculation Sheet Crop 1'!$M$6,IF(C167="Crop Development Phase",'Calculation Sheet Crop 1'!$M$7,IF(C167="Mid Season",'Calculation Sheet Crop 1'!$M$8,IF(C167="Late Season Stage",'Calculation Sheet Crop 1'!$M$9,""))))</f>
        <v/>
      </c>
      <c r="F167">
        <f t="shared" si="27"/>
        <v>0</v>
      </c>
      <c r="P167">
        <f t="shared" si="28"/>
        <v>0</v>
      </c>
      <c r="Q167">
        <f t="shared" si="29"/>
        <v>0</v>
      </c>
      <c r="R167">
        <f t="shared" si="30"/>
        <v>0</v>
      </c>
      <c r="S167">
        <f t="shared" si="31"/>
        <v>0</v>
      </c>
      <c r="T167">
        <f t="shared" si="32"/>
        <v>0</v>
      </c>
      <c r="U167">
        <f t="shared" si="33"/>
        <v>0</v>
      </c>
      <c r="V167">
        <f t="shared" si="34"/>
        <v>0</v>
      </c>
      <c r="W167">
        <f t="shared" si="35"/>
        <v>0</v>
      </c>
      <c r="X167">
        <f t="shared" si="36"/>
        <v>0</v>
      </c>
      <c r="Y167">
        <f t="shared" si="37"/>
        <v>0</v>
      </c>
      <c r="Z167">
        <f t="shared" si="38"/>
        <v>0</v>
      </c>
      <c r="AA167">
        <f t="shared" si="39"/>
        <v>0</v>
      </c>
    </row>
    <row r="168" spans="2:27">
      <c r="B168" s="3">
        <v>42897</v>
      </c>
      <c r="C168" t="str">
        <f>IF(AND(B168&gt;='Calculation Sheet Crop 1'!$K$6,B168&lt;='Calculation Sheet Crop 1'!$L$6),"Initial Stage",IF(AND(B168+1&gt;'Calculation Sheet Crop 1'!$K$7,B168&lt;='Calculation Sheet Crop 1'!$L$7),"Crop Development Phase",IF(AND(B168+1&gt;'Calculation Sheet Crop 1'!$K$8,B168&lt;'Calculation Sheet Crop 1'!$L$8+1),"Mid Season",IF(AND(B168+1&gt;'Calculation Sheet Crop 1'!$K$9,B168-1&lt;'Calculation Sheet Crop 1'!$L$9),"Late Season Stage",""))))</f>
        <v/>
      </c>
      <c r="D168">
        <f>IF(MONTH(B168)=1,'General Calculation'!$E$22,IF(MONTH(B168)=2,'General Calculation'!$F$22,IF(MONTH(B168)=3,'General Calculation'!$G$22,IF(MONTH(B168)=4,'General Calculation'!$H$22,IF(MONTH(B168)=5,'General Calculation'!$I$22,IF(MONTH(B168)=6,'General Calculation'!$J$22,IF(MONTH(B168)=7,'General Calculation'!$K$22,IF(MONTH(B168)=8,'General Calculation'!$L$22,IF(MONTH(B168)=9,'General Calculation'!$M$22,IF(MONTH(B168)=10,'General Calculation'!$N$22,IF(MONTH(B168)=11,'General Calculation'!$O$22,IF(MONTH(B168)=12,'General Calculation'!$P$22,""))))))))))))</f>
        <v>5.3881999999999994</v>
      </c>
      <c r="E168" t="str">
        <f>IF(C168="Initial Stage",'Calculation Sheet Crop 1'!$M$6,IF(C168="Crop Development Phase",'Calculation Sheet Crop 1'!$M$7,IF(C168="Mid Season",'Calculation Sheet Crop 1'!$M$8,IF(C168="Late Season Stage",'Calculation Sheet Crop 1'!$M$9,""))))</f>
        <v/>
      </c>
      <c r="F168">
        <f t="shared" si="27"/>
        <v>0</v>
      </c>
      <c r="P168">
        <f t="shared" si="28"/>
        <v>0</v>
      </c>
      <c r="Q168">
        <f t="shared" si="29"/>
        <v>0</v>
      </c>
      <c r="R168">
        <f t="shared" si="30"/>
        <v>0</v>
      </c>
      <c r="S168">
        <f t="shared" si="31"/>
        <v>0</v>
      </c>
      <c r="T168">
        <f t="shared" si="32"/>
        <v>0</v>
      </c>
      <c r="U168">
        <f t="shared" si="33"/>
        <v>0</v>
      </c>
      <c r="V168">
        <f t="shared" si="34"/>
        <v>0</v>
      </c>
      <c r="W168">
        <f t="shared" si="35"/>
        <v>0</v>
      </c>
      <c r="X168">
        <f t="shared" si="36"/>
        <v>0</v>
      </c>
      <c r="Y168">
        <f t="shared" si="37"/>
        <v>0</v>
      </c>
      <c r="Z168">
        <f t="shared" si="38"/>
        <v>0</v>
      </c>
      <c r="AA168">
        <f t="shared" si="39"/>
        <v>0</v>
      </c>
    </row>
    <row r="169" spans="2:27">
      <c r="B169" s="3">
        <v>42898</v>
      </c>
      <c r="C169" t="str">
        <f>IF(AND(B169&gt;='Calculation Sheet Crop 1'!$K$6,B169&lt;='Calculation Sheet Crop 1'!$L$6),"Initial Stage",IF(AND(B169+1&gt;'Calculation Sheet Crop 1'!$K$7,B169&lt;='Calculation Sheet Crop 1'!$L$7),"Crop Development Phase",IF(AND(B169+1&gt;'Calculation Sheet Crop 1'!$K$8,B169&lt;'Calculation Sheet Crop 1'!$L$8+1),"Mid Season",IF(AND(B169+1&gt;'Calculation Sheet Crop 1'!$K$9,B169-1&lt;'Calculation Sheet Crop 1'!$L$9),"Late Season Stage",""))))</f>
        <v/>
      </c>
      <c r="D169">
        <f>IF(MONTH(B169)=1,'General Calculation'!$E$22,IF(MONTH(B169)=2,'General Calculation'!$F$22,IF(MONTH(B169)=3,'General Calculation'!$G$22,IF(MONTH(B169)=4,'General Calculation'!$H$22,IF(MONTH(B169)=5,'General Calculation'!$I$22,IF(MONTH(B169)=6,'General Calculation'!$J$22,IF(MONTH(B169)=7,'General Calculation'!$K$22,IF(MONTH(B169)=8,'General Calculation'!$L$22,IF(MONTH(B169)=9,'General Calculation'!$M$22,IF(MONTH(B169)=10,'General Calculation'!$N$22,IF(MONTH(B169)=11,'General Calculation'!$O$22,IF(MONTH(B169)=12,'General Calculation'!$P$22,""))))))))))))</f>
        <v>5.3881999999999994</v>
      </c>
      <c r="E169" t="str">
        <f>IF(C169="Initial Stage",'Calculation Sheet Crop 1'!$M$6,IF(C169="Crop Development Phase",'Calculation Sheet Crop 1'!$M$7,IF(C169="Mid Season",'Calculation Sheet Crop 1'!$M$8,IF(C169="Late Season Stage",'Calculation Sheet Crop 1'!$M$9,""))))</f>
        <v/>
      </c>
      <c r="F169">
        <f t="shared" si="27"/>
        <v>0</v>
      </c>
      <c r="P169">
        <f t="shared" si="28"/>
        <v>0</v>
      </c>
      <c r="Q169">
        <f t="shared" si="29"/>
        <v>0</v>
      </c>
      <c r="R169">
        <f t="shared" si="30"/>
        <v>0</v>
      </c>
      <c r="S169">
        <f t="shared" si="31"/>
        <v>0</v>
      </c>
      <c r="T169">
        <f t="shared" si="32"/>
        <v>0</v>
      </c>
      <c r="U169">
        <f t="shared" si="33"/>
        <v>0</v>
      </c>
      <c r="V169">
        <f t="shared" si="34"/>
        <v>0</v>
      </c>
      <c r="W169">
        <f t="shared" si="35"/>
        <v>0</v>
      </c>
      <c r="X169">
        <f t="shared" si="36"/>
        <v>0</v>
      </c>
      <c r="Y169">
        <f t="shared" si="37"/>
        <v>0</v>
      </c>
      <c r="Z169">
        <f t="shared" si="38"/>
        <v>0</v>
      </c>
      <c r="AA169">
        <f t="shared" si="39"/>
        <v>0</v>
      </c>
    </row>
    <row r="170" spans="2:27">
      <c r="B170" s="3">
        <v>42899</v>
      </c>
      <c r="C170" t="str">
        <f>IF(AND(B170&gt;='Calculation Sheet Crop 1'!$K$6,B170&lt;='Calculation Sheet Crop 1'!$L$6),"Initial Stage",IF(AND(B170+1&gt;'Calculation Sheet Crop 1'!$K$7,B170&lt;='Calculation Sheet Crop 1'!$L$7),"Crop Development Phase",IF(AND(B170+1&gt;'Calculation Sheet Crop 1'!$K$8,B170&lt;'Calculation Sheet Crop 1'!$L$8+1),"Mid Season",IF(AND(B170+1&gt;'Calculation Sheet Crop 1'!$K$9,B170-1&lt;'Calculation Sheet Crop 1'!$L$9),"Late Season Stage",""))))</f>
        <v/>
      </c>
      <c r="D170">
        <f>IF(MONTH(B170)=1,'General Calculation'!$E$22,IF(MONTH(B170)=2,'General Calculation'!$F$22,IF(MONTH(B170)=3,'General Calculation'!$G$22,IF(MONTH(B170)=4,'General Calculation'!$H$22,IF(MONTH(B170)=5,'General Calculation'!$I$22,IF(MONTH(B170)=6,'General Calculation'!$J$22,IF(MONTH(B170)=7,'General Calculation'!$K$22,IF(MONTH(B170)=8,'General Calculation'!$L$22,IF(MONTH(B170)=9,'General Calculation'!$M$22,IF(MONTH(B170)=10,'General Calculation'!$N$22,IF(MONTH(B170)=11,'General Calculation'!$O$22,IF(MONTH(B170)=12,'General Calculation'!$P$22,""))))))))))))</f>
        <v>5.3881999999999994</v>
      </c>
      <c r="E170" t="str">
        <f>IF(C170="Initial Stage",'Calculation Sheet Crop 1'!$M$6,IF(C170="Crop Development Phase",'Calculation Sheet Crop 1'!$M$7,IF(C170="Mid Season",'Calculation Sheet Crop 1'!$M$8,IF(C170="Late Season Stage",'Calculation Sheet Crop 1'!$M$9,""))))</f>
        <v/>
      </c>
      <c r="F170">
        <f t="shared" si="27"/>
        <v>0</v>
      </c>
      <c r="P170">
        <f t="shared" si="28"/>
        <v>0</v>
      </c>
      <c r="Q170">
        <f t="shared" si="29"/>
        <v>0</v>
      </c>
      <c r="R170">
        <f t="shared" si="30"/>
        <v>0</v>
      </c>
      <c r="S170">
        <f t="shared" si="31"/>
        <v>0</v>
      </c>
      <c r="T170">
        <f t="shared" si="32"/>
        <v>0</v>
      </c>
      <c r="U170">
        <f t="shared" si="33"/>
        <v>0</v>
      </c>
      <c r="V170">
        <f t="shared" si="34"/>
        <v>0</v>
      </c>
      <c r="W170">
        <f t="shared" si="35"/>
        <v>0</v>
      </c>
      <c r="X170">
        <f t="shared" si="36"/>
        <v>0</v>
      </c>
      <c r="Y170">
        <f t="shared" si="37"/>
        <v>0</v>
      </c>
      <c r="Z170">
        <f t="shared" si="38"/>
        <v>0</v>
      </c>
      <c r="AA170">
        <f t="shared" si="39"/>
        <v>0</v>
      </c>
    </row>
    <row r="171" spans="2:27">
      <c r="B171" s="3">
        <v>42900</v>
      </c>
      <c r="C171" t="str">
        <f>IF(AND(B171&gt;='Calculation Sheet Crop 1'!$K$6,B171&lt;='Calculation Sheet Crop 1'!$L$6),"Initial Stage",IF(AND(B171+1&gt;'Calculation Sheet Crop 1'!$K$7,B171&lt;='Calculation Sheet Crop 1'!$L$7),"Crop Development Phase",IF(AND(B171+1&gt;'Calculation Sheet Crop 1'!$K$8,B171&lt;'Calculation Sheet Crop 1'!$L$8+1),"Mid Season",IF(AND(B171+1&gt;'Calculation Sheet Crop 1'!$K$9,B171-1&lt;'Calculation Sheet Crop 1'!$L$9),"Late Season Stage",""))))</f>
        <v/>
      </c>
      <c r="D171">
        <f>IF(MONTH(B171)=1,'General Calculation'!$E$22,IF(MONTH(B171)=2,'General Calculation'!$F$22,IF(MONTH(B171)=3,'General Calculation'!$G$22,IF(MONTH(B171)=4,'General Calculation'!$H$22,IF(MONTH(B171)=5,'General Calculation'!$I$22,IF(MONTH(B171)=6,'General Calculation'!$J$22,IF(MONTH(B171)=7,'General Calculation'!$K$22,IF(MONTH(B171)=8,'General Calculation'!$L$22,IF(MONTH(B171)=9,'General Calculation'!$M$22,IF(MONTH(B171)=10,'General Calculation'!$N$22,IF(MONTH(B171)=11,'General Calculation'!$O$22,IF(MONTH(B171)=12,'General Calculation'!$P$22,""))))))))))))</f>
        <v>5.3881999999999994</v>
      </c>
      <c r="E171" t="str">
        <f>IF(C171="Initial Stage",'Calculation Sheet Crop 1'!$M$6,IF(C171="Crop Development Phase",'Calculation Sheet Crop 1'!$M$7,IF(C171="Mid Season",'Calculation Sheet Crop 1'!$M$8,IF(C171="Late Season Stage",'Calculation Sheet Crop 1'!$M$9,""))))</f>
        <v/>
      </c>
      <c r="F171">
        <f t="shared" si="27"/>
        <v>0</v>
      </c>
      <c r="P171">
        <f t="shared" si="28"/>
        <v>0</v>
      </c>
      <c r="Q171">
        <f t="shared" si="29"/>
        <v>0</v>
      </c>
      <c r="R171">
        <f t="shared" si="30"/>
        <v>0</v>
      </c>
      <c r="S171">
        <f t="shared" si="31"/>
        <v>0</v>
      </c>
      <c r="T171">
        <f t="shared" si="32"/>
        <v>0</v>
      </c>
      <c r="U171">
        <f t="shared" si="33"/>
        <v>0</v>
      </c>
      <c r="V171">
        <f t="shared" si="34"/>
        <v>0</v>
      </c>
      <c r="W171">
        <f t="shared" si="35"/>
        <v>0</v>
      </c>
      <c r="X171">
        <f t="shared" si="36"/>
        <v>0</v>
      </c>
      <c r="Y171">
        <f t="shared" si="37"/>
        <v>0</v>
      </c>
      <c r="Z171">
        <f t="shared" si="38"/>
        <v>0</v>
      </c>
      <c r="AA171">
        <f t="shared" si="39"/>
        <v>0</v>
      </c>
    </row>
    <row r="172" spans="2:27">
      <c r="B172" s="3">
        <v>42901</v>
      </c>
      <c r="C172" t="str">
        <f>IF(AND(B172&gt;='Calculation Sheet Crop 1'!$K$6,B172&lt;='Calculation Sheet Crop 1'!$L$6),"Initial Stage",IF(AND(B172+1&gt;'Calculation Sheet Crop 1'!$K$7,B172&lt;='Calculation Sheet Crop 1'!$L$7),"Crop Development Phase",IF(AND(B172+1&gt;'Calculation Sheet Crop 1'!$K$8,B172&lt;'Calculation Sheet Crop 1'!$L$8+1),"Mid Season",IF(AND(B172+1&gt;'Calculation Sheet Crop 1'!$K$9,B172-1&lt;'Calculation Sheet Crop 1'!$L$9),"Late Season Stage",""))))</f>
        <v/>
      </c>
      <c r="D172">
        <f>IF(MONTH(B172)=1,'General Calculation'!$E$22,IF(MONTH(B172)=2,'General Calculation'!$F$22,IF(MONTH(B172)=3,'General Calculation'!$G$22,IF(MONTH(B172)=4,'General Calculation'!$H$22,IF(MONTH(B172)=5,'General Calculation'!$I$22,IF(MONTH(B172)=6,'General Calculation'!$J$22,IF(MONTH(B172)=7,'General Calculation'!$K$22,IF(MONTH(B172)=8,'General Calculation'!$L$22,IF(MONTH(B172)=9,'General Calculation'!$M$22,IF(MONTH(B172)=10,'General Calculation'!$N$22,IF(MONTH(B172)=11,'General Calculation'!$O$22,IF(MONTH(B172)=12,'General Calculation'!$P$22,""))))))))))))</f>
        <v>5.3881999999999994</v>
      </c>
      <c r="E172" t="str">
        <f>IF(C172="Initial Stage",'Calculation Sheet Crop 1'!$M$6,IF(C172="Crop Development Phase",'Calculation Sheet Crop 1'!$M$7,IF(C172="Mid Season",'Calculation Sheet Crop 1'!$M$8,IF(C172="Late Season Stage",'Calculation Sheet Crop 1'!$M$9,""))))</f>
        <v/>
      </c>
      <c r="F172">
        <f t="shared" si="27"/>
        <v>0</v>
      </c>
      <c r="P172">
        <f t="shared" si="28"/>
        <v>0</v>
      </c>
      <c r="Q172">
        <f t="shared" si="29"/>
        <v>0</v>
      </c>
      <c r="R172">
        <f t="shared" si="30"/>
        <v>0</v>
      </c>
      <c r="S172">
        <f t="shared" si="31"/>
        <v>0</v>
      </c>
      <c r="T172">
        <f t="shared" si="32"/>
        <v>0</v>
      </c>
      <c r="U172">
        <f t="shared" si="33"/>
        <v>0</v>
      </c>
      <c r="V172">
        <f t="shared" si="34"/>
        <v>0</v>
      </c>
      <c r="W172">
        <f t="shared" si="35"/>
        <v>0</v>
      </c>
      <c r="X172">
        <f t="shared" si="36"/>
        <v>0</v>
      </c>
      <c r="Y172">
        <f t="shared" si="37"/>
        <v>0</v>
      </c>
      <c r="Z172">
        <f t="shared" si="38"/>
        <v>0</v>
      </c>
      <c r="AA172">
        <f t="shared" si="39"/>
        <v>0</v>
      </c>
    </row>
    <row r="173" spans="2:27">
      <c r="B173" s="3">
        <v>42902</v>
      </c>
      <c r="C173" t="str">
        <f>IF(AND(B173&gt;='Calculation Sheet Crop 1'!$K$6,B173&lt;='Calculation Sheet Crop 1'!$L$6),"Initial Stage",IF(AND(B173+1&gt;'Calculation Sheet Crop 1'!$K$7,B173&lt;='Calculation Sheet Crop 1'!$L$7),"Crop Development Phase",IF(AND(B173+1&gt;'Calculation Sheet Crop 1'!$K$8,B173&lt;'Calculation Sheet Crop 1'!$L$8+1),"Mid Season",IF(AND(B173+1&gt;'Calculation Sheet Crop 1'!$K$9,B173-1&lt;'Calculation Sheet Crop 1'!$L$9),"Late Season Stage",""))))</f>
        <v/>
      </c>
      <c r="D173">
        <f>IF(MONTH(B173)=1,'General Calculation'!$E$22,IF(MONTH(B173)=2,'General Calculation'!$F$22,IF(MONTH(B173)=3,'General Calculation'!$G$22,IF(MONTH(B173)=4,'General Calculation'!$H$22,IF(MONTH(B173)=5,'General Calculation'!$I$22,IF(MONTH(B173)=6,'General Calculation'!$J$22,IF(MONTH(B173)=7,'General Calculation'!$K$22,IF(MONTH(B173)=8,'General Calculation'!$L$22,IF(MONTH(B173)=9,'General Calculation'!$M$22,IF(MONTH(B173)=10,'General Calculation'!$N$22,IF(MONTH(B173)=11,'General Calculation'!$O$22,IF(MONTH(B173)=12,'General Calculation'!$P$22,""))))))))))))</f>
        <v>5.3881999999999994</v>
      </c>
      <c r="E173" t="str">
        <f>IF(C173="Initial Stage",'Calculation Sheet Crop 1'!$M$6,IF(C173="Crop Development Phase",'Calculation Sheet Crop 1'!$M$7,IF(C173="Mid Season",'Calculation Sheet Crop 1'!$M$8,IF(C173="Late Season Stage",'Calculation Sheet Crop 1'!$M$9,""))))</f>
        <v/>
      </c>
      <c r="F173">
        <f t="shared" si="27"/>
        <v>0</v>
      </c>
      <c r="P173">
        <f t="shared" si="28"/>
        <v>0</v>
      </c>
      <c r="Q173">
        <f t="shared" si="29"/>
        <v>0</v>
      </c>
      <c r="R173">
        <f t="shared" si="30"/>
        <v>0</v>
      </c>
      <c r="S173">
        <f t="shared" si="31"/>
        <v>0</v>
      </c>
      <c r="T173">
        <f t="shared" si="32"/>
        <v>0</v>
      </c>
      <c r="U173">
        <f t="shared" si="33"/>
        <v>0</v>
      </c>
      <c r="V173">
        <f t="shared" si="34"/>
        <v>0</v>
      </c>
      <c r="W173">
        <f t="shared" si="35"/>
        <v>0</v>
      </c>
      <c r="X173">
        <f t="shared" si="36"/>
        <v>0</v>
      </c>
      <c r="Y173">
        <f t="shared" si="37"/>
        <v>0</v>
      </c>
      <c r="Z173">
        <f t="shared" si="38"/>
        <v>0</v>
      </c>
      <c r="AA173">
        <f t="shared" si="39"/>
        <v>0</v>
      </c>
    </row>
    <row r="174" spans="2:27">
      <c r="B174" s="3">
        <v>42903</v>
      </c>
      <c r="C174" t="str">
        <f>IF(AND(B174&gt;='Calculation Sheet Crop 1'!$K$6,B174&lt;='Calculation Sheet Crop 1'!$L$6),"Initial Stage",IF(AND(B174+1&gt;'Calculation Sheet Crop 1'!$K$7,B174&lt;='Calculation Sheet Crop 1'!$L$7),"Crop Development Phase",IF(AND(B174+1&gt;'Calculation Sheet Crop 1'!$K$8,B174&lt;'Calculation Sheet Crop 1'!$L$8+1),"Mid Season",IF(AND(B174+1&gt;'Calculation Sheet Crop 1'!$K$9,B174-1&lt;'Calculation Sheet Crop 1'!$L$9),"Late Season Stage",""))))</f>
        <v/>
      </c>
      <c r="D174">
        <f>IF(MONTH(B174)=1,'General Calculation'!$E$22,IF(MONTH(B174)=2,'General Calculation'!$F$22,IF(MONTH(B174)=3,'General Calculation'!$G$22,IF(MONTH(B174)=4,'General Calculation'!$H$22,IF(MONTH(B174)=5,'General Calculation'!$I$22,IF(MONTH(B174)=6,'General Calculation'!$J$22,IF(MONTH(B174)=7,'General Calculation'!$K$22,IF(MONTH(B174)=8,'General Calculation'!$L$22,IF(MONTH(B174)=9,'General Calculation'!$M$22,IF(MONTH(B174)=10,'General Calculation'!$N$22,IF(MONTH(B174)=11,'General Calculation'!$O$22,IF(MONTH(B174)=12,'General Calculation'!$P$22,""))))))))))))</f>
        <v>5.3881999999999994</v>
      </c>
      <c r="E174" t="str">
        <f>IF(C174="Initial Stage",'Calculation Sheet Crop 1'!$M$6,IF(C174="Crop Development Phase",'Calculation Sheet Crop 1'!$M$7,IF(C174="Mid Season",'Calculation Sheet Crop 1'!$M$8,IF(C174="Late Season Stage",'Calculation Sheet Crop 1'!$M$9,""))))</f>
        <v/>
      </c>
      <c r="F174">
        <f t="shared" si="27"/>
        <v>0</v>
      </c>
      <c r="P174">
        <f t="shared" si="28"/>
        <v>0</v>
      </c>
      <c r="Q174">
        <f t="shared" si="29"/>
        <v>0</v>
      </c>
      <c r="R174">
        <f t="shared" si="30"/>
        <v>0</v>
      </c>
      <c r="S174">
        <f t="shared" si="31"/>
        <v>0</v>
      </c>
      <c r="T174">
        <f t="shared" si="32"/>
        <v>0</v>
      </c>
      <c r="U174">
        <f t="shared" si="33"/>
        <v>0</v>
      </c>
      <c r="V174">
        <f t="shared" si="34"/>
        <v>0</v>
      </c>
      <c r="W174">
        <f t="shared" si="35"/>
        <v>0</v>
      </c>
      <c r="X174">
        <f t="shared" si="36"/>
        <v>0</v>
      </c>
      <c r="Y174">
        <f t="shared" si="37"/>
        <v>0</v>
      </c>
      <c r="Z174">
        <f t="shared" si="38"/>
        <v>0</v>
      </c>
      <c r="AA174">
        <f t="shared" si="39"/>
        <v>0</v>
      </c>
    </row>
    <row r="175" spans="2:27">
      <c r="B175" s="3">
        <v>42904</v>
      </c>
      <c r="C175" t="str">
        <f>IF(AND(B175&gt;='Calculation Sheet Crop 1'!$K$6,B175&lt;='Calculation Sheet Crop 1'!$L$6),"Initial Stage",IF(AND(B175+1&gt;'Calculation Sheet Crop 1'!$K$7,B175&lt;='Calculation Sheet Crop 1'!$L$7),"Crop Development Phase",IF(AND(B175+1&gt;'Calculation Sheet Crop 1'!$K$8,B175&lt;'Calculation Sheet Crop 1'!$L$8+1),"Mid Season",IF(AND(B175+1&gt;'Calculation Sheet Crop 1'!$K$9,B175-1&lt;'Calculation Sheet Crop 1'!$L$9),"Late Season Stage",""))))</f>
        <v/>
      </c>
      <c r="D175">
        <f>IF(MONTH(B175)=1,'General Calculation'!$E$22,IF(MONTH(B175)=2,'General Calculation'!$F$22,IF(MONTH(B175)=3,'General Calculation'!$G$22,IF(MONTH(B175)=4,'General Calculation'!$H$22,IF(MONTH(B175)=5,'General Calculation'!$I$22,IF(MONTH(B175)=6,'General Calculation'!$J$22,IF(MONTH(B175)=7,'General Calculation'!$K$22,IF(MONTH(B175)=8,'General Calculation'!$L$22,IF(MONTH(B175)=9,'General Calculation'!$M$22,IF(MONTH(B175)=10,'General Calculation'!$N$22,IF(MONTH(B175)=11,'General Calculation'!$O$22,IF(MONTH(B175)=12,'General Calculation'!$P$22,""))))))))))))</f>
        <v>5.3881999999999994</v>
      </c>
      <c r="E175" t="str">
        <f>IF(C175="Initial Stage",'Calculation Sheet Crop 1'!$M$6,IF(C175="Crop Development Phase",'Calculation Sheet Crop 1'!$M$7,IF(C175="Mid Season",'Calculation Sheet Crop 1'!$M$8,IF(C175="Late Season Stage",'Calculation Sheet Crop 1'!$M$9,""))))</f>
        <v/>
      </c>
      <c r="F175">
        <f t="shared" si="27"/>
        <v>0</v>
      </c>
      <c r="P175">
        <f t="shared" si="28"/>
        <v>0</v>
      </c>
      <c r="Q175">
        <f t="shared" si="29"/>
        <v>0</v>
      </c>
      <c r="R175">
        <f t="shared" si="30"/>
        <v>0</v>
      </c>
      <c r="S175">
        <f t="shared" si="31"/>
        <v>0</v>
      </c>
      <c r="T175">
        <f t="shared" si="32"/>
        <v>0</v>
      </c>
      <c r="U175">
        <f t="shared" si="33"/>
        <v>0</v>
      </c>
      <c r="V175">
        <f t="shared" si="34"/>
        <v>0</v>
      </c>
      <c r="W175">
        <f t="shared" si="35"/>
        <v>0</v>
      </c>
      <c r="X175">
        <f t="shared" si="36"/>
        <v>0</v>
      </c>
      <c r="Y175">
        <f t="shared" si="37"/>
        <v>0</v>
      </c>
      <c r="Z175">
        <f t="shared" si="38"/>
        <v>0</v>
      </c>
      <c r="AA175">
        <f t="shared" si="39"/>
        <v>0</v>
      </c>
    </row>
    <row r="176" spans="2:27">
      <c r="B176" s="3">
        <v>42905</v>
      </c>
      <c r="C176" t="str">
        <f>IF(AND(B176&gt;='Calculation Sheet Crop 1'!$K$6,B176&lt;='Calculation Sheet Crop 1'!$L$6),"Initial Stage",IF(AND(B176+1&gt;'Calculation Sheet Crop 1'!$K$7,B176&lt;='Calculation Sheet Crop 1'!$L$7),"Crop Development Phase",IF(AND(B176+1&gt;'Calculation Sheet Crop 1'!$K$8,B176&lt;'Calculation Sheet Crop 1'!$L$8+1),"Mid Season",IF(AND(B176+1&gt;'Calculation Sheet Crop 1'!$K$9,B176-1&lt;'Calculation Sheet Crop 1'!$L$9),"Late Season Stage",""))))</f>
        <v/>
      </c>
      <c r="D176">
        <f>IF(MONTH(B176)=1,'General Calculation'!$E$22,IF(MONTH(B176)=2,'General Calculation'!$F$22,IF(MONTH(B176)=3,'General Calculation'!$G$22,IF(MONTH(B176)=4,'General Calculation'!$H$22,IF(MONTH(B176)=5,'General Calculation'!$I$22,IF(MONTH(B176)=6,'General Calculation'!$J$22,IF(MONTH(B176)=7,'General Calculation'!$K$22,IF(MONTH(B176)=8,'General Calculation'!$L$22,IF(MONTH(B176)=9,'General Calculation'!$M$22,IF(MONTH(B176)=10,'General Calculation'!$N$22,IF(MONTH(B176)=11,'General Calculation'!$O$22,IF(MONTH(B176)=12,'General Calculation'!$P$22,""))))))))))))</f>
        <v>5.3881999999999994</v>
      </c>
      <c r="E176" t="str">
        <f>IF(C176="Initial Stage",'Calculation Sheet Crop 1'!$M$6,IF(C176="Crop Development Phase",'Calculation Sheet Crop 1'!$M$7,IF(C176="Mid Season",'Calculation Sheet Crop 1'!$M$8,IF(C176="Late Season Stage",'Calculation Sheet Crop 1'!$M$9,""))))</f>
        <v/>
      </c>
      <c r="F176">
        <f t="shared" si="27"/>
        <v>0</v>
      </c>
      <c r="P176">
        <f t="shared" si="28"/>
        <v>0</v>
      </c>
      <c r="Q176">
        <f t="shared" si="29"/>
        <v>0</v>
      </c>
      <c r="R176">
        <f t="shared" si="30"/>
        <v>0</v>
      </c>
      <c r="S176">
        <f t="shared" si="31"/>
        <v>0</v>
      </c>
      <c r="T176">
        <f t="shared" si="32"/>
        <v>0</v>
      </c>
      <c r="U176">
        <f t="shared" si="33"/>
        <v>0</v>
      </c>
      <c r="V176">
        <f t="shared" si="34"/>
        <v>0</v>
      </c>
      <c r="W176">
        <f t="shared" si="35"/>
        <v>0</v>
      </c>
      <c r="X176">
        <f t="shared" si="36"/>
        <v>0</v>
      </c>
      <c r="Y176">
        <f t="shared" si="37"/>
        <v>0</v>
      </c>
      <c r="Z176">
        <f t="shared" si="38"/>
        <v>0</v>
      </c>
      <c r="AA176">
        <f t="shared" si="39"/>
        <v>0</v>
      </c>
    </row>
    <row r="177" spans="2:27">
      <c r="B177" s="3">
        <v>42906</v>
      </c>
      <c r="C177" t="str">
        <f>IF(AND(B177&gt;='Calculation Sheet Crop 1'!$K$6,B177&lt;='Calculation Sheet Crop 1'!$L$6),"Initial Stage",IF(AND(B177+1&gt;'Calculation Sheet Crop 1'!$K$7,B177&lt;='Calculation Sheet Crop 1'!$L$7),"Crop Development Phase",IF(AND(B177+1&gt;'Calculation Sheet Crop 1'!$K$8,B177&lt;'Calculation Sheet Crop 1'!$L$8+1),"Mid Season",IF(AND(B177+1&gt;'Calculation Sheet Crop 1'!$K$9,B177-1&lt;'Calculation Sheet Crop 1'!$L$9),"Late Season Stage",""))))</f>
        <v/>
      </c>
      <c r="D177">
        <f>IF(MONTH(B177)=1,'General Calculation'!$E$22,IF(MONTH(B177)=2,'General Calculation'!$F$22,IF(MONTH(B177)=3,'General Calculation'!$G$22,IF(MONTH(B177)=4,'General Calculation'!$H$22,IF(MONTH(B177)=5,'General Calculation'!$I$22,IF(MONTH(B177)=6,'General Calculation'!$J$22,IF(MONTH(B177)=7,'General Calculation'!$K$22,IF(MONTH(B177)=8,'General Calculation'!$L$22,IF(MONTH(B177)=9,'General Calculation'!$M$22,IF(MONTH(B177)=10,'General Calculation'!$N$22,IF(MONTH(B177)=11,'General Calculation'!$O$22,IF(MONTH(B177)=12,'General Calculation'!$P$22,""))))))))))))</f>
        <v>5.3881999999999994</v>
      </c>
      <c r="E177" t="str">
        <f>IF(C177="Initial Stage",'Calculation Sheet Crop 1'!$M$6,IF(C177="Crop Development Phase",'Calculation Sheet Crop 1'!$M$7,IF(C177="Mid Season",'Calculation Sheet Crop 1'!$M$8,IF(C177="Late Season Stage",'Calculation Sheet Crop 1'!$M$9,""))))</f>
        <v/>
      </c>
      <c r="F177">
        <f t="shared" si="27"/>
        <v>0</v>
      </c>
      <c r="P177">
        <f t="shared" si="28"/>
        <v>0</v>
      </c>
      <c r="Q177">
        <f t="shared" si="29"/>
        <v>0</v>
      </c>
      <c r="R177">
        <f t="shared" si="30"/>
        <v>0</v>
      </c>
      <c r="S177">
        <f t="shared" si="31"/>
        <v>0</v>
      </c>
      <c r="T177">
        <f t="shared" si="32"/>
        <v>0</v>
      </c>
      <c r="U177">
        <f t="shared" si="33"/>
        <v>0</v>
      </c>
      <c r="V177">
        <f t="shared" si="34"/>
        <v>0</v>
      </c>
      <c r="W177">
        <f t="shared" si="35"/>
        <v>0</v>
      </c>
      <c r="X177">
        <f t="shared" si="36"/>
        <v>0</v>
      </c>
      <c r="Y177">
        <f t="shared" si="37"/>
        <v>0</v>
      </c>
      <c r="Z177">
        <f t="shared" si="38"/>
        <v>0</v>
      </c>
      <c r="AA177">
        <f t="shared" si="39"/>
        <v>0</v>
      </c>
    </row>
    <row r="178" spans="2:27">
      <c r="B178" s="3">
        <v>42907</v>
      </c>
      <c r="C178" t="str">
        <f>IF(AND(B178&gt;='Calculation Sheet Crop 1'!$K$6,B178&lt;='Calculation Sheet Crop 1'!$L$6),"Initial Stage",IF(AND(B178+1&gt;'Calculation Sheet Crop 1'!$K$7,B178&lt;='Calculation Sheet Crop 1'!$L$7),"Crop Development Phase",IF(AND(B178+1&gt;'Calculation Sheet Crop 1'!$K$8,B178&lt;'Calculation Sheet Crop 1'!$L$8+1),"Mid Season",IF(AND(B178+1&gt;'Calculation Sheet Crop 1'!$K$9,B178-1&lt;'Calculation Sheet Crop 1'!$L$9),"Late Season Stage",""))))</f>
        <v/>
      </c>
      <c r="D178">
        <f>IF(MONTH(B178)=1,'General Calculation'!$E$22,IF(MONTH(B178)=2,'General Calculation'!$F$22,IF(MONTH(B178)=3,'General Calculation'!$G$22,IF(MONTH(B178)=4,'General Calculation'!$H$22,IF(MONTH(B178)=5,'General Calculation'!$I$22,IF(MONTH(B178)=6,'General Calculation'!$J$22,IF(MONTH(B178)=7,'General Calculation'!$K$22,IF(MONTH(B178)=8,'General Calculation'!$L$22,IF(MONTH(B178)=9,'General Calculation'!$M$22,IF(MONTH(B178)=10,'General Calculation'!$N$22,IF(MONTH(B178)=11,'General Calculation'!$O$22,IF(MONTH(B178)=12,'General Calculation'!$P$22,""))))))))))))</f>
        <v>5.3881999999999994</v>
      </c>
      <c r="E178" t="str">
        <f>IF(C178="Initial Stage",'Calculation Sheet Crop 1'!$M$6,IF(C178="Crop Development Phase",'Calculation Sheet Crop 1'!$M$7,IF(C178="Mid Season",'Calculation Sheet Crop 1'!$M$8,IF(C178="Late Season Stage",'Calculation Sheet Crop 1'!$M$9,""))))</f>
        <v/>
      </c>
      <c r="F178">
        <f t="shared" si="27"/>
        <v>0</v>
      </c>
      <c r="P178">
        <f t="shared" si="28"/>
        <v>0</v>
      </c>
      <c r="Q178">
        <f t="shared" si="29"/>
        <v>0</v>
      </c>
      <c r="R178">
        <f t="shared" si="30"/>
        <v>0</v>
      </c>
      <c r="S178">
        <f t="shared" si="31"/>
        <v>0</v>
      </c>
      <c r="T178">
        <f t="shared" si="32"/>
        <v>0</v>
      </c>
      <c r="U178">
        <f t="shared" si="33"/>
        <v>0</v>
      </c>
      <c r="V178">
        <f t="shared" si="34"/>
        <v>0</v>
      </c>
      <c r="W178">
        <f t="shared" si="35"/>
        <v>0</v>
      </c>
      <c r="X178">
        <f t="shared" si="36"/>
        <v>0</v>
      </c>
      <c r="Y178">
        <f t="shared" si="37"/>
        <v>0</v>
      </c>
      <c r="Z178">
        <f t="shared" si="38"/>
        <v>0</v>
      </c>
      <c r="AA178">
        <f t="shared" si="39"/>
        <v>0</v>
      </c>
    </row>
    <row r="179" spans="2:27">
      <c r="B179" s="3">
        <v>42908</v>
      </c>
      <c r="C179" t="str">
        <f>IF(AND(B179&gt;='Calculation Sheet Crop 1'!$K$6,B179&lt;='Calculation Sheet Crop 1'!$L$6),"Initial Stage",IF(AND(B179+1&gt;'Calculation Sheet Crop 1'!$K$7,B179&lt;='Calculation Sheet Crop 1'!$L$7),"Crop Development Phase",IF(AND(B179+1&gt;'Calculation Sheet Crop 1'!$K$8,B179&lt;'Calculation Sheet Crop 1'!$L$8+1),"Mid Season",IF(AND(B179+1&gt;'Calculation Sheet Crop 1'!$K$9,B179-1&lt;'Calculation Sheet Crop 1'!$L$9),"Late Season Stage",""))))</f>
        <v/>
      </c>
      <c r="D179">
        <f>IF(MONTH(B179)=1,'General Calculation'!$E$22,IF(MONTH(B179)=2,'General Calculation'!$F$22,IF(MONTH(B179)=3,'General Calculation'!$G$22,IF(MONTH(B179)=4,'General Calculation'!$H$22,IF(MONTH(B179)=5,'General Calculation'!$I$22,IF(MONTH(B179)=6,'General Calculation'!$J$22,IF(MONTH(B179)=7,'General Calculation'!$K$22,IF(MONTH(B179)=8,'General Calculation'!$L$22,IF(MONTH(B179)=9,'General Calculation'!$M$22,IF(MONTH(B179)=10,'General Calculation'!$N$22,IF(MONTH(B179)=11,'General Calculation'!$O$22,IF(MONTH(B179)=12,'General Calculation'!$P$22,""))))))))))))</f>
        <v>5.3881999999999994</v>
      </c>
      <c r="E179" t="str">
        <f>IF(C179="Initial Stage",'Calculation Sheet Crop 1'!$M$6,IF(C179="Crop Development Phase",'Calculation Sheet Crop 1'!$M$7,IF(C179="Mid Season",'Calculation Sheet Crop 1'!$M$8,IF(C179="Late Season Stage",'Calculation Sheet Crop 1'!$M$9,""))))</f>
        <v/>
      </c>
      <c r="F179">
        <f t="shared" si="27"/>
        <v>0</v>
      </c>
      <c r="P179">
        <f t="shared" si="28"/>
        <v>0</v>
      </c>
      <c r="Q179">
        <f t="shared" si="29"/>
        <v>0</v>
      </c>
      <c r="R179">
        <f t="shared" si="30"/>
        <v>0</v>
      </c>
      <c r="S179">
        <f t="shared" si="31"/>
        <v>0</v>
      </c>
      <c r="T179">
        <f t="shared" si="32"/>
        <v>0</v>
      </c>
      <c r="U179">
        <f t="shared" si="33"/>
        <v>0</v>
      </c>
      <c r="V179">
        <f t="shared" si="34"/>
        <v>0</v>
      </c>
      <c r="W179">
        <f t="shared" si="35"/>
        <v>0</v>
      </c>
      <c r="X179">
        <f t="shared" si="36"/>
        <v>0</v>
      </c>
      <c r="Y179">
        <f t="shared" si="37"/>
        <v>0</v>
      </c>
      <c r="Z179">
        <f t="shared" si="38"/>
        <v>0</v>
      </c>
      <c r="AA179">
        <f t="shared" si="39"/>
        <v>0</v>
      </c>
    </row>
    <row r="180" spans="2:27">
      <c r="B180" s="3">
        <v>42909</v>
      </c>
      <c r="C180" t="str">
        <f>IF(AND(B180&gt;='Calculation Sheet Crop 1'!$K$6,B180&lt;='Calculation Sheet Crop 1'!$L$6),"Initial Stage",IF(AND(B180+1&gt;'Calculation Sheet Crop 1'!$K$7,B180&lt;='Calculation Sheet Crop 1'!$L$7),"Crop Development Phase",IF(AND(B180+1&gt;'Calculation Sheet Crop 1'!$K$8,B180&lt;'Calculation Sheet Crop 1'!$L$8+1),"Mid Season",IF(AND(B180+1&gt;'Calculation Sheet Crop 1'!$K$9,B180-1&lt;'Calculation Sheet Crop 1'!$L$9),"Late Season Stage",""))))</f>
        <v/>
      </c>
      <c r="D180">
        <f>IF(MONTH(B180)=1,'General Calculation'!$E$22,IF(MONTH(B180)=2,'General Calculation'!$F$22,IF(MONTH(B180)=3,'General Calculation'!$G$22,IF(MONTH(B180)=4,'General Calculation'!$H$22,IF(MONTH(B180)=5,'General Calculation'!$I$22,IF(MONTH(B180)=6,'General Calculation'!$J$22,IF(MONTH(B180)=7,'General Calculation'!$K$22,IF(MONTH(B180)=8,'General Calculation'!$L$22,IF(MONTH(B180)=9,'General Calculation'!$M$22,IF(MONTH(B180)=10,'General Calculation'!$N$22,IF(MONTH(B180)=11,'General Calculation'!$O$22,IF(MONTH(B180)=12,'General Calculation'!$P$22,""))))))))))))</f>
        <v>5.3881999999999994</v>
      </c>
      <c r="E180" t="str">
        <f>IF(C180="Initial Stage",'Calculation Sheet Crop 1'!$M$6,IF(C180="Crop Development Phase",'Calculation Sheet Crop 1'!$M$7,IF(C180="Mid Season",'Calculation Sheet Crop 1'!$M$8,IF(C180="Late Season Stage",'Calculation Sheet Crop 1'!$M$9,""))))</f>
        <v/>
      </c>
      <c r="F180">
        <f t="shared" si="27"/>
        <v>0</v>
      </c>
      <c r="P180">
        <f t="shared" si="28"/>
        <v>0</v>
      </c>
      <c r="Q180">
        <f t="shared" si="29"/>
        <v>0</v>
      </c>
      <c r="R180">
        <f t="shared" si="30"/>
        <v>0</v>
      </c>
      <c r="S180">
        <f t="shared" si="31"/>
        <v>0</v>
      </c>
      <c r="T180">
        <f t="shared" si="32"/>
        <v>0</v>
      </c>
      <c r="U180">
        <f t="shared" si="33"/>
        <v>0</v>
      </c>
      <c r="V180">
        <f t="shared" si="34"/>
        <v>0</v>
      </c>
      <c r="W180">
        <f t="shared" si="35"/>
        <v>0</v>
      </c>
      <c r="X180">
        <f t="shared" si="36"/>
        <v>0</v>
      </c>
      <c r="Y180">
        <f t="shared" si="37"/>
        <v>0</v>
      </c>
      <c r="Z180">
        <f t="shared" si="38"/>
        <v>0</v>
      </c>
      <c r="AA180">
        <f t="shared" si="39"/>
        <v>0</v>
      </c>
    </row>
    <row r="181" spans="2:27">
      <c r="B181" s="3">
        <v>42910</v>
      </c>
      <c r="C181" t="str">
        <f>IF(AND(B181&gt;='Calculation Sheet Crop 1'!$K$6,B181&lt;='Calculation Sheet Crop 1'!$L$6),"Initial Stage",IF(AND(B181+1&gt;'Calculation Sheet Crop 1'!$K$7,B181&lt;='Calculation Sheet Crop 1'!$L$7),"Crop Development Phase",IF(AND(B181+1&gt;'Calculation Sheet Crop 1'!$K$8,B181&lt;'Calculation Sheet Crop 1'!$L$8+1),"Mid Season",IF(AND(B181+1&gt;'Calculation Sheet Crop 1'!$K$9,B181-1&lt;'Calculation Sheet Crop 1'!$L$9),"Late Season Stage",""))))</f>
        <v/>
      </c>
      <c r="D181">
        <f>IF(MONTH(B181)=1,'General Calculation'!$E$22,IF(MONTH(B181)=2,'General Calculation'!$F$22,IF(MONTH(B181)=3,'General Calculation'!$G$22,IF(MONTH(B181)=4,'General Calculation'!$H$22,IF(MONTH(B181)=5,'General Calculation'!$I$22,IF(MONTH(B181)=6,'General Calculation'!$J$22,IF(MONTH(B181)=7,'General Calculation'!$K$22,IF(MONTH(B181)=8,'General Calculation'!$L$22,IF(MONTH(B181)=9,'General Calculation'!$M$22,IF(MONTH(B181)=10,'General Calculation'!$N$22,IF(MONTH(B181)=11,'General Calculation'!$O$22,IF(MONTH(B181)=12,'General Calculation'!$P$22,""))))))))))))</f>
        <v>5.3881999999999994</v>
      </c>
      <c r="E181" t="str">
        <f>IF(C181="Initial Stage",'Calculation Sheet Crop 1'!$M$6,IF(C181="Crop Development Phase",'Calculation Sheet Crop 1'!$M$7,IF(C181="Mid Season",'Calculation Sheet Crop 1'!$M$8,IF(C181="Late Season Stage",'Calculation Sheet Crop 1'!$M$9,""))))</f>
        <v/>
      </c>
      <c r="F181">
        <f t="shared" si="27"/>
        <v>0</v>
      </c>
      <c r="P181">
        <f t="shared" si="28"/>
        <v>0</v>
      </c>
      <c r="Q181">
        <f t="shared" si="29"/>
        <v>0</v>
      </c>
      <c r="R181">
        <f t="shared" si="30"/>
        <v>0</v>
      </c>
      <c r="S181">
        <f t="shared" si="31"/>
        <v>0</v>
      </c>
      <c r="T181">
        <f t="shared" si="32"/>
        <v>0</v>
      </c>
      <c r="U181">
        <f t="shared" si="33"/>
        <v>0</v>
      </c>
      <c r="V181">
        <f t="shared" si="34"/>
        <v>0</v>
      </c>
      <c r="W181">
        <f t="shared" si="35"/>
        <v>0</v>
      </c>
      <c r="X181">
        <f t="shared" si="36"/>
        <v>0</v>
      </c>
      <c r="Y181">
        <f t="shared" si="37"/>
        <v>0</v>
      </c>
      <c r="Z181">
        <f t="shared" si="38"/>
        <v>0</v>
      </c>
      <c r="AA181">
        <f t="shared" si="39"/>
        <v>0</v>
      </c>
    </row>
    <row r="182" spans="2:27">
      <c r="B182" s="3">
        <v>42911</v>
      </c>
      <c r="C182" t="str">
        <f>IF(AND(B182&gt;='Calculation Sheet Crop 1'!$K$6,B182&lt;='Calculation Sheet Crop 1'!$L$6),"Initial Stage",IF(AND(B182+1&gt;'Calculation Sheet Crop 1'!$K$7,B182&lt;='Calculation Sheet Crop 1'!$L$7),"Crop Development Phase",IF(AND(B182+1&gt;'Calculation Sheet Crop 1'!$K$8,B182&lt;'Calculation Sheet Crop 1'!$L$8+1),"Mid Season",IF(AND(B182+1&gt;'Calculation Sheet Crop 1'!$K$9,B182-1&lt;'Calculation Sheet Crop 1'!$L$9),"Late Season Stage",""))))</f>
        <v/>
      </c>
      <c r="D182">
        <f>IF(MONTH(B182)=1,'General Calculation'!$E$22,IF(MONTH(B182)=2,'General Calculation'!$F$22,IF(MONTH(B182)=3,'General Calculation'!$G$22,IF(MONTH(B182)=4,'General Calculation'!$H$22,IF(MONTH(B182)=5,'General Calculation'!$I$22,IF(MONTH(B182)=6,'General Calculation'!$J$22,IF(MONTH(B182)=7,'General Calculation'!$K$22,IF(MONTH(B182)=8,'General Calculation'!$L$22,IF(MONTH(B182)=9,'General Calculation'!$M$22,IF(MONTH(B182)=10,'General Calculation'!$N$22,IF(MONTH(B182)=11,'General Calculation'!$O$22,IF(MONTH(B182)=12,'General Calculation'!$P$22,""))))))))))))</f>
        <v>5.3881999999999994</v>
      </c>
      <c r="E182" t="str">
        <f>IF(C182="Initial Stage",'Calculation Sheet Crop 1'!$M$6,IF(C182="Crop Development Phase",'Calculation Sheet Crop 1'!$M$7,IF(C182="Mid Season",'Calculation Sheet Crop 1'!$M$8,IF(C182="Late Season Stage",'Calculation Sheet Crop 1'!$M$9,""))))</f>
        <v/>
      </c>
      <c r="F182">
        <f t="shared" si="27"/>
        <v>0</v>
      </c>
      <c r="P182">
        <f t="shared" si="28"/>
        <v>0</v>
      </c>
      <c r="Q182">
        <f t="shared" si="29"/>
        <v>0</v>
      </c>
      <c r="R182">
        <f t="shared" si="30"/>
        <v>0</v>
      </c>
      <c r="S182">
        <f t="shared" si="31"/>
        <v>0</v>
      </c>
      <c r="T182">
        <f t="shared" si="32"/>
        <v>0</v>
      </c>
      <c r="U182">
        <f t="shared" si="33"/>
        <v>0</v>
      </c>
      <c r="V182">
        <f t="shared" si="34"/>
        <v>0</v>
      </c>
      <c r="W182">
        <f t="shared" si="35"/>
        <v>0</v>
      </c>
      <c r="X182">
        <f t="shared" si="36"/>
        <v>0</v>
      </c>
      <c r="Y182">
        <f t="shared" si="37"/>
        <v>0</v>
      </c>
      <c r="Z182">
        <f t="shared" si="38"/>
        <v>0</v>
      </c>
      <c r="AA182">
        <f t="shared" si="39"/>
        <v>0</v>
      </c>
    </row>
    <row r="183" spans="2:27">
      <c r="B183" s="3">
        <v>42912</v>
      </c>
      <c r="C183" t="str">
        <f>IF(AND(B183&gt;='Calculation Sheet Crop 1'!$K$6,B183&lt;='Calculation Sheet Crop 1'!$L$6),"Initial Stage",IF(AND(B183+1&gt;'Calculation Sheet Crop 1'!$K$7,B183&lt;='Calculation Sheet Crop 1'!$L$7),"Crop Development Phase",IF(AND(B183+1&gt;'Calculation Sheet Crop 1'!$K$8,B183&lt;'Calculation Sheet Crop 1'!$L$8+1),"Mid Season",IF(AND(B183+1&gt;'Calculation Sheet Crop 1'!$K$9,B183-1&lt;'Calculation Sheet Crop 1'!$L$9),"Late Season Stage",""))))</f>
        <v/>
      </c>
      <c r="D183">
        <f>IF(MONTH(B183)=1,'General Calculation'!$E$22,IF(MONTH(B183)=2,'General Calculation'!$F$22,IF(MONTH(B183)=3,'General Calculation'!$G$22,IF(MONTH(B183)=4,'General Calculation'!$H$22,IF(MONTH(B183)=5,'General Calculation'!$I$22,IF(MONTH(B183)=6,'General Calculation'!$J$22,IF(MONTH(B183)=7,'General Calculation'!$K$22,IF(MONTH(B183)=8,'General Calculation'!$L$22,IF(MONTH(B183)=9,'General Calculation'!$M$22,IF(MONTH(B183)=10,'General Calculation'!$N$22,IF(MONTH(B183)=11,'General Calculation'!$O$22,IF(MONTH(B183)=12,'General Calculation'!$P$22,""))))))))))))</f>
        <v>5.3881999999999994</v>
      </c>
      <c r="E183" t="str">
        <f>IF(C183="Initial Stage",'Calculation Sheet Crop 1'!$M$6,IF(C183="Crop Development Phase",'Calculation Sheet Crop 1'!$M$7,IF(C183="Mid Season",'Calculation Sheet Crop 1'!$M$8,IF(C183="Late Season Stage",'Calculation Sheet Crop 1'!$M$9,""))))</f>
        <v/>
      </c>
      <c r="F183">
        <f t="shared" si="27"/>
        <v>0</v>
      </c>
      <c r="P183">
        <f t="shared" si="28"/>
        <v>0</v>
      </c>
      <c r="Q183">
        <f t="shared" si="29"/>
        <v>0</v>
      </c>
      <c r="R183">
        <f t="shared" si="30"/>
        <v>0</v>
      </c>
      <c r="S183">
        <f t="shared" si="31"/>
        <v>0</v>
      </c>
      <c r="T183">
        <f t="shared" si="32"/>
        <v>0</v>
      </c>
      <c r="U183">
        <f t="shared" si="33"/>
        <v>0</v>
      </c>
      <c r="V183">
        <f t="shared" si="34"/>
        <v>0</v>
      </c>
      <c r="W183">
        <f t="shared" si="35"/>
        <v>0</v>
      </c>
      <c r="X183">
        <f t="shared" si="36"/>
        <v>0</v>
      </c>
      <c r="Y183">
        <f t="shared" si="37"/>
        <v>0</v>
      </c>
      <c r="Z183">
        <f t="shared" si="38"/>
        <v>0</v>
      </c>
      <c r="AA183">
        <f t="shared" si="39"/>
        <v>0</v>
      </c>
    </row>
    <row r="184" spans="2:27">
      <c r="B184" s="3">
        <v>42913</v>
      </c>
      <c r="C184" t="str">
        <f>IF(AND(B184&gt;='Calculation Sheet Crop 1'!$K$6,B184&lt;='Calculation Sheet Crop 1'!$L$6),"Initial Stage",IF(AND(B184+1&gt;'Calculation Sheet Crop 1'!$K$7,B184&lt;='Calculation Sheet Crop 1'!$L$7),"Crop Development Phase",IF(AND(B184+1&gt;'Calculation Sheet Crop 1'!$K$8,B184&lt;'Calculation Sheet Crop 1'!$L$8+1),"Mid Season",IF(AND(B184+1&gt;'Calculation Sheet Crop 1'!$K$9,B184-1&lt;'Calculation Sheet Crop 1'!$L$9),"Late Season Stage",""))))</f>
        <v/>
      </c>
      <c r="D184">
        <f>IF(MONTH(B184)=1,'General Calculation'!$E$22,IF(MONTH(B184)=2,'General Calculation'!$F$22,IF(MONTH(B184)=3,'General Calculation'!$G$22,IF(MONTH(B184)=4,'General Calculation'!$H$22,IF(MONTH(B184)=5,'General Calculation'!$I$22,IF(MONTH(B184)=6,'General Calculation'!$J$22,IF(MONTH(B184)=7,'General Calculation'!$K$22,IF(MONTH(B184)=8,'General Calculation'!$L$22,IF(MONTH(B184)=9,'General Calculation'!$M$22,IF(MONTH(B184)=10,'General Calculation'!$N$22,IF(MONTH(B184)=11,'General Calculation'!$O$22,IF(MONTH(B184)=12,'General Calculation'!$P$22,""))))))))))))</f>
        <v>5.3881999999999994</v>
      </c>
      <c r="E184" t="str">
        <f>IF(C184="Initial Stage",'Calculation Sheet Crop 1'!$M$6,IF(C184="Crop Development Phase",'Calculation Sheet Crop 1'!$M$7,IF(C184="Mid Season",'Calculation Sheet Crop 1'!$M$8,IF(C184="Late Season Stage",'Calculation Sheet Crop 1'!$M$9,""))))</f>
        <v/>
      </c>
      <c r="F184">
        <f t="shared" si="27"/>
        <v>0</v>
      </c>
      <c r="P184">
        <f t="shared" si="28"/>
        <v>0</v>
      </c>
      <c r="Q184">
        <f t="shared" si="29"/>
        <v>0</v>
      </c>
      <c r="R184">
        <f t="shared" si="30"/>
        <v>0</v>
      </c>
      <c r="S184">
        <f t="shared" si="31"/>
        <v>0</v>
      </c>
      <c r="T184">
        <f t="shared" si="32"/>
        <v>0</v>
      </c>
      <c r="U184">
        <f t="shared" si="33"/>
        <v>0</v>
      </c>
      <c r="V184">
        <f t="shared" si="34"/>
        <v>0</v>
      </c>
      <c r="W184">
        <f t="shared" si="35"/>
        <v>0</v>
      </c>
      <c r="X184">
        <f t="shared" si="36"/>
        <v>0</v>
      </c>
      <c r="Y184">
        <f t="shared" si="37"/>
        <v>0</v>
      </c>
      <c r="Z184">
        <f t="shared" si="38"/>
        <v>0</v>
      </c>
      <c r="AA184">
        <f t="shared" si="39"/>
        <v>0</v>
      </c>
    </row>
    <row r="185" spans="2:27">
      <c r="B185" s="3">
        <v>42914</v>
      </c>
      <c r="C185" t="str">
        <f>IF(AND(B185&gt;='Calculation Sheet Crop 1'!$K$6,B185&lt;='Calculation Sheet Crop 1'!$L$6),"Initial Stage",IF(AND(B185+1&gt;'Calculation Sheet Crop 1'!$K$7,B185&lt;='Calculation Sheet Crop 1'!$L$7),"Crop Development Phase",IF(AND(B185+1&gt;'Calculation Sheet Crop 1'!$K$8,B185&lt;'Calculation Sheet Crop 1'!$L$8+1),"Mid Season",IF(AND(B185+1&gt;'Calculation Sheet Crop 1'!$K$9,B185-1&lt;'Calculation Sheet Crop 1'!$L$9),"Late Season Stage",""))))</f>
        <v/>
      </c>
      <c r="D185">
        <f>IF(MONTH(B185)=1,'General Calculation'!$E$22,IF(MONTH(B185)=2,'General Calculation'!$F$22,IF(MONTH(B185)=3,'General Calculation'!$G$22,IF(MONTH(B185)=4,'General Calculation'!$H$22,IF(MONTH(B185)=5,'General Calculation'!$I$22,IF(MONTH(B185)=6,'General Calculation'!$J$22,IF(MONTH(B185)=7,'General Calculation'!$K$22,IF(MONTH(B185)=8,'General Calculation'!$L$22,IF(MONTH(B185)=9,'General Calculation'!$M$22,IF(MONTH(B185)=10,'General Calculation'!$N$22,IF(MONTH(B185)=11,'General Calculation'!$O$22,IF(MONTH(B185)=12,'General Calculation'!$P$22,""))))))))))))</f>
        <v>5.3881999999999994</v>
      </c>
      <c r="E185" t="str">
        <f>IF(C185="Initial Stage",'Calculation Sheet Crop 1'!$M$6,IF(C185="Crop Development Phase",'Calculation Sheet Crop 1'!$M$7,IF(C185="Mid Season",'Calculation Sheet Crop 1'!$M$8,IF(C185="Late Season Stage",'Calculation Sheet Crop 1'!$M$9,""))))</f>
        <v/>
      </c>
      <c r="F185">
        <f t="shared" si="27"/>
        <v>0</v>
      </c>
      <c r="P185">
        <f t="shared" si="28"/>
        <v>0</v>
      </c>
      <c r="Q185">
        <f t="shared" si="29"/>
        <v>0</v>
      </c>
      <c r="R185">
        <f t="shared" si="30"/>
        <v>0</v>
      </c>
      <c r="S185">
        <f t="shared" si="31"/>
        <v>0</v>
      </c>
      <c r="T185">
        <f t="shared" si="32"/>
        <v>0</v>
      </c>
      <c r="U185">
        <f t="shared" si="33"/>
        <v>0</v>
      </c>
      <c r="V185">
        <f t="shared" si="34"/>
        <v>0</v>
      </c>
      <c r="W185">
        <f t="shared" si="35"/>
        <v>0</v>
      </c>
      <c r="X185">
        <f t="shared" si="36"/>
        <v>0</v>
      </c>
      <c r="Y185">
        <f t="shared" si="37"/>
        <v>0</v>
      </c>
      <c r="Z185">
        <f t="shared" si="38"/>
        <v>0</v>
      </c>
      <c r="AA185">
        <f t="shared" si="39"/>
        <v>0</v>
      </c>
    </row>
    <row r="186" spans="2:27">
      <c r="B186" s="3">
        <v>42915</v>
      </c>
      <c r="C186" t="str">
        <f>IF(AND(B186&gt;='Calculation Sheet Crop 1'!$K$6,B186&lt;='Calculation Sheet Crop 1'!$L$6),"Initial Stage",IF(AND(B186+1&gt;'Calculation Sheet Crop 1'!$K$7,B186&lt;='Calculation Sheet Crop 1'!$L$7),"Crop Development Phase",IF(AND(B186+1&gt;'Calculation Sheet Crop 1'!$K$8,B186&lt;'Calculation Sheet Crop 1'!$L$8+1),"Mid Season",IF(AND(B186+1&gt;'Calculation Sheet Crop 1'!$K$9,B186-1&lt;'Calculation Sheet Crop 1'!$L$9),"Late Season Stage",""))))</f>
        <v/>
      </c>
      <c r="D186">
        <f>IF(MONTH(B186)=1,'General Calculation'!$E$22,IF(MONTH(B186)=2,'General Calculation'!$F$22,IF(MONTH(B186)=3,'General Calculation'!$G$22,IF(MONTH(B186)=4,'General Calculation'!$H$22,IF(MONTH(B186)=5,'General Calculation'!$I$22,IF(MONTH(B186)=6,'General Calculation'!$J$22,IF(MONTH(B186)=7,'General Calculation'!$K$22,IF(MONTH(B186)=8,'General Calculation'!$L$22,IF(MONTH(B186)=9,'General Calculation'!$M$22,IF(MONTH(B186)=10,'General Calculation'!$N$22,IF(MONTH(B186)=11,'General Calculation'!$O$22,IF(MONTH(B186)=12,'General Calculation'!$P$22,""))))))))))))</f>
        <v>5.3881999999999994</v>
      </c>
      <c r="E186" t="str">
        <f>IF(C186="Initial Stage",'Calculation Sheet Crop 1'!$M$6,IF(C186="Crop Development Phase",'Calculation Sheet Crop 1'!$M$7,IF(C186="Mid Season",'Calculation Sheet Crop 1'!$M$8,IF(C186="Late Season Stage",'Calculation Sheet Crop 1'!$M$9,""))))</f>
        <v/>
      </c>
      <c r="F186">
        <f t="shared" si="27"/>
        <v>0</v>
      </c>
      <c r="P186">
        <f t="shared" si="28"/>
        <v>0</v>
      </c>
      <c r="Q186">
        <f t="shared" si="29"/>
        <v>0</v>
      </c>
      <c r="R186">
        <f t="shared" si="30"/>
        <v>0</v>
      </c>
      <c r="S186">
        <f t="shared" si="31"/>
        <v>0</v>
      </c>
      <c r="T186">
        <f t="shared" si="32"/>
        <v>0</v>
      </c>
      <c r="U186">
        <f t="shared" si="33"/>
        <v>0</v>
      </c>
      <c r="V186">
        <f t="shared" si="34"/>
        <v>0</v>
      </c>
      <c r="W186">
        <f t="shared" si="35"/>
        <v>0</v>
      </c>
      <c r="X186">
        <f t="shared" si="36"/>
        <v>0</v>
      </c>
      <c r="Y186">
        <f t="shared" si="37"/>
        <v>0</v>
      </c>
      <c r="Z186">
        <f t="shared" si="38"/>
        <v>0</v>
      </c>
      <c r="AA186">
        <f t="shared" si="39"/>
        <v>0</v>
      </c>
    </row>
    <row r="187" spans="2:27">
      <c r="B187" s="3">
        <v>42916</v>
      </c>
      <c r="C187" t="str">
        <f>IF(AND(B187&gt;='Calculation Sheet Crop 1'!$K$6,B187&lt;='Calculation Sheet Crop 1'!$L$6),"Initial Stage",IF(AND(B187+1&gt;'Calculation Sheet Crop 1'!$K$7,B187&lt;='Calculation Sheet Crop 1'!$L$7),"Crop Development Phase",IF(AND(B187+1&gt;'Calculation Sheet Crop 1'!$K$8,B187&lt;'Calculation Sheet Crop 1'!$L$8+1),"Mid Season",IF(AND(B187+1&gt;'Calculation Sheet Crop 1'!$K$9,B187-1&lt;'Calculation Sheet Crop 1'!$L$9),"Late Season Stage",""))))</f>
        <v/>
      </c>
      <c r="D187">
        <f>IF(MONTH(B187)=1,'General Calculation'!$E$22,IF(MONTH(B187)=2,'General Calculation'!$F$22,IF(MONTH(B187)=3,'General Calculation'!$G$22,IF(MONTH(B187)=4,'General Calculation'!$H$22,IF(MONTH(B187)=5,'General Calculation'!$I$22,IF(MONTH(B187)=6,'General Calculation'!$J$22,IF(MONTH(B187)=7,'General Calculation'!$K$22,IF(MONTH(B187)=8,'General Calculation'!$L$22,IF(MONTH(B187)=9,'General Calculation'!$M$22,IF(MONTH(B187)=10,'General Calculation'!$N$22,IF(MONTH(B187)=11,'General Calculation'!$O$22,IF(MONTH(B187)=12,'General Calculation'!$P$22,""))))))))))))</f>
        <v>5.3881999999999994</v>
      </c>
      <c r="E187" t="str">
        <f>IF(C187="Initial Stage",'Calculation Sheet Crop 1'!$M$6,IF(C187="Crop Development Phase",'Calculation Sheet Crop 1'!$M$7,IF(C187="Mid Season",'Calculation Sheet Crop 1'!$M$8,IF(C187="Late Season Stage",'Calculation Sheet Crop 1'!$M$9,""))))</f>
        <v/>
      </c>
      <c r="F187">
        <f t="shared" si="27"/>
        <v>0</v>
      </c>
      <c r="P187">
        <f t="shared" si="28"/>
        <v>0</v>
      </c>
      <c r="Q187">
        <f t="shared" si="29"/>
        <v>0</v>
      </c>
      <c r="R187">
        <f t="shared" si="30"/>
        <v>0</v>
      </c>
      <c r="S187">
        <f t="shared" si="31"/>
        <v>0</v>
      </c>
      <c r="T187">
        <f t="shared" si="32"/>
        <v>0</v>
      </c>
      <c r="U187">
        <f t="shared" si="33"/>
        <v>0</v>
      </c>
      <c r="V187">
        <f t="shared" si="34"/>
        <v>0</v>
      </c>
      <c r="W187">
        <f t="shared" si="35"/>
        <v>0</v>
      </c>
      <c r="X187">
        <f t="shared" si="36"/>
        <v>0</v>
      </c>
      <c r="Y187">
        <f t="shared" si="37"/>
        <v>0</v>
      </c>
      <c r="Z187">
        <f t="shared" si="38"/>
        <v>0</v>
      </c>
      <c r="AA187">
        <f t="shared" si="39"/>
        <v>0</v>
      </c>
    </row>
    <row r="188" spans="2:27">
      <c r="B188" s="3">
        <v>42917</v>
      </c>
      <c r="C188" t="str">
        <f>IF(AND(B188&gt;='Calculation Sheet Crop 1'!$K$6,B188&lt;='Calculation Sheet Crop 1'!$L$6),"Initial Stage",IF(AND(B188+1&gt;'Calculation Sheet Crop 1'!$K$7,B188&lt;='Calculation Sheet Crop 1'!$L$7),"Crop Development Phase",IF(AND(B188+1&gt;'Calculation Sheet Crop 1'!$K$8,B188&lt;'Calculation Sheet Crop 1'!$L$8+1),"Mid Season",IF(AND(B188+1&gt;'Calculation Sheet Crop 1'!$K$9,B188-1&lt;'Calculation Sheet Crop 1'!$L$9),"Late Season Stage",""))))</f>
        <v/>
      </c>
      <c r="D188">
        <f>IF(MONTH(B188)=1,'General Calculation'!$E$22,IF(MONTH(B188)=2,'General Calculation'!$F$22,IF(MONTH(B188)=3,'General Calculation'!$G$22,IF(MONTH(B188)=4,'General Calculation'!$H$22,IF(MONTH(B188)=5,'General Calculation'!$I$22,IF(MONTH(B188)=6,'General Calculation'!$J$22,IF(MONTH(B188)=7,'General Calculation'!$K$22,IF(MONTH(B188)=8,'General Calculation'!$L$22,IF(MONTH(B188)=9,'General Calculation'!$M$22,IF(MONTH(B188)=10,'General Calculation'!$N$22,IF(MONTH(B188)=11,'General Calculation'!$O$22,IF(MONTH(B188)=12,'General Calculation'!$P$22,""))))))))))))</f>
        <v>5.2548000000000004</v>
      </c>
      <c r="E188" t="str">
        <f>IF(C188="Initial Stage",'Calculation Sheet Crop 1'!$M$6,IF(C188="Crop Development Phase",'Calculation Sheet Crop 1'!$M$7,IF(C188="Mid Season",'Calculation Sheet Crop 1'!$M$8,IF(C188="Late Season Stage",'Calculation Sheet Crop 1'!$M$9,""))))</f>
        <v/>
      </c>
      <c r="F188">
        <f t="shared" si="27"/>
        <v>0</v>
      </c>
      <c r="P188">
        <f t="shared" si="28"/>
        <v>0</v>
      </c>
      <c r="Q188">
        <f t="shared" si="29"/>
        <v>0</v>
      </c>
      <c r="R188">
        <f t="shared" si="30"/>
        <v>0</v>
      </c>
      <c r="S188">
        <f t="shared" si="31"/>
        <v>0</v>
      </c>
      <c r="T188">
        <f t="shared" si="32"/>
        <v>0</v>
      </c>
      <c r="U188">
        <f t="shared" si="33"/>
        <v>0</v>
      </c>
      <c r="V188">
        <f t="shared" si="34"/>
        <v>0</v>
      </c>
      <c r="W188">
        <f t="shared" si="35"/>
        <v>0</v>
      </c>
      <c r="X188">
        <f t="shared" si="36"/>
        <v>0</v>
      </c>
      <c r="Y188">
        <f t="shared" si="37"/>
        <v>0</v>
      </c>
      <c r="Z188">
        <f t="shared" si="38"/>
        <v>0</v>
      </c>
      <c r="AA188">
        <f t="shared" si="39"/>
        <v>0</v>
      </c>
    </row>
    <row r="189" spans="2:27">
      <c r="B189" s="3">
        <v>42918</v>
      </c>
      <c r="C189" t="str">
        <f>IF(AND(B189&gt;='Calculation Sheet Crop 1'!$K$6,B189&lt;='Calculation Sheet Crop 1'!$L$6),"Initial Stage",IF(AND(B189+1&gt;'Calculation Sheet Crop 1'!$K$7,B189&lt;='Calculation Sheet Crop 1'!$L$7),"Crop Development Phase",IF(AND(B189+1&gt;'Calculation Sheet Crop 1'!$K$8,B189&lt;'Calculation Sheet Crop 1'!$L$8+1),"Mid Season",IF(AND(B189+1&gt;'Calculation Sheet Crop 1'!$K$9,B189-1&lt;'Calculation Sheet Crop 1'!$L$9),"Late Season Stage",""))))</f>
        <v/>
      </c>
      <c r="D189">
        <f>IF(MONTH(B189)=1,'General Calculation'!$E$22,IF(MONTH(B189)=2,'General Calculation'!$F$22,IF(MONTH(B189)=3,'General Calculation'!$G$22,IF(MONTH(B189)=4,'General Calculation'!$H$22,IF(MONTH(B189)=5,'General Calculation'!$I$22,IF(MONTH(B189)=6,'General Calculation'!$J$22,IF(MONTH(B189)=7,'General Calculation'!$K$22,IF(MONTH(B189)=8,'General Calculation'!$L$22,IF(MONTH(B189)=9,'General Calculation'!$M$22,IF(MONTH(B189)=10,'General Calculation'!$N$22,IF(MONTH(B189)=11,'General Calculation'!$O$22,IF(MONTH(B189)=12,'General Calculation'!$P$22,""))))))))))))</f>
        <v>5.2548000000000004</v>
      </c>
      <c r="E189" t="str">
        <f>IF(C189="Initial Stage",'Calculation Sheet Crop 1'!$M$6,IF(C189="Crop Development Phase",'Calculation Sheet Crop 1'!$M$7,IF(C189="Mid Season",'Calculation Sheet Crop 1'!$M$8,IF(C189="Late Season Stage",'Calculation Sheet Crop 1'!$M$9,""))))</f>
        <v/>
      </c>
      <c r="F189">
        <f t="shared" si="27"/>
        <v>0</v>
      </c>
      <c r="P189">
        <f t="shared" si="28"/>
        <v>0</v>
      </c>
      <c r="Q189">
        <f t="shared" si="29"/>
        <v>0</v>
      </c>
      <c r="R189">
        <f t="shared" si="30"/>
        <v>0</v>
      </c>
      <c r="S189">
        <f t="shared" si="31"/>
        <v>0</v>
      </c>
      <c r="T189">
        <f t="shared" si="32"/>
        <v>0</v>
      </c>
      <c r="U189">
        <f t="shared" si="33"/>
        <v>0</v>
      </c>
      <c r="V189">
        <f t="shared" si="34"/>
        <v>0</v>
      </c>
      <c r="W189">
        <f t="shared" si="35"/>
        <v>0</v>
      </c>
      <c r="X189">
        <f t="shared" si="36"/>
        <v>0</v>
      </c>
      <c r="Y189">
        <f t="shared" si="37"/>
        <v>0</v>
      </c>
      <c r="Z189">
        <f t="shared" si="38"/>
        <v>0</v>
      </c>
      <c r="AA189">
        <f t="shared" si="39"/>
        <v>0</v>
      </c>
    </row>
    <row r="190" spans="2:27">
      <c r="B190" s="3">
        <v>42919</v>
      </c>
      <c r="C190" t="str">
        <f>IF(AND(B190&gt;='Calculation Sheet Crop 1'!$K$6,B190&lt;='Calculation Sheet Crop 1'!$L$6),"Initial Stage",IF(AND(B190+1&gt;'Calculation Sheet Crop 1'!$K$7,B190&lt;='Calculation Sheet Crop 1'!$L$7),"Crop Development Phase",IF(AND(B190+1&gt;'Calculation Sheet Crop 1'!$K$8,B190&lt;'Calculation Sheet Crop 1'!$L$8+1),"Mid Season",IF(AND(B190+1&gt;'Calculation Sheet Crop 1'!$K$9,B190-1&lt;'Calculation Sheet Crop 1'!$L$9),"Late Season Stage",""))))</f>
        <v/>
      </c>
      <c r="D190">
        <f>IF(MONTH(B190)=1,'General Calculation'!$E$22,IF(MONTH(B190)=2,'General Calculation'!$F$22,IF(MONTH(B190)=3,'General Calculation'!$G$22,IF(MONTH(B190)=4,'General Calculation'!$H$22,IF(MONTH(B190)=5,'General Calculation'!$I$22,IF(MONTH(B190)=6,'General Calculation'!$J$22,IF(MONTH(B190)=7,'General Calculation'!$K$22,IF(MONTH(B190)=8,'General Calculation'!$L$22,IF(MONTH(B190)=9,'General Calculation'!$M$22,IF(MONTH(B190)=10,'General Calculation'!$N$22,IF(MONTH(B190)=11,'General Calculation'!$O$22,IF(MONTH(B190)=12,'General Calculation'!$P$22,""))))))))))))</f>
        <v>5.2548000000000004</v>
      </c>
      <c r="E190" t="str">
        <f>IF(C190="Initial Stage",'Calculation Sheet Crop 1'!$M$6,IF(C190="Crop Development Phase",'Calculation Sheet Crop 1'!$M$7,IF(C190="Mid Season",'Calculation Sheet Crop 1'!$M$8,IF(C190="Late Season Stage",'Calculation Sheet Crop 1'!$M$9,""))))</f>
        <v/>
      </c>
      <c r="F190">
        <f t="shared" si="27"/>
        <v>0</v>
      </c>
      <c r="P190">
        <f t="shared" si="28"/>
        <v>0</v>
      </c>
      <c r="Q190">
        <f t="shared" si="29"/>
        <v>0</v>
      </c>
      <c r="R190">
        <f t="shared" si="30"/>
        <v>0</v>
      </c>
      <c r="S190">
        <f t="shared" si="31"/>
        <v>0</v>
      </c>
      <c r="T190">
        <f t="shared" si="32"/>
        <v>0</v>
      </c>
      <c r="U190">
        <f t="shared" si="33"/>
        <v>0</v>
      </c>
      <c r="V190">
        <f t="shared" si="34"/>
        <v>0</v>
      </c>
      <c r="W190">
        <f t="shared" si="35"/>
        <v>0</v>
      </c>
      <c r="X190">
        <f t="shared" si="36"/>
        <v>0</v>
      </c>
      <c r="Y190">
        <f t="shared" si="37"/>
        <v>0</v>
      </c>
      <c r="Z190">
        <f t="shared" si="38"/>
        <v>0</v>
      </c>
      <c r="AA190">
        <f t="shared" si="39"/>
        <v>0</v>
      </c>
    </row>
    <row r="191" spans="2:27">
      <c r="B191" s="3">
        <v>42920</v>
      </c>
      <c r="C191" t="str">
        <f>IF(AND(B191&gt;='Calculation Sheet Crop 1'!$K$6,B191&lt;='Calculation Sheet Crop 1'!$L$6),"Initial Stage",IF(AND(B191+1&gt;'Calculation Sheet Crop 1'!$K$7,B191&lt;='Calculation Sheet Crop 1'!$L$7),"Crop Development Phase",IF(AND(B191+1&gt;'Calculation Sheet Crop 1'!$K$8,B191&lt;'Calculation Sheet Crop 1'!$L$8+1),"Mid Season",IF(AND(B191+1&gt;'Calculation Sheet Crop 1'!$K$9,B191-1&lt;'Calculation Sheet Crop 1'!$L$9),"Late Season Stage",""))))</f>
        <v/>
      </c>
      <c r="D191">
        <f>IF(MONTH(B191)=1,'General Calculation'!$E$22,IF(MONTH(B191)=2,'General Calculation'!$F$22,IF(MONTH(B191)=3,'General Calculation'!$G$22,IF(MONTH(B191)=4,'General Calculation'!$H$22,IF(MONTH(B191)=5,'General Calculation'!$I$22,IF(MONTH(B191)=6,'General Calculation'!$J$22,IF(MONTH(B191)=7,'General Calculation'!$K$22,IF(MONTH(B191)=8,'General Calculation'!$L$22,IF(MONTH(B191)=9,'General Calculation'!$M$22,IF(MONTH(B191)=10,'General Calculation'!$N$22,IF(MONTH(B191)=11,'General Calculation'!$O$22,IF(MONTH(B191)=12,'General Calculation'!$P$22,""))))))))))))</f>
        <v>5.2548000000000004</v>
      </c>
      <c r="E191" t="str">
        <f>IF(C191="Initial Stage",'Calculation Sheet Crop 1'!$M$6,IF(C191="Crop Development Phase",'Calculation Sheet Crop 1'!$M$7,IF(C191="Mid Season",'Calculation Sheet Crop 1'!$M$8,IF(C191="Late Season Stage",'Calculation Sheet Crop 1'!$M$9,""))))</f>
        <v/>
      </c>
      <c r="F191">
        <f t="shared" si="27"/>
        <v>0</v>
      </c>
      <c r="P191">
        <f t="shared" si="28"/>
        <v>0</v>
      </c>
      <c r="Q191">
        <f t="shared" si="29"/>
        <v>0</v>
      </c>
      <c r="R191">
        <f t="shared" si="30"/>
        <v>0</v>
      </c>
      <c r="S191">
        <f t="shared" si="31"/>
        <v>0</v>
      </c>
      <c r="T191">
        <f t="shared" si="32"/>
        <v>0</v>
      </c>
      <c r="U191">
        <f t="shared" si="33"/>
        <v>0</v>
      </c>
      <c r="V191">
        <f t="shared" si="34"/>
        <v>0</v>
      </c>
      <c r="W191">
        <f t="shared" si="35"/>
        <v>0</v>
      </c>
      <c r="X191">
        <f t="shared" si="36"/>
        <v>0</v>
      </c>
      <c r="Y191">
        <f t="shared" si="37"/>
        <v>0</v>
      </c>
      <c r="Z191">
        <f t="shared" si="38"/>
        <v>0</v>
      </c>
      <c r="AA191">
        <f t="shared" si="39"/>
        <v>0</v>
      </c>
    </row>
    <row r="192" spans="2:27">
      <c r="B192" s="3">
        <v>42921</v>
      </c>
      <c r="C192" t="str">
        <f>IF(AND(B192&gt;='Calculation Sheet Crop 1'!$K$6,B192&lt;='Calculation Sheet Crop 1'!$L$6),"Initial Stage",IF(AND(B192+1&gt;'Calculation Sheet Crop 1'!$K$7,B192&lt;='Calculation Sheet Crop 1'!$L$7),"Crop Development Phase",IF(AND(B192+1&gt;'Calculation Sheet Crop 1'!$K$8,B192&lt;'Calculation Sheet Crop 1'!$L$8+1),"Mid Season",IF(AND(B192+1&gt;'Calculation Sheet Crop 1'!$K$9,B192-1&lt;'Calculation Sheet Crop 1'!$L$9),"Late Season Stage",""))))</f>
        <v/>
      </c>
      <c r="D192">
        <f>IF(MONTH(B192)=1,'General Calculation'!$E$22,IF(MONTH(B192)=2,'General Calculation'!$F$22,IF(MONTH(B192)=3,'General Calculation'!$G$22,IF(MONTH(B192)=4,'General Calculation'!$H$22,IF(MONTH(B192)=5,'General Calculation'!$I$22,IF(MONTH(B192)=6,'General Calculation'!$J$22,IF(MONTH(B192)=7,'General Calculation'!$K$22,IF(MONTH(B192)=8,'General Calculation'!$L$22,IF(MONTH(B192)=9,'General Calculation'!$M$22,IF(MONTH(B192)=10,'General Calculation'!$N$22,IF(MONTH(B192)=11,'General Calculation'!$O$22,IF(MONTH(B192)=12,'General Calculation'!$P$22,""))))))))))))</f>
        <v>5.2548000000000004</v>
      </c>
      <c r="E192" t="str">
        <f>IF(C192="Initial Stage",'Calculation Sheet Crop 1'!$M$6,IF(C192="Crop Development Phase",'Calculation Sheet Crop 1'!$M$7,IF(C192="Mid Season",'Calculation Sheet Crop 1'!$M$8,IF(C192="Late Season Stage",'Calculation Sheet Crop 1'!$M$9,""))))</f>
        <v/>
      </c>
      <c r="F192">
        <f t="shared" si="27"/>
        <v>0</v>
      </c>
      <c r="P192">
        <f t="shared" si="28"/>
        <v>0</v>
      </c>
      <c r="Q192">
        <f t="shared" si="29"/>
        <v>0</v>
      </c>
      <c r="R192">
        <f t="shared" si="30"/>
        <v>0</v>
      </c>
      <c r="S192">
        <f t="shared" si="31"/>
        <v>0</v>
      </c>
      <c r="T192">
        <f t="shared" si="32"/>
        <v>0</v>
      </c>
      <c r="U192">
        <f t="shared" si="33"/>
        <v>0</v>
      </c>
      <c r="V192">
        <f t="shared" si="34"/>
        <v>0</v>
      </c>
      <c r="W192">
        <f t="shared" si="35"/>
        <v>0</v>
      </c>
      <c r="X192">
        <f t="shared" si="36"/>
        <v>0</v>
      </c>
      <c r="Y192">
        <f t="shared" si="37"/>
        <v>0</v>
      </c>
      <c r="Z192">
        <f t="shared" si="38"/>
        <v>0</v>
      </c>
      <c r="AA192">
        <f t="shared" si="39"/>
        <v>0</v>
      </c>
    </row>
    <row r="193" spans="2:27">
      <c r="B193" s="3">
        <v>42922</v>
      </c>
      <c r="C193" t="str">
        <f>IF(AND(B193&gt;='Calculation Sheet Crop 1'!$K$6,B193&lt;='Calculation Sheet Crop 1'!$L$6),"Initial Stage",IF(AND(B193+1&gt;'Calculation Sheet Crop 1'!$K$7,B193&lt;='Calculation Sheet Crop 1'!$L$7),"Crop Development Phase",IF(AND(B193+1&gt;'Calculation Sheet Crop 1'!$K$8,B193&lt;'Calculation Sheet Crop 1'!$L$8+1),"Mid Season",IF(AND(B193+1&gt;'Calculation Sheet Crop 1'!$K$9,B193-1&lt;'Calculation Sheet Crop 1'!$L$9),"Late Season Stage",""))))</f>
        <v/>
      </c>
      <c r="D193">
        <f>IF(MONTH(B193)=1,'General Calculation'!$E$22,IF(MONTH(B193)=2,'General Calculation'!$F$22,IF(MONTH(B193)=3,'General Calculation'!$G$22,IF(MONTH(B193)=4,'General Calculation'!$H$22,IF(MONTH(B193)=5,'General Calculation'!$I$22,IF(MONTH(B193)=6,'General Calculation'!$J$22,IF(MONTH(B193)=7,'General Calculation'!$K$22,IF(MONTH(B193)=8,'General Calculation'!$L$22,IF(MONTH(B193)=9,'General Calculation'!$M$22,IF(MONTH(B193)=10,'General Calculation'!$N$22,IF(MONTH(B193)=11,'General Calculation'!$O$22,IF(MONTH(B193)=12,'General Calculation'!$P$22,""))))))))))))</f>
        <v>5.2548000000000004</v>
      </c>
      <c r="E193" t="str">
        <f>IF(C193="Initial Stage",'Calculation Sheet Crop 1'!$M$6,IF(C193="Crop Development Phase",'Calculation Sheet Crop 1'!$M$7,IF(C193="Mid Season",'Calculation Sheet Crop 1'!$M$8,IF(C193="Late Season Stage",'Calculation Sheet Crop 1'!$M$9,""))))</f>
        <v/>
      </c>
      <c r="F193">
        <f t="shared" si="27"/>
        <v>0</v>
      </c>
      <c r="P193">
        <f t="shared" si="28"/>
        <v>0</v>
      </c>
      <c r="Q193">
        <f t="shared" si="29"/>
        <v>0</v>
      </c>
      <c r="R193">
        <f t="shared" si="30"/>
        <v>0</v>
      </c>
      <c r="S193">
        <f t="shared" si="31"/>
        <v>0</v>
      </c>
      <c r="T193">
        <f t="shared" si="32"/>
        <v>0</v>
      </c>
      <c r="U193">
        <f t="shared" si="33"/>
        <v>0</v>
      </c>
      <c r="V193">
        <f t="shared" si="34"/>
        <v>0</v>
      </c>
      <c r="W193">
        <f t="shared" si="35"/>
        <v>0</v>
      </c>
      <c r="X193">
        <f t="shared" si="36"/>
        <v>0</v>
      </c>
      <c r="Y193">
        <f t="shared" si="37"/>
        <v>0</v>
      </c>
      <c r="Z193">
        <f t="shared" si="38"/>
        <v>0</v>
      </c>
      <c r="AA193">
        <f t="shared" si="39"/>
        <v>0</v>
      </c>
    </row>
    <row r="194" spans="2:27">
      <c r="B194" s="3">
        <v>42923</v>
      </c>
      <c r="C194" t="str">
        <f>IF(AND(B194&gt;='Calculation Sheet Crop 1'!$K$6,B194&lt;='Calculation Sheet Crop 1'!$L$6),"Initial Stage",IF(AND(B194+1&gt;'Calculation Sheet Crop 1'!$K$7,B194&lt;='Calculation Sheet Crop 1'!$L$7),"Crop Development Phase",IF(AND(B194+1&gt;'Calculation Sheet Crop 1'!$K$8,B194&lt;'Calculation Sheet Crop 1'!$L$8+1),"Mid Season",IF(AND(B194+1&gt;'Calculation Sheet Crop 1'!$K$9,B194-1&lt;'Calculation Sheet Crop 1'!$L$9),"Late Season Stage",""))))</f>
        <v/>
      </c>
      <c r="D194">
        <f>IF(MONTH(B194)=1,'General Calculation'!$E$22,IF(MONTH(B194)=2,'General Calculation'!$F$22,IF(MONTH(B194)=3,'General Calculation'!$G$22,IF(MONTH(B194)=4,'General Calculation'!$H$22,IF(MONTH(B194)=5,'General Calculation'!$I$22,IF(MONTH(B194)=6,'General Calculation'!$J$22,IF(MONTH(B194)=7,'General Calculation'!$K$22,IF(MONTH(B194)=8,'General Calculation'!$L$22,IF(MONTH(B194)=9,'General Calculation'!$M$22,IF(MONTH(B194)=10,'General Calculation'!$N$22,IF(MONTH(B194)=11,'General Calculation'!$O$22,IF(MONTH(B194)=12,'General Calculation'!$P$22,""))))))))))))</f>
        <v>5.2548000000000004</v>
      </c>
      <c r="E194" t="str">
        <f>IF(C194="Initial Stage",'Calculation Sheet Crop 1'!$M$6,IF(C194="Crop Development Phase",'Calculation Sheet Crop 1'!$M$7,IF(C194="Mid Season",'Calculation Sheet Crop 1'!$M$8,IF(C194="Late Season Stage",'Calculation Sheet Crop 1'!$M$9,""))))</f>
        <v/>
      </c>
      <c r="F194">
        <f t="shared" si="27"/>
        <v>0</v>
      </c>
      <c r="P194">
        <f t="shared" si="28"/>
        <v>0</v>
      </c>
      <c r="Q194">
        <f t="shared" si="29"/>
        <v>0</v>
      </c>
      <c r="R194">
        <f t="shared" si="30"/>
        <v>0</v>
      </c>
      <c r="S194">
        <f t="shared" si="31"/>
        <v>0</v>
      </c>
      <c r="T194">
        <f t="shared" si="32"/>
        <v>0</v>
      </c>
      <c r="U194">
        <f t="shared" si="33"/>
        <v>0</v>
      </c>
      <c r="V194">
        <f t="shared" si="34"/>
        <v>0</v>
      </c>
      <c r="W194">
        <f t="shared" si="35"/>
        <v>0</v>
      </c>
      <c r="X194">
        <f t="shared" si="36"/>
        <v>0</v>
      </c>
      <c r="Y194">
        <f t="shared" si="37"/>
        <v>0</v>
      </c>
      <c r="Z194">
        <f t="shared" si="38"/>
        <v>0</v>
      </c>
      <c r="AA194">
        <f t="shared" si="39"/>
        <v>0</v>
      </c>
    </row>
    <row r="195" spans="2:27">
      <c r="B195" s="3">
        <v>42924</v>
      </c>
      <c r="C195" t="str">
        <f>IF(AND(B195&gt;='Calculation Sheet Crop 1'!$K$6,B195&lt;='Calculation Sheet Crop 1'!$L$6),"Initial Stage",IF(AND(B195+1&gt;'Calculation Sheet Crop 1'!$K$7,B195&lt;='Calculation Sheet Crop 1'!$L$7),"Crop Development Phase",IF(AND(B195+1&gt;'Calculation Sheet Crop 1'!$K$8,B195&lt;'Calculation Sheet Crop 1'!$L$8+1),"Mid Season",IF(AND(B195+1&gt;'Calculation Sheet Crop 1'!$K$9,B195-1&lt;'Calculation Sheet Crop 1'!$L$9),"Late Season Stage",""))))</f>
        <v/>
      </c>
      <c r="D195">
        <f>IF(MONTH(B195)=1,'General Calculation'!$E$22,IF(MONTH(B195)=2,'General Calculation'!$F$22,IF(MONTH(B195)=3,'General Calculation'!$G$22,IF(MONTH(B195)=4,'General Calculation'!$H$22,IF(MONTH(B195)=5,'General Calculation'!$I$22,IF(MONTH(B195)=6,'General Calculation'!$J$22,IF(MONTH(B195)=7,'General Calculation'!$K$22,IF(MONTH(B195)=8,'General Calculation'!$L$22,IF(MONTH(B195)=9,'General Calculation'!$M$22,IF(MONTH(B195)=10,'General Calculation'!$N$22,IF(MONTH(B195)=11,'General Calculation'!$O$22,IF(MONTH(B195)=12,'General Calculation'!$P$22,""))))))))))))</f>
        <v>5.2548000000000004</v>
      </c>
      <c r="E195" t="str">
        <f>IF(C195="Initial Stage",'Calculation Sheet Crop 1'!$M$6,IF(C195="Crop Development Phase",'Calculation Sheet Crop 1'!$M$7,IF(C195="Mid Season",'Calculation Sheet Crop 1'!$M$8,IF(C195="Late Season Stage",'Calculation Sheet Crop 1'!$M$9,""))))</f>
        <v/>
      </c>
      <c r="F195">
        <f t="shared" si="27"/>
        <v>0</v>
      </c>
      <c r="P195">
        <f t="shared" si="28"/>
        <v>0</v>
      </c>
      <c r="Q195">
        <f t="shared" si="29"/>
        <v>0</v>
      </c>
      <c r="R195">
        <f t="shared" si="30"/>
        <v>0</v>
      </c>
      <c r="S195">
        <f t="shared" si="31"/>
        <v>0</v>
      </c>
      <c r="T195">
        <f t="shared" si="32"/>
        <v>0</v>
      </c>
      <c r="U195">
        <f t="shared" si="33"/>
        <v>0</v>
      </c>
      <c r="V195">
        <f t="shared" si="34"/>
        <v>0</v>
      </c>
      <c r="W195">
        <f t="shared" si="35"/>
        <v>0</v>
      </c>
      <c r="X195">
        <f t="shared" si="36"/>
        <v>0</v>
      </c>
      <c r="Y195">
        <f t="shared" si="37"/>
        <v>0</v>
      </c>
      <c r="Z195">
        <f t="shared" si="38"/>
        <v>0</v>
      </c>
      <c r="AA195">
        <f t="shared" si="39"/>
        <v>0</v>
      </c>
    </row>
    <row r="196" spans="2:27">
      <c r="B196" s="3">
        <v>42925</v>
      </c>
      <c r="C196" t="str">
        <f>IF(AND(B196&gt;='Calculation Sheet Crop 1'!$K$6,B196&lt;='Calculation Sheet Crop 1'!$L$6),"Initial Stage",IF(AND(B196+1&gt;'Calculation Sheet Crop 1'!$K$7,B196&lt;='Calculation Sheet Crop 1'!$L$7),"Crop Development Phase",IF(AND(B196+1&gt;'Calculation Sheet Crop 1'!$K$8,B196&lt;'Calculation Sheet Crop 1'!$L$8+1),"Mid Season",IF(AND(B196+1&gt;'Calculation Sheet Crop 1'!$K$9,B196-1&lt;'Calculation Sheet Crop 1'!$L$9),"Late Season Stage",""))))</f>
        <v/>
      </c>
      <c r="D196">
        <f>IF(MONTH(B196)=1,'General Calculation'!$E$22,IF(MONTH(B196)=2,'General Calculation'!$F$22,IF(MONTH(B196)=3,'General Calculation'!$G$22,IF(MONTH(B196)=4,'General Calculation'!$H$22,IF(MONTH(B196)=5,'General Calculation'!$I$22,IF(MONTH(B196)=6,'General Calculation'!$J$22,IF(MONTH(B196)=7,'General Calculation'!$K$22,IF(MONTH(B196)=8,'General Calculation'!$L$22,IF(MONTH(B196)=9,'General Calculation'!$M$22,IF(MONTH(B196)=10,'General Calculation'!$N$22,IF(MONTH(B196)=11,'General Calculation'!$O$22,IF(MONTH(B196)=12,'General Calculation'!$P$22,""))))))))))))</f>
        <v>5.2548000000000004</v>
      </c>
      <c r="E196" t="str">
        <f>IF(C196="Initial Stage",'Calculation Sheet Crop 1'!$M$6,IF(C196="Crop Development Phase",'Calculation Sheet Crop 1'!$M$7,IF(C196="Mid Season",'Calculation Sheet Crop 1'!$M$8,IF(C196="Late Season Stage",'Calculation Sheet Crop 1'!$M$9,""))))</f>
        <v/>
      </c>
      <c r="F196">
        <f t="shared" si="27"/>
        <v>0</v>
      </c>
      <c r="P196">
        <f t="shared" si="28"/>
        <v>0</v>
      </c>
      <c r="Q196">
        <f t="shared" si="29"/>
        <v>0</v>
      </c>
      <c r="R196">
        <f t="shared" si="30"/>
        <v>0</v>
      </c>
      <c r="S196">
        <f t="shared" si="31"/>
        <v>0</v>
      </c>
      <c r="T196">
        <f t="shared" si="32"/>
        <v>0</v>
      </c>
      <c r="U196">
        <f t="shared" si="33"/>
        <v>0</v>
      </c>
      <c r="V196">
        <f t="shared" si="34"/>
        <v>0</v>
      </c>
      <c r="W196">
        <f t="shared" si="35"/>
        <v>0</v>
      </c>
      <c r="X196">
        <f t="shared" si="36"/>
        <v>0</v>
      </c>
      <c r="Y196">
        <f t="shared" si="37"/>
        <v>0</v>
      </c>
      <c r="Z196">
        <f t="shared" si="38"/>
        <v>0</v>
      </c>
      <c r="AA196">
        <f t="shared" si="39"/>
        <v>0</v>
      </c>
    </row>
    <row r="197" spans="2:27">
      <c r="B197" s="3">
        <v>42926</v>
      </c>
      <c r="C197" t="str">
        <f>IF(AND(B197&gt;='Calculation Sheet Crop 1'!$K$6,B197&lt;='Calculation Sheet Crop 1'!$L$6),"Initial Stage",IF(AND(B197+1&gt;'Calculation Sheet Crop 1'!$K$7,B197&lt;='Calculation Sheet Crop 1'!$L$7),"Crop Development Phase",IF(AND(B197+1&gt;'Calculation Sheet Crop 1'!$K$8,B197&lt;'Calculation Sheet Crop 1'!$L$8+1),"Mid Season",IF(AND(B197+1&gt;'Calculation Sheet Crop 1'!$K$9,B197-1&lt;'Calculation Sheet Crop 1'!$L$9),"Late Season Stage",""))))</f>
        <v/>
      </c>
      <c r="D197">
        <f>IF(MONTH(B197)=1,'General Calculation'!$E$22,IF(MONTH(B197)=2,'General Calculation'!$F$22,IF(MONTH(B197)=3,'General Calculation'!$G$22,IF(MONTH(B197)=4,'General Calculation'!$H$22,IF(MONTH(B197)=5,'General Calculation'!$I$22,IF(MONTH(B197)=6,'General Calculation'!$J$22,IF(MONTH(B197)=7,'General Calculation'!$K$22,IF(MONTH(B197)=8,'General Calculation'!$L$22,IF(MONTH(B197)=9,'General Calculation'!$M$22,IF(MONTH(B197)=10,'General Calculation'!$N$22,IF(MONTH(B197)=11,'General Calculation'!$O$22,IF(MONTH(B197)=12,'General Calculation'!$P$22,""))))))))))))</f>
        <v>5.2548000000000004</v>
      </c>
      <c r="E197" t="str">
        <f>IF(C197="Initial Stage",'Calculation Sheet Crop 1'!$M$6,IF(C197="Crop Development Phase",'Calculation Sheet Crop 1'!$M$7,IF(C197="Mid Season",'Calculation Sheet Crop 1'!$M$8,IF(C197="Late Season Stage",'Calculation Sheet Crop 1'!$M$9,""))))</f>
        <v/>
      </c>
      <c r="F197">
        <f t="shared" si="27"/>
        <v>0</v>
      </c>
      <c r="P197">
        <f t="shared" si="28"/>
        <v>0</v>
      </c>
      <c r="Q197">
        <f t="shared" si="29"/>
        <v>0</v>
      </c>
      <c r="R197">
        <f t="shared" si="30"/>
        <v>0</v>
      </c>
      <c r="S197">
        <f t="shared" si="31"/>
        <v>0</v>
      </c>
      <c r="T197">
        <f t="shared" si="32"/>
        <v>0</v>
      </c>
      <c r="U197">
        <f t="shared" si="33"/>
        <v>0</v>
      </c>
      <c r="V197">
        <f t="shared" si="34"/>
        <v>0</v>
      </c>
      <c r="W197">
        <f t="shared" si="35"/>
        <v>0</v>
      </c>
      <c r="X197">
        <f t="shared" si="36"/>
        <v>0</v>
      </c>
      <c r="Y197">
        <f t="shared" si="37"/>
        <v>0</v>
      </c>
      <c r="Z197">
        <f t="shared" si="38"/>
        <v>0</v>
      </c>
      <c r="AA197">
        <f t="shared" si="39"/>
        <v>0</v>
      </c>
    </row>
    <row r="198" spans="2:27">
      <c r="B198" s="3">
        <v>42927</v>
      </c>
      <c r="C198" t="str">
        <f>IF(AND(B198&gt;='Calculation Sheet Crop 1'!$K$6,B198&lt;='Calculation Sheet Crop 1'!$L$6),"Initial Stage",IF(AND(B198+1&gt;'Calculation Sheet Crop 1'!$K$7,B198&lt;='Calculation Sheet Crop 1'!$L$7),"Crop Development Phase",IF(AND(B198+1&gt;'Calculation Sheet Crop 1'!$K$8,B198&lt;'Calculation Sheet Crop 1'!$L$8+1),"Mid Season",IF(AND(B198+1&gt;'Calculation Sheet Crop 1'!$K$9,B198-1&lt;'Calculation Sheet Crop 1'!$L$9),"Late Season Stage",""))))</f>
        <v/>
      </c>
      <c r="D198">
        <f>IF(MONTH(B198)=1,'General Calculation'!$E$22,IF(MONTH(B198)=2,'General Calculation'!$F$22,IF(MONTH(B198)=3,'General Calculation'!$G$22,IF(MONTH(B198)=4,'General Calculation'!$H$22,IF(MONTH(B198)=5,'General Calculation'!$I$22,IF(MONTH(B198)=6,'General Calculation'!$J$22,IF(MONTH(B198)=7,'General Calculation'!$K$22,IF(MONTH(B198)=8,'General Calculation'!$L$22,IF(MONTH(B198)=9,'General Calculation'!$M$22,IF(MONTH(B198)=10,'General Calculation'!$N$22,IF(MONTH(B198)=11,'General Calculation'!$O$22,IF(MONTH(B198)=12,'General Calculation'!$P$22,""))))))))))))</f>
        <v>5.2548000000000004</v>
      </c>
      <c r="E198" t="str">
        <f>IF(C198="Initial Stage",'Calculation Sheet Crop 1'!$M$6,IF(C198="Crop Development Phase",'Calculation Sheet Crop 1'!$M$7,IF(C198="Mid Season",'Calculation Sheet Crop 1'!$M$8,IF(C198="Late Season Stage",'Calculation Sheet Crop 1'!$M$9,""))))</f>
        <v/>
      </c>
      <c r="F198">
        <f t="shared" si="27"/>
        <v>0</v>
      </c>
      <c r="P198">
        <f t="shared" si="28"/>
        <v>0</v>
      </c>
      <c r="Q198">
        <f t="shared" si="29"/>
        <v>0</v>
      </c>
      <c r="R198">
        <f t="shared" si="30"/>
        <v>0</v>
      </c>
      <c r="S198">
        <f t="shared" si="31"/>
        <v>0</v>
      </c>
      <c r="T198">
        <f t="shared" si="32"/>
        <v>0</v>
      </c>
      <c r="U198">
        <f t="shared" si="33"/>
        <v>0</v>
      </c>
      <c r="V198">
        <f t="shared" si="34"/>
        <v>0</v>
      </c>
      <c r="W198">
        <f t="shared" si="35"/>
        <v>0</v>
      </c>
      <c r="X198">
        <f t="shared" si="36"/>
        <v>0</v>
      </c>
      <c r="Y198">
        <f t="shared" si="37"/>
        <v>0</v>
      </c>
      <c r="Z198">
        <f t="shared" si="38"/>
        <v>0</v>
      </c>
      <c r="AA198">
        <f t="shared" si="39"/>
        <v>0</v>
      </c>
    </row>
    <row r="199" spans="2:27">
      <c r="B199" s="3">
        <v>42928</v>
      </c>
      <c r="C199" t="str">
        <f>IF(AND(B199&gt;='Calculation Sheet Crop 1'!$K$6,B199&lt;='Calculation Sheet Crop 1'!$L$6),"Initial Stage",IF(AND(B199+1&gt;'Calculation Sheet Crop 1'!$K$7,B199&lt;='Calculation Sheet Crop 1'!$L$7),"Crop Development Phase",IF(AND(B199+1&gt;'Calculation Sheet Crop 1'!$K$8,B199&lt;'Calculation Sheet Crop 1'!$L$8+1),"Mid Season",IF(AND(B199+1&gt;'Calculation Sheet Crop 1'!$K$9,B199-1&lt;'Calculation Sheet Crop 1'!$L$9),"Late Season Stage",""))))</f>
        <v/>
      </c>
      <c r="D199">
        <f>IF(MONTH(B199)=1,'General Calculation'!$E$22,IF(MONTH(B199)=2,'General Calculation'!$F$22,IF(MONTH(B199)=3,'General Calculation'!$G$22,IF(MONTH(B199)=4,'General Calculation'!$H$22,IF(MONTH(B199)=5,'General Calculation'!$I$22,IF(MONTH(B199)=6,'General Calculation'!$J$22,IF(MONTH(B199)=7,'General Calculation'!$K$22,IF(MONTH(B199)=8,'General Calculation'!$L$22,IF(MONTH(B199)=9,'General Calculation'!$M$22,IF(MONTH(B199)=10,'General Calculation'!$N$22,IF(MONTH(B199)=11,'General Calculation'!$O$22,IF(MONTH(B199)=12,'General Calculation'!$P$22,""))))))))))))</f>
        <v>5.2548000000000004</v>
      </c>
      <c r="E199" t="str">
        <f>IF(C199="Initial Stage",'Calculation Sheet Crop 1'!$M$6,IF(C199="Crop Development Phase",'Calculation Sheet Crop 1'!$M$7,IF(C199="Mid Season",'Calculation Sheet Crop 1'!$M$8,IF(C199="Late Season Stage",'Calculation Sheet Crop 1'!$M$9,""))))</f>
        <v/>
      </c>
      <c r="F199">
        <f t="shared" si="27"/>
        <v>0</v>
      </c>
      <c r="P199">
        <f t="shared" si="28"/>
        <v>0</v>
      </c>
      <c r="Q199">
        <f t="shared" si="29"/>
        <v>0</v>
      </c>
      <c r="R199">
        <f t="shared" si="30"/>
        <v>0</v>
      </c>
      <c r="S199">
        <f t="shared" si="31"/>
        <v>0</v>
      </c>
      <c r="T199">
        <f t="shared" si="32"/>
        <v>0</v>
      </c>
      <c r="U199">
        <f t="shared" si="33"/>
        <v>0</v>
      </c>
      <c r="V199">
        <f t="shared" si="34"/>
        <v>0</v>
      </c>
      <c r="W199">
        <f t="shared" si="35"/>
        <v>0</v>
      </c>
      <c r="X199">
        <f t="shared" si="36"/>
        <v>0</v>
      </c>
      <c r="Y199">
        <f t="shared" si="37"/>
        <v>0</v>
      </c>
      <c r="Z199">
        <f t="shared" si="38"/>
        <v>0</v>
      </c>
      <c r="AA199">
        <f t="shared" si="39"/>
        <v>0</v>
      </c>
    </row>
    <row r="200" spans="2:27">
      <c r="B200" s="3">
        <v>42929</v>
      </c>
      <c r="C200" t="str">
        <f>IF(AND(B200&gt;='Calculation Sheet Crop 1'!$K$6,B200&lt;='Calculation Sheet Crop 1'!$L$6),"Initial Stage",IF(AND(B200+1&gt;'Calculation Sheet Crop 1'!$K$7,B200&lt;='Calculation Sheet Crop 1'!$L$7),"Crop Development Phase",IF(AND(B200+1&gt;'Calculation Sheet Crop 1'!$K$8,B200&lt;'Calculation Sheet Crop 1'!$L$8+1),"Mid Season",IF(AND(B200+1&gt;'Calculation Sheet Crop 1'!$K$9,B200-1&lt;'Calculation Sheet Crop 1'!$L$9),"Late Season Stage",""))))</f>
        <v/>
      </c>
      <c r="D200">
        <f>IF(MONTH(B200)=1,'General Calculation'!$E$22,IF(MONTH(B200)=2,'General Calculation'!$F$22,IF(MONTH(B200)=3,'General Calculation'!$G$22,IF(MONTH(B200)=4,'General Calculation'!$H$22,IF(MONTH(B200)=5,'General Calculation'!$I$22,IF(MONTH(B200)=6,'General Calculation'!$J$22,IF(MONTH(B200)=7,'General Calculation'!$K$22,IF(MONTH(B200)=8,'General Calculation'!$L$22,IF(MONTH(B200)=9,'General Calculation'!$M$22,IF(MONTH(B200)=10,'General Calculation'!$N$22,IF(MONTH(B200)=11,'General Calculation'!$O$22,IF(MONTH(B200)=12,'General Calculation'!$P$22,""))))))))))))</f>
        <v>5.2548000000000004</v>
      </c>
      <c r="E200" t="str">
        <f>IF(C200="Initial Stage",'Calculation Sheet Crop 1'!$M$6,IF(C200="Crop Development Phase",'Calculation Sheet Crop 1'!$M$7,IF(C200="Mid Season",'Calculation Sheet Crop 1'!$M$8,IF(C200="Late Season Stage",'Calculation Sheet Crop 1'!$M$9,""))))</f>
        <v/>
      </c>
      <c r="F200">
        <f t="shared" ref="F200:F263" si="40">IFERROR((D200*E200),0)</f>
        <v>0</v>
      </c>
      <c r="P200">
        <f t="shared" ref="P200:P263" si="41">IF(MONTH($B200)=1,$F200,0)</f>
        <v>0</v>
      </c>
      <c r="Q200">
        <f t="shared" ref="Q200:Q263" si="42">IF(MONTH($B200)=2,$F200,0)</f>
        <v>0</v>
      </c>
      <c r="R200">
        <f t="shared" ref="R200:R263" si="43">IF(MONTH($B200)=3,$F200,0)</f>
        <v>0</v>
      </c>
      <c r="S200">
        <f t="shared" ref="S200:S263" si="44">IF(MONTH($B200)=4,$F200,0)</f>
        <v>0</v>
      </c>
      <c r="T200">
        <f t="shared" ref="T200:T263" si="45">IF(MONTH($B200)=5,$F200,0)</f>
        <v>0</v>
      </c>
      <c r="U200">
        <f t="shared" ref="U200:U263" si="46">IF(MONTH($B200)=6,$F200,0)</f>
        <v>0</v>
      </c>
      <c r="V200">
        <f t="shared" ref="V200:V263" si="47">IF(MONTH($B200)=7,$F200,0)</f>
        <v>0</v>
      </c>
      <c r="W200">
        <f t="shared" ref="W200:W263" si="48">IF(MONTH($B200)=8,$F200,0)</f>
        <v>0</v>
      </c>
      <c r="X200">
        <f t="shared" ref="X200:X263" si="49">IF(MONTH($B200)=9,$F200,0)</f>
        <v>0</v>
      </c>
      <c r="Y200">
        <f t="shared" ref="Y200:Y263" si="50">IF(MONTH($B200)=10,$F200,0)</f>
        <v>0</v>
      </c>
      <c r="Z200">
        <f t="shared" ref="Z200:Z263" si="51">IF(MONTH($B200)=11,$F200,0)</f>
        <v>0</v>
      </c>
      <c r="AA200">
        <f t="shared" ref="AA200:AA263" si="52">IF(MONTH($B200)=12,$F200,0)</f>
        <v>0</v>
      </c>
    </row>
    <row r="201" spans="2:27">
      <c r="B201" s="3">
        <v>42930</v>
      </c>
      <c r="C201" t="str">
        <f>IF(AND(B201&gt;='Calculation Sheet Crop 1'!$K$6,B201&lt;='Calculation Sheet Crop 1'!$L$6),"Initial Stage",IF(AND(B201+1&gt;'Calculation Sheet Crop 1'!$K$7,B201&lt;='Calculation Sheet Crop 1'!$L$7),"Crop Development Phase",IF(AND(B201+1&gt;'Calculation Sheet Crop 1'!$K$8,B201&lt;'Calculation Sheet Crop 1'!$L$8+1),"Mid Season",IF(AND(B201+1&gt;'Calculation Sheet Crop 1'!$K$9,B201-1&lt;'Calculation Sheet Crop 1'!$L$9),"Late Season Stage",""))))</f>
        <v/>
      </c>
      <c r="D201">
        <f>IF(MONTH(B201)=1,'General Calculation'!$E$22,IF(MONTH(B201)=2,'General Calculation'!$F$22,IF(MONTH(B201)=3,'General Calculation'!$G$22,IF(MONTH(B201)=4,'General Calculation'!$H$22,IF(MONTH(B201)=5,'General Calculation'!$I$22,IF(MONTH(B201)=6,'General Calculation'!$J$22,IF(MONTH(B201)=7,'General Calculation'!$K$22,IF(MONTH(B201)=8,'General Calculation'!$L$22,IF(MONTH(B201)=9,'General Calculation'!$M$22,IF(MONTH(B201)=10,'General Calculation'!$N$22,IF(MONTH(B201)=11,'General Calculation'!$O$22,IF(MONTH(B201)=12,'General Calculation'!$P$22,""))))))))))))</f>
        <v>5.2548000000000004</v>
      </c>
      <c r="E201" t="str">
        <f>IF(C201="Initial Stage",'Calculation Sheet Crop 1'!$M$6,IF(C201="Crop Development Phase",'Calculation Sheet Crop 1'!$M$7,IF(C201="Mid Season",'Calculation Sheet Crop 1'!$M$8,IF(C201="Late Season Stage",'Calculation Sheet Crop 1'!$M$9,""))))</f>
        <v/>
      </c>
      <c r="F201">
        <f t="shared" si="40"/>
        <v>0</v>
      </c>
      <c r="P201">
        <f t="shared" si="41"/>
        <v>0</v>
      </c>
      <c r="Q201">
        <f t="shared" si="42"/>
        <v>0</v>
      </c>
      <c r="R201">
        <f t="shared" si="43"/>
        <v>0</v>
      </c>
      <c r="S201">
        <f t="shared" si="44"/>
        <v>0</v>
      </c>
      <c r="T201">
        <f t="shared" si="45"/>
        <v>0</v>
      </c>
      <c r="U201">
        <f t="shared" si="46"/>
        <v>0</v>
      </c>
      <c r="V201">
        <f t="shared" si="47"/>
        <v>0</v>
      </c>
      <c r="W201">
        <f t="shared" si="48"/>
        <v>0</v>
      </c>
      <c r="X201">
        <f t="shared" si="49"/>
        <v>0</v>
      </c>
      <c r="Y201">
        <f t="shared" si="50"/>
        <v>0</v>
      </c>
      <c r="Z201">
        <f t="shared" si="51"/>
        <v>0</v>
      </c>
      <c r="AA201">
        <f t="shared" si="52"/>
        <v>0</v>
      </c>
    </row>
    <row r="202" spans="2:27">
      <c r="B202" s="3">
        <v>42931</v>
      </c>
      <c r="C202" t="str">
        <f>IF(AND(B202&gt;='Calculation Sheet Crop 1'!$K$6,B202&lt;='Calculation Sheet Crop 1'!$L$6),"Initial Stage",IF(AND(B202+1&gt;'Calculation Sheet Crop 1'!$K$7,B202&lt;='Calculation Sheet Crop 1'!$L$7),"Crop Development Phase",IF(AND(B202+1&gt;'Calculation Sheet Crop 1'!$K$8,B202&lt;'Calculation Sheet Crop 1'!$L$8+1),"Mid Season",IF(AND(B202+1&gt;'Calculation Sheet Crop 1'!$K$9,B202-1&lt;'Calculation Sheet Crop 1'!$L$9),"Late Season Stage",""))))</f>
        <v/>
      </c>
      <c r="D202">
        <f>IF(MONTH(B202)=1,'General Calculation'!$E$22,IF(MONTH(B202)=2,'General Calculation'!$F$22,IF(MONTH(B202)=3,'General Calculation'!$G$22,IF(MONTH(B202)=4,'General Calculation'!$H$22,IF(MONTH(B202)=5,'General Calculation'!$I$22,IF(MONTH(B202)=6,'General Calculation'!$J$22,IF(MONTH(B202)=7,'General Calculation'!$K$22,IF(MONTH(B202)=8,'General Calculation'!$L$22,IF(MONTH(B202)=9,'General Calculation'!$M$22,IF(MONTH(B202)=10,'General Calculation'!$N$22,IF(MONTH(B202)=11,'General Calculation'!$O$22,IF(MONTH(B202)=12,'General Calculation'!$P$22,""))))))))))))</f>
        <v>5.2548000000000004</v>
      </c>
      <c r="E202" t="str">
        <f>IF(C202="Initial Stage",'Calculation Sheet Crop 1'!$M$6,IF(C202="Crop Development Phase",'Calculation Sheet Crop 1'!$M$7,IF(C202="Mid Season",'Calculation Sheet Crop 1'!$M$8,IF(C202="Late Season Stage",'Calculation Sheet Crop 1'!$M$9,""))))</f>
        <v/>
      </c>
      <c r="F202">
        <f t="shared" si="40"/>
        <v>0</v>
      </c>
      <c r="P202">
        <f t="shared" si="41"/>
        <v>0</v>
      </c>
      <c r="Q202">
        <f t="shared" si="42"/>
        <v>0</v>
      </c>
      <c r="R202">
        <f t="shared" si="43"/>
        <v>0</v>
      </c>
      <c r="S202">
        <f t="shared" si="44"/>
        <v>0</v>
      </c>
      <c r="T202">
        <f t="shared" si="45"/>
        <v>0</v>
      </c>
      <c r="U202">
        <f t="shared" si="46"/>
        <v>0</v>
      </c>
      <c r="V202">
        <f t="shared" si="47"/>
        <v>0</v>
      </c>
      <c r="W202">
        <f t="shared" si="48"/>
        <v>0</v>
      </c>
      <c r="X202">
        <f t="shared" si="49"/>
        <v>0</v>
      </c>
      <c r="Y202">
        <f t="shared" si="50"/>
        <v>0</v>
      </c>
      <c r="Z202">
        <f t="shared" si="51"/>
        <v>0</v>
      </c>
      <c r="AA202">
        <f t="shared" si="52"/>
        <v>0</v>
      </c>
    </row>
    <row r="203" spans="2:27">
      <c r="B203" s="3">
        <v>42932</v>
      </c>
      <c r="C203" t="str">
        <f>IF(AND(B203&gt;='Calculation Sheet Crop 1'!$K$6,B203&lt;='Calculation Sheet Crop 1'!$L$6),"Initial Stage",IF(AND(B203+1&gt;'Calculation Sheet Crop 1'!$K$7,B203&lt;='Calculation Sheet Crop 1'!$L$7),"Crop Development Phase",IF(AND(B203+1&gt;'Calculation Sheet Crop 1'!$K$8,B203&lt;'Calculation Sheet Crop 1'!$L$8+1),"Mid Season",IF(AND(B203+1&gt;'Calculation Sheet Crop 1'!$K$9,B203-1&lt;'Calculation Sheet Crop 1'!$L$9),"Late Season Stage",""))))</f>
        <v/>
      </c>
      <c r="D203">
        <f>IF(MONTH(B203)=1,'General Calculation'!$E$22,IF(MONTH(B203)=2,'General Calculation'!$F$22,IF(MONTH(B203)=3,'General Calculation'!$G$22,IF(MONTH(B203)=4,'General Calculation'!$H$22,IF(MONTH(B203)=5,'General Calculation'!$I$22,IF(MONTH(B203)=6,'General Calculation'!$J$22,IF(MONTH(B203)=7,'General Calculation'!$K$22,IF(MONTH(B203)=8,'General Calculation'!$L$22,IF(MONTH(B203)=9,'General Calculation'!$M$22,IF(MONTH(B203)=10,'General Calculation'!$N$22,IF(MONTH(B203)=11,'General Calculation'!$O$22,IF(MONTH(B203)=12,'General Calculation'!$P$22,""))))))))))))</f>
        <v>5.2548000000000004</v>
      </c>
      <c r="E203" t="str">
        <f>IF(C203="Initial Stage",'Calculation Sheet Crop 1'!$M$6,IF(C203="Crop Development Phase",'Calculation Sheet Crop 1'!$M$7,IF(C203="Mid Season",'Calculation Sheet Crop 1'!$M$8,IF(C203="Late Season Stage",'Calculation Sheet Crop 1'!$M$9,""))))</f>
        <v/>
      </c>
      <c r="F203">
        <f t="shared" si="40"/>
        <v>0</v>
      </c>
      <c r="P203">
        <f t="shared" si="41"/>
        <v>0</v>
      </c>
      <c r="Q203">
        <f t="shared" si="42"/>
        <v>0</v>
      </c>
      <c r="R203">
        <f t="shared" si="43"/>
        <v>0</v>
      </c>
      <c r="S203">
        <f t="shared" si="44"/>
        <v>0</v>
      </c>
      <c r="T203">
        <f t="shared" si="45"/>
        <v>0</v>
      </c>
      <c r="U203">
        <f t="shared" si="46"/>
        <v>0</v>
      </c>
      <c r="V203">
        <f t="shared" si="47"/>
        <v>0</v>
      </c>
      <c r="W203">
        <f t="shared" si="48"/>
        <v>0</v>
      </c>
      <c r="X203">
        <f t="shared" si="49"/>
        <v>0</v>
      </c>
      <c r="Y203">
        <f t="shared" si="50"/>
        <v>0</v>
      </c>
      <c r="Z203">
        <f t="shared" si="51"/>
        <v>0</v>
      </c>
      <c r="AA203">
        <f t="shared" si="52"/>
        <v>0</v>
      </c>
    </row>
    <row r="204" spans="2:27">
      <c r="B204" s="3">
        <v>42933</v>
      </c>
      <c r="C204" t="str">
        <f>IF(AND(B204&gt;='Calculation Sheet Crop 1'!$K$6,B204&lt;='Calculation Sheet Crop 1'!$L$6),"Initial Stage",IF(AND(B204+1&gt;'Calculation Sheet Crop 1'!$K$7,B204&lt;='Calculation Sheet Crop 1'!$L$7),"Crop Development Phase",IF(AND(B204+1&gt;'Calculation Sheet Crop 1'!$K$8,B204&lt;'Calculation Sheet Crop 1'!$L$8+1),"Mid Season",IF(AND(B204+1&gt;'Calculation Sheet Crop 1'!$K$9,B204-1&lt;'Calculation Sheet Crop 1'!$L$9),"Late Season Stage",""))))</f>
        <v/>
      </c>
      <c r="D204">
        <f>IF(MONTH(B204)=1,'General Calculation'!$E$22,IF(MONTH(B204)=2,'General Calculation'!$F$22,IF(MONTH(B204)=3,'General Calculation'!$G$22,IF(MONTH(B204)=4,'General Calculation'!$H$22,IF(MONTH(B204)=5,'General Calculation'!$I$22,IF(MONTH(B204)=6,'General Calculation'!$J$22,IF(MONTH(B204)=7,'General Calculation'!$K$22,IF(MONTH(B204)=8,'General Calculation'!$L$22,IF(MONTH(B204)=9,'General Calculation'!$M$22,IF(MONTH(B204)=10,'General Calculation'!$N$22,IF(MONTH(B204)=11,'General Calculation'!$O$22,IF(MONTH(B204)=12,'General Calculation'!$P$22,""))))))))))))</f>
        <v>5.2548000000000004</v>
      </c>
      <c r="E204" t="str">
        <f>IF(C204="Initial Stage",'Calculation Sheet Crop 1'!$M$6,IF(C204="Crop Development Phase",'Calculation Sheet Crop 1'!$M$7,IF(C204="Mid Season",'Calculation Sheet Crop 1'!$M$8,IF(C204="Late Season Stage",'Calculation Sheet Crop 1'!$M$9,""))))</f>
        <v/>
      </c>
      <c r="F204">
        <f t="shared" si="40"/>
        <v>0</v>
      </c>
      <c r="P204">
        <f t="shared" si="41"/>
        <v>0</v>
      </c>
      <c r="Q204">
        <f t="shared" si="42"/>
        <v>0</v>
      </c>
      <c r="R204">
        <f t="shared" si="43"/>
        <v>0</v>
      </c>
      <c r="S204">
        <f t="shared" si="44"/>
        <v>0</v>
      </c>
      <c r="T204">
        <f t="shared" si="45"/>
        <v>0</v>
      </c>
      <c r="U204">
        <f t="shared" si="46"/>
        <v>0</v>
      </c>
      <c r="V204">
        <f t="shared" si="47"/>
        <v>0</v>
      </c>
      <c r="W204">
        <f t="shared" si="48"/>
        <v>0</v>
      </c>
      <c r="X204">
        <f t="shared" si="49"/>
        <v>0</v>
      </c>
      <c r="Y204">
        <f t="shared" si="50"/>
        <v>0</v>
      </c>
      <c r="Z204">
        <f t="shared" si="51"/>
        <v>0</v>
      </c>
      <c r="AA204">
        <f t="shared" si="52"/>
        <v>0</v>
      </c>
    </row>
    <row r="205" spans="2:27">
      <c r="B205" s="3">
        <v>42934</v>
      </c>
      <c r="C205" t="str">
        <f>IF(AND(B205&gt;='Calculation Sheet Crop 1'!$K$6,B205&lt;='Calculation Sheet Crop 1'!$L$6),"Initial Stage",IF(AND(B205+1&gt;'Calculation Sheet Crop 1'!$K$7,B205&lt;='Calculation Sheet Crop 1'!$L$7),"Crop Development Phase",IF(AND(B205+1&gt;'Calculation Sheet Crop 1'!$K$8,B205&lt;'Calculation Sheet Crop 1'!$L$8+1),"Mid Season",IF(AND(B205+1&gt;'Calculation Sheet Crop 1'!$K$9,B205-1&lt;'Calculation Sheet Crop 1'!$L$9),"Late Season Stage",""))))</f>
        <v/>
      </c>
      <c r="D205">
        <f>IF(MONTH(B205)=1,'General Calculation'!$E$22,IF(MONTH(B205)=2,'General Calculation'!$F$22,IF(MONTH(B205)=3,'General Calculation'!$G$22,IF(MONTH(B205)=4,'General Calculation'!$H$22,IF(MONTH(B205)=5,'General Calculation'!$I$22,IF(MONTH(B205)=6,'General Calculation'!$J$22,IF(MONTH(B205)=7,'General Calculation'!$K$22,IF(MONTH(B205)=8,'General Calculation'!$L$22,IF(MONTH(B205)=9,'General Calculation'!$M$22,IF(MONTH(B205)=10,'General Calculation'!$N$22,IF(MONTH(B205)=11,'General Calculation'!$O$22,IF(MONTH(B205)=12,'General Calculation'!$P$22,""))))))))))))</f>
        <v>5.2548000000000004</v>
      </c>
      <c r="E205" t="str">
        <f>IF(C205="Initial Stage",'Calculation Sheet Crop 1'!$M$6,IF(C205="Crop Development Phase",'Calculation Sheet Crop 1'!$M$7,IF(C205="Mid Season",'Calculation Sheet Crop 1'!$M$8,IF(C205="Late Season Stage",'Calculation Sheet Crop 1'!$M$9,""))))</f>
        <v/>
      </c>
      <c r="F205">
        <f t="shared" si="40"/>
        <v>0</v>
      </c>
      <c r="P205">
        <f t="shared" si="41"/>
        <v>0</v>
      </c>
      <c r="Q205">
        <f t="shared" si="42"/>
        <v>0</v>
      </c>
      <c r="R205">
        <f t="shared" si="43"/>
        <v>0</v>
      </c>
      <c r="S205">
        <f t="shared" si="44"/>
        <v>0</v>
      </c>
      <c r="T205">
        <f t="shared" si="45"/>
        <v>0</v>
      </c>
      <c r="U205">
        <f t="shared" si="46"/>
        <v>0</v>
      </c>
      <c r="V205">
        <f t="shared" si="47"/>
        <v>0</v>
      </c>
      <c r="W205">
        <f t="shared" si="48"/>
        <v>0</v>
      </c>
      <c r="X205">
        <f t="shared" si="49"/>
        <v>0</v>
      </c>
      <c r="Y205">
        <f t="shared" si="50"/>
        <v>0</v>
      </c>
      <c r="Z205">
        <f t="shared" si="51"/>
        <v>0</v>
      </c>
      <c r="AA205">
        <f t="shared" si="52"/>
        <v>0</v>
      </c>
    </row>
    <row r="206" spans="2:27">
      <c r="B206" s="3">
        <v>42935</v>
      </c>
      <c r="C206" t="str">
        <f>IF(AND(B206&gt;='Calculation Sheet Crop 1'!$K$6,B206&lt;='Calculation Sheet Crop 1'!$L$6),"Initial Stage",IF(AND(B206+1&gt;'Calculation Sheet Crop 1'!$K$7,B206&lt;='Calculation Sheet Crop 1'!$L$7),"Crop Development Phase",IF(AND(B206+1&gt;'Calculation Sheet Crop 1'!$K$8,B206&lt;'Calculation Sheet Crop 1'!$L$8+1),"Mid Season",IF(AND(B206+1&gt;'Calculation Sheet Crop 1'!$K$9,B206-1&lt;'Calculation Sheet Crop 1'!$L$9),"Late Season Stage",""))))</f>
        <v/>
      </c>
      <c r="D206">
        <f>IF(MONTH(B206)=1,'General Calculation'!$E$22,IF(MONTH(B206)=2,'General Calculation'!$F$22,IF(MONTH(B206)=3,'General Calculation'!$G$22,IF(MONTH(B206)=4,'General Calculation'!$H$22,IF(MONTH(B206)=5,'General Calculation'!$I$22,IF(MONTH(B206)=6,'General Calculation'!$J$22,IF(MONTH(B206)=7,'General Calculation'!$K$22,IF(MONTH(B206)=8,'General Calculation'!$L$22,IF(MONTH(B206)=9,'General Calculation'!$M$22,IF(MONTH(B206)=10,'General Calculation'!$N$22,IF(MONTH(B206)=11,'General Calculation'!$O$22,IF(MONTH(B206)=12,'General Calculation'!$P$22,""))))))))))))</f>
        <v>5.2548000000000004</v>
      </c>
      <c r="E206" t="str">
        <f>IF(C206="Initial Stage",'Calculation Sheet Crop 1'!$M$6,IF(C206="Crop Development Phase",'Calculation Sheet Crop 1'!$M$7,IF(C206="Mid Season",'Calculation Sheet Crop 1'!$M$8,IF(C206="Late Season Stage",'Calculation Sheet Crop 1'!$M$9,""))))</f>
        <v/>
      </c>
      <c r="F206">
        <f t="shared" si="40"/>
        <v>0</v>
      </c>
      <c r="P206">
        <f t="shared" si="41"/>
        <v>0</v>
      </c>
      <c r="Q206">
        <f t="shared" si="42"/>
        <v>0</v>
      </c>
      <c r="R206">
        <f t="shared" si="43"/>
        <v>0</v>
      </c>
      <c r="S206">
        <f t="shared" si="44"/>
        <v>0</v>
      </c>
      <c r="T206">
        <f t="shared" si="45"/>
        <v>0</v>
      </c>
      <c r="U206">
        <f t="shared" si="46"/>
        <v>0</v>
      </c>
      <c r="V206">
        <f t="shared" si="47"/>
        <v>0</v>
      </c>
      <c r="W206">
        <f t="shared" si="48"/>
        <v>0</v>
      </c>
      <c r="X206">
        <f t="shared" si="49"/>
        <v>0</v>
      </c>
      <c r="Y206">
        <f t="shared" si="50"/>
        <v>0</v>
      </c>
      <c r="Z206">
        <f t="shared" si="51"/>
        <v>0</v>
      </c>
      <c r="AA206">
        <f t="shared" si="52"/>
        <v>0</v>
      </c>
    </row>
    <row r="207" spans="2:27">
      <c r="B207" s="3">
        <v>42936</v>
      </c>
      <c r="C207" t="str">
        <f>IF(AND(B207&gt;='Calculation Sheet Crop 1'!$K$6,B207&lt;='Calculation Sheet Crop 1'!$L$6),"Initial Stage",IF(AND(B207+1&gt;'Calculation Sheet Crop 1'!$K$7,B207&lt;='Calculation Sheet Crop 1'!$L$7),"Crop Development Phase",IF(AND(B207+1&gt;'Calculation Sheet Crop 1'!$K$8,B207&lt;'Calculation Sheet Crop 1'!$L$8+1),"Mid Season",IF(AND(B207+1&gt;'Calculation Sheet Crop 1'!$K$9,B207-1&lt;'Calculation Sheet Crop 1'!$L$9),"Late Season Stage",""))))</f>
        <v/>
      </c>
      <c r="D207">
        <f>IF(MONTH(B207)=1,'General Calculation'!$E$22,IF(MONTH(B207)=2,'General Calculation'!$F$22,IF(MONTH(B207)=3,'General Calculation'!$G$22,IF(MONTH(B207)=4,'General Calculation'!$H$22,IF(MONTH(B207)=5,'General Calculation'!$I$22,IF(MONTH(B207)=6,'General Calculation'!$J$22,IF(MONTH(B207)=7,'General Calculation'!$K$22,IF(MONTH(B207)=8,'General Calculation'!$L$22,IF(MONTH(B207)=9,'General Calculation'!$M$22,IF(MONTH(B207)=10,'General Calculation'!$N$22,IF(MONTH(B207)=11,'General Calculation'!$O$22,IF(MONTH(B207)=12,'General Calculation'!$P$22,""))))))))))))</f>
        <v>5.2548000000000004</v>
      </c>
      <c r="E207" t="str">
        <f>IF(C207="Initial Stage",'Calculation Sheet Crop 1'!$M$6,IF(C207="Crop Development Phase",'Calculation Sheet Crop 1'!$M$7,IF(C207="Mid Season",'Calculation Sheet Crop 1'!$M$8,IF(C207="Late Season Stage",'Calculation Sheet Crop 1'!$M$9,""))))</f>
        <v/>
      </c>
      <c r="F207">
        <f t="shared" si="40"/>
        <v>0</v>
      </c>
      <c r="P207">
        <f t="shared" si="41"/>
        <v>0</v>
      </c>
      <c r="Q207">
        <f t="shared" si="42"/>
        <v>0</v>
      </c>
      <c r="R207">
        <f t="shared" si="43"/>
        <v>0</v>
      </c>
      <c r="S207">
        <f t="shared" si="44"/>
        <v>0</v>
      </c>
      <c r="T207">
        <f t="shared" si="45"/>
        <v>0</v>
      </c>
      <c r="U207">
        <f t="shared" si="46"/>
        <v>0</v>
      </c>
      <c r="V207">
        <f t="shared" si="47"/>
        <v>0</v>
      </c>
      <c r="W207">
        <f t="shared" si="48"/>
        <v>0</v>
      </c>
      <c r="X207">
        <f t="shared" si="49"/>
        <v>0</v>
      </c>
      <c r="Y207">
        <f t="shared" si="50"/>
        <v>0</v>
      </c>
      <c r="Z207">
        <f t="shared" si="51"/>
        <v>0</v>
      </c>
      <c r="AA207">
        <f t="shared" si="52"/>
        <v>0</v>
      </c>
    </row>
    <row r="208" spans="2:27">
      <c r="B208" s="3">
        <v>42937</v>
      </c>
      <c r="C208" t="str">
        <f>IF(AND(B208&gt;='Calculation Sheet Crop 1'!$K$6,B208&lt;='Calculation Sheet Crop 1'!$L$6),"Initial Stage",IF(AND(B208+1&gt;'Calculation Sheet Crop 1'!$K$7,B208&lt;='Calculation Sheet Crop 1'!$L$7),"Crop Development Phase",IF(AND(B208+1&gt;'Calculation Sheet Crop 1'!$K$8,B208&lt;'Calculation Sheet Crop 1'!$L$8+1),"Mid Season",IF(AND(B208+1&gt;'Calculation Sheet Crop 1'!$K$9,B208-1&lt;'Calculation Sheet Crop 1'!$L$9),"Late Season Stage",""))))</f>
        <v/>
      </c>
      <c r="D208">
        <f>IF(MONTH(B208)=1,'General Calculation'!$E$22,IF(MONTH(B208)=2,'General Calculation'!$F$22,IF(MONTH(B208)=3,'General Calculation'!$G$22,IF(MONTH(B208)=4,'General Calculation'!$H$22,IF(MONTH(B208)=5,'General Calculation'!$I$22,IF(MONTH(B208)=6,'General Calculation'!$J$22,IF(MONTH(B208)=7,'General Calculation'!$K$22,IF(MONTH(B208)=8,'General Calculation'!$L$22,IF(MONTH(B208)=9,'General Calculation'!$M$22,IF(MONTH(B208)=10,'General Calculation'!$N$22,IF(MONTH(B208)=11,'General Calculation'!$O$22,IF(MONTH(B208)=12,'General Calculation'!$P$22,""))))))))))))</f>
        <v>5.2548000000000004</v>
      </c>
      <c r="E208" t="str">
        <f>IF(C208="Initial Stage",'Calculation Sheet Crop 1'!$M$6,IF(C208="Crop Development Phase",'Calculation Sheet Crop 1'!$M$7,IF(C208="Mid Season",'Calculation Sheet Crop 1'!$M$8,IF(C208="Late Season Stage",'Calculation Sheet Crop 1'!$M$9,""))))</f>
        <v/>
      </c>
      <c r="F208">
        <f t="shared" si="40"/>
        <v>0</v>
      </c>
      <c r="P208">
        <f t="shared" si="41"/>
        <v>0</v>
      </c>
      <c r="Q208">
        <f t="shared" si="42"/>
        <v>0</v>
      </c>
      <c r="R208">
        <f t="shared" si="43"/>
        <v>0</v>
      </c>
      <c r="S208">
        <f t="shared" si="44"/>
        <v>0</v>
      </c>
      <c r="T208">
        <f t="shared" si="45"/>
        <v>0</v>
      </c>
      <c r="U208">
        <f t="shared" si="46"/>
        <v>0</v>
      </c>
      <c r="V208">
        <f t="shared" si="47"/>
        <v>0</v>
      </c>
      <c r="W208">
        <f t="shared" si="48"/>
        <v>0</v>
      </c>
      <c r="X208">
        <f t="shared" si="49"/>
        <v>0</v>
      </c>
      <c r="Y208">
        <f t="shared" si="50"/>
        <v>0</v>
      </c>
      <c r="Z208">
        <f t="shared" si="51"/>
        <v>0</v>
      </c>
      <c r="AA208">
        <f t="shared" si="52"/>
        <v>0</v>
      </c>
    </row>
    <row r="209" spans="2:27">
      <c r="B209" s="3">
        <v>42938</v>
      </c>
      <c r="C209" t="str">
        <f>IF(AND(B209&gt;='Calculation Sheet Crop 1'!$K$6,B209&lt;='Calculation Sheet Crop 1'!$L$6),"Initial Stage",IF(AND(B209+1&gt;'Calculation Sheet Crop 1'!$K$7,B209&lt;='Calculation Sheet Crop 1'!$L$7),"Crop Development Phase",IF(AND(B209+1&gt;'Calculation Sheet Crop 1'!$K$8,B209&lt;'Calculation Sheet Crop 1'!$L$8+1),"Mid Season",IF(AND(B209+1&gt;'Calculation Sheet Crop 1'!$K$9,B209-1&lt;'Calculation Sheet Crop 1'!$L$9),"Late Season Stage",""))))</f>
        <v/>
      </c>
      <c r="D209">
        <f>IF(MONTH(B209)=1,'General Calculation'!$E$22,IF(MONTH(B209)=2,'General Calculation'!$F$22,IF(MONTH(B209)=3,'General Calculation'!$G$22,IF(MONTH(B209)=4,'General Calculation'!$H$22,IF(MONTH(B209)=5,'General Calculation'!$I$22,IF(MONTH(B209)=6,'General Calculation'!$J$22,IF(MONTH(B209)=7,'General Calculation'!$K$22,IF(MONTH(B209)=8,'General Calculation'!$L$22,IF(MONTH(B209)=9,'General Calculation'!$M$22,IF(MONTH(B209)=10,'General Calculation'!$N$22,IF(MONTH(B209)=11,'General Calculation'!$O$22,IF(MONTH(B209)=12,'General Calculation'!$P$22,""))))))))))))</f>
        <v>5.2548000000000004</v>
      </c>
      <c r="E209" t="str">
        <f>IF(C209="Initial Stage",'Calculation Sheet Crop 1'!$M$6,IF(C209="Crop Development Phase",'Calculation Sheet Crop 1'!$M$7,IF(C209="Mid Season",'Calculation Sheet Crop 1'!$M$8,IF(C209="Late Season Stage",'Calculation Sheet Crop 1'!$M$9,""))))</f>
        <v/>
      </c>
      <c r="F209">
        <f t="shared" si="40"/>
        <v>0</v>
      </c>
      <c r="P209">
        <f t="shared" si="41"/>
        <v>0</v>
      </c>
      <c r="Q209">
        <f t="shared" si="42"/>
        <v>0</v>
      </c>
      <c r="R209">
        <f t="shared" si="43"/>
        <v>0</v>
      </c>
      <c r="S209">
        <f t="shared" si="44"/>
        <v>0</v>
      </c>
      <c r="T209">
        <f t="shared" si="45"/>
        <v>0</v>
      </c>
      <c r="U209">
        <f t="shared" si="46"/>
        <v>0</v>
      </c>
      <c r="V209">
        <f t="shared" si="47"/>
        <v>0</v>
      </c>
      <c r="W209">
        <f t="shared" si="48"/>
        <v>0</v>
      </c>
      <c r="X209">
        <f t="shared" si="49"/>
        <v>0</v>
      </c>
      <c r="Y209">
        <f t="shared" si="50"/>
        <v>0</v>
      </c>
      <c r="Z209">
        <f t="shared" si="51"/>
        <v>0</v>
      </c>
      <c r="AA209">
        <f t="shared" si="52"/>
        <v>0</v>
      </c>
    </row>
    <row r="210" spans="2:27">
      <c r="B210" s="3">
        <v>42939</v>
      </c>
      <c r="C210" t="str">
        <f>IF(AND(B210&gt;='Calculation Sheet Crop 1'!$K$6,B210&lt;='Calculation Sheet Crop 1'!$L$6),"Initial Stage",IF(AND(B210+1&gt;'Calculation Sheet Crop 1'!$K$7,B210&lt;='Calculation Sheet Crop 1'!$L$7),"Crop Development Phase",IF(AND(B210+1&gt;'Calculation Sheet Crop 1'!$K$8,B210&lt;'Calculation Sheet Crop 1'!$L$8+1),"Mid Season",IF(AND(B210+1&gt;'Calculation Sheet Crop 1'!$K$9,B210-1&lt;'Calculation Sheet Crop 1'!$L$9),"Late Season Stage",""))))</f>
        <v/>
      </c>
      <c r="D210">
        <f>IF(MONTH(B210)=1,'General Calculation'!$E$22,IF(MONTH(B210)=2,'General Calculation'!$F$22,IF(MONTH(B210)=3,'General Calculation'!$G$22,IF(MONTH(B210)=4,'General Calculation'!$H$22,IF(MONTH(B210)=5,'General Calculation'!$I$22,IF(MONTH(B210)=6,'General Calculation'!$J$22,IF(MONTH(B210)=7,'General Calculation'!$K$22,IF(MONTH(B210)=8,'General Calculation'!$L$22,IF(MONTH(B210)=9,'General Calculation'!$M$22,IF(MONTH(B210)=10,'General Calculation'!$N$22,IF(MONTH(B210)=11,'General Calculation'!$O$22,IF(MONTH(B210)=12,'General Calculation'!$P$22,""))))))))))))</f>
        <v>5.2548000000000004</v>
      </c>
      <c r="E210" t="str">
        <f>IF(C210="Initial Stage",'Calculation Sheet Crop 1'!$M$6,IF(C210="Crop Development Phase",'Calculation Sheet Crop 1'!$M$7,IF(C210="Mid Season",'Calculation Sheet Crop 1'!$M$8,IF(C210="Late Season Stage",'Calculation Sheet Crop 1'!$M$9,""))))</f>
        <v/>
      </c>
      <c r="F210">
        <f t="shared" si="40"/>
        <v>0</v>
      </c>
      <c r="P210">
        <f t="shared" si="41"/>
        <v>0</v>
      </c>
      <c r="Q210">
        <f t="shared" si="42"/>
        <v>0</v>
      </c>
      <c r="R210">
        <f t="shared" si="43"/>
        <v>0</v>
      </c>
      <c r="S210">
        <f t="shared" si="44"/>
        <v>0</v>
      </c>
      <c r="T210">
        <f t="shared" si="45"/>
        <v>0</v>
      </c>
      <c r="U210">
        <f t="shared" si="46"/>
        <v>0</v>
      </c>
      <c r="V210">
        <f t="shared" si="47"/>
        <v>0</v>
      </c>
      <c r="W210">
        <f t="shared" si="48"/>
        <v>0</v>
      </c>
      <c r="X210">
        <f t="shared" si="49"/>
        <v>0</v>
      </c>
      <c r="Y210">
        <f t="shared" si="50"/>
        <v>0</v>
      </c>
      <c r="Z210">
        <f t="shared" si="51"/>
        <v>0</v>
      </c>
      <c r="AA210">
        <f t="shared" si="52"/>
        <v>0</v>
      </c>
    </row>
    <row r="211" spans="2:27">
      <c r="B211" s="3">
        <v>42940</v>
      </c>
      <c r="C211" t="str">
        <f>IF(AND(B211&gt;='Calculation Sheet Crop 1'!$K$6,B211&lt;='Calculation Sheet Crop 1'!$L$6),"Initial Stage",IF(AND(B211+1&gt;'Calculation Sheet Crop 1'!$K$7,B211&lt;='Calculation Sheet Crop 1'!$L$7),"Crop Development Phase",IF(AND(B211+1&gt;'Calculation Sheet Crop 1'!$K$8,B211&lt;'Calculation Sheet Crop 1'!$L$8+1),"Mid Season",IF(AND(B211+1&gt;'Calculation Sheet Crop 1'!$K$9,B211-1&lt;'Calculation Sheet Crop 1'!$L$9),"Late Season Stage",""))))</f>
        <v/>
      </c>
      <c r="D211">
        <f>IF(MONTH(B211)=1,'General Calculation'!$E$22,IF(MONTH(B211)=2,'General Calculation'!$F$22,IF(MONTH(B211)=3,'General Calculation'!$G$22,IF(MONTH(B211)=4,'General Calculation'!$H$22,IF(MONTH(B211)=5,'General Calculation'!$I$22,IF(MONTH(B211)=6,'General Calculation'!$J$22,IF(MONTH(B211)=7,'General Calculation'!$K$22,IF(MONTH(B211)=8,'General Calculation'!$L$22,IF(MONTH(B211)=9,'General Calculation'!$M$22,IF(MONTH(B211)=10,'General Calculation'!$N$22,IF(MONTH(B211)=11,'General Calculation'!$O$22,IF(MONTH(B211)=12,'General Calculation'!$P$22,""))))))))))))</f>
        <v>5.2548000000000004</v>
      </c>
      <c r="E211" t="str">
        <f>IF(C211="Initial Stage",'Calculation Sheet Crop 1'!$M$6,IF(C211="Crop Development Phase",'Calculation Sheet Crop 1'!$M$7,IF(C211="Mid Season",'Calculation Sheet Crop 1'!$M$8,IF(C211="Late Season Stage",'Calculation Sheet Crop 1'!$M$9,""))))</f>
        <v/>
      </c>
      <c r="F211">
        <f t="shared" si="40"/>
        <v>0</v>
      </c>
      <c r="P211">
        <f t="shared" si="41"/>
        <v>0</v>
      </c>
      <c r="Q211">
        <f t="shared" si="42"/>
        <v>0</v>
      </c>
      <c r="R211">
        <f t="shared" si="43"/>
        <v>0</v>
      </c>
      <c r="S211">
        <f t="shared" si="44"/>
        <v>0</v>
      </c>
      <c r="T211">
        <f t="shared" si="45"/>
        <v>0</v>
      </c>
      <c r="U211">
        <f t="shared" si="46"/>
        <v>0</v>
      </c>
      <c r="V211">
        <f t="shared" si="47"/>
        <v>0</v>
      </c>
      <c r="W211">
        <f t="shared" si="48"/>
        <v>0</v>
      </c>
      <c r="X211">
        <f t="shared" si="49"/>
        <v>0</v>
      </c>
      <c r="Y211">
        <f t="shared" si="50"/>
        <v>0</v>
      </c>
      <c r="Z211">
        <f t="shared" si="51"/>
        <v>0</v>
      </c>
      <c r="AA211">
        <f t="shared" si="52"/>
        <v>0</v>
      </c>
    </row>
    <row r="212" spans="2:27">
      <c r="B212" s="3">
        <v>42941</v>
      </c>
      <c r="C212" t="str">
        <f>IF(AND(B212&gt;='Calculation Sheet Crop 1'!$K$6,B212&lt;='Calculation Sheet Crop 1'!$L$6),"Initial Stage",IF(AND(B212+1&gt;'Calculation Sheet Crop 1'!$K$7,B212&lt;='Calculation Sheet Crop 1'!$L$7),"Crop Development Phase",IF(AND(B212+1&gt;'Calculation Sheet Crop 1'!$K$8,B212&lt;'Calculation Sheet Crop 1'!$L$8+1),"Mid Season",IF(AND(B212+1&gt;'Calculation Sheet Crop 1'!$K$9,B212-1&lt;'Calculation Sheet Crop 1'!$L$9),"Late Season Stage",""))))</f>
        <v/>
      </c>
      <c r="D212">
        <f>IF(MONTH(B212)=1,'General Calculation'!$E$22,IF(MONTH(B212)=2,'General Calculation'!$F$22,IF(MONTH(B212)=3,'General Calculation'!$G$22,IF(MONTH(B212)=4,'General Calculation'!$H$22,IF(MONTH(B212)=5,'General Calculation'!$I$22,IF(MONTH(B212)=6,'General Calculation'!$J$22,IF(MONTH(B212)=7,'General Calculation'!$K$22,IF(MONTH(B212)=8,'General Calculation'!$L$22,IF(MONTH(B212)=9,'General Calculation'!$M$22,IF(MONTH(B212)=10,'General Calculation'!$N$22,IF(MONTH(B212)=11,'General Calculation'!$O$22,IF(MONTH(B212)=12,'General Calculation'!$P$22,""))))))))))))</f>
        <v>5.2548000000000004</v>
      </c>
      <c r="E212" t="str">
        <f>IF(C212="Initial Stage",'Calculation Sheet Crop 1'!$M$6,IF(C212="Crop Development Phase",'Calculation Sheet Crop 1'!$M$7,IF(C212="Mid Season",'Calculation Sheet Crop 1'!$M$8,IF(C212="Late Season Stage",'Calculation Sheet Crop 1'!$M$9,""))))</f>
        <v/>
      </c>
      <c r="F212">
        <f t="shared" si="40"/>
        <v>0</v>
      </c>
      <c r="P212">
        <f t="shared" si="41"/>
        <v>0</v>
      </c>
      <c r="Q212">
        <f t="shared" si="42"/>
        <v>0</v>
      </c>
      <c r="R212">
        <f t="shared" si="43"/>
        <v>0</v>
      </c>
      <c r="S212">
        <f t="shared" si="44"/>
        <v>0</v>
      </c>
      <c r="T212">
        <f t="shared" si="45"/>
        <v>0</v>
      </c>
      <c r="U212">
        <f t="shared" si="46"/>
        <v>0</v>
      </c>
      <c r="V212">
        <f t="shared" si="47"/>
        <v>0</v>
      </c>
      <c r="W212">
        <f t="shared" si="48"/>
        <v>0</v>
      </c>
      <c r="X212">
        <f t="shared" si="49"/>
        <v>0</v>
      </c>
      <c r="Y212">
        <f t="shared" si="50"/>
        <v>0</v>
      </c>
      <c r="Z212">
        <f t="shared" si="51"/>
        <v>0</v>
      </c>
      <c r="AA212">
        <f t="shared" si="52"/>
        <v>0</v>
      </c>
    </row>
    <row r="213" spans="2:27">
      <c r="B213" s="3">
        <v>42942</v>
      </c>
      <c r="C213" t="str">
        <f>IF(AND(B213&gt;='Calculation Sheet Crop 1'!$K$6,B213&lt;='Calculation Sheet Crop 1'!$L$6),"Initial Stage",IF(AND(B213+1&gt;'Calculation Sheet Crop 1'!$K$7,B213&lt;='Calculation Sheet Crop 1'!$L$7),"Crop Development Phase",IF(AND(B213+1&gt;'Calculation Sheet Crop 1'!$K$8,B213&lt;'Calculation Sheet Crop 1'!$L$8+1),"Mid Season",IF(AND(B213+1&gt;'Calculation Sheet Crop 1'!$K$9,B213-1&lt;'Calculation Sheet Crop 1'!$L$9),"Late Season Stage",""))))</f>
        <v/>
      </c>
      <c r="D213">
        <f>IF(MONTH(B213)=1,'General Calculation'!$E$22,IF(MONTH(B213)=2,'General Calculation'!$F$22,IF(MONTH(B213)=3,'General Calculation'!$G$22,IF(MONTH(B213)=4,'General Calculation'!$H$22,IF(MONTH(B213)=5,'General Calculation'!$I$22,IF(MONTH(B213)=6,'General Calculation'!$J$22,IF(MONTH(B213)=7,'General Calculation'!$K$22,IF(MONTH(B213)=8,'General Calculation'!$L$22,IF(MONTH(B213)=9,'General Calculation'!$M$22,IF(MONTH(B213)=10,'General Calculation'!$N$22,IF(MONTH(B213)=11,'General Calculation'!$O$22,IF(MONTH(B213)=12,'General Calculation'!$P$22,""))))))))))))</f>
        <v>5.2548000000000004</v>
      </c>
      <c r="E213" t="str">
        <f>IF(C213="Initial Stage",'Calculation Sheet Crop 1'!$M$6,IF(C213="Crop Development Phase",'Calculation Sheet Crop 1'!$M$7,IF(C213="Mid Season",'Calculation Sheet Crop 1'!$M$8,IF(C213="Late Season Stage",'Calculation Sheet Crop 1'!$M$9,""))))</f>
        <v/>
      </c>
      <c r="F213">
        <f t="shared" si="40"/>
        <v>0</v>
      </c>
      <c r="P213">
        <f t="shared" si="41"/>
        <v>0</v>
      </c>
      <c r="Q213">
        <f t="shared" si="42"/>
        <v>0</v>
      </c>
      <c r="R213">
        <f t="shared" si="43"/>
        <v>0</v>
      </c>
      <c r="S213">
        <f t="shared" si="44"/>
        <v>0</v>
      </c>
      <c r="T213">
        <f t="shared" si="45"/>
        <v>0</v>
      </c>
      <c r="U213">
        <f t="shared" si="46"/>
        <v>0</v>
      </c>
      <c r="V213">
        <f t="shared" si="47"/>
        <v>0</v>
      </c>
      <c r="W213">
        <f t="shared" si="48"/>
        <v>0</v>
      </c>
      <c r="X213">
        <f t="shared" si="49"/>
        <v>0</v>
      </c>
      <c r="Y213">
        <f t="shared" si="50"/>
        <v>0</v>
      </c>
      <c r="Z213">
        <f t="shared" si="51"/>
        <v>0</v>
      </c>
      <c r="AA213">
        <f t="shared" si="52"/>
        <v>0</v>
      </c>
    </row>
    <row r="214" spans="2:27">
      <c r="B214" s="3">
        <v>42943</v>
      </c>
      <c r="C214" t="str">
        <f>IF(AND(B214&gt;='Calculation Sheet Crop 1'!$K$6,B214&lt;='Calculation Sheet Crop 1'!$L$6),"Initial Stage",IF(AND(B214+1&gt;'Calculation Sheet Crop 1'!$K$7,B214&lt;='Calculation Sheet Crop 1'!$L$7),"Crop Development Phase",IF(AND(B214+1&gt;'Calculation Sheet Crop 1'!$K$8,B214&lt;'Calculation Sheet Crop 1'!$L$8+1),"Mid Season",IF(AND(B214+1&gt;'Calculation Sheet Crop 1'!$K$9,B214-1&lt;'Calculation Sheet Crop 1'!$L$9),"Late Season Stage",""))))</f>
        <v/>
      </c>
      <c r="D214">
        <f>IF(MONTH(B214)=1,'General Calculation'!$E$22,IF(MONTH(B214)=2,'General Calculation'!$F$22,IF(MONTH(B214)=3,'General Calculation'!$G$22,IF(MONTH(B214)=4,'General Calculation'!$H$22,IF(MONTH(B214)=5,'General Calculation'!$I$22,IF(MONTH(B214)=6,'General Calculation'!$J$22,IF(MONTH(B214)=7,'General Calculation'!$K$22,IF(MONTH(B214)=8,'General Calculation'!$L$22,IF(MONTH(B214)=9,'General Calculation'!$M$22,IF(MONTH(B214)=10,'General Calculation'!$N$22,IF(MONTH(B214)=11,'General Calculation'!$O$22,IF(MONTH(B214)=12,'General Calculation'!$P$22,""))))))))))))</f>
        <v>5.2548000000000004</v>
      </c>
      <c r="E214" t="str">
        <f>IF(C214="Initial Stage",'Calculation Sheet Crop 1'!$M$6,IF(C214="Crop Development Phase",'Calculation Sheet Crop 1'!$M$7,IF(C214="Mid Season",'Calculation Sheet Crop 1'!$M$8,IF(C214="Late Season Stage",'Calculation Sheet Crop 1'!$M$9,""))))</f>
        <v/>
      </c>
      <c r="F214">
        <f t="shared" si="40"/>
        <v>0</v>
      </c>
      <c r="P214">
        <f t="shared" si="41"/>
        <v>0</v>
      </c>
      <c r="Q214">
        <f t="shared" si="42"/>
        <v>0</v>
      </c>
      <c r="R214">
        <f t="shared" si="43"/>
        <v>0</v>
      </c>
      <c r="S214">
        <f t="shared" si="44"/>
        <v>0</v>
      </c>
      <c r="T214">
        <f t="shared" si="45"/>
        <v>0</v>
      </c>
      <c r="U214">
        <f t="shared" si="46"/>
        <v>0</v>
      </c>
      <c r="V214">
        <f t="shared" si="47"/>
        <v>0</v>
      </c>
      <c r="W214">
        <f t="shared" si="48"/>
        <v>0</v>
      </c>
      <c r="X214">
        <f t="shared" si="49"/>
        <v>0</v>
      </c>
      <c r="Y214">
        <f t="shared" si="50"/>
        <v>0</v>
      </c>
      <c r="Z214">
        <f t="shared" si="51"/>
        <v>0</v>
      </c>
      <c r="AA214">
        <f t="shared" si="52"/>
        <v>0</v>
      </c>
    </row>
    <row r="215" spans="2:27">
      <c r="B215" s="3">
        <v>42944</v>
      </c>
      <c r="C215" t="str">
        <f>IF(AND(B215&gt;='Calculation Sheet Crop 1'!$K$6,B215&lt;='Calculation Sheet Crop 1'!$L$6),"Initial Stage",IF(AND(B215+1&gt;'Calculation Sheet Crop 1'!$K$7,B215&lt;='Calculation Sheet Crop 1'!$L$7),"Crop Development Phase",IF(AND(B215+1&gt;'Calculation Sheet Crop 1'!$K$8,B215&lt;'Calculation Sheet Crop 1'!$L$8+1),"Mid Season",IF(AND(B215+1&gt;'Calculation Sheet Crop 1'!$K$9,B215-1&lt;'Calculation Sheet Crop 1'!$L$9),"Late Season Stage",""))))</f>
        <v/>
      </c>
      <c r="D215">
        <f>IF(MONTH(B215)=1,'General Calculation'!$E$22,IF(MONTH(B215)=2,'General Calculation'!$F$22,IF(MONTH(B215)=3,'General Calculation'!$G$22,IF(MONTH(B215)=4,'General Calculation'!$H$22,IF(MONTH(B215)=5,'General Calculation'!$I$22,IF(MONTH(B215)=6,'General Calculation'!$J$22,IF(MONTH(B215)=7,'General Calculation'!$K$22,IF(MONTH(B215)=8,'General Calculation'!$L$22,IF(MONTH(B215)=9,'General Calculation'!$M$22,IF(MONTH(B215)=10,'General Calculation'!$N$22,IF(MONTH(B215)=11,'General Calculation'!$O$22,IF(MONTH(B215)=12,'General Calculation'!$P$22,""))))))))))))</f>
        <v>5.2548000000000004</v>
      </c>
      <c r="E215" t="str">
        <f>IF(C215="Initial Stage",'Calculation Sheet Crop 1'!$M$6,IF(C215="Crop Development Phase",'Calculation Sheet Crop 1'!$M$7,IF(C215="Mid Season",'Calculation Sheet Crop 1'!$M$8,IF(C215="Late Season Stage",'Calculation Sheet Crop 1'!$M$9,""))))</f>
        <v/>
      </c>
      <c r="F215">
        <f t="shared" si="40"/>
        <v>0</v>
      </c>
      <c r="P215">
        <f t="shared" si="41"/>
        <v>0</v>
      </c>
      <c r="Q215">
        <f t="shared" si="42"/>
        <v>0</v>
      </c>
      <c r="R215">
        <f t="shared" si="43"/>
        <v>0</v>
      </c>
      <c r="S215">
        <f t="shared" si="44"/>
        <v>0</v>
      </c>
      <c r="T215">
        <f t="shared" si="45"/>
        <v>0</v>
      </c>
      <c r="U215">
        <f t="shared" si="46"/>
        <v>0</v>
      </c>
      <c r="V215">
        <f t="shared" si="47"/>
        <v>0</v>
      </c>
      <c r="W215">
        <f t="shared" si="48"/>
        <v>0</v>
      </c>
      <c r="X215">
        <f t="shared" si="49"/>
        <v>0</v>
      </c>
      <c r="Y215">
        <f t="shared" si="50"/>
        <v>0</v>
      </c>
      <c r="Z215">
        <f t="shared" si="51"/>
        <v>0</v>
      </c>
      <c r="AA215">
        <f t="shared" si="52"/>
        <v>0</v>
      </c>
    </row>
    <row r="216" spans="2:27">
      <c r="B216" s="3">
        <v>42945</v>
      </c>
      <c r="C216" t="str">
        <f>IF(AND(B216&gt;='Calculation Sheet Crop 1'!$K$6,B216&lt;='Calculation Sheet Crop 1'!$L$6),"Initial Stage",IF(AND(B216+1&gt;'Calculation Sheet Crop 1'!$K$7,B216&lt;='Calculation Sheet Crop 1'!$L$7),"Crop Development Phase",IF(AND(B216+1&gt;'Calculation Sheet Crop 1'!$K$8,B216&lt;'Calculation Sheet Crop 1'!$L$8+1),"Mid Season",IF(AND(B216+1&gt;'Calculation Sheet Crop 1'!$K$9,B216-1&lt;'Calculation Sheet Crop 1'!$L$9),"Late Season Stage",""))))</f>
        <v/>
      </c>
      <c r="D216">
        <f>IF(MONTH(B216)=1,'General Calculation'!$E$22,IF(MONTH(B216)=2,'General Calculation'!$F$22,IF(MONTH(B216)=3,'General Calculation'!$G$22,IF(MONTH(B216)=4,'General Calculation'!$H$22,IF(MONTH(B216)=5,'General Calculation'!$I$22,IF(MONTH(B216)=6,'General Calculation'!$J$22,IF(MONTH(B216)=7,'General Calculation'!$K$22,IF(MONTH(B216)=8,'General Calculation'!$L$22,IF(MONTH(B216)=9,'General Calculation'!$M$22,IF(MONTH(B216)=10,'General Calculation'!$N$22,IF(MONTH(B216)=11,'General Calculation'!$O$22,IF(MONTH(B216)=12,'General Calculation'!$P$22,""))))))))))))</f>
        <v>5.2548000000000004</v>
      </c>
      <c r="E216" t="str">
        <f>IF(C216="Initial Stage",'Calculation Sheet Crop 1'!$M$6,IF(C216="Crop Development Phase",'Calculation Sheet Crop 1'!$M$7,IF(C216="Mid Season",'Calculation Sheet Crop 1'!$M$8,IF(C216="Late Season Stage",'Calculation Sheet Crop 1'!$M$9,""))))</f>
        <v/>
      </c>
      <c r="F216">
        <f t="shared" si="40"/>
        <v>0</v>
      </c>
      <c r="P216">
        <f t="shared" si="41"/>
        <v>0</v>
      </c>
      <c r="Q216">
        <f t="shared" si="42"/>
        <v>0</v>
      </c>
      <c r="R216">
        <f t="shared" si="43"/>
        <v>0</v>
      </c>
      <c r="S216">
        <f t="shared" si="44"/>
        <v>0</v>
      </c>
      <c r="T216">
        <f t="shared" si="45"/>
        <v>0</v>
      </c>
      <c r="U216">
        <f t="shared" si="46"/>
        <v>0</v>
      </c>
      <c r="V216">
        <f t="shared" si="47"/>
        <v>0</v>
      </c>
      <c r="W216">
        <f t="shared" si="48"/>
        <v>0</v>
      </c>
      <c r="X216">
        <f t="shared" si="49"/>
        <v>0</v>
      </c>
      <c r="Y216">
        <f t="shared" si="50"/>
        <v>0</v>
      </c>
      <c r="Z216">
        <f t="shared" si="51"/>
        <v>0</v>
      </c>
      <c r="AA216">
        <f t="shared" si="52"/>
        <v>0</v>
      </c>
    </row>
    <row r="217" spans="2:27">
      <c r="B217" s="3">
        <v>42946</v>
      </c>
      <c r="C217" t="str">
        <f>IF(AND(B217&gt;='Calculation Sheet Crop 1'!$K$6,B217&lt;='Calculation Sheet Crop 1'!$L$6),"Initial Stage",IF(AND(B217+1&gt;'Calculation Sheet Crop 1'!$K$7,B217&lt;='Calculation Sheet Crop 1'!$L$7),"Crop Development Phase",IF(AND(B217+1&gt;'Calculation Sheet Crop 1'!$K$8,B217&lt;'Calculation Sheet Crop 1'!$L$8+1),"Mid Season",IF(AND(B217+1&gt;'Calculation Sheet Crop 1'!$K$9,B217-1&lt;'Calculation Sheet Crop 1'!$L$9),"Late Season Stage",""))))</f>
        <v/>
      </c>
      <c r="D217">
        <f>IF(MONTH(B217)=1,'General Calculation'!$E$22,IF(MONTH(B217)=2,'General Calculation'!$F$22,IF(MONTH(B217)=3,'General Calculation'!$G$22,IF(MONTH(B217)=4,'General Calculation'!$H$22,IF(MONTH(B217)=5,'General Calculation'!$I$22,IF(MONTH(B217)=6,'General Calculation'!$J$22,IF(MONTH(B217)=7,'General Calculation'!$K$22,IF(MONTH(B217)=8,'General Calculation'!$L$22,IF(MONTH(B217)=9,'General Calculation'!$M$22,IF(MONTH(B217)=10,'General Calculation'!$N$22,IF(MONTH(B217)=11,'General Calculation'!$O$22,IF(MONTH(B217)=12,'General Calculation'!$P$22,""))))))))))))</f>
        <v>5.2548000000000004</v>
      </c>
      <c r="E217" t="str">
        <f>IF(C217="Initial Stage",'Calculation Sheet Crop 1'!$M$6,IF(C217="Crop Development Phase",'Calculation Sheet Crop 1'!$M$7,IF(C217="Mid Season",'Calculation Sheet Crop 1'!$M$8,IF(C217="Late Season Stage",'Calculation Sheet Crop 1'!$M$9,""))))</f>
        <v/>
      </c>
      <c r="F217">
        <f t="shared" si="40"/>
        <v>0</v>
      </c>
      <c r="P217">
        <f t="shared" si="41"/>
        <v>0</v>
      </c>
      <c r="Q217">
        <f t="shared" si="42"/>
        <v>0</v>
      </c>
      <c r="R217">
        <f t="shared" si="43"/>
        <v>0</v>
      </c>
      <c r="S217">
        <f t="shared" si="44"/>
        <v>0</v>
      </c>
      <c r="T217">
        <f t="shared" si="45"/>
        <v>0</v>
      </c>
      <c r="U217">
        <f t="shared" si="46"/>
        <v>0</v>
      </c>
      <c r="V217">
        <f t="shared" si="47"/>
        <v>0</v>
      </c>
      <c r="W217">
        <f t="shared" si="48"/>
        <v>0</v>
      </c>
      <c r="X217">
        <f t="shared" si="49"/>
        <v>0</v>
      </c>
      <c r="Y217">
        <f t="shared" si="50"/>
        <v>0</v>
      </c>
      <c r="Z217">
        <f t="shared" si="51"/>
        <v>0</v>
      </c>
      <c r="AA217">
        <f t="shared" si="52"/>
        <v>0</v>
      </c>
    </row>
    <row r="218" spans="2:27">
      <c r="B218" s="3">
        <v>42947</v>
      </c>
      <c r="C218" t="str">
        <f>IF(AND(B218&gt;='Calculation Sheet Crop 1'!$K$6,B218&lt;='Calculation Sheet Crop 1'!$L$6),"Initial Stage",IF(AND(B218+1&gt;'Calculation Sheet Crop 1'!$K$7,B218&lt;='Calculation Sheet Crop 1'!$L$7),"Crop Development Phase",IF(AND(B218+1&gt;'Calculation Sheet Crop 1'!$K$8,B218&lt;'Calculation Sheet Crop 1'!$L$8+1),"Mid Season",IF(AND(B218+1&gt;'Calculation Sheet Crop 1'!$K$9,B218-1&lt;'Calculation Sheet Crop 1'!$L$9),"Late Season Stage",""))))</f>
        <v/>
      </c>
      <c r="D218">
        <f>IF(MONTH(B218)=1,'General Calculation'!$E$22,IF(MONTH(B218)=2,'General Calculation'!$F$22,IF(MONTH(B218)=3,'General Calculation'!$G$22,IF(MONTH(B218)=4,'General Calculation'!$H$22,IF(MONTH(B218)=5,'General Calculation'!$I$22,IF(MONTH(B218)=6,'General Calculation'!$J$22,IF(MONTH(B218)=7,'General Calculation'!$K$22,IF(MONTH(B218)=8,'General Calculation'!$L$22,IF(MONTH(B218)=9,'General Calculation'!$M$22,IF(MONTH(B218)=10,'General Calculation'!$N$22,IF(MONTH(B218)=11,'General Calculation'!$O$22,IF(MONTH(B218)=12,'General Calculation'!$P$22,""))))))))))))</f>
        <v>5.2548000000000004</v>
      </c>
      <c r="E218" t="str">
        <f>IF(C218="Initial Stage",'Calculation Sheet Crop 1'!$M$6,IF(C218="Crop Development Phase",'Calculation Sheet Crop 1'!$M$7,IF(C218="Mid Season",'Calculation Sheet Crop 1'!$M$8,IF(C218="Late Season Stage",'Calculation Sheet Crop 1'!$M$9,""))))</f>
        <v/>
      </c>
      <c r="F218">
        <f t="shared" si="40"/>
        <v>0</v>
      </c>
      <c r="P218">
        <f t="shared" si="41"/>
        <v>0</v>
      </c>
      <c r="Q218">
        <f t="shared" si="42"/>
        <v>0</v>
      </c>
      <c r="R218">
        <f t="shared" si="43"/>
        <v>0</v>
      </c>
      <c r="S218">
        <f t="shared" si="44"/>
        <v>0</v>
      </c>
      <c r="T218">
        <f t="shared" si="45"/>
        <v>0</v>
      </c>
      <c r="U218">
        <f t="shared" si="46"/>
        <v>0</v>
      </c>
      <c r="V218">
        <f t="shared" si="47"/>
        <v>0</v>
      </c>
      <c r="W218">
        <f t="shared" si="48"/>
        <v>0</v>
      </c>
      <c r="X218">
        <f t="shared" si="49"/>
        <v>0</v>
      </c>
      <c r="Y218">
        <f t="shared" si="50"/>
        <v>0</v>
      </c>
      <c r="Z218">
        <f t="shared" si="51"/>
        <v>0</v>
      </c>
      <c r="AA218">
        <f t="shared" si="52"/>
        <v>0</v>
      </c>
    </row>
    <row r="219" spans="2:27">
      <c r="B219" s="3">
        <v>42948</v>
      </c>
      <c r="C219" t="str">
        <f>IF(AND(B219&gt;='Calculation Sheet Crop 1'!$K$6,B219&lt;='Calculation Sheet Crop 1'!$L$6),"Initial Stage",IF(AND(B219+1&gt;'Calculation Sheet Crop 1'!$K$7,B219&lt;='Calculation Sheet Crop 1'!$L$7),"Crop Development Phase",IF(AND(B219+1&gt;'Calculation Sheet Crop 1'!$K$8,B219&lt;'Calculation Sheet Crop 1'!$L$8+1),"Mid Season",IF(AND(B219+1&gt;'Calculation Sheet Crop 1'!$K$9,B219-1&lt;'Calculation Sheet Crop 1'!$L$9),"Late Season Stage",""))))</f>
        <v/>
      </c>
      <c r="D219">
        <f>IF(MONTH(B219)=1,'General Calculation'!$E$22,IF(MONTH(B219)=2,'General Calculation'!$F$22,IF(MONTH(B219)=3,'General Calculation'!$G$22,IF(MONTH(B219)=4,'General Calculation'!$H$22,IF(MONTH(B219)=5,'General Calculation'!$I$22,IF(MONTH(B219)=6,'General Calculation'!$J$22,IF(MONTH(B219)=7,'General Calculation'!$K$22,IF(MONTH(B219)=8,'General Calculation'!$L$22,IF(MONTH(B219)=9,'General Calculation'!$M$22,IF(MONTH(B219)=10,'General Calculation'!$N$22,IF(MONTH(B219)=11,'General Calculation'!$O$22,IF(MONTH(B219)=12,'General Calculation'!$P$22,""))))))))))))</f>
        <v>5.2023999999999999</v>
      </c>
      <c r="E219" t="str">
        <f>IF(C219="Initial Stage",'Calculation Sheet Crop 1'!$M$6,IF(C219="Crop Development Phase",'Calculation Sheet Crop 1'!$M$7,IF(C219="Mid Season",'Calculation Sheet Crop 1'!$M$8,IF(C219="Late Season Stage",'Calculation Sheet Crop 1'!$M$9,""))))</f>
        <v/>
      </c>
      <c r="F219">
        <f t="shared" si="40"/>
        <v>0</v>
      </c>
      <c r="P219">
        <f t="shared" si="41"/>
        <v>0</v>
      </c>
      <c r="Q219">
        <f t="shared" si="42"/>
        <v>0</v>
      </c>
      <c r="R219">
        <f t="shared" si="43"/>
        <v>0</v>
      </c>
      <c r="S219">
        <f t="shared" si="44"/>
        <v>0</v>
      </c>
      <c r="T219">
        <f t="shared" si="45"/>
        <v>0</v>
      </c>
      <c r="U219">
        <f t="shared" si="46"/>
        <v>0</v>
      </c>
      <c r="V219">
        <f t="shared" si="47"/>
        <v>0</v>
      </c>
      <c r="W219">
        <f t="shared" si="48"/>
        <v>0</v>
      </c>
      <c r="X219">
        <f t="shared" si="49"/>
        <v>0</v>
      </c>
      <c r="Y219">
        <f t="shared" si="50"/>
        <v>0</v>
      </c>
      <c r="Z219">
        <f t="shared" si="51"/>
        <v>0</v>
      </c>
      <c r="AA219">
        <f t="shared" si="52"/>
        <v>0</v>
      </c>
    </row>
    <row r="220" spans="2:27">
      <c r="B220" s="3">
        <v>42949</v>
      </c>
      <c r="C220" t="str">
        <f>IF(AND(B220&gt;='Calculation Sheet Crop 1'!$K$6,B220&lt;='Calculation Sheet Crop 1'!$L$6),"Initial Stage",IF(AND(B220+1&gt;'Calculation Sheet Crop 1'!$K$7,B220&lt;='Calculation Sheet Crop 1'!$L$7),"Crop Development Phase",IF(AND(B220+1&gt;'Calculation Sheet Crop 1'!$K$8,B220&lt;'Calculation Sheet Crop 1'!$L$8+1),"Mid Season",IF(AND(B220+1&gt;'Calculation Sheet Crop 1'!$K$9,B220-1&lt;'Calculation Sheet Crop 1'!$L$9),"Late Season Stage",""))))</f>
        <v/>
      </c>
      <c r="D220">
        <f>IF(MONTH(B220)=1,'General Calculation'!$E$22,IF(MONTH(B220)=2,'General Calculation'!$F$22,IF(MONTH(B220)=3,'General Calculation'!$G$22,IF(MONTH(B220)=4,'General Calculation'!$H$22,IF(MONTH(B220)=5,'General Calculation'!$I$22,IF(MONTH(B220)=6,'General Calculation'!$J$22,IF(MONTH(B220)=7,'General Calculation'!$K$22,IF(MONTH(B220)=8,'General Calculation'!$L$22,IF(MONTH(B220)=9,'General Calculation'!$M$22,IF(MONTH(B220)=10,'General Calculation'!$N$22,IF(MONTH(B220)=11,'General Calculation'!$O$22,IF(MONTH(B220)=12,'General Calculation'!$P$22,""))))))))))))</f>
        <v>5.2023999999999999</v>
      </c>
      <c r="E220" t="str">
        <f>IF(C220="Initial Stage",'Calculation Sheet Crop 1'!$M$6,IF(C220="Crop Development Phase",'Calculation Sheet Crop 1'!$M$7,IF(C220="Mid Season",'Calculation Sheet Crop 1'!$M$8,IF(C220="Late Season Stage",'Calculation Sheet Crop 1'!$M$9,""))))</f>
        <v/>
      </c>
      <c r="F220">
        <f t="shared" si="40"/>
        <v>0</v>
      </c>
      <c r="P220">
        <f t="shared" si="41"/>
        <v>0</v>
      </c>
      <c r="Q220">
        <f t="shared" si="42"/>
        <v>0</v>
      </c>
      <c r="R220">
        <f t="shared" si="43"/>
        <v>0</v>
      </c>
      <c r="S220">
        <f t="shared" si="44"/>
        <v>0</v>
      </c>
      <c r="T220">
        <f t="shared" si="45"/>
        <v>0</v>
      </c>
      <c r="U220">
        <f t="shared" si="46"/>
        <v>0</v>
      </c>
      <c r="V220">
        <f t="shared" si="47"/>
        <v>0</v>
      </c>
      <c r="W220">
        <f t="shared" si="48"/>
        <v>0</v>
      </c>
      <c r="X220">
        <f t="shared" si="49"/>
        <v>0</v>
      </c>
      <c r="Y220">
        <f t="shared" si="50"/>
        <v>0</v>
      </c>
      <c r="Z220">
        <f t="shared" si="51"/>
        <v>0</v>
      </c>
      <c r="AA220">
        <f t="shared" si="52"/>
        <v>0</v>
      </c>
    </row>
    <row r="221" spans="2:27">
      <c r="B221" s="3">
        <v>42950</v>
      </c>
      <c r="C221" t="str">
        <f>IF(AND(B221&gt;='Calculation Sheet Crop 1'!$K$6,B221&lt;='Calculation Sheet Crop 1'!$L$6),"Initial Stage",IF(AND(B221+1&gt;'Calculation Sheet Crop 1'!$K$7,B221&lt;='Calculation Sheet Crop 1'!$L$7),"Crop Development Phase",IF(AND(B221+1&gt;'Calculation Sheet Crop 1'!$K$8,B221&lt;'Calculation Sheet Crop 1'!$L$8+1),"Mid Season",IF(AND(B221+1&gt;'Calculation Sheet Crop 1'!$K$9,B221-1&lt;'Calculation Sheet Crop 1'!$L$9),"Late Season Stage",""))))</f>
        <v/>
      </c>
      <c r="D221">
        <f>IF(MONTH(B221)=1,'General Calculation'!$E$22,IF(MONTH(B221)=2,'General Calculation'!$F$22,IF(MONTH(B221)=3,'General Calculation'!$G$22,IF(MONTH(B221)=4,'General Calculation'!$H$22,IF(MONTH(B221)=5,'General Calculation'!$I$22,IF(MONTH(B221)=6,'General Calculation'!$J$22,IF(MONTH(B221)=7,'General Calculation'!$K$22,IF(MONTH(B221)=8,'General Calculation'!$L$22,IF(MONTH(B221)=9,'General Calculation'!$M$22,IF(MONTH(B221)=10,'General Calculation'!$N$22,IF(MONTH(B221)=11,'General Calculation'!$O$22,IF(MONTH(B221)=12,'General Calculation'!$P$22,""))))))))))))</f>
        <v>5.2023999999999999</v>
      </c>
      <c r="E221" t="str">
        <f>IF(C221="Initial Stage",'Calculation Sheet Crop 1'!$M$6,IF(C221="Crop Development Phase",'Calculation Sheet Crop 1'!$M$7,IF(C221="Mid Season",'Calculation Sheet Crop 1'!$M$8,IF(C221="Late Season Stage",'Calculation Sheet Crop 1'!$M$9,""))))</f>
        <v/>
      </c>
      <c r="F221">
        <f t="shared" si="40"/>
        <v>0</v>
      </c>
      <c r="P221">
        <f t="shared" si="41"/>
        <v>0</v>
      </c>
      <c r="Q221">
        <f t="shared" si="42"/>
        <v>0</v>
      </c>
      <c r="R221">
        <f t="shared" si="43"/>
        <v>0</v>
      </c>
      <c r="S221">
        <f t="shared" si="44"/>
        <v>0</v>
      </c>
      <c r="T221">
        <f t="shared" si="45"/>
        <v>0</v>
      </c>
      <c r="U221">
        <f t="shared" si="46"/>
        <v>0</v>
      </c>
      <c r="V221">
        <f t="shared" si="47"/>
        <v>0</v>
      </c>
      <c r="W221">
        <f t="shared" si="48"/>
        <v>0</v>
      </c>
      <c r="X221">
        <f t="shared" si="49"/>
        <v>0</v>
      </c>
      <c r="Y221">
        <f t="shared" si="50"/>
        <v>0</v>
      </c>
      <c r="Z221">
        <f t="shared" si="51"/>
        <v>0</v>
      </c>
      <c r="AA221">
        <f t="shared" si="52"/>
        <v>0</v>
      </c>
    </row>
    <row r="222" spans="2:27">
      <c r="B222" s="3">
        <v>42951</v>
      </c>
      <c r="C222" t="str">
        <f>IF(AND(B222&gt;='Calculation Sheet Crop 1'!$K$6,B222&lt;='Calculation Sheet Crop 1'!$L$6),"Initial Stage",IF(AND(B222+1&gt;'Calculation Sheet Crop 1'!$K$7,B222&lt;='Calculation Sheet Crop 1'!$L$7),"Crop Development Phase",IF(AND(B222+1&gt;'Calculation Sheet Crop 1'!$K$8,B222&lt;'Calculation Sheet Crop 1'!$L$8+1),"Mid Season",IF(AND(B222+1&gt;'Calculation Sheet Crop 1'!$K$9,B222-1&lt;'Calculation Sheet Crop 1'!$L$9),"Late Season Stage",""))))</f>
        <v/>
      </c>
      <c r="D222">
        <f>IF(MONTH(B222)=1,'General Calculation'!$E$22,IF(MONTH(B222)=2,'General Calculation'!$F$22,IF(MONTH(B222)=3,'General Calculation'!$G$22,IF(MONTH(B222)=4,'General Calculation'!$H$22,IF(MONTH(B222)=5,'General Calculation'!$I$22,IF(MONTH(B222)=6,'General Calculation'!$J$22,IF(MONTH(B222)=7,'General Calculation'!$K$22,IF(MONTH(B222)=8,'General Calculation'!$L$22,IF(MONTH(B222)=9,'General Calculation'!$M$22,IF(MONTH(B222)=10,'General Calculation'!$N$22,IF(MONTH(B222)=11,'General Calculation'!$O$22,IF(MONTH(B222)=12,'General Calculation'!$P$22,""))))))))))))</f>
        <v>5.2023999999999999</v>
      </c>
      <c r="E222" t="str">
        <f>IF(C222="Initial Stage",'Calculation Sheet Crop 1'!$M$6,IF(C222="Crop Development Phase",'Calculation Sheet Crop 1'!$M$7,IF(C222="Mid Season",'Calculation Sheet Crop 1'!$M$8,IF(C222="Late Season Stage",'Calculation Sheet Crop 1'!$M$9,""))))</f>
        <v/>
      </c>
      <c r="F222">
        <f t="shared" si="40"/>
        <v>0</v>
      </c>
      <c r="P222">
        <f t="shared" si="41"/>
        <v>0</v>
      </c>
      <c r="Q222">
        <f t="shared" si="42"/>
        <v>0</v>
      </c>
      <c r="R222">
        <f t="shared" si="43"/>
        <v>0</v>
      </c>
      <c r="S222">
        <f t="shared" si="44"/>
        <v>0</v>
      </c>
      <c r="T222">
        <f t="shared" si="45"/>
        <v>0</v>
      </c>
      <c r="U222">
        <f t="shared" si="46"/>
        <v>0</v>
      </c>
      <c r="V222">
        <f t="shared" si="47"/>
        <v>0</v>
      </c>
      <c r="W222">
        <f t="shared" si="48"/>
        <v>0</v>
      </c>
      <c r="X222">
        <f t="shared" si="49"/>
        <v>0</v>
      </c>
      <c r="Y222">
        <f t="shared" si="50"/>
        <v>0</v>
      </c>
      <c r="Z222">
        <f t="shared" si="51"/>
        <v>0</v>
      </c>
      <c r="AA222">
        <f t="shared" si="52"/>
        <v>0</v>
      </c>
    </row>
    <row r="223" spans="2:27">
      <c r="B223" s="3">
        <v>42952</v>
      </c>
      <c r="C223" t="str">
        <f>IF(AND(B223&gt;='Calculation Sheet Crop 1'!$K$6,B223&lt;='Calculation Sheet Crop 1'!$L$6),"Initial Stage",IF(AND(B223+1&gt;'Calculation Sheet Crop 1'!$K$7,B223&lt;='Calculation Sheet Crop 1'!$L$7),"Crop Development Phase",IF(AND(B223+1&gt;'Calculation Sheet Crop 1'!$K$8,B223&lt;'Calculation Sheet Crop 1'!$L$8+1),"Mid Season",IF(AND(B223+1&gt;'Calculation Sheet Crop 1'!$K$9,B223-1&lt;'Calculation Sheet Crop 1'!$L$9),"Late Season Stage",""))))</f>
        <v/>
      </c>
      <c r="D223">
        <f>IF(MONTH(B223)=1,'General Calculation'!$E$22,IF(MONTH(B223)=2,'General Calculation'!$F$22,IF(MONTH(B223)=3,'General Calculation'!$G$22,IF(MONTH(B223)=4,'General Calculation'!$H$22,IF(MONTH(B223)=5,'General Calculation'!$I$22,IF(MONTH(B223)=6,'General Calculation'!$J$22,IF(MONTH(B223)=7,'General Calculation'!$K$22,IF(MONTH(B223)=8,'General Calculation'!$L$22,IF(MONTH(B223)=9,'General Calculation'!$M$22,IF(MONTH(B223)=10,'General Calculation'!$N$22,IF(MONTH(B223)=11,'General Calculation'!$O$22,IF(MONTH(B223)=12,'General Calculation'!$P$22,""))))))))))))</f>
        <v>5.2023999999999999</v>
      </c>
      <c r="E223" t="str">
        <f>IF(C223="Initial Stage",'Calculation Sheet Crop 1'!$M$6,IF(C223="Crop Development Phase",'Calculation Sheet Crop 1'!$M$7,IF(C223="Mid Season",'Calculation Sheet Crop 1'!$M$8,IF(C223="Late Season Stage",'Calculation Sheet Crop 1'!$M$9,""))))</f>
        <v/>
      </c>
      <c r="F223">
        <f t="shared" si="40"/>
        <v>0</v>
      </c>
      <c r="P223">
        <f t="shared" si="41"/>
        <v>0</v>
      </c>
      <c r="Q223">
        <f t="shared" si="42"/>
        <v>0</v>
      </c>
      <c r="R223">
        <f t="shared" si="43"/>
        <v>0</v>
      </c>
      <c r="S223">
        <f t="shared" si="44"/>
        <v>0</v>
      </c>
      <c r="T223">
        <f t="shared" si="45"/>
        <v>0</v>
      </c>
      <c r="U223">
        <f t="shared" si="46"/>
        <v>0</v>
      </c>
      <c r="V223">
        <f t="shared" si="47"/>
        <v>0</v>
      </c>
      <c r="W223">
        <f t="shared" si="48"/>
        <v>0</v>
      </c>
      <c r="X223">
        <f t="shared" si="49"/>
        <v>0</v>
      </c>
      <c r="Y223">
        <f t="shared" si="50"/>
        <v>0</v>
      </c>
      <c r="Z223">
        <f t="shared" si="51"/>
        <v>0</v>
      </c>
      <c r="AA223">
        <f t="shared" si="52"/>
        <v>0</v>
      </c>
    </row>
    <row r="224" spans="2:27">
      <c r="B224" s="3">
        <v>42953</v>
      </c>
      <c r="C224" t="str">
        <f>IF(AND(B224&gt;='Calculation Sheet Crop 1'!$K$6,B224&lt;='Calculation Sheet Crop 1'!$L$6),"Initial Stage",IF(AND(B224+1&gt;'Calculation Sheet Crop 1'!$K$7,B224&lt;='Calculation Sheet Crop 1'!$L$7),"Crop Development Phase",IF(AND(B224+1&gt;'Calculation Sheet Crop 1'!$K$8,B224&lt;'Calculation Sheet Crop 1'!$L$8+1),"Mid Season",IF(AND(B224+1&gt;'Calculation Sheet Crop 1'!$K$9,B224-1&lt;'Calculation Sheet Crop 1'!$L$9),"Late Season Stage",""))))</f>
        <v/>
      </c>
      <c r="D224">
        <f>IF(MONTH(B224)=1,'General Calculation'!$E$22,IF(MONTH(B224)=2,'General Calculation'!$F$22,IF(MONTH(B224)=3,'General Calculation'!$G$22,IF(MONTH(B224)=4,'General Calculation'!$H$22,IF(MONTH(B224)=5,'General Calculation'!$I$22,IF(MONTH(B224)=6,'General Calculation'!$J$22,IF(MONTH(B224)=7,'General Calculation'!$K$22,IF(MONTH(B224)=8,'General Calculation'!$L$22,IF(MONTH(B224)=9,'General Calculation'!$M$22,IF(MONTH(B224)=10,'General Calculation'!$N$22,IF(MONTH(B224)=11,'General Calculation'!$O$22,IF(MONTH(B224)=12,'General Calculation'!$P$22,""))))))))))))</f>
        <v>5.2023999999999999</v>
      </c>
      <c r="E224" t="str">
        <f>IF(C224="Initial Stage",'Calculation Sheet Crop 1'!$M$6,IF(C224="Crop Development Phase",'Calculation Sheet Crop 1'!$M$7,IF(C224="Mid Season",'Calculation Sheet Crop 1'!$M$8,IF(C224="Late Season Stage",'Calculation Sheet Crop 1'!$M$9,""))))</f>
        <v/>
      </c>
      <c r="F224">
        <f t="shared" si="40"/>
        <v>0</v>
      </c>
      <c r="P224">
        <f t="shared" si="41"/>
        <v>0</v>
      </c>
      <c r="Q224">
        <f t="shared" si="42"/>
        <v>0</v>
      </c>
      <c r="R224">
        <f t="shared" si="43"/>
        <v>0</v>
      </c>
      <c r="S224">
        <f t="shared" si="44"/>
        <v>0</v>
      </c>
      <c r="T224">
        <f t="shared" si="45"/>
        <v>0</v>
      </c>
      <c r="U224">
        <f t="shared" si="46"/>
        <v>0</v>
      </c>
      <c r="V224">
        <f t="shared" si="47"/>
        <v>0</v>
      </c>
      <c r="W224">
        <f t="shared" si="48"/>
        <v>0</v>
      </c>
      <c r="X224">
        <f t="shared" si="49"/>
        <v>0</v>
      </c>
      <c r="Y224">
        <f t="shared" si="50"/>
        <v>0</v>
      </c>
      <c r="Z224">
        <f t="shared" si="51"/>
        <v>0</v>
      </c>
      <c r="AA224">
        <f t="shared" si="52"/>
        <v>0</v>
      </c>
    </row>
    <row r="225" spans="2:27">
      <c r="B225" s="3">
        <v>42954</v>
      </c>
      <c r="C225" t="str">
        <f>IF(AND(B225&gt;='Calculation Sheet Crop 1'!$K$6,B225&lt;='Calculation Sheet Crop 1'!$L$6),"Initial Stage",IF(AND(B225+1&gt;'Calculation Sheet Crop 1'!$K$7,B225&lt;='Calculation Sheet Crop 1'!$L$7),"Crop Development Phase",IF(AND(B225+1&gt;'Calculation Sheet Crop 1'!$K$8,B225&lt;'Calculation Sheet Crop 1'!$L$8+1),"Mid Season",IF(AND(B225+1&gt;'Calculation Sheet Crop 1'!$K$9,B225-1&lt;'Calculation Sheet Crop 1'!$L$9),"Late Season Stage",""))))</f>
        <v/>
      </c>
      <c r="D225">
        <f>IF(MONTH(B225)=1,'General Calculation'!$E$22,IF(MONTH(B225)=2,'General Calculation'!$F$22,IF(MONTH(B225)=3,'General Calculation'!$G$22,IF(MONTH(B225)=4,'General Calculation'!$H$22,IF(MONTH(B225)=5,'General Calculation'!$I$22,IF(MONTH(B225)=6,'General Calculation'!$J$22,IF(MONTH(B225)=7,'General Calculation'!$K$22,IF(MONTH(B225)=8,'General Calculation'!$L$22,IF(MONTH(B225)=9,'General Calculation'!$M$22,IF(MONTH(B225)=10,'General Calculation'!$N$22,IF(MONTH(B225)=11,'General Calculation'!$O$22,IF(MONTH(B225)=12,'General Calculation'!$P$22,""))))))))))))</f>
        <v>5.2023999999999999</v>
      </c>
      <c r="E225" t="str">
        <f>IF(C225="Initial Stage",'Calculation Sheet Crop 1'!$M$6,IF(C225="Crop Development Phase",'Calculation Sheet Crop 1'!$M$7,IF(C225="Mid Season",'Calculation Sheet Crop 1'!$M$8,IF(C225="Late Season Stage",'Calculation Sheet Crop 1'!$M$9,""))))</f>
        <v/>
      </c>
      <c r="F225">
        <f t="shared" si="40"/>
        <v>0</v>
      </c>
      <c r="P225">
        <f t="shared" si="41"/>
        <v>0</v>
      </c>
      <c r="Q225">
        <f t="shared" si="42"/>
        <v>0</v>
      </c>
      <c r="R225">
        <f t="shared" si="43"/>
        <v>0</v>
      </c>
      <c r="S225">
        <f t="shared" si="44"/>
        <v>0</v>
      </c>
      <c r="T225">
        <f t="shared" si="45"/>
        <v>0</v>
      </c>
      <c r="U225">
        <f t="shared" si="46"/>
        <v>0</v>
      </c>
      <c r="V225">
        <f t="shared" si="47"/>
        <v>0</v>
      </c>
      <c r="W225">
        <f t="shared" si="48"/>
        <v>0</v>
      </c>
      <c r="X225">
        <f t="shared" si="49"/>
        <v>0</v>
      </c>
      <c r="Y225">
        <f t="shared" si="50"/>
        <v>0</v>
      </c>
      <c r="Z225">
        <f t="shared" si="51"/>
        <v>0</v>
      </c>
      <c r="AA225">
        <f t="shared" si="52"/>
        <v>0</v>
      </c>
    </row>
    <row r="226" spans="2:27">
      <c r="B226" s="3">
        <v>42955</v>
      </c>
      <c r="C226" t="str">
        <f>IF(AND(B226&gt;='Calculation Sheet Crop 1'!$K$6,B226&lt;='Calculation Sheet Crop 1'!$L$6),"Initial Stage",IF(AND(B226+1&gt;'Calculation Sheet Crop 1'!$K$7,B226&lt;='Calculation Sheet Crop 1'!$L$7),"Crop Development Phase",IF(AND(B226+1&gt;'Calculation Sheet Crop 1'!$K$8,B226&lt;'Calculation Sheet Crop 1'!$L$8+1),"Mid Season",IF(AND(B226+1&gt;'Calculation Sheet Crop 1'!$K$9,B226-1&lt;'Calculation Sheet Crop 1'!$L$9),"Late Season Stage",""))))</f>
        <v/>
      </c>
      <c r="D226">
        <f>IF(MONTH(B226)=1,'General Calculation'!$E$22,IF(MONTH(B226)=2,'General Calculation'!$F$22,IF(MONTH(B226)=3,'General Calculation'!$G$22,IF(MONTH(B226)=4,'General Calculation'!$H$22,IF(MONTH(B226)=5,'General Calculation'!$I$22,IF(MONTH(B226)=6,'General Calculation'!$J$22,IF(MONTH(B226)=7,'General Calculation'!$K$22,IF(MONTH(B226)=8,'General Calculation'!$L$22,IF(MONTH(B226)=9,'General Calculation'!$M$22,IF(MONTH(B226)=10,'General Calculation'!$N$22,IF(MONTH(B226)=11,'General Calculation'!$O$22,IF(MONTH(B226)=12,'General Calculation'!$P$22,""))))))))))))</f>
        <v>5.2023999999999999</v>
      </c>
      <c r="E226" t="str">
        <f>IF(C226="Initial Stage",'Calculation Sheet Crop 1'!$M$6,IF(C226="Crop Development Phase",'Calculation Sheet Crop 1'!$M$7,IF(C226="Mid Season",'Calculation Sheet Crop 1'!$M$8,IF(C226="Late Season Stage",'Calculation Sheet Crop 1'!$M$9,""))))</f>
        <v/>
      </c>
      <c r="F226">
        <f t="shared" si="40"/>
        <v>0</v>
      </c>
      <c r="P226">
        <f t="shared" si="41"/>
        <v>0</v>
      </c>
      <c r="Q226">
        <f t="shared" si="42"/>
        <v>0</v>
      </c>
      <c r="R226">
        <f t="shared" si="43"/>
        <v>0</v>
      </c>
      <c r="S226">
        <f t="shared" si="44"/>
        <v>0</v>
      </c>
      <c r="T226">
        <f t="shared" si="45"/>
        <v>0</v>
      </c>
      <c r="U226">
        <f t="shared" si="46"/>
        <v>0</v>
      </c>
      <c r="V226">
        <f t="shared" si="47"/>
        <v>0</v>
      </c>
      <c r="W226">
        <f t="shared" si="48"/>
        <v>0</v>
      </c>
      <c r="X226">
        <f t="shared" si="49"/>
        <v>0</v>
      </c>
      <c r="Y226">
        <f t="shared" si="50"/>
        <v>0</v>
      </c>
      <c r="Z226">
        <f t="shared" si="51"/>
        <v>0</v>
      </c>
      <c r="AA226">
        <f t="shared" si="52"/>
        <v>0</v>
      </c>
    </row>
    <row r="227" spans="2:27">
      <c r="B227" s="3">
        <v>42956</v>
      </c>
      <c r="C227" t="str">
        <f>IF(AND(B227&gt;='Calculation Sheet Crop 1'!$K$6,B227&lt;='Calculation Sheet Crop 1'!$L$6),"Initial Stage",IF(AND(B227+1&gt;'Calculation Sheet Crop 1'!$K$7,B227&lt;='Calculation Sheet Crop 1'!$L$7),"Crop Development Phase",IF(AND(B227+1&gt;'Calculation Sheet Crop 1'!$K$8,B227&lt;'Calculation Sheet Crop 1'!$L$8+1),"Mid Season",IF(AND(B227+1&gt;'Calculation Sheet Crop 1'!$K$9,B227-1&lt;'Calculation Sheet Crop 1'!$L$9),"Late Season Stage",""))))</f>
        <v/>
      </c>
      <c r="D227">
        <f>IF(MONTH(B227)=1,'General Calculation'!$E$22,IF(MONTH(B227)=2,'General Calculation'!$F$22,IF(MONTH(B227)=3,'General Calculation'!$G$22,IF(MONTH(B227)=4,'General Calculation'!$H$22,IF(MONTH(B227)=5,'General Calculation'!$I$22,IF(MONTH(B227)=6,'General Calculation'!$J$22,IF(MONTH(B227)=7,'General Calculation'!$K$22,IF(MONTH(B227)=8,'General Calculation'!$L$22,IF(MONTH(B227)=9,'General Calculation'!$M$22,IF(MONTH(B227)=10,'General Calculation'!$N$22,IF(MONTH(B227)=11,'General Calculation'!$O$22,IF(MONTH(B227)=12,'General Calculation'!$P$22,""))))))))))))</f>
        <v>5.2023999999999999</v>
      </c>
      <c r="E227" t="str">
        <f>IF(C227="Initial Stage",'Calculation Sheet Crop 1'!$M$6,IF(C227="Crop Development Phase",'Calculation Sheet Crop 1'!$M$7,IF(C227="Mid Season",'Calculation Sheet Crop 1'!$M$8,IF(C227="Late Season Stage",'Calculation Sheet Crop 1'!$M$9,""))))</f>
        <v/>
      </c>
      <c r="F227">
        <f t="shared" si="40"/>
        <v>0</v>
      </c>
      <c r="P227">
        <f t="shared" si="41"/>
        <v>0</v>
      </c>
      <c r="Q227">
        <f t="shared" si="42"/>
        <v>0</v>
      </c>
      <c r="R227">
        <f t="shared" si="43"/>
        <v>0</v>
      </c>
      <c r="S227">
        <f t="shared" si="44"/>
        <v>0</v>
      </c>
      <c r="T227">
        <f t="shared" si="45"/>
        <v>0</v>
      </c>
      <c r="U227">
        <f t="shared" si="46"/>
        <v>0</v>
      </c>
      <c r="V227">
        <f t="shared" si="47"/>
        <v>0</v>
      </c>
      <c r="W227">
        <f t="shared" si="48"/>
        <v>0</v>
      </c>
      <c r="X227">
        <f t="shared" si="49"/>
        <v>0</v>
      </c>
      <c r="Y227">
        <f t="shared" si="50"/>
        <v>0</v>
      </c>
      <c r="Z227">
        <f t="shared" si="51"/>
        <v>0</v>
      </c>
      <c r="AA227">
        <f t="shared" si="52"/>
        <v>0</v>
      </c>
    </row>
    <row r="228" spans="2:27">
      <c r="B228" s="3">
        <v>42957</v>
      </c>
      <c r="C228" t="str">
        <f>IF(AND(B228&gt;='Calculation Sheet Crop 1'!$K$6,B228&lt;='Calculation Sheet Crop 1'!$L$6),"Initial Stage",IF(AND(B228+1&gt;'Calculation Sheet Crop 1'!$K$7,B228&lt;='Calculation Sheet Crop 1'!$L$7),"Crop Development Phase",IF(AND(B228+1&gt;'Calculation Sheet Crop 1'!$K$8,B228&lt;'Calculation Sheet Crop 1'!$L$8+1),"Mid Season",IF(AND(B228+1&gt;'Calculation Sheet Crop 1'!$K$9,B228-1&lt;'Calculation Sheet Crop 1'!$L$9),"Late Season Stage",""))))</f>
        <v/>
      </c>
      <c r="D228">
        <f>IF(MONTH(B228)=1,'General Calculation'!$E$22,IF(MONTH(B228)=2,'General Calculation'!$F$22,IF(MONTH(B228)=3,'General Calculation'!$G$22,IF(MONTH(B228)=4,'General Calculation'!$H$22,IF(MONTH(B228)=5,'General Calculation'!$I$22,IF(MONTH(B228)=6,'General Calculation'!$J$22,IF(MONTH(B228)=7,'General Calculation'!$K$22,IF(MONTH(B228)=8,'General Calculation'!$L$22,IF(MONTH(B228)=9,'General Calculation'!$M$22,IF(MONTH(B228)=10,'General Calculation'!$N$22,IF(MONTH(B228)=11,'General Calculation'!$O$22,IF(MONTH(B228)=12,'General Calculation'!$P$22,""))))))))))))</f>
        <v>5.2023999999999999</v>
      </c>
      <c r="E228" t="str">
        <f>IF(C228="Initial Stage",'Calculation Sheet Crop 1'!$M$6,IF(C228="Crop Development Phase",'Calculation Sheet Crop 1'!$M$7,IF(C228="Mid Season",'Calculation Sheet Crop 1'!$M$8,IF(C228="Late Season Stage",'Calculation Sheet Crop 1'!$M$9,""))))</f>
        <v/>
      </c>
      <c r="F228">
        <f t="shared" si="40"/>
        <v>0</v>
      </c>
      <c r="P228">
        <f t="shared" si="41"/>
        <v>0</v>
      </c>
      <c r="Q228">
        <f t="shared" si="42"/>
        <v>0</v>
      </c>
      <c r="R228">
        <f t="shared" si="43"/>
        <v>0</v>
      </c>
      <c r="S228">
        <f t="shared" si="44"/>
        <v>0</v>
      </c>
      <c r="T228">
        <f t="shared" si="45"/>
        <v>0</v>
      </c>
      <c r="U228">
        <f t="shared" si="46"/>
        <v>0</v>
      </c>
      <c r="V228">
        <f t="shared" si="47"/>
        <v>0</v>
      </c>
      <c r="W228">
        <f t="shared" si="48"/>
        <v>0</v>
      </c>
      <c r="X228">
        <f t="shared" si="49"/>
        <v>0</v>
      </c>
      <c r="Y228">
        <f t="shared" si="50"/>
        <v>0</v>
      </c>
      <c r="Z228">
        <f t="shared" si="51"/>
        <v>0</v>
      </c>
      <c r="AA228">
        <f t="shared" si="52"/>
        <v>0</v>
      </c>
    </row>
    <row r="229" spans="2:27">
      <c r="B229" s="3">
        <v>42958</v>
      </c>
      <c r="C229" t="str">
        <f>IF(AND(B229&gt;='Calculation Sheet Crop 1'!$K$6,B229&lt;='Calculation Sheet Crop 1'!$L$6),"Initial Stage",IF(AND(B229+1&gt;'Calculation Sheet Crop 1'!$K$7,B229&lt;='Calculation Sheet Crop 1'!$L$7),"Crop Development Phase",IF(AND(B229+1&gt;'Calculation Sheet Crop 1'!$K$8,B229&lt;'Calculation Sheet Crop 1'!$L$8+1),"Mid Season",IF(AND(B229+1&gt;'Calculation Sheet Crop 1'!$K$9,B229-1&lt;'Calculation Sheet Crop 1'!$L$9),"Late Season Stage",""))))</f>
        <v/>
      </c>
      <c r="D229">
        <f>IF(MONTH(B229)=1,'General Calculation'!$E$22,IF(MONTH(B229)=2,'General Calculation'!$F$22,IF(MONTH(B229)=3,'General Calculation'!$G$22,IF(MONTH(B229)=4,'General Calculation'!$H$22,IF(MONTH(B229)=5,'General Calculation'!$I$22,IF(MONTH(B229)=6,'General Calculation'!$J$22,IF(MONTH(B229)=7,'General Calculation'!$K$22,IF(MONTH(B229)=8,'General Calculation'!$L$22,IF(MONTH(B229)=9,'General Calculation'!$M$22,IF(MONTH(B229)=10,'General Calculation'!$N$22,IF(MONTH(B229)=11,'General Calculation'!$O$22,IF(MONTH(B229)=12,'General Calculation'!$P$22,""))))))))))))</f>
        <v>5.2023999999999999</v>
      </c>
      <c r="E229" t="str">
        <f>IF(C229="Initial Stage",'Calculation Sheet Crop 1'!$M$6,IF(C229="Crop Development Phase",'Calculation Sheet Crop 1'!$M$7,IF(C229="Mid Season",'Calculation Sheet Crop 1'!$M$8,IF(C229="Late Season Stage",'Calculation Sheet Crop 1'!$M$9,""))))</f>
        <v/>
      </c>
      <c r="F229">
        <f t="shared" si="40"/>
        <v>0</v>
      </c>
      <c r="P229">
        <f t="shared" si="41"/>
        <v>0</v>
      </c>
      <c r="Q229">
        <f t="shared" si="42"/>
        <v>0</v>
      </c>
      <c r="R229">
        <f t="shared" si="43"/>
        <v>0</v>
      </c>
      <c r="S229">
        <f t="shared" si="44"/>
        <v>0</v>
      </c>
      <c r="T229">
        <f t="shared" si="45"/>
        <v>0</v>
      </c>
      <c r="U229">
        <f t="shared" si="46"/>
        <v>0</v>
      </c>
      <c r="V229">
        <f t="shared" si="47"/>
        <v>0</v>
      </c>
      <c r="W229">
        <f t="shared" si="48"/>
        <v>0</v>
      </c>
      <c r="X229">
        <f t="shared" si="49"/>
        <v>0</v>
      </c>
      <c r="Y229">
        <f t="shared" si="50"/>
        <v>0</v>
      </c>
      <c r="Z229">
        <f t="shared" si="51"/>
        <v>0</v>
      </c>
      <c r="AA229">
        <f t="shared" si="52"/>
        <v>0</v>
      </c>
    </row>
    <row r="230" spans="2:27">
      <c r="B230" s="3">
        <v>42959</v>
      </c>
      <c r="C230" t="str">
        <f>IF(AND(B230&gt;='Calculation Sheet Crop 1'!$K$6,B230&lt;='Calculation Sheet Crop 1'!$L$6),"Initial Stage",IF(AND(B230+1&gt;'Calculation Sheet Crop 1'!$K$7,B230&lt;='Calculation Sheet Crop 1'!$L$7),"Crop Development Phase",IF(AND(B230+1&gt;'Calculation Sheet Crop 1'!$K$8,B230&lt;'Calculation Sheet Crop 1'!$L$8+1),"Mid Season",IF(AND(B230+1&gt;'Calculation Sheet Crop 1'!$K$9,B230-1&lt;'Calculation Sheet Crop 1'!$L$9),"Late Season Stage",""))))</f>
        <v/>
      </c>
      <c r="D230">
        <f>IF(MONTH(B230)=1,'General Calculation'!$E$22,IF(MONTH(B230)=2,'General Calculation'!$F$22,IF(MONTH(B230)=3,'General Calculation'!$G$22,IF(MONTH(B230)=4,'General Calculation'!$H$22,IF(MONTH(B230)=5,'General Calculation'!$I$22,IF(MONTH(B230)=6,'General Calculation'!$J$22,IF(MONTH(B230)=7,'General Calculation'!$K$22,IF(MONTH(B230)=8,'General Calculation'!$L$22,IF(MONTH(B230)=9,'General Calculation'!$M$22,IF(MONTH(B230)=10,'General Calculation'!$N$22,IF(MONTH(B230)=11,'General Calculation'!$O$22,IF(MONTH(B230)=12,'General Calculation'!$P$22,""))))))))))))</f>
        <v>5.2023999999999999</v>
      </c>
      <c r="E230" t="str">
        <f>IF(C230="Initial Stage",'Calculation Sheet Crop 1'!$M$6,IF(C230="Crop Development Phase",'Calculation Sheet Crop 1'!$M$7,IF(C230="Mid Season",'Calculation Sheet Crop 1'!$M$8,IF(C230="Late Season Stage",'Calculation Sheet Crop 1'!$M$9,""))))</f>
        <v/>
      </c>
      <c r="F230">
        <f t="shared" si="40"/>
        <v>0</v>
      </c>
      <c r="P230">
        <f t="shared" si="41"/>
        <v>0</v>
      </c>
      <c r="Q230">
        <f t="shared" si="42"/>
        <v>0</v>
      </c>
      <c r="R230">
        <f t="shared" si="43"/>
        <v>0</v>
      </c>
      <c r="S230">
        <f t="shared" si="44"/>
        <v>0</v>
      </c>
      <c r="T230">
        <f t="shared" si="45"/>
        <v>0</v>
      </c>
      <c r="U230">
        <f t="shared" si="46"/>
        <v>0</v>
      </c>
      <c r="V230">
        <f t="shared" si="47"/>
        <v>0</v>
      </c>
      <c r="W230">
        <f t="shared" si="48"/>
        <v>0</v>
      </c>
      <c r="X230">
        <f t="shared" si="49"/>
        <v>0</v>
      </c>
      <c r="Y230">
        <f t="shared" si="50"/>
        <v>0</v>
      </c>
      <c r="Z230">
        <f t="shared" si="51"/>
        <v>0</v>
      </c>
      <c r="AA230">
        <f t="shared" si="52"/>
        <v>0</v>
      </c>
    </row>
    <row r="231" spans="2:27">
      <c r="B231" s="3">
        <v>42960</v>
      </c>
      <c r="C231" t="str">
        <f>IF(AND(B231&gt;='Calculation Sheet Crop 1'!$K$6,B231&lt;='Calculation Sheet Crop 1'!$L$6),"Initial Stage",IF(AND(B231+1&gt;'Calculation Sheet Crop 1'!$K$7,B231&lt;='Calculation Sheet Crop 1'!$L$7),"Crop Development Phase",IF(AND(B231+1&gt;'Calculation Sheet Crop 1'!$K$8,B231&lt;'Calculation Sheet Crop 1'!$L$8+1),"Mid Season",IF(AND(B231+1&gt;'Calculation Sheet Crop 1'!$K$9,B231-1&lt;'Calculation Sheet Crop 1'!$L$9),"Late Season Stage",""))))</f>
        <v/>
      </c>
      <c r="D231">
        <f>IF(MONTH(B231)=1,'General Calculation'!$E$22,IF(MONTH(B231)=2,'General Calculation'!$F$22,IF(MONTH(B231)=3,'General Calculation'!$G$22,IF(MONTH(B231)=4,'General Calculation'!$H$22,IF(MONTH(B231)=5,'General Calculation'!$I$22,IF(MONTH(B231)=6,'General Calculation'!$J$22,IF(MONTH(B231)=7,'General Calculation'!$K$22,IF(MONTH(B231)=8,'General Calculation'!$L$22,IF(MONTH(B231)=9,'General Calculation'!$M$22,IF(MONTH(B231)=10,'General Calculation'!$N$22,IF(MONTH(B231)=11,'General Calculation'!$O$22,IF(MONTH(B231)=12,'General Calculation'!$P$22,""))))))))))))</f>
        <v>5.2023999999999999</v>
      </c>
      <c r="E231" t="str">
        <f>IF(C231="Initial Stage",'Calculation Sheet Crop 1'!$M$6,IF(C231="Crop Development Phase",'Calculation Sheet Crop 1'!$M$7,IF(C231="Mid Season",'Calculation Sheet Crop 1'!$M$8,IF(C231="Late Season Stage",'Calculation Sheet Crop 1'!$M$9,""))))</f>
        <v/>
      </c>
      <c r="F231">
        <f t="shared" si="40"/>
        <v>0</v>
      </c>
      <c r="P231">
        <f t="shared" si="41"/>
        <v>0</v>
      </c>
      <c r="Q231">
        <f t="shared" si="42"/>
        <v>0</v>
      </c>
      <c r="R231">
        <f t="shared" si="43"/>
        <v>0</v>
      </c>
      <c r="S231">
        <f t="shared" si="44"/>
        <v>0</v>
      </c>
      <c r="T231">
        <f t="shared" si="45"/>
        <v>0</v>
      </c>
      <c r="U231">
        <f t="shared" si="46"/>
        <v>0</v>
      </c>
      <c r="V231">
        <f t="shared" si="47"/>
        <v>0</v>
      </c>
      <c r="W231">
        <f t="shared" si="48"/>
        <v>0</v>
      </c>
      <c r="X231">
        <f t="shared" si="49"/>
        <v>0</v>
      </c>
      <c r="Y231">
        <f t="shared" si="50"/>
        <v>0</v>
      </c>
      <c r="Z231">
        <f t="shared" si="51"/>
        <v>0</v>
      </c>
      <c r="AA231">
        <f t="shared" si="52"/>
        <v>0</v>
      </c>
    </row>
    <row r="232" spans="2:27">
      <c r="B232" s="3">
        <v>42961</v>
      </c>
      <c r="C232" t="str">
        <f>IF(AND(B232&gt;='Calculation Sheet Crop 1'!$K$6,B232&lt;='Calculation Sheet Crop 1'!$L$6),"Initial Stage",IF(AND(B232+1&gt;'Calculation Sheet Crop 1'!$K$7,B232&lt;='Calculation Sheet Crop 1'!$L$7),"Crop Development Phase",IF(AND(B232+1&gt;'Calculation Sheet Crop 1'!$K$8,B232&lt;'Calculation Sheet Crop 1'!$L$8+1),"Mid Season",IF(AND(B232+1&gt;'Calculation Sheet Crop 1'!$K$9,B232-1&lt;'Calculation Sheet Crop 1'!$L$9),"Late Season Stage",""))))</f>
        <v/>
      </c>
      <c r="D232">
        <f>IF(MONTH(B232)=1,'General Calculation'!$E$22,IF(MONTH(B232)=2,'General Calculation'!$F$22,IF(MONTH(B232)=3,'General Calculation'!$G$22,IF(MONTH(B232)=4,'General Calculation'!$H$22,IF(MONTH(B232)=5,'General Calculation'!$I$22,IF(MONTH(B232)=6,'General Calculation'!$J$22,IF(MONTH(B232)=7,'General Calculation'!$K$22,IF(MONTH(B232)=8,'General Calculation'!$L$22,IF(MONTH(B232)=9,'General Calculation'!$M$22,IF(MONTH(B232)=10,'General Calculation'!$N$22,IF(MONTH(B232)=11,'General Calculation'!$O$22,IF(MONTH(B232)=12,'General Calculation'!$P$22,""))))))))))))</f>
        <v>5.2023999999999999</v>
      </c>
      <c r="E232" t="str">
        <f>IF(C232="Initial Stage",'Calculation Sheet Crop 1'!$M$6,IF(C232="Crop Development Phase",'Calculation Sheet Crop 1'!$M$7,IF(C232="Mid Season",'Calculation Sheet Crop 1'!$M$8,IF(C232="Late Season Stage",'Calculation Sheet Crop 1'!$M$9,""))))</f>
        <v/>
      </c>
      <c r="F232">
        <f t="shared" si="40"/>
        <v>0</v>
      </c>
      <c r="P232">
        <f t="shared" si="41"/>
        <v>0</v>
      </c>
      <c r="Q232">
        <f t="shared" si="42"/>
        <v>0</v>
      </c>
      <c r="R232">
        <f t="shared" si="43"/>
        <v>0</v>
      </c>
      <c r="S232">
        <f t="shared" si="44"/>
        <v>0</v>
      </c>
      <c r="T232">
        <f t="shared" si="45"/>
        <v>0</v>
      </c>
      <c r="U232">
        <f t="shared" si="46"/>
        <v>0</v>
      </c>
      <c r="V232">
        <f t="shared" si="47"/>
        <v>0</v>
      </c>
      <c r="W232">
        <f t="shared" si="48"/>
        <v>0</v>
      </c>
      <c r="X232">
        <f t="shared" si="49"/>
        <v>0</v>
      </c>
      <c r="Y232">
        <f t="shared" si="50"/>
        <v>0</v>
      </c>
      <c r="Z232">
        <f t="shared" si="51"/>
        <v>0</v>
      </c>
      <c r="AA232">
        <f t="shared" si="52"/>
        <v>0</v>
      </c>
    </row>
    <row r="233" spans="2:27">
      <c r="B233" s="3">
        <v>42962</v>
      </c>
      <c r="C233" t="str">
        <f>IF(AND(B233&gt;='Calculation Sheet Crop 1'!$K$6,B233&lt;='Calculation Sheet Crop 1'!$L$6),"Initial Stage",IF(AND(B233+1&gt;'Calculation Sheet Crop 1'!$K$7,B233&lt;='Calculation Sheet Crop 1'!$L$7),"Crop Development Phase",IF(AND(B233+1&gt;'Calculation Sheet Crop 1'!$K$8,B233&lt;'Calculation Sheet Crop 1'!$L$8+1),"Mid Season",IF(AND(B233+1&gt;'Calculation Sheet Crop 1'!$K$9,B233-1&lt;'Calculation Sheet Crop 1'!$L$9),"Late Season Stage",""))))</f>
        <v/>
      </c>
      <c r="D233">
        <f>IF(MONTH(B233)=1,'General Calculation'!$E$22,IF(MONTH(B233)=2,'General Calculation'!$F$22,IF(MONTH(B233)=3,'General Calculation'!$G$22,IF(MONTH(B233)=4,'General Calculation'!$H$22,IF(MONTH(B233)=5,'General Calculation'!$I$22,IF(MONTH(B233)=6,'General Calculation'!$J$22,IF(MONTH(B233)=7,'General Calculation'!$K$22,IF(MONTH(B233)=8,'General Calculation'!$L$22,IF(MONTH(B233)=9,'General Calculation'!$M$22,IF(MONTH(B233)=10,'General Calculation'!$N$22,IF(MONTH(B233)=11,'General Calculation'!$O$22,IF(MONTH(B233)=12,'General Calculation'!$P$22,""))))))))))))</f>
        <v>5.2023999999999999</v>
      </c>
      <c r="E233" t="str">
        <f>IF(C233="Initial Stage",'Calculation Sheet Crop 1'!$M$6,IF(C233="Crop Development Phase",'Calculation Sheet Crop 1'!$M$7,IF(C233="Mid Season",'Calculation Sheet Crop 1'!$M$8,IF(C233="Late Season Stage",'Calculation Sheet Crop 1'!$M$9,""))))</f>
        <v/>
      </c>
      <c r="F233">
        <f t="shared" si="40"/>
        <v>0</v>
      </c>
      <c r="P233">
        <f t="shared" si="41"/>
        <v>0</v>
      </c>
      <c r="Q233">
        <f t="shared" si="42"/>
        <v>0</v>
      </c>
      <c r="R233">
        <f t="shared" si="43"/>
        <v>0</v>
      </c>
      <c r="S233">
        <f t="shared" si="44"/>
        <v>0</v>
      </c>
      <c r="T233">
        <f t="shared" si="45"/>
        <v>0</v>
      </c>
      <c r="U233">
        <f t="shared" si="46"/>
        <v>0</v>
      </c>
      <c r="V233">
        <f t="shared" si="47"/>
        <v>0</v>
      </c>
      <c r="W233">
        <f t="shared" si="48"/>
        <v>0</v>
      </c>
      <c r="X233">
        <f t="shared" si="49"/>
        <v>0</v>
      </c>
      <c r="Y233">
        <f t="shared" si="50"/>
        <v>0</v>
      </c>
      <c r="Z233">
        <f t="shared" si="51"/>
        <v>0</v>
      </c>
      <c r="AA233">
        <f t="shared" si="52"/>
        <v>0</v>
      </c>
    </row>
    <row r="234" spans="2:27">
      <c r="B234" s="3">
        <v>42963</v>
      </c>
      <c r="C234" t="str">
        <f>IF(AND(B234&gt;='Calculation Sheet Crop 1'!$K$6,B234&lt;='Calculation Sheet Crop 1'!$L$6),"Initial Stage",IF(AND(B234+1&gt;'Calculation Sheet Crop 1'!$K$7,B234&lt;='Calculation Sheet Crop 1'!$L$7),"Crop Development Phase",IF(AND(B234+1&gt;'Calculation Sheet Crop 1'!$K$8,B234&lt;'Calculation Sheet Crop 1'!$L$8+1),"Mid Season",IF(AND(B234+1&gt;'Calculation Sheet Crop 1'!$K$9,B234-1&lt;'Calculation Sheet Crop 1'!$L$9),"Late Season Stage",""))))</f>
        <v/>
      </c>
      <c r="D234">
        <f>IF(MONTH(B234)=1,'General Calculation'!$E$22,IF(MONTH(B234)=2,'General Calculation'!$F$22,IF(MONTH(B234)=3,'General Calculation'!$G$22,IF(MONTH(B234)=4,'General Calculation'!$H$22,IF(MONTH(B234)=5,'General Calculation'!$I$22,IF(MONTH(B234)=6,'General Calculation'!$J$22,IF(MONTH(B234)=7,'General Calculation'!$K$22,IF(MONTH(B234)=8,'General Calculation'!$L$22,IF(MONTH(B234)=9,'General Calculation'!$M$22,IF(MONTH(B234)=10,'General Calculation'!$N$22,IF(MONTH(B234)=11,'General Calculation'!$O$22,IF(MONTH(B234)=12,'General Calculation'!$P$22,""))))))))))))</f>
        <v>5.2023999999999999</v>
      </c>
      <c r="E234" t="str">
        <f>IF(C234="Initial Stage",'Calculation Sheet Crop 1'!$M$6,IF(C234="Crop Development Phase",'Calculation Sheet Crop 1'!$M$7,IF(C234="Mid Season",'Calculation Sheet Crop 1'!$M$8,IF(C234="Late Season Stage",'Calculation Sheet Crop 1'!$M$9,""))))</f>
        <v/>
      </c>
      <c r="F234">
        <f t="shared" si="40"/>
        <v>0</v>
      </c>
      <c r="P234">
        <f t="shared" si="41"/>
        <v>0</v>
      </c>
      <c r="Q234">
        <f t="shared" si="42"/>
        <v>0</v>
      </c>
      <c r="R234">
        <f t="shared" si="43"/>
        <v>0</v>
      </c>
      <c r="S234">
        <f t="shared" si="44"/>
        <v>0</v>
      </c>
      <c r="T234">
        <f t="shared" si="45"/>
        <v>0</v>
      </c>
      <c r="U234">
        <f t="shared" si="46"/>
        <v>0</v>
      </c>
      <c r="V234">
        <f t="shared" si="47"/>
        <v>0</v>
      </c>
      <c r="W234">
        <f t="shared" si="48"/>
        <v>0</v>
      </c>
      <c r="X234">
        <f t="shared" si="49"/>
        <v>0</v>
      </c>
      <c r="Y234">
        <f t="shared" si="50"/>
        <v>0</v>
      </c>
      <c r="Z234">
        <f t="shared" si="51"/>
        <v>0</v>
      </c>
      <c r="AA234">
        <f t="shared" si="52"/>
        <v>0</v>
      </c>
    </row>
    <row r="235" spans="2:27">
      <c r="B235" s="3">
        <v>42964</v>
      </c>
      <c r="C235" t="str">
        <f>IF(AND(B235&gt;='Calculation Sheet Crop 1'!$K$6,B235&lt;='Calculation Sheet Crop 1'!$L$6),"Initial Stage",IF(AND(B235+1&gt;'Calculation Sheet Crop 1'!$K$7,B235&lt;='Calculation Sheet Crop 1'!$L$7),"Crop Development Phase",IF(AND(B235+1&gt;'Calculation Sheet Crop 1'!$K$8,B235&lt;'Calculation Sheet Crop 1'!$L$8+1),"Mid Season",IF(AND(B235+1&gt;'Calculation Sheet Crop 1'!$K$9,B235-1&lt;'Calculation Sheet Crop 1'!$L$9),"Late Season Stage",""))))</f>
        <v/>
      </c>
      <c r="D235">
        <f>IF(MONTH(B235)=1,'General Calculation'!$E$22,IF(MONTH(B235)=2,'General Calculation'!$F$22,IF(MONTH(B235)=3,'General Calculation'!$G$22,IF(MONTH(B235)=4,'General Calculation'!$H$22,IF(MONTH(B235)=5,'General Calculation'!$I$22,IF(MONTH(B235)=6,'General Calculation'!$J$22,IF(MONTH(B235)=7,'General Calculation'!$K$22,IF(MONTH(B235)=8,'General Calculation'!$L$22,IF(MONTH(B235)=9,'General Calculation'!$M$22,IF(MONTH(B235)=10,'General Calculation'!$N$22,IF(MONTH(B235)=11,'General Calculation'!$O$22,IF(MONTH(B235)=12,'General Calculation'!$P$22,""))))))))))))</f>
        <v>5.2023999999999999</v>
      </c>
      <c r="E235" t="str">
        <f>IF(C235="Initial Stage",'Calculation Sheet Crop 1'!$M$6,IF(C235="Crop Development Phase",'Calculation Sheet Crop 1'!$M$7,IF(C235="Mid Season",'Calculation Sheet Crop 1'!$M$8,IF(C235="Late Season Stage",'Calculation Sheet Crop 1'!$M$9,""))))</f>
        <v/>
      </c>
      <c r="F235">
        <f t="shared" si="40"/>
        <v>0</v>
      </c>
      <c r="P235">
        <f t="shared" si="41"/>
        <v>0</v>
      </c>
      <c r="Q235">
        <f t="shared" si="42"/>
        <v>0</v>
      </c>
      <c r="R235">
        <f t="shared" si="43"/>
        <v>0</v>
      </c>
      <c r="S235">
        <f t="shared" si="44"/>
        <v>0</v>
      </c>
      <c r="T235">
        <f t="shared" si="45"/>
        <v>0</v>
      </c>
      <c r="U235">
        <f t="shared" si="46"/>
        <v>0</v>
      </c>
      <c r="V235">
        <f t="shared" si="47"/>
        <v>0</v>
      </c>
      <c r="W235">
        <f t="shared" si="48"/>
        <v>0</v>
      </c>
      <c r="X235">
        <f t="shared" si="49"/>
        <v>0</v>
      </c>
      <c r="Y235">
        <f t="shared" si="50"/>
        <v>0</v>
      </c>
      <c r="Z235">
        <f t="shared" si="51"/>
        <v>0</v>
      </c>
      <c r="AA235">
        <f t="shared" si="52"/>
        <v>0</v>
      </c>
    </row>
    <row r="236" spans="2:27">
      <c r="B236" s="3">
        <v>42965</v>
      </c>
      <c r="C236" t="str">
        <f>IF(AND(B236&gt;='Calculation Sheet Crop 1'!$K$6,B236&lt;='Calculation Sheet Crop 1'!$L$6),"Initial Stage",IF(AND(B236+1&gt;'Calculation Sheet Crop 1'!$K$7,B236&lt;='Calculation Sheet Crop 1'!$L$7),"Crop Development Phase",IF(AND(B236+1&gt;'Calculation Sheet Crop 1'!$K$8,B236&lt;'Calculation Sheet Crop 1'!$L$8+1),"Mid Season",IF(AND(B236+1&gt;'Calculation Sheet Crop 1'!$K$9,B236-1&lt;'Calculation Sheet Crop 1'!$L$9),"Late Season Stage",""))))</f>
        <v/>
      </c>
      <c r="D236">
        <f>IF(MONTH(B236)=1,'General Calculation'!$E$22,IF(MONTH(B236)=2,'General Calculation'!$F$22,IF(MONTH(B236)=3,'General Calculation'!$G$22,IF(MONTH(B236)=4,'General Calculation'!$H$22,IF(MONTH(B236)=5,'General Calculation'!$I$22,IF(MONTH(B236)=6,'General Calculation'!$J$22,IF(MONTH(B236)=7,'General Calculation'!$K$22,IF(MONTH(B236)=8,'General Calculation'!$L$22,IF(MONTH(B236)=9,'General Calculation'!$M$22,IF(MONTH(B236)=10,'General Calculation'!$N$22,IF(MONTH(B236)=11,'General Calculation'!$O$22,IF(MONTH(B236)=12,'General Calculation'!$P$22,""))))))))))))</f>
        <v>5.2023999999999999</v>
      </c>
      <c r="E236" t="str">
        <f>IF(C236="Initial Stage",'Calculation Sheet Crop 1'!$M$6,IF(C236="Crop Development Phase",'Calculation Sheet Crop 1'!$M$7,IF(C236="Mid Season",'Calculation Sheet Crop 1'!$M$8,IF(C236="Late Season Stage",'Calculation Sheet Crop 1'!$M$9,""))))</f>
        <v/>
      </c>
      <c r="F236">
        <f t="shared" si="40"/>
        <v>0</v>
      </c>
      <c r="P236">
        <f t="shared" si="41"/>
        <v>0</v>
      </c>
      <c r="Q236">
        <f t="shared" si="42"/>
        <v>0</v>
      </c>
      <c r="R236">
        <f t="shared" si="43"/>
        <v>0</v>
      </c>
      <c r="S236">
        <f t="shared" si="44"/>
        <v>0</v>
      </c>
      <c r="T236">
        <f t="shared" si="45"/>
        <v>0</v>
      </c>
      <c r="U236">
        <f t="shared" si="46"/>
        <v>0</v>
      </c>
      <c r="V236">
        <f t="shared" si="47"/>
        <v>0</v>
      </c>
      <c r="W236">
        <f t="shared" si="48"/>
        <v>0</v>
      </c>
      <c r="X236">
        <f t="shared" si="49"/>
        <v>0</v>
      </c>
      <c r="Y236">
        <f t="shared" si="50"/>
        <v>0</v>
      </c>
      <c r="Z236">
        <f t="shared" si="51"/>
        <v>0</v>
      </c>
      <c r="AA236">
        <f t="shared" si="52"/>
        <v>0</v>
      </c>
    </row>
    <row r="237" spans="2:27">
      <c r="B237" s="3">
        <v>42966</v>
      </c>
      <c r="C237" t="str">
        <f>IF(AND(B237&gt;='Calculation Sheet Crop 1'!$K$6,B237&lt;='Calculation Sheet Crop 1'!$L$6),"Initial Stage",IF(AND(B237+1&gt;'Calculation Sheet Crop 1'!$K$7,B237&lt;='Calculation Sheet Crop 1'!$L$7),"Crop Development Phase",IF(AND(B237+1&gt;'Calculation Sheet Crop 1'!$K$8,B237&lt;'Calculation Sheet Crop 1'!$L$8+1),"Mid Season",IF(AND(B237+1&gt;'Calculation Sheet Crop 1'!$K$9,B237-1&lt;'Calculation Sheet Crop 1'!$L$9),"Late Season Stage",""))))</f>
        <v/>
      </c>
      <c r="D237">
        <f>IF(MONTH(B237)=1,'General Calculation'!$E$22,IF(MONTH(B237)=2,'General Calculation'!$F$22,IF(MONTH(B237)=3,'General Calculation'!$G$22,IF(MONTH(B237)=4,'General Calculation'!$H$22,IF(MONTH(B237)=5,'General Calculation'!$I$22,IF(MONTH(B237)=6,'General Calculation'!$J$22,IF(MONTH(B237)=7,'General Calculation'!$K$22,IF(MONTH(B237)=8,'General Calculation'!$L$22,IF(MONTH(B237)=9,'General Calculation'!$M$22,IF(MONTH(B237)=10,'General Calculation'!$N$22,IF(MONTH(B237)=11,'General Calculation'!$O$22,IF(MONTH(B237)=12,'General Calculation'!$P$22,""))))))))))))</f>
        <v>5.2023999999999999</v>
      </c>
      <c r="E237" t="str">
        <f>IF(C237="Initial Stage",'Calculation Sheet Crop 1'!$M$6,IF(C237="Crop Development Phase",'Calculation Sheet Crop 1'!$M$7,IF(C237="Mid Season",'Calculation Sheet Crop 1'!$M$8,IF(C237="Late Season Stage",'Calculation Sheet Crop 1'!$M$9,""))))</f>
        <v/>
      </c>
      <c r="F237">
        <f t="shared" si="40"/>
        <v>0</v>
      </c>
      <c r="P237">
        <f t="shared" si="41"/>
        <v>0</v>
      </c>
      <c r="Q237">
        <f t="shared" si="42"/>
        <v>0</v>
      </c>
      <c r="R237">
        <f t="shared" si="43"/>
        <v>0</v>
      </c>
      <c r="S237">
        <f t="shared" si="44"/>
        <v>0</v>
      </c>
      <c r="T237">
        <f t="shared" si="45"/>
        <v>0</v>
      </c>
      <c r="U237">
        <f t="shared" si="46"/>
        <v>0</v>
      </c>
      <c r="V237">
        <f t="shared" si="47"/>
        <v>0</v>
      </c>
      <c r="W237">
        <f t="shared" si="48"/>
        <v>0</v>
      </c>
      <c r="X237">
        <f t="shared" si="49"/>
        <v>0</v>
      </c>
      <c r="Y237">
        <f t="shared" si="50"/>
        <v>0</v>
      </c>
      <c r="Z237">
        <f t="shared" si="51"/>
        <v>0</v>
      </c>
      <c r="AA237">
        <f t="shared" si="52"/>
        <v>0</v>
      </c>
    </row>
    <row r="238" spans="2:27">
      <c r="B238" s="3">
        <v>42967</v>
      </c>
      <c r="C238" t="str">
        <f>IF(AND(B238&gt;='Calculation Sheet Crop 1'!$K$6,B238&lt;='Calculation Sheet Crop 1'!$L$6),"Initial Stage",IF(AND(B238+1&gt;'Calculation Sheet Crop 1'!$K$7,B238&lt;='Calculation Sheet Crop 1'!$L$7),"Crop Development Phase",IF(AND(B238+1&gt;'Calculation Sheet Crop 1'!$K$8,B238&lt;'Calculation Sheet Crop 1'!$L$8+1),"Mid Season",IF(AND(B238+1&gt;'Calculation Sheet Crop 1'!$K$9,B238-1&lt;'Calculation Sheet Crop 1'!$L$9),"Late Season Stage",""))))</f>
        <v/>
      </c>
      <c r="D238">
        <f>IF(MONTH(B238)=1,'General Calculation'!$E$22,IF(MONTH(B238)=2,'General Calculation'!$F$22,IF(MONTH(B238)=3,'General Calculation'!$G$22,IF(MONTH(B238)=4,'General Calculation'!$H$22,IF(MONTH(B238)=5,'General Calculation'!$I$22,IF(MONTH(B238)=6,'General Calculation'!$J$22,IF(MONTH(B238)=7,'General Calculation'!$K$22,IF(MONTH(B238)=8,'General Calculation'!$L$22,IF(MONTH(B238)=9,'General Calculation'!$M$22,IF(MONTH(B238)=10,'General Calculation'!$N$22,IF(MONTH(B238)=11,'General Calculation'!$O$22,IF(MONTH(B238)=12,'General Calculation'!$P$22,""))))))))))))</f>
        <v>5.2023999999999999</v>
      </c>
      <c r="E238" t="str">
        <f>IF(C238="Initial Stage",'Calculation Sheet Crop 1'!$M$6,IF(C238="Crop Development Phase",'Calculation Sheet Crop 1'!$M$7,IF(C238="Mid Season",'Calculation Sheet Crop 1'!$M$8,IF(C238="Late Season Stage",'Calculation Sheet Crop 1'!$M$9,""))))</f>
        <v/>
      </c>
      <c r="F238">
        <f t="shared" si="40"/>
        <v>0</v>
      </c>
      <c r="P238">
        <f t="shared" si="41"/>
        <v>0</v>
      </c>
      <c r="Q238">
        <f t="shared" si="42"/>
        <v>0</v>
      </c>
      <c r="R238">
        <f t="shared" si="43"/>
        <v>0</v>
      </c>
      <c r="S238">
        <f t="shared" si="44"/>
        <v>0</v>
      </c>
      <c r="T238">
        <f t="shared" si="45"/>
        <v>0</v>
      </c>
      <c r="U238">
        <f t="shared" si="46"/>
        <v>0</v>
      </c>
      <c r="V238">
        <f t="shared" si="47"/>
        <v>0</v>
      </c>
      <c r="W238">
        <f t="shared" si="48"/>
        <v>0</v>
      </c>
      <c r="X238">
        <f t="shared" si="49"/>
        <v>0</v>
      </c>
      <c r="Y238">
        <f t="shared" si="50"/>
        <v>0</v>
      </c>
      <c r="Z238">
        <f t="shared" si="51"/>
        <v>0</v>
      </c>
      <c r="AA238">
        <f t="shared" si="52"/>
        <v>0</v>
      </c>
    </row>
    <row r="239" spans="2:27">
      <c r="B239" s="3">
        <v>42968</v>
      </c>
      <c r="C239" t="str">
        <f>IF(AND(B239&gt;='Calculation Sheet Crop 1'!$K$6,B239&lt;='Calculation Sheet Crop 1'!$L$6),"Initial Stage",IF(AND(B239+1&gt;'Calculation Sheet Crop 1'!$K$7,B239&lt;='Calculation Sheet Crop 1'!$L$7),"Crop Development Phase",IF(AND(B239+1&gt;'Calculation Sheet Crop 1'!$K$8,B239&lt;'Calculation Sheet Crop 1'!$L$8+1),"Mid Season",IF(AND(B239+1&gt;'Calculation Sheet Crop 1'!$K$9,B239-1&lt;'Calculation Sheet Crop 1'!$L$9),"Late Season Stage",""))))</f>
        <v/>
      </c>
      <c r="D239">
        <f>IF(MONTH(B239)=1,'General Calculation'!$E$22,IF(MONTH(B239)=2,'General Calculation'!$F$22,IF(MONTH(B239)=3,'General Calculation'!$G$22,IF(MONTH(B239)=4,'General Calculation'!$H$22,IF(MONTH(B239)=5,'General Calculation'!$I$22,IF(MONTH(B239)=6,'General Calculation'!$J$22,IF(MONTH(B239)=7,'General Calculation'!$K$22,IF(MONTH(B239)=8,'General Calculation'!$L$22,IF(MONTH(B239)=9,'General Calculation'!$M$22,IF(MONTH(B239)=10,'General Calculation'!$N$22,IF(MONTH(B239)=11,'General Calculation'!$O$22,IF(MONTH(B239)=12,'General Calculation'!$P$22,""))))))))))))</f>
        <v>5.2023999999999999</v>
      </c>
      <c r="E239" t="str">
        <f>IF(C239="Initial Stage",'Calculation Sheet Crop 1'!$M$6,IF(C239="Crop Development Phase",'Calculation Sheet Crop 1'!$M$7,IF(C239="Mid Season",'Calculation Sheet Crop 1'!$M$8,IF(C239="Late Season Stage",'Calculation Sheet Crop 1'!$M$9,""))))</f>
        <v/>
      </c>
      <c r="F239">
        <f t="shared" si="40"/>
        <v>0</v>
      </c>
      <c r="P239">
        <f t="shared" si="41"/>
        <v>0</v>
      </c>
      <c r="Q239">
        <f t="shared" si="42"/>
        <v>0</v>
      </c>
      <c r="R239">
        <f t="shared" si="43"/>
        <v>0</v>
      </c>
      <c r="S239">
        <f t="shared" si="44"/>
        <v>0</v>
      </c>
      <c r="T239">
        <f t="shared" si="45"/>
        <v>0</v>
      </c>
      <c r="U239">
        <f t="shared" si="46"/>
        <v>0</v>
      </c>
      <c r="V239">
        <f t="shared" si="47"/>
        <v>0</v>
      </c>
      <c r="W239">
        <f t="shared" si="48"/>
        <v>0</v>
      </c>
      <c r="X239">
        <f t="shared" si="49"/>
        <v>0</v>
      </c>
      <c r="Y239">
        <f t="shared" si="50"/>
        <v>0</v>
      </c>
      <c r="Z239">
        <f t="shared" si="51"/>
        <v>0</v>
      </c>
      <c r="AA239">
        <f t="shared" si="52"/>
        <v>0</v>
      </c>
    </row>
    <row r="240" spans="2:27">
      <c r="B240" s="3">
        <v>42969</v>
      </c>
      <c r="C240" t="str">
        <f>IF(AND(B240&gt;='Calculation Sheet Crop 1'!$K$6,B240&lt;='Calculation Sheet Crop 1'!$L$6),"Initial Stage",IF(AND(B240+1&gt;'Calculation Sheet Crop 1'!$K$7,B240&lt;='Calculation Sheet Crop 1'!$L$7),"Crop Development Phase",IF(AND(B240+1&gt;'Calculation Sheet Crop 1'!$K$8,B240&lt;'Calculation Sheet Crop 1'!$L$8+1),"Mid Season",IF(AND(B240+1&gt;'Calculation Sheet Crop 1'!$K$9,B240-1&lt;'Calculation Sheet Crop 1'!$L$9),"Late Season Stage",""))))</f>
        <v/>
      </c>
      <c r="D240">
        <f>IF(MONTH(B240)=1,'General Calculation'!$E$22,IF(MONTH(B240)=2,'General Calculation'!$F$22,IF(MONTH(B240)=3,'General Calculation'!$G$22,IF(MONTH(B240)=4,'General Calculation'!$H$22,IF(MONTH(B240)=5,'General Calculation'!$I$22,IF(MONTH(B240)=6,'General Calculation'!$J$22,IF(MONTH(B240)=7,'General Calculation'!$K$22,IF(MONTH(B240)=8,'General Calculation'!$L$22,IF(MONTH(B240)=9,'General Calculation'!$M$22,IF(MONTH(B240)=10,'General Calculation'!$N$22,IF(MONTH(B240)=11,'General Calculation'!$O$22,IF(MONTH(B240)=12,'General Calculation'!$P$22,""))))))))))))</f>
        <v>5.2023999999999999</v>
      </c>
      <c r="E240" t="str">
        <f>IF(C240="Initial Stage",'Calculation Sheet Crop 1'!$M$6,IF(C240="Crop Development Phase",'Calculation Sheet Crop 1'!$M$7,IF(C240="Mid Season",'Calculation Sheet Crop 1'!$M$8,IF(C240="Late Season Stage",'Calculation Sheet Crop 1'!$M$9,""))))</f>
        <v/>
      </c>
      <c r="F240">
        <f t="shared" si="40"/>
        <v>0</v>
      </c>
      <c r="P240">
        <f t="shared" si="41"/>
        <v>0</v>
      </c>
      <c r="Q240">
        <f t="shared" si="42"/>
        <v>0</v>
      </c>
      <c r="R240">
        <f t="shared" si="43"/>
        <v>0</v>
      </c>
      <c r="S240">
        <f t="shared" si="44"/>
        <v>0</v>
      </c>
      <c r="T240">
        <f t="shared" si="45"/>
        <v>0</v>
      </c>
      <c r="U240">
        <f t="shared" si="46"/>
        <v>0</v>
      </c>
      <c r="V240">
        <f t="shared" si="47"/>
        <v>0</v>
      </c>
      <c r="W240">
        <f t="shared" si="48"/>
        <v>0</v>
      </c>
      <c r="X240">
        <f t="shared" si="49"/>
        <v>0</v>
      </c>
      <c r="Y240">
        <f t="shared" si="50"/>
        <v>0</v>
      </c>
      <c r="Z240">
        <f t="shared" si="51"/>
        <v>0</v>
      </c>
      <c r="AA240">
        <f t="shared" si="52"/>
        <v>0</v>
      </c>
    </row>
    <row r="241" spans="2:27">
      <c r="B241" s="3">
        <v>42970</v>
      </c>
      <c r="C241" t="str">
        <f>IF(AND(B241&gt;='Calculation Sheet Crop 1'!$K$6,B241&lt;='Calculation Sheet Crop 1'!$L$6),"Initial Stage",IF(AND(B241+1&gt;'Calculation Sheet Crop 1'!$K$7,B241&lt;='Calculation Sheet Crop 1'!$L$7),"Crop Development Phase",IF(AND(B241+1&gt;'Calculation Sheet Crop 1'!$K$8,B241&lt;'Calculation Sheet Crop 1'!$L$8+1),"Mid Season",IF(AND(B241+1&gt;'Calculation Sheet Crop 1'!$K$9,B241-1&lt;'Calculation Sheet Crop 1'!$L$9),"Late Season Stage",""))))</f>
        <v/>
      </c>
      <c r="D241">
        <f>IF(MONTH(B241)=1,'General Calculation'!$E$22,IF(MONTH(B241)=2,'General Calculation'!$F$22,IF(MONTH(B241)=3,'General Calculation'!$G$22,IF(MONTH(B241)=4,'General Calculation'!$H$22,IF(MONTH(B241)=5,'General Calculation'!$I$22,IF(MONTH(B241)=6,'General Calculation'!$J$22,IF(MONTH(B241)=7,'General Calculation'!$K$22,IF(MONTH(B241)=8,'General Calculation'!$L$22,IF(MONTH(B241)=9,'General Calculation'!$M$22,IF(MONTH(B241)=10,'General Calculation'!$N$22,IF(MONTH(B241)=11,'General Calculation'!$O$22,IF(MONTH(B241)=12,'General Calculation'!$P$22,""))))))))))))</f>
        <v>5.2023999999999999</v>
      </c>
      <c r="E241" t="str">
        <f>IF(C241="Initial Stage",'Calculation Sheet Crop 1'!$M$6,IF(C241="Crop Development Phase",'Calculation Sheet Crop 1'!$M$7,IF(C241="Mid Season",'Calculation Sheet Crop 1'!$M$8,IF(C241="Late Season Stage",'Calculation Sheet Crop 1'!$M$9,""))))</f>
        <v/>
      </c>
      <c r="F241">
        <f t="shared" si="40"/>
        <v>0</v>
      </c>
      <c r="P241">
        <f t="shared" si="41"/>
        <v>0</v>
      </c>
      <c r="Q241">
        <f t="shared" si="42"/>
        <v>0</v>
      </c>
      <c r="R241">
        <f t="shared" si="43"/>
        <v>0</v>
      </c>
      <c r="S241">
        <f t="shared" si="44"/>
        <v>0</v>
      </c>
      <c r="T241">
        <f t="shared" si="45"/>
        <v>0</v>
      </c>
      <c r="U241">
        <f t="shared" si="46"/>
        <v>0</v>
      </c>
      <c r="V241">
        <f t="shared" si="47"/>
        <v>0</v>
      </c>
      <c r="W241">
        <f t="shared" si="48"/>
        <v>0</v>
      </c>
      <c r="X241">
        <f t="shared" si="49"/>
        <v>0</v>
      </c>
      <c r="Y241">
        <f t="shared" si="50"/>
        <v>0</v>
      </c>
      <c r="Z241">
        <f t="shared" si="51"/>
        <v>0</v>
      </c>
      <c r="AA241">
        <f t="shared" si="52"/>
        <v>0</v>
      </c>
    </row>
    <row r="242" spans="2:27">
      <c r="B242" s="3">
        <v>42971</v>
      </c>
      <c r="C242" t="str">
        <f>IF(AND(B242&gt;='Calculation Sheet Crop 1'!$K$6,B242&lt;='Calculation Sheet Crop 1'!$L$6),"Initial Stage",IF(AND(B242+1&gt;'Calculation Sheet Crop 1'!$K$7,B242&lt;='Calculation Sheet Crop 1'!$L$7),"Crop Development Phase",IF(AND(B242+1&gt;'Calculation Sheet Crop 1'!$K$8,B242&lt;'Calculation Sheet Crop 1'!$L$8+1),"Mid Season",IF(AND(B242+1&gt;'Calculation Sheet Crop 1'!$K$9,B242-1&lt;'Calculation Sheet Crop 1'!$L$9),"Late Season Stage",""))))</f>
        <v/>
      </c>
      <c r="D242">
        <f>IF(MONTH(B242)=1,'General Calculation'!$E$22,IF(MONTH(B242)=2,'General Calculation'!$F$22,IF(MONTH(B242)=3,'General Calculation'!$G$22,IF(MONTH(B242)=4,'General Calculation'!$H$22,IF(MONTH(B242)=5,'General Calculation'!$I$22,IF(MONTH(B242)=6,'General Calculation'!$J$22,IF(MONTH(B242)=7,'General Calculation'!$K$22,IF(MONTH(B242)=8,'General Calculation'!$L$22,IF(MONTH(B242)=9,'General Calculation'!$M$22,IF(MONTH(B242)=10,'General Calculation'!$N$22,IF(MONTH(B242)=11,'General Calculation'!$O$22,IF(MONTH(B242)=12,'General Calculation'!$P$22,""))))))))))))</f>
        <v>5.2023999999999999</v>
      </c>
      <c r="E242" t="str">
        <f>IF(C242="Initial Stage",'Calculation Sheet Crop 1'!$M$6,IF(C242="Crop Development Phase",'Calculation Sheet Crop 1'!$M$7,IF(C242="Mid Season",'Calculation Sheet Crop 1'!$M$8,IF(C242="Late Season Stage",'Calculation Sheet Crop 1'!$M$9,""))))</f>
        <v/>
      </c>
      <c r="F242">
        <f t="shared" si="40"/>
        <v>0</v>
      </c>
      <c r="P242">
        <f t="shared" si="41"/>
        <v>0</v>
      </c>
      <c r="Q242">
        <f t="shared" si="42"/>
        <v>0</v>
      </c>
      <c r="R242">
        <f t="shared" si="43"/>
        <v>0</v>
      </c>
      <c r="S242">
        <f t="shared" si="44"/>
        <v>0</v>
      </c>
      <c r="T242">
        <f t="shared" si="45"/>
        <v>0</v>
      </c>
      <c r="U242">
        <f t="shared" si="46"/>
        <v>0</v>
      </c>
      <c r="V242">
        <f t="shared" si="47"/>
        <v>0</v>
      </c>
      <c r="W242">
        <f t="shared" si="48"/>
        <v>0</v>
      </c>
      <c r="X242">
        <f t="shared" si="49"/>
        <v>0</v>
      </c>
      <c r="Y242">
        <f t="shared" si="50"/>
        <v>0</v>
      </c>
      <c r="Z242">
        <f t="shared" si="51"/>
        <v>0</v>
      </c>
      <c r="AA242">
        <f t="shared" si="52"/>
        <v>0</v>
      </c>
    </row>
    <row r="243" spans="2:27">
      <c r="B243" s="3">
        <v>42972</v>
      </c>
      <c r="C243" t="str">
        <f>IF(AND(B243&gt;='Calculation Sheet Crop 1'!$K$6,B243&lt;='Calculation Sheet Crop 1'!$L$6),"Initial Stage",IF(AND(B243+1&gt;'Calculation Sheet Crop 1'!$K$7,B243&lt;='Calculation Sheet Crop 1'!$L$7),"Crop Development Phase",IF(AND(B243+1&gt;'Calculation Sheet Crop 1'!$K$8,B243&lt;'Calculation Sheet Crop 1'!$L$8+1),"Mid Season",IF(AND(B243+1&gt;'Calculation Sheet Crop 1'!$K$9,B243-1&lt;'Calculation Sheet Crop 1'!$L$9),"Late Season Stage",""))))</f>
        <v/>
      </c>
      <c r="D243">
        <f>IF(MONTH(B243)=1,'General Calculation'!$E$22,IF(MONTH(B243)=2,'General Calculation'!$F$22,IF(MONTH(B243)=3,'General Calculation'!$G$22,IF(MONTH(B243)=4,'General Calculation'!$H$22,IF(MONTH(B243)=5,'General Calculation'!$I$22,IF(MONTH(B243)=6,'General Calculation'!$J$22,IF(MONTH(B243)=7,'General Calculation'!$K$22,IF(MONTH(B243)=8,'General Calculation'!$L$22,IF(MONTH(B243)=9,'General Calculation'!$M$22,IF(MONTH(B243)=10,'General Calculation'!$N$22,IF(MONTH(B243)=11,'General Calculation'!$O$22,IF(MONTH(B243)=12,'General Calculation'!$P$22,""))))))))))))</f>
        <v>5.2023999999999999</v>
      </c>
      <c r="E243" t="str">
        <f>IF(C243="Initial Stage",'Calculation Sheet Crop 1'!$M$6,IF(C243="Crop Development Phase",'Calculation Sheet Crop 1'!$M$7,IF(C243="Mid Season",'Calculation Sheet Crop 1'!$M$8,IF(C243="Late Season Stage",'Calculation Sheet Crop 1'!$M$9,""))))</f>
        <v/>
      </c>
      <c r="F243">
        <f t="shared" si="40"/>
        <v>0</v>
      </c>
      <c r="P243">
        <f t="shared" si="41"/>
        <v>0</v>
      </c>
      <c r="Q243">
        <f t="shared" si="42"/>
        <v>0</v>
      </c>
      <c r="R243">
        <f t="shared" si="43"/>
        <v>0</v>
      </c>
      <c r="S243">
        <f t="shared" si="44"/>
        <v>0</v>
      </c>
      <c r="T243">
        <f t="shared" si="45"/>
        <v>0</v>
      </c>
      <c r="U243">
        <f t="shared" si="46"/>
        <v>0</v>
      </c>
      <c r="V243">
        <f t="shared" si="47"/>
        <v>0</v>
      </c>
      <c r="W243">
        <f t="shared" si="48"/>
        <v>0</v>
      </c>
      <c r="X243">
        <f t="shared" si="49"/>
        <v>0</v>
      </c>
      <c r="Y243">
        <f t="shared" si="50"/>
        <v>0</v>
      </c>
      <c r="Z243">
        <f t="shared" si="51"/>
        <v>0</v>
      </c>
      <c r="AA243">
        <f t="shared" si="52"/>
        <v>0</v>
      </c>
    </row>
    <row r="244" spans="2:27">
      <c r="B244" s="3">
        <v>42973</v>
      </c>
      <c r="C244" t="str">
        <f>IF(AND(B244&gt;='Calculation Sheet Crop 1'!$K$6,B244&lt;='Calculation Sheet Crop 1'!$L$6),"Initial Stage",IF(AND(B244+1&gt;'Calculation Sheet Crop 1'!$K$7,B244&lt;='Calculation Sheet Crop 1'!$L$7),"Crop Development Phase",IF(AND(B244+1&gt;'Calculation Sheet Crop 1'!$K$8,B244&lt;'Calculation Sheet Crop 1'!$L$8+1),"Mid Season",IF(AND(B244+1&gt;'Calculation Sheet Crop 1'!$K$9,B244-1&lt;'Calculation Sheet Crop 1'!$L$9),"Late Season Stage",""))))</f>
        <v/>
      </c>
      <c r="D244">
        <f>IF(MONTH(B244)=1,'General Calculation'!$E$22,IF(MONTH(B244)=2,'General Calculation'!$F$22,IF(MONTH(B244)=3,'General Calculation'!$G$22,IF(MONTH(B244)=4,'General Calculation'!$H$22,IF(MONTH(B244)=5,'General Calculation'!$I$22,IF(MONTH(B244)=6,'General Calculation'!$J$22,IF(MONTH(B244)=7,'General Calculation'!$K$22,IF(MONTH(B244)=8,'General Calculation'!$L$22,IF(MONTH(B244)=9,'General Calculation'!$M$22,IF(MONTH(B244)=10,'General Calculation'!$N$22,IF(MONTH(B244)=11,'General Calculation'!$O$22,IF(MONTH(B244)=12,'General Calculation'!$P$22,""))))))))))))</f>
        <v>5.2023999999999999</v>
      </c>
      <c r="E244" t="str">
        <f>IF(C244="Initial Stage",'Calculation Sheet Crop 1'!$M$6,IF(C244="Crop Development Phase",'Calculation Sheet Crop 1'!$M$7,IF(C244="Mid Season",'Calculation Sheet Crop 1'!$M$8,IF(C244="Late Season Stage",'Calculation Sheet Crop 1'!$M$9,""))))</f>
        <v/>
      </c>
      <c r="F244">
        <f t="shared" si="40"/>
        <v>0</v>
      </c>
      <c r="P244">
        <f t="shared" si="41"/>
        <v>0</v>
      </c>
      <c r="Q244">
        <f t="shared" si="42"/>
        <v>0</v>
      </c>
      <c r="R244">
        <f t="shared" si="43"/>
        <v>0</v>
      </c>
      <c r="S244">
        <f t="shared" si="44"/>
        <v>0</v>
      </c>
      <c r="T244">
        <f t="shared" si="45"/>
        <v>0</v>
      </c>
      <c r="U244">
        <f t="shared" si="46"/>
        <v>0</v>
      </c>
      <c r="V244">
        <f t="shared" si="47"/>
        <v>0</v>
      </c>
      <c r="W244">
        <f t="shared" si="48"/>
        <v>0</v>
      </c>
      <c r="X244">
        <f t="shared" si="49"/>
        <v>0</v>
      </c>
      <c r="Y244">
        <f t="shared" si="50"/>
        <v>0</v>
      </c>
      <c r="Z244">
        <f t="shared" si="51"/>
        <v>0</v>
      </c>
      <c r="AA244">
        <f t="shared" si="52"/>
        <v>0</v>
      </c>
    </row>
    <row r="245" spans="2:27">
      <c r="B245" s="3">
        <v>42974</v>
      </c>
      <c r="C245" t="str">
        <f>IF(AND(B245&gt;='Calculation Sheet Crop 1'!$K$6,B245&lt;='Calculation Sheet Crop 1'!$L$6),"Initial Stage",IF(AND(B245+1&gt;'Calculation Sheet Crop 1'!$K$7,B245&lt;='Calculation Sheet Crop 1'!$L$7),"Crop Development Phase",IF(AND(B245+1&gt;'Calculation Sheet Crop 1'!$K$8,B245&lt;'Calculation Sheet Crop 1'!$L$8+1),"Mid Season",IF(AND(B245+1&gt;'Calculation Sheet Crop 1'!$K$9,B245-1&lt;'Calculation Sheet Crop 1'!$L$9),"Late Season Stage",""))))</f>
        <v/>
      </c>
      <c r="D245">
        <f>IF(MONTH(B245)=1,'General Calculation'!$E$22,IF(MONTH(B245)=2,'General Calculation'!$F$22,IF(MONTH(B245)=3,'General Calculation'!$G$22,IF(MONTH(B245)=4,'General Calculation'!$H$22,IF(MONTH(B245)=5,'General Calculation'!$I$22,IF(MONTH(B245)=6,'General Calculation'!$J$22,IF(MONTH(B245)=7,'General Calculation'!$K$22,IF(MONTH(B245)=8,'General Calculation'!$L$22,IF(MONTH(B245)=9,'General Calculation'!$M$22,IF(MONTH(B245)=10,'General Calculation'!$N$22,IF(MONTH(B245)=11,'General Calculation'!$O$22,IF(MONTH(B245)=12,'General Calculation'!$P$22,""))))))))))))</f>
        <v>5.2023999999999999</v>
      </c>
      <c r="E245" t="str">
        <f>IF(C245="Initial Stage",'Calculation Sheet Crop 1'!$M$6,IF(C245="Crop Development Phase",'Calculation Sheet Crop 1'!$M$7,IF(C245="Mid Season",'Calculation Sheet Crop 1'!$M$8,IF(C245="Late Season Stage",'Calculation Sheet Crop 1'!$M$9,""))))</f>
        <v/>
      </c>
      <c r="F245">
        <f t="shared" si="40"/>
        <v>0</v>
      </c>
      <c r="P245">
        <f t="shared" si="41"/>
        <v>0</v>
      </c>
      <c r="Q245">
        <f t="shared" si="42"/>
        <v>0</v>
      </c>
      <c r="R245">
        <f t="shared" si="43"/>
        <v>0</v>
      </c>
      <c r="S245">
        <f t="shared" si="44"/>
        <v>0</v>
      </c>
      <c r="T245">
        <f t="shared" si="45"/>
        <v>0</v>
      </c>
      <c r="U245">
        <f t="shared" si="46"/>
        <v>0</v>
      </c>
      <c r="V245">
        <f t="shared" si="47"/>
        <v>0</v>
      </c>
      <c r="W245">
        <f t="shared" si="48"/>
        <v>0</v>
      </c>
      <c r="X245">
        <f t="shared" si="49"/>
        <v>0</v>
      </c>
      <c r="Y245">
        <f t="shared" si="50"/>
        <v>0</v>
      </c>
      <c r="Z245">
        <f t="shared" si="51"/>
        <v>0</v>
      </c>
      <c r="AA245">
        <f t="shared" si="52"/>
        <v>0</v>
      </c>
    </row>
    <row r="246" spans="2:27">
      <c r="B246" s="3">
        <v>42975</v>
      </c>
      <c r="C246" t="str">
        <f>IF(AND(B246&gt;='Calculation Sheet Crop 1'!$K$6,B246&lt;='Calculation Sheet Crop 1'!$L$6),"Initial Stage",IF(AND(B246+1&gt;'Calculation Sheet Crop 1'!$K$7,B246&lt;='Calculation Sheet Crop 1'!$L$7),"Crop Development Phase",IF(AND(B246+1&gt;'Calculation Sheet Crop 1'!$K$8,B246&lt;'Calculation Sheet Crop 1'!$L$8+1),"Mid Season",IF(AND(B246+1&gt;'Calculation Sheet Crop 1'!$K$9,B246-1&lt;'Calculation Sheet Crop 1'!$L$9),"Late Season Stage",""))))</f>
        <v/>
      </c>
      <c r="D246">
        <f>IF(MONTH(B246)=1,'General Calculation'!$E$22,IF(MONTH(B246)=2,'General Calculation'!$F$22,IF(MONTH(B246)=3,'General Calculation'!$G$22,IF(MONTH(B246)=4,'General Calculation'!$H$22,IF(MONTH(B246)=5,'General Calculation'!$I$22,IF(MONTH(B246)=6,'General Calculation'!$J$22,IF(MONTH(B246)=7,'General Calculation'!$K$22,IF(MONTH(B246)=8,'General Calculation'!$L$22,IF(MONTH(B246)=9,'General Calculation'!$M$22,IF(MONTH(B246)=10,'General Calculation'!$N$22,IF(MONTH(B246)=11,'General Calculation'!$O$22,IF(MONTH(B246)=12,'General Calculation'!$P$22,""))))))))))))</f>
        <v>5.2023999999999999</v>
      </c>
      <c r="E246" t="str">
        <f>IF(C246="Initial Stage",'Calculation Sheet Crop 1'!$M$6,IF(C246="Crop Development Phase",'Calculation Sheet Crop 1'!$M$7,IF(C246="Mid Season",'Calculation Sheet Crop 1'!$M$8,IF(C246="Late Season Stage",'Calculation Sheet Crop 1'!$M$9,""))))</f>
        <v/>
      </c>
      <c r="F246">
        <f t="shared" si="40"/>
        <v>0</v>
      </c>
      <c r="P246">
        <f t="shared" si="41"/>
        <v>0</v>
      </c>
      <c r="Q246">
        <f t="shared" si="42"/>
        <v>0</v>
      </c>
      <c r="R246">
        <f t="shared" si="43"/>
        <v>0</v>
      </c>
      <c r="S246">
        <f t="shared" si="44"/>
        <v>0</v>
      </c>
      <c r="T246">
        <f t="shared" si="45"/>
        <v>0</v>
      </c>
      <c r="U246">
        <f t="shared" si="46"/>
        <v>0</v>
      </c>
      <c r="V246">
        <f t="shared" si="47"/>
        <v>0</v>
      </c>
      <c r="W246">
        <f t="shared" si="48"/>
        <v>0</v>
      </c>
      <c r="X246">
        <f t="shared" si="49"/>
        <v>0</v>
      </c>
      <c r="Y246">
        <f t="shared" si="50"/>
        <v>0</v>
      </c>
      <c r="Z246">
        <f t="shared" si="51"/>
        <v>0</v>
      </c>
      <c r="AA246">
        <f t="shared" si="52"/>
        <v>0</v>
      </c>
    </row>
    <row r="247" spans="2:27">
      <c r="B247" s="3">
        <v>42976</v>
      </c>
      <c r="C247" t="str">
        <f>IF(AND(B247&gt;='Calculation Sheet Crop 1'!$K$6,B247&lt;='Calculation Sheet Crop 1'!$L$6),"Initial Stage",IF(AND(B247+1&gt;'Calculation Sheet Crop 1'!$K$7,B247&lt;='Calculation Sheet Crop 1'!$L$7),"Crop Development Phase",IF(AND(B247+1&gt;'Calculation Sheet Crop 1'!$K$8,B247&lt;'Calculation Sheet Crop 1'!$L$8+1),"Mid Season",IF(AND(B247+1&gt;'Calculation Sheet Crop 1'!$K$9,B247-1&lt;'Calculation Sheet Crop 1'!$L$9),"Late Season Stage",""))))</f>
        <v/>
      </c>
      <c r="D247">
        <f>IF(MONTH(B247)=1,'General Calculation'!$E$22,IF(MONTH(B247)=2,'General Calculation'!$F$22,IF(MONTH(B247)=3,'General Calculation'!$G$22,IF(MONTH(B247)=4,'General Calculation'!$H$22,IF(MONTH(B247)=5,'General Calculation'!$I$22,IF(MONTH(B247)=6,'General Calculation'!$J$22,IF(MONTH(B247)=7,'General Calculation'!$K$22,IF(MONTH(B247)=8,'General Calculation'!$L$22,IF(MONTH(B247)=9,'General Calculation'!$M$22,IF(MONTH(B247)=10,'General Calculation'!$N$22,IF(MONTH(B247)=11,'General Calculation'!$O$22,IF(MONTH(B247)=12,'General Calculation'!$P$22,""))))))))))))</f>
        <v>5.2023999999999999</v>
      </c>
      <c r="E247" t="str">
        <f>IF(C247="Initial Stage",'Calculation Sheet Crop 1'!$M$6,IF(C247="Crop Development Phase",'Calculation Sheet Crop 1'!$M$7,IF(C247="Mid Season",'Calculation Sheet Crop 1'!$M$8,IF(C247="Late Season Stage",'Calculation Sheet Crop 1'!$M$9,""))))</f>
        <v/>
      </c>
      <c r="F247">
        <f t="shared" si="40"/>
        <v>0</v>
      </c>
      <c r="P247">
        <f t="shared" si="41"/>
        <v>0</v>
      </c>
      <c r="Q247">
        <f t="shared" si="42"/>
        <v>0</v>
      </c>
      <c r="R247">
        <f t="shared" si="43"/>
        <v>0</v>
      </c>
      <c r="S247">
        <f t="shared" si="44"/>
        <v>0</v>
      </c>
      <c r="T247">
        <f t="shared" si="45"/>
        <v>0</v>
      </c>
      <c r="U247">
        <f t="shared" si="46"/>
        <v>0</v>
      </c>
      <c r="V247">
        <f t="shared" si="47"/>
        <v>0</v>
      </c>
      <c r="W247">
        <f t="shared" si="48"/>
        <v>0</v>
      </c>
      <c r="X247">
        <f t="shared" si="49"/>
        <v>0</v>
      </c>
      <c r="Y247">
        <f t="shared" si="50"/>
        <v>0</v>
      </c>
      <c r="Z247">
        <f t="shared" si="51"/>
        <v>0</v>
      </c>
      <c r="AA247">
        <f t="shared" si="52"/>
        <v>0</v>
      </c>
    </row>
    <row r="248" spans="2:27">
      <c r="B248" s="3">
        <v>42977</v>
      </c>
      <c r="C248" t="str">
        <f>IF(AND(B248&gt;='Calculation Sheet Crop 1'!$K$6,B248&lt;='Calculation Sheet Crop 1'!$L$6),"Initial Stage",IF(AND(B248+1&gt;'Calculation Sheet Crop 1'!$K$7,B248&lt;='Calculation Sheet Crop 1'!$L$7),"Crop Development Phase",IF(AND(B248+1&gt;'Calculation Sheet Crop 1'!$K$8,B248&lt;'Calculation Sheet Crop 1'!$L$8+1),"Mid Season",IF(AND(B248+1&gt;'Calculation Sheet Crop 1'!$K$9,B248-1&lt;'Calculation Sheet Crop 1'!$L$9),"Late Season Stage",""))))</f>
        <v/>
      </c>
      <c r="D248">
        <f>IF(MONTH(B248)=1,'General Calculation'!$E$22,IF(MONTH(B248)=2,'General Calculation'!$F$22,IF(MONTH(B248)=3,'General Calculation'!$G$22,IF(MONTH(B248)=4,'General Calculation'!$H$22,IF(MONTH(B248)=5,'General Calculation'!$I$22,IF(MONTH(B248)=6,'General Calculation'!$J$22,IF(MONTH(B248)=7,'General Calculation'!$K$22,IF(MONTH(B248)=8,'General Calculation'!$L$22,IF(MONTH(B248)=9,'General Calculation'!$M$22,IF(MONTH(B248)=10,'General Calculation'!$N$22,IF(MONTH(B248)=11,'General Calculation'!$O$22,IF(MONTH(B248)=12,'General Calculation'!$P$22,""))))))))))))</f>
        <v>5.2023999999999999</v>
      </c>
      <c r="E248" t="str">
        <f>IF(C248="Initial Stage",'Calculation Sheet Crop 1'!$M$6,IF(C248="Crop Development Phase",'Calculation Sheet Crop 1'!$M$7,IF(C248="Mid Season",'Calculation Sheet Crop 1'!$M$8,IF(C248="Late Season Stage",'Calculation Sheet Crop 1'!$M$9,""))))</f>
        <v/>
      </c>
      <c r="F248">
        <f t="shared" si="40"/>
        <v>0</v>
      </c>
      <c r="P248">
        <f t="shared" si="41"/>
        <v>0</v>
      </c>
      <c r="Q248">
        <f t="shared" si="42"/>
        <v>0</v>
      </c>
      <c r="R248">
        <f t="shared" si="43"/>
        <v>0</v>
      </c>
      <c r="S248">
        <f t="shared" si="44"/>
        <v>0</v>
      </c>
      <c r="T248">
        <f t="shared" si="45"/>
        <v>0</v>
      </c>
      <c r="U248">
        <f t="shared" si="46"/>
        <v>0</v>
      </c>
      <c r="V248">
        <f t="shared" si="47"/>
        <v>0</v>
      </c>
      <c r="W248">
        <f t="shared" si="48"/>
        <v>0</v>
      </c>
      <c r="X248">
        <f t="shared" si="49"/>
        <v>0</v>
      </c>
      <c r="Y248">
        <f t="shared" si="50"/>
        <v>0</v>
      </c>
      <c r="Z248">
        <f t="shared" si="51"/>
        <v>0</v>
      </c>
      <c r="AA248">
        <f t="shared" si="52"/>
        <v>0</v>
      </c>
    </row>
    <row r="249" spans="2:27">
      <c r="B249" s="3">
        <v>42978</v>
      </c>
      <c r="C249" t="str">
        <f>IF(AND(B249&gt;='Calculation Sheet Crop 1'!$K$6,B249&lt;='Calculation Sheet Crop 1'!$L$6),"Initial Stage",IF(AND(B249+1&gt;'Calculation Sheet Crop 1'!$K$7,B249&lt;='Calculation Sheet Crop 1'!$L$7),"Crop Development Phase",IF(AND(B249+1&gt;'Calculation Sheet Crop 1'!$K$8,B249&lt;'Calculation Sheet Crop 1'!$L$8+1),"Mid Season",IF(AND(B249+1&gt;'Calculation Sheet Crop 1'!$K$9,B249-1&lt;'Calculation Sheet Crop 1'!$L$9),"Late Season Stage",""))))</f>
        <v/>
      </c>
      <c r="D249">
        <f>IF(MONTH(B249)=1,'General Calculation'!$E$22,IF(MONTH(B249)=2,'General Calculation'!$F$22,IF(MONTH(B249)=3,'General Calculation'!$G$22,IF(MONTH(B249)=4,'General Calculation'!$H$22,IF(MONTH(B249)=5,'General Calculation'!$I$22,IF(MONTH(B249)=6,'General Calculation'!$J$22,IF(MONTH(B249)=7,'General Calculation'!$K$22,IF(MONTH(B249)=8,'General Calculation'!$L$22,IF(MONTH(B249)=9,'General Calculation'!$M$22,IF(MONTH(B249)=10,'General Calculation'!$N$22,IF(MONTH(B249)=11,'General Calculation'!$O$22,IF(MONTH(B249)=12,'General Calculation'!$P$22,""))))))))))))</f>
        <v>5.2023999999999999</v>
      </c>
      <c r="E249" t="str">
        <f>IF(C249="Initial Stage",'Calculation Sheet Crop 1'!$M$6,IF(C249="Crop Development Phase",'Calculation Sheet Crop 1'!$M$7,IF(C249="Mid Season",'Calculation Sheet Crop 1'!$M$8,IF(C249="Late Season Stage",'Calculation Sheet Crop 1'!$M$9,""))))</f>
        <v/>
      </c>
      <c r="F249">
        <f t="shared" si="40"/>
        <v>0</v>
      </c>
      <c r="P249">
        <f t="shared" si="41"/>
        <v>0</v>
      </c>
      <c r="Q249">
        <f t="shared" si="42"/>
        <v>0</v>
      </c>
      <c r="R249">
        <f t="shared" si="43"/>
        <v>0</v>
      </c>
      <c r="S249">
        <f t="shared" si="44"/>
        <v>0</v>
      </c>
      <c r="T249">
        <f t="shared" si="45"/>
        <v>0</v>
      </c>
      <c r="U249">
        <f t="shared" si="46"/>
        <v>0</v>
      </c>
      <c r="V249">
        <f t="shared" si="47"/>
        <v>0</v>
      </c>
      <c r="W249">
        <f t="shared" si="48"/>
        <v>0</v>
      </c>
      <c r="X249">
        <f t="shared" si="49"/>
        <v>0</v>
      </c>
      <c r="Y249">
        <f t="shared" si="50"/>
        <v>0</v>
      </c>
      <c r="Z249">
        <f t="shared" si="51"/>
        <v>0</v>
      </c>
      <c r="AA249">
        <f t="shared" si="52"/>
        <v>0</v>
      </c>
    </row>
    <row r="250" spans="2:27">
      <c r="B250" s="3">
        <v>42979</v>
      </c>
      <c r="C250" t="str">
        <f>IF(AND(B250&gt;='Calculation Sheet Crop 1'!$K$6,B250&lt;='Calculation Sheet Crop 1'!$L$6),"Initial Stage",IF(AND(B250+1&gt;'Calculation Sheet Crop 1'!$K$7,B250&lt;='Calculation Sheet Crop 1'!$L$7),"Crop Development Phase",IF(AND(B250+1&gt;'Calculation Sheet Crop 1'!$K$8,B250&lt;'Calculation Sheet Crop 1'!$L$8+1),"Mid Season",IF(AND(B250+1&gt;'Calculation Sheet Crop 1'!$K$9,B250-1&lt;'Calculation Sheet Crop 1'!$L$9),"Late Season Stage",""))))</f>
        <v/>
      </c>
      <c r="D250">
        <f>IF(MONTH(B250)=1,'General Calculation'!$E$22,IF(MONTH(B250)=2,'General Calculation'!$F$22,IF(MONTH(B250)=3,'General Calculation'!$G$22,IF(MONTH(B250)=4,'General Calculation'!$H$22,IF(MONTH(B250)=5,'General Calculation'!$I$22,IF(MONTH(B250)=6,'General Calculation'!$J$22,IF(MONTH(B250)=7,'General Calculation'!$K$22,IF(MONTH(B250)=8,'General Calculation'!$L$22,IF(MONTH(B250)=9,'General Calculation'!$M$22,IF(MONTH(B250)=10,'General Calculation'!$N$22,IF(MONTH(B250)=11,'General Calculation'!$O$22,IF(MONTH(B250)=12,'General Calculation'!$P$22,""))))))))))))</f>
        <v>5.3311999999999999</v>
      </c>
      <c r="E250" t="str">
        <f>IF(C250="Initial Stage",'Calculation Sheet Crop 1'!$M$6,IF(C250="Crop Development Phase",'Calculation Sheet Crop 1'!$M$7,IF(C250="Mid Season",'Calculation Sheet Crop 1'!$M$8,IF(C250="Late Season Stage",'Calculation Sheet Crop 1'!$M$9,""))))</f>
        <v/>
      </c>
      <c r="F250">
        <f t="shared" si="40"/>
        <v>0</v>
      </c>
      <c r="P250">
        <f t="shared" si="41"/>
        <v>0</v>
      </c>
      <c r="Q250">
        <f t="shared" si="42"/>
        <v>0</v>
      </c>
      <c r="R250">
        <f t="shared" si="43"/>
        <v>0</v>
      </c>
      <c r="S250">
        <f t="shared" si="44"/>
        <v>0</v>
      </c>
      <c r="T250">
        <f t="shared" si="45"/>
        <v>0</v>
      </c>
      <c r="U250">
        <f t="shared" si="46"/>
        <v>0</v>
      </c>
      <c r="V250">
        <f t="shared" si="47"/>
        <v>0</v>
      </c>
      <c r="W250">
        <f t="shared" si="48"/>
        <v>0</v>
      </c>
      <c r="X250">
        <f t="shared" si="49"/>
        <v>0</v>
      </c>
      <c r="Y250">
        <f t="shared" si="50"/>
        <v>0</v>
      </c>
      <c r="Z250">
        <f t="shared" si="51"/>
        <v>0</v>
      </c>
      <c r="AA250">
        <f t="shared" si="52"/>
        <v>0</v>
      </c>
    </row>
    <row r="251" spans="2:27">
      <c r="B251" s="3">
        <v>42980</v>
      </c>
      <c r="C251" t="str">
        <f>IF(AND(B251&gt;='Calculation Sheet Crop 1'!$K$6,B251&lt;='Calculation Sheet Crop 1'!$L$6),"Initial Stage",IF(AND(B251+1&gt;'Calculation Sheet Crop 1'!$K$7,B251&lt;='Calculation Sheet Crop 1'!$L$7),"Crop Development Phase",IF(AND(B251+1&gt;'Calculation Sheet Crop 1'!$K$8,B251&lt;'Calculation Sheet Crop 1'!$L$8+1),"Mid Season",IF(AND(B251+1&gt;'Calculation Sheet Crop 1'!$K$9,B251-1&lt;'Calculation Sheet Crop 1'!$L$9),"Late Season Stage",""))))</f>
        <v/>
      </c>
      <c r="D251">
        <f>IF(MONTH(B251)=1,'General Calculation'!$E$22,IF(MONTH(B251)=2,'General Calculation'!$F$22,IF(MONTH(B251)=3,'General Calculation'!$G$22,IF(MONTH(B251)=4,'General Calculation'!$H$22,IF(MONTH(B251)=5,'General Calculation'!$I$22,IF(MONTH(B251)=6,'General Calculation'!$J$22,IF(MONTH(B251)=7,'General Calculation'!$K$22,IF(MONTH(B251)=8,'General Calculation'!$L$22,IF(MONTH(B251)=9,'General Calculation'!$M$22,IF(MONTH(B251)=10,'General Calculation'!$N$22,IF(MONTH(B251)=11,'General Calculation'!$O$22,IF(MONTH(B251)=12,'General Calculation'!$P$22,""))))))))))))</f>
        <v>5.3311999999999999</v>
      </c>
      <c r="E251" t="str">
        <f>IF(C251="Initial Stage",'Calculation Sheet Crop 1'!$M$6,IF(C251="Crop Development Phase",'Calculation Sheet Crop 1'!$M$7,IF(C251="Mid Season",'Calculation Sheet Crop 1'!$M$8,IF(C251="Late Season Stage",'Calculation Sheet Crop 1'!$M$9,""))))</f>
        <v/>
      </c>
      <c r="F251">
        <f t="shared" si="40"/>
        <v>0</v>
      </c>
      <c r="P251">
        <f t="shared" si="41"/>
        <v>0</v>
      </c>
      <c r="Q251">
        <f t="shared" si="42"/>
        <v>0</v>
      </c>
      <c r="R251">
        <f t="shared" si="43"/>
        <v>0</v>
      </c>
      <c r="S251">
        <f t="shared" si="44"/>
        <v>0</v>
      </c>
      <c r="T251">
        <f t="shared" si="45"/>
        <v>0</v>
      </c>
      <c r="U251">
        <f t="shared" si="46"/>
        <v>0</v>
      </c>
      <c r="V251">
        <f t="shared" si="47"/>
        <v>0</v>
      </c>
      <c r="W251">
        <f t="shared" si="48"/>
        <v>0</v>
      </c>
      <c r="X251">
        <f t="shared" si="49"/>
        <v>0</v>
      </c>
      <c r="Y251">
        <f t="shared" si="50"/>
        <v>0</v>
      </c>
      <c r="Z251">
        <f t="shared" si="51"/>
        <v>0</v>
      </c>
      <c r="AA251">
        <f t="shared" si="52"/>
        <v>0</v>
      </c>
    </row>
    <row r="252" spans="2:27">
      <c r="B252" s="3">
        <v>42981</v>
      </c>
      <c r="C252" t="str">
        <f>IF(AND(B252&gt;='Calculation Sheet Crop 1'!$K$6,B252&lt;='Calculation Sheet Crop 1'!$L$6),"Initial Stage",IF(AND(B252+1&gt;'Calculation Sheet Crop 1'!$K$7,B252&lt;='Calculation Sheet Crop 1'!$L$7),"Crop Development Phase",IF(AND(B252+1&gt;'Calculation Sheet Crop 1'!$K$8,B252&lt;'Calculation Sheet Crop 1'!$L$8+1),"Mid Season",IF(AND(B252+1&gt;'Calculation Sheet Crop 1'!$K$9,B252-1&lt;'Calculation Sheet Crop 1'!$L$9),"Late Season Stage",""))))</f>
        <v/>
      </c>
      <c r="D252">
        <f>IF(MONTH(B252)=1,'General Calculation'!$E$22,IF(MONTH(B252)=2,'General Calculation'!$F$22,IF(MONTH(B252)=3,'General Calculation'!$G$22,IF(MONTH(B252)=4,'General Calculation'!$H$22,IF(MONTH(B252)=5,'General Calculation'!$I$22,IF(MONTH(B252)=6,'General Calculation'!$J$22,IF(MONTH(B252)=7,'General Calculation'!$K$22,IF(MONTH(B252)=8,'General Calculation'!$L$22,IF(MONTH(B252)=9,'General Calculation'!$M$22,IF(MONTH(B252)=10,'General Calculation'!$N$22,IF(MONTH(B252)=11,'General Calculation'!$O$22,IF(MONTH(B252)=12,'General Calculation'!$P$22,""))))))))))))</f>
        <v>5.3311999999999999</v>
      </c>
      <c r="E252" t="str">
        <f>IF(C252="Initial Stage",'Calculation Sheet Crop 1'!$M$6,IF(C252="Crop Development Phase",'Calculation Sheet Crop 1'!$M$7,IF(C252="Mid Season",'Calculation Sheet Crop 1'!$M$8,IF(C252="Late Season Stage",'Calculation Sheet Crop 1'!$M$9,""))))</f>
        <v/>
      </c>
      <c r="F252">
        <f t="shared" si="40"/>
        <v>0</v>
      </c>
      <c r="P252">
        <f t="shared" si="41"/>
        <v>0</v>
      </c>
      <c r="Q252">
        <f t="shared" si="42"/>
        <v>0</v>
      </c>
      <c r="R252">
        <f t="shared" si="43"/>
        <v>0</v>
      </c>
      <c r="S252">
        <f t="shared" si="44"/>
        <v>0</v>
      </c>
      <c r="T252">
        <f t="shared" si="45"/>
        <v>0</v>
      </c>
      <c r="U252">
        <f t="shared" si="46"/>
        <v>0</v>
      </c>
      <c r="V252">
        <f t="shared" si="47"/>
        <v>0</v>
      </c>
      <c r="W252">
        <f t="shared" si="48"/>
        <v>0</v>
      </c>
      <c r="X252">
        <f t="shared" si="49"/>
        <v>0</v>
      </c>
      <c r="Y252">
        <f t="shared" si="50"/>
        <v>0</v>
      </c>
      <c r="Z252">
        <f t="shared" si="51"/>
        <v>0</v>
      </c>
      <c r="AA252">
        <f t="shared" si="52"/>
        <v>0</v>
      </c>
    </row>
    <row r="253" spans="2:27">
      <c r="B253" s="3">
        <v>42982</v>
      </c>
      <c r="C253" t="str">
        <f>IF(AND(B253&gt;='Calculation Sheet Crop 1'!$K$6,B253&lt;='Calculation Sheet Crop 1'!$L$6),"Initial Stage",IF(AND(B253+1&gt;'Calculation Sheet Crop 1'!$K$7,B253&lt;='Calculation Sheet Crop 1'!$L$7),"Crop Development Phase",IF(AND(B253+1&gt;'Calculation Sheet Crop 1'!$K$8,B253&lt;'Calculation Sheet Crop 1'!$L$8+1),"Mid Season",IF(AND(B253+1&gt;'Calculation Sheet Crop 1'!$K$9,B253-1&lt;'Calculation Sheet Crop 1'!$L$9),"Late Season Stage",""))))</f>
        <v/>
      </c>
      <c r="D253">
        <f>IF(MONTH(B253)=1,'General Calculation'!$E$22,IF(MONTH(B253)=2,'General Calculation'!$F$22,IF(MONTH(B253)=3,'General Calculation'!$G$22,IF(MONTH(B253)=4,'General Calculation'!$H$22,IF(MONTH(B253)=5,'General Calculation'!$I$22,IF(MONTH(B253)=6,'General Calculation'!$J$22,IF(MONTH(B253)=7,'General Calculation'!$K$22,IF(MONTH(B253)=8,'General Calculation'!$L$22,IF(MONTH(B253)=9,'General Calculation'!$M$22,IF(MONTH(B253)=10,'General Calculation'!$N$22,IF(MONTH(B253)=11,'General Calculation'!$O$22,IF(MONTH(B253)=12,'General Calculation'!$P$22,""))))))))))))</f>
        <v>5.3311999999999999</v>
      </c>
      <c r="E253" t="str">
        <f>IF(C253="Initial Stage",'Calculation Sheet Crop 1'!$M$6,IF(C253="Crop Development Phase",'Calculation Sheet Crop 1'!$M$7,IF(C253="Mid Season",'Calculation Sheet Crop 1'!$M$8,IF(C253="Late Season Stage",'Calculation Sheet Crop 1'!$M$9,""))))</f>
        <v/>
      </c>
      <c r="F253">
        <f t="shared" si="40"/>
        <v>0</v>
      </c>
      <c r="P253">
        <f t="shared" si="41"/>
        <v>0</v>
      </c>
      <c r="Q253">
        <f t="shared" si="42"/>
        <v>0</v>
      </c>
      <c r="R253">
        <f t="shared" si="43"/>
        <v>0</v>
      </c>
      <c r="S253">
        <f t="shared" si="44"/>
        <v>0</v>
      </c>
      <c r="T253">
        <f t="shared" si="45"/>
        <v>0</v>
      </c>
      <c r="U253">
        <f t="shared" si="46"/>
        <v>0</v>
      </c>
      <c r="V253">
        <f t="shared" si="47"/>
        <v>0</v>
      </c>
      <c r="W253">
        <f t="shared" si="48"/>
        <v>0</v>
      </c>
      <c r="X253">
        <f t="shared" si="49"/>
        <v>0</v>
      </c>
      <c r="Y253">
        <f t="shared" si="50"/>
        <v>0</v>
      </c>
      <c r="Z253">
        <f t="shared" si="51"/>
        <v>0</v>
      </c>
      <c r="AA253">
        <f t="shared" si="52"/>
        <v>0</v>
      </c>
    </row>
    <row r="254" spans="2:27">
      <c r="B254" s="3">
        <v>42983</v>
      </c>
      <c r="C254" t="str">
        <f>IF(AND(B254&gt;='Calculation Sheet Crop 1'!$K$6,B254&lt;='Calculation Sheet Crop 1'!$L$6),"Initial Stage",IF(AND(B254+1&gt;'Calculation Sheet Crop 1'!$K$7,B254&lt;='Calculation Sheet Crop 1'!$L$7),"Crop Development Phase",IF(AND(B254+1&gt;'Calculation Sheet Crop 1'!$K$8,B254&lt;'Calculation Sheet Crop 1'!$L$8+1),"Mid Season",IF(AND(B254+1&gt;'Calculation Sheet Crop 1'!$K$9,B254-1&lt;'Calculation Sheet Crop 1'!$L$9),"Late Season Stage",""))))</f>
        <v/>
      </c>
      <c r="D254">
        <f>IF(MONTH(B254)=1,'General Calculation'!$E$22,IF(MONTH(B254)=2,'General Calculation'!$F$22,IF(MONTH(B254)=3,'General Calculation'!$G$22,IF(MONTH(B254)=4,'General Calculation'!$H$22,IF(MONTH(B254)=5,'General Calculation'!$I$22,IF(MONTH(B254)=6,'General Calculation'!$J$22,IF(MONTH(B254)=7,'General Calculation'!$K$22,IF(MONTH(B254)=8,'General Calculation'!$L$22,IF(MONTH(B254)=9,'General Calculation'!$M$22,IF(MONTH(B254)=10,'General Calculation'!$N$22,IF(MONTH(B254)=11,'General Calculation'!$O$22,IF(MONTH(B254)=12,'General Calculation'!$P$22,""))))))))))))</f>
        <v>5.3311999999999999</v>
      </c>
      <c r="E254" t="str">
        <f>IF(C254="Initial Stage",'Calculation Sheet Crop 1'!$M$6,IF(C254="Crop Development Phase",'Calculation Sheet Crop 1'!$M$7,IF(C254="Mid Season",'Calculation Sheet Crop 1'!$M$8,IF(C254="Late Season Stage",'Calculation Sheet Crop 1'!$M$9,""))))</f>
        <v/>
      </c>
      <c r="F254">
        <f t="shared" si="40"/>
        <v>0</v>
      </c>
      <c r="P254">
        <f t="shared" si="41"/>
        <v>0</v>
      </c>
      <c r="Q254">
        <f t="shared" si="42"/>
        <v>0</v>
      </c>
      <c r="R254">
        <f t="shared" si="43"/>
        <v>0</v>
      </c>
      <c r="S254">
        <f t="shared" si="44"/>
        <v>0</v>
      </c>
      <c r="T254">
        <f t="shared" si="45"/>
        <v>0</v>
      </c>
      <c r="U254">
        <f t="shared" si="46"/>
        <v>0</v>
      </c>
      <c r="V254">
        <f t="shared" si="47"/>
        <v>0</v>
      </c>
      <c r="W254">
        <f t="shared" si="48"/>
        <v>0</v>
      </c>
      <c r="X254">
        <f t="shared" si="49"/>
        <v>0</v>
      </c>
      <c r="Y254">
        <f t="shared" si="50"/>
        <v>0</v>
      </c>
      <c r="Z254">
        <f t="shared" si="51"/>
        <v>0</v>
      </c>
      <c r="AA254">
        <f t="shared" si="52"/>
        <v>0</v>
      </c>
    </row>
    <row r="255" spans="2:27">
      <c r="B255" s="3">
        <v>42984</v>
      </c>
      <c r="C255" t="str">
        <f>IF(AND(B255&gt;='Calculation Sheet Crop 1'!$K$6,B255&lt;='Calculation Sheet Crop 1'!$L$6),"Initial Stage",IF(AND(B255+1&gt;'Calculation Sheet Crop 1'!$K$7,B255&lt;='Calculation Sheet Crop 1'!$L$7),"Crop Development Phase",IF(AND(B255+1&gt;'Calculation Sheet Crop 1'!$K$8,B255&lt;'Calculation Sheet Crop 1'!$L$8+1),"Mid Season",IF(AND(B255+1&gt;'Calculation Sheet Crop 1'!$K$9,B255-1&lt;'Calculation Sheet Crop 1'!$L$9),"Late Season Stage",""))))</f>
        <v/>
      </c>
      <c r="D255">
        <f>IF(MONTH(B255)=1,'General Calculation'!$E$22,IF(MONTH(B255)=2,'General Calculation'!$F$22,IF(MONTH(B255)=3,'General Calculation'!$G$22,IF(MONTH(B255)=4,'General Calculation'!$H$22,IF(MONTH(B255)=5,'General Calculation'!$I$22,IF(MONTH(B255)=6,'General Calculation'!$J$22,IF(MONTH(B255)=7,'General Calculation'!$K$22,IF(MONTH(B255)=8,'General Calculation'!$L$22,IF(MONTH(B255)=9,'General Calculation'!$M$22,IF(MONTH(B255)=10,'General Calculation'!$N$22,IF(MONTH(B255)=11,'General Calculation'!$O$22,IF(MONTH(B255)=12,'General Calculation'!$P$22,""))))))))))))</f>
        <v>5.3311999999999999</v>
      </c>
      <c r="E255" t="str">
        <f>IF(C255="Initial Stage",'Calculation Sheet Crop 1'!$M$6,IF(C255="Crop Development Phase",'Calculation Sheet Crop 1'!$M$7,IF(C255="Mid Season",'Calculation Sheet Crop 1'!$M$8,IF(C255="Late Season Stage",'Calculation Sheet Crop 1'!$M$9,""))))</f>
        <v/>
      </c>
      <c r="F255">
        <f t="shared" si="40"/>
        <v>0</v>
      </c>
      <c r="P255">
        <f t="shared" si="41"/>
        <v>0</v>
      </c>
      <c r="Q255">
        <f t="shared" si="42"/>
        <v>0</v>
      </c>
      <c r="R255">
        <f t="shared" si="43"/>
        <v>0</v>
      </c>
      <c r="S255">
        <f t="shared" si="44"/>
        <v>0</v>
      </c>
      <c r="T255">
        <f t="shared" si="45"/>
        <v>0</v>
      </c>
      <c r="U255">
        <f t="shared" si="46"/>
        <v>0</v>
      </c>
      <c r="V255">
        <f t="shared" si="47"/>
        <v>0</v>
      </c>
      <c r="W255">
        <f t="shared" si="48"/>
        <v>0</v>
      </c>
      <c r="X255">
        <f t="shared" si="49"/>
        <v>0</v>
      </c>
      <c r="Y255">
        <f t="shared" si="50"/>
        <v>0</v>
      </c>
      <c r="Z255">
        <f t="shared" si="51"/>
        <v>0</v>
      </c>
      <c r="AA255">
        <f t="shared" si="52"/>
        <v>0</v>
      </c>
    </row>
    <row r="256" spans="2:27">
      <c r="B256" s="3">
        <v>42985</v>
      </c>
      <c r="C256" t="str">
        <f>IF(AND(B256&gt;='Calculation Sheet Crop 1'!$K$6,B256&lt;='Calculation Sheet Crop 1'!$L$6),"Initial Stage",IF(AND(B256+1&gt;'Calculation Sheet Crop 1'!$K$7,B256&lt;='Calculation Sheet Crop 1'!$L$7),"Crop Development Phase",IF(AND(B256+1&gt;'Calculation Sheet Crop 1'!$K$8,B256&lt;'Calculation Sheet Crop 1'!$L$8+1),"Mid Season",IF(AND(B256+1&gt;'Calculation Sheet Crop 1'!$K$9,B256-1&lt;'Calculation Sheet Crop 1'!$L$9),"Late Season Stage",""))))</f>
        <v/>
      </c>
      <c r="D256">
        <f>IF(MONTH(B256)=1,'General Calculation'!$E$22,IF(MONTH(B256)=2,'General Calculation'!$F$22,IF(MONTH(B256)=3,'General Calculation'!$G$22,IF(MONTH(B256)=4,'General Calculation'!$H$22,IF(MONTH(B256)=5,'General Calculation'!$I$22,IF(MONTH(B256)=6,'General Calculation'!$J$22,IF(MONTH(B256)=7,'General Calculation'!$K$22,IF(MONTH(B256)=8,'General Calculation'!$L$22,IF(MONTH(B256)=9,'General Calculation'!$M$22,IF(MONTH(B256)=10,'General Calculation'!$N$22,IF(MONTH(B256)=11,'General Calculation'!$O$22,IF(MONTH(B256)=12,'General Calculation'!$P$22,""))))))))))))</f>
        <v>5.3311999999999999</v>
      </c>
      <c r="E256" t="str">
        <f>IF(C256="Initial Stage",'Calculation Sheet Crop 1'!$M$6,IF(C256="Crop Development Phase",'Calculation Sheet Crop 1'!$M$7,IF(C256="Mid Season",'Calculation Sheet Crop 1'!$M$8,IF(C256="Late Season Stage",'Calculation Sheet Crop 1'!$M$9,""))))</f>
        <v/>
      </c>
      <c r="F256">
        <f t="shared" si="40"/>
        <v>0</v>
      </c>
      <c r="P256">
        <f t="shared" si="41"/>
        <v>0</v>
      </c>
      <c r="Q256">
        <f t="shared" si="42"/>
        <v>0</v>
      </c>
      <c r="R256">
        <f t="shared" si="43"/>
        <v>0</v>
      </c>
      <c r="S256">
        <f t="shared" si="44"/>
        <v>0</v>
      </c>
      <c r="T256">
        <f t="shared" si="45"/>
        <v>0</v>
      </c>
      <c r="U256">
        <f t="shared" si="46"/>
        <v>0</v>
      </c>
      <c r="V256">
        <f t="shared" si="47"/>
        <v>0</v>
      </c>
      <c r="W256">
        <f t="shared" si="48"/>
        <v>0</v>
      </c>
      <c r="X256">
        <f t="shared" si="49"/>
        <v>0</v>
      </c>
      <c r="Y256">
        <f t="shared" si="50"/>
        <v>0</v>
      </c>
      <c r="Z256">
        <f t="shared" si="51"/>
        <v>0</v>
      </c>
      <c r="AA256">
        <f t="shared" si="52"/>
        <v>0</v>
      </c>
    </row>
    <row r="257" spans="2:27">
      <c r="B257" s="3">
        <v>42986</v>
      </c>
      <c r="C257" t="str">
        <f>IF(AND(B257&gt;='Calculation Sheet Crop 1'!$K$6,B257&lt;='Calculation Sheet Crop 1'!$L$6),"Initial Stage",IF(AND(B257+1&gt;'Calculation Sheet Crop 1'!$K$7,B257&lt;='Calculation Sheet Crop 1'!$L$7),"Crop Development Phase",IF(AND(B257+1&gt;'Calculation Sheet Crop 1'!$K$8,B257&lt;'Calculation Sheet Crop 1'!$L$8+1),"Mid Season",IF(AND(B257+1&gt;'Calculation Sheet Crop 1'!$K$9,B257-1&lt;'Calculation Sheet Crop 1'!$L$9),"Late Season Stage",""))))</f>
        <v/>
      </c>
      <c r="D257">
        <f>IF(MONTH(B257)=1,'General Calculation'!$E$22,IF(MONTH(B257)=2,'General Calculation'!$F$22,IF(MONTH(B257)=3,'General Calculation'!$G$22,IF(MONTH(B257)=4,'General Calculation'!$H$22,IF(MONTH(B257)=5,'General Calculation'!$I$22,IF(MONTH(B257)=6,'General Calculation'!$J$22,IF(MONTH(B257)=7,'General Calculation'!$K$22,IF(MONTH(B257)=8,'General Calculation'!$L$22,IF(MONTH(B257)=9,'General Calculation'!$M$22,IF(MONTH(B257)=10,'General Calculation'!$N$22,IF(MONTH(B257)=11,'General Calculation'!$O$22,IF(MONTH(B257)=12,'General Calculation'!$P$22,""))))))))))))</f>
        <v>5.3311999999999999</v>
      </c>
      <c r="E257" t="str">
        <f>IF(C257="Initial Stage",'Calculation Sheet Crop 1'!$M$6,IF(C257="Crop Development Phase",'Calculation Sheet Crop 1'!$M$7,IF(C257="Mid Season",'Calculation Sheet Crop 1'!$M$8,IF(C257="Late Season Stage",'Calculation Sheet Crop 1'!$M$9,""))))</f>
        <v/>
      </c>
      <c r="F257">
        <f t="shared" si="40"/>
        <v>0</v>
      </c>
      <c r="P257">
        <f t="shared" si="41"/>
        <v>0</v>
      </c>
      <c r="Q257">
        <f t="shared" si="42"/>
        <v>0</v>
      </c>
      <c r="R257">
        <f t="shared" si="43"/>
        <v>0</v>
      </c>
      <c r="S257">
        <f t="shared" si="44"/>
        <v>0</v>
      </c>
      <c r="T257">
        <f t="shared" si="45"/>
        <v>0</v>
      </c>
      <c r="U257">
        <f t="shared" si="46"/>
        <v>0</v>
      </c>
      <c r="V257">
        <f t="shared" si="47"/>
        <v>0</v>
      </c>
      <c r="W257">
        <f t="shared" si="48"/>
        <v>0</v>
      </c>
      <c r="X257">
        <f t="shared" si="49"/>
        <v>0</v>
      </c>
      <c r="Y257">
        <f t="shared" si="50"/>
        <v>0</v>
      </c>
      <c r="Z257">
        <f t="shared" si="51"/>
        <v>0</v>
      </c>
      <c r="AA257">
        <f t="shared" si="52"/>
        <v>0</v>
      </c>
    </row>
    <row r="258" spans="2:27">
      <c r="B258" s="3">
        <v>42987</v>
      </c>
      <c r="C258" t="str">
        <f>IF(AND(B258&gt;='Calculation Sheet Crop 1'!$K$6,B258&lt;='Calculation Sheet Crop 1'!$L$6),"Initial Stage",IF(AND(B258+1&gt;'Calculation Sheet Crop 1'!$K$7,B258&lt;='Calculation Sheet Crop 1'!$L$7),"Crop Development Phase",IF(AND(B258+1&gt;'Calculation Sheet Crop 1'!$K$8,B258&lt;'Calculation Sheet Crop 1'!$L$8+1),"Mid Season",IF(AND(B258+1&gt;'Calculation Sheet Crop 1'!$K$9,B258-1&lt;'Calculation Sheet Crop 1'!$L$9),"Late Season Stage",""))))</f>
        <v/>
      </c>
      <c r="D258">
        <f>IF(MONTH(B258)=1,'General Calculation'!$E$22,IF(MONTH(B258)=2,'General Calculation'!$F$22,IF(MONTH(B258)=3,'General Calculation'!$G$22,IF(MONTH(B258)=4,'General Calculation'!$H$22,IF(MONTH(B258)=5,'General Calculation'!$I$22,IF(MONTH(B258)=6,'General Calculation'!$J$22,IF(MONTH(B258)=7,'General Calculation'!$K$22,IF(MONTH(B258)=8,'General Calculation'!$L$22,IF(MONTH(B258)=9,'General Calculation'!$M$22,IF(MONTH(B258)=10,'General Calculation'!$N$22,IF(MONTH(B258)=11,'General Calculation'!$O$22,IF(MONTH(B258)=12,'General Calculation'!$P$22,""))))))))))))</f>
        <v>5.3311999999999999</v>
      </c>
      <c r="E258" t="str">
        <f>IF(C258="Initial Stage",'Calculation Sheet Crop 1'!$M$6,IF(C258="Crop Development Phase",'Calculation Sheet Crop 1'!$M$7,IF(C258="Mid Season",'Calculation Sheet Crop 1'!$M$8,IF(C258="Late Season Stage",'Calculation Sheet Crop 1'!$M$9,""))))</f>
        <v/>
      </c>
      <c r="F258">
        <f t="shared" si="40"/>
        <v>0</v>
      </c>
      <c r="P258">
        <f t="shared" si="41"/>
        <v>0</v>
      </c>
      <c r="Q258">
        <f t="shared" si="42"/>
        <v>0</v>
      </c>
      <c r="R258">
        <f t="shared" si="43"/>
        <v>0</v>
      </c>
      <c r="S258">
        <f t="shared" si="44"/>
        <v>0</v>
      </c>
      <c r="T258">
        <f t="shared" si="45"/>
        <v>0</v>
      </c>
      <c r="U258">
        <f t="shared" si="46"/>
        <v>0</v>
      </c>
      <c r="V258">
        <f t="shared" si="47"/>
        <v>0</v>
      </c>
      <c r="W258">
        <f t="shared" si="48"/>
        <v>0</v>
      </c>
      <c r="X258">
        <f t="shared" si="49"/>
        <v>0</v>
      </c>
      <c r="Y258">
        <f t="shared" si="50"/>
        <v>0</v>
      </c>
      <c r="Z258">
        <f t="shared" si="51"/>
        <v>0</v>
      </c>
      <c r="AA258">
        <f t="shared" si="52"/>
        <v>0</v>
      </c>
    </row>
    <row r="259" spans="2:27">
      <c r="B259" s="3">
        <v>42988</v>
      </c>
      <c r="C259" t="str">
        <f>IF(AND(B259&gt;='Calculation Sheet Crop 1'!$K$6,B259&lt;='Calculation Sheet Crop 1'!$L$6),"Initial Stage",IF(AND(B259+1&gt;'Calculation Sheet Crop 1'!$K$7,B259&lt;='Calculation Sheet Crop 1'!$L$7),"Crop Development Phase",IF(AND(B259+1&gt;'Calculation Sheet Crop 1'!$K$8,B259&lt;'Calculation Sheet Crop 1'!$L$8+1),"Mid Season",IF(AND(B259+1&gt;'Calculation Sheet Crop 1'!$K$9,B259-1&lt;'Calculation Sheet Crop 1'!$L$9),"Late Season Stage",""))))</f>
        <v/>
      </c>
      <c r="D259">
        <f>IF(MONTH(B259)=1,'General Calculation'!$E$22,IF(MONTH(B259)=2,'General Calculation'!$F$22,IF(MONTH(B259)=3,'General Calculation'!$G$22,IF(MONTH(B259)=4,'General Calculation'!$H$22,IF(MONTH(B259)=5,'General Calculation'!$I$22,IF(MONTH(B259)=6,'General Calculation'!$J$22,IF(MONTH(B259)=7,'General Calculation'!$K$22,IF(MONTH(B259)=8,'General Calculation'!$L$22,IF(MONTH(B259)=9,'General Calculation'!$M$22,IF(MONTH(B259)=10,'General Calculation'!$N$22,IF(MONTH(B259)=11,'General Calculation'!$O$22,IF(MONTH(B259)=12,'General Calculation'!$P$22,""))))))))))))</f>
        <v>5.3311999999999999</v>
      </c>
      <c r="E259" t="str">
        <f>IF(C259="Initial Stage",'Calculation Sheet Crop 1'!$M$6,IF(C259="Crop Development Phase",'Calculation Sheet Crop 1'!$M$7,IF(C259="Mid Season",'Calculation Sheet Crop 1'!$M$8,IF(C259="Late Season Stage",'Calculation Sheet Crop 1'!$M$9,""))))</f>
        <v/>
      </c>
      <c r="F259">
        <f t="shared" si="40"/>
        <v>0</v>
      </c>
      <c r="P259">
        <f t="shared" si="41"/>
        <v>0</v>
      </c>
      <c r="Q259">
        <f t="shared" si="42"/>
        <v>0</v>
      </c>
      <c r="R259">
        <f t="shared" si="43"/>
        <v>0</v>
      </c>
      <c r="S259">
        <f t="shared" si="44"/>
        <v>0</v>
      </c>
      <c r="T259">
        <f t="shared" si="45"/>
        <v>0</v>
      </c>
      <c r="U259">
        <f t="shared" si="46"/>
        <v>0</v>
      </c>
      <c r="V259">
        <f t="shared" si="47"/>
        <v>0</v>
      </c>
      <c r="W259">
        <f t="shared" si="48"/>
        <v>0</v>
      </c>
      <c r="X259">
        <f t="shared" si="49"/>
        <v>0</v>
      </c>
      <c r="Y259">
        <f t="shared" si="50"/>
        <v>0</v>
      </c>
      <c r="Z259">
        <f t="shared" si="51"/>
        <v>0</v>
      </c>
      <c r="AA259">
        <f t="shared" si="52"/>
        <v>0</v>
      </c>
    </row>
    <row r="260" spans="2:27">
      <c r="B260" s="3">
        <v>42989</v>
      </c>
      <c r="C260" t="str">
        <f>IF(AND(B260&gt;='Calculation Sheet Crop 1'!$K$6,B260&lt;='Calculation Sheet Crop 1'!$L$6),"Initial Stage",IF(AND(B260+1&gt;'Calculation Sheet Crop 1'!$K$7,B260&lt;='Calculation Sheet Crop 1'!$L$7),"Crop Development Phase",IF(AND(B260+1&gt;'Calculation Sheet Crop 1'!$K$8,B260&lt;'Calculation Sheet Crop 1'!$L$8+1),"Mid Season",IF(AND(B260+1&gt;'Calculation Sheet Crop 1'!$K$9,B260-1&lt;'Calculation Sheet Crop 1'!$L$9),"Late Season Stage",""))))</f>
        <v/>
      </c>
      <c r="D260">
        <f>IF(MONTH(B260)=1,'General Calculation'!$E$22,IF(MONTH(B260)=2,'General Calculation'!$F$22,IF(MONTH(B260)=3,'General Calculation'!$G$22,IF(MONTH(B260)=4,'General Calculation'!$H$22,IF(MONTH(B260)=5,'General Calculation'!$I$22,IF(MONTH(B260)=6,'General Calculation'!$J$22,IF(MONTH(B260)=7,'General Calculation'!$K$22,IF(MONTH(B260)=8,'General Calculation'!$L$22,IF(MONTH(B260)=9,'General Calculation'!$M$22,IF(MONTH(B260)=10,'General Calculation'!$N$22,IF(MONTH(B260)=11,'General Calculation'!$O$22,IF(MONTH(B260)=12,'General Calculation'!$P$22,""))))))))))))</f>
        <v>5.3311999999999999</v>
      </c>
      <c r="E260" t="str">
        <f>IF(C260="Initial Stage",'Calculation Sheet Crop 1'!$M$6,IF(C260="Crop Development Phase",'Calculation Sheet Crop 1'!$M$7,IF(C260="Mid Season",'Calculation Sheet Crop 1'!$M$8,IF(C260="Late Season Stage",'Calculation Sheet Crop 1'!$M$9,""))))</f>
        <v/>
      </c>
      <c r="F260">
        <f t="shared" si="40"/>
        <v>0</v>
      </c>
      <c r="P260">
        <f t="shared" si="41"/>
        <v>0</v>
      </c>
      <c r="Q260">
        <f t="shared" si="42"/>
        <v>0</v>
      </c>
      <c r="R260">
        <f t="shared" si="43"/>
        <v>0</v>
      </c>
      <c r="S260">
        <f t="shared" si="44"/>
        <v>0</v>
      </c>
      <c r="T260">
        <f t="shared" si="45"/>
        <v>0</v>
      </c>
      <c r="U260">
        <f t="shared" si="46"/>
        <v>0</v>
      </c>
      <c r="V260">
        <f t="shared" si="47"/>
        <v>0</v>
      </c>
      <c r="W260">
        <f t="shared" si="48"/>
        <v>0</v>
      </c>
      <c r="X260">
        <f t="shared" si="49"/>
        <v>0</v>
      </c>
      <c r="Y260">
        <f t="shared" si="50"/>
        <v>0</v>
      </c>
      <c r="Z260">
        <f t="shared" si="51"/>
        <v>0</v>
      </c>
      <c r="AA260">
        <f t="shared" si="52"/>
        <v>0</v>
      </c>
    </row>
    <row r="261" spans="2:27">
      <c r="B261" s="3">
        <v>42990</v>
      </c>
      <c r="C261" t="str">
        <f>IF(AND(B261&gt;='Calculation Sheet Crop 1'!$K$6,B261&lt;='Calculation Sheet Crop 1'!$L$6),"Initial Stage",IF(AND(B261+1&gt;'Calculation Sheet Crop 1'!$K$7,B261&lt;='Calculation Sheet Crop 1'!$L$7),"Crop Development Phase",IF(AND(B261+1&gt;'Calculation Sheet Crop 1'!$K$8,B261&lt;'Calculation Sheet Crop 1'!$L$8+1),"Mid Season",IF(AND(B261+1&gt;'Calculation Sheet Crop 1'!$K$9,B261-1&lt;'Calculation Sheet Crop 1'!$L$9),"Late Season Stage",""))))</f>
        <v/>
      </c>
      <c r="D261">
        <f>IF(MONTH(B261)=1,'General Calculation'!$E$22,IF(MONTH(B261)=2,'General Calculation'!$F$22,IF(MONTH(B261)=3,'General Calculation'!$G$22,IF(MONTH(B261)=4,'General Calculation'!$H$22,IF(MONTH(B261)=5,'General Calculation'!$I$22,IF(MONTH(B261)=6,'General Calculation'!$J$22,IF(MONTH(B261)=7,'General Calculation'!$K$22,IF(MONTH(B261)=8,'General Calculation'!$L$22,IF(MONTH(B261)=9,'General Calculation'!$M$22,IF(MONTH(B261)=10,'General Calculation'!$N$22,IF(MONTH(B261)=11,'General Calculation'!$O$22,IF(MONTH(B261)=12,'General Calculation'!$P$22,""))))))))))))</f>
        <v>5.3311999999999999</v>
      </c>
      <c r="E261" t="str">
        <f>IF(C261="Initial Stage",'Calculation Sheet Crop 1'!$M$6,IF(C261="Crop Development Phase",'Calculation Sheet Crop 1'!$M$7,IF(C261="Mid Season",'Calculation Sheet Crop 1'!$M$8,IF(C261="Late Season Stage",'Calculation Sheet Crop 1'!$M$9,""))))</f>
        <v/>
      </c>
      <c r="F261">
        <f t="shared" si="40"/>
        <v>0</v>
      </c>
      <c r="P261">
        <f t="shared" si="41"/>
        <v>0</v>
      </c>
      <c r="Q261">
        <f t="shared" si="42"/>
        <v>0</v>
      </c>
      <c r="R261">
        <f t="shared" si="43"/>
        <v>0</v>
      </c>
      <c r="S261">
        <f t="shared" si="44"/>
        <v>0</v>
      </c>
      <c r="T261">
        <f t="shared" si="45"/>
        <v>0</v>
      </c>
      <c r="U261">
        <f t="shared" si="46"/>
        <v>0</v>
      </c>
      <c r="V261">
        <f t="shared" si="47"/>
        <v>0</v>
      </c>
      <c r="W261">
        <f t="shared" si="48"/>
        <v>0</v>
      </c>
      <c r="X261">
        <f t="shared" si="49"/>
        <v>0</v>
      </c>
      <c r="Y261">
        <f t="shared" si="50"/>
        <v>0</v>
      </c>
      <c r="Z261">
        <f t="shared" si="51"/>
        <v>0</v>
      </c>
      <c r="AA261">
        <f t="shared" si="52"/>
        <v>0</v>
      </c>
    </row>
    <row r="262" spans="2:27">
      <c r="B262" s="3">
        <v>42991</v>
      </c>
      <c r="C262" t="str">
        <f>IF(AND(B262&gt;='Calculation Sheet Crop 1'!$K$6,B262&lt;='Calculation Sheet Crop 1'!$L$6),"Initial Stage",IF(AND(B262+1&gt;'Calculation Sheet Crop 1'!$K$7,B262&lt;='Calculation Sheet Crop 1'!$L$7),"Crop Development Phase",IF(AND(B262+1&gt;'Calculation Sheet Crop 1'!$K$8,B262&lt;'Calculation Sheet Crop 1'!$L$8+1),"Mid Season",IF(AND(B262+1&gt;'Calculation Sheet Crop 1'!$K$9,B262-1&lt;'Calculation Sheet Crop 1'!$L$9),"Late Season Stage",""))))</f>
        <v/>
      </c>
      <c r="D262">
        <f>IF(MONTH(B262)=1,'General Calculation'!$E$22,IF(MONTH(B262)=2,'General Calculation'!$F$22,IF(MONTH(B262)=3,'General Calculation'!$G$22,IF(MONTH(B262)=4,'General Calculation'!$H$22,IF(MONTH(B262)=5,'General Calculation'!$I$22,IF(MONTH(B262)=6,'General Calculation'!$J$22,IF(MONTH(B262)=7,'General Calculation'!$K$22,IF(MONTH(B262)=8,'General Calculation'!$L$22,IF(MONTH(B262)=9,'General Calculation'!$M$22,IF(MONTH(B262)=10,'General Calculation'!$N$22,IF(MONTH(B262)=11,'General Calculation'!$O$22,IF(MONTH(B262)=12,'General Calculation'!$P$22,""))))))))))))</f>
        <v>5.3311999999999999</v>
      </c>
      <c r="E262" t="str">
        <f>IF(C262="Initial Stage",'Calculation Sheet Crop 1'!$M$6,IF(C262="Crop Development Phase",'Calculation Sheet Crop 1'!$M$7,IF(C262="Mid Season",'Calculation Sheet Crop 1'!$M$8,IF(C262="Late Season Stage",'Calculation Sheet Crop 1'!$M$9,""))))</f>
        <v/>
      </c>
      <c r="F262">
        <f t="shared" si="40"/>
        <v>0</v>
      </c>
      <c r="P262">
        <f t="shared" si="41"/>
        <v>0</v>
      </c>
      <c r="Q262">
        <f t="shared" si="42"/>
        <v>0</v>
      </c>
      <c r="R262">
        <f t="shared" si="43"/>
        <v>0</v>
      </c>
      <c r="S262">
        <f t="shared" si="44"/>
        <v>0</v>
      </c>
      <c r="T262">
        <f t="shared" si="45"/>
        <v>0</v>
      </c>
      <c r="U262">
        <f t="shared" si="46"/>
        <v>0</v>
      </c>
      <c r="V262">
        <f t="shared" si="47"/>
        <v>0</v>
      </c>
      <c r="W262">
        <f t="shared" si="48"/>
        <v>0</v>
      </c>
      <c r="X262">
        <f t="shared" si="49"/>
        <v>0</v>
      </c>
      <c r="Y262">
        <f t="shared" si="50"/>
        <v>0</v>
      </c>
      <c r="Z262">
        <f t="shared" si="51"/>
        <v>0</v>
      </c>
      <c r="AA262">
        <f t="shared" si="52"/>
        <v>0</v>
      </c>
    </row>
    <row r="263" spans="2:27">
      <c r="B263" s="3">
        <v>42992</v>
      </c>
      <c r="C263" t="str">
        <f>IF(AND(B263&gt;='Calculation Sheet Crop 1'!$K$6,B263&lt;='Calculation Sheet Crop 1'!$L$6),"Initial Stage",IF(AND(B263+1&gt;'Calculation Sheet Crop 1'!$K$7,B263&lt;='Calculation Sheet Crop 1'!$L$7),"Crop Development Phase",IF(AND(B263+1&gt;'Calculation Sheet Crop 1'!$K$8,B263&lt;'Calculation Sheet Crop 1'!$L$8+1),"Mid Season",IF(AND(B263+1&gt;'Calculation Sheet Crop 1'!$K$9,B263-1&lt;'Calculation Sheet Crop 1'!$L$9),"Late Season Stage",""))))</f>
        <v/>
      </c>
      <c r="D263">
        <f>IF(MONTH(B263)=1,'General Calculation'!$E$22,IF(MONTH(B263)=2,'General Calculation'!$F$22,IF(MONTH(B263)=3,'General Calculation'!$G$22,IF(MONTH(B263)=4,'General Calculation'!$H$22,IF(MONTH(B263)=5,'General Calculation'!$I$22,IF(MONTH(B263)=6,'General Calculation'!$J$22,IF(MONTH(B263)=7,'General Calculation'!$K$22,IF(MONTH(B263)=8,'General Calculation'!$L$22,IF(MONTH(B263)=9,'General Calculation'!$M$22,IF(MONTH(B263)=10,'General Calculation'!$N$22,IF(MONTH(B263)=11,'General Calculation'!$O$22,IF(MONTH(B263)=12,'General Calculation'!$P$22,""))))))))))))</f>
        <v>5.3311999999999999</v>
      </c>
      <c r="E263" t="str">
        <f>IF(C263="Initial Stage",'Calculation Sheet Crop 1'!$M$6,IF(C263="Crop Development Phase",'Calculation Sheet Crop 1'!$M$7,IF(C263="Mid Season",'Calculation Sheet Crop 1'!$M$8,IF(C263="Late Season Stage",'Calculation Sheet Crop 1'!$M$9,""))))</f>
        <v/>
      </c>
      <c r="F263">
        <f t="shared" si="40"/>
        <v>0</v>
      </c>
      <c r="P263">
        <f t="shared" si="41"/>
        <v>0</v>
      </c>
      <c r="Q263">
        <f t="shared" si="42"/>
        <v>0</v>
      </c>
      <c r="R263">
        <f t="shared" si="43"/>
        <v>0</v>
      </c>
      <c r="S263">
        <f t="shared" si="44"/>
        <v>0</v>
      </c>
      <c r="T263">
        <f t="shared" si="45"/>
        <v>0</v>
      </c>
      <c r="U263">
        <f t="shared" si="46"/>
        <v>0</v>
      </c>
      <c r="V263">
        <f t="shared" si="47"/>
        <v>0</v>
      </c>
      <c r="W263">
        <f t="shared" si="48"/>
        <v>0</v>
      </c>
      <c r="X263">
        <f t="shared" si="49"/>
        <v>0</v>
      </c>
      <c r="Y263">
        <f t="shared" si="50"/>
        <v>0</v>
      </c>
      <c r="Z263">
        <f t="shared" si="51"/>
        <v>0</v>
      </c>
      <c r="AA263">
        <f t="shared" si="52"/>
        <v>0</v>
      </c>
    </row>
    <row r="264" spans="2:27">
      <c r="B264" s="3">
        <v>42993</v>
      </c>
      <c r="C264" t="str">
        <f>IF(AND(B264&gt;='Calculation Sheet Crop 1'!$K$6,B264&lt;='Calculation Sheet Crop 1'!$L$6),"Initial Stage",IF(AND(B264+1&gt;'Calculation Sheet Crop 1'!$K$7,B264&lt;='Calculation Sheet Crop 1'!$L$7),"Crop Development Phase",IF(AND(B264+1&gt;'Calculation Sheet Crop 1'!$K$8,B264&lt;'Calculation Sheet Crop 1'!$L$8+1),"Mid Season",IF(AND(B264+1&gt;'Calculation Sheet Crop 1'!$K$9,B264-1&lt;'Calculation Sheet Crop 1'!$L$9),"Late Season Stage",""))))</f>
        <v/>
      </c>
      <c r="D264">
        <f>IF(MONTH(B264)=1,'General Calculation'!$E$22,IF(MONTH(B264)=2,'General Calculation'!$F$22,IF(MONTH(B264)=3,'General Calculation'!$G$22,IF(MONTH(B264)=4,'General Calculation'!$H$22,IF(MONTH(B264)=5,'General Calculation'!$I$22,IF(MONTH(B264)=6,'General Calculation'!$J$22,IF(MONTH(B264)=7,'General Calculation'!$K$22,IF(MONTH(B264)=8,'General Calculation'!$L$22,IF(MONTH(B264)=9,'General Calculation'!$M$22,IF(MONTH(B264)=10,'General Calculation'!$N$22,IF(MONTH(B264)=11,'General Calculation'!$O$22,IF(MONTH(B264)=12,'General Calculation'!$P$22,""))))))))))))</f>
        <v>5.3311999999999999</v>
      </c>
      <c r="E264" t="str">
        <f>IF(C264="Initial Stage",'Calculation Sheet Crop 1'!$M$6,IF(C264="Crop Development Phase",'Calculation Sheet Crop 1'!$M$7,IF(C264="Mid Season",'Calculation Sheet Crop 1'!$M$8,IF(C264="Late Season Stage",'Calculation Sheet Crop 1'!$M$9,""))))</f>
        <v/>
      </c>
      <c r="F264">
        <f t="shared" ref="F264:F327" si="53">IFERROR((D264*E264),0)</f>
        <v>0</v>
      </c>
      <c r="P264">
        <f t="shared" ref="P264:P327" si="54">IF(MONTH($B264)=1,$F264,0)</f>
        <v>0</v>
      </c>
      <c r="Q264">
        <f t="shared" ref="Q264:Q327" si="55">IF(MONTH($B264)=2,$F264,0)</f>
        <v>0</v>
      </c>
      <c r="R264">
        <f t="shared" ref="R264:R327" si="56">IF(MONTH($B264)=3,$F264,0)</f>
        <v>0</v>
      </c>
      <c r="S264">
        <f t="shared" ref="S264:S327" si="57">IF(MONTH($B264)=4,$F264,0)</f>
        <v>0</v>
      </c>
      <c r="T264">
        <f t="shared" ref="T264:T327" si="58">IF(MONTH($B264)=5,$F264,0)</f>
        <v>0</v>
      </c>
      <c r="U264">
        <f t="shared" ref="U264:U327" si="59">IF(MONTH($B264)=6,$F264,0)</f>
        <v>0</v>
      </c>
      <c r="V264">
        <f t="shared" ref="V264:V327" si="60">IF(MONTH($B264)=7,$F264,0)</f>
        <v>0</v>
      </c>
      <c r="W264">
        <f t="shared" ref="W264:W327" si="61">IF(MONTH($B264)=8,$F264,0)</f>
        <v>0</v>
      </c>
      <c r="X264">
        <f t="shared" ref="X264:X327" si="62">IF(MONTH($B264)=9,$F264,0)</f>
        <v>0</v>
      </c>
      <c r="Y264">
        <f t="shared" ref="Y264:Y327" si="63">IF(MONTH($B264)=10,$F264,0)</f>
        <v>0</v>
      </c>
      <c r="Z264">
        <f t="shared" ref="Z264:Z327" si="64">IF(MONTH($B264)=11,$F264,0)</f>
        <v>0</v>
      </c>
      <c r="AA264">
        <f t="shared" ref="AA264:AA327" si="65">IF(MONTH($B264)=12,$F264,0)</f>
        <v>0</v>
      </c>
    </row>
    <row r="265" spans="2:27">
      <c r="B265" s="3">
        <v>42994</v>
      </c>
      <c r="C265" t="str">
        <f>IF(AND(B265&gt;='Calculation Sheet Crop 1'!$K$6,B265&lt;='Calculation Sheet Crop 1'!$L$6),"Initial Stage",IF(AND(B265+1&gt;'Calculation Sheet Crop 1'!$K$7,B265&lt;='Calculation Sheet Crop 1'!$L$7),"Crop Development Phase",IF(AND(B265+1&gt;'Calculation Sheet Crop 1'!$K$8,B265&lt;'Calculation Sheet Crop 1'!$L$8+1),"Mid Season",IF(AND(B265+1&gt;'Calculation Sheet Crop 1'!$K$9,B265-1&lt;'Calculation Sheet Crop 1'!$L$9),"Late Season Stage",""))))</f>
        <v/>
      </c>
      <c r="D265">
        <f>IF(MONTH(B265)=1,'General Calculation'!$E$22,IF(MONTH(B265)=2,'General Calculation'!$F$22,IF(MONTH(B265)=3,'General Calculation'!$G$22,IF(MONTH(B265)=4,'General Calculation'!$H$22,IF(MONTH(B265)=5,'General Calculation'!$I$22,IF(MONTH(B265)=6,'General Calculation'!$J$22,IF(MONTH(B265)=7,'General Calculation'!$K$22,IF(MONTH(B265)=8,'General Calculation'!$L$22,IF(MONTH(B265)=9,'General Calculation'!$M$22,IF(MONTH(B265)=10,'General Calculation'!$N$22,IF(MONTH(B265)=11,'General Calculation'!$O$22,IF(MONTH(B265)=12,'General Calculation'!$P$22,""))))))))))))</f>
        <v>5.3311999999999999</v>
      </c>
      <c r="E265" t="str">
        <f>IF(C265="Initial Stage",'Calculation Sheet Crop 1'!$M$6,IF(C265="Crop Development Phase",'Calculation Sheet Crop 1'!$M$7,IF(C265="Mid Season",'Calculation Sheet Crop 1'!$M$8,IF(C265="Late Season Stage",'Calculation Sheet Crop 1'!$M$9,""))))</f>
        <v/>
      </c>
      <c r="F265">
        <f t="shared" si="53"/>
        <v>0</v>
      </c>
      <c r="P265">
        <f t="shared" si="54"/>
        <v>0</v>
      </c>
      <c r="Q265">
        <f t="shared" si="55"/>
        <v>0</v>
      </c>
      <c r="R265">
        <f t="shared" si="56"/>
        <v>0</v>
      </c>
      <c r="S265">
        <f t="shared" si="57"/>
        <v>0</v>
      </c>
      <c r="T265">
        <f t="shared" si="58"/>
        <v>0</v>
      </c>
      <c r="U265">
        <f t="shared" si="59"/>
        <v>0</v>
      </c>
      <c r="V265">
        <f t="shared" si="60"/>
        <v>0</v>
      </c>
      <c r="W265">
        <f t="shared" si="61"/>
        <v>0</v>
      </c>
      <c r="X265">
        <f t="shared" si="62"/>
        <v>0</v>
      </c>
      <c r="Y265">
        <f t="shared" si="63"/>
        <v>0</v>
      </c>
      <c r="Z265">
        <f t="shared" si="64"/>
        <v>0</v>
      </c>
      <c r="AA265">
        <f t="shared" si="65"/>
        <v>0</v>
      </c>
    </row>
    <row r="266" spans="2:27">
      <c r="B266" s="3">
        <v>42995</v>
      </c>
      <c r="C266" t="str">
        <f>IF(AND(B266&gt;='Calculation Sheet Crop 1'!$K$6,B266&lt;='Calculation Sheet Crop 1'!$L$6),"Initial Stage",IF(AND(B266+1&gt;'Calculation Sheet Crop 1'!$K$7,B266&lt;='Calculation Sheet Crop 1'!$L$7),"Crop Development Phase",IF(AND(B266+1&gt;'Calculation Sheet Crop 1'!$K$8,B266&lt;'Calculation Sheet Crop 1'!$L$8+1),"Mid Season",IF(AND(B266+1&gt;'Calculation Sheet Crop 1'!$K$9,B266-1&lt;'Calculation Sheet Crop 1'!$L$9),"Late Season Stage",""))))</f>
        <v/>
      </c>
      <c r="D266">
        <f>IF(MONTH(B266)=1,'General Calculation'!$E$22,IF(MONTH(B266)=2,'General Calculation'!$F$22,IF(MONTH(B266)=3,'General Calculation'!$G$22,IF(MONTH(B266)=4,'General Calculation'!$H$22,IF(MONTH(B266)=5,'General Calculation'!$I$22,IF(MONTH(B266)=6,'General Calculation'!$J$22,IF(MONTH(B266)=7,'General Calculation'!$K$22,IF(MONTH(B266)=8,'General Calculation'!$L$22,IF(MONTH(B266)=9,'General Calculation'!$M$22,IF(MONTH(B266)=10,'General Calculation'!$N$22,IF(MONTH(B266)=11,'General Calculation'!$O$22,IF(MONTH(B266)=12,'General Calculation'!$P$22,""))))))))))))</f>
        <v>5.3311999999999999</v>
      </c>
      <c r="E266" t="str">
        <f>IF(C266="Initial Stage",'Calculation Sheet Crop 1'!$M$6,IF(C266="Crop Development Phase",'Calculation Sheet Crop 1'!$M$7,IF(C266="Mid Season",'Calculation Sheet Crop 1'!$M$8,IF(C266="Late Season Stage",'Calculation Sheet Crop 1'!$M$9,""))))</f>
        <v/>
      </c>
      <c r="F266">
        <f t="shared" si="53"/>
        <v>0</v>
      </c>
      <c r="P266">
        <f t="shared" si="54"/>
        <v>0</v>
      </c>
      <c r="Q266">
        <f t="shared" si="55"/>
        <v>0</v>
      </c>
      <c r="R266">
        <f t="shared" si="56"/>
        <v>0</v>
      </c>
      <c r="S266">
        <f t="shared" si="57"/>
        <v>0</v>
      </c>
      <c r="T266">
        <f t="shared" si="58"/>
        <v>0</v>
      </c>
      <c r="U266">
        <f t="shared" si="59"/>
        <v>0</v>
      </c>
      <c r="V266">
        <f t="shared" si="60"/>
        <v>0</v>
      </c>
      <c r="W266">
        <f t="shared" si="61"/>
        <v>0</v>
      </c>
      <c r="X266">
        <f t="shared" si="62"/>
        <v>0</v>
      </c>
      <c r="Y266">
        <f t="shared" si="63"/>
        <v>0</v>
      </c>
      <c r="Z266">
        <f t="shared" si="64"/>
        <v>0</v>
      </c>
      <c r="AA266">
        <f t="shared" si="65"/>
        <v>0</v>
      </c>
    </row>
    <row r="267" spans="2:27">
      <c r="B267" s="3">
        <v>42996</v>
      </c>
      <c r="C267" t="str">
        <f>IF(AND(B267&gt;='Calculation Sheet Crop 1'!$K$6,B267&lt;='Calculation Sheet Crop 1'!$L$6),"Initial Stage",IF(AND(B267+1&gt;'Calculation Sheet Crop 1'!$K$7,B267&lt;='Calculation Sheet Crop 1'!$L$7),"Crop Development Phase",IF(AND(B267+1&gt;'Calculation Sheet Crop 1'!$K$8,B267&lt;'Calculation Sheet Crop 1'!$L$8+1),"Mid Season",IF(AND(B267+1&gt;'Calculation Sheet Crop 1'!$K$9,B267-1&lt;'Calculation Sheet Crop 1'!$L$9),"Late Season Stage",""))))</f>
        <v/>
      </c>
      <c r="D267">
        <f>IF(MONTH(B267)=1,'General Calculation'!$E$22,IF(MONTH(B267)=2,'General Calculation'!$F$22,IF(MONTH(B267)=3,'General Calculation'!$G$22,IF(MONTH(B267)=4,'General Calculation'!$H$22,IF(MONTH(B267)=5,'General Calculation'!$I$22,IF(MONTH(B267)=6,'General Calculation'!$J$22,IF(MONTH(B267)=7,'General Calculation'!$K$22,IF(MONTH(B267)=8,'General Calculation'!$L$22,IF(MONTH(B267)=9,'General Calculation'!$M$22,IF(MONTH(B267)=10,'General Calculation'!$N$22,IF(MONTH(B267)=11,'General Calculation'!$O$22,IF(MONTH(B267)=12,'General Calculation'!$P$22,""))))))))))))</f>
        <v>5.3311999999999999</v>
      </c>
      <c r="E267" t="str">
        <f>IF(C267="Initial Stage",'Calculation Sheet Crop 1'!$M$6,IF(C267="Crop Development Phase",'Calculation Sheet Crop 1'!$M$7,IF(C267="Mid Season",'Calculation Sheet Crop 1'!$M$8,IF(C267="Late Season Stage",'Calculation Sheet Crop 1'!$M$9,""))))</f>
        <v/>
      </c>
      <c r="F267">
        <f t="shared" si="53"/>
        <v>0</v>
      </c>
      <c r="P267">
        <f t="shared" si="54"/>
        <v>0</v>
      </c>
      <c r="Q267">
        <f t="shared" si="55"/>
        <v>0</v>
      </c>
      <c r="R267">
        <f t="shared" si="56"/>
        <v>0</v>
      </c>
      <c r="S267">
        <f t="shared" si="57"/>
        <v>0</v>
      </c>
      <c r="T267">
        <f t="shared" si="58"/>
        <v>0</v>
      </c>
      <c r="U267">
        <f t="shared" si="59"/>
        <v>0</v>
      </c>
      <c r="V267">
        <f t="shared" si="60"/>
        <v>0</v>
      </c>
      <c r="W267">
        <f t="shared" si="61"/>
        <v>0</v>
      </c>
      <c r="X267">
        <f t="shared" si="62"/>
        <v>0</v>
      </c>
      <c r="Y267">
        <f t="shared" si="63"/>
        <v>0</v>
      </c>
      <c r="Z267">
        <f t="shared" si="64"/>
        <v>0</v>
      </c>
      <c r="AA267">
        <f t="shared" si="65"/>
        <v>0</v>
      </c>
    </row>
    <row r="268" spans="2:27">
      <c r="B268" s="3">
        <v>42997</v>
      </c>
      <c r="C268" t="str">
        <f>IF(AND(B268&gt;='Calculation Sheet Crop 1'!$K$6,B268&lt;='Calculation Sheet Crop 1'!$L$6),"Initial Stage",IF(AND(B268+1&gt;'Calculation Sheet Crop 1'!$K$7,B268&lt;='Calculation Sheet Crop 1'!$L$7),"Crop Development Phase",IF(AND(B268+1&gt;'Calculation Sheet Crop 1'!$K$8,B268&lt;'Calculation Sheet Crop 1'!$L$8+1),"Mid Season",IF(AND(B268+1&gt;'Calculation Sheet Crop 1'!$K$9,B268-1&lt;'Calculation Sheet Crop 1'!$L$9),"Late Season Stage",""))))</f>
        <v/>
      </c>
      <c r="D268">
        <f>IF(MONTH(B268)=1,'General Calculation'!$E$22,IF(MONTH(B268)=2,'General Calculation'!$F$22,IF(MONTH(B268)=3,'General Calculation'!$G$22,IF(MONTH(B268)=4,'General Calculation'!$H$22,IF(MONTH(B268)=5,'General Calculation'!$I$22,IF(MONTH(B268)=6,'General Calculation'!$J$22,IF(MONTH(B268)=7,'General Calculation'!$K$22,IF(MONTH(B268)=8,'General Calculation'!$L$22,IF(MONTH(B268)=9,'General Calculation'!$M$22,IF(MONTH(B268)=10,'General Calculation'!$N$22,IF(MONTH(B268)=11,'General Calculation'!$O$22,IF(MONTH(B268)=12,'General Calculation'!$P$22,""))))))))))))</f>
        <v>5.3311999999999999</v>
      </c>
      <c r="E268" t="str">
        <f>IF(C268="Initial Stage",'Calculation Sheet Crop 1'!$M$6,IF(C268="Crop Development Phase",'Calculation Sheet Crop 1'!$M$7,IF(C268="Mid Season",'Calculation Sheet Crop 1'!$M$8,IF(C268="Late Season Stage",'Calculation Sheet Crop 1'!$M$9,""))))</f>
        <v/>
      </c>
      <c r="F268">
        <f t="shared" si="53"/>
        <v>0</v>
      </c>
      <c r="P268">
        <f t="shared" si="54"/>
        <v>0</v>
      </c>
      <c r="Q268">
        <f t="shared" si="55"/>
        <v>0</v>
      </c>
      <c r="R268">
        <f t="shared" si="56"/>
        <v>0</v>
      </c>
      <c r="S268">
        <f t="shared" si="57"/>
        <v>0</v>
      </c>
      <c r="T268">
        <f t="shared" si="58"/>
        <v>0</v>
      </c>
      <c r="U268">
        <f t="shared" si="59"/>
        <v>0</v>
      </c>
      <c r="V268">
        <f t="shared" si="60"/>
        <v>0</v>
      </c>
      <c r="W268">
        <f t="shared" si="61"/>
        <v>0</v>
      </c>
      <c r="X268">
        <f t="shared" si="62"/>
        <v>0</v>
      </c>
      <c r="Y268">
        <f t="shared" si="63"/>
        <v>0</v>
      </c>
      <c r="Z268">
        <f t="shared" si="64"/>
        <v>0</v>
      </c>
      <c r="AA268">
        <f t="shared" si="65"/>
        <v>0</v>
      </c>
    </row>
    <row r="269" spans="2:27">
      <c r="B269" s="3">
        <v>42998</v>
      </c>
      <c r="C269" t="str">
        <f>IF(AND(B269&gt;='Calculation Sheet Crop 1'!$K$6,B269&lt;='Calculation Sheet Crop 1'!$L$6),"Initial Stage",IF(AND(B269+1&gt;'Calculation Sheet Crop 1'!$K$7,B269&lt;='Calculation Sheet Crop 1'!$L$7),"Crop Development Phase",IF(AND(B269+1&gt;'Calculation Sheet Crop 1'!$K$8,B269&lt;'Calculation Sheet Crop 1'!$L$8+1),"Mid Season",IF(AND(B269+1&gt;'Calculation Sheet Crop 1'!$K$9,B269-1&lt;'Calculation Sheet Crop 1'!$L$9),"Late Season Stage",""))))</f>
        <v/>
      </c>
      <c r="D269">
        <f>IF(MONTH(B269)=1,'General Calculation'!$E$22,IF(MONTH(B269)=2,'General Calculation'!$F$22,IF(MONTH(B269)=3,'General Calculation'!$G$22,IF(MONTH(B269)=4,'General Calculation'!$H$22,IF(MONTH(B269)=5,'General Calculation'!$I$22,IF(MONTH(B269)=6,'General Calculation'!$J$22,IF(MONTH(B269)=7,'General Calculation'!$K$22,IF(MONTH(B269)=8,'General Calculation'!$L$22,IF(MONTH(B269)=9,'General Calculation'!$M$22,IF(MONTH(B269)=10,'General Calculation'!$N$22,IF(MONTH(B269)=11,'General Calculation'!$O$22,IF(MONTH(B269)=12,'General Calculation'!$P$22,""))))))))))))</f>
        <v>5.3311999999999999</v>
      </c>
      <c r="E269" t="str">
        <f>IF(C269="Initial Stage",'Calculation Sheet Crop 1'!$M$6,IF(C269="Crop Development Phase",'Calculation Sheet Crop 1'!$M$7,IF(C269="Mid Season",'Calculation Sheet Crop 1'!$M$8,IF(C269="Late Season Stage",'Calculation Sheet Crop 1'!$M$9,""))))</f>
        <v/>
      </c>
      <c r="F269">
        <f t="shared" si="53"/>
        <v>0</v>
      </c>
      <c r="P269">
        <f t="shared" si="54"/>
        <v>0</v>
      </c>
      <c r="Q269">
        <f t="shared" si="55"/>
        <v>0</v>
      </c>
      <c r="R269">
        <f t="shared" si="56"/>
        <v>0</v>
      </c>
      <c r="S269">
        <f t="shared" si="57"/>
        <v>0</v>
      </c>
      <c r="T269">
        <f t="shared" si="58"/>
        <v>0</v>
      </c>
      <c r="U269">
        <f t="shared" si="59"/>
        <v>0</v>
      </c>
      <c r="V269">
        <f t="shared" si="60"/>
        <v>0</v>
      </c>
      <c r="W269">
        <f t="shared" si="61"/>
        <v>0</v>
      </c>
      <c r="X269">
        <f t="shared" si="62"/>
        <v>0</v>
      </c>
      <c r="Y269">
        <f t="shared" si="63"/>
        <v>0</v>
      </c>
      <c r="Z269">
        <f t="shared" si="64"/>
        <v>0</v>
      </c>
      <c r="AA269">
        <f t="shared" si="65"/>
        <v>0</v>
      </c>
    </row>
    <row r="270" spans="2:27">
      <c r="B270" s="3">
        <v>42999</v>
      </c>
      <c r="C270" t="str">
        <f>IF(AND(B270&gt;='Calculation Sheet Crop 1'!$K$6,B270&lt;='Calculation Sheet Crop 1'!$L$6),"Initial Stage",IF(AND(B270+1&gt;'Calculation Sheet Crop 1'!$K$7,B270&lt;='Calculation Sheet Crop 1'!$L$7),"Crop Development Phase",IF(AND(B270+1&gt;'Calculation Sheet Crop 1'!$K$8,B270&lt;'Calculation Sheet Crop 1'!$L$8+1),"Mid Season",IF(AND(B270+1&gt;'Calculation Sheet Crop 1'!$K$9,B270-1&lt;'Calculation Sheet Crop 1'!$L$9),"Late Season Stage",""))))</f>
        <v/>
      </c>
      <c r="D270">
        <f>IF(MONTH(B270)=1,'General Calculation'!$E$22,IF(MONTH(B270)=2,'General Calculation'!$F$22,IF(MONTH(B270)=3,'General Calculation'!$G$22,IF(MONTH(B270)=4,'General Calculation'!$H$22,IF(MONTH(B270)=5,'General Calculation'!$I$22,IF(MONTH(B270)=6,'General Calculation'!$J$22,IF(MONTH(B270)=7,'General Calculation'!$K$22,IF(MONTH(B270)=8,'General Calculation'!$L$22,IF(MONTH(B270)=9,'General Calculation'!$M$22,IF(MONTH(B270)=10,'General Calculation'!$N$22,IF(MONTH(B270)=11,'General Calculation'!$O$22,IF(MONTH(B270)=12,'General Calculation'!$P$22,""))))))))))))</f>
        <v>5.3311999999999999</v>
      </c>
      <c r="E270" t="str">
        <f>IF(C270="Initial Stage",'Calculation Sheet Crop 1'!$M$6,IF(C270="Crop Development Phase",'Calculation Sheet Crop 1'!$M$7,IF(C270="Mid Season",'Calculation Sheet Crop 1'!$M$8,IF(C270="Late Season Stage",'Calculation Sheet Crop 1'!$M$9,""))))</f>
        <v/>
      </c>
      <c r="F270">
        <f t="shared" si="53"/>
        <v>0</v>
      </c>
      <c r="P270">
        <f t="shared" si="54"/>
        <v>0</v>
      </c>
      <c r="Q270">
        <f t="shared" si="55"/>
        <v>0</v>
      </c>
      <c r="R270">
        <f t="shared" si="56"/>
        <v>0</v>
      </c>
      <c r="S270">
        <f t="shared" si="57"/>
        <v>0</v>
      </c>
      <c r="T270">
        <f t="shared" si="58"/>
        <v>0</v>
      </c>
      <c r="U270">
        <f t="shared" si="59"/>
        <v>0</v>
      </c>
      <c r="V270">
        <f t="shared" si="60"/>
        <v>0</v>
      </c>
      <c r="W270">
        <f t="shared" si="61"/>
        <v>0</v>
      </c>
      <c r="X270">
        <f t="shared" si="62"/>
        <v>0</v>
      </c>
      <c r="Y270">
        <f t="shared" si="63"/>
        <v>0</v>
      </c>
      <c r="Z270">
        <f t="shared" si="64"/>
        <v>0</v>
      </c>
      <c r="AA270">
        <f t="shared" si="65"/>
        <v>0</v>
      </c>
    </row>
    <row r="271" spans="2:27">
      <c r="B271" s="3">
        <v>43000</v>
      </c>
      <c r="C271" t="str">
        <f>IF(AND(B271&gt;='Calculation Sheet Crop 1'!$K$6,B271&lt;='Calculation Sheet Crop 1'!$L$6),"Initial Stage",IF(AND(B271+1&gt;'Calculation Sheet Crop 1'!$K$7,B271&lt;='Calculation Sheet Crop 1'!$L$7),"Crop Development Phase",IF(AND(B271+1&gt;'Calculation Sheet Crop 1'!$K$8,B271&lt;'Calculation Sheet Crop 1'!$L$8+1),"Mid Season",IF(AND(B271+1&gt;'Calculation Sheet Crop 1'!$K$9,B271-1&lt;'Calculation Sheet Crop 1'!$L$9),"Late Season Stage",""))))</f>
        <v/>
      </c>
      <c r="D271">
        <f>IF(MONTH(B271)=1,'General Calculation'!$E$22,IF(MONTH(B271)=2,'General Calculation'!$F$22,IF(MONTH(B271)=3,'General Calculation'!$G$22,IF(MONTH(B271)=4,'General Calculation'!$H$22,IF(MONTH(B271)=5,'General Calculation'!$I$22,IF(MONTH(B271)=6,'General Calculation'!$J$22,IF(MONTH(B271)=7,'General Calculation'!$K$22,IF(MONTH(B271)=8,'General Calculation'!$L$22,IF(MONTH(B271)=9,'General Calculation'!$M$22,IF(MONTH(B271)=10,'General Calculation'!$N$22,IF(MONTH(B271)=11,'General Calculation'!$O$22,IF(MONTH(B271)=12,'General Calculation'!$P$22,""))))))))))))</f>
        <v>5.3311999999999999</v>
      </c>
      <c r="E271" t="str">
        <f>IF(C271="Initial Stage",'Calculation Sheet Crop 1'!$M$6,IF(C271="Crop Development Phase",'Calculation Sheet Crop 1'!$M$7,IF(C271="Mid Season",'Calculation Sheet Crop 1'!$M$8,IF(C271="Late Season Stage",'Calculation Sheet Crop 1'!$M$9,""))))</f>
        <v/>
      </c>
      <c r="F271">
        <f t="shared" si="53"/>
        <v>0</v>
      </c>
      <c r="P271">
        <f t="shared" si="54"/>
        <v>0</v>
      </c>
      <c r="Q271">
        <f t="shared" si="55"/>
        <v>0</v>
      </c>
      <c r="R271">
        <f t="shared" si="56"/>
        <v>0</v>
      </c>
      <c r="S271">
        <f t="shared" si="57"/>
        <v>0</v>
      </c>
      <c r="T271">
        <f t="shared" si="58"/>
        <v>0</v>
      </c>
      <c r="U271">
        <f t="shared" si="59"/>
        <v>0</v>
      </c>
      <c r="V271">
        <f t="shared" si="60"/>
        <v>0</v>
      </c>
      <c r="W271">
        <f t="shared" si="61"/>
        <v>0</v>
      </c>
      <c r="X271">
        <f t="shared" si="62"/>
        <v>0</v>
      </c>
      <c r="Y271">
        <f t="shared" si="63"/>
        <v>0</v>
      </c>
      <c r="Z271">
        <f t="shared" si="64"/>
        <v>0</v>
      </c>
      <c r="AA271">
        <f t="shared" si="65"/>
        <v>0</v>
      </c>
    </row>
    <row r="272" spans="2:27">
      <c r="B272" s="3">
        <v>43001</v>
      </c>
      <c r="C272" t="str">
        <f>IF(AND(B272&gt;='Calculation Sheet Crop 1'!$K$6,B272&lt;='Calculation Sheet Crop 1'!$L$6),"Initial Stage",IF(AND(B272+1&gt;'Calculation Sheet Crop 1'!$K$7,B272&lt;='Calculation Sheet Crop 1'!$L$7),"Crop Development Phase",IF(AND(B272+1&gt;'Calculation Sheet Crop 1'!$K$8,B272&lt;'Calculation Sheet Crop 1'!$L$8+1),"Mid Season",IF(AND(B272+1&gt;'Calculation Sheet Crop 1'!$K$9,B272-1&lt;'Calculation Sheet Crop 1'!$L$9),"Late Season Stage",""))))</f>
        <v/>
      </c>
      <c r="D272">
        <f>IF(MONTH(B272)=1,'General Calculation'!$E$22,IF(MONTH(B272)=2,'General Calculation'!$F$22,IF(MONTH(B272)=3,'General Calculation'!$G$22,IF(MONTH(B272)=4,'General Calculation'!$H$22,IF(MONTH(B272)=5,'General Calculation'!$I$22,IF(MONTH(B272)=6,'General Calculation'!$J$22,IF(MONTH(B272)=7,'General Calculation'!$K$22,IF(MONTH(B272)=8,'General Calculation'!$L$22,IF(MONTH(B272)=9,'General Calculation'!$M$22,IF(MONTH(B272)=10,'General Calculation'!$N$22,IF(MONTH(B272)=11,'General Calculation'!$O$22,IF(MONTH(B272)=12,'General Calculation'!$P$22,""))))))))))))</f>
        <v>5.3311999999999999</v>
      </c>
      <c r="E272" t="str">
        <f>IF(C272="Initial Stage",'Calculation Sheet Crop 1'!$M$6,IF(C272="Crop Development Phase",'Calculation Sheet Crop 1'!$M$7,IF(C272="Mid Season",'Calculation Sheet Crop 1'!$M$8,IF(C272="Late Season Stage",'Calculation Sheet Crop 1'!$M$9,""))))</f>
        <v/>
      </c>
      <c r="F272">
        <f t="shared" si="53"/>
        <v>0</v>
      </c>
      <c r="P272">
        <f t="shared" si="54"/>
        <v>0</v>
      </c>
      <c r="Q272">
        <f t="shared" si="55"/>
        <v>0</v>
      </c>
      <c r="R272">
        <f t="shared" si="56"/>
        <v>0</v>
      </c>
      <c r="S272">
        <f t="shared" si="57"/>
        <v>0</v>
      </c>
      <c r="T272">
        <f t="shared" si="58"/>
        <v>0</v>
      </c>
      <c r="U272">
        <f t="shared" si="59"/>
        <v>0</v>
      </c>
      <c r="V272">
        <f t="shared" si="60"/>
        <v>0</v>
      </c>
      <c r="W272">
        <f t="shared" si="61"/>
        <v>0</v>
      </c>
      <c r="X272">
        <f t="shared" si="62"/>
        <v>0</v>
      </c>
      <c r="Y272">
        <f t="shared" si="63"/>
        <v>0</v>
      </c>
      <c r="Z272">
        <f t="shared" si="64"/>
        <v>0</v>
      </c>
      <c r="AA272">
        <f t="shared" si="65"/>
        <v>0</v>
      </c>
    </row>
    <row r="273" spans="2:27">
      <c r="B273" s="3">
        <v>43002</v>
      </c>
      <c r="C273" t="str">
        <f>IF(AND(B273&gt;='Calculation Sheet Crop 1'!$K$6,B273&lt;='Calculation Sheet Crop 1'!$L$6),"Initial Stage",IF(AND(B273+1&gt;'Calculation Sheet Crop 1'!$K$7,B273&lt;='Calculation Sheet Crop 1'!$L$7),"Crop Development Phase",IF(AND(B273+1&gt;'Calculation Sheet Crop 1'!$K$8,B273&lt;'Calculation Sheet Crop 1'!$L$8+1),"Mid Season",IF(AND(B273+1&gt;'Calculation Sheet Crop 1'!$K$9,B273-1&lt;'Calculation Sheet Crop 1'!$L$9),"Late Season Stage",""))))</f>
        <v/>
      </c>
      <c r="D273">
        <f>IF(MONTH(B273)=1,'General Calculation'!$E$22,IF(MONTH(B273)=2,'General Calculation'!$F$22,IF(MONTH(B273)=3,'General Calculation'!$G$22,IF(MONTH(B273)=4,'General Calculation'!$H$22,IF(MONTH(B273)=5,'General Calculation'!$I$22,IF(MONTH(B273)=6,'General Calculation'!$J$22,IF(MONTH(B273)=7,'General Calculation'!$K$22,IF(MONTH(B273)=8,'General Calculation'!$L$22,IF(MONTH(B273)=9,'General Calculation'!$M$22,IF(MONTH(B273)=10,'General Calculation'!$N$22,IF(MONTH(B273)=11,'General Calculation'!$O$22,IF(MONTH(B273)=12,'General Calculation'!$P$22,""))))))))))))</f>
        <v>5.3311999999999999</v>
      </c>
      <c r="E273" t="str">
        <f>IF(C273="Initial Stage",'Calculation Sheet Crop 1'!$M$6,IF(C273="Crop Development Phase",'Calculation Sheet Crop 1'!$M$7,IF(C273="Mid Season",'Calculation Sheet Crop 1'!$M$8,IF(C273="Late Season Stage",'Calculation Sheet Crop 1'!$M$9,""))))</f>
        <v/>
      </c>
      <c r="F273">
        <f t="shared" si="53"/>
        <v>0</v>
      </c>
      <c r="P273">
        <f t="shared" si="54"/>
        <v>0</v>
      </c>
      <c r="Q273">
        <f t="shared" si="55"/>
        <v>0</v>
      </c>
      <c r="R273">
        <f t="shared" si="56"/>
        <v>0</v>
      </c>
      <c r="S273">
        <f t="shared" si="57"/>
        <v>0</v>
      </c>
      <c r="T273">
        <f t="shared" si="58"/>
        <v>0</v>
      </c>
      <c r="U273">
        <f t="shared" si="59"/>
        <v>0</v>
      </c>
      <c r="V273">
        <f t="shared" si="60"/>
        <v>0</v>
      </c>
      <c r="W273">
        <f t="shared" si="61"/>
        <v>0</v>
      </c>
      <c r="X273">
        <f t="shared" si="62"/>
        <v>0</v>
      </c>
      <c r="Y273">
        <f t="shared" si="63"/>
        <v>0</v>
      </c>
      <c r="Z273">
        <f t="shared" si="64"/>
        <v>0</v>
      </c>
      <c r="AA273">
        <f t="shared" si="65"/>
        <v>0</v>
      </c>
    </row>
    <row r="274" spans="2:27">
      <c r="B274" s="3">
        <v>43003</v>
      </c>
      <c r="C274" t="str">
        <f>IF(AND(B274&gt;='Calculation Sheet Crop 1'!$K$6,B274&lt;='Calculation Sheet Crop 1'!$L$6),"Initial Stage",IF(AND(B274+1&gt;'Calculation Sheet Crop 1'!$K$7,B274&lt;='Calculation Sheet Crop 1'!$L$7),"Crop Development Phase",IF(AND(B274+1&gt;'Calculation Sheet Crop 1'!$K$8,B274&lt;'Calculation Sheet Crop 1'!$L$8+1),"Mid Season",IF(AND(B274+1&gt;'Calculation Sheet Crop 1'!$K$9,B274-1&lt;'Calculation Sheet Crop 1'!$L$9),"Late Season Stage",""))))</f>
        <v/>
      </c>
      <c r="D274">
        <f>IF(MONTH(B274)=1,'General Calculation'!$E$22,IF(MONTH(B274)=2,'General Calculation'!$F$22,IF(MONTH(B274)=3,'General Calculation'!$G$22,IF(MONTH(B274)=4,'General Calculation'!$H$22,IF(MONTH(B274)=5,'General Calculation'!$I$22,IF(MONTH(B274)=6,'General Calculation'!$J$22,IF(MONTH(B274)=7,'General Calculation'!$K$22,IF(MONTH(B274)=8,'General Calculation'!$L$22,IF(MONTH(B274)=9,'General Calculation'!$M$22,IF(MONTH(B274)=10,'General Calculation'!$N$22,IF(MONTH(B274)=11,'General Calculation'!$O$22,IF(MONTH(B274)=12,'General Calculation'!$P$22,""))))))))))))</f>
        <v>5.3311999999999999</v>
      </c>
      <c r="E274" t="str">
        <f>IF(C274="Initial Stage",'Calculation Sheet Crop 1'!$M$6,IF(C274="Crop Development Phase",'Calculation Sheet Crop 1'!$M$7,IF(C274="Mid Season",'Calculation Sheet Crop 1'!$M$8,IF(C274="Late Season Stage",'Calculation Sheet Crop 1'!$M$9,""))))</f>
        <v/>
      </c>
      <c r="F274">
        <f t="shared" si="53"/>
        <v>0</v>
      </c>
      <c r="P274">
        <f t="shared" si="54"/>
        <v>0</v>
      </c>
      <c r="Q274">
        <f t="shared" si="55"/>
        <v>0</v>
      </c>
      <c r="R274">
        <f t="shared" si="56"/>
        <v>0</v>
      </c>
      <c r="S274">
        <f t="shared" si="57"/>
        <v>0</v>
      </c>
      <c r="T274">
        <f t="shared" si="58"/>
        <v>0</v>
      </c>
      <c r="U274">
        <f t="shared" si="59"/>
        <v>0</v>
      </c>
      <c r="V274">
        <f t="shared" si="60"/>
        <v>0</v>
      </c>
      <c r="W274">
        <f t="shared" si="61"/>
        <v>0</v>
      </c>
      <c r="X274">
        <f t="shared" si="62"/>
        <v>0</v>
      </c>
      <c r="Y274">
        <f t="shared" si="63"/>
        <v>0</v>
      </c>
      <c r="Z274">
        <f t="shared" si="64"/>
        <v>0</v>
      </c>
      <c r="AA274">
        <f t="shared" si="65"/>
        <v>0</v>
      </c>
    </row>
    <row r="275" spans="2:27">
      <c r="B275" s="3">
        <v>43004</v>
      </c>
      <c r="C275" t="str">
        <f>IF(AND(B275&gt;='Calculation Sheet Crop 1'!$K$6,B275&lt;='Calculation Sheet Crop 1'!$L$6),"Initial Stage",IF(AND(B275+1&gt;'Calculation Sheet Crop 1'!$K$7,B275&lt;='Calculation Sheet Crop 1'!$L$7),"Crop Development Phase",IF(AND(B275+1&gt;'Calculation Sheet Crop 1'!$K$8,B275&lt;'Calculation Sheet Crop 1'!$L$8+1),"Mid Season",IF(AND(B275+1&gt;'Calculation Sheet Crop 1'!$K$9,B275-1&lt;'Calculation Sheet Crop 1'!$L$9),"Late Season Stage",""))))</f>
        <v/>
      </c>
      <c r="D275">
        <f>IF(MONTH(B275)=1,'General Calculation'!$E$22,IF(MONTH(B275)=2,'General Calculation'!$F$22,IF(MONTH(B275)=3,'General Calculation'!$G$22,IF(MONTH(B275)=4,'General Calculation'!$H$22,IF(MONTH(B275)=5,'General Calculation'!$I$22,IF(MONTH(B275)=6,'General Calculation'!$J$22,IF(MONTH(B275)=7,'General Calculation'!$K$22,IF(MONTH(B275)=8,'General Calculation'!$L$22,IF(MONTH(B275)=9,'General Calculation'!$M$22,IF(MONTH(B275)=10,'General Calculation'!$N$22,IF(MONTH(B275)=11,'General Calculation'!$O$22,IF(MONTH(B275)=12,'General Calculation'!$P$22,""))))))))))))</f>
        <v>5.3311999999999999</v>
      </c>
      <c r="E275" t="str">
        <f>IF(C275="Initial Stage",'Calculation Sheet Crop 1'!$M$6,IF(C275="Crop Development Phase",'Calculation Sheet Crop 1'!$M$7,IF(C275="Mid Season",'Calculation Sheet Crop 1'!$M$8,IF(C275="Late Season Stage",'Calculation Sheet Crop 1'!$M$9,""))))</f>
        <v/>
      </c>
      <c r="F275">
        <f t="shared" si="53"/>
        <v>0</v>
      </c>
      <c r="P275">
        <f t="shared" si="54"/>
        <v>0</v>
      </c>
      <c r="Q275">
        <f t="shared" si="55"/>
        <v>0</v>
      </c>
      <c r="R275">
        <f t="shared" si="56"/>
        <v>0</v>
      </c>
      <c r="S275">
        <f t="shared" si="57"/>
        <v>0</v>
      </c>
      <c r="T275">
        <f t="shared" si="58"/>
        <v>0</v>
      </c>
      <c r="U275">
        <f t="shared" si="59"/>
        <v>0</v>
      </c>
      <c r="V275">
        <f t="shared" si="60"/>
        <v>0</v>
      </c>
      <c r="W275">
        <f t="shared" si="61"/>
        <v>0</v>
      </c>
      <c r="X275">
        <f t="shared" si="62"/>
        <v>0</v>
      </c>
      <c r="Y275">
        <f t="shared" si="63"/>
        <v>0</v>
      </c>
      <c r="Z275">
        <f t="shared" si="64"/>
        <v>0</v>
      </c>
      <c r="AA275">
        <f t="shared" si="65"/>
        <v>0</v>
      </c>
    </row>
    <row r="276" spans="2:27">
      <c r="B276" s="3">
        <v>43005</v>
      </c>
      <c r="C276" t="str">
        <f>IF(AND(B276&gt;='Calculation Sheet Crop 1'!$K$6,B276&lt;='Calculation Sheet Crop 1'!$L$6),"Initial Stage",IF(AND(B276+1&gt;'Calculation Sheet Crop 1'!$K$7,B276&lt;='Calculation Sheet Crop 1'!$L$7),"Crop Development Phase",IF(AND(B276+1&gt;'Calculation Sheet Crop 1'!$K$8,B276&lt;'Calculation Sheet Crop 1'!$L$8+1),"Mid Season",IF(AND(B276+1&gt;'Calculation Sheet Crop 1'!$K$9,B276-1&lt;'Calculation Sheet Crop 1'!$L$9),"Late Season Stage",""))))</f>
        <v/>
      </c>
      <c r="D276">
        <f>IF(MONTH(B276)=1,'General Calculation'!$E$22,IF(MONTH(B276)=2,'General Calculation'!$F$22,IF(MONTH(B276)=3,'General Calculation'!$G$22,IF(MONTH(B276)=4,'General Calculation'!$H$22,IF(MONTH(B276)=5,'General Calculation'!$I$22,IF(MONTH(B276)=6,'General Calculation'!$J$22,IF(MONTH(B276)=7,'General Calculation'!$K$22,IF(MONTH(B276)=8,'General Calculation'!$L$22,IF(MONTH(B276)=9,'General Calculation'!$M$22,IF(MONTH(B276)=10,'General Calculation'!$N$22,IF(MONTH(B276)=11,'General Calculation'!$O$22,IF(MONTH(B276)=12,'General Calculation'!$P$22,""))))))))))))</f>
        <v>5.3311999999999999</v>
      </c>
      <c r="E276" t="str">
        <f>IF(C276="Initial Stage",'Calculation Sheet Crop 1'!$M$6,IF(C276="Crop Development Phase",'Calculation Sheet Crop 1'!$M$7,IF(C276="Mid Season",'Calculation Sheet Crop 1'!$M$8,IF(C276="Late Season Stage",'Calculation Sheet Crop 1'!$M$9,""))))</f>
        <v/>
      </c>
      <c r="F276">
        <f t="shared" si="53"/>
        <v>0</v>
      </c>
      <c r="P276">
        <f t="shared" si="54"/>
        <v>0</v>
      </c>
      <c r="Q276">
        <f t="shared" si="55"/>
        <v>0</v>
      </c>
      <c r="R276">
        <f t="shared" si="56"/>
        <v>0</v>
      </c>
      <c r="S276">
        <f t="shared" si="57"/>
        <v>0</v>
      </c>
      <c r="T276">
        <f t="shared" si="58"/>
        <v>0</v>
      </c>
      <c r="U276">
        <f t="shared" si="59"/>
        <v>0</v>
      </c>
      <c r="V276">
        <f t="shared" si="60"/>
        <v>0</v>
      </c>
      <c r="W276">
        <f t="shared" si="61"/>
        <v>0</v>
      </c>
      <c r="X276">
        <f t="shared" si="62"/>
        <v>0</v>
      </c>
      <c r="Y276">
        <f t="shared" si="63"/>
        <v>0</v>
      </c>
      <c r="Z276">
        <f t="shared" si="64"/>
        <v>0</v>
      </c>
      <c r="AA276">
        <f t="shared" si="65"/>
        <v>0</v>
      </c>
    </row>
    <row r="277" spans="2:27">
      <c r="B277" s="3">
        <v>43006</v>
      </c>
      <c r="C277" t="str">
        <f>IF(AND(B277&gt;='Calculation Sheet Crop 1'!$K$6,B277&lt;='Calculation Sheet Crop 1'!$L$6),"Initial Stage",IF(AND(B277+1&gt;'Calculation Sheet Crop 1'!$K$7,B277&lt;='Calculation Sheet Crop 1'!$L$7),"Crop Development Phase",IF(AND(B277+1&gt;'Calculation Sheet Crop 1'!$K$8,B277&lt;'Calculation Sheet Crop 1'!$L$8+1),"Mid Season",IF(AND(B277+1&gt;'Calculation Sheet Crop 1'!$K$9,B277-1&lt;'Calculation Sheet Crop 1'!$L$9),"Late Season Stage",""))))</f>
        <v/>
      </c>
      <c r="D277">
        <f>IF(MONTH(B277)=1,'General Calculation'!$E$22,IF(MONTH(B277)=2,'General Calculation'!$F$22,IF(MONTH(B277)=3,'General Calculation'!$G$22,IF(MONTH(B277)=4,'General Calculation'!$H$22,IF(MONTH(B277)=5,'General Calculation'!$I$22,IF(MONTH(B277)=6,'General Calculation'!$J$22,IF(MONTH(B277)=7,'General Calculation'!$K$22,IF(MONTH(B277)=8,'General Calculation'!$L$22,IF(MONTH(B277)=9,'General Calculation'!$M$22,IF(MONTH(B277)=10,'General Calculation'!$N$22,IF(MONTH(B277)=11,'General Calculation'!$O$22,IF(MONTH(B277)=12,'General Calculation'!$P$22,""))))))))))))</f>
        <v>5.3311999999999999</v>
      </c>
      <c r="E277" t="str">
        <f>IF(C277="Initial Stage",'Calculation Sheet Crop 1'!$M$6,IF(C277="Crop Development Phase",'Calculation Sheet Crop 1'!$M$7,IF(C277="Mid Season",'Calculation Sheet Crop 1'!$M$8,IF(C277="Late Season Stage",'Calculation Sheet Crop 1'!$M$9,""))))</f>
        <v/>
      </c>
      <c r="F277">
        <f t="shared" si="53"/>
        <v>0</v>
      </c>
      <c r="P277">
        <f t="shared" si="54"/>
        <v>0</v>
      </c>
      <c r="Q277">
        <f t="shared" si="55"/>
        <v>0</v>
      </c>
      <c r="R277">
        <f t="shared" si="56"/>
        <v>0</v>
      </c>
      <c r="S277">
        <f t="shared" si="57"/>
        <v>0</v>
      </c>
      <c r="T277">
        <f t="shared" si="58"/>
        <v>0</v>
      </c>
      <c r="U277">
        <f t="shared" si="59"/>
        <v>0</v>
      </c>
      <c r="V277">
        <f t="shared" si="60"/>
        <v>0</v>
      </c>
      <c r="W277">
        <f t="shared" si="61"/>
        <v>0</v>
      </c>
      <c r="X277">
        <f t="shared" si="62"/>
        <v>0</v>
      </c>
      <c r="Y277">
        <f t="shared" si="63"/>
        <v>0</v>
      </c>
      <c r="Z277">
        <f t="shared" si="64"/>
        <v>0</v>
      </c>
      <c r="AA277">
        <f t="shared" si="65"/>
        <v>0</v>
      </c>
    </row>
    <row r="278" spans="2:27">
      <c r="B278" s="3">
        <v>43007</v>
      </c>
      <c r="C278" t="str">
        <f>IF(AND(B278&gt;='Calculation Sheet Crop 1'!$K$6,B278&lt;='Calculation Sheet Crop 1'!$L$6),"Initial Stage",IF(AND(B278+1&gt;'Calculation Sheet Crop 1'!$K$7,B278&lt;='Calculation Sheet Crop 1'!$L$7),"Crop Development Phase",IF(AND(B278+1&gt;'Calculation Sheet Crop 1'!$K$8,B278&lt;'Calculation Sheet Crop 1'!$L$8+1),"Mid Season",IF(AND(B278+1&gt;'Calculation Sheet Crop 1'!$K$9,B278-1&lt;'Calculation Sheet Crop 1'!$L$9),"Late Season Stage",""))))</f>
        <v/>
      </c>
      <c r="D278">
        <f>IF(MONTH(B278)=1,'General Calculation'!$E$22,IF(MONTH(B278)=2,'General Calculation'!$F$22,IF(MONTH(B278)=3,'General Calculation'!$G$22,IF(MONTH(B278)=4,'General Calculation'!$H$22,IF(MONTH(B278)=5,'General Calculation'!$I$22,IF(MONTH(B278)=6,'General Calculation'!$J$22,IF(MONTH(B278)=7,'General Calculation'!$K$22,IF(MONTH(B278)=8,'General Calculation'!$L$22,IF(MONTH(B278)=9,'General Calculation'!$M$22,IF(MONTH(B278)=10,'General Calculation'!$N$22,IF(MONTH(B278)=11,'General Calculation'!$O$22,IF(MONTH(B278)=12,'General Calculation'!$P$22,""))))))))))))</f>
        <v>5.3311999999999999</v>
      </c>
      <c r="E278" t="str">
        <f>IF(C278="Initial Stage",'Calculation Sheet Crop 1'!$M$6,IF(C278="Crop Development Phase",'Calculation Sheet Crop 1'!$M$7,IF(C278="Mid Season",'Calculation Sheet Crop 1'!$M$8,IF(C278="Late Season Stage",'Calculation Sheet Crop 1'!$M$9,""))))</f>
        <v/>
      </c>
      <c r="F278">
        <f t="shared" si="53"/>
        <v>0</v>
      </c>
      <c r="P278">
        <f t="shared" si="54"/>
        <v>0</v>
      </c>
      <c r="Q278">
        <f t="shared" si="55"/>
        <v>0</v>
      </c>
      <c r="R278">
        <f t="shared" si="56"/>
        <v>0</v>
      </c>
      <c r="S278">
        <f t="shared" si="57"/>
        <v>0</v>
      </c>
      <c r="T278">
        <f t="shared" si="58"/>
        <v>0</v>
      </c>
      <c r="U278">
        <f t="shared" si="59"/>
        <v>0</v>
      </c>
      <c r="V278">
        <f t="shared" si="60"/>
        <v>0</v>
      </c>
      <c r="W278">
        <f t="shared" si="61"/>
        <v>0</v>
      </c>
      <c r="X278">
        <f t="shared" si="62"/>
        <v>0</v>
      </c>
      <c r="Y278">
        <f t="shared" si="63"/>
        <v>0</v>
      </c>
      <c r="Z278">
        <f t="shared" si="64"/>
        <v>0</v>
      </c>
      <c r="AA278">
        <f t="shared" si="65"/>
        <v>0</v>
      </c>
    </row>
    <row r="279" spans="2:27">
      <c r="B279" s="3">
        <v>43008</v>
      </c>
      <c r="C279" t="str">
        <f>IF(AND(B279&gt;='Calculation Sheet Crop 1'!$K$6,B279&lt;='Calculation Sheet Crop 1'!$L$6),"Initial Stage",IF(AND(B279+1&gt;'Calculation Sheet Crop 1'!$K$7,B279&lt;='Calculation Sheet Crop 1'!$L$7),"Crop Development Phase",IF(AND(B279+1&gt;'Calculation Sheet Crop 1'!$K$8,B279&lt;'Calculation Sheet Crop 1'!$L$8+1),"Mid Season",IF(AND(B279+1&gt;'Calculation Sheet Crop 1'!$K$9,B279-1&lt;'Calculation Sheet Crop 1'!$L$9),"Late Season Stage",""))))</f>
        <v/>
      </c>
      <c r="D279">
        <f>IF(MONTH(B279)=1,'General Calculation'!$E$22,IF(MONTH(B279)=2,'General Calculation'!$F$22,IF(MONTH(B279)=3,'General Calculation'!$G$22,IF(MONTH(B279)=4,'General Calculation'!$H$22,IF(MONTH(B279)=5,'General Calculation'!$I$22,IF(MONTH(B279)=6,'General Calculation'!$J$22,IF(MONTH(B279)=7,'General Calculation'!$K$22,IF(MONTH(B279)=8,'General Calculation'!$L$22,IF(MONTH(B279)=9,'General Calculation'!$M$22,IF(MONTH(B279)=10,'General Calculation'!$N$22,IF(MONTH(B279)=11,'General Calculation'!$O$22,IF(MONTH(B279)=12,'General Calculation'!$P$22,""))))))))))))</f>
        <v>5.3311999999999999</v>
      </c>
      <c r="E279" t="str">
        <f>IF(C279="Initial Stage",'Calculation Sheet Crop 1'!$M$6,IF(C279="Crop Development Phase",'Calculation Sheet Crop 1'!$M$7,IF(C279="Mid Season",'Calculation Sheet Crop 1'!$M$8,IF(C279="Late Season Stage",'Calculation Sheet Crop 1'!$M$9,""))))</f>
        <v/>
      </c>
      <c r="F279">
        <f t="shared" si="53"/>
        <v>0</v>
      </c>
      <c r="P279">
        <f t="shared" si="54"/>
        <v>0</v>
      </c>
      <c r="Q279">
        <f t="shared" si="55"/>
        <v>0</v>
      </c>
      <c r="R279">
        <f t="shared" si="56"/>
        <v>0</v>
      </c>
      <c r="S279">
        <f t="shared" si="57"/>
        <v>0</v>
      </c>
      <c r="T279">
        <f t="shared" si="58"/>
        <v>0</v>
      </c>
      <c r="U279">
        <f t="shared" si="59"/>
        <v>0</v>
      </c>
      <c r="V279">
        <f t="shared" si="60"/>
        <v>0</v>
      </c>
      <c r="W279">
        <f t="shared" si="61"/>
        <v>0</v>
      </c>
      <c r="X279">
        <f t="shared" si="62"/>
        <v>0</v>
      </c>
      <c r="Y279">
        <f t="shared" si="63"/>
        <v>0</v>
      </c>
      <c r="Z279">
        <f t="shared" si="64"/>
        <v>0</v>
      </c>
      <c r="AA279">
        <f t="shared" si="65"/>
        <v>0</v>
      </c>
    </row>
    <row r="280" spans="2:27">
      <c r="B280" s="3">
        <v>43009</v>
      </c>
      <c r="C280" t="str">
        <f>IF(AND(B280&gt;='Calculation Sheet Crop 1'!$K$6,B280&lt;='Calculation Sheet Crop 1'!$L$6),"Initial Stage",IF(AND(B280+1&gt;'Calculation Sheet Crop 1'!$K$7,B280&lt;='Calculation Sheet Crop 1'!$L$7),"Crop Development Phase",IF(AND(B280+1&gt;'Calculation Sheet Crop 1'!$K$8,B280&lt;'Calculation Sheet Crop 1'!$L$8+1),"Mid Season",IF(AND(B280+1&gt;'Calculation Sheet Crop 1'!$K$9,B280-1&lt;'Calculation Sheet Crop 1'!$L$9),"Late Season Stage",""))))</f>
        <v/>
      </c>
      <c r="D280">
        <f>IF(MONTH(B280)=1,'General Calculation'!$E$22,IF(MONTH(B280)=2,'General Calculation'!$F$22,IF(MONTH(B280)=3,'General Calculation'!$G$22,IF(MONTH(B280)=4,'General Calculation'!$H$22,IF(MONTH(B280)=5,'General Calculation'!$I$22,IF(MONTH(B280)=6,'General Calculation'!$J$22,IF(MONTH(B280)=7,'General Calculation'!$K$22,IF(MONTH(B280)=8,'General Calculation'!$L$22,IF(MONTH(B280)=9,'General Calculation'!$M$22,IF(MONTH(B280)=10,'General Calculation'!$N$22,IF(MONTH(B280)=11,'General Calculation'!$O$22,IF(MONTH(B280)=12,'General Calculation'!$P$22,""))))))))))))</f>
        <v>5.2650000000000006</v>
      </c>
      <c r="E280" t="str">
        <f>IF(C280="Initial Stage",'Calculation Sheet Crop 1'!$M$6,IF(C280="Crop Development Phase",'Calculation Sheet Crop 1'!$M$7,IF(C280="Mid Season",'Calculation Sheet Crop 1'!$M$8,IF(C280="Late Season Stage",'Calculation Sheet Crop 1'!$M$9,""))))</f>
        <v/>
      </c>
      <c r="F280">
        <f t="shared" si="53"/>
        <v>0</v>
      </c>
      <c r="P280">
        <f t="shared" si="54"/>
        <v>0</v>
      </c>
      <c r="Q280">
        <f t="shared" si="55"/>
        <v>0</v>
      </c>
      <c r="R280">
        <f t="shared" si="56"/>
        <v>0</v>
      </c>
      <c r="S280">
        <f t="shared" si="57"/>
        <v>0</v>
      </c>
      <c r="T280">
        <f t="shared" si="58"/>
        <v>0</v>
      </c>
      <c r="U280">
        <f t="shared" si="59"/>
        <v>0</v>
      </c>
      <c r="V280">
        <f t="shared" si="60"/>
        <v>0</v>
      </c>
      <c r="W280">
        <f t="shared" si="61"/>
        <v>0</v>
      </c>
      <c r="X280">
        <f t="shared" si="62"/>
        <v>0</v>
      </c>
      <c r="Y280">
        <f t="shared" si="63"/>
        <v>0</v>
      </c>
      <c r="Z280">
        <f t="shared" si="64"/>
        <v>0</v>
      </c>
      <c r="AA280">
        <f t="shared" si="65"/>
        <v>0</v>
      </c>
    </row>
    <row r="281" spans="2:27">
      <c r="B281" s="3">
        <v>43010</v>
      </c>
      <c r="C281" t="str">
        <f>IF(AND(B281&gt;='Calculation Sheet Crop 1'!$K$6,B281&lt;='Calculation Sheet Crop 1'!$L$6),"Initial Stage",IF(AND(B281+1&gt;'Calculation Sheet Crop 1'!$K$7,B281&lt;='Calculation Sheet Crop 1'!$L$7),"Crop Development Phase",IF(AND(B281+1&gt;'Calculation Sheet Crop 1'!$K$8,B281&lt;'Calculation Sheet Crop 1'!$L$8+1),"Mid Season",IF(AND(B281+1&gt;'Calculation Sheet Crop 1'!$K$9,B281-1&lt;'Calculation Sheet Crop 1'!$L$9),"Late Season Stage",""))))</f>
        <v/>
      </c>
      <c r="D281">
        <f>IF(MONTH(B281)=1,'General Calculation'!$E$22,IF(MONTH(B281)=2,'General Calculation'!$F$22,IF(MONTH(B281)=3,'General Calculation'!$G$22,IF(MONTH(B281)=4,'General Calculation'!$H$22,IF(MONTH(B281)=5,'General Calculation'!$I$22,IF(MONTH(B281)=6,'General Calculation'!$J$22,IF(MONTH(B281)=7,'General Calculation'!$K$22,IF(MONTH(B281)=8,'General Calculation'!$L$22,IF(MONTH(B281)=9,'General Calculation'!$M$22,IF(MONTH(B281)=10,'General Calculation'!$N$22,IF(MONTH(B281)=11,'General Calculation'!$O$22,IF(MONTH(B281)=12,'General Calculation'!$P$22,""))))))))))))</f>
        <v>5.2650000000000006</v>
      </c>
      <c r="E281" t="str">
        <f>IF(C281="Initial Stage",'Calculation Sheet Crop 1'!$M$6,IF(C281="Crop Development Phase",'Calculation Sheet Crop 1'!$M$7,IF(C281="Mid Season",'Calculation Sheet Crop 1'!$M$8,IF(C281="Late Season Stage",'Calculation Sheet Crop 1'!$M$9,""))))</f>
        <v/>
      </c>
      <c r="F281">
        <f t="shared" si="53"/>
        <v>0</v>
      </c>
      <c r="P281">
        <f t="shared" si="54"/>
        <v>0</v>
      </c>
      <c r="Q281">
        <f t="shared" si="55"/>
        <v>0</v>
      </c>
      <c r="R281">
        <f t="shared" si="56"/>
        <v>0</v>
      </c>
      <c r="S281">
        <f t="shared" si="57"/>
        <v>0</v>
      </c>
      <c r="T281">
        <f t="shared" si="58"/>
        <v>0</v>
      </c>
      <c r="U281">
        <f t="shared" si="59"/>
        <v>0</v>
      </c>
      <c r="V281">
        <f t="shared" si="60"/>
        <v>0</v>
      </c>
      <c r="W281">
        <f t="shared" si="61"/>
        <v>0</v>
      </c>
      <c r="X281">
        <f t="shared" si="62"/>
        <v>0</v>
      </c>
      <c r="Y281">
        <f t="shared" si="63"/>
        <v>0</v>
      </c>
      <c r="Z281">
        <f t="shared" si="64"/>
        <v>0</v>
      </c>
      <c r="AA281">
        <f t="shared" si="65"/>
        <v>0</v>
      </c>
    </row>
    <row r="282" spans="2:27">
      <c r="B282" s="3">
        <v>43011</v>
      </c>
      <c r="C282" t="str">
        <f>IF(AND(B282&gt;='Calculation Sheet Crop 1'!$K$6,B282&lt;='Calculation Sheet Crop 1'!$L$6),"Initial Stage",IF(AND(B282+1&gt;'Calculation Sheet Crop 1'!$K$7,B282&lt;='Calculation Sheet Crop 1'!$L$7),"Crop Development Phase",IF(AND(B282+1&gt;'Calculation Sheet Crop 1'!$K$8,B282&lt;'Calculation Sheet Crop 1'!$L$8+1),"Mid Season",IF(AND(B282+1&gt;'Calculation Sheet Crop 1'!$K$9,B282-1&lt;'Calculation Sheet Crop 1'!$L$9),"Late Season Stage",""))))</f>
        <v/>
      </c>
      <c r="D282">
        <f>IF(MONTH(B282)=1,'General Calculation'!$E$22,IF(MONTH(B282)=2,'General Calculation'!$F$22,IF(MONTH(B282)=3,'General Calculation'!$G$22,IF(MONTH(B282)=4,'General Calculation'!$H$22,IF(MONTH(B282)=5,'General Calculation'!$I$22,IF(MONTH(B282)=6,'General Calculation'!$J$22,IF(MONTH(B282)=7,'General Calculation'!$K$22,IF(MONTH(B282)=8,'General Calculation'!$L$22,IF(MONTH(B282)=9,'General Calculation'!$M$22,IF(MONTH(B282)=10,'General Calculation'!$N$22,IF(MONTH(B282)=11,'General Calculation'!$O$22,IF(MONTH(B282)=12,'General Calculation'!$P$22,""))))))))))))</f>
        <v>5.2650000000000006</v>
      </c>
      <c r="E282" t="str">
        <f>IF(C282="Initial Stage",'Calculation Sheet Crop 1'!$M$6,IF(C282="Crop Development Phase",'Calculation Sheet Crop 1'!$M$7,IF(C282="Mid Season",'Calculation Sheet Crop 1'!$M$8,IF(C282="Late Season Stage",'Calculation Sheet Crop 1'!$M$9,""))))</f>
        <v/>
      </c>
      <c r="F282">
        <f t="shared" si="53"/>
        <v>0</v>
      </c>
      <c r="P282">
        <f t="shared" si="54"/>
        <v>0</v>
      </c>
      <c r="Q282">
        <f t="shared" si="55"/>
        <v>0</v>
      </c>
      <c r="R282">
        <f t="shared" si="56"/>
        <v>0</v>
      </c>
      <c r="S282">
        <f t="shared" si="57"/>
        <v>0</v>
      </c>
      <c r="T282">
        <f t="shared" si="58"/>
        <v>0</v>
      </c>
      <c r="U282">
        <f t="shared" si="59"/>
        <v>0</v>
      </c>
      <c r="V282">
        <f t="shared" si="60"/>
        <v>0</v>
      </c>
      <c r="W282">
        <f t="shared" si="61"/>
        <v>0</v>
      </c>
      <c r="X282">
        <f t="shared" si="62"/>
        <v>0</v>
      </c>
      <c r="Y282">
        <f t="shared" si="63"/>
        <v>0</v>
      </c>
      <c r="Z282">
        <f t="shared" si="64"/>
        <v>0</v>
      </c>
      <c r="AA282">
        <f t="shared" si="65"/>
        <v>0</v>
      </c>
    </row>
    <row r="283" spans="2:27">
      <c r="B283" s="3">
        <v>43012</v>
      </c>
      <c r="C283" t="str">
        <f>IF(AND(B283&gt;='Calculation Sheet Crop 1'!$K$6,B283&lt;='Calculation Sheet Crop 1'!$L$6),"Initial Stage",IF(AND(B283+1&gt;'Calculation Sheet Crop 1'!$K$7,B283&lt;='Calculation Sheet Crop 1'!$L$7),"Crop Development Phase",IF(AND(B283+1&gt;'Calculation Sheet Crop 1'!$K$8,B283&lt;'Calculation Sheet Crop 1'!$L$8+1),"Mid Season",IF(AND(B283+1&gt;'Calculation Sheet Crop 1'!$K$9,B283-1&lt;'Calculation Sheet Crop 1'!$L$9),"Late Season Stage",""))))</f>
        <v/>
      </c>
      <c r="D283">
        <f>IF(MONTH(B283)=1,'General Calculation'!$E$22,IF(MONTH(B283)=2,'General Calculation'!$F$22,IF(MONTH(B283)=3,'General Calculation'!$G$22,IF(MONTH(B283)=4,'General Calculation'!$H$22,IF(MONTH(B283)=5,'General Calculation'!$I$22,IF(MONTH(B283)=6,'General Calculation'!$J$22,IF(MONTH(B283)=7,'General Calculation'!$K$22,IF(MONTH(B283)=8,'General Calculation'!$L$22,IF(MONTH(B283)=9,'General Calculation'!$M$22,IF(MONTH(B283)=10,'General Calculation'!$N$22,IF(MONTH(B283)=11,'General Calculation'!$O$22,IF(MONTH(B283)=12,'General Calculation'!$P$22,""))))))))))))</f>
        <v>5.2650000000000006</v>
      </c>
      <c r="E283" t="str">
        <f>IF(C283="Initial Stage",'Calculation Sheet Crop 1'!$M$6,IF(C283="Crop Development Phase",'Calculation Sheet Crop 1'!$M$7,IF(C283="Mid Season",'Calculation Sheet Crop 1'!$M$8,IF(C283="Late Season Stage",'Calculation Sheet Crop 1'!$M$9,""))))</f>
        <v/>
      </c>
      <c r="F283">
        <f t="shared" si="53"/>
        <v>0</v>
      </c>
      <c r="P283">
        <f t="shared" si="54"/>
        <v>0</v>
      </c>
      <c r="Q283">
        <f t="shared" si="55"/>
        <v>0</v>
      </c>
      <c r="R283">
        <f t="shared" si="56"/>
        <v>0</v>
      </c>
      <c r="S283">
        <f t="shared" si="57"/>
        <v>0</v>
      </c>
      <c r="T283">
        <f t="shared" si="58"/>
        <v>0</v>
      </c>
      <c r="U283">
        <f t="shared" si="59"/>
        <v>0</v>
      </c>
      <c r="V283">
        <f t="shared" si="60"/>
        <v>0</v>
      </c>
      <c r="W283">
        <f t="shared" si="61"/>
        <v>0</v>
      </c>
      <c r="X283">
        <f t="shared" si="62"/>
        <v>0</v>
      </c>
      <c r="Y283">
        <f t="shared" si="63"/>
        <v>0</v>
      </c>
      <c r="Z283">
        <f t="shared" si="64"/>
        <v>0</v>
      </c>
      <c r="AA283">
        <f t="shared" si="65"/>
        <v>0</v>
      </c>
    </row>
    <row r="284" spans="2:27">
      <c r="B284" s="3">
        <v>43013</v>
      </c>
      <c r="C284" t="str">
        <f>IF(AND(B284&gt;='Calculation Sheet Crop 1'!$K$6,B284&lt;='Calculation Sheet Crop 1'!$L$6),"Initial Stage",IF(AND(B284+1&gt;'Calculation Sheet Crop 1'!$K$7,B284&lt;='Calculation Sheet Crop 1'!$L$7),"Crop Development Phase",IF(AND(B284+1&gt;'Calculation Sheet Crop 1'!$K$8,B284&lt;'Calculation Sheet Crop 1'!$L$8+1),"Mid Season",IF(AND(B284+1&gt;'Calculation Sheet Crop 1'!$K$9,B284-1&lt;'Calculation Sheet Crop 1'!$L$9),"Late Season Stage",""))))</f>
        <v/>
      </c>
      <c r="D284">
        <f>IF(MONTH(B284)=1,'General Calculation'!$E$22,IF(MONTH(B284)=2,'General Calculation'!$F$22,IF(MONTH(B284)=3,'General Calculation'!$G$22,IF(MONTH(B284)=4,'General Calculation'!$H$22,IF(MONTH(B284)=5,'General Calculation'!$I$22,IF(MONTH(B284)=6,'General Calculation'!$J$22,IF(MONTH(B284)=7,'General Calculation'!$K$22,IF(MONTH(B284)=8,'General Calculation'!$L$22,IF(MONTH(B284)=9,'General Calculation'!$M$22,IF(MONTH(B284)=10,'General Calculation'!$N$22,IF(MONTH(B284)=11,'General Calculation'!$O$22,IF(MONTH(B284)=12,'General Calculation'!$P$22,""))))))))))))</f>
        <v>5.2650000000000006</v>
      </c>
      <c r="E284" t="str">
        <f>IF(C284="Initial Stage",'Calculation Sheet Crop 1'!$M$6,IF(C284="Crop Development Phase",'Calculation Sheet Crop 1'!$M$7,IF(C284="Mid Season",'Calculation Sheet Crop 1'!$M$8,IF(C284="Late Season Stage",'Calculation Sheet Crop 1'!$M$9,""))))</f>
        <v/>
      </c>
      <c r="F284">
        <f t="shared" si="53"/>
        <v>0</v>
      </c>
      <c r="P284">
        <f t="shared" si="54"/>
        <v>0</v>
      </c>
      <c r="Q284">
        <f t="shared" si="55"/>
        <v>0</v>
      </c>
      <c r="R284">
        <f t="shared" si="56"/>
        <v>0</v>
      </c>
      <c r="S284">
        <f t="shared" si="57"/>
        <v>0</v>
      </c>
      <c r="T284">
        <f t="shared" si="58"/>
        <v>0</v>
      </c>
      <c r="U284">
        <f t="shared" si="59"/>
        <v>0</v>
      </c>
      <c r="V284">
        <f t="shared" si="60"/>
        <v>0</v>
      </c>
      <c r="W284">
        <f t="shared" si="61"/>
        <v>0</v>
      </c>
      <c r="X284">
        <f t="shared" si="62"/>
        <v>0</v>
      </c>
      <c r="Y284">
        <f t="shared" si="63"/>
        <v>0</v>
      </c>
      <c r="Z284">
        <f t="shared" si="64"/>
        <v>0</v>
      </c>
      <c r="AA284">
        <f t="shared" si="65"/>
        <v>0</v>
      </c>
    </row>
    <row r="285" spans="2:27">
      <c r="B285" s="3">
        <v>43014</v>
      </c>
      <c r="C285" t="str">
        <f>IF(AND(B285&gt;='Calculation Sheet Crop 1'!$K$6,B285&lt;='Calculation Sheet Crop 1'!$L$6),"Initial Stage",IF(AND(B285+1&gt;'Calculation Sheet Crop 1'!$K$7,B285&lt;='Calculation Sheet Crop 1'!$L$7),"Crop Development Phase",IF(AND(B285+1&gt;'Calculation Sheet Crop 1'!$K$8,B285&lt;'Calculation Sheet Crop 1'!$L$8+1),"Mid Season",IF(AND(B285+1&gt;'Calculation Sheet Crop 1'!$K$9,B285-1&lt;'Calculation Sheet Crop 1'!$L$9),"Late Season Stage",""))))</f>
        <v/>
      </c>
      <c r="D285">
        <f>IF(MONTH(B285)=1,'General Calculation'!$E$22,IF(MONTH(B285)=2,'General Calculation'!$F$22,IF(MONTH(B285)=3,'General Calculation'!$G$22,IF(MONTH(B285)=4,'General Calculation'!$H$22,IF(MONTH(B285)=5,'General Calculation'!$I$22,IF(MONTH(B285)=6,'General Calculation'!$J$22,IF(MONTH(B285)=7,'General Calculation'!$K$22,IF(MONTH(B285)=8,'General Calculation'!$L$22,IF(MONTH(B285)=9,'General Calculation'!$M$22,IF(MONTH(B285)=10,'General Calculation'!$N$22,IF(MONTH(B285)=11,'General Calculation'!$O$22,IF(MONTH(B285)=12,'General Calculation'!$P$22,""))))))))))))</f>
        <v>5.2650000000000006</v>
      </c>
      <c r="E285" t="str">
        <f>IF(C285="Initial Stage",'Calculation Sheet Crop 1'!$M$6,IF(C285="Crop Development Phase",'Calculation Sheet Crop 1'!$M$7,IF(C285="Mid Season",'Calculation Sheet Crop 1'!$M$8,IF(C285="Late Season Stage",'Calculation Sheet Crop 1'!$M$9,""))))</f>
        <v/>
      </c>
      <c r="F285">
        <f t="shared" si="53"/>
        <v>0</v>
      </c>
      <c r="P285">
        <f t="shared" si="54"/>
        <v>0</v>
      </c>
      <c r="Q285">
        <f t="shared" si="55"/>
        <v>0</v>
      </c>
      <c r="R285">
        <f t="shared" si="56"/>
        <v>0</v>
      </c>
      <c r="S285">
        <f t="shared" si="57"/>
        <v>0</v>
      </c>
      <c r="T285">
        <f t="shared" si="58"/>
        <v>0</v>
      </c>
      <c r="U285">
        <f t="shared" si="59"/>
        <v>0</v>
      </c>
      <c r="V285">
        <f t="shared" si="60"/>
        <v>0</v>
      </c>
      <c r="W285">
        <f t="shared" si="61"/>
        <v>0</v>
      </c>
      <c r="X285">
        <f t="shared" si="62"/>
        <v>0</v>
      </c>
      <c r="Y285">
        <f t="shared" si="63"/>
        <v>0</v>
      </c>
      <c r="Z285">
        <f t="shared" si="64"/>
        <v>0</v>
      </c>
      <c r="AA285">
        <f t="shared" si="65"/>
        <v>0</v>
      </c>
    </row>
    <row r="286" spans="2:27">
      <c r="B286" s="3">
        <v>43015</v>
      </c>
      <c r="C286" t="str">
        <f>IF(AND(B286&gt;='Calculation Sheet Crop 1'!$K$6,B286&lt;='Calculation Sheet Crop 1'!$L$6),"Initial Stage",IF(AND(B286+1&gt;'Calculation Sheet Crop 1'!$K$7,B286&lt;='Calculation Sheet Crop 1'!$L$7),"Crop Development Phase",IF(AND(B286+1&gt;'Calculation Sheet Crop 1'!$K$8,B286&lt;'Calculation Sheet Crop 1'!$L$8+1),"Mid Season",IF(AND(B286+1&gt;'Calculation Sheet Crop 1'!$K$9,B286-1&lt;'Calculation Sheet Crop 1'!$L$9),"Late Season Stage",""))))</f>
        <v/>
      </c>
      <c r="D286">
        <f>IF(MONTH(B286)=1,'General Calculation'!$E$22,IF(MONTH(B286)=2,'General Calculation'!$F$22,IF(MONTH(B286)=3,'General Calculation'!$G$22,IF(MONTH(B286)=4,'General Calculation'!$H$22,IF(MONTH(B286)=5,'General Calculation'!$I$22,IF(MONTH(B286)=6,'General Calculation'!$J$22,IF(MONTH(B286)=7,'General Calculation'!$K$22,IF(MONTH(B286)=8,'General Calculation'!$L$22,IF(MONTH(B286)=9,'General Calculation'!$M$22,IF(MONTH(B286)=10,'General Calculation'!$N$22,IF(MONTH(B286)=11,'General Calculation'!$O$22,IF(MONTH(B286)=12,'General Calculation'!$P$22,""))))))))))))</f>
        <v>5.2650000000000006</v>
      </c>
      <c r="E286" t="str">
        <f>IF(C286="Initial Stage",'Calculation Sheet Crop 1'!$M$6,IF(C286="Crop Development Phase",'Calculation Sheet Crop 1'!$M$7,IF(C286="Mid Season",'Calculation Sheet Crop 1'!$M$8,IF(C286="Late Season Stage",'Calculation Sheet Crop 1'!$M$9,""))))</f>
        <v/>
      </c>
      <c r="F286">
        <f t="shared" si="53"/>
        <v>0</v>
      </c>
      <c r="P286">
        <f t="shared" si="54"/>
        <v>0</v>
      </c>
      <c r="Q286">
        <f t="shared" si="55"/>
        <v>0</v>
      </c>
      <c r="R286">
        <f t="shared" si="56"/>
        <v>0</v>
      </c>
      <c r="S286">
        <f t="shared" si="57"/>
        <v>0</v>
      </c>
      <c r="T286">
        <f t="shared" si="58"/>
        <v>0</v>
      </c>
      <c r="U286">
        <f t="shared" si="59"/>
        <v>0</v>
      </c>
      <c r="V286">
        <f t="shared" si="60"/>
        <v>0</v>
      </c>
      <c r="W286">
        <f t="shared" si="61"/>
        <v>0</v>
      </c>
      <c r="X286">
        <f t="shared" si="62"/>
        <v>0</v>
      </c>
      <c r="Y286">
        <f t="shared" si="63"/>
        <v>0</v>
      </c>
      <c r="Z286">
        <f t="shared" si="64"/>
        <v>0</v>
      </c>
      <c r="AA286">
        <f t="shared" si="65"/>
        <v>0</v>
      </c>
    </row>
    <row r="287" spans="2:27">
      <c r="B287" s="3">
        <v>43016</v>
      </c>
      <c r="C287" t="str">
        <f>IF(AND(B287&gt;='Calculation Sheet Crop 1'!$K$6,B287&lt;='Calculation Sheet Crop 1'!$L$6),"Initial Stage",IF(AND(B287+1&gt;'Calculation Sheet Crop 1'!$K$7,B287&lt;='Calculation Sheet Crop 1'!$L$7),"Crop Development Phase",IF(AND(B287+1&gt;'Calculation Sheet Crop 1'!$K$8,B287&lt;'Calculation Sheet Crop 1'!$L$8+1),"Mid Season",IF(AND(B287+1&gt;'Calculation Sheet Crop 1'!$K$9,B287-1&lt;'Calculation Sheet Crop 1'!$L$9),"Late Season Stage",""))))</f>
        <v/>
      </c>
      <c r="D287">
        <f>IF(MONTH(B287)=1,'General Calculation'!$E$22,IF(MONTH(B287)=2,'General Calculation'!$F$22,IF(MONTH(B287)=3,'General Calculation'!$G$22,IF(MONTH(B287)=4,'General Calculation'!$H$22,IF(MONTH(B287)=5,'General Calculation'!$I$22,IF(MONTH(B287)=6,'General Calculation'!$J$22,IF(MONTH(B287)=7,'General Calculation'!$K$22,IF(MONTH(B287)=8,'General Calculation'!$L$22,IF(MONTH(B287)=9,'General Calculation'!$M$22,IF(MONTH(B287)=10,'General Calculation'!$N$22,IF(MONTH(B287)=11,'General Calculation'!$O$22,IF(MONTH(B287)=12,'General Calculation'!$P$22,""))))))))))))</f>
        <v>5.2650000000000006</v>
      </c>
      <c r="E287" t="str">
        <f>IF(C287="Initial Stage",'Calculation Sheet Crop 1'!$M$6,IF(C287="Crop Development Phase",'Calculation Sheet Crop 1'!$M$7,IF(C287="Mid Season",'Calculation Sheet Crop 1'!$M$8,IF(C287="Late Season Stage",'Calculation Sheet Crop 1'!$M$9,""))))</f>
        <v/>
      </c>
      <c r="F287">
        <f t="shared" si="53"/>
        <v>0</v>
      </c>
      <c r="P287">
        <f t="shared" si="54"/>
        <v>0</v>
      </c>
      <c r="Q287">
        <f t="shared" si="55"/>
        <v>0</v>
      </c>
      <c r="R287">
        <f t="shared" si="56"/>
        <v>0</v>
      </c>
      <c r="S287">
        <f t="shared" si="57"/>
        <v>0</v>
      </c>
      <c r="T287">
        <f t="shared" si="58"/>
        <v>0</v>
      </c>
      <c r="U287">
        <f t="shared" si="59"/>
        <v>0</v>
      </c>
      <c r="V287">
        <f t="shared" si="60"/>
        <v>0</v>
      </c>
      <c r="W287">
        <f t="shared" si="61"/>
        <v>0</v>
      </c>
      <c r="X287">
        <f t="shared" si="62"/>
        <v>0</v>
      </c>
      <c r="Y287">
        <f t="shared" si="63"/>
        <v>0</v>
      </c>
      <c r="Z287">
        <f t="shared" si="64"/>
        <v>0</v>
      </c>
      <c r="AA287">
        <f t="shared" si="65"/>
        <v>0</v>
      </c>
    </row>
    <row r="288" spans="2:27">
      <c r="B288" s="3">
        <v>43017</v>
      </c>
      <c r="C288" t="str">
        <f>IF(AND(B288&gt;='Calculation Sheet Crop 1'!$K$6,B288&lt;='Calculation Sheet Crop 1'!$L$6),"Initial Stage",IF(AND(B288+1&gt;'Calculation Sheet Crop 1'!$K$7,B288&lt;='Calculation Sheet Crop 1'!$L$7),"Crop Development Phase",IF(AND(B288+1&gt;'Calculation Sheet Crop 1'!$K$8,B288&lt;'Calculation Sheet Crop 1'!$L$8+1),"Mid Season",IF(AND(B288+1&gt;'Calculation Sheet Crop 1'!$K$9,B288-1&lt;'Calculation Sheet Crop 1'!$L$9),"Late Season Stage",""))))</f>
        <v/>
      </c>
      <c r="D288">
        <f>IF(MONTH(B288)=1,'General Calculation'!$E$22,IF(MONTH(B288)=2,'General Calculation'!$F$22,IF(MONTH(B288)=3,'General Calculation'!$G$22,IF(MONTH(B288)=4,'General Calculation'!$H$22,IF(MONTH(B288)=5,'General Calculation'!$I$22,IF(MONTH(B288)=6,'General Calculation'!$J$22,IF(MONTH(B288)=7,'General Calculation'!$K$22,IF(MONTH(B288)=8,'General Calculation'!$L$22,IF(MONTH(B288)=9,'General Calculation'!$M$22,IF(MONTH(B288)=10,'General Calculation'!$N$22,IF(MONTH(B288)=11,'General Calculation'!$O$22,IF(MONTH(B288)=12,'General Calculation'!$P$22,""))))))))))))</f>
        <v>5.2650000000000006</v>
      </c>
      <c r="E288" t="str">
        <f>IF(C288="Initial Stage",'Calculation Sheet Crop 1'!$M$6,IF(C288="Crop Development Phase",'Calculation Sheet Crop 1'!$M$7,IF(C288="Mid Season",'Calculation Sheet Crop 1'!$M$8,IF(C288="Late Season Stage",'Calculation Sheet Crop 1'!$M$9,""))))</f>
        <v/>
      </c>
      <c r="F288">
        <f t="shared" si="53"/>
        <v>0</v>
      </c>
      <c r="P288">
        <f t="shared" si="54"/>
        <v>0</v>
      </c>
      <c r="Q288">
        <f t="shared" si="55"/>
        <v>0</v>
      </c>
      <c r="R288">
        <f t="shared" si="56"/>
        <v>0</v>
      </c>
      <c r="S288">
        <f t="shared" si="57"/>
        <v>0</v>
      </c>
      <c r="T288">
        <f t="shared" si="58"/>
        <v>0</v>
      </c>
      <c r="U288">
        <f t="shared" si="59"/>
        <v>0</v>
      </c>
      <c r="V288">
        <f t="shared" si="60"/>
        <v>0</v>
      </c>
      <c r="W288">
        <f t="shared" si="61"/>
        <v>0</v>
      </c>
      <c r="X288">
        <f t="shared" si="62"/>
        <v>0</v>
      </c>
      <c r="Y288">
        <f t="shared" si="63"/>
        <v>0</v>
      </c>
      <c r="Z288">
        <f t="shared" si="64"/>
        <v>0</v>
      </c>
      <c r="AA288">
        <f t="shared" si="65"/>
        <v>0</v>
      </c>
    </row>
    <row r="289" spans="2:27">
      <c r="B289" s="3">
        <v>43018</v>
      </c>
      <c r="C289" t="str">
        <f>IF(AND(B289&gt;='Calculation Sheet Crop 1'!$K$6,B289&lt;='Calculation Sheet Crop 1'!$L$6),"Initial Stage",IF(AND(B289+1&gt;'Calculation Sheet Crop 1'!$K$7,B289&lt;='Calculation Sheet Crop 1'!$L$7),"Crop Development Phase",IF(AND(B289+1&gt;'Calculation Sheet Crop 1'!$K$8,B289&lt;'Calculation Sheet Crop 1'!$L$8+1),"Mid Season",IF(AND(B289+1&gt;'Calculation Sheet Crop 1'!$K$9,B289-1&lt;'Calculation Sheet Crop 1'!$L$9),"Late Season Stage",""))))</f>
        <v/>
      </c>
      <c r="D289">
        <f>IF(MONTH(B289)=1,'General Calculation'!$E$22,IF(MONTH(B289)=2,'General Calculation'!$F$22,IF(MONTH(B289)=3,'General Calculation'!$G$22,IF(MONTH(B289)=4,'General Calculation'!$H$22,IF(MONTH(B289)=5,'General Calculation'!$I$22,IF(MONTH(B289)=6,'General Calculation'!$J$22,IF(MONTH(B289)=7,'General Calculation'!$K$22,IF(MONTH(B289)=8,'General Calculation'!$L$22,IF(MONTH(B289)=9,'General Calculation'!$M$22,IF(MONTH(B289)=10,'General Calculation'!$N$22,IF(MONTH(B289)=11,'General Calculation'!$O$22,IF(MONTH(B289)=12,'General Calculation'!$P$22,""))))))))))))</f>
        <v>5.2650000000000006</v>
      </c>
      <c r="E289" t="str">
        <f>IF(C289="Initial Stage",'Calculation Sheet Crop 1'!$M$6,IF(C289="Crop Development Phase",'Calculation Sheet Crop 1'!$M$7,IF(C289="Mid Season",'Calculation Sheet Crop 1'!$M$8,IF(C289="Late Season Stage",'Calculation Sheet Crop 1'!$M$9,""))))</f>
        <v/>
      </c>
      <c r="F289">
        <f t="shared" si="53"/>
        <v>0</v>
      </c>
      <c r="P289">
        <f t="shared" si="54"/>
        <v>0</v>
      </c>
      <c r="Q289">
        <f t="shared" si="55"/>
        <v>0</v>
      </c>
      <c r="R289">
        <f t="shared" si="56"/>
        <v>0</v>
      </c>
      <c r="S289">
        <f t="shared" si="57"/>
        <v>0</v>
      </c>
      <c r="T289">
        <f t="shared" si="58"/>
        <v>0</v>
      </c>
      <c r="U289">
        <f t="shared" si="59"/>
        <v>0</v>
      </c>
      <c r="V289">
        <f t="shared" si="60"/>
        <v>0</v>
      </c>
      <c r="W289">
        <f t="shared" si="61"/>
        <v>0</v>
      </c>
      <c r="X289">
        <f t="shared" si="62"/>
        <v>0</v>
      </c>
      <c r="Y289">
        <f t="shared" si="63"/>
        <v>0</v>
      </c>
      <c r="Z289">
        <f t="shared" si="64"/>
        <v>0</v>
      </c>
      <c r="AA289">
        <f t="shared" si="65"/>
        <v>0</v>
      </c>
    </row>
    <row r="290" spans="2:27">
      <c r="B290" s="3">
        <v>43019</v>
      </c>
      <c r="C290" t="str">
        <f>IF(AND(B290&gt;='Calculation Sheet Crop 1'!$K$6,B290&lt;='Calculation Sheet Crop 1'!$L$6),"Initial Stage",IF(AND(B290+1&gt;'Calculation Sheet Crop 1'!$K$7,B290&lt;='Calculation Sheet Crop 1'!$L$7),"Crop Development Phase",IF(AND(B290+1&gt;'Calculation Sheet Crop 1'!$K$8,B290&lt;'Calculation Sheet Crop 1'!$L$8+1),"Mid Season",IF(AND(B290+1&gt;'Calculation Sheet Crop 1'!$K$9,B290-1&lt;'Calculation Sheet Crop 1'!$L$9),"Late Season Stage",""))))</f>
        <v/>
      </c>
      <c r="D290">
        <f>IF(MONTH(B290)=1,'General Calculation'!$E$22,IF(MONTH(B290)=2,'General Calculation'!$F$22,IF(MONTH(B290)=3,'General Calculation'!$G$22,IF(MONTH(B290)=4,'General Calculation'!$H$22,IF(MONTH(B290)=5,'General Calculation'!$I$22,IF(MONTH(B290)=6,'General Calculation'!$J$22,IF(MONTH(B290)=7,'General Calculation'!$K$22,IF(MONTH(B290)=8,'General Calculation'!$L$22,IF(MONTH(B290)=9,'General Calculation'!$M$22,IF(MONTH(B290)=10,'General Calculation'!$N$22,IF(MONTH(B290)=11,'General Calculation'!$O$22,IF(MONTH(B290)=12,'General Calculation'!$P$22,""))))))))))))</f>
        <v>5.2650000000000006</v>
      </c>
      <c r="E290" t="str">
        <f>IF(C290="Initial Stage",'Calculation Sheet Crop 1'!$M$6,IF(C290="Crop Development Phase",'Calculation Sheet Crop 1'!$M$7,IF(C290="Mid Season",'Calculation Sheet Crop 1'!$M$8,IF(C290="Late Season Stage",'Calculation Sheet Crop 1'!$M$9,""))))</f>
        <v/>
      </c>
      <c r="F290">
        <f t="shared" si="53"/>
        <v>0</v>
      </c>
      <c r="P290">
        <f t="shared" si="54"/>
        <v>0</v>
      </c>
      <c r="Q290">
        <f t="shared" si="55"/>
        <v>0</v>
      </c>
      <c r="R290">
        <f t="shared" si="56"/>
        <v>0</v>
      </c>
      <c r="S290">
        <f t="shared" si="57"/>
        <v>0</v>
      </c>
      <c r="T290">
        <f t="shared" si="58"/>
        <v>0</v>
      </c>
      <c r="U290">
        <f t="shared" si="59"/>
        <v>0</v>
      </c>
      <c r="V290">
        <f t="shared" si="60"/>
        <v>0</v>
      </c>
      <c r="W290">
        <f t="shared" si="61"/>
        <v>0</v>
      </c>
      <c r="X290">
        <f t="shared" si="62"/>
        <v>0</v>
      </c>
      <c r="Y290">
        <f t="shared" si="63"/>
        <v>0</v>
      </c>
      <c r="Z290">
        <f t="shared" si="64"/>
        <v>0</v>
      </c>
      <c r="AA290">
        <f t="shared" si="65"/>
        <v>0</v>
      </c>
    </row>
    <row r="291" spans="2:27">
      <c r="B291" s="3">
        <v>43020</v>
      </c>
      <c r="C291" t="str">
        <f>IF(AND(B291&gt;='Calculation Sheet Crop 1'!$K$6,B291&lt;='Calculation Sheet Crop 1'!$L$6),"Initial Stage",IF(AND(B291+1&gt;'Calculation Sheet Crop 1'!$K$7,B291&lt;='Calculation Sheet Crop 1'!$L$7),"Crop Development Phase",IF(AND(B291+1&gt;'Calculation Sheet Crop 1'!$K$8,B291&lt;'Calculation Sheet Crop 1'!$L$8+1),"Mid Season",IF(AND(B291+1&gt;'Calculation Sheet Crop 1'!$K$9,B291-1&lt;'Calculation Sheet Crop 1'!$L$9),"Late Season Stage",""))))</f>
        <v/>
      </c>
      <c r="D291">
        <f>IF(MONTH(B291)=1,'General Calculation'!$E$22,IF(MONTH(B291)=2,'General Calculation'!$F$22,IF(MONTH(B291)=3,'General Calculation'!$G$22,IF(MONTH(B291)=4,'General Calculation'!$H$22,IF(MONTH(B291)=5,'General Calculation'!$I$22,IF(MONTH(B291)=6,'General Calculation'!$J$22,IF(MONTH(B291)=7,'General Calculation'!$K$22,IF(MONTH(B291)=8,'General Calculation'!$L$22,IF(MONTH(B291)=9,'General Calculation'!$M$22,IF(MONTH(B291)=10,'General Calculation'!$N$22,IF(MONTH(B291)=11,'General Calculation'!$O$22,IF(MONTH(B291)=12,'General Calculation'!$P$22,""))))))))))))</f>
        <v>5.2650000000000006</v>
      </c>
      <c r="E291" t="str">
        <f>IF(C291="Initial Stage",'Calculation Sheet Crop 1'!$M$6,IF(C291="Crop Development Phase",'Calculation Sheet Crop 1'!$M$7,IF(C291="Mid Season",'Calculation Sheet Crop 1'!$M$8,IF(C291="Late Season Stage",'Calculation Sheet Crop 1'!$M$9,""))))</f>
        <v/>
      </c>
      <c r="F291">
        <f t="shared" si="53"/>
        <v>0</v>
      </c>
      <c r="P291">
        <f t="shared" si="54"/>
        <v>0</v>
      </c>
      <c r="Q291">
        <f t="shared" si="55"/>
        <v>0</v>
      </c>
      <c r="R291">
        <f t="shared" si="56"/>
        <v>0</v>
      </c>
      <c r="S291">
        <f t="shared" si="57"/>
        <v>0</v>
      </c>
      <c r="T291">
        <f t="shared" si="58"/>
        <v>0</v>
      </c>
      <c r="U291">
        <f t="shared" si="59"/>
        <v>0</v>
      </c>
      <c r="V291">
        <f t="shared" si="60"/>
        <v>0</v>
      </c>
      <c r="W291">
        <f t="shared" si="61"/>
        <v>0</v>
      </c>
      <c r="X291">
        <f t="shared" si="62"/>
        <v>0</v>
      </c>
      <c r="Y291">
        <f t="shared" si="63"/>
        <v>0</v>
      </c>
      <c r="Z291">
        <f t="shared" si="64"/>
        <v>0</v>
      </c>
      <c r="AA291">
        <f t="shared" si="65"/>
        <v>0</v>
      </c>
    </row>
    <row r="292" spans="2:27">
      <c r="B292" s="3">
        <v>43021</v>
      </c>
      <c r="C292" t="str">
        <f>IF(AND(B292&gt;='Calculation Sheet Crop 1'!$K$6,B292&lt;='Calculation Sheet Crop 1'!$L$6),"Initial Stage",IF(AND(B292+1&gt;'Calculation Sheet Crop 1'!$K$7,B292&lt;='Calculation Sheet Crop 1'!$L$7),"Crop Development Phase",IF(AND(B292+1&gt;'Calculation Sheet Crop 1'!$K$8,B292&lt;'Calculation Sheet Crop 1'!$L$8+1),"Mid Season",IF(AND(B292+1&gt;'Calculation Sheet Crop 1'!$K$9,B292-1&lt;'Calculation Sheet Crop 1'!$L$9),"Late Season Stage",""))))</f>
        <v/>
      </c>
      <c r="D292">
        <f>IF(MONTH(B292)=1,'General Calculation'!$E$22,IF(MONTH(B292)=2,'General Calculation'!$F$22,IF(MONTH(B292)=3,'General Calculation'!$G$22,IF(MONTH(B292)=4,'General Calculation'!$H$22,IF(MONTH(B292)=5,'General Calculation'!$I$22,IF(MONTH(B292)=6,'General Calculation'!$J$22,IF(MONTH(B292)=7,'General Calculation'!$K$22,IF(MONTH(B292)=8,'General Calculation'!$L$22,IF(MONTH(B292)=9,'General Calculation'!$M$22,IF(MONTH(B292)=10,'General Calculation'!$N$22,IF(MONTH(B292)=11,'General Calculation'!$O$22,IF(MONTH(B292)=12,'General Calculation'!$P$22,""))))))))))))</f>
        <v>5.2650000000000006</v>
      </c>
      <c r="E292" t="str">
        <f>IF(C292="Initial Stage",'Calculation Sheet Crop 1'!$M$6,IF(C292="Crop Development Phase",'Calculation Sheet Crop 1'!$M$7,IF(C292="Mid Season",'Calculation Sheet Crop 1'!$M$8,IF(C292="Late Season Stage",'Calculation Sheet Crop 1'!$M$9,""))))</f>
        <v/>
      </c>
      <c r="F292">
        <f t="shared" si="53"/>
        <v>0</v>
      </c>
      <c r="P292">
        <f t="shared" si="54"/>
        <v>0</v>
      </c>
      <c r="Q292">
        <f t="shared" si="55"/>
        <v>0</v>
      </c>
      <c r="R292">
        <f t="shared" si="56"/>
        <v>0</v>
      </c>
      <c r="S292">
        <f t="shared" si="57"/>
        <v>0</v>
      </c>
      <c r="T292">
        <f t="shared" si="58"/>
        <v>0</v>
      </c>
      <c r="U292">
        <f t="shared" si="59"/>
        <v>0</v>
      </c>
      <c r="V292">
        <f t="shared" si="60"/>
        <v>0</v>
      </c>
      <c r="W292">
        <f t="shared" si="61"/>
        <v>0</v>
      </c>
      <c r="X292">
        <f t="shared" si="62"/>
        <v>0</v>
      </c>
      <c r="Y292">
        <f t="shared" si="63"/>
        <v>0</v>
      </c>
      <c r="Z292">
        <f t="shared" si="64"/>
        <v>0</v>
      </c>
      <c r="AA292">
        <f t="shared" si="65"/>
        <v>0</v>
      </c>
    </row>
    <row r="293" spans="2:27">
      <c r="B293" s="3">
        <v>43022</v>
      </c>
      <c r="C293" t="str">
        <f>IF(AND(B293&gt;='Calculation Sheet Crop 1'!$K$6,B293&lt;='Calculation Sheet Crop 1'!$L$6),"Initial Stage",IF(AND(B293+1&gt;'Calculation Sheet Crop 1'!$K$7,B293&lt;='Calculation Sheet Crop 1'!$L$7),"Crop Development Phase",IF(AND(B293+1&gt;'Calculation Sheet Crop 1'!$K$8,B293&lt;'Calculation Sheet Crop 1'!$L$8+1),"Mid Season",IF(AND(B293+1&gt;'Calculation Sheet Crop 1'!$K$9,B293-1&lt;'Calculation Sheet Crop 1'!$L$9),"Late Season Stage",""))))</f>
        <v/>
      </c>
      <c r="D293">
        <f>IF(MONTH(B293)=1,'General Calculation'!$E$22,IF(MONTH(B293)=2,'General Calculation'!$F$22,IF(MONTH(B293)=3,'General Calculation'!$G$22,IF(MONTH(B293)=4,'General Calculation'!$H$22,IF(MONTH(B293)=5,'General Calculation'!$I$22,IF(MONTH(B293)=6,'General Calculation'!$J$22,IF(MONTH(B293)=7,'General Calculation'!$K$22,IF(MONTH(B293)=8,'General Calculation'!$L$22,IF(MONTH(B293)=9,'General Calculation'!$M$22,IF(MONTH(B293)=10,'General Calculation'!$N$22,IF(MONTH(B293)=11,'General Calculation'!$O$22,IF(MONTH(B293)=12,'General Calculation'!$P$22,""))))))))))))</f>
        <v>5.2650000000000006</v>
      </c>
      <c r="E293" t="str">
        <f>IF(C293="Initial Stage",'Calculation Sheet Crop 1'!$M$6,IF(C293="Crop Development Phase",'Calculation Sheet Crop 1'!$M$7,IF(C293="Mid Season",'Calculation Sheet Crop 1'!$M$8,IF(C293="Late Season Stage",'Calculation Sheet Crop 1'!$M$9,""))))</f>
        <v/>
      </c>
      <c r="F293">
        <f t="shared" si="53"/>
        <v>0</v>
      </c>
      <c r="P293">
        <f t="shared" si="54"/>
        <v>0</v>
      </c>
      <c r="Q293">
        <f t="shared" si="55"/>
        <v>0</v>
      </c>
      <c r="R293">
        <f t="shared" si="56"/>
        <v>0</v>
      </c>
      <c r="S293">
        <f t="shared" si="57"/>
        <v>0</v>
      </c>
      <c r="T293">
        <f t="shared" si="58"/>
        <v>0</v>
      </c>
      <c r="U293">
        <f t="shared" si="59"/>
        <v>0</v>
      </c>
      <c r="V293">
        <f t="shared" si="60"/>
        <v>0</v>
      </c>
      <c r="W293">
        <f t="shared" si="61"/>
        <v>0</v>
      </c>
      <c r="X293">
        <f t="shared" si="62"/>
        <v>0</v>
      </c>
      <c r="Y293">
        <f t="shared" si="63"/>
        <v>0</v>
      </c>
      <c r="Z293">
        <f t="shared" si="64"/>
        <v>0</v>
      </c>
      <c r="AA293">
        <f t="shared" si="65"/>
        <v>0</v>
      </c>
    </row>
    <row r="294" spans="2:27">
      <c r="B294" s="3">
        <v>43023</v>
      </c>
      <c r="C294" t="str">
        <f>IF(AND(B294&gt;='Calculation Sheet Crop 1'!$K$6,B294&lt;='Calculation Sheet Crop 1'!$L$6),"Initial Stage",IF(AND(B294+1&gt;'Calculation Sheet Crop 1'!$K$7,B294&lt;='Calculation Sheet Crop 1'!$L$7),"Crop Development Phase",IF(AND(B294+1&gt;'Calculation Sheet Crop 1'!$K$8,B294&lt;'Calculation Sheet Crop 1'!$L$8+1),"Mid Season",IF(AND(B294+1&gt;'Calculation Sheet Crop 1'!$K$9,B294-1&lt;'Calculation Sheet Crop 1'!$L$9),"Late Season Stage",""))))</f>
        <v/>
      </c>
      <c r="D294">
        <f>IF(MONTH(B294)=1,'General Calculation'!$E$22,IF(MONTH(B294)=2,'General Calculation'!$F$22,IF(MONTH(B294)=3,'General Calculation'!$G$22,IF(MONTH(B294)=4,'General Calculation'!$H$22,IF(MONTH(B294)=5,'General Calculation'!$I$22,IF(MONTH(B294)=6,'General Calculation'!$J$22,IF(MONTH(B294)=7,'General Calculation'!$K$22,IF(MONTH(B294)=8,'General Calculation'!$L$22,IF(MONTH(B294)=9,'General Calculation'!$M$22,IF(MONTH(B294)=10,'General Calculation'!$N$22,IF(MONTH(B294)=11,'General Calculation'!$O$22,IF(MONTH(B294)=12,'General Calculation'!$P$22,""))))))))))))</f>
        <v>5.2650000000000006</v>
      </c>
      <c r="E294" t="str">
        <f>IF(C294="Initial Stage",'Calculation Sheet Crop 1'!$M$6,IF(C294="Crop Development Phase",'Calculation Sheet Crop 1'!$M$7,IF(C294="Mid Season",'Calculation Sheet Crop 1'!$M$8,IF(C294="Late Season Stage",'Calculation Sheet Crop 1'!$M$9,""))))</f>
        <v/>
      </c>
      <c r="F294">
        <f t="shared" si="53"/>
        <v>0</v>
      </c>
      <c r="P294">
        <f t="shared" si="54"/>
        <v>0</v>
      </c>
      <c r="Q294">
        <f t="shared" si="55"/>
        <v>0</v>
      </c>
      <c r="R294">
        <f t="shared" si="56"/>
        <v>0</v>
      </c>
      <c r="S294">
        <f t="shared" si="57"/>
        <v>0</v>
      </c>
      <c r="T294">
        <f t="shared" si="58"/>
        <v>0</v>
      </c>
      <c r="U294">
        <f t="shared" si="59"/>
        <v>0</v>
      </c>
      <c r="V294">
        <f t="shared" si="60"/>
        <v>0</v>
      </c>
      <c r="W294">
        <f t="shared" si="61"/>
        <v>0</v>
      </c>
      <c r="X294">
        <f t="shared" si="62"/>
        <v>0</v>
      </c>
      <c r="Y294">
        <f t="shared" si="63"/>
        <v>0</v>
      </c>
      <c r="Z294">
        <f t="shared" si="64"/>
        <v>0</v>
      </c>
      <c r="AA294">
        <f t="shared" si="65"/>
        <v>0</v>
      </c>
    </row>
    <row r="295" spans="2:27">
      <c r="B295" s="3">
        <v>43024</v>
      </c>
      <c r="C295" t="str">
        <f>IF(AND(B295&gt;='Calculation Sheet Crop 1'!$K$6,B295&lt;='Calculation Sheet Crop 1'!$L$6),"Initial Stage",IF(AND(B295+1&gt;'Calculation Sheet Crop 1'!$K$7,B295&lt;='Calculation Sheet Crop 1'!$L$7),"Crop Development Phase",IF(AND(B295+1&gt;'Calculation Sheet Crop 1'!$K$8,B295&lt;'Calculation Sheet Crop 1'!$L$8+1),"Mid Season",IF(AND(B295+1&gt;'Calculation Sheet Crop 1'!$K$9,B295-1&lt;'Calculation Sheet Crop 1'!$L$9),"Late Season Stage",""))))</f>
        <v/>
      </c>
      <c r="D295">
        <f>IF(MONTH(B295)=1,'General Calculation'!$E$22,IF(MONTH(B295)=2,'General Calculation'!$F$22,IF(MONTH(B295)=3,'General Calculation'!$G$22,IF(MONTH(B295)=4,'General Calculation'!$H$22,IF(MONTH(B295)=5,'General Calculation'!$I$22,IF(MONTH(B295)=6,'General Calculation'!$J$22,IF(MONTH(B295)=7,'General Calculation'!$K$22,IF(MONTH(B295)=8,'General Calculation'!$L$22,IF(MONTH(B295)=9,'General Calculation'!$M$22,IF(MONTH(B295)=10,'General Calculation'!$N$22,IF(MONTH(B295)=11,'General Calculation'!$O$22,IF(MONTH(B295)=12,'General Calculation'!$P$22,""))))))))))))</f>
        <v>5.2650000000000006</v>
      </c>
      <c r="E295" t="str">
        <f>IF(C295="Initial Stage",'Calculation Sheet Crop 1'!$M$6,IF(C295="Crop Development Phase",'Calculation Sheet Crop 1'!$M$7,IF(C295="Mid Season",'Calculation Sheet Crop 1'!$M$8,IF(C295="Late Season Stage",'Calculation Sheet Crop 1'!$M$9,""))))</f>
        <v/>
      </c>
      <c r="F295">
        <f t="shared" si="53"/>
        <v>0</v>
      </c>
      <c r="P295">
        <f t="shared" si="54"/>
        <v>0</v>
      </c>
      <c r="Q295">
        <f t="shared" si="55"/>
        <v>0</v>
      </c>
      <c r="R295">
        <f t="shared" si="56"/>
        <v>0</v>
      </c>
      <c r="S295">
        <f t="shared" si="57"/>
        <v>0</v>
      </c>
      <c r="T295">
        <f t="shared" si="58"/>
        <v>0</v>
      </c>
      <c r="U295">
        <f t="shared" si="59"/>
        <v>0</v>
      </c>
      <c r="V295">
        <f t="shared" si="60"/>
        <v>0</v>
      </c>
      <c r="W295">
        <f t="shared" si="61"/>
        <v>0</v>
      </c>
      <c r="X295">
        <f t="shared" si="62"/>
        <v>0</v>
      </c>
      <c r="Y295">
        <f t="shared" si="63"/>
        <v>0</v>
      </c>
      <c r="Z295">
        <f t="shared" si="64"/>
        <v>0</v>
      </c>
      <c r="AA295">
        <f t="shared" si="65"/>
        <v>0</v>
      </c>
    </row>
    <row r="296" spans="2:27">
      <c r="B296" s="3">
        <v>43025</v>
      </c>
      <c r="C296" t="str">
        <f>IF(AND(B296&gt;='Calculation Sheet Crop 1'!$K$6,B296&lt;='Calculation Sheet Crop 1'!$L$6),"Initial Stage",IF(AND(B296+1&gt;'Calculation Sheet Crop 1'!$K$7,B296&lt;='Calculation Sheet Crop 1'!$L$7),"Crop Development Phase",IF(AND(B296+1&gt;'Calculation Sheet Crop 1'!$K$8,B296&lt;'Calculation Sheet Crop 1'!$L$8+1),"Mid Season",IF(AND(B296+1&gt;'Calculation Sheet Crop 1'!$K$9,B296-1&lt;'Calculation Sheet Crop 1'!$L$9),"Late Season Stage",""))))</f>
        <v/>
      </c>
      <c r="D296">
        <f>IF(MONTH(B296)=1,'General Calculation'!$E$22,IF(MONTH(B296)=2,'General Calculation'!$F$22,IF(MONTH(B296)=3,'General Calculation'!$G$22,IF(MONTH(B296)=4,'General Calculation'!$H$22,IF(MONTH(B296)=5,'General Calculation'!$I$22,IF(MONTH(B296)=6,'General Calculation'!$J$22,IF(MONTH(B296)=7,'General Calculation'!$K$22,IF(MONTH(B296)=8,'General Calculation'!$L$22,IF(MONTH(B296)=9,'General Calculation'!$M$22,IF(MONTH(B296)=10,'General Calculation'!$N$22,IF(MONTH(B296)=11,'General Calculation'!$O$22,IF(MONTH(B296)=12,'General Calculation'!$P$22,""))))))))))))</f>
        <v>5.2650000000000006</v>
      </c>
      <c r="E296" t="str">
        <f>IF(C296="Initial Stage",'Calculation Sheet Crop 1'!$M$6,IF(C296="Crop Development Phase",'Calculation Sheet Crop 1'!$M$7,IF(C296="Mid Season",'Calculation Sheet Crop 1'!$M$8,IF(C296="Late Season Stage",'Calculation Sheet Crop 1'!$M$9,""))))</f>
        <v/>
      </c>
      <c r="F296">
        <f t="shared" si="53"/>
        <v>0</v>
      </c>
      <c r="P296">
        <f t="shared" si="54"/>
        <v>0</v>
      </c>
      <c r="Q296">
        <f t="shared" si="55"/>
        <v>0</v>
      </c>
      <c r="R296">
        <f t="shared" si="56"/>
        <v>0</v>
      </c>
      <c r="S296">
        <f t="shared" si="57"/>
        <v>0</v>
      </c>
      <c r="T296">
        <f t="shared" si="58"/>
        <v>0</v>
      </c>
      <c r="U296">
        <f t="shared" si="59"/>
        <v>0</v>
      </c>
      <c r="V296">
        <f t="shared" si="60"/>
        <v>0</v>
      </c>
      <c r="W296">
        <f t="shared" si="61"/>
        <v>0</v>
      </c>
      <c r="X296">
        <f t="shared" si="62"/>
        <v>0</v>
      </c>
      <c r="Y296">
        <f t="shared" si="63"/>
        <v>0</v>
      </c>
      <c r="Z296">
        <f t="shared" si="64"/>
        <v>0</v>
      </c>
      <c r="AA296">
        <f t="shared" si="65"/>
        <v>0</v>
      </c>
    </row>
    <row r="297" spans="2:27">
      <c r="B297" s="3">
        <v>43026</v>
      </c>
      <c r="C297" t="str">
        <f>IF(AND(B297&gt;='Calculation Sheet Crop 1'!$K$6,B297&lt;='Calculation Sheet Crop 1'!$L$6),"Initial Stage",IF(AND(B297+1&gt;'Calculation Sheet Crop 1'!$K$7,B297&lt;='Calculation Sheet Crop 1'!$L$7),"Crop Development Phase",IF(AND(B297+1&gt;'Calculation Sheet Crop 1'!$K$8,B297&lt;'Calculation Sheet Crop 1'!$L$8+1),"Mid Season",IF(AND(B297+1&gt;'Calculation Sheet Crop 1'!$K$9,B297-1&lt;'Calculation Sheet Crop 1'!$L$9),"Late Season Stage",""))))</f>
        <v/>
      </c>
      <c r="D297">
        <f>IF(MONTH(B297)=1,'General Calculation'!$E$22,IF(MONTH(B297)=2,'General Calculation'!$F$22,IF(MONTH(B297)=3,'General Calculation'!$G$22,IF(MONTH(B297)=4,'General Calculation'!$H$22,IF(MONTH(B297)=5,'General Calculation'!$I$22,IF(MONTH(B297)=6,'General Calculation'!$J$22,IF(MONTH(B297)=7,'General Calculation'!$K$22,IF(MONTH(B297)=8,'General Calculation'!$L$22,IF(MONTH(B297)=9,'General Calculation'!$M$22,IF(MONTH(B297)=10,'General Calculation'!$N$22,IF(MONTH(B297)=11,'General Calculation'!$O$22,IF(MONTH(B297)=12,'General Calculation'!$P$22,""))))))))))))</f>
        <v>5.2650000000000006</v>
      </c>
      <c r="E297" t="str">
        <f>IF(C297="Initial Stage",'Calculation Sheet Crop 1'!$M$6,IF(C297="Crop Development Phase",'Calculation Sheet Crop 1'!$M$7,IF(C297="Mid Season",'Calculation Sheet Crop 1'!$M$8,IF(C297="Late Season Stage",'Calculation Sheet Crop 1'!$M$9,""))))</f>
        <v/>
      </c>
      <c r="F297">
        <f t="shared" si="53"/>
        <v>0</v>
      </c>
      <c r="P297">
        <f t="shared" si="54"/>
        <v>0</v>
      </c>
      <c r="Q297">
        <f t="shared" si="55"/>
        <v>0</v>
      </c>
      <c r="R297">
        <f t="shared" si="56"/>
        <v>0</v>
      </c>
      <c r="S297">
        <f t="shared" si="57"/>
        <v>0</v>
      </c>
      <c r="T297">
        <f t="shared" si="58"/>
        <v>0</v>
      </c>
      <c r="U297">
        <f t="shared" si="59"/>
        <v>0</v>
      </c>
      <c r="V297">
        <f t="shared" si="60"/>
        <v>0</v>
      </c>
      <c r="W297">
        <f t="shared" si="61"/>
        <v>0</v>
      </c>
      <c r="X297">
        <f t="shared" si="62"/>
        <v>0</v>
      </c>
      <c r="Y297">
        <f t="shared" si="63"/>
        <v>0</v>
      </c>
      <c r="Z297">
        <f t="shared" si="64"/>
        <v>0</v>
      </c>
      <c r="AA297">
        <f t="shared" si="65"/>
        <v>0</v>
      </c>
    </row>
    <row r="298" spans="2:27">
      <c r="B298" s="3">
        <v>43027</v>
      </c>
      <c r="C298" t="str">
        <f>IF(AND(B298&gt;='Calculation Sheet Crop 1'!$K$6,B298&lt;='Calculation Sheet Crop 1'!$L$6),"Initial Stage",IF(AND(B298+1&gt;'Calculation Sheet Crop 1'!$K$7,B298&lt;='Calculation Sheet Crop 1'!$L$7),"Crop Development Phase",IF(AND(B298+1&gt;'Calculation Sheet Crop 1'!$K$8,B298&lt;'Calculation Sheet Crop 1'!$L$8+1),"Mid Season",IF(AND(B298+1&gt;'Calculation Sheet Crop 1'!$K$9,B298-1&lt;'Calculation Sheet Crop 1'!$L$9),"Late Season Stage",""))))</f>
        <v/>
      </c>
      <c r="D298">
        <f>IF(MONTH(B298)=1,'General Calculation'!$E$22,IF(MONTH(B298)=2,'General Calculation'!$F$22,IF(MONTH(B298)=3,'General Calculation'!$G$22,IF(MONTH(B298)=4,'General Calculation'!$H$22,IF(MONTH(B298)=5,'General Calculation'!$I$22,IF(MONTH(B298)=6,'General Calculation'!$J$22,IF(MONTH(B298)=7,'General Calculation'!$K$22,IF(MONTH(B298)=8,'General Calculation'!$L$22,IF(MONTH(B298)=9,'General Calculation'!$M$22,IF(MONTH(B298)=10,'General Calculation'!$N$22,IF(MONTH(B298)=11,'General Calculation'!$O$22,IF(MONTH(B298)=12,'General Calculation'!$P$22,""))))))))))))</f>
        <v>5.2650000000000006</v>
      </c>
      <c r="E298" t="str">
        <f>IF(C298="Initial Stage",'Calculation Sheet Crop 1'!$M$6,IF(C298="Crop Development Phase",'Calculation Sheet Crop 1'!$M$7,IF(C298="Mid Season",'Calculation Sheet Crop 1'!$M$8,IF(C298="Late Season Stage",'Calculation Sheet Crop 1'!$M$9,""))))</f>
        <v/>
      </c>
      <c r="F298">
        <f t="shared" si="53"/>
        <v>0</v>
      </c>
      <c r="P298">
        <f t="shared" si="54"/>
        <v>0</v>
      </c>
      <c r="Q298">
        <f t="shared" si="55"/>
        <v>0</v>
      </c>
      <c r="R298">
        <f t="shared" si="56"/>
        <v>0</v>
      </c>
      <c r="S298">
        <f t="shared" si="57"/>
        <v>0</v>
      </c>
      <c r="T298">
        <f t="shared" si="58"/>
        <v>0</v>
      </c>
      <c r="U298">
        <f t="shared" si="59"/>
        <v>0</v>
      </c>
      <c r="V298">
        <f t="shared" si="60"/>
        <v>0</v>
      </c>
      <c r="W298">
        <f t="shared" si="61"/>
        <v>0</v>
      </c>
      <c r="X298">
        <f t="shared" si="62"/>
        <v>0</v>
      </c>
      <c r="Y298">
        <f t="shared" si="63"/>
        <v>0</v>
      </c>
      <c r="Z298">
        <f t="shared" si="64"/>
        <v>0</v>
      </c>
      <c r="AA298">
        <f t="shared" si="65"/>
        <v>0</v>
      </c>
    </row>
    <row r="299" spans="2:27">
      <c r="B299" s="3">
        <v>43028</v>
      </c>
      <c r="C299" t="str">
        <f>IF(AND(B299&gt;='Calculation Sheet Crop 1'!$K$6,B299&lt;='Calculation Sheet Crop 1'!$L$6),"Initial Stage",IF(AND(B299+1&gt;'Calculation Sheet Crop 1'!$K$7,B299&lt;='Calculation Sheet Crop 1'!$L$7),"Crop Development Phase",IF(AND(B299+1&gt;'Calculation Sheet Crop 1'!$K$8,B299&lt;'Calculation Sheet Crop 1'!$L$8+1),"Mid Season",IF(AND(B299+1&gt;'Calculation Sheet Crop 1'!$K$9,B299-1&lt;'Calculation Sheet Crop 1'!$L$9),"Late Season Stage",""))))</f>
        <v/>
      </c>
      <c r="D299">
        <f>IF(MONTH(B299)=1,'General Calculation'!$E$22,IF(MONTH(B299)=2,'General Calculation'!$F$22,IF(MONTH(B299)=3,'General Calculation'!$G$22,IF(MONTH(B299)=4,'General Calculation'!$H$22,IF(MONTH(B299)=5,'General Calculation'!$I$22,IF(MONTH(B299)=6,'General Calculation'!$J$22,IF(MONTH(B299)=7,'General Calculation'!$K$22,IF(MONTH(B299)=8,'General Calculation'!$L$22,IF(MONTH(B299)=9,'General Calculation'!$M$22,IF(MONTH(B299)=10,'General Calculation'!$N$22,IF(MONTH(B299)=11,'General Calculation'!$O$22,IF(MONTH(B299)=12,'General Calculation'!$P$22,""))))))))))))</f>
        <v>5.2650000000000006</v>
      </c>
      <c r="E299" t="str">
        <f>IF(C299="Initial Stage",'Calculation Sheet Crop 1'!$M$6,IF(C299="Crop Development Phase",'Calculation Sheet Crop 1'!$M$7,IF(C299="Mid Season",'Calculation Sheet Crop 1'!$M$8,IF(C299="Late Season Stage",'Calculation Sheet Crop 1'!$M$9,""))))</f>
        <v/>
      </c>
      <c r="F299">
        <f t="shared" si="53"/>
        <v>0</v>
      </c>
      <c r="P299">
        <f t="shared" si="54"/>
        <v>0</v>
      </c>
      <c r="Q299">
        <f t="shared" si="55"/>
        <v>0</v>
      </c>
      <c r="R299">
        <f t="shared" si="56"/>
        <v>0</v>
      </c>
      <c r="S299">
        <f t="shared" si="57"/>
        <v>0</v>
      </c>
      <c r="T299">
        <f t="shared" si="58"/>
        <v>0</v>
      </c>
      <c r="U299">
        <f t="shared" si="59"/>
        <v>0</v>
      </c>
      <c r="V299">
        <f t="shared" si="60"/>
        <v>0</v>
      </c>
      <c r="W299">
        <f t="shared" si="61"/>
        <v>0</v>
      </c>
      <c r="X299">
        <f t="shared" si="62"/>
        <v>0</v>
      </c>
      <c r="Y299">
        <f t="shared" si="63"/>
        <v>0</v>
      </c>
      <c r="Z299">
        <f t="shared" si="64"/>
        <v>0</v>
      </c>
      <c r="AA299">
        <f t="shared" si="65"/>
        <v>0</v>
      </c>
    </row>
    <row r="300" spans="2:27">
      <c r="B300" s="3">
        <v>43029</v>
      </c>
      <c r="C300" t="str">
        <f>IF(AND(B300&gt;='Calculation Sheet Crop 1'!$K$6,B300&lt;='Calculation Sheet Crop 1'!$L$6),"Initial Stage",IF(AND(B300+1&gt;'Calculation Sheet Crop 1'!$K$7,B300&lt;='Calculation Sheet Crop 1'!$L$7),"Crop Development Phase",IF(AND(B300+1&gt;'Calculation Sheet Crop 1'!$K$8,B300&lt;'Calculation Sheet Crop 1'!$L$8+1),"Mid Season",IF(AND(B300+1&gt;'Calculation Sheet Crop 1'!$K$9,B300-1&lt;'Calculation Sheet Crop 1'!$L$9),"Late Season Stage",""))))</f>
        <v/>
      </c>
      <c r="D300">
        <f>IF(MONTH(B300)=1,'General Calculation'!$E$22,IF(MONTH(B300)=2,'General Calculation'!$F$22,IF(MONTH(B300)=3,'General Calculation'!$G$22,IF(MONTH(B300)=4,'General Calculation'!$H$22,IF(MONTH(B300)=5,'General Calculation'!$I$22,IF(MONTH(B300)=6,'General Calculation'!$J$22,IF(MONTH(B300)=7,'General Calculation'!$K$22,IF(MONTH(B300)=8,'General Calculation'!$L$22,IF(MONTH(B300)=9,'General Calculation'!$M$22,IF(MONTH(B300)=10,'General Calculation'!$N$22,IF(MONTH(B300)=11,'General Calculation'!$O$22,IF(MONTH(B300)=12,'General Calculation'!$P$22,""))))))))))))</f>
        <v>5.2650000000000006</v>
      </c>
      <c r="E300" t="str">
        <f>IF(C300="Initial Stage",'Calculation Sheet Crop 1'!$M$6,IF(C300="Crop Development Phase",'Calculation Sheet Crop 1'!$M$7,IF(C300="Mid Season",'Calculation Sheet Crop 1'!$M$8,IF(C300="Late Season Stage",'Calculation Sheet Crop 1'!$M$9,""))))</f>
        <v/>
      </c>
      <c r="F300">
        <f t="shared" si="53"/>
        <v>0</v>
      </c>
      <c r="P300">
        <f t="shared" si="54"/>
        <v>0</v>
      </c>
      <c r="Q300">
        <f t="shared" si="55"/>
        <v>0</v>
      </c>
      <c r="R300">
        <f t="shared" si="56"/>
        <v>0</v>
      </c>
      <c r="S300">
        <f t="shared" si="57"/>
        <v>0</v>
      </c>
      <c r="T300">
        <f t="shared" si="58"/>
        <v>0</v>
      </c>
      <c r="U300">
        <f t="shared" si="59"/>
        <v>0</v>
      </c>
      <c r="V300">
        <f t="shared" si="60"/>
        <v>0</v>
      </c>
      <c r="W300">
        <f t="shared" si="61"/>
        <v>0</v>
      </c>
      <c r="X300">
        <f t="shared" si="62"/>
        <v>0</v>
      </c>
      <c r="Y300">
        <f t="shared" si="63"/>
        <v>0</v>
      </c>
      <c r="Z300">
        <f t="shared" si="64"/>
        <v>0</v>
      </c>
      <c r="AA300">
        <f t="shared" si="65"/>
        <v>0</v>
      </c>
    </row>
    <row r="301" spans="2:27">
      <c r="B301" s="3">
        <v>43030</v>
      </c>
      <c r="C301" t="str">
        <f>IF(AND(B301&gt;='Calculation Sheet Crop 1'!$K$6,B301&lt;='Calculation Sheet Crop 1'!$L$6),"Initial Stage",IF(AND(B301+1&gt;'Calculation Sheet Crop 1'!$K$7,B301&lt;='Calculation Sheet Crop 1'!$L$7),"Crop Development Phase",IF(AND(B301+1&gt;'Calculation Sheet Crop 1'!$K$8,B301&lt;'Calculation Sheet Crop 1'!$L$8+1),"Mid Season",IF(AND(B301+1&gt;'Calculation Sheet Crop 1'!$K$9,B301-1&lt;'Calculation Sheet Crop 1'!$L$9),"Late Season Stage",""))))</f>
        <v/>
      </c>
      <c r="D301">
        <f>IF(MONTH(B301)=1,'General Calculation'!$E$22,IF(MONTH(B301)=2,'General Calculation'!$F$22,IF(MONTH(B301)=3,'General Calculation'!$G$22,IF(MONTH(B301)=4,'General Calculation'!$H$22,IF(MONTH(B301)=5,'General Calculation'!$I$22,IF(MONTH(B301)=6,'General Calculation'!$J$22,IF(MONTH(B301)=7,'General Calculation'!$K$22,IF(MONTH(B301)=8,'General Calculation'!$L$22,IF(MONTH(B301)=9,'General Calculation'!$M$22,IF(MONTH(B301)=10,'General Calculation'!$N$22,IF(MONTH(B301)=11,'General Calculation'!$O$22,IF(MONTH(B301)=12,'General Calculation'!$P$22,""))))))))))))</f>
        <v>5.2650000000000006</v>
      </c>
      <c r="E301" t="str">
        <f>IF(C301="Initial Stage",'Calculation Sheet Crop 1'!$M$6,IF(C301="Crop Development Phase",'Calculation Sheet Crop 1'!$M$7,IF(C301="Mid Season",'Calculation Sheet Crop 1'!$M$8,IF(C301="Late Season Stage",'Calculation Sheet Crop 1'!$M$9,""))))</f>
        <v/>
      </c>
      <c r="F301">
        <f t="shared" si="53"/>
        <v>0</v>
      </c>
      <c r="P301">
        <f t="shared" si="54"/>
        <v>0</v>
      </c>
      <c r="Q301">
        <f t="shared" si="55"/>
        <v>0</v>
      </c>
      <c r="R301">
        <f t="shared" si="56"/>
        <v>0</v>
      </c>
      <c r="S301">
        <f t="shared" si="57"/>
        <v>0</v>
      </c>
      <c r="T301">
        <f t="shared" si="58"/>
        <v>0</v>
      </c>
      <c r="U301">
        <f t="shared" si="59"/>
        <v>0</v>
      </c>
      <c r="V301">
        <f t="shared" si="60"/>
        <v>0</v>
      </c>
      <c r="W301">
        <f t="shared" si="61"/>
        <v>0</v>
      </c>
      <c r="X301">
        <f t="shared" si="62"/>
        <v>0</v>
      </c>
      <c r="Y301">
        <f t="shared" si="63"/>
        <v>0</v>
      </c>
      <c r="Z301">
        <f t="shared" si="64"/>
        <v>0</v>
      </c>
      <c r="AA301">
        <f t="shared" si="65"/>
        <v>0</v>
      </c>
    </row>
    <row r="302" spans="2:27">
      <c r="B302" s="3">
        <v>43031</v>
      </c>
      <c r="C302" t="str">
        <f>IF(AND(B302&gt;='Calculation Sheet Crop 1'!$K$6,B302&lt;='Calculation Sheet Crop 1'!$L$6),"Initial Stage",IF(AND(B302+1&gt;'Calculation Sheet Crop 1'!$K$7,B302&lt;='Calculation Sheet Crop 1'!$L$7),"Crop Development Phase",IF(AND(B302+1&gt;'Calculation Sheet Crop 1'!$K$8,B302&lt;'Calculation Sheet Crop 1'!$L$8+1),"Mid Season",IF(AND(B302+1&gt;'Calculation Sheet Crop 1'!$K$9,B302-1&lt;'Calculation Sheet Crop 1'!$L$9),"Late Season Stage",""))))</f>
        <v/>
      </c>
      <c r="D302">
        <f>IF(MONTH(B302)=1,'General Calculation'!$E$22,IF(MONTH(B302)=2,'General Calculation'!$F$22,IF(MONTH(B302)=3,'General Calculation'!$G$22,IF(MONTH(B302)=4,'General Calculation'!$H$22,IF(MONTH(B302)=5,'General Calculation'!$I$22,IF(MONTH(B302)=6,'General Calculation'!$J$22,IF(MONTH(B302)=7,'General Calculation'!$K$22,IF(MONTH(B302)=8,'General Calculation'!$L$22,IF(MONTH(B302)=9,'General Calculation'!$M$22,IF(MONTH(B302)=10,'General Calculation'!$N$22,IF(MONTH(B302)=11,'General Calculation'!$O$22,IF(MONTH(B302)=12,'General Calculation'!$P$22,""))))))))))))</f>
        <v>5.2650000000000006</v>
      </c>
      <c r="E302" t="str">
        <f>IF(C302="Initial Stage",'Calculation Sheet Crop 1'!$M$6,IF(C302="Crop Development Phase",'Calculation Sheet Crop 1'!$M$7,IF(C302="Mid Season",'Calculation Sheet Crop 1'!$M$8,IF(C302="Late Season Stage",'Calculation Sheet Crop 1'!$M$9,""))))</f>
        <v/>
      </c>
      <c r="F302">
        <f t="shared" si="53"/>
        <v>0</v>
      </c>
      <c r="P302">
        <f t="shared" si="54"/>
        <v>0</v>
      </c>
      <c r="Q302">
        <f t="shared" si="55"/>
        <v>0</v>
      </c>
      <c r="R302">
        <f t="shared" si="56"/>
        <v>0</v>
      </c>
      <c r="S302">
        <f t="shared" si="57"/>
        <v>0</v>
      </c>
      <c r="T302">
        <f t="shared" si="58"/>
        <v>0</v>
      </c>
      <c r="U302">
        <f t="shared" si="59"/>
        <v>0</v>
      </c>
      <c r="V302">
        <f t="shared" si="60"/>
        <v>0</v>
      </c>
      <c r="W302">
        <f t="shared" si="61"/>
        <v>0</v>
      </c>
      <c r="X302">
        <f t="shared" si="62"/>
        <v>0</v>
      </c>
      <c r="Y302">
        <f t="shared" si="63"/>
        <v>0</v>
      </c>
      <c r="Z302">
        <f t="shared" si="64"/>
        <v>0</v>
      </c>
      <c r="AA302">
        <f t="shared" si="65"/>
        <v>0</v>
      </c>
    </row>
    <row r="303" spans="2:27">
      <c r="B303" s="3">
        <v>43032</v>
      </c>
      <c r="C303" t="str">
        <f>IF(AND(B303&gt;='Calculation Sheet Crop 1'!$K$6,B303&lt;='Calculation Sheet Crop 1'!$L$6),"Initial Stage",IF(AND(B303+1&gt;'Calculation Sheet Crop 1'!$K$7,B303&lt;='Calculation Sheet Crop 1'!$L$7),"Crop Development Phase",IF(AND(B303+1&gt;'Calculation Sheet Crop 1'!$K$8,B303&lt;'Calculation Sheet Crop 1'!$L$8+1),"Mid Season",IF(AND(B303+1&gt;'Calculation Sheet Crop 1'!$K$9,B303-1&lt;'Calculation Sheet Crop 1'!$L$9),"Late Season Stage",""))))</f>
        <v/>
      </c>
      <c r="D303">
        <f>IF(MONTH(B303)=1,'General Calculation'!$E$22,IF(MONTH(B303)=2,'General Calculation'!$F$22,IF(MONTH(B303)=3,'General Calculation'!$G$22,IF(MONTH(B303)=4,'General Calculation'!$H$22,IF(MONTH(B303)=5,'General Calculation'!$I$22,IF(MONTH(B303)=6,'General Calculation'!$J$22,IF(MONTH(B303)=7,'General Calculation'!$K$22,IF(MONTH(B303)=8,'General Calculation'!$L$22,IF(MONTH(B303)=9,'General Calculation'!$M$22,IF(MONTH(B303)=10,'General Calculation'!$N$22,IF(MONTH(B303)=11,'General Calculation'!$O$22,IF(MONTH(B303)=12,'General Calculation'!$P$22,""))))))))))))</f>
        <v>5.2650000000000006</v>
      </c>
      <c r="E303" t="str">
        <f>IF(C303="Initial Stage",'Calculation Sheet Crop 1'!$M$6,IF(C303="Crop Development Phase",'Calculation Sheet Crop 1'!$M$7,IF(C303="Mid Season",'Calculation Sheet Crop 1'!$M$8,IF(C303="Late Season Stage",'Calculation Sheet Crop 1'!$M$9,""))))</f>
        <v/>
      </c>
      <c r="F303">
        <f t="shared" si="53"/>
        <v>0</v>
      </c>
      <c r="P303">
        <f t="shared" si="54"/>
        <v>0</v>
      </c>
      <c r="Q303">
        <f t="shared" si="55"/>
        <v>0</v>
      </c>
      <c r="R303">
        <f t="shared" si="56"/>
        <v>0</v>
      </c>
      <c r="S303">
        <f t="shared" si="57"/>
        <v>0</v>
      </c>
      <c r="T303">
        <f t="shared" si="58"/>
        <v>0</v>
      </c>
      <c r="U303">
        <f t="shared" si="59"/>
        <v>0</v>
      </c>
      <c r="V303">
        <f t="shared" si="60"/>
        <v>0</v>
      </c>
      <c r="W303">
        <f t="shared" si="61"/>
        <v>0</v>
      </c>
      <c r="X303">
        <f t="shared" si="62"/>
        <v>0</v>
      </c>
      <c r="Y303">
        <f t="shared" si="63"/>
        <v>0</v>
      </c>
      <c r="Z303">
        <f t="shared" si="64"/>
        <v>0</v>
      </c>
      <c r="AA303">
        <f t="shared" si="65"/>
        <v>0</v>
      </c>
    </row>
    <row r="304" spans="2:27">
      <c r="B304" s="3">
        <v>43033</v>
      </c>
      <c r="C304" t="str">
        <f>IF(AND(B304&gt;='Calculation Sheet Crop 1'!$K$6,B304&lt;='Calculation Sheet Crop 1'!$L$6),"Initial Stage",IF(AND(B304+1&gt;'Calculation Sheet Crop 1'!$K$7,B304&lt;='Calculation Sheet Crop 1'!$L$7),"Crop Development Phase",IF(AND(B304+1&gt;'Calculation Sheet Crop 1'!$K$8,B304&lt;'Calculation Sheet Crop 1'!$L$8+1),"Mid Season",IF(AND(B304+1&gt;'Calculation Sheet Crop 1'!$K$9,B304-1&lt;'Calculation Sheet Crop 1'!$L$9),"Late Season Stage",""))))</f>
        <v/>
      </c>
      <c r="D304">
        <f>IF(MONTH(B304)=1,'General Calculation'!$E$22,IF(MONTH(B304)=2,'General Calculation'!$F$22,IF(MONTH(B304)=3,'General Calculation'!$G$22,IF(MONTH(B304)=4,'General Calculation'!$H$22,IF(MONTH(B304)=5,'General Calculation'!$I$22,IF(MONTH(B304)=6,'General Calculation'!$J$22,IF(MONTH(B304)=7,'General Calculation'!$K$22,IF(MONTH(B304)=8,'General Calculation'!$L$22,IF(MONTH(B304)=9,'General Calculation'!$M$22,IF(MONTH(B304)=10,'General Calculation'!$N$22,IF(MONTH(B304)=11,'General Calculation'!$O$22,IF(MONTH(B304)=12,'General Calculation'!$P$22,""))))))))))))</f>
        <v>5.2650000000000006</v>
      </c>
      <c r="E304" t="str">
        <f>IF(C304="Initial Stage",'Calculation Sheet Crop 1'!$M$6,IF(C304="Crop Development Phase",'Calculation Sheet Crop 1'!$M$7,IF(C304="Mid Season",'Calculation Sheet Crop 1'!$M$8,IF(C304="Late Season Stage",'Calculation Sheet Crop 1'!$M$9,""))))</f>
        <v/>
      </c>
      <c r="F304">
        <f t="shared" si="53"/>
        <v>0</v>
      </c>
      <c r="P304">
        <f t="shared" si="54"/>
        <v>0</v>
      </c>
      <c r="Q304">
        <f t="shared" si="55"/>
        <v>0</v>
      </c>
      <c r="R304">
        <f t="shared" si="56"/>
        <v>0</v>
      </c>
      <c r="S304">
        <f t="shared" si="57"/>
        <v>0</v>
      </c>
      <c r="T304">
        <f t="shared" si="58"/>
        <v>0</v>
      </c>
      <c r="U304">
        <f t="shared" si="59"/>
        <v>0</v>
      </c>
      <c r="V304">
        <f t="shared" si="60"/>
        <v>0</v>
      </c>
      <c r="W304">
        <f t="shared" si="61"/>
        <v>0</v>
      </c>
      <c r="X304">
        <f t="shared" si="62"/>
        <v>0</v>
      </c>
      <c r="Y304">
        <f t="shared" si="63"/>
        <v>0</v>
      </c>
      <c r="Z304">
        <f t="shared" si="64"/>
        <v>0</v>
      </c>
      <c r="AA304">
        <f t="shared" si="65"/>
        <v>0</v>
      </c>
    </row>
    <row r="305" spans="2:27">
      <c r="B305" s="3">
        <v>43034</v>
      </c>
      <c r="C305" t="str">
        <f>IF(AND(B305&gt;='Calculation Sheet Crop 1'!$K$6,B305&lt;='Calculation Sheet Crop 1'!$L$6),"Initial Stage",IF(AND(B305+1&gt;'Calculation Sheet Crop 1'!$K$7,B305&lt;='Calculation Sheet Crop 1'!$L$7),"Crop Development Phase",IF(AND(B305+1&gt;'Calculation Sheet Crop 1'!$K$8,B305&lt;'Calculation Sheet Crop 1'!$L$8+1),"Mid Season",IF(AND(B305+1&gt;'Calculation Sheet Crop 1'!$K$9,B305-1&lt;'Calculation Sheet Crop 1'!$L$9),"Late Season Stage",""))))</f>
        <v/>
      </c>
      <c r="D305">
        <f>IF(MONTH(B305)=1,'General Calculation'!$E$22,IF(MONTH(B305)=2,'General Calculation'!$F$22,IF(MONTH(B305)=3,'General Calculation'!$G$22,IF(MONTH(B305)=4,'General Calculation'!$H$22,IF(MONTH(B305)=5,'General Calculation'!$I$22,IF(MONTH(B305)=6,'General Calculation'!$J$22,IF(MONTH(B305)=7,'General Calculation'!$K$22,IF(MONTH(B305)=8,'General Calculation'!$L$22,IF(MONTH(B305)=9,'General Calculation'!$M$22,IF(MONTH(B305)=10,'General Calculation'!$N$22,IF(MONTH(B305)=11,'General Calculation'!$O$22,IF(MONTH(B305)=12,'General Calculation'!$P$22,""))))))))))))</f>
        <v>5.2650000000000006</v>
      </c>
      <c r="E305" t="str">
        <f>IF(C305="Initial Stage",'Calculation Sheet Crop 1'!$M$6,IF(C305="Crop Development Phase",'Calculation Sheet Crop 1'!$M$7,IF(C305="Mid Season",'Calculation Sheet Crop 1'!$M$8,IF(C305="Late Season Stage",'Calculation Sheet Crop 1'!$M$9,""))))</f>
        <v/>
      </c>
      <c r="F305">
        <f t="shared" si="53"/>
        <v>0</v>
      </c>
      <c r="P305">
        <f t="shared" si="54"/>
        <v>0</v>
      </c>
      <c r="Q305">
        <f t="shared" si="55"/>
        <v>0</v>
      </c>
      <c r="R305">
        <f t="shared" si="56"/>
        <v>0</v>
      </c>
      <c r="S305">
        <f t="shared" si="57"/>
        <v>0</v>
      </c>
      <c r="T305">
        <f t="shared" si="58"/>
        <v>0</v>
      </c>
      <c r="U305">
        <f t="shared" si="59"/>
        <v>0</v>
      </c>
      <c r="V305">
        <f t="shared" si="60"/>
        <v>0</v>
      </c>
      <c r="W305">
        <f t="shared" si="61"/>
        <v>0</v>
      </c>
      <c r="X305">
        <f t="shared" si="62"/>
        <v>0</v>
      </c>
      <c r="Y305">
        <f t="shared" si="63"/>
        <v>0</v>
      </c>
      <c r="Z305">
        <f t="shared" si="64"/>
        <v>0</v>
      </c>
      <c r="AA305">
        <f t="shared" si="65"/>
        <v>0</v>
      </c>
    </row>
    <row r="306" spans="2:27">
      <c r="B306" s="3">
        <v>43035</v>
      </c>
      <c r="C306" t="str">
        <f>IF(AND(B306&gt;='Calculation Sheet Crop 1'!$K$6,B306&lt;='Calculation Sheet Crop 1'!$L$6),"Initial Stage",IF(AND(B306+1&gt;'Calculation Sheet Crop 1'!$K$7,B306&lt;='Calculation Sheet Crop 1'!$L$7),"Crop Development Phase",IF(AND(B306+1&gt;'Calculation Sheet Crop 1'!$K$8,B306&lt;'Calculation Sheet Crop 1'!$L$8+1),"Mid Season",IF(AND(B306+1&gt;'Calculation Sheet Crop 1'!$K$9,B306-1&lt;'Calculation Sheet Crop 1'!$L$9),"Late Season Stage",""))))</f>
        <v/>
      </c>
      <c r="D306">
        <f>IF(MONTH(B306)=1,'General Calculation'!$E$22,IF(MONTH(B306)=2,'General Calculation'!$F$22,IF(MONTH(B306)=3,'General Calculation'!$G$22,IF(MONTH(B306)=4,'General Calculation'!$H$22,IF(MONTH(B306)=5,'General Calculation'!$I$22,IF(MONTH(B306)=6,'General Calculation'!$J$22,IF(MONTH(B306)=7,'General Calculation'!$K$22,IF(MONTH(B306)=8,'General Calculation'!$L$22,IF(MONTH(B306)=9,'General Calculation'!$M$22,IF(MONTH(B306)=10,'General Calculation'!$N$22,IF(MONTH(B306)=11,'General Calculation'!$O$22,IF(MONTH(B306)=12,'General Calculation'!$P$22,""))))))))))))</f>
        <v>5.2650000000000006</v>
      </c>
      <c r="E306" t="str">
        <f>IF(C306="Initial Stage",'Calculation Sheet Crop 1'!$M$6,IF(C306="Crop Development Phase",'Calculation Sheet Crop 1'!$M$7,IF(C306="Mid Season",'Calculation Sheet Crop 1'!$M$8,IF(C306="Late Season Stage",'Calculation Sheet Crop 1'!$M$9,""))))</f>
        <v/>
      </c>
      <c r="F306">
        <f t="shared" si="53"/>
        <v>0</v>
      </c>
      <c r="P306">
        <f t="shared" si="54"/>
        <v>0</v>
      </c>
      <c r="Q306">
        <f t="shared" si="55"/>
        <v>0</v>
      </c>
      <c r="R306">
        <f t="shared" si="56"/>
        <v>0</v>
      </c>
      <c r="S306">
        <f t="shared" si="57"/>
        <v>0</v>
      </c>
      <c r="T306">
        <f t="shared" si="58"/>
        <v>0</v>
      </c>
      <c r="U306">
        <f t="shared" si="59"/>
        <v>0</v>
      </c>
      <c r="V306">
        <f t="shared" si="60"/>
        <v>0</v>
      </c>
      <c r="W306">
        <f t="shared" si="61"/>
        <v>0</v>
      </c>
      <c r="X306">
        <f t="shared" si="62"/>
        <v>0</v>
      </c>
      <c r="Y306">
        <f t="shared" si="63"/>
        <v>0</v>
      </c>
      <c r="Z306">
        <f t="shared" si="64"/>
        <v>0</v>
      </c>
      <c r="AA306">
        <f t="shared" si="65"/>
        <v>0</v>
      </c>
    </row>
    <row r="307" spans="2:27">
      <c r="B307" s="3">
        <v>43036</v>
      </c>
      <c r="C307" t="str">
        <f>IF(AND(B307&gt;='Calculation Sheet Crop 1'!$K$6,B307&lt;='Calculation Sheet Crop 1'!$L$6),"Initial Stage",IF(AND(B307+1&gt;'Calculation Sheet Crop 1'!$K$7,B307&lt;='Calculation Sheet Crop 1'!$L$7),"Crop Development Phase",IF(AND(B307+1&gt;'Calculation Sheet Crop 1'!$K$8,B307&lt;'Calculation Sheet Crop 1'!$L$8+1),"Mid Season",IF(AND(B307+1&gt;'Calculation Sheet Crop 1'!$K$9,B307-1&lt;'Calculation Sheet Crop 1'!$L$9),"Late Season Stage",""))))</f>
        <v/>
      </c>
      <c r="D307">
        <f>IF(MONTH(B307)=1,'General Calculation'!$E$22,IF(MONTH(B307)=2,'General Calculation'!$F$22,IF(MONTH(B307)=3,'General Calculation'!$G$22,IF(MONTH(B307)=4,'General Calculation'!$H$22,IF(MONTH(B307)=5,'General Calculation'!$I$22,IF(MONTH(B307)=6,'General Calculation'!$J$22,IF(MONTH(B307)=7,'General Calculation'!$K$22,IF(MONTH(B307)=8,'General Calculation'!$L$22,IF(MONTH(B307)=9,'General Calculation'!$M$22,IF(MONTH(B307)=10,'General Calculation'!$N$22,IF(MONTH(B307)=11,'General Calculation'!$O$22,IF(MONTH(B307)=12,'General Calculation'!$P$22,""))))))))))))</f>
        <v>5.2650000000000006</v>
      </c>
      <c r="E307" t="str">
        <f>IF(C307="Initial Stage",'Calculation Sheet Crop 1'!$M$6,IF(C307="Crop Development Phase",'Calculation Sheet Crop 1'!$M$7,IF(C307="Mid Season",'Calculation Sheet Crop 1'!$M$8,IF(C307="Late Season Stage",'Calculation Sheet Crop 1'!$M$9,""))))</f>
        <v/>
      </c>
      <c r="F307">
        <f t="shared" si="53"/>
        <v>0</v>
      </c>
      <c r="P307">
        <f t="shared" si="54"/>
        <v>0</v>
      </c>
      <c r="Q307">
        <f t="shared" si="55"/>
        <v>0</v>
      </c>
      <c r="R307">
        <f t="shared" si="56"/>
        <v>0</v>
      </c>
      <c r="S307">
        <f t="shared" si="57"/>
        <v>0</v>
      </c>
      <c r="T307">
        <f t="shared" si="58"/>
        <v>0</v>
      </c>
      <c r="U307">
        <f t="shared" si="59"/>
        <v>0</v>
      </c>
      <c r="V307">
        <f t="shared" si="60"/>
        <v>0</v>
      </c>
      <c r="W307">
        <f t="shared" si="61"/>
        <v>0</v>
      </c>
      <c r="X307">
        <f t="shared" si="62"/>
        <v>0</v>
      </c>
      <c r="Y307">
        <f t="shared" si="63"/>
        <v>0</v>
      </c>
      <c r="Z307">
        <f t="shared" si="64"/>
        <v>0</v>
      </c>
      <c r="AA307">
        <f t="shared" si="65"/>
        <v>0</v>
      </c>
    </row>
    <row r="308" spans="2:27">
      <c r="B308" s="3">
        <v>43037</v>
      </c>
      <c r="C308" t="str">
        <f>IF(AND(B308&gt;='Calculation Sheet Crop 1'!$K$6,B308&lt;='Calculation Sheet Crop 1'!$L$6),"Initial Stage",IF(AND(B308+1&gt;'Calculation Sheet Crop 1'!$K$7,B308&lt;='Calculation Sheet Crop 1'!$L$7),"Crop Development Phase",IF(AND(B308+1&gt;'Calculation Sheet Crop 1'!$K$8,B308&lt;'Calculation Sheet Crop 1'!$L$8+1),"Mid Season",IF(AND(B308+1&gt;'Calculation Sheet Crop 1'!$K$9,B308-1&lt;'Calculation Sheet Crop 1'!$L$9),"Late Season Stage",""))))</f>
        <v/>
      </c>
      <c r="D308">
        <f>IF(MONTH(B308)=1,'General Calculation'!$E$22,IF(MONTH(B308)=2,'General Calculation'!$F$22,IF(MONTH(B308)=3,'General Calculation'!$G$22,IF(MONTH(B308)=4,'General Calculation'!$H$22,IF(MONTH(B308)=5,'General Calculation'!$I$22,IF(MONTH(B308)=6,'General Calculation'!$J$22,IF(MONTH(B308)=7,'General Calculation'!$K$22,IF(MONTH(B308)=8,'General Calculation'!$L$22,IF(MONTH(B308)=9,'General Calculation'!$M$22,IF(MONTH(B308)=10,'General Calculation'!$N$22,IF(MONTH(B308)=11,'General Calculation'!$O$22,IF(MONTH(B308)=12,'General Calculation'!$P$22,""))))))))))))</f>
        <v>5.2650000000000006</v>
      </c>
      <c r="E308" t="str">
        <f>IF(C308="Initial Stage",'Calculation Sheet Crop 1'!$M$6,IF(C308="Crop Development Phase",'Calculation Sheet Crop 1'!$M$7,IF(C308="Mid Season",'Calculation Sheet Crop 1'!$M$8,IF(C308="Late Season Stage",'Calculation Sheet Crop 1'!$M$9,""))))</f>
        <v/>
      </c>
      <c r="F308">
        <f t="shared" si="53"/>
        <v>0</v>
      </c>
      <c r="P308">
        <f t="shared" si="54"/>
        <v>0</v>
      </c>
      <c r="Q308">
        <f t="shared" si="55"/>
        <v>0</v>
      </c>
      <c r="R308">
        <f t="shared" si="56"/>
        <v>0</v>
      </c>
      <c r="S308">
        <f t="shared" si="57"/>
        <v>0</v>
      </c>
      <c r="T308">
        <f t="shared" si="58"/>
        <v>0</v>
      </c>
      <c r="U308">
        <f t="shared" si="59"/>
        <v>0</v>
      </c>
      <c r="V308">
        <f t="shared" si="60"/>
        <v>0</v>
      </c>
      <c r="W308">
        <f t="shared" si="61"/>
        <v>0</v>
      </c>
      <c r="X308">
        <f t="shared" si="62"/>
        <v>0</v>
      </c>
      <c r="Y308">
        <f t="shared" si="63"/>
        <v>0</v>
      </c>
      <c r="Z308">
        <f t="shared" si="64"/>
        <v>0</v>
      </c>
      <c r="AA308">
        <f t="shared" si="65"/>
        <v>0</v>
      </c>
    </row>
    <row r="309" spans="2:27">
      <c r="B309" s="3">
        <v>43038</v>
      </c>
      <c r="C309" t="str">
        <f>IF(AND(B309&gt;='Calculation Sheet Crop 1'!$K$6,B309&lt;='Calculation Sheet Crop 1'!$L$6),"Initial Stage",IF(AND(B309+1&gt;'Calculation Sheet Crop 1'!$K$7,B309&lt;='Calculation Sheet Crop 1'!$L$7),"Crop Development Phase",IF(AND(B309+1&gt;'Calculation Sheet Crop 1'!$K$8,B309&lt;'Calculation Sheet Crop 1'!$L$8+1),"Mid Season",IF(AND(B309+1&gt;'Calculation Sheet Crop 1'!$K$9,B309-1&lt;'Calculation Sheet Crop 1'!$L$9),"Late Season Stage",""))))</f>
        <v/>
      </c>
      <c r="D309">
        <f>IF(MONTH(B309)=1,'General Calculation'!$E$22,IF(MONTH(B309)=2,'General Calculation'!$F$22,IF(MONTH(B309)=3,'General Calculation'!$G$22,IF(MONTH(B309)=4,'General Calculation'!$H$22,IF(MONTH(B309)=5,'General Calculation'!$I$22,IF(MONTH(B309)=6,'General Calculation'!$J$22,IF(MONTH(B309)=7,'General Calculation'!$K$22,IF(MONTH(B309)=8,'General Calculation'!$L$22,IF(MONTH(B309)=9,'General Calculation'!$M$22,IF(MONTH(B309)=10,'General Calculation'!$N$22,IF(MONTH(B309)=11,'General Calculation'!$O$22,IF(MONTH(B309)=12,'General Calculation'!$P$22,""))))))))))))</f>
        <v>5.2650000000000006</v>
      </c>
      <c r="E309" t="str">
        <f>IF(C309="Initial Stage",'Calculation Sheet Crop 1'!$M$6,IF(C309="Crop Development Phase",'Calculation Sheet Crop 1'!$M$7,IF(C309="Mid Season",'Calculation Sheet Crop 1'!$M$8,IF(C309="Late Season Stage",'Calculation Sheet Crop 1'!$M$9,""))))</f>
        <v/>
      </c>
      <c r="F309">
        <f t="shared" si="53"/>
        <v>0</v>
      </c>
      <c r="P309">
        <f t="shared" si="54"/>
        <v>0</v>
      </c>
      <c r="Q309">
        <f t="shared" si="55"/>
        <v>0</v>
      </c>
      <c r="R309">
        <f t="shared" si="56"/>
        <v>0</v>
      </c>
      <c r="S309">
        <f t="shared" si="57"/>
        <v>0</v>
      </c>
      <c r="T309">
        <f t="shared" si="58"/>
        <v>0</v>
      </c>
      <c r="U309">
        <f t="shared" si="59"/>
        <v>0</v>
      </c>
      <c r="V309">
        <f t="shared" si="60"/>
        <v>0</v>
      </c>
      <c r="W309">
        <f t="shared" si="61"/>
        <v>0</v>
      </c>
      <c r="X309">
        <f t="shared" si="62"/>
        <v>0</v>
      </c>
      <c r="Y309">
        <f t="shared" si="63"/>
        <v>0</v>
      </c>
      <c r="Z309">
        <f t="shared" si="64"/>
        <v>0</v>
      </c>
      <c r="AA309">
        <f t="shared" si="65"/>
        <v>0</v>
      </c>
    </row>
    <row r="310" spans="2:27">
      <c r="B310" s="3">
        <v>43039</v>
      </c>
      <c r="C310" t="str">
        <f>IF(AND(B310&gt;='Calculation Sheet Crop 1'!$K$6,B310&lt;='Calculation Sheet Crop 1'!$L$6),"Initial Stage",IF(AND(B310+1&gt;'Calculation Sheet Crop 1'!$K$7,B310&lt;='Calculation Sheet Crop 1'!$L$7),"Crop Development Phase",IF(AND(B310+1&gt;'Calculation Sheet Crop 1'!$K$8,B310&lt;'Calculation Sheet Crop 1'!$L$8+1),"Mid Season",IF(AND(B310+1&gt;'Calculation Sheet Crop 1'!$K$9,B310-1&lt;'Calculation Sheet Crop 1'!$L$9),"Late Season Stage",""))))</f>
        <v/>
      </c>
      <c r="D310">
        <f>IF(MONTH(B310)=1,'General Calculation'!$E$22,IF(MONTH(B310)=2,'General Calculation'!$F$22,IF(MONTH(B310)=3,'General Calculation'!$G$22,IF(MONTH(B310)=4,'General Calculation'!$H$22,IF(MONTH(B310)=5,'General Calculation'!$I$22,IF(MONTH(B310)=6,'General Calculation'!$J$22,IF(MONTH(B310)=7,'General Calculation'!$K$22,IF(MONTH(B310)=8,'General Calculation'!$L$22,IF(MONTH(B310)=9,'General Calculation'!$M$22,IF(MONTH(B310)=10,'General Calculation'!$N$22,IF(MONTH(B310)=11,'General Calculation'!$O$22,IF(MONTH(B310)=12,'General Calculation'!$P$22,""))))))))))))</f>
        <v>5.2650000000000006</v>
      </c>
      <c r="E310" t="str">
        <f>IF(C310="Initial Stage",'Calculation Sheet Crop 1'!$M$6,IF(C310="Crop Development Phase",'Calculation Sheet Crop 1'!$M$7,IF(C310="Mid Season",'Calculation Sheet Crop 1'!$M$8,IF(C310="Late Season Stage",'Calculation Sheet Crop 1'!$M$9,""))))</f>
        <v/>
      </c>
      <c r="F310">
        <f t="shared" si="53"/>
        <v>0</v>
      </c>
      <c r="P310">
        <f t="shared" si="54"/>
        <v>0</v>
      </c>
      <c r="Q310">
        <f t="shared" si="55"/>
        <v>0</v>
      </c>
      <c r="R310">
        <f t="shared" si="56"/>
        <v>0</v>
      </c>
      <c r="S310">
        <f t="shared" si="57"/>
        <v>0</v>
      </c>
      <c r="T310">
        <f t="shared" si="58"/>
        <v>0</v>
      </c>
      <c r="U310">
        <f t="shared" si="59"/>
        <v>0</v>
      </c>
      <c r="V310">
        <f t="shared" si="60"/>
        <v>0</v>
      </c>
      <c r="W310">
        <f t="shared" si="61"/>
        <v>0</v>
      </c>
      <c r="X310">
        <f t="shared" si="62"/>
        <v>0</v>
      </c>
      <c r="Y310">
        <f t="shared" si="63"/>
        <v>0</v>
      </c>
      <c r="Z310">
        <f t="shared" si="64"/>
        <v>0</v>
      </c>
      <c r="AA310">
        <f t="shared" si="65"/>
        <v>0</v>
      </c>
    </row>
    <row r="311" spans="2:27">
      <c r="B311" s="3">
        <v>43040</v>
      </c>
      <c r="C311" t="str">
        <f>IF(AND(B311&gt;='Calculation Sheet Crop 1'!$K$6,B311&lt;='Calculation Sheet Crop 1'!$L$6),"Initial Stage",IF(AND(B311+1&gt;'Calculation Sheet Crop 1'!$K$7,B311&lt;='Calculation Sheet Crop 1'!$L$7),"Crop Development Phase",IF(AND(B311+1&gt;'Calculation Sheet Crop 1'!$K$8,B311&lt;'Calculation Sheet Crop 1'!$L$8+1),"Mid Season",IF(AND(B311+1&gt;'Calculation Sheet Crop 1'!$K$9,B311-1&lt;'Calculation Sheet Crop 1'!$L$9),"Late Season Stage",""))))</f>
        <v/>
      </c>
      <c r="D311">
        <f>IF(MONTH(B311)=1,'General Calculation'!$E$22,IF(MONTH(B311)=2,'General Calculation'!$F$22,IF(MONTH(B311)=3,'General Calculation'!$G$22,IF(MONTH(B311)=4,'General Calculation'!$H$22,IF(MONTH(B311)=5,'General Calculation'!$I$22,IF(MONTH(B311)=6,'General Calculation'!$J$22,IF(MONTH(B311)=7,'General Calculation'!$K$22,IF(MONTH(B311)=8,'General Calculation'!$L$22,IF(MONTH(B311)=9,'General Calculation'!$M$22,IF(MONTH(B311)=10,'General Calculation'!$N$22,IF(MONTH(B311)=11,'General Calculation'!$O$22,IF(MONTH(B311)=12,'General Calculation'!$P$22,""))))))))))))</f>
        <v>5.07</v>
      </c>
      <c r="E311" t="str">
        <f>IF(C311="Initial Stage",'Calculation Sheet Crop 1'!$M$6,IF(C311="Crop Development Phase",'Calculation Sheet Crop 1'!$M$7,IF(C311="Mid Season",'Calculation Sheet Crop 1'!$M$8,IF(C311="Late Season Stage",'Calculation Sheet Crop 1'!$M$9,""))))</f>
        <v/>
      </c>
      <c r="F311">
        <f t="shared" si="53"/>
        <v>0</v>
      </c>
      <c r="P311">
        <f t="shared" si="54"/>
        <v>0</v>
      </c>
      <c r="Q311">
        <f t="shared" si="55"/>
        <v>0</v>
      </c>
      <c r="R311">
        <f t="shared" si="56"/>
        <v>0</v>
      </c>
      <c r="S311">
        <f t="shared" si="57"/>
        <v>0</v>
      </c>
      <c r="T311">
        <f t="shared" si="58"/>
        <v>0</v>
      </c>
      <c r="U311">
        <f t="shared" si="59"/>
        <v>0</v>
      </c>
      <c r="V311">
        <f t="shared" si="60"/>
        <v>0</v>
      </c>
      <c r="W311">
        <f t="shared" si="61"/>
        <v>0</v>
      </c>
      <c r="X311">
        <f t="shared" si="62"/>
        <v>0</v>
      </c>
      <c r="Y311">
        <f t="shared" si="63"/>
        <v>0</v>
      </c>
      <c r="Z311">
        <f t="shared" si="64"/>
        <v>0</v>
      </c>
      <c r="AA311">
        <f t="shared" si="65"/>
        <v>0</v>
      </c>
    </row>
    <row r="312" spans="2:27">
      <c r="B312" s="3">
        <v>43041</v>
      </c>
      <c r="C312" t="str">
        <f>IF(AND(B312&gt;='Calculation Sheet Crop 1'!$K$6,B312&lt;='Calculation Sheet Crop 1'!$L$6),"Initial Stage",IF(AND(B312+1&gt;'Calculation Sheet Crop 1'!$K$7,B312&lt;='Calculation Sheet Crop 1'!$L$7),"Crop Development Phase",IF(AND(B312+1&gt;'Calculation Sheet Crop 1'!$K$8,B312&lt;'Calculation Sheet Crop 1'!$L$8+1),"Mid Season",IF(AND(B312+1&gt;'Calculation Sheet Crop 1'!$K$9,B312-1&lt;'Calculation Sheet Crop 1'!$L$9),"Late Season Stage",""))))</f>
        <v/>
      </c>
      <c r="D312">
        <f>IF(MONTH(B312)=1,'General Calculation'!$E$22,IF(MONTH(B312)=2,'General Calculation'!$F$22,IF(MONTH(B312)=3,'General Calculation'!$G$22,IF(MONTH(B312)=4,'General Calculation'!$H$22,IF(MONTH(B312)=5,'General Calculation'!$I$22,IF(MONTH(B312)=6,'General Calculation'!$J$22,IF(MONTH(B312)=7,'General Calculation'!$K$22,IF(MONTH(B312)=8,'General Calculation'!$L$22,IF(MONTH(B312)=9,'General Calculation'!$M$22,IF(MONTH(B312)=10,'General Calculation'!$N$22,IF(MONTH(B312)=11,'General Calculation'!$O$22,IF(MONTH(B312)=12,'General Calculation'!$P$22,""))))))))))))</f>
        <v>5.07</v>
      </c>
      <c r="E312" t="str">
        <f>IF(C312="Initial Stage",'Calculation Sheet Crop 1'!$M$6,IF(C312="Crop Development Phase",'Calculation Sheet Crop 1'!$M$7,IF(C312="Mid Season",'Calculation Sheet Crop 1'!$M$8,IF(C312="Late Season Stage",'Calculation Sheet Crop 1'!$M$9,""))))</f>
        <v/>
      </c>
      <c r="F312">
        <f t="shared" si="53"/>
        <v>0</v>
      </c>
      <c r="P312">
        <f t="shared" si="54"/>
        <v>0</v>
      </c>
      <c r="Q312">
        <f t="shared" si="55"/>
        <v>0</v>
      </c>
      <c r="R312">
        <f t="shared" si="56"/>
        <v>0</v>
      </c>
      <c r="S312">
        <f t="shared" si="57"/>
        <v>0</v>
      </c>
      <c r="T312">
        <f t="shared" si="58"/>
        <v>0</v>
      </c>
      <c r="U312">
        <f t="shared" si="59"/>
        <v>0</v>
      </c>
      <c r="V312">
        <f t="shared" si="60"/>
        <v>0</v>
      </c>
      <c r="W312">
        <f t="shared" si="61"/>
        <v>0</v>
      </c>
      <c r="X312">
        <f t="shared" si="62"/>
        <v>0</v>
      </c>
      <c r="Y312">
        <f t="shared" si="63"/>
        <v>0</v>
      </c>
      <c r="Z312">
        <f t="shared" si="64"/>
        <v>0</v>
      </c>
      <c r="AA312">
        <f t="shared" si="65"/>
        <v>0</v>
      </c>
    </row>
    <row r="313" spans="2:27">
      <c r="B313" s="3">
        <v>43042</v>
      </c>
      <c r="C313" t="str">
        <f>IF(AND(B313&gt;='Calculation Sheet Crop 1'!$K$6,B313&lt;='Calculation Sheet Crop 1'!$L$6),"Initial Stage",IF(AND(B313+1&gt;'Calculation Sheet Crop 1'!$K$7,B313&lt;='Calculation Sheet Crop 1'!$L$7),"Crop Development Phase",IF(AND(B313+1&gt;'Calculation Sheet Crop 1'!$K$8,B313&lt;'Calculation Sheet Crop 1'!$L$8+1),"Mid Season",IF(AND(B313+1&gt;'Calculation Sheet Crop 1'!$K$9,B313-1&lt;'Calculation Sheet Crop 1'!$L$9),"Late Season Stage",""))))</f>
        <v/>
      </c>
      <c r="D313">
        <f>IF(MONTH(B313)=1,'General Calculation'!$E$22,IF(MONTH(B313)=2,'General Calculation'!$F$22,IF(MONTH(B313)=3,'General Calculation'!$G$22,IF(MONTH(B313)=4,'General Calculation'!$H$22,IF(MONTH(B313)=5,'General Calculation'!$I$22,IF(MONTH(B313)=6,'General Calculation'!$J$22,IF(MONTH(B313)=7,'General Calculation'!$K$22,IF(MONTH(B313)=8,'General Calculation'!$L$22,IF(MONTH(B313)=9,'General Calculation'!$M$22,IF(MONTH(B313)=10,'General Calculation'!$N$22,IF(MONTH(B313)=11,'General Calculation'!$O$22,IF(MONTH(B313)=12,'General Calculation'!$P$22,""))))))))))))</f>
        <v>5.07</v>
      </c>
      <c r="E313" t="str">
        <f>IF(C313="Initial Stage",'Calculation Sheet Crop 1'!$M$6,IF(C313="Crop Development Phase",'Calculation Sheet Crop 1'!$M$7,IF(C313="Mid Season",'Calculation Sheet Crop 1'!$M$8,IF(C313="Late Season Stage",'Calculation Sheet Crop 1'!$M$9,""))))</f>
        <v/>
      </c>
      <c r="F313">
        <f t="shared" si="53"/>
        <v>0</v>
      </c>
      <c r="P313">
        <f t="shared" si="54"/>
        <v>0</v>
      </c>
      <c r="Q313">
        <f t="shared" si="55"/>
        <v>0</v>
      </c>
      <c r="R313">
        <f t="shared" si="56"/>
        <v>0</v>
      </c>
      <c r="S313">
        <f t="shared" si="57"/>
        <v>0</v>
      </c>
      <c r="T313">
        <f t="shared" si="58"/>
        <v>0</v>
      </c>
      <c r="U313">
        <f t="shared" si="59"/>
        <v>0</v>
      </c>
      <c r="V313">
        <f t="shared" si="60"/>
        <v>0</v>
      </c>
      <c r="W313">
        <f t="shared" si="61"/>
        <v>0</v>
      </c>
      <c r="X313">
        <f t="shared" si="62"/>
        <v>0</v>
      </c>
      <c r="Y313">
        <f t="shared" si="63"/>
        <v>0</v>
      </c>
      <c r="Z313">
        <f t="shared" si="64"/>
        <v>0</v>
      </c>
      <c r="AA313">
        <f t="shared" si="65"/>
        <v>0</v>
      </c>
    </row>
    <row r="314" spans="2:27">
      <c r="B314" s="3">
        <v>43043</v>
      </c>
      <c r="C314" t="str">
        <f>IF(AND(B314&gt;='Calculation Sheet Crop 1'!$K$6,B314&lt;='Calculation Sheet Crop 1'!$L$6),"Initial Stage",IF(AND(B314+1&gt;'Calculation Sheet Crop 1'!$K$7,B314&lt;='Calculation Sheet Crop 1'!$L$7),"Crop Development Phase",IF(AND(B314+1&gt;'Calculation Sheet Crop 1'!$K$8,B314&lt;'Calculation Sheet Crop 1'!$L$8+1),"Mid Season",IF(AND(B314+1&gt;'Calculation Sheet Crop 1'!$K$9,B314-1&lt;'Calculation Sheet Crop 1'!$L$9),"Late Season Stage",""))))</f>
        <v/>
      </c>
      <c r="D314">
        <f>IF(MONTH(B314)=1,'General Calculation'!$E$22,IF(MONTH(B314)=2,'General Calculation'!$F$22,IF(MONTH(B314)=3,'General Calculation'!$G$22,IF(MONTH(B314)=4,'General Calculation'!$H$22,IF(MONTH(B314)=5,'General Calculation'!$I$22,IF(MONTH(B314)=6,'General Calculation'!$J$22,IF(MONTH(B314)=7,'General Calculation'!$K$22,IF(MONTH(B314)=8,'General Calculation'!$L$22,IF(MONTH(B314)=9,'General Calculation'!$M$22,IF(MONTH(B314)=10,'General Calculation'!$N$22,IF(MONTH(B314)=11,'General Calculation'!$O$22,IF(MONTH(B314)=12,'General Calculation'!$P$22,""))))))))))))</f>
        <v>5.07</v>
      </c>
      <c r="E314" t="str">
        <f>IF(C314="Initial Stage",'Calculation Sheet Crop 1'!$M$6,IF(C314="Crop Development Phase",'Calculation Sheet Crop 1'!$M$7,IF(C314="Mid Season",'Calculation Sheet Crop 1'!$M$8,IF(C314="Late Season Stage",'Calculation Sheet Crop 1'!$M$9,""))))</f>
        <v/>
      </c>
      <c r="F314">
        <f t="shared" si="53"/>
        <v>0</v>
      </c>
      <c r="P314">
        <f t="shared" si="54"/>
        <v>0</v>
      </c>
      <c r="Q314">
        <f t="shared" si="55"/>
        <v>0</v>
      </c>
      <c r="R314">
        <f t="shared" si="56"/>
        <v>0</v>
      </c>
      <c r="S314">
        <f t="shared" si="57"/>
        <v>0</v>
      </c>
      <c r="T314">
        <f t="shared" si="58"/>
        <v>0</v>
      </c>
      <c r="U314">
        <f t="shared" si="59"/>
        <v>0</v>
      </c>
      <c r="V314">
        <f t="shared" si="60"/>
        <v>0</v>
      </c>
      <c r="W314">
        <f t="shared" si="61"/>
        <v>0</v>
      </c>
      <c r="X314">
        <f t="shared" si="62"/>
        <v>0</v>
      </c>
      <c r="Y314">
        <f t="shared" si="63"/>
        <v>0</v>
      </c>
      <c r="Z314">
        <f t="shared" si="64"/>
        <v>0</v>
      </c>
      <c r="AA314">
        <f t="shared" si="65"/>
        <v>0</v>
      </c>
    </row>
    <row r="315" spans="2:27">
      <c r="B315" s="3">
        <v>43044</v>
      </c>
      <c r="C315" t="str">
        <f>IF(AND(B315&gt;='Calculation Sheet Crop 1'!$K$6,B315&lt;='Calculation Sheet Crop 1'!$L$6),"Initial Stage",IF(AND(B315+1&gt;'Calculation Sheet Crop 1'!$K$7,B315&lt;='Calculation Sheet Crop 1'!$L$7),"Crop Development Phase",IF(AND(B315+1&gt;'Calculation Sheet Crop 1'!$K$8,B315&lt;'Calculation Sheet Crop 1'!$L$8+1),"Mid Season",IF(AND(B315+1&gt;'Calculation Sheet Crop 1'!$K$9,B315-1&lt;'Calculation Sheet Crop 1'!$L$9),"Late Season Stage",""))))</f>
        <v/>
      </c>
      <c r="D315">
        <f>IF(MONTH(B315)=1,'General Calculation'!$E$22,IF(MONTH(B315)=2,'General Calculation'!$F$22,IF(MONTH(B315)=3,'General Calculation'!$G$22,IF(MONTH(B315)=4,'General Calculation'!$H$22,IF(MONTH(B315)=5,'General Calculation'!$I$22,IF(MONTH(B315)=6,'General Calculation'!$J$22,IF(MONTH(B315)=7,'General Calculation'!$K$22,IF(MONTH(B315)=8,'General Calculation'!$L$22,IF(MONTH(B315)=9,'General Calculation'!$M$22,IF(MONTH(B315)=10,'General Calculation'!$N$22,IF(MONTH(B315)=11,'General Calculation'!$O$22,IF(MONTH(B315)=12,'General Calculation'!$P$22,""))))))))))))</f>
        <v>5.07</v>
      </c>
      <c r="E315" t="str">
        <f>IF(C315="Initial Stage",'Calculation Sheet Crop 1'!$M$6,IF(C315="Crop Development Phase",'Calculation Sheet Crop 1'!$M$7,IF(C315="Mid Season",'Calculation Sheet Crop 1'!$M$8,IF(C315="Late Season Stage",'Calculation Sheet Crop 1'!$M$9,""))))</f>
        <v/>
      </c>
      <c r="F315">
        <f t="shared" si="53"/>
        <v>0</v>
      </c>
      <c r="P315">
        <f t="shared" si="54"/>
        <v>0</v>
      </c>
      <c r="Q315">
        <f t="shared" si="55"/>
        <v>0</v>
      </c>
      <c r="R315">
        <f t="shared" si="56"/>
        <v>0</v>
      </c>
      <c r="S315">
        <f t="shared" si="57"/>
        <v>0</v>
      </c>
      <c r="T315">
        <f t="shared" si="58"/>
        <v>0</v>
      </c>
      <c r="U315">
        <f t="shared" si="59"/>
        <v>0</v>
      </c>
      <c r="V315">
        <f t="shared" si="60"/>
        <v>0</v>
      </c>
      <c r="W315">
        <f t="shared" si="61"/>
        <v>0</v>
      </c>
      <c r="X315">
        <f t="shared" si="62"/>
        <v>0</v>
      </c>
      <c r="Y315">
        <f t="shared" si="63"/>
        <v>0</v>
      </c>
      <c r="Z315">
        <f t="shared" si="64"/>
        <v>0</v>
      </c>
      <c r="AA315">
        <f t="shared" si="65"/>
        <v>0</v>
      </c>
    </row>
    <row r="316" spans="2:27">
      <c r="B316" s="3">
        <v>43045</v>
      </c>
      <c r="C316" t="str">
        <f>IF(AND(B316&gt;='Calculation Sheet Crop 1'!$K$6,B316&lt;='Calculation Sheet Crop 1'!$L$6),"Initial Stage",IF(AND(B316+1&gt;'Calculation Sheet Crop 1'!$K$7,B316&lt;='Calculation Sheet Crop 1'!$L$7),"Crop Development Phase",IF(AND(B316+1&gt;'Calculation Sheet Crop 1'!$K$8,B316&lt;'Calculation Sheet Crop 1'!$L$8+1),"Mid Season",IF(AND(B316+1&gt;'Calculation Sheet Crop 1'!$K$9,B316-1&lt;'Calculation Sheet Crop 1'!$L$9),"Late Season Stage",""))))</f>
        <v/>
      </c>
      <c r="D316">
        <f>IF(MONTH(B316)=1,'General Calculation'!$E$22,IF(MONTH(B316)=2,'General Calculation'!$F$22,IF(MONTH(B316)=3,'General Calculation'!$G$22,IF(MONTH(B316)=4,'General Calculation'!$H$22,IF(MONTH(B316)=5,'General Calculation'!$I$22,IF(MONTH(B316)=6,'General Calculation'!$J$22,IF(MONTH(B316)=7,'General Calculation'!$K$22,IF(MONTH(B316)=8,'General Calculation'!$L$22,IF(MONTH(B316)=9,'General Calculation'!$M$22,IF(MONTH(B316)=10,'General Calculation'!$N$22,IF(MONTH(B316)=11,'General Calculation'!$O$22,IF(MONTH(B316)=12,'General Calculation'!$P$22,""))))))))))))</f>
        <v>5.07</v>
      </c>
      <c r="E316" t="str">
        <f>IF(C316="Initial Stage",'Calculation Sheet Crop 1'!$M$6,IF(C316="Crop Development Phase",'Calculation Sheet Crop 1'!$M$7,IF(C316="Mid Season",'Calculation Sheet Crop 1'!$M$8,IF(C316="Late Season Stage",'Calculation Sheet Crop 1'!$M$9,""))))</f>
        <v/>
      </c>
      <c r="F316">
        <f t="shared" si="53"/>
        <v>0</v>
      </c>
      <c r="P316">
        <f t="shared" si="54"/>
        <v>0</v>
      </c>
      <c r="Q316">
        <f t="shared" si="55"/>
        <v>0</v>
      </c>
      <c r="R316">
        <f t="shared" si="56"/>
        <v>0</v>
      </c>
      <c r="S316">
        <f t="shared" si="57"/>
        <v>0</v>
      </c>
      <c r="T316">
        <f t="shared" si="58"/>
        <v>0</v>
      </c>
      <c r="U316">
        <f t="shared" si="59"/>
        <v>0</v>
      </c>
      <c r="V316">
        <f t="shared" si="60"/>
        <v>0</v>
      </c>
      <c r="W316">
        <f t="shared" si="61"/>
        <v>0</v>
      </c>
      <c r="X316">
        <f t="shared" si="62"/>
        <v>0</v>
      </c>
      <c r="Y316">
        <f t="shared" si="63"/>
        <v>0</v>
      </c>
      <c r="Z316">
        <f t="shared" si="64"/>
        <v>0</v>
      </c>
      <c r="AA316">
        <f t="shared" si="65"/>
        <v>0</v>
      </c>
    </row>
    <row r="317" spans="2:27">
      <c r="B317" s="3">
        <v>43046</v>
      </c>
      <c r="C317" t="str">
        <f>IF(AND(B317&gt;='Calculation Sheet Crop 1'!$K$6,B317&lt;='Calculation Sheet Crop 1'!$L$6),"Initial Stage",IF(AND(B317+1&gt;'Calculation Sheet Crop 1'!$K$7,B317&lt;='Calculation Sheet Crop 1'!$L$7),"Crop Development Phase",IF(AND(B317+1&gt;'Calculation Sheet Crop 1'!$K$8,B317&lt;'Calculation Sheet Crop 1'!$L$8+1),"Mid Season",IF(AND(B317+1&gt;'Calculation Sheet Crop 1'!$K$9,B317-1&lt;'Calculation Sheet Crop 1'!$L$9),"Late Season Stage",""))))</f>
        <v/>
      </c>
      <c r="D317">
        <f>IF(MONTH(B317)=1,'General Calculation'!$E$22,IF(MONTH(B317)=2,'General Calculation'!$F$22,IF(MONTH(B317)=3,'General Calculation'!$G$22,IF(MONTH(B317)=4,'General Calculation'!$H$22,IF(MONTH(B317)=5,'General Calculation'!$I$22,IF(MONTH(B317)=6,'General Calculation'!$J$22,IF(MONTH(B317)=7,'General Calculation'!$K$22,IF(MONTH(B317)=8,'General Calculation'!$L$22,IF(MONTH(B317)=9,'General Calculation'!$M$22,IF(MONTH(B317)=10,'General Calculation'!$N$22,IF(MONTH(B317)=11,'General Calculation'!$O$22,IF(MONTH(B317)=12,'General Calculation'!$P$22,""))))))))))))</f>
        <v>5.07</v>
      </c>
      <c r="E317" t="str">
        <f>IF(C317="Initial Stage",'Calculation Sheet Crop 1'!$M$6,IF(C317="Crop Development Phase",'Calculation Sheet Crop 1'!$M$7,IF(C317="Mid Season",'Calculation Sheet Crop 1'!$M$8,IF(C317="Late Season Stage",'Calculation Sheet Crop 1'!$M$9,""))))</f>
        <v/>
      </c>
      <c r="F317">
        <f t="shared" si="53"/>
        <v>0</v>
      </c>
      <c r="P317">
        <f t="shared" si="54"/>
        <v>0</v>
      </c>
      <c r="Q317">
        <f t="shared" si="55"/>
        <v>0</v>
      </c>
      <c r="R317">
        <f t="shared" si="56"/>
        <v>0</v>
      </c>
      <c r="S317">
        <f t="shared" si="57"/>
        <v>0</v>
      </c>
      <c r="T317">
        <f t="shared" si="58"/>
        <v>0</v>
      </c>
      <c r="U317">
        <f t="shared" si="59"/>
        <v>0</v>
      </c>
      <c r="V317">
        <f t="shared" si="60"/>
        <v>0</v>
      </c>
      <c r="W317">
        <f t="shared" si="61"/>
        <v>0</v>
      </c>
      <c r="X317">
        <f t="shared" si="62"/>
        <v>0</v>
      </c>
      <c r="Y317">
        <f t="shared" si="63"/>
        <v>0</v>
      </c>
      <c r="Z317">
        <f t="shared" si="64"/>
        <v>0</v>
      </c>
      <c r="AA317">
        <f t="shared" si="65"/>
        <v>0</v>
      </c>
    </row>
    <row r="318" spans="2:27">
      <c r="B318" s="3">
        <v>43047</v>
      </c>
      <c r="C318" t="str">
        <f>IF(AND(B318&gt;='Calculation Sheet Crop 1'!$K$6,B318&lt;='Calculation Sheet Crop 1'!$L$6),"Initial Stage",IF(AND(B318+1&gt;'Calculation Sheet Crop 1'!$K$7,B318&lt;='Calculation Sheet Crop 1'!$L$7),"Crop Development Phase",IF(AND(B318+1&gt;'Calculation Sheet Crop 1'!$K$8,B318&lt;'Calculation Sheet Crop 1'!$L$8+1),"Mid Season",IF(AND(B318+1&gt;'Calculation Sheet Crop 1'!$K$9,B318-1&lt;'Calculation Sheet Crop 1'!$L$9),"Late Season Stage",""))))</f>
        <v/>
      </c>
      <c r="D318">
        <f>IF(MONTH(B318)=1,'General Calculation'!$E$22,IF(MONTH(B318)=2,'General Calculation'!$F$22,IF(MONTH(B318)=3,'General Calculation'!$G$22,IF(MONTH(B318)=4,'General Calculation'!$H$22,IF(MONTH(B318)=5,'General Calculation'!$I$22,IF(MONTH(B318)=6,'General Calculation'!$J$22,IF(MONTH(B318)=7,'General Calculation'!$K$22,IF(MONTH(B318)=8,'General Calculation'!$L$22,IF(MONTH(B318)=9,'General Calculation'!$M$22,IF(MONTH(B318)=10,'General Calculation'!$N$22,IF(MONTH(B318)=11,'General Calculation'!$O$22,IF(MONTH(B318)=12,'General Calculation'!$P$22,""))))))))))))</f>
        <v>5.07</v>
      </c>
      <c r="E318" t="str">
        <f>IF(C318="Initial Stage",'Calculation Sheet Crop 1'!$M$6,IF(C318="Crop Development Phase",'Calculation Sheet Crop 1'!$M$7,IF(C318="Mid Season",'Calculation Sheet Crop 1'!$M$8,IF(C318="Late Season Stage",'Calculation Sheet Crop 1'!$M$9,""))))</f>
        <v/>
      </c>
      <c r="F318">
        <f t="shared" si="53"/>
        <v>0</v>
      </c>
      <c r="P318">
        <f t="shared" si="54"/>
        <v>0</v>
      </c>
      <c r="Q318">
        <f t="shared" si="55"/>
        <v>0</v>
      </c>
      <c r="R318">
        <f t="shared" si="56"/>
        <v>0</v>
      </c>
      <c r="S318">
        <f t="shared" si="57"/>
        <v>0</v>
      </c>
      <c r="T318">
        <f t="shared" si="58"/>
        <v>0</v>
      </c>
      <c r="U318">
        <f t="shared" si="59"/>
        <v>0</v>
      </c>
      <c r="V318">
        <f t="shared" si="60"/>
        <v>0</v>
      </c>
      <c r="W318">
        <f t="shared" si="61"/>
        <v>0</v>
      </c>
      <c r="X318">
        <f t="shared" si="62"/>
        <v>0</v>
      </c>
      <c r="Y318">
        <f t="shared" si="63"/>
        <v>0</v>
      </c>
      <c r="Z318">
        <f t="shared" si="64"/>
        <v>0</v>
      </c>
      <c r="AA318">
        <f t="shared" si="65"/>
        <v>0</v>
      </c>
    </row>
    <row r="319" spans="2:27">
      <c r="B319" s="3">
        <v>43048</v>
      </c>
      <c r="C319" t="str">
        <f>IF(AND(B319&gt;='Calculation Sheet Crop 1'!$K$6,B319&lt;='Calculation Sheet Crop 1'!$L$6),"Initial Stage",IF(AND(B319+1&gt;'Calculation Sheet Crop 1'!$K$7,B319&lt;='Calculation Sheet Crop 1'!$L$7),"Crop Development Phase",IF(AND(B319+1&gt;'Calculation Sheet Crop 1'!$K$8,B319&lt;'Calculation Sheet Crop 1'!$L$8+1),"Mid Season",IF(AND(B319+1&gt;'Calculation Sheet Crop 1'!$K$9,B319-1&lt;'Calculation Sheet Crop 1'!$L$9),"Late Season Stage",""))))</f>
        <v/>
      </c>
      <c r="D319">
        <f>IF(MONTH(B319)=1,'General Calculation'!$E$22,IF(MONTH(B319)=2,'General Calculation'!$F$22,IF(MONTH(B319)=3,'General Calculation'!$G$22,IF(MONTH(B319)=4,'General Calculation'!$H$22,IF(MONTH(B319)=5,'General Calculation'!$I$22,IF(MONTH(B319)=6,'General Calculation'!$J$22,IF(MONTH(B319)=7,'General Calculation'!$K$22,IF(MONTH(B319)=8,'General Calculation'!$L$22,IF(MONTH(B319)=9,'General Calculation'!$M$22,IF(MONTH(B319)=10,'General Calculation'!$N$22,IF(MONTH(B319)=11,'General Calculation'!$O$22,IF(MONTH(B319)=12,'General Calculation'!$P$22,""))))))))))))</f>
        <v>5.07</v>
      </c>
      <c r="E319" t="str">
        <f>IF(C319="Initial Stage",'Calculation Sheet Crop 1'!$M$6,IF(C319="Crop Development Phase",'Calculation Sheet Crop 1'!$M$7,IF(C319="Mid Season",'Calculation Sheet Crop 1'!$M$8,IF(C319="Late Season Stage",'Calculation Sheet Crop 1'!$M$9,""))))</f>
        <v/>
      </c>
      <c r="F319">
        <f t="shared" si="53"/>
        <v>0</v>
      </c>
      <c r="P319">
        <f t="shared" si="54"/>
        <v>0</v>
      </c>
      <c r="Q319">
        <f t="shared" si="55"/>
        <v>0</v>
      </c>
      <c r="R319">
        <f t="shared" si="56"/>
        <v>0</v>
      </c>
      <c r="S319">
        <f t="shared" si="57"/>
        <v>0</v>
      </c>
      <c r="T319">
        <f t="shared" si="58"/>
        <v>0</v>
      </c>
      <c r="U319">
        <f t="shared" si="59"/>
        <v>0</v>
      </c>
      <c r="V319">
        <f t="shared" si="60"/>
        <v>0</v>
      </c>
      <c r="W319">
        <f t="shared" si="61"/>
        <v>0</v>
      </c>
      <c r="X319">
        <f t="shared" si="62"/>
        <v>0</v>
      </c>
      <c r="Y319">
        <f t="shared" si="63"/>
        <v>0</v>
      </c>
      <c r="Z319">
        <f t="shared" si="64"/>
        <v>0</v>
      </c>
      <c r="AA319">
        <f t="shared" si="65"/>
        <v>0</v>
      </c>
    </row>
    <row r="320" spans="2:27">
      <c r="B320" s="3">
        <v>43049</v>
      </c>
      <c r="C320" t="str">
        <f>IF(AND(B320&gt;='Calculation Sheet Crop 1'!$K$6,B320&lt;='Calculation Sheet Crop 1'!$L$6),"Initial Stage",IF(AND(B320+1&gt;'Calculation Sheet Crop 1'!$K$7,B320&lt;='Calculation Sheet Crop 1'!$L$7),"Crop Development Phase",IF(AND(B320+1&gt;'Calculation Sheet Crop 1'!$K$8,B320&lt;'Calculation Sheet Crop 1'!$L$8+1),"Mid Season",IF(AND(B320+1&gt;'Calculation Sheet Crop 1'!$K$9,B320-1&lt;'Calculation Sheet Crop 1'!$L$9),"Late Season Stage",""))))</f>
        <v/>
      </c>
      <c r="D320">
        <f>IF(MONTH(B320)=1,'General Calculation'!$E$22,IF(MONTH(B320)=2,'General Calculation'!$F$22,IF(MONTH(B320)=3,'General Calculation'!$G$22,IF(MONTH(B320)=4,'General Calculation'!$H$22,IF(MONTH(B320)=5,'General Calculation'!$I$22,IF(MONTH(B320)=6,'General Calculation'!$J$22,IF(MONTH(B320)=7,'General Calculation'!$K$22,IF(MONTH(B320)=8,'General Calculation'!$L$22,IF(MONTH(B320)=9,'General Calculation'!$M$22,IF(MONTH(B320)=10,'General Calculation'!$N$22,IF(MONTH(B320)=11,'General Calculation'!$O$22,IF(MONTH(B320)=12,'General Calculation'!$P$22,""))))))))))))</f>
        <v>5.07</v>
      </c>
      <c r="E320" t="str">
        <f>IF(C320="Initial Stage",'Calculation Sheet Crop 1'!$M$6,IF(C320="Crop Development Phase",'Calculation Sheet Crop 1'!$M$7,IF(C320="Mid Season",'Calculation Sheet Crop 1'!$M$8,IF(C320="Late Season Stage",'Calculation Sheet Crop 1'!$M$9,""))))</f>
        <v/>
      </c>
      <c r="F320">
        <f t="shared" si="53"/>
        <v>0</v>
      </c>
      <c r="P320">
        <f t="shared" si="54"/>
        <v>0</v>
      </c>
      <c r="Q320">
        <f t="shared" si="55"/>
        <v>0</v>
      </c>
      <c r="R320">
        <f t="shared" si="56"/>
        <v>0</v>
      </c>
      <c r="S320">
        <f t="shared" si="57"/>
        <v>0</v>
      </c>
      <c r="T320">
        <f t="shared" si="58"/>
        <v>0</v>
      </c>
      <c r="U320">
        <f t="shared" si="59"/>
        <v>0</v>
      </c>
      <c r="V320">
        <f t="shared" si="60"/>
        <v>0</v>
      </c>
      <c r="W320">
        <f t="shared" si="61"/>
        <v>0</v>
      </c>
      <c r="X320">
        <f t="shared" si="62"/>
        <v>0</v>
      </c>
      <c r="Y320">
        <f t="shared" si="63"/>
        <v>0</v>
      </c>
      <c r="Z320">
        <f t="shared" si="64"/>
        <v>0</v>
      </c>
      <c r="AA320">
        <f t="shared" si="65"/>
        <v>0</v>
      </c>
    </row>
    <row r="321" spans="2:27">
      <c r="B321" s="3">
        <v>43050</v>
      </c>
      <c r="C321" t="str">
        <f>IF(AND(B321&gt;='Calculation Sheet Crop 1'!$K$6,B321&lt;='Calculation Sheet Crop 1'!$L$6),"Initial Stage",IF(AND(B321+1&gt;'Calculation Sheet Crop 1'!$K$7,B321&lt;='Calculation Sheet Crop 1'!$L$7),"Crop Development Phase",IF(AND(B321+1&gt;'Calculation Sheet Crop 1'!$K$8,B321&lt;'Calculation Sheet Crop 1'!$L$8+1),"Mid Season",IF(AND(B321+1&gt;'Calculation Sheet Crop 1'!$K$9,B321-1&lt;'Calculation Sheet Crop 1'!$L$9),"Late Season Stage",""))))</f>
        <v/>
      </c>
      <c r="D321">
        <f>IF(MONTH(B321)=1,'General Calculation'!$E$22,IF(MONTH(B321)=2,'General Calculation'!$F$22,IF(MONTH(B321)=3,'General Calculation'!$G$22,IF(MONTH(B321)=4,'General Calculation'!$H$22,IF(MONTH(B321)=5,'General Calculation'!$I$22,IF(MONTH(B321)=6,'General Calculation'!$J$22,IF(MONTH(B321)=7,'General Calculation'!$K$22,IF(MONTH(B321)=8,'General Calculation'!$L$22,IF(MONTH(B321)=9,'General Calculation'!$M$22,IF(MONTH(B321)=10,'General Calculation'!$N$22,IF(MONTH(B321)=11,'General Calculation'!$O$22,IF(MONTH(B321)=12,'General Calculation'!$P$22,""))))))))))))</f>
        <v>5.07</v>
      </c>
      <c r="E321" t="str">
        <f>IF(C321="Initial Stage",'Calculation Sheet Crop 1'!$M$6,IF(C321="Crop Development Phase",'Calculation Sheet Crop 1'!$M$7,IF(C321="Mid Season",'Calculation Sheet Crop 1'!$M$8,IF(C321="Late Season Stage",'Calculation Sheet Crop 1'!$M$9,""))))</f>
        <v/>
      </c>
      <c r="F321">
        <f t="shared" si="53"/>
        <v>0</v>
      </c>
      <c r="P321">
        <f t="shared" si="54"/>
        <v>0</v>
      </c>
      <c r="Q321">
        <f t="shared" si="55"/>
        <v>0</v>
      </c>
      <c r="R321">
        <f t="shared" si="56"/>
        <v>0</v>
      </c>
      <c r="S321">
        <f t="shared" si="57"/>
        <v>0</v>
      </c>
      <c r="T321">
        <f t="shared" si="58"/>
        <v>0</v>
      </c>
      <c r="U321">
        <f t="shared" si="59"/>
        <v>0</v>
      </c>
      <c r="V321">
        <f t="shared" si="60"/>
        <v>0</v>
      </c>
      <c r="W321">
        <f t="shared" si="61"/>
        <v>0</v>
      </c>
      <c r="X321">
        <f t="shared" si="62"/>
        <v>0</v>
      </c>
      <c r="Y321">
        <f t="shared" si="63"/>
        <v>0</v>
      </c>
      <c r="Z321">
        <f t="shared" si="64"/>
        <v>0</v>
      </c>
      <c r="AA321">
        <f t="shared" si="65"/>
        <v>0</v>
      </c>
    </row>
    <row r="322" spans="2:27">
      <c r="B322" s="3">
        <v>43051</v>
      </c>
      <c r="C322" t="str">
        <f>IF(AND(B322&gt;='Calculation Sheet Crop 1'!$K$6,B322&lt;='Calculation Sheet Crop 1'!$L$6),"Initial Stage",IF(AND(B322+1&gt;'Calculation Sheet Crop 1'!$K$7,B322&lt;='Calculation Sheet Crop 1'!$L$7),"Crop Development Phase",IF(AND(B322+1&gt;'Calculation Sheet Crop 1'!$K$8,B322&lt;'Calculation Sheet Crop 1'!$L$8+1),"Mid Season",IF(AND(B322+1&gt;'Calculation Sheet Crop 1'!$K$9,B322-1&lt;'Calculation Sheet Crop 1'!$L$9),"Late Season Stage",""))))</f>
        <v/>
      </c>
      <c r="D322">
        <f>IF(MONTH(B322)=1,'General Calculation'!$E$22,IF(MONTH(B322)=2,'General Calculation'!$F$22,IF(MONTH(B322)=3,'General Calculation'!$G$22,IF(MONTH(B322)=4,'General Calculation'!$H$22,IF(MONTH(B322)=5,'General Calculation'!$I$22,IF(MONTH(B322)=6,'General Calculation'!$J$22,IF(MONTH(B322)=7,'General Calculation'!$K$22,IF(MONTH(B322)=8,'General Calculation'!$L$22,IF(MONTH(B322)=9,'General Calculation'!$M$22,IF(MONTH(B322)=10,'General Calculation'!$N$22,IF(MONTH(B322)=11,'General Calculation'!$O$22,IF(MONTH(B322)=12,'General Calculation'!$P$22,""))))))))))))</f>
        <v>5.07</v>
      </c>
      <c r="E322" t="str">
        <f>IF(C322="Initial Stage",'Calculation Sheet Crop 1'!$M$6,IF(C322="Crop Development Phase",'Calculation Sheet Crop 1'!$M$7,IF(C322="Mid Season",'Calculation Sheet Crop 1'!$M$8,IF(C322="Late Season Stage",'Calculation Sheet Crop 1'!$M$9,""))))</f>
        <v/>
      </c>
      <c r="F322">
        <f t="shared" si="53"/>
        <v>0</v>
      </c>
      <c r="P322">
        <f t="shared" si="54"/>
        <v>0</v>
      </c>
      <c r="Q322">
        <f t="shared" si="55"/>
        <v>0</v>
      </c>
      <c r="R322">
        <f t="shared" si="56"/>
        <v>0</v>
      </c>
      <c r="S322">
        <f t="shared" si="57"/>
        <v>0</v>
      </c>
      <c r="T322">
        <f t="shared" si="58"/>
        <v>0</v>
      </c>
      <c r="U322">
        <f t="shared" si="59"/>
        <v>0</v>
      </c>
      <c r="V322">
        <f t="shared" si="60"/>
        <v>0</v>
      </c>
      <c r="W322">
        <f t="shared" si="61"/>
        <v>0</v>
      </c>
      <c r="X322">
        <f t="shared" si="62"/>
        <v>0</v>
      </c>
      <c r="Y322">
        <f t="shared" si="63"/>
        <v>0</v>
      </c>
      <c r="Z322">
        <f t="shared" si="64"/>
        <v>0</v>
      </c>
      <c r="AA322">
        <f t="shared" si="65"/>
        <v>0</v>
      </c>
    </row>
    <row r="323" spans="2:27">
      <c r="B323" s="3">
        <v>43052</v>
      </c>
      <c r="C323" t="str">
        <f>IF(AND(B323&gt;='Calculation Sheet Crop 1'!$K$6,B323&lt;='Calculation Sheet Crop 1'!$L$6),"Initial Stage",IF(AND(B323+1&gt;'Calculation Sheet Crop 1'!$K$7,B323&lt;='Calculation Sheet Crop 1'!$L$7),"Crop Development Phase",IF(AND(B323+1&gt;'Calculation Sheet Crop 1'!$K$8,B323&lt;'Calculation Sheet Crop 1'!$L$8+1),"Mid Season",IF(AND(B323+1&gt;'Calculation Sheet Crop 1'!$K$9,B323-1&lt;'Calculation Sheet Crop 1'!$L$9),"Late Season Stage",""))))</f>
        <v/>
      </c>
      <c r="D323">
        <f>IF(MONTH(B323)=1,'General Calculation'!$E$22,IF(MONTH(B323)=2,'General Calculation'!$F$22,IF(MONTH(B323)=3,'General Calculation'!$G$22,IF(MONTH(B323)=4,'General Calculation'!$H$22,IF(MONTH(B323)=5,'General Calculation'!$I$22,IF(MONTH(B323)=6,'General Calculation'!$J$22,IF(MONTH(B323)=7,'General Calculation'!$K$22,IF(MONTH(B323)=8,'General Calculation'!$L$22,IF(MONTH(B323)=9,'General Calculation'!$M$22,IF(MONTH(B323)=10,'General Calculation'!$N$22,IF(MONTH(B323)=11,'General Calculation'!$O$22,IF(MONTH(B323)=12,'General Calculation'!$P$22,""))))))))))))</f>
        <v>5.07</v>
      </c>
      <c r="E323" t="str">
        <f>IF(C323="Initial Stage",'Calculation Sheet Crop 1'!$M$6,IF(C323="Crop Development Phase",'Calculation Sheet Crop 1'!$M$7,IF(C323="Mid Season",'Calculation Sheet Crop 1'!$M$8,IF(C323="Late Season Stage",'Calculation Sheet Crop 1'!$M$9,""))))</f>
        <v/>
      </c>
      <c r="F323">
        <f t="shared" si="53"/>
        <v>0</v>
      </c>
      <c r="P323">
        <f t="shared" si="54"/>
        <v>0</v>
      </c>
      <c r="Q323">
        <f t="shared" si="55"/>
        <v>0</v>
      </c>
      <c r="R323">
        <f t="shared" si="56"/>
        <v>0</v>
      </c>
      <c r="S323">
        <f t="shared" si="57"/>
        <v>0</v>
      </c>
      <c r="T323">
        <f t="shared" si="58"/>
        <v>0</v>
      </c>
      <c r="U323">
        <f t="shared" si="59"/>
        <v>0</v>
      </c>
      <c r="V323">
        <f t="shared" si="60"/>
        <v>0</v>
      </c>
      <c r="W323">
        <f t="shared" si="61"/>
        <v>0</v>
      </c>
      <c r="X323">
        <f t="shared" si="62"/>
        <v>0</v>
      </c>
      <c r="Y323">
        <f t="shared" si="63"/>
        <v>0</v>
      </c>
      <c r="Z323">
        <f t="shared" si="64"/>
        <v>0</v>
      </c>
      <c r="AA323">
        <f t="shared" si="65"/>
        <v>0</v>
      </c>
    </row>
    <row r="324" spans="2:27">
      <c r="B324" s="3">
        <v>43053</v>
      </c>
      <c r="C324" t="str">
        <f>IF(AND(B324&gt;='Calculation Sheet Crop 1'!$K$6,B324&lt;='Calculation Sheet Crop 1'!$L$6),"Initial Stage",IF(AND(B324+1&gt;'Calculation Sheet Crop 1'!$K$7,B324&lt;='Calculation Sheet Crop 1'!$L$7),"Crop Development Phase",IF(AND(B324+1&gt;'Calculation Sheet Crop 1'!$K$8,B324&lt;'Calculation Sheet Crop 1'!$L$8+1),"Mid Season",IF(AND(B324+1&gt;'Calculation Sheet Crop 1'!$K$9,B324-1&lt;'Calculation Sheet Crop 1'!$L$9),"Late Season Stage",""))))</f>
        <v/>
      </c>
      <c r="D324">
        <f>IF(MONTH(B324)=1,'General Calculation'!$E$22,IF(MONTH(B324)=2,'General Calculation'!$F$22,IF(MONTH(B324)=3,'General Calculation'!$G$22,IF(MONTH(B324)=4,'General Calculation'!$H$22,IF(MONTH(B324)=5,'General Calculation'!$I$22,IF(MONTH(B324)=6,'General Calculation'!$J$22,IF(MONTH(B324)=7,'General Calculation'!$K$22,IF(MONTH(B324)=8,'General Calculation'!$L$22,IF(MONTH(B324)=9,'General Calculation'!$M$22,IF(MONTH(B324)=10,'General Calculation'!$N$22,IF(MONTH(B324)=11,'General Calculation'!$O$22,IF(MONTH(B324)=12,'General Calculation'!$P$22,""))))))))))))</f>
        <v>5.07</v>
      </c>
      <c r="E324" t="str">
        <f>IF(C324="Initial Stage",'Calculation Sheet Crop 1'!$M$6,IF(C324="Crop Development Phase",'Calculation Sheet Crop 1'!$M$7,IF(C324="Mid Season",'Calculation Sheet Crop 1'!$M$8,IF(C324="Late Season Stage",'Calculation Sheet Crop 1'!$M$9,""))))</f>
        <v/>
      </c>
      <c r="F324">
        <f t="shared" si="53"/>
        <v>0</v>
      </c>
      <c r="P324">
        <f t="shared" si="54"/>
        <v>0</v>
      </c>
      <c r="Q324">
        <f t="shared" si="55"/>
        <v>0</v>
      </c>
      <c r="R324">
        <f t="shared" si="56"/>
        <v>0</v>
      </c>
      <c r="S324">
        <f t="shared" si="57"/>
        <v>0</v>
      </c>
      <c r="T324">
        <f t="shared" si="58"/>
        <v>0</v>
      </c>
      <c r="U324">
        <f t="shared" si="59"/>
        <v>0</v>
      </c>
      <c r="V324">
        <f t="shared" si="60"/>
        <v>0</v>
      </c>
      <c r="W324">
        <f t="shared" si="61"/>
        <v>0</v>
      </c>
      <c r="X324">
        <f t="shared" si="62"/>
        <v>0</v>
      </c>
      <c r="Y324">
        <f t="shared" si="63"/>
        <v>0</v>
      </c>
      <c r="Z324">
        <f t="shared" si="64"/>
        <v>0</v>
      </c>
      <c r="AA324">
        <f t="shared" si="65"/>
        <v>0</v>
      </c>
    </row>
    <row r="325" spans="2:27">
      <c r="B325" s="3">
        <v>43054</v>
      </c>
      <c r="C325" t="str">
        <f>IF(AND(B325&gt;='Calculation Sheet Crop 1'!$K$6,B325&lt;='Calculation Sheet Crop 1'!$L$6),"Initial Stage",IF(AND(B325+1&gt;'Calculation Sheet Crop 1'!$K$7,B325&lt;='Calculation Sheet Crop 1'!$L$7),"Crop Development Phase",IF(AND(B325+1&gt;'Calculation Sheet Crop 1'!$K$8,B325&lt;'Calculation Sheet Crop 1'!$L$8+1),"Mid Season",IF(AND(B325+1&gt;'Calculation Sheet Crop 1'!$K$9,B325-1&lt;'Calculation Sheet Crop 1'!$L$9),"Late Season Stage",""))))</f>
        <v/>
      </c>
      <c r="D325">
        <f>IF(MONTH(B325)=1,'General Calculation'!$E$22,IF(MONTH(B325)=2,'General Calculation'!$F$22,IF(MONTH(B325)=3,'General Calculation'!$G$22,IF(MONTH(B325)=4,'General Calculation'!$H$22,IF(MONTH(B325)=5,'General Calculation'!$I$22,IF(MONTH(B325)=6,'General Calculation'!$J$22,IF(MONTH(B325)=7,'General Calculation'!$K$22,IF(MONTH(B325)=8,'General Calculation'!$L$22,IF(MONTH(B325)=9,'General Calculation'!$M$22,IF(MONTH(B325)=10,'General Calculation'!$N$22,IF(MONTH(B325)=11,'General Calculation'!$O$22,IF(MONTH(B325)=12,'General Calculation'!$P$22,""))))))))))))</f>
        <v>5.07</v>
      </c>
      <c r="E325" t="str">
        <f>IF(C325="Initial Stage",'Calculation Sheet Crop 1'!$M$6,IF(C325="Crop Development Phase",'Calculation Sheet Crop 1'!$M$7,IF(C325="Mid Season",'Calculation Sheet Crop 1'!$M$8,IF(C325="Late Season Stage",'Calculation Sheet Crop 1'!$M$9,""))))</f>
        <v/>
      </c>
      <c r="F325">
        <f t="shared" si="53"/>
        <v>0</v>
      </c>
      <c r="P325">
        <f t="shared" si="54"/>
        <v>0</v>
      </c>
      <c r="Q325">
        <f t="shared" si="55"/>
        <v>0</v>
      </c>
      <c r="R325">
        <f t="shared" si="56"/>
        <v>0</v>
      </c>
      <c r="S325">
        <f t="shared" si="57"/>
        <v>0</v>
      </c>
      <c r="T325">
        <f t="shared" si="58"/>
        <v>0</v>
      </c>
      <c r="U325">
        <f t="shared" si="59"/>
        <v>0</v>
      </c>
      <c r="V325">
        <f t="shared" si="60"/>
        <v>0</v>
      </c>
      <c r="W325">
        <f t="shared" si="61"/>
        <v>0</v>
      </c>
      <c r="X325">
        <f t="shared" si="62"/>
        <v>0</v>
      </c>
      <c r="Y325">
        <f t="shared" si="63"/>
        <v>0</v>
      </c>
      <c r="Z325">
        <f t="shared" si="64"/>
        <v>0</v>
      </c>
      <c r="AA325">
        <f t="shared" si="65"/>
        <v>0</v>
      </c>
    </row>
    <row r="326" spans="2:27">
      <c r="B326" s="3">
        <v>43055</v>
      </c>
      <c r="C326" t="str">
        <f>IF(AND(B326&gt;='Calculation Sheet Crop 1'!$K$6,B326&lt;='Calculation Sheet Crop 1'!$L$6),"Initial Stage",IF(AND(B326+1&gt;'Calculation Sheet Crop 1'!$K$7,B326&lt;='Calculation Sheet Crop 1'!$L$7),"Crop Development Phase",IF(AND(B326+1&gt;'Calculation Sheet Crop 1'!$K$8,B326&lt;'Calculation Sheet Crop 1'!$L$8+1),"Mid Season",IF(AND(B326+1&gt;'Calculation Sheet Crop 1'!$K$9,B326-1&lt;'Calculation Sheet Crop 1'!$L$9),"Late Season Stage",""))))</f>
        <v/>
      </c>
      <c r="D326">
        <f>IF(MONTH(B326)=1,'General Calculation'!$E$22,IF(MONTH(B326)=2,'General Calculation'!$F$22,IF(MONTH(B326)=3,'General Calculation'!$G$22,IF(MONTH(B326)=4,'General Calculation'!$H$22,IF(MONTH(B326)=5,'General Calculation'!$I$22,IF(MONTH(B326)=6,'General Calculation'!$J$22,IF(MONTH(B326)=7,'General Calculation'!$K$22,IF(MONTH(B326)=8,'General Calculation'!$L$22,IF(MONTH(B326)=9,'General Calculation'!$M$22,IF(MONTH(B326)=10,'General Calculation'!$N$22,IF(MONTH(B326)=11,'General Calculation'!$O$22,IF(MONTH(B326)=12,'General Calculation'!$P$22,""))))))))))))</f>
        <v>5.07</v>
      </c>
      <c r="E326" t="str">
        <f>IF(C326="Initial Stage",'Calculation Sheet Crop 1'!$M$6,IF(C326="Crop Development Phase",'Calculation Sheet Crop 1'!$M$7,IF(C326="Mid Season",'Calculation Sheet Crop 1'!$M$8,IF(C326="Late Season Stage",'Calculation Sheet Crop 1'!$M$9,""))))</f>
        <v/>
      </c>
      <c r="F326">
        <f t="shared" si="53"/>
        <v>0</v>
      </c>
      <c r="P326">
        <f t="shared" si="54"/>
        <v>0</v>
      </c>
      <c r="Q326">
        <f t="shared" si="55"/>
        <v>0</v>
      </c>
      <c r="R326">
        <f t="shared" si="56"/>
        <v>0</v>
      </c>
      <c r="S326">
        <f t="shared" si="57"/>
        <v>0</v>
      </c>
      <c r="T326">
        <f t="shared" si="58"/>
        <v>0</v>
      </c>
      <c r="U326">
        <f t="shared" si="59"/>
        <v>0</v>
      </c>
      <c r="V326">
        <f t="shared" si="60"/>
        <v>0</v>
      </c>
      <c r="W326">
        <f t="shared" si="61"/>
        <v>0</v>
      </c>
      <c r="X326">
        <f t="shared" si="62"/>
        <v>0</v>
      </c>
      <c r="Y326">
        <f t="shared" si="63"/>
        <v>0</v>
      </c>
      <c r="Z326">
        <f t="shared" si="64"/>
        <v>0</v>
      </c>
      <c r="AA326">
        <f t="shared" si="65"/>
        <v>0</v>
      </c>
    </row>
    <row r="327" spans="2:27">
      <c r="B327" s="3">
        <v>43056</v>
      </c>
      <c r="C327" t="str">
        <f>IF(AND(B327&gt;='Calculation Sheet Crop 1'!$K$6,B327&lt;='Calculation Sheet Crop 1'!$L$6),"Initial Stage",IF(AND(B327+1&gt;'Calculation Sheet Crop 1'!$K$7,B327&lt;='Calculation Sheet Crop 1'!$L$7),"Crop Development Phase",IF(AND(B327+1&gt;'Calculation Sheet Crop 1'!$K$8,B327&lt;'Calculation Sheet Crop 1'!$L$8+1),"Mid Season",IF(AND(B327+1&gt;'Calculation Sheet Crop 1'!$K$9,B327-1&lt;'Calculation Sheet Crop 1'!$L$9),"Late Season Stage",""))))</f>
        <v/>
      </c>
      <c r="D327">
        <f>IF(MONTH(B327)=1,'General Calculation'!$E$22,IF(MONTH(B327)=2,'General Calculation'!$F$22,IF(MONTH(B327)=3,'General Calculation'!$G$22,IF(MONTH(B327)=4,'General Calculation'!$H$22,IF(MONTH(B327)=5,'General Calculation'!$I$22,IF(MONTH(B327)=6,'General Calculation'!$J$22,IF(MONTH(B327)=7,'General Calculation'!$K$22,IF(MONTH(B327)=8,'General Calculation'!$L$22,IF(MONTH(B327)=9,'General Calculation'!$M$22,IF(MONTH(B327)=10,'General Calculation'!$N$22,IF(MONTH(B327)=11,'General Calculation'!$O$22,IF(MONTH(B327)=12,'General Calculation'!$P$22,""))))))))))))</f>
        <v>5.07</v>
      </c>
      <c r="E327" t="str">
        <f>IF(C327="Initial Stage",'Calculation Sheet Crop 1'!$M$6,IF(C327="Crop Development Phase",'Calculation Sheet Crop 1'!$M$7,IF(C327="Mid Season",'Calculation Sheet Crop 1'!$M$8,IF(C327="Late Season Stage",'Calculation Sheet Crop 1'!$M$9,""))))</f>
        <v/>
      </c>
      <c r="F327">
        <f t="shared" si="53"/>
        <v>0</v>
      </c>
      <c r="P327">
        <f t="shared" si="54"/>
        <v>0</v>
      </c>
      <c r="Q327">
        <f t="shared" si="55"/>
        <v>0</v>
      </c>
      <c r="R327">
        <f t="shared" si="56"/>
        <v>0</v>
      </c>
      <c r="S327">
        <f t="shared" si="57"/>
        <v>0</v>
      </c>
      <c r="T327">
        <f t="shared" si="58"/>
        <v>0</v>
      </c>
      <c r="U327">
        <f t="shared" si="59"/>
        <v>0</v>
      </c>
      <c r="V327">
        <f t="shared" si="60"/>
        <v>0</v>
      </c>
      <c r="W327">
        <f t="shared" si="61"/>
        <v>0</v>
      </c>
      <c r="X327">
        <f t="shared" si="62"/>
        <v>0</v>
      </c>
      <c r="Y327">
        <f t="shared" si="63"/>
        <v>0</v>
      </c>
      <c r="Z327">
        <f t="shared" si="64"/>
        <v>0</v>
      </c>
      <c r="AA327">
        <f t="shared" si="65"/>
        <v>0</v>
      </c>
    </row>
    <row r="328" spans="2:27">
      <c r="B328" s="3">
        <v>43057</v>
      </c>
      <c r="C328" t="str">
        <f>IF(AND(B328&gt;='Calculation Sheet Crop 1'!$K$6,B328&lt;='Calculation Sheet Crop 1'!$L$6),"Initial Stage",IF(AND(B328+1&gt;'Calculation Sheet Crop 1'!$K$7,B328&lt;='Calculation Sheet Crop 1'!$L$7),"Crop Development Phase",IF(AND(B328+1&gt;'Calculation Sheet Crop 1'!$K$8,B328&lt;'Calculation Sheet Crop 1'!$L$8+1),"Mid Season",IF(AND(B328+1&gt;'Calculation Sheet Crop 1'!$K$9,B328-1&lt;'Calculation Sheet Crop 1'!$L$9),"Late Season Stage",""))))</f>
        <v/>
      </c>
      <c r="D328">
        <f>IF(MONTH(B328)=1,'General Calculation'!$E$22,IF(MONTH(B328)=2,'General Calculation'!$F$22,IF(MONTH(B328)=3,'General Calculation'!$G$22,IF(MONTH(B328)=4,'General Calculation'!$H$22,IF(MONTH(B328)=5,'General Calculation'!$I$22,IF(MONTH(B328)=6,'General Calculation'!$J$22,IF(MONTH(B328)=7,'General Calculation'!$K$22,IF(MONTH(B328)=8,'General Calculation'!$L$22,IF(MONTH(B328)=9,'General Calculation'!$M$22,IF(MONTH(B328)=10,'General Calculation'!$N$22,IF(MONTH(B328)=11,'General Calculation'!$O$22,IF(MONTH(B328)=12,'General Calculation'!$P$22,""))))))))))))</f>
        <v>5.07</v>
      </c>
      <c r="E328" t="str">
        <f>IF(C328="Initial Stage",'Calculation Sheet Crop 1'!$M$6,IF(C328="Crop Development Phase",'Calculation Sheet Crop 1'!$M$7,IF(C328="Mid Season",'Calculation Sheet Crop 1'!$M$8,IF(C328="Late Season Stage",'Calculation Sheet Crop 1'!$M$9,""))))</f>
        <v/>
      </c>
      <c r="F328">
        <f t="shared" ref="F328:F391" si="66">IFERROR((D328*E328),0)</f>
        <v>0</v>
      </c>
      <c r="P328">
        <f t="shared" ref="P328:P391" si="67">IF(MONTH($B328)=1,$F328,0)</f>
        <v>0</v>
      </c>
      <c r="Q328">
        <f t="shared" ref="Q328:Q391" si="68">IF(MONTH($B328)=2,$F328,0)</f>
        <v>0</v>
      </c>
      <c r="R328">
        <f t="shared" ref="R328:R391" si="69">IF(MONTH($B328)=3,$F328,0)</f>
        <v>0</v>
      </c>
      <c r="S328">
        <f t="shared" ref="S328:S391" si="70">IF(MONTH($B328)=4,$F328,0)</f>
        <v>0</v>
      </c>
      <c r="T328">
        <f t="shared" ref="T328:T391" si="71">IF(MONTH($B328)=5,$F328,0)</f>
        <v>0</v>
      </c>
      <c r="U328">
        <f t="shared" ref="U328:U391" si="72">IF(MONTH($B328)=6,$F328,0)</f>
        <v>0</v>
      </c>
      <c r="V328">
        <f t="shared" ref="V328:V391" si="73">IF(MONTH($B328)=7,$F328,0)</f>
        <v>0</v>
      </c>
      <c r="W328">
        <f t="shared" ref="W328:W391" si="74">IF(MONTH($B328)=8,$F328,0)</f>
        <v>0</v>
      </c>
      <c r="X328">
        <f t="shared" ref="X328:X391" si="75">IF(MONTH($B328)=9,$F328,0)</f>
        <v>0</v>
      </c>
      <c r="Y328">
        <f t="shared" ref="Y328:Y391" si="76">IF(MONTH($B328)=10,$F328,0)</f>
        <v>0</v>
      </c>
      <c r="Z328">
        <f t="shared" ref="Z328:Z391" si="77">IF(MONTH($B328)=11,$F328,0)</f>
        <v>0</v>
      </c>
      <c r="AA328">
        <f t="shared" ref="AA328:AA391" si="78">IF(MONTH($B328)=12,$F328,0)</f>
        <v>0</v>
      </c>
    </row>
    <row r="329" spans="2:27">
      <c r="B329" s="3">
        <v>43058</v>
      </c>
      <c r="C329" t="str">
        <f>IF(AND(B329&gt;='Calculation Sheet Crop 1'!$K$6,B329&lt;='Calculation Sheet Crop 1'!$L$6),"Initial Stage",IF(AND(B329+1&gt;'Calculation Sheet Crop 1'!$K$7,B329&lt;='Calculation Sheet Crop 1'!$L$7),"Crop Development Phase",IF(AND(B329+1&gt;'Calculation Sheet Crop 1'!$K$8,B329&lt;'Calculation Sheet Crop 1'!$L$8+1),"Mid Season",IF(AND(B329+1&gt;'Calculation Sheet Crop 1'!$K$9,B329-1&lt;'Calculation Sheet Crop 1'!$L$9),"Late Season Stage",""))))</f>
        <v/>
      </c>
      <c r="D329">
        <f>IF(MONTH(B329)=1,'General Calculation'!$E$22,IF(MONTH(B329)=2,'General Calculation'!$F$22,IF(MONTH(B329)=3,'General Calculation'!$G$22,IF(MONTH(B329)=4,'General Calculation'!$H$22,IF(MONTH(B329)=5,'General Calculation'!$I$22,IF(MONTH(B329)=6,'General Calculation'!$J$22,IF(MONTH(B329)=7,'General Calculation'!$K$22,IF(MONTH(B329)=8,'General Calculation'!$L$22,IF(MONTH(B329)=9,'General Calculation'!$M$22,IF(MONTH(B329)=10,'General Calculation'!$N$22,IF(MONTH(B329)=11,'General Calculation'!$O$22,IF(MONTH(B329)=12,'General Calculation'!$P$22,""))))))))))))</f>
        <v>5.07</v>
      </c>
      <c r="E329" t="str">
        <f>IF(C329="Initial Stage",'Calculation Sheet Crop 1'!$M$6,IF(C329="Crop Development Phase",'Calculation Sheet Crop 1'!$M$7,IF(C329="Mid Season",'Calculation Sheet Crop 1'!$M$8,IF(C329="Late Season Stage",'Calculation Sheet Crop 1'!$M$9,""))))</f>
        <v/>
      </c>
      <c r="F329">
        <f t="shared" si="66"/>
        <v>0</v>
      </c>
      <c r="P329">
        <f t="shared" si="67"/>
        <v>0</v>
      </c>
      <c r="Q329">
        <f t="shared" si="68"/>
        <v>0</v>
      </c>
      <c r="R329">
        <f t="shared" si="69"/>
        <v>0</v>
      </c>
      <c r="S329">
        <f t="shared" si="70"/>
        <v>0</v>
      </c>
      <c r="T329">
        <f t="shared" si="71"/>
        <v>0</v>
      </c>
      <c r="U329">
        <f t="shared" si="72"/>
        <v>0</v>
      </c>
      <c r="V329">
        <f t="shared" si="73"/>
        <v>0</v>
      </c>
      <c r="W329">
        <f t="shared" si="74"/>
        <v>0</v>
      </c>
      <c r="X329">
        <f t="shared" si="75"/>
        <v>0</v>
      </c>
      <c r="Y329">
        <f t="shared" si="76"/>
        <v>0</v>
      </c>
      <c r="Z329">
        <f t="shared" si="77"/>
        <v>0</v>
      </c>
      <c r="AA329">
        <f t="shared" si="78"/>
        <v>0</v>
      </c>
    </row>
    <row r="330" spans="2:27">
      <c r="B330" s="3">
        <v>43059</v>
      </c>
      <c r="C330" t="str">
        <f>IF(AND(B330&gt;='Calculation Sheet Crop 1'!$K$6,B330&lt;='Calculation Sheet Crop 1'!$L$6),"Initial Stage",IF(AND(B330+1&gt;'Calculation Sheet Crop 1'!$K$7,B330&lt;='Calculation Sheet Crop 1'!$L$7),"Crop Development Phase",IF(AND(B330+1&gt;'Calculation Sheet Crop 1'!$K$8,B330&lt;'Calculation Sheet Crop 1'!$L$8+1),"Mid Season",IF(AND(B330+1&gt;'Calculation Sheet Crop 1'!$K$9,B330-1&lt;'Calculation Sheet Crop 1'!$L$9),"Late Season Stage",""))))</f>
        <v/>
      </c>
      <c r="D330">
        <f>IF(MONTH(B330)=1,'General Calculation'!$E$22,IF(MONTH(B330)=2,'General Calculation'!$F$22,IF(MONTH(B330)=3,'General Calculation'!$G$22,IF(MONTH(B330)=4,'General Calculation'!$H$22,IF(MONTH(B330)=5,'General Calculation'!$I$22,IF(MONTH(B330)=6,'General Calculation'!$J$22,IF(MONTH(B330)=7,'General Calculation'!$K$22,IF(MONTH(B330)=8,'General Calculation'!$L$22,IF(MONTH(B330)=9,'General Calculation'!$M$22,IF(MONTH(B330)=10,'General Calculation'!$N$22,IF(MONTH(B330)=11,'General Calculation'!$O$22,IF(MONTH(B330)=12,'General Calculation'!$P$22,""))))))))))))</f>
        <v>5.07</v>
      </c>
      <c r="E330" t="str">
        <f>IF(C330="Initial Stage",'Calculation Sheet Crop 1'!$M$6,IF(C330="Crop Development Phase",'Calculation Sheet Crop 1'!$M$7,IF(C330="Mid Season",'Calculation Sheet Crop 1'!$M$8,IF(C330="Late Season Stage",'Calculation Sheet Crop 1'!$M$9,""))))</f>
        <v/>
      </c>
      <c r="F330">
        <f t="shared" si="66"/>
        <v>0</v>
      </c>
      <c r="P330">
        <f t="shared" si="67"/>
        <v>0</v>
      </c>
      <c r="Q330">
        <f t="shared" si="68"/>
        <v>0</v>
      </c>
      <c r="R330">
        <f t="shared" si="69"/>
        <v>0</v>
      </c>
      <c r="S330">
        <f t="shared" si="70"/>
        <v>0</v>
      </c>
      <c r="T330">
        <f t="shared" si="71"/>
        <v>0</v>
      </c>
      <c r="U330">
        <f t="shared" si="72"/>
        <v>0</v>
      </c>
      <c r="V330">
        <f t="shared" si="73"/>
        <v>0</v>
      </c>
      <c r="W330">
        <f t="shared" si="74"/>
        <v>0</v>
      </c>
      <c r="X330">
        <f t="shared" si="75"/>
        <v>0</v>
      </c>
      <c r="Y330">
        <f t="shared" si="76"/>
        <v>0</v>
      </c>
      <c r="Z330">
        <f t="shared" si="77"/>
        <v>0</v>
      </c>
      <c r="AA330">
        <f t="shared" si="78"/>
        <v>0</v>
      </c>
    </row>
    <row r="331" spans="2:27">
      <c r="B331" s="3">
        <v>43060</v>
      </c>
      <c r="C331" t="str">
        <f>IF(AND(B331&gt;='Calculation Sheet Crop 1'!$K$6,B331&lt;='Calculation Sheet Crop 1'!$L$6),"Initial Stage",IF(AND(B331+1&gt;'Calculation Sheet Crop 1'!$K$7,B331&lt;='Calculation Sheet Crop 1'!$L$7),"Crop Development Phase",IF(AND(B331+1&gt;'Calculation Sheet Crop 1'!$K$8,B331&lt;'Calculation Sheet Crop 1'!$L$8+1),"Mid Season",IF(AND(B331+1&gt;'Calculation Sheet Crop 1'!$K$9,B331-1&lt;'Calculation Sheet Crop 1'!$L$9),"Late Season Stage",""))))</f>
        <v/>
      </c>
      <c r="D331">
        <f>IF(MONTH(B331)=1,'General Calculation'!$E$22,IF(MONTH(B331)=2,'General Calculation'!$F$22,IF(MONTH(B331)=3,'General Calculation'!$G$22,IF(MONTH(B331)=4,'General Calculation'!$H$22,IF(MONTH(B331)=5,'General Calculation'!$I$22,IF(MONTH(B331)=6,'General Calculation'!$J$22,IF(MONTH(B331)=7,'General Calculation'!$K$22,IF(MONTH(B331)=8,'General Calculation'!$L$22,IF(MONTH(B331)=9,'General Calculation'!$M$22,IF(MONTH(B331)=10,'General Calculation'!$N$22,IF(MONTH(B331)=11,'General Calculation'!$O$22,IF(MONTH(B331)=12,'General Calculation'!$P$22,""))))))))))))</f>
        <v>5.07</v>
      </c>
      <c r="E331" t="str">
        <f>IF(C331="Initial Stage",'Calculation Sheet Crop 1'!$M$6,IF(C331="Crop Development Phase",'Calculation Sheet Crop 1'!$M$7,IF(C331="Mid Season",'Calculation Sheet Crop 1'!$M$8,IF(C331="Late Season Stage",'Calculation Sheet Crop 1'!$M$9,""))))</f>
        <v/>
      </c>
      <c r="F331">
        <f t="shared" si="66"/>
        <v>0</v>
      </c>
      <c r="P331">
        <f t="shared" si="67"/>
        <v>0</v>
      </c>
      <c r="Q331">
        <f t="shared" si="68"/>
        <v>0</v>
      </c>
      <c r="R331">
        <f t="shared" si="69"/>
        <v>0</v>
      </c>
      <c r="S331">
        <f t="shared" si="70"/>
        <v>0</v>
      </c>
      <c r="T331">
        <f t="shared" si="71"/>
        <v>0</v>
      </c>
      <c r="U331">
        <f t="shared" si="72"/>
        <v>0</v>
      </c>
      <c r="V331">
        <f t="shared" si="73"/>
        <v>0</v>
      </c>
      <c r="W331">
        <f t="shared" si="74"/>
        <v>0</v>
      </c>
      <c r="X331">
        <f t="shared" si="75"/>
        <v>0</v>
      </c>
      <c r="Y331">
        <f t="shared" si="76"/>
        <v>0</v>
      </c>
      <c r="Z331">
        <f t="shared" si="77"/>
        <v>0</v>
      </c>
      <c r="AA331">
        <f t="shared" si="78"/>
        <v>0</v>
      </c>
    </row>
    <row r="332" spans="2:27">
      <c r="B332" s="3">
        <v>43061</v>
      </c>
      <c r="C332" t="str">
        <f>IF(AND(B332&gt;='Calculation Sheet Crop 1'!$K$6,B332&lt;='Calculation Sheet Crop 1'!$L$6),"Initial Stage",IF(AND(B332+1&gt;'Calculation Sheet Crop 1'!$K$7,B332&lt;='Calculation Sheet Crop 1'!$L$7),"Crop Development Phase",IF(AND(B332+1&gt;'Calculation Sheet Crop 1'!$K$8,B332&lt;'Calculation Sheet Crop 1'!$L$8+1),"Mid Season",IF(AND(B332+1&gt;'Calculation Sheet Crop 1'!$K$9,B332-1&lt;'Calculation Sheet Crop 1'!$L$9),"Late Season Stage",""))))</f>
        <v/>
      </c>
      <c r="D332">
        <f>IF(MONTH(B332)=1,'General Calculation'!$E$22,IF(MONTH(B332)=2,'General Calculation'!$F$22,IF(MONTH(B332)=3,'General Calculation'!$G$22,IF(MONTH(B332)=4,'General Calculation'!$H$22,IF(MONTH(B332)=5,'General Calculation'!$I$22,IF(MONTH(B332)=6,'General Calculation'!$J$22,IF(MONTH(B332)=7,'General Calculation'!$K$22,IF(MONTH(B332)=8,'General Calculation'!$L$22,IF(MONTH(B332)=9,'General Calculation'!$M$22,IF(MONTH(B332)=10,'General Calculation'!$N$22,IF(MONTH(B332)=11,'General Calculation'!$O$22,IF(MONTH(B332)=12,'General Calculation'!$P$22,""))))))))))))</f>
        <v>5.07</v>
      </c>
      <c r="E332" t="str">
        <f>IF(C332="Initial Stage",'Calculation Sheet Crop 1'!$M$6,IF(C332="Crop Development Phase",'Calculation Sheet Crop 1'!$M$7,IF(C332="Mid Season",'Calculation Sheet Crop 1'!$M$8,IF(C332="Late Season Stage",'Calculation Sheet Crop 1'!$M$9,""))))</f>
        <v/>
      </c>
      <c r="F332">
        <f t="shared" si="66"/>
        <v>0</v>
      </c>
      <c r="P332">
        <f t="shared" si="67"/>
        <v>0</v>
      </c>
      <c r="Q332">
        <f t="shared" si="68"/>
        <v>0</v>
      </c>
      <c r="R332">
        <f t="shared" si="69"/>
        <v>0</v>
      </c>
      <c r="S332">
        <f t="shared" si="70"/>
        <v>0</v>
      </c>
      <c r="T332">
        <f t="shared" si="71"/>
        <v>0</v>
      </c>
      <c r="U332">
        <f t="shared" si="72"/>
        <v>0</v>
      </c>
      <c r="V332">
        <f t="shared" si="73"/>
        <v>0</v>
      </c>
      <c r="W332">
        <f t="shared" si="74"/>
        <v>0</v>
      </c>
      <c r="X332">
        <f t="shared" si="75"/>
        <v>0</v>
      </c>
      <c r="Y332">
        <f t="shared" si="76"/>
        <v>0</v>
      </c>
      <c r="Z332">
        <f t="shared" si="77"/>
        <v>0</v>
      </c>
      <c r="AA332">
        <f t="shared" si="78"/>
        <v>0</v>
      </c>
    </row>
    <row r="333" spans="2:27">
      <c r="B333" s="3">
        <v>43062</v>
      </c>
      <c r="C333" t="str">
        <f>IF(AND(B333&gt;='Calculation Sheet Crop 1'!$K$6,B333&lt;='Calculation Sheet Crop 1'!$L$6),"Initial Stage",IF(AND(B333+1&gt;'Calculation Sheet Crop 1'!$K$7,B333&lt;='Calculation Sheet Crop 1'!$L$7),"Crop Development Phase",IF(AND(B333+1&gt;'Calculation Sheet Crop 1'!$K$8,B333&lt;'Calculation Sheet Crop 1'!$L$8+1),"Mid Season",IF(AND(B333+1&gt;'Calculation Sheet Crop 1'!$K$9,B333-1&lt;'Calculation Sheet Crop 1'!$L$9),"Late Season Stage",""))))</f>
        <v/>
      </c>
      <c r="D333">
        <f>IF(MONTH(B333)=1,'General Calculation'!$E$22,IF(MONTH(B333)=2,'General Calculation'!$F$22,IF(MONTH(B333)=3,'General Calculation'!$G$22,IF(MONTH(B333)=4,'General Calculation'!$H$22,IF(MONTH(B333)=5,'General Calculation'!$I$22,IF(MONTH(B333)=6,'General Calculation'!$J$22,IF(MONTH(B333)=7,'General Calculation'!$K$22,IF(MONTH(B333)=8,'General Calculation'!$L$22,IF(MONTH(B333)=9,'General Calculation'!$M$22,IF(MONTH(B333)=10,'General Calculation'!$N$22,IF(MONTH(B333)=11,'General Calculation'!$O$22,IF(MONTH(B333)=12,'General Calculation'!$P$22,""))))))))))))</f>
        <v>5.07</v>
      </c>
      <c r="E333" t="str">
        <f>IF(C333="Initial Stage",'Calculation Sheet Crop 1'!$M$6,IF(C333="Crop Development Phase",'Calculation Sheet Crop 1'!$M$7,IF(C333="Mid Season",'Calculation Sheet Crop 1'!$M$8,IF(C333="Late Season Stage",'Calculation Sheet Crop 1'!$M$9,""))))</f>
        <v/>
      </c>
      <c r="F333">
        <f t="shared" si="66"/>
        <v>0</v>
      </c>
      <c r="P333">
        <f t="shared" si="67"/>
        <v>0</v>
      </c>
      <c r="Q333">
        <f t="shared" si="68"/>
        <v>0</v>
      </c>
      <c r="R333">
        <f t="shared" si="69"/>
        <v>0</v>
      </c>
      <c r="S333">
        <f t="shared" si="70"/>
        <v>0</v>
      </c>
      <c r="T333">
        <f t="shared" si="71"/>
        <v>0</v>
      </c>
      <c r="U333">
        <f t="shared" si="72"/>
        <v>0</v>
      </c>
      <c r="V333">
        <f t="shared" si="73"/>
        <v>0</v>
      </c>
      <c r="W333">
        <f t="shared" si="74"/>
        <v>0</v>
      </c>
      <c r="X333">
        <f t="shared" si="75"/>
        <v>0</v>
      </c>
      <c r="Y333">
        <f t="shared" si="76"/>
        <v>0</v>
      </c>
      <c r="Z333">
        <f t="shared" si="77"/>
        <v>0</v>
      </c>
      <c r="AA333">
        <f t="shared" si="78"/>
        <v>0</v>
      </c>
    </row>
    <row r="334" spans="2:27">
      <c r="B334" s="3">
        <v>43063</v>
      </c>
      <c r="C334" t="str">
        <f>IF(AND(B334&gt;='Calculation Sheet Crop 1'!$K$6,B334&lt;='Calculation Sheet Crop 1'!$L$6),"Initial Stage",IF(AND(B334+1&gt;'Calculation Sheet Crop 1'!$K$7,B334&lt;='Calculation Sheet Crop 1'!$L$7),"Crop Development Phase",IF(AND(B334+1&gt;'Calculation Sheet Crop 1'!$K$8,B334&lt;'Calculation Sheet Crop 1'!$L$8+1),"Mid Season",IF(AND(B334+1&gt;'Calculation Sheet Crop 1'!$K$9,B334-1&lt;'Calculation Sheet Crop 1'!$L$9),"Late Season Stage",""))))</f>
        <v/>
      </c>
      <c r="D334">
        <f>IF(MONTH(B334)=1,'General Calculation'!$E$22,IF(MONTH(B334)=2,'General Calculation'!$F$22,IF(MONTH(B334)=3,'General Calculation'!$G$22,IF(MONTH(B334)=4,'General Calculation'!$H$22,IF(MONTH(B334)=5,'General Calculation'!$I$22,IF(MONTH(B334)=6,'General Calculation'!$J$22,IF(MONTH(B334)=7,'General Calculation'!$K$22,IF(MONTH(B334)=8,'General Calculation'!$L$22,IF(MONTH(B334)=9,'General Calculation'!$M$22,IF(MONTH(B334)=10,'General Calculation'!$N$22,IF(MONTH(B334)=11,'General Calculation'!$O$22,IF(MONTH(B334)=12,'General Calculation'!$P$22,""))))))))))))</f>
        <v>5.07</v>
      </c>
      <c r="E334" t="str">
        <f>IF(C334="Initial Stage",'Calculation Sheet Crop 1'!$M$6,IF(C334="Crop Development Phase",'Calculation Sheet Crop 1'!$M$7,IF(C334="Mid Season",'Calculation Sheet Crop 1'!$M$8,IF(C334="Late Season Stage",'Calculation Sheet Crop 1'!$M$9,""))))</f>
        <v/>
      </c>
      <c r="F334">
        <f t="shared" si="66"/>
        <v>0</v>
      </c>
      <c r="P334">
        <f t="shared" si="67"/>
        <v>0</v>
      </c>
      <c r="Q334">
        <f t="shared" si="68"/>
        <v>0</v>
      </c>
      <c r="R334">
        <f t="shared" si="69"/>
        <v>0</v>
      </c>
      <c r="S334">
        <f t="shared" si="70"/>
        <v>0</v>
      </c>
      <c r="T334">
        <f t="shared" si="71"/>
        <v>0</v>
      </c>
      <c r="U334">
        <f t="shared" si="72"/>
        <v>0</v>
      </c>
      <c r="V334">
        <f t="shared" si="73"/>
        <v>0</v>
      </c>
      <c r="W334">
        <f t="shared" si="74"/>
        <v>0</v>
      </c>
      <c r="X334">
        <f t="shared" si="75"/>
        <v>0</v>
      </c>
      <c r="Y334">
        <f t="shared" si="76"/>
        <v>0</v>
      </c>
      <c r="Z334">
        <f t="shared" si="77"/>
        <v>0</v>
      </c>
      <c r="AA334">
        <f t="shared" si="78"/>
        <v>0</v>
      </c>
    </row>
    <row r="335" spans="2:27">
      <c r="B335" s="3">
        <v>43064</v>
      </c>
      <c r="C335" t="str">
        <f>IF(AND(B335&gt;='Calculation Sheet Crop 1'!$K$6,B335&lt;='Calculation Sheet Crop 1'!$L$6),"Initial Stage",IF(AND(B335+1&gt;'Calculation Sheet Crop 1'!$K$7,B335&lt;='Calculation Sheet Crop 1'!$L$7),"Crop Development Phase",IF(AND(B335+1&gt;'Calculation Sheet Crop 1'!$K$8,B335&lt;'Calculation Sheet Crop 1'!$L$8+1),"Mid Season",IF(AND(B335+1&gt;'Calculation Sheet Crop 1'!$K$9,B335-1&lt;'Calculation Sheet Crop 1'!$L$9),"Late Season Stage",""))))</f>
        <v/>
      </c>
      <c r="D335">
        <f>IF(MONTH(B335)=1,'General Calculation'!$E$22,IF(MONTH(B335)=2,'General Calculation'!$F$22,IF(MONTH(B335)=3,'General Calculation'!$G$22,IF(MONTH(B335)=4,'General Calculation'!$H$22,IF(MONTH(B335)=5,'General Calculation'!$I$22,IF(MONTH(B335)=6,'General Calculation'!$J$22,IF(MONTH(B335)=7,'General Calculation'!$K$22,IF(MONTH(B335)=8,'General Calculation'!$L$22,IF(MONTH(B335)=9,'General Calculation'!$M$22,IF(MONTH(B335)=10,'General Calculation'!$N$22,IF(MONTH(B335)=11,'General Calculation'!$O$22,IF(MONTH(B335)=12,'General Calculation'!$P$22,""))))))))))))</f>
        <v>5.07</v>
      </c>
      <c r="E335" t="str">
        <f>IF(C335="Initial Stage",'Calculation Sheet Crop 1'!$M$6,IF(C335="Crop Development Phase",'Calculation Sheet Crop 1'!$M$7,IF(C335="Mid Season",'Calculation Sheet Crop 1'!$M$8,IF(C335="Late Season Stage",'Calculation Sheet Crop 1'!$M$9,""))))</f>
        <v/>
      </c>
      <c r="F335">
        <f t="shared" si="66"/>
        <v>0</v>
      </c>
      <c r="P335">
        <f t="shared" si="67"/>
        <v>0</v>
      </c>
      <c r="Q335">
        <f t="shared" si="68"/>
        <v>0</v>
      </c>
      <c r="R335">
        <f t="shared" si="69"/>
        <v>0</v>
      </c>
      <c r="S335">
        <f t="shared" si="70"/>
        <v>0</v>
      </c>
      <c r="T335">
        <f t="shared" si="71"/>
        <v>0</v>
      </c>
      <c r="U335">
        <f t="shared" si="72"/>
        <v>0</v>
      </c>
      <c r="V335">
        <f t="shared" si="73"/>
        <v>0</v>
      </c>
      <c r="W335">
        <f t="shared" si="74"/>
        <v>0</v>
      </c>
      <c r="X335">
        <f t="shared" si="75"/>
        <v>0</v>
      </c>
      <c r="Y335">
        <f t="shared" si="76"/>
        <v>0</v>
      </c>
      <c r="Z335">
        <f t="shared" si="77"/>
        <v>0</v>
      </c>
      <c r="AA335">
        <f t="shared" si="78"/>
        <v>0</v>
      </c>
    </row>
    <row r="336" spans="2:27">
      <c r="B336" s="3">
        <v>43065</v>
      </c>
      <c r="C336" t="str">
        <f>IF(AND(B336&gt;='Calculation Sheet Crop 1'!$K$6,B336&lt;='Calculation Sheet Crop 1'!$L$6),"Initial Stage",IF(AND(B336+1&gt;'Calculation Sheet Crop 1'!$K$7,B336&lt;='Calculation Sheet Crop 1'!$L$7),"Crop Development Phase",IF(AND(B336+1&gt;'Calculation Sheet Crop 1'!$K$8,B336&lt;'Calculation Sheet Crop 1'!$L$8+1),"Mid Season",IF(AND(B336+1&gt;'Calculation Sheet Crop 1'!$K$9,B336-1&lt;'Calculation Sheet Crop 1'!$L$9),"Late Season Stage",""))))</f>
        <v/>
      </c>
      <c r="D336">
        <f>IF(MONTH(B336)=1,'General Calculation'!$E$22,IF(MONTH(B336)=2,'General Calculation'!$F$22,IF(MONTH(B336)=3,'General Calculation'!$G$22,IF(MONTH(B336)=4,'General Calculation'!$H$22,IF(MONTH(B336)=5,'General Calculation'!$I$22,IF(MONTH(B336)=6,'General Calculation'!$J$22,IF(MONTH(B336)=7,'General Calculation'!$K$22,IF(MONTH(B336)=8,'General Calculation'!$L$22,IF(MONTH(B336)=9,'General Calculation'!$M$22,IF(MONTH(B336)=10,'General Calculation'!$N$22,IF(MONTH(B336)=11,'General Calculation'!$O$22,IF(MONTH(B336)=12,'General Calculation'!$P$22,""))))))))))))</f>
        <v>5.07</v>
      </c>
      <c r="E336" t="str">
        <f>IF(C336="Initial Stage",'Calculation Sheet Crop 1'!$M$6,IF(C336="Crop Development Phase",'Calculation Sheet Crop 1'!$M$7,IF(C336="Mid Season",'Calculation Sheet Crop 1'!$M$8,IF(C336="Late Season Stage",'Calculation Sheet Crop 1'!$M$9,""))))</f>
        <v/>
      </c>
      <c r="F336">
        <f t="shared" si="66"/>
        <v>0</v>
      </c>
      <c r="P336">
        <f t="shared" si="67"/>
        <v>0</v>
      </c>
      <c r="Q336">
        <f t="shared" si="68"/>
        <v>0</v>
      </c>
      <c r="R336">
        <f t="shared" si="69"/>
        <v>0</v>
      </c>
      <c r="S336">
        <f t="shared" si="70"/>
        <v>0</v>
      </c>
      <c r="T336">
        <f t="shared" si="71"/>
        <v>0</v>
      </c>
      <c r="U336">
        <f t="shared" si="72"/>
        <v>0</v>
      </c>
      <c r="V336">
        <f t="shared" si="73"/>
        <v>0</v>
      </c>
      <c r="W336">
        <f t="shared" si="74"/>
        <v>0</v>
      </c>
      <c r="X336">
        <f t="shared" si="75"/>
        <v>0</v>
      </c>
      <c r="Y336">
        <f t="shared" si="76"/>
        <v>0</v>
      </c>
      <c r="Z336">
        <f t="shared" si="77"/>
        <v>0</v>
      </c>
      <c r="AA336">
        <f t="shared" si="78"/>
        <v>0</v>
      </c>
    </row>
    <row r="337" spans="2:27">
      <c r="B337" s="3">
        <v>43066</v>
      </c>
      <c r="C337" t="str">
        <f>IF(AND(B337&gt;='Calculation Sheet Crop 1'!$K$6,B337&lt;='Calculation Sheet Crop 1'!$L$6),"Initial Stage",IF(AND(B337+1&gt;'Calculation Sheet Crop 1'!$K$7,B337&lt;='Calculation Sheet Crop 1'!$L$7),"Crop Development Phase",IF(AND(B337+1&gt;'Calculation Sheet Crop 1'!$K$8,B337&lt;'Calculation Sheet Crop 1'!$L$8+1),"Mid Season",IF(AND(B337+1&gt;'Calculation Sheet Crop 1'!$K$9,B337-1&lt;'Calculation Sheet Crop 1'!$L$9),"Late Season Stage",""))))</f>
        <v/>
      </c>
      <c r="D337">
        <f>IF(MONTH(B337)=1,'General Calculation'!$E$22,IF(MONTH(B337)=2,'General Calculation'!$F$22,IF(MONTH(B337)=3,'General Calculation'!$G$22,IF(MONTH(B337)=4,'General Calculation'!$H$22,IF(MONTH(B337)=5,'General Calculation'!$I$22,IF(MONTH(B337)=6,'General Calculation'!$J$22,IF(MONTH(B337)=7,'General Calculation'!$K$22,IF(MONTH(B337)=8,'General Calculation'!$L$22,IF(MONTH(B337)=9,'General Calculation'!$M$22,IF(MONTH(B337)=10,'General Calculation'!$N$22,IF(MONTH(B337)=11,'General Calculation'!$O$22,IF(MONTH(B337)=12,'General Calculation'!$P$22,""))))))))))))</f>
        <v>5.07</v>
      </c>
      <c r="E337" t="str">
        <f>IF(C337="Initial Stage",'Calculation Sheet Crop 1'!$M$6,IF(C337="Crop Development Phase",'Calculation Sheet Crop 1'!$M$7,IF(C337="Mid Season",'Calculation Sheet Crop 1'!$M$8,IF(C337="Late Season Stage",'Calculation Sheet Crop 1'!$M$9,""))))</f>
        <v/>
      </c>
      <c r="F337">
        <f t="shared" si="66"/>
        <v>0</v>
      </c>
      <c r="P337">
        <f t="shared" si="67"/>
        <v>0</v>
      </c>
      <c r="Q337">
        <f t="shared" si="68"/>
        <v>0</v>
      </c>
      <c r="R337">
        <f t="shared" si="69"/>
        <v>0</v>
      </c>
      <c r="S337">
        <f t="shared" si="70"/>
        <v>0</v>
      </c>
      <c r="T337">
        <f t="shared" si="71"/>
        <v>0</v>
      </c>
      <c r="U337">
        <f t="shared" si="72"/>
        <v>0</v>
      </c>
      <c r="V337">
        <f t="shared" si="73"/>
        <v>0</v>
      </c>
      <c r="W337">
        <f t="shared" si="74"/>
        <v>0</v>
      </c>
      <c r="X337">
        <f t="shared" si="75"/>
        <v>0</v>
      </c>
      <c r="Y337">
        <f t="shared" si="76"/>
        <v>0</v>
      </c>
      <c r="Z337">
        <f t="shared" si="77"/>
        <v>0</v>
      </c>
      <c r="AA337">
        <f t="shared" si="78"/>
        <v>0</v>
      </c>
    </row>
    <row r="338" spans="2:27">
      <c r="B338" s="3">
        <v>43067</v>
      </c>
      <c r="C338" t="str">
        <f>IF(AND(B338&gt;='Calculation Sheet Crop 1'!$K$6,B338&lt;='Calculation Sheet Crop 1'!$L$6),"Initial Stage",IF(AND(B338+1&gt;'Calculation Sheet Crop 1'!$K$7,B338&lt;='Calculation Sheet Crop 1'!$L$7),"Crop Development Phase",IF(AND(B338+1&gt;'Calculation Sheet Crop 1'!$K$8,B338&lt;'Calculation Sheet Crop 1'!$L$8+1),"Mid Season",IF(AND(B338+1&gt;'Calculation Sheet Crop 1'!$K$9,B338-1&lt;'Calculation Sheet Crop 1'!$L$9),"Late Season Stage",""))))</f>
        <v/>
      </c>
      <c r="D338">
        <f>IF(MONTH(B338)=1,'General Calculation'!$E$22,IF(MONTH(B338)=2,'General Calculation'!$F$22,IF(MONTH(B338)=3,'General Calculation'!$G$22,IF(MONTH(B338)=4,'General Calculation'!$H$22,IF(MONTH(B338)=5,'General Calculation'!$I$22,IF(MONTH(B338)=6,'General Calculation'!$J$22,IF(MONTH(B338)=7,'General Calculation'!$K$22,IF(MONTH(B338)=8,'General Calculation'!$L$22,IF(MONTH(B338)=9,'General Calculation'!$M$22,IF(MONTH(B338)=10,'General Calculation'!$N$22,IF(MONTH(B338)=11,'General Calculation'!$O$22,IF(MONTH(B338)=12,'General Calculation'!$P$22,""))))))))))))</f>
        <v>5.07</v>
      </c>
      <c r="E338" t="str">
        <f>IF(C338="Initial Stage",'Calculation Sheet Crop 1'!$M$6,IF(C338="Crop Development Phase",'Calculation Sheet Crop 1'!$M$7,IF(C338="Mid Season",'Calculation Sheet Crop 1'!$M$8,IF(C338="Late Season Stage",'Calculation Sheet Crop 1'!$M$9,""))))</f>
        <v/>
      </c>
      <c r="F338">
        <f t="shared" si="66"/>
        <v>0</v>
      </c>
      <c r="P338">
        <f t="shared" si="67"/>
        <v>0</v>
      </c>
      <c r="Q338">
        <f t="shared" si="68"/>
        <v>0</v>
      </c>
      <c r="R338">
        <f t="shared" si="69"/>
        <v>0</v>
      </c>
      <c r="S338">
        <f t="shared" si="70"/>
        <v>0</v>
      </c>
      <c r="T338">
        <f t="shared" si="71"/>
        <v>0</v>
      </c>
      <c r="U338">
        <f t="shared" si="72"/>
        <v>0</v>
      </c>
      <c r="V338">
        <f t="shared" si="73"/>
        <v>0</v>
      </c>
      <c r="W338">
        <f t="shared" si="74"/>
        <v>0</v>
      </c>
      <c r="X338">
        <f t="shared" si="75"/>
        <v>0</v>
      </c>
      <c r="Y338">
        <f t="shared" si="76"/>
        <v>0</v>
      </c>
      <c r="Z338">
        <f t="shared" si="77"/>
        <v>0</v>
      </c>
      <c r="AA338">
        <f t="shared" si="78"/>
        <v>0</v>
      </c>
    </row>
    <row r="339" spans="2:27">
      <c r="B339" s="3">
        <v>43068</v>
      </c>
      <c r="C339" t="str">
        <f>IF(AND(B339&gt;='Calculation Sheet Crop 1'!$K$6,B339&lt;='Calculation Sheet Crop 1'!$L$6),"Initial Stage",IF(AND(B339+1&gt;'Calculation Sheet Crop 1'!$K$7,B339&lt;='Calculation Sheet Crop 1'!$L$7),"Crop Development Phase",IF(AND(B339+1&gt;'Calculation Sheet Crop 1'!$K$8,B339&lt;'Calculation Sheet Crop 1'!$L$8+1),"Mid Season",IF(AND(B339+1&gt;'Calculation Sheet Crop 1'!$K$9,B339-1&lt;'Calculation Sheet Crop 1'!$L$9),"Late Season Stage",""))))</f>
        <v/>
      </c>
      <c r="D339">
        <f>IF(MONTH(B339)=1,'General Calculation'!$E$22,IF(MONTH(B339)=2,'General Calculation'!$F$22,IF(MONTH(B339)=3,'General Calculation'!$G$22,IF(MONTH(B339)=4,'General Calculation'!$H$22,IF(MONTH(B339)=5,'General Calculation'!$I$22,IF(MONTH(B339)=6,'General Calculation'!$J$22,IF(MONTH(B339)=7,'General Calculation'!$K$22,IF(MONTH(B339)=8,'General Calculation'!$L$22,IF(MONTH(B339)=9,'General Calculation'!$M$22,IF(MONTH(B339)=10,'General Calculation'!$N$22,IF(MONTH(B339)=11,'General Calculation'!$O$22,IF(MONTH(B339)=12,'General Calculation'!$P$22,""))))))))))))</f>
        <v>5.07</v>
      </c>
      <c r="E339" t="str">
        <f>IF(C339="Initial Stage",'Calculation Sheet Crop 1'!$M$6,IF(C339="Crop Development Phase",'Calculation Sheet Crop 1'!$M$7,IF(C339="Mid Season",'Calculation Sheet Crop 1'!$M$8,IF(C339="Late Season Stage",'Calculation Sheet Crop 1'!$M$9,""))))</f>
        <v/>
      </c>
      <c r="F339">
        <f t="shared" si="66"/>
        <v>0</v>
      </c>
      <c r="P339">
        <f t="shared" si="67"/>
        <v>0</v>
      </c>
      <c r="Q339">
        <f t="shared" si="68"/>
        <v>0</v>
      </c>
      <c r="R339">
        <f t="shared" si="69"/>
        <v>0</v>
      </c>
      <c r="S339">
        <f t="shared" si="70"/>
        <v>0</v>
      </c>
      <c r="T339">
        <f t="shared" si="71"/>
        <v>0</v>
      </c>
      <c r="U339">
        <f t="shared" si="72"/>
        <v>0</v>
      </c>
      <c r="V339">
        <f t="shared" si="73"/>
        <v>0</v>
      </c>
      <c r="W339">
        <f t="shared" si="74"/>
        <v>0</v>
      </c>
      <c r="X339">
        <f t="shared" si="75"/>
        <v>0</v>
      </c>
      <c r="Y339">
        <f t="shared" si="76"/>
        <v>0</v>
      </c>
      <c r="Z339">
        <f t="shared" si="77"/>
        <v>0</v>
      </c>
      <c r="AA339">
        <f t="shared" si="78"/>
        <v>0</v>
      </c>
    </row>
    <row r="340" spans="2:27">
      <c r="B340" s="3">
        <v>43069</v>
      </c>
      <c r="C340" t="str">
        <f>IF(AND(B340&gt;='Calculation Sheet Crop 1'!$K$6,B340&lt;='Calculation Sheet Crop 1'!$L$6),"Initial Stage",IF(AND(B340+1&gt;'Calculation Sheet Crop 1'!$K$7,B340&lt;='Calculation Sheet Crop 1'!$L$7),"Crop Development Phase",IF(AND(B340+1&gt;'Calculation Sheet Crop 1'!$K$8,B340&lt;'Calculation Sheet Crop 1'!$L$8+1),"Mid Season",IF(AND(B340+1&gt;'Calculation Sheet Crop 1'!$K$9,B340-1&lt;'Calculation Sheet Crop 1'!$L$9),"Late Season Stage",""))))</f>
        <v/>
      </c>
      <c r="D340">
        <f>IF(MONTH(B340)=1,'General Calculation'!$E$22,IF(MONTH(B340)=2,'General Calculation'!$F$22,IF(MONTH(B340)=3,'General Calculation'!$G$22,IF(MONTH(B340)=4,'General Calculation'!$H$22,IF(MONTH(B340)=5,'General Calculation'!$I$22,IF(MONTH(B340)=6,'General Calculation'!$J$22,IF(MONTH(B340)=7,'General Calculation'!$K$22,IF(MONTH(B340)=8,'General Calculation'!$L$22,IF(MONTH(B340)=9,'General Calculation'!$M$22,IF(MONTH(B340)=10,'General Calculation'!$N$22,IF(MONTH(B340)=11,'General Calculation'!$O$22,IF(MONTH(B340)=12,'General Calculation'!$P$22,""))))))))))))</f>
        <v>5.07</v>
      </c>
      <c r="E340" t="str">
        <f>IF(C340="Initial Stage",'Calculation Sheet Crop 1'!$M$6,IF(C340="Crop Development Phase",'Calculation Sheet Crop 1'!$M$7,IF(C340="Mid Season",'Calculation Sheet Crop 1'!$M$8,IF(C340="Late Season Stage",'Calculation Sheet Crop 1'!$M$9,""))))</f>
        <v/>
      </c>
      <c r="F340">
        <f t="shared" si="66"/>
        <v>0</v>
      </c>
      <c r="P340">
        <f t="shared" si="67"/>
        <v>0</v>
      </c>
      <c r="Q340">
        <f t="shared" si="68"/>
        <v>0</v>
      </c>
      <c r="R340">
        <f t="shared" si="69"/>
        <v>0</v>
      </c>
      <c r="S340">
        <f t="shared" si="70"/>
        <v>0</v>
      </c>
      <c r="T340">
        <f t="shared" si="71"/>
        <v>0</v>
      </c>
      <c r="U340">
        <f t="shared" si="72"/>
        <v>0</v>
      </c>
      <c r="V340">
        <f t="shared" si="73"/>
        <v>0</v>
      </c>
      <c r="W340">
        <f t="shared" si="74"/>
        <v>0</v>
      </c>
      <c r="X340">
        <f t="shared" si="75"/>
        <v>0</v>
      </c>
      <c r="Y340">
        <f t="shared" si="76"/>
        <v>0</v>
      </c>
      <c r="Z340">
        <f t="shared" si="77"/>
        <v>0</v>
      </c>
      <c r="AA340">
        <f t="shared" si="78"/>
        <v>0</v>
      </c>
    </row>
    <row r="341" spans="2:27">
      <c r="B341" s="3">
        <v>43070</v>
      </c>
      <c r="C341" t="str">
        <f>IF(AND(B341&gt;='Calculation Sheet Crop 1'!$K$6,B341&lt;='Calculation Sheet Crop 1'!$L$6),"Initial Stage",IF(AND(B341+1&gt;'Calculation Sheet Crop 1'!$K$7,B341&lt;='Calculation Sheet Crop 1'!$L$7),"Crop Development Phase",IF(AND(B341+1&gt;'Calculation Sheet Crop 1'!$K$8,B341&lt;'Calculation Sheet Crop 1'!$L$8+1),"Mid Season",IF(AND(B341+1&gt;'Calculation Sheet Crop 1'!$K$9,B341-1&lt;'Calculation Sheet Crop 1'!$L$9),"Late Season Stage",""))))</f>
        <v/>
      </c>
      <c r="D341">
        <f>IF(MONTH(B341)=1,'General Calculation'!$E$22,IF(MONTH(B341)=2,'General Calculation'!$F$22,IF(MONTH(B341)=3,'General Calculation'!$G$22,IF(MONTH(B341)=4,'General Calculation'!$H$22,IF(MONTH(B341)=5,'General Calculation'!$I$22,IF(MONTH(B341)=6,'General Calculation'!$J$22,IF(MONTH(B341)=7,'General Calculation'!$K$22,IF(MONTH(B341)=8,'General Calculation'!$L$22,IF(MONTH(B341)=9,'General Calculation'!$M$22,IF(MONTH(B341)=10,'General Calculation'!$N$22,IF(MONTH(B341)=11,'General Calculation'!$O$22,IF(MONTH(B341)=12,'General Calculation'!$P$22,""))))))))))))</f>
        <v>5.07</v>
      </c>
      <c r="E341" t="str">
        <f>IF(C341="Initial Stage",'Calculation Sheet Crop 1'!$M$6,IF(C341="Crop Development Phase",'Calculation Sheet Crop 1'!$M$7,IF(C341="Mid Season",'Calculation Sheet Crop 1'!$M$8,IF(C341="Late Season Stage",'Calculation Sheet Crop 1'!$M$9,""))))</f>
        <v/>
      </c>
      <c r="F341">
        <f t="shared" si="66"/>
        <v>0</v>
      </c>
      <c r="P341">
        <f t="shared" si="67"/>
        <v>0</v>
      </c>
      <c r="Q341">
        <f t="shared" si="68"/>
        <v>0</v>
      </c>
      <c r="R341">
        <f t="shared" si="69"/>
        <v>0</v>
      </c>
      <c r="S341">
        <f t="shared" si="70"/>
        <v>0</v>
      </c>
      <c r="T341">
        <f t="shared" si="71"/>
        <v>0</v>
      </c>
      <c r="U341">
        <f t="shared" si="72"/>
        <v>0</v>
      </c>
      <c r="V341">
        <f t="shared" si="73"/>
        <v>0</v>
      </c>
      <c r="W341">
        <f t="shared" si="74"/>
        <v>0</v>
      </c>
      <c r="X341">
        <f t="shared" si="75"/>
        <v>0</v>
      </c>
      <c r="Y341">
        <f t="shared" si="76"/>
        <v>0</v>
      </c>
      <c r="Z341">
        <f t="shared" si="77"/>
        <v>0</v>
      </c>
      <c r="AA341">
        <f t="shared" si="78"/>
        <v>0</v>
      </c>
    </row>
    <row r="342" spans="2:27">
      <c r="B342" s="3">
        <v>43071</v>
      </c>
      <c r="C342" t="str">
        <f>IF(AND(B342&gt;='Calculation Sheet Crop 1'!$K$6,B342&lt;='Calculation Sheet Crop 1'!$L$6),"Initial Stage",IF(AND(B342+1&gt;'Calculation Sheet Crop 1'!$K$7,B342&lt;='Calculation Sheet Crop 1'!$L$7),"Crop Development Phase",IF(AND(B342+1&gt;'Calculation Sheet Crop 1'!$K$8,B342&lt;'Calculation Sheet Crop 1'!$L$8+1),"Mid Season",IF(AND(B342+1&gt;'Calculation Sheet Crop 1'!$K$9,B342-1&lt;'Calculation Sheet Crop 1'!$L$9),"Late Season Stage",""))))</f>
        <v/>
      </c>
      <c r="D342">
        <f>IF(MONTH(B342)=1,'General Calculation'!$E$22,IF(MONTH(B342)=2,'General Calculation'!$F$22,IF(MONTH(B342)=3,'General Calculation'!$G$22,IF(MONTH(B342)=4,'General Calculation'!$H$22,IF(MONTH(B342)=5,'General Calculation'!$I$22,IF(MONTH(B342)=6,'General Calculation'!$J$22,IF(MONTH(B342)=7,'General Calculation'!$K$22,IF(MONTH(B342)=8,'General Calculation'!$L$22,IF(MONTH(B342)=9,'General Calculation'!$M$22,IF(MONTH(B342)=10,'General Calculation'!$N$22,IF(MONTH(B342)=11,'General Calculation'!$O$22,IF(MONTH(B342)=12,'General Calculation'!$P$22,""))))))))))))</f>
        <v>5.07</v>
      </c>
      <c r="E342" t="str">
        <f>IF(C342="Initial Stage",'Calculation Sheet Crop 1'!$M$6,IF(C342="Crop Development Phase",'Calculation Sheet Crop 1'!$M$7,IF(C342="Mid Season",'Calculation Sheet Crop 1'!$M$8,IF(C342="Late Season Stage",'Calculation Sheet Crop 1'!$M$9,""))))</f>
        <v/>
      </c>
      <c r="F342">
        <f t="shared" si="66"/>
        <v>0</v>
      </c>
      <c r="P342">
        <f t="shared" si="67"/>
        <v>0</v>
      </c>
      <c r="Q342">
        <f t="shared" si="68"/>
        <v>0</v>
      </c>
      <c r="R342">
        <f t="shared" si="69"/>
        <v>0</v>
      </c>
      <c r="S342">
        <f t="shared" si="70"/>
        <v>0</v>
      </c>
      <c r="T342">
        <f t="shared" si="71"/>
        <v>0</v>
      </c>
      <c r="U342">
        <f t="shared" si="72"/>
        <v>0</v>
      </c>
      <c r="V342">
        <f t="shared" si="73"/>
        <v>0</v>
      </c>
      <c r="W342">
        <f t="shared" si="74"/>
        <v>0</v>
      </c>
      <c r="X342">
        <f t="shared" si="75"/>
        <v>0</v>
      </c>
      <c r="Y342">
        <f t="shared" si="76"/>
        <v>0</v>
      </c>
      <c r="Z342">
        <f t="shared" si="77"/>
        <v>0</v>
      </c>
      <c r="AA342">
        <f t="shared" si="78"/>
        <v>0</v>
      </c>
    </row>
    <row r="343" spans="2:27">
      <c r="B343" s="3">
        <v>43072</v>
      </c>
      <c r="C343" t="str">
        <f>IF(AND(B343&gt;='Calculation Sheet Crop 1'!$K$6,B343&lt;='Calculation Sheet Crop 1'!$L$6),"Initial Stage",IF(AND(B343+1&gt;'Calculation Sheet Crop 1'!$K$7,B343&lt;='Calculation Sheet Crop 1'!$L$7),"Crop Development Phase",IF(AND(B343+1&gt;'Calculation Sheet Crop 1'!$K$8,B343&lt;'Calculation Sheet Crop 1'!$L$8+1),"Mid Season",IF(AND(B343+1&gt;'Calculation Sheet Crop 1'!$K$9,B343-1&lt;'Calculation Sheet Crop 1'!$L$9),"Late Season Stage",""))))</f>
        <v/>
      </c>
      <c r="D343">
        <f>IF(MONTH(B343)=1,'General Calculation'!$E$22,IF(MONTH(B343)=2,'General Calculation'!$F$22,IF(MONTH(B343)=3,'General Calculation'!$G$22,IF(MONTH(B343)=4,'General Calculation'!$H$22,IF(MONTH(B343)=5,'General Calculation'!$I$22,IF(MONTH(B343)=6,'General Calculation'!$J$22,IF(MONTH(B343)=7,'General Calculation'!$K$22,IF(MONTH(B343)=8,'General Calculation'!$L$22,IF(MONTH(B343)=9,'General Calculation'!$M$22,IF(MONTH(B343)=10,'General Calculation'!$N$22,IF(MONTH(B343)=11,'General Calculation'!$O$22,IF(MONTH(B343)=12,'General Calculation'!$P$22,""))))))))))))</f>
        <v>5.07</v>
      </c>
      <c r="E343" t="str">
        <f>IF(C343="Initial Stage",'Calculation Sheet Crop 1'!$M$6,IF(C343="Crop Development Phase",'Calculation Sheet Crop 1'!$M$7,IF(C343="Mid Season",'Calculation Sheet Crop 1'!$M$8,IF(C343="Late Season Stage",'Calculation Sheet Crop 1'!$M$9,""))))</f>
        <v/>
      </c>
      <c r="F343">
        <f t="shared" si="66"/>
        <v>0</v>
      </c>
      <c r="P343">
        <f t="shared" si="67"/>
        <v>0</v>
      </c>
      <c r="Q343">
        <f t="shared" si="68"/>
        <v>0</v>
      </c>
      <c r="R343">
        <f t="shared" si="69"/>
        <v>0</v>
      </c>
      <c r="S343">
        <f t="shared" si="70"/>
        <v>0</v>
      </c>
      <c r="T343">
        <f t="shared" si="71"/>
        <v>0</v>
      </c>
      <c r="U343">
        <f t="shared" si="72"/>
        <v>0</v>
      </c>
      <c r="V343">
        <f t="shared" si="73"/>
        <v>0</v>
      </c>
      <c r="W343">
        <f t="shared" si="74"/>
        <v>0</v>
      </c>
      <c r="X343">
        <f t="shared" si="75"/>
        <v>0</v>
      </c>
      <c r="Y343">
        <f t="shared" si="76"/>
        <v>0</v>
      </c>
      <c r="Z343">
        <f t="shared" si="77"/>
        <v>0</v>
      </c>
      <c r="AA343">
        <f t="shared" si="78"/>
        <v>0</v>
      </c>
    </row>
    <row r="344" spans="2:27">
      <c r="B344" s="3">
        <v>43073</v>
      </c>
      <c r="C344" t="str">
        <f>IF(AND(B344&gt;='Calculation Sheet Crop 1'!$K$6,B344&lt;='Calculation Sheet Crop 1'!$L$6),"Initial Stage",IF(AND(B344+1&gt;'Calculation Sheet Crop 1'!$K$7,B344&lt;='Calculation Sheet Crop 1'!$L$7),"Crop Development Phase",IF(AND(B344+1&gt;'Calculation Sheet Crop 1'!$K$8,B344&lt;'Calculation Sheet Crop 1'!$L$8+1),"Mid Season",IF(AND(B344+1&gt;'Calculation Sheet Crop 1'!$K$9,B344-1&lt;'Calculation Sheet Crop 1'!$L$9),"Late Season Stage",""))))</f>
        <v/>
      </c>
      <c r="D344">
        <f>IF(MONTH(B344)=1,'General Calculation'!$E$22,IF(MONTH(B344)=2,'General Calculation'!$F$22,IF(MONTH(B344)=3,'General Calculation'!$G$22,IF(MONTH(B344)=4,'General Calculation'!$H$22,IF(MONTH(B344)=5,'General Calculation'!$I$22,IF(MONTH(B344)=6,'General Calculation'!$J$22,IF(MONTH(B344)=7,'General Calculation'!$K$22,IF(MONTH(B344)=8,'General Calculation'!$L$22,IF(MONTH(B344)=9,'General Calculation'!$M$22,IF(MONTH(B344)=10,'General Calculation'!$N$22,IF(MONTH(B344)=11,'General Calculation'!$O$22,IF(MONTH(B344)=12,'General Calculation'!$P$22,""))))))))))))</f>
        <v>5.07</v>
      </c>
      <c r="E344" t="str">
        <f>IF(C344="Initial Stage",'Calculation Sheet Crop 1'!$M$6,IF(C344="Crop Development Phase",'Calculation Sheet Crop 1'!$M$7,IF(C344="Mid Season",'Calculation Sheet Crop 1'!$M$8,IF(C344="Late Season Stage",'Calculation Sheet Crop 1'!$M$9,""))))</f>
        <v/>
      </c>
      <c r="F344">
        <f t="shared" si="66"/>
        <v>0</v>
      </c>
      <c r="P344">
        <f t="shared" si="67"/>
        <v>0</v>
      </c>
      <c r="Q344">
        <f t="shared" si="68"/>
        <v>0</v>
      </c>
      <c r="R344">
        <f t="shared" si="69"/>
        <v>0</v>
      </c>
      <c r="S344">
        <f t="shared" si="70"/>
        <v>0</v>
      </c>
      <c r="T344">
        <f t="shared" si="71"/>
        <v>0</v>
      </c>
      <c r="U344">
        <f t="shared" si="72"/>
        <v>0</v>
      </c>
      <c r="V344">
        <f t="shared" si="73"/>
        <v>0</v>
      </c>
      <c r="W344">
        <f t="shared" si="74"/>
        <v>0</v>
      </c>
      <c r="X344">
        <f t="shared" si="75"/>
        <v>0</v>
      </c>
      <c r="Y344">
        <f t="shared" si="76"/>
        <v>0</v>
      </c>
      <c r="Z344">
        <f t="shared" si="77"/>
        <v>0</v>
      </c>
      <c r="AA344">
        <f t="shared" si="78"/>
        <v>0</v>
      </c>
    </row>
    <row r="345" spans="2:27">
      <c r="B345" s="3">
        <v>43074</v>
      </c>
      <c r="C345" t="str">
        <f>IF(AND(B345&gt;='Calculation Sheet Crop 1'!$K$6,B345&lt;='Calculation Sheet Crop 1'!$L$6),"Initial Stage",IF(AND(B345+1&gt;'Calculation Sheet Crop 1'!$K$7,B345&lt;='Calculation Sheet Crop 1'!$L$7),"Crop Development Phase",IF(AND(B345+1&gt;'Calculation Sheet Crop 1'!$K$8,B345&lt;'Calculation Sheet Crop 1'!$L$8+1),"Mid Season",IF(AND(B345+1&gt;'Calculation Sheet Crop 1'!$K$9,B345-1&lt;'Calculation Sheet Crop 1'!$L$9),"Late Season Stage",""))))</f>
        <v/>
      </c>
      <c r="D345">
        <f>IF(MONTH(B345)=1,'General Calculation'!$E$22,IF(MONTH(B345)=2,'General Calculation'!$F$22,IF(MONTH(B345)=3,'General Calculation'!$G$22,IF(MONTH(B345)=4,'General Calculation'!$H$22,IF(MONTH(B345)=5,'General Calculation'!$I$22,IF(MONTH(B345)=6,'General Calculation'!$J$22,IF(MONTH(B345)=7,'General Calculation'!$K$22,IF(MONTH(B345)=8,'General Calculation'!$L$22,IF(MONTH(B345)=9,'General Calculation'!$M$22,IF(MONTH(B345)=10,'General Calculation'!$N$22,IF(MONTH(B345)=11,'General Calculation'!$O$22,IF(MONTH(B345)=12,'General Calculation'!$P$22,""))))))))))))</f>
        <v>5.07</v>
      </c>
      <c r="E345" t="str">
        <f>IF(C345="Initial Stage",'Calculation Sheet Crop 1'!$M$6,IF(C345="Crop Development Phase",'Calculation Sheet Crop 1'!$M$7,IF(C345="Mid Season",'Calculation Sheet Crop 1'!$M$8,IF(C345="Late Season Stage",'Calculation Sheet Crop 1'!$M$9,""))))</f>
        <v/>
      </c>
      <c r="F345">
        <f t="shared" si="66"/>
        <v>0</v>
      </c>
      <c r="P345">
        <f t="shared" si="67"/>
        <v>0</v>
      </c>
      <c r="Q345">
        <f t="shared" si="68"/>
        <v>0</v>
      </c>
      <c r="R345">
        <f t="shared" si="69"/>
        <v>0</v>
      </c>
      <c r="S345">
        <f t="shared" si="70"/>
        <v>0</v>
      </c>
      <c r="T345">
        <f t="shared" si="71"/>
        <v>0</v>
      </c>
      <c r="U345">
        <f t="shared" si="72"/>
        <v>0</v>
      </c>
      <c r="V345">
        <f t="shared" si="73"/>
        <v>0</v>
      </c>
      <c r="W345">
        <f t="shared" si="74"/>
        <v>0</v>
      </c>
      <c r="X345">
        <f t="shared" si="75"/>
        <v>0</v>
      </c>
      <c r="Y345">
        <f t="shared" si="76"/>
        <v>0</v>
      </c>
      <c r="Z345">
        <f t="shared" si="77"/>
        <v>0</v>
      </c>
      <c r="AA345">
        <f t="shared" si="78"/>
        <v>0</v>
      </c>
    </row>
    <row r="346" spans="2:27">
      <c r="B346" s="3">
        <v>43075</v>
      </c>
      <c r="C346" t="str">
        <f>IF(AND(B346&gt;='Calculation Sheet Crop 1'!$K$6,B346&lt;='Calculation Sheet Crop 1'!$L$6),"Initial Stage",IF(AND(B346+1&gt;'Calculation Sheet Crop 1'!$K$7,B346&lt;='Calculation Sheet Crop 1'!$L$7),"Crop Development Phase",IF(AND(B346+1&gt;'Calculation Sheet Crop 1'!$K$8,B346&lt;'Calculation Sheet Crop 1'!$L$8+1),"Mid Season",IF(AND(B346+1&gt;'Calculation Sheet Crop 1'!$K$9,B346-1&lt;'Calculation Sheet Crop 1'!$L$9),"Late Season Stage",""))))</f>
        <v/>
      </c>
      <c r="D346">
        <f>IF(MONTH(B346)=1,'General Calculation'!$E$22,IF(MONTH(B346)=2,'General Calculation'!$F$22,IF(MONTH(B346)=3,'General Calculation'!$G$22,IF(MONTH(B346)=4,'General Calculation'!$H$22,IF(MONTH(B346)=5,'General Calculation'!$I$22,IF(MONTH(B346)=6,'General Calculation'!$J$22,IF(MONTH(B346)=7,'General Calculation'!$K$22,IF(MONTH(B346)=8,'General Calculation'!$L$22,IF(MONTH(B346)=9,'General Calculation'!$M$22,IF(MONTH(B346)=10,'General Calculation'!$N$22,IF(MONTH(B346)=11,'General Calculation'!$O$22,IF(MONTH(B346)=12,'General Calculation'!$P$22,""))))))))))))</f>
        <v>5.07</v>
      </c>
      <c r="E346" t="str">
        <f>IF(C346="Initial Stage",'Calculation Sheet Crop 1'!$M$6,IF(C346="Crop Development Phase",'Calculation Sheet Crop 1'!$M$7,IF(C346="Mid Season",'Calculation Sheet Crop 1'!$M$8,IF(C346="Late Season Stage",'Calculation Sheet Crop 1'!$M$9,""))))</f>
        <v/>
      </c>
      <c r="F346">
        <f t="shared" si="66"/>
        <v>0</v>
      </c>
      <c r="P346">
        <f t="shared" si="67"/>
        <v>0</v>
      </c>
      <c r="Q346">
        <f t="shared" si="68"/>
        <v>0</v>
      </c>
      <c r="R346">
        <f t="shared" si="69"/>
        <v>0</v>
      </c>
      <c r="S346">
        <f t="shared" si="70"/>
        <v>0</v>
      </c>
      <c r="T346">
        <f t="shared" si="71"/>
        <v>0</v>
      </c>
      <c r="U346">
        <f t="shared" si="72"/>
        <v>0</v>
      </c>
      <c r="V346">
        <f t="shared" si="73"/>
        <v>0</v>
      </c>
      <c r="W346">
        <f t="shared" si="74"/>
        <v>0</v>
      </c>
      <c r="X346">
        <f t="shared" si="75"/>
        <v>0</v>
      </c>
      <c r="Y346">
        <f t="shared" si="76"/>
        <v>0</v>
      </c>
      <c r="Z346">
        <f t="shared" si="77"/>
        <v>0</v>
      </c>
      <c r="AA346">
        <f t="shared" si="78"/>
        <v>0</v>
      </c>
    </row>
    <row r="347" spans="2:27">
      <c r="B347" s="3">
        <v>43076</v>
      </c>
      <c r="C347" t="str">
        <f>IF(AND(B347&gt;='Calculation Sheet Crop 1'!$K$6,B347&lt;='Calculation Sheet Crop 1'!$L$6),"Initial Stage",IF(AND(B347+1&gt;'Calculation Sheet Crop 1'!$K$7,B347&lt;='Calculation Sheet Crop 1'!$L$7),"Crop Development Phase",IF(AND(B347+1&gt;'Calculation Sheet Crop 1'!$K$8,B347&lt;'Calculation Sheet Crop 1'!$L$8+1),"Mid Season",IF(AND(B347+1&gt;'Calculation Sheet Crop 1'!$K$9,B347-1&lt;'Calculation Sheet Crop 1'!$L$9),"Late Season Stage",""))))</f>
        <v/>
      </c>
      <c r="D347">
        <f>IF(MONTH(B347)=1,'General Calculation'!$E$22,IF(MONTH(B347)=2,'General Calculation'!$F$22,IF(MONTH(B347)=3,'General Calculation'!$G$22,IF(MONTH(B347)=4,'General Calculation'!$H$22,IF(MONTH(B347)=5,'General Calculation'!$I$22,IF(MONTH(B347)=6,'General Calculation'!$J$22,IF(MONTH(B347)=7,'General Calculation'!$K$22,IF(MONTH(B347)=8,'General Calculation'!$L$22,IF(MONTH(B347)=9,'General Calculation'!$M$22,IF(MONTH(B347)=10,'General Calculation'!$N$22,IF(MONTH(B347)=11,'General Calculation'!$O$22,IF(MONTH(B347)=12,'General Calculation'!$P$22,""))))))))))))</f>
        <v>5.07</v>
      </c>
      <c r="E347" t="str">
        <f>IF(C347="Initial Stage",'Calculation Sheet Crop 1'!$M$6,IF(C347="Crop Development Phase",'Calculation Sheet Crop 1'!$M$7,IF(C347="Mid Season",'Calculation Sheet Crop 1'!$M$8,IF(C347="Late Season Stage",'Calculation Sheet Crop 1'!$M$9,""))))</f>
        <v/>
      </c>
      <c r="F347">
        <f t="shared" si="66"/>
        <v>0</v>
      </c>
      <c r="P347">
        <f t="shared" si="67"/>
        <v>0</v>
      </c>
      <c r="Q347">
        <f t="shared" si="68"/>
        <v>0</v>
      </c>
      <c r="R347">
        <f t="shared" si="69"/>
        <v>0</v>
      </c>
      <c r="S347">
        <f t="shared" si="70"/>
        <v>0</v>
      </c>
      <c r="T347">
        <f t="shared" si="71"/>
        <v>0</v>
      </c>
      <c r="U347">
        <f t="shared" si="72"/>
        <v>0</v>
      </c>
      <c r="V347">
        <f t="shared" si="73"/>
        <v>0</v>
      </c>
      <c r="W347">
        <f t="shared" si="74"/>
        <v>0</v>
      </c>
      <c r="X347">
        <f t="shared" si="75"/>
        <v>0</v>
      </c>
      <c r="Y347">
        <f t="shared" si="76"/>
        <v>0</v>
      </c>
      <c r="Z347">
        <f t="shared" si="77"/>
        <v>0</v>
      </c>
      <c r="AA347">
        <f t="shared" si="78"/>
        <v>0</v>
      </c>
    </row>
    <row r="348" spans="2:27">
      <c r="B348" s="3">
        <v>43077</v>
      </c>
      <c r="C348" t="str">
        <f>IF(AND(B348&gt;='Calculation Sheet Crop 1'!$K$6,B348&lt;='Calculation Sheet Crop 1'!$L$6),"Initial Stage",IF(AND(B348+1&gt;'Calculation Sheet Crop 1'!$K$7,B348&lt;='Calculation Sheet Crop 1'!$L$7),"Crop Development Phase",IF(AND(B348+1&gt;'Calculation Sheet Crop 1'!$K$8,B348&lt;'Calculation Sheet Crop 1'!$L$8+1),"Mid Season",IF(AND(B348+1&gt;'Calculation Sheet Crop 1'!$K$9,B348-1&lt;'Calculation Sheet Crop 1'!$L$9),"Late Season Stage",""))))</f>
        <v/>
      </c>
      <c r="D348">
        <f>IF(MONTH(B348)=1,'General Calculation'!$E$22,IF(MONTH(B348)=2,'General Calculation'!$F$22,IF(MONTH(B348)=3,'General Calculation'!$G$22,IF(MONTH(B348)=4,'General Calculation'!$H$22,IF(MONTH(B348)=5,'General Calculation'!$I$22,IF(MONTH(B348)=6,'General Calculation'!$J$22,IF(MONTH(B348)=7,'General Calculation'!$K$22,IF(MONTH(B348)=8,'General Calculation'!$L$22,IF(MONTH(B348)=9,'General Calculation'!$M$22,IF(MONTH(B348)=10,'General Calculation'!$N$22,IF(MONTH(B348)=11,'General Calculation'!$O$22,IF(MONTH(B348)=12,'General Calculation'!$P$22,""))))))))))))</f>
        <v>5.07</v>
      </c>
      <c r="E348" t="str">
        <f>IF(C348="Initial Stage",'Calculation Sheet Crop 1'!$M$6,IF(C348="Crop Development Phase",'Calculation Sheet Crop 1'!$M$7,IF(C348="Mid Season",'Calculation Sheet Crop 1'!$M$8,IF(C348="Late Season Stage",'Calculation Sheet Crop 1'!$M$9,""))))</f>
        <v/>
      </c>
      <c r="F348">
        <f t="shared" si="66"/>
        <v>0</v>
      </c>
      <c r="P348">
        <f t="shared" si="67"/>
        <v>0</v>
      </c>
      <c r="Q348">
        <f t="shared" si="68"/>
        <v>0</v>
      </c>
      <c r="R348">
        <f t="shared" si="69"/>
        <v>0</v>
      </c>
      <c r="S348">
        <f t="shared" si="70"/>
        <v>0</v>
      </c>
      <c r="T348">
        <f t="shared" si="71"/>
        <v>0</v>
      </c>
      <c r="U348">
        <f t="shared" si="72"/>
        <v>0</v>
      </c>
      <c r="V348">
        <f t="shared" si="73"/>
        <v>0</v>
      </c>
      <c r="W348">
        <f t="shared" si="74"/>
        <v>0</v>
      </c>
      <c r="X348">
        <f t="shared" si="75"/>
        <v>0</v>
      </c>
      <c r="Y348">
        <f t="shared" si="76"/>
        <v>0</v>
      </c>
      <c r="Z348">
        <f t="shared" si="77"/>
        <v>0</v>
      </c>
      <c r="AA348">
        <f t="shared" si="78"/>
        <v>0</v>
      </c>
    </row>
    <row r="349" spans="2:27">
      <c r="B349" s="3">
        <v>43078</v>
      </c>
      <c r="C349" t="str">
        <f>IF(AND(B349&gt;='Calculation Sheet Crop 1'!$K$6,B349&lt;='Calculation Sheet Crop 1'!$L$6),"Initial Stage",IF(AND(B349+1&gt;'Calculation Sheet Crop 1'!$K$7,B349&lt;='Calculation Sheet Crop 1'!$L$7),"Crop Development Phase",IF(AND(B349+1&gt;'Calculation Sheet Crop 1'!$K$8,B349&lt;'Calculation Sheet Crop 1'!$L$8+1),"Mid Season",IF(AND(B349+1&gt;'Calculation Sheet Crop 1'!$K$9,B349-1&lt;'Calculation Sheet Crop 1'!$L$9),"Late Season Stage",""))))</f>
        <v/>
      </c>
      <c r="D349">
        <f>IF(MONTH(B349)=1,'General Calculation'!$E$22,IF(MONTH(B349)=2,'General Calculation'!$F$22,IF(MONTH(B349)=3,'General Calculation'!$G$22,IF(MONTH(B349)=4,'General Calculation'!$H$22,IF(MONTH(B349)=5,'General Calculation'!$I$22,IF(MONTH(B349)=6,'General Calculation'!$J$22,IF(MONTH(B349)=7,'General Calculation'!$K$22,IF(MONTH(B349)=8,'General Calculation'!$L$22,IF(MONTH(B349)=9,'General Calculation'!$M$22,IF(MONTH(B349)=10,'General Calculation'!$N$22,IF(MONTH(B349)=11,'General Calculation'!$O$22,IF(MONTH(B349)=12,'General Calculation'!$P$22,""))))))))))))</f>
        <v>5.07</v>
      </c>
      <c r="E349" t="str">
        <f>IF(C349="Initial Stage",'Calculation Sheet Crop 1'!$M$6,IF(C349="Crop Development Phase",'Calculation Sheet Crop 1'!$M$7,IF(C349="Mid Season",'Calculation Sheet Crop 1'!$M$8,IF(C349="Late Season Stage",'Calculation Sheet Crop 1'!$M$9,""))))</f>
        <v/>
      </c>
      <c r="F349">
        <f t="shared" si="66"/>
        <v>0</v>
      </c>
      <c r="P349">
        <f t="shared" si="67"/>
        <v>0</v>
      </c>
      <c r="Q349">
        <f t="shared" si="68"/>
        <v>0</v>
      </c>
      <c r="R349">
        <f t="shared" si="69"/>
        <v>0</v>
      </c>
      <c r="S349">
        <f t="shared" si="70"/>
        <v>0</v>
      </c>
      <c r="T349">
        <f t="shared" si="71"/>
        <v>0</v>
      </c>
      <c r="U349">
        <f t="shared" si="72"/>
        <v>0</v>
      </c>
      <c r="V349">
        <f t="shared" si="73"/>
        <v>0</v>
      </c>
      <c r="W349">
        <f t="shared" si="74"/>
        <v>0</v>
      </c>
      <c r="X349">
        <f t="shared" si="75"/>
        <v>0</v>
      </c>
      <c r="Y349">
        <f t="shared" si="76"/>
        <v>0</v>
      </c>
      <c r="Z349">
        <f t="shared" si="77"/>
        <v>0</v>
      </c>
      <c r="AA349">
        <f t="shared" si="78"/>
        <v>0</v>
      </c>
    </row>
    <row r="350" spans="2:27">
      <c r="B350" s="3">
        <v>43079</v>
      </c>
      <c r="C350" t="str">
        <f>IF(AND(B350&gt;='Calculation Sheet Crop 1'!$K$6,B350&lt;='Calculation Sheet Crop 1'!$L$6),"Initial Stage",IF(AND(B350+1&gt;'Calculation Sheet Crop 1'!$K$7,B350&lt;='Calculation Sheet Crop 1'!$L$7),"Crop Development Phase",IF(AND(B350+1&gt;'Calculation Sheet Crop 1'!$K$8,B350&lt;'Calculation Sheet Crop 1'!$L$8+1),"Mid Season",IF(AND(B350+1&gt;'Calculation Sheet Crop 1'!$K$9,B350-1&lt;'Calculation Sheet Crop 1'!$L$9),"Late Season Stage",""))))</f>
        <v/>
      </c>
      <c r="D350">
        <f>IF(MONTH(B350)=1,'General Calculation'!$E$22,IF(MONTH(B350)=2,'General Calculation'!$F$22,IF(MONTH(B350)=3,'General Calculation'!$G$22,IF(MONTH(B350)=4,'General Calculation'!$H$22,IF(MONTH(B350)=5,'General Calculation'!$I$22,IF(MONTH(B350)=6,'General Calculation'!$J$22,IF(MONTH(B350)=7,'General Calculation'!$K$22,IF(MONTH(B350)=8,'General Calculation'!$L$22,IF(MONTH(B350)=9,'General Calculation'!$M$22,IF(MONTH(B350)=10,'General Calculation'!$N$22,IF(MONTH(B350)=11,'General Calculation'!$O$22,IF(MONTH(B350)=12,'General Calculation'!$P$22,""))))))))))))</f>
        <v>5.07</v>
      </c>
      <c r="E350" t="str">
        <f>IF(C350="Initial Stage",'Calculation Sheet Crop 1'!$M$6,IF(C350="Crop Development Phase",'Calculation Sheet Crop 1'!$M$7,IF(C350="Mid Season",'Calculation Sheet Crop 1'!$M$8,IF(C350="Late Season Stage",'Calculation Sheet Crop 1'!$M$9,""))))</f>
        <v/>
      </c>
      <c r="F350">
        <f t="shared" si="66"/>
        <v>0</v>
      </c>
      <c r="P350">
        <f t="shared" si="67"/>
        <v>0</v>
      </c>
      <c r="Q350">
        <f t="shared" si="68"/>
        <v>0</v>
      </c>
      <c r="R350">
        <f t="shared" si="69"/>
        <v>0</v>
      </c>
      <c r="S350">
        <f t="shared" si="70"/>
        <v>0</v>
      </c>
      <c r="T350">
        <f t="shared" si="71"/>
        <v>0</v>
      </c>
      <c r="U350">
        <f t="shared" si="72"/>
        <v>0</v>
      </c>
      <c r="V350">
        <f t="shared" si="73"/>
        <v>0</v>
      </c>
      <c r="W350">
        <f t="shared" si="74"/>
        <v>0</v>
      </c>
      <c r="X350">
        <f t="shared" si="75"/>
        <v>0</v>
      </c>
      <c r="Y350">
        <f t="shared" si="76"/>
        <v>0</v>
      </c>
      <c r="Z350">
        <f t="shared" si="77"/>
        <v>0</v>
      </c>
      <c r="AA350">
        <f t="shared" si="78"/>
        <v>0</v>
      </c>
    </row>
    <row r="351" spans="2:27">
      <c r="B351" s="3">
        <v>43080</v>
      </c>
      <c r="C351" t="str">
        <f>IF(AND(B351&gt;='Calculation Sheet Crop 1'!$K$6,B351&lt;='Calculation Sheet Crop 1'!$L$6),"Initial Stage",IF(AND(B351+1&gt;'Calculation Sheet Crop 1'!$K$7,B351&lt;='Calculation Sheet Crop 1'!$L$7),"Crop Development Phase",IF(AND(B351+1&gt;'Calculation Sheet Crop 1'!$K$8,B351&lt;'Calculation Sheet Crop 1'!$L$8+1),"Mid Season",IF(AND(B351+1&gt;'Calculation Sheet Crop 1'!$K$9,B351-1&lt;'Calculation Sheet Crop 1'!$L$9),"Late Season Stage",""))))</f>
        <v/>
      </c>
      <c r="D351">
        <f>IF(MONTH(B351)=1,'General Calculation'!$E$22,IF(MONTH(B351)=2,'General Calculation'!$F$22,IF(MONTH(B351)=3,'General Calculation'!$G$22,IF(MONTH(B351)=4,'General Calculation'!$H$22,IF(MONTH(B351)=5,'General Calculation'!$I$22,IF(MONTH(B351)=6,'General Calculation'!$J$22,IF(MONTH(B351)=7,'General Calculation'!$K$22,IF(MONTH(B351)=8,'General Calculation'!$L$22,IF(MONTH(B351)=9,'General Calculation'!$M$22,IF(MONTH(B351)=10,'General Calculation'!$N$22,IF(MONTH(B351)=11,'General Calculation'!$O$22,IF(MONTH(B351)=12,'General Calculation'!$P$22,""))))))))))))</f>
        <v>5.07</v>
      </c>
      <c r="E351" t="str">
        <f>IF(C351="Initial Stage",'Calculation Sheet Crop 1'!$M$6,IF(C351="Crop Development Phase",'Calculation Sheet Crop 1'!$M$7,IF(C351="Mid Season",'Calculation Sheet Crop 1'!$M$8,IF(C351="Late Season Stage",'Calculation Sheet Crop 1'!$M$9,""))))</f>
        <v/>
      </c>
      <c r="F351">
        <f t="shared" si="66"/>
        <v>0</v>
      </c>
      <c r="P351">
        <f t="shared" si="67"/>
        <v>0</v>
      </c>
      <c r="Q351">
        <f t="shared" si="68"/>
        <v>0</v>
      </c>
      <c r="R351">
        <f t="shared" si="69"/>
        <v>0</v>
      </c>
      <c r="S351">
        <f t="shared" si="70"/>
        <v>0</v>
      </c>
      <c r="T351">
        <f t="shared" si="71"/>
        <v>0</v>
      </c>
      <c r="U351">
        <f t="shared" si="72"/>
        <v>0</v>
      </c>
      <c r="V351">
        <f t="shared" si="73"/>
        <v>0</v>
      </c>
      <c r="W351">
        <f t="shared" si="74"/>
        <v>0</v>
      </c>
      <c r="X351">
        <f t="shared" si="75"/>
        <v>0</v>
      </c>
      <c r="Y351">
        <f t="shared" si="76"/>
        <v>0</v>
      </c>
      <c r="Z351">
        <f t="shared" si="77"/>
        <v>0</v>
      </c>
      <c r="AA351">
        <f t="shared" si="78"/>
        <v>0</v>
      </c>
    </row>
    <row r="352" spans="2:27">
      <c r="B352" s="3">
        <v>43081</v>
      </c>
      <c r="C352" t="str">
        <f>IF(AND(B352&gt;='Calculation Sheet Crop 1'!$K$6,B352&lt;='Calculation Sheet Crop 1'!$L$6),"Initial Stage",IF(AND(B352+1&gt;'Calculation Sheet Crop 1'!$K$7,B352&lt;='Calculation Sheet Crop 1'!$L$7),"Crop Development Phase",IF(AND(B352+1&gt;'Calculation Sheet Crop 1'!$K$8,B352&lt;'Calculation Sheet Crop 1'!$L$8+1),"Mid Season",IF(AND(B352+1&gt;'Calculation Sheet Crop 1'!$K$9,B352-1&lt;'Calculation Sheet Crop 1'!$L$9),"Late Season Stage",""))))</f>
        <v/>
      </c>
      <c r="D352">
        <f>IF(MONTH(B352)=1,'General Calculation'!$E$22,IF(MONTH(B352)=2,'General Calculation'!$F$22,IF(MONTH(B352)=3,'General Calculation'!$G$22,IF(MONTH(B352)=4,'General Calculation'!$H$22,IF(MONTH(B352)=5,'General Calculation'!$I$22,IF(MONTH(B352)=6,'General Calculation'!$J$22,IF(MONTH(B352)=7,'General Calculation'!$K$22,IF(MONTH(B352)=8,'General Calculation'!$L$22,IF(MONTH(B352)=9,'General Calculation'!$M$22,IF(MONTH(B352)=10,'General Calculation'!$N$22,IF(MONTH(B352)=11,'General Calculation'!$O$22,IF(MONTH(B352)=12,'General Calculation'!$P$22,""))))))))))))</f>
        <v>5.07</v>
      </c>
      <c r="E352" t="str">
        <f>IF(C352="Initial Stage",'Calculation Sheet Crop 1'!$M$6,IF(C352="Crop Development Phase",'Calculation Sheet Crop 1'!$M$7,IF(C352="Mid Season",'Calculation Sheet Crop 1'!$M$8,IF(C352="Late Season Stage",'Calculation Sheet Crop 1'!$M$9,""))))</f>
        <v/>
      </c>
      <c r="F352">
        <f t="shared" si="66"/>
        <v>0</v>
      </c>
      <c r="P352">
        <f t="shared" si="67"/>
        <v>0</v>
      </c>
      <c r="Q352">
        <f t="shared" si="68"/>
        <v>0</v>
      </c>
      <c r="R352">
        <f t="shared" si="69"/>
        <v>0</v>
      </c>
      <c r="S352">
        <f t="shared" si="70"/>
        <v>0</v>
      </c>
      <c r="T352">
        <f t="shared" si="71"/>
        <v>0</v>
      </c>
      <c r="U352">
        <f t="shared" si="72"/>
        <v>0</v>
      </c>
      <c r="V352">
        <f t="shared" si="73"/>
        <v>0</v>
      </c>
      <c r="W352">
        <f t="shared" si="74"/>
        <v>0</v>
      </c>
      <c r="X352">
        <f t="shared" si="75"/>
        <v>0</v>
      </c>
      <c r="Y352">
        <f t="shared" si="76"/>
        <v>0</v>
      </c>
      <c r="Z352">
        <f t="shared" si="77"/>
        <v>0</v>
      </c>
      <c r="AA352">
        <f t="shared" si="78"/>
        <v>0</v>
      </c>
    </row>
    <row r="353" spans="2:27">
      <c r="B353" s="3">
        <v>43082</v>
      </c>
      <c r="C353" t="str">
        <f>IF(AND(B353&gt;='Calculation Sheet Crop 1'!$K$6,B353&lt;='Calculation Sheet Crop 1'!$L$6),"Initial Stage",IF(AND(B353+1&gt;'Calculation Sheet Crop 1'!$K$7,B353&lt;='Calculation Sheet Crop 1'!$L$7),"Crop Development Phase",IF(AND(B353+1&gt;'Calculation Sheet Crop 1'!$K$8,B353&lt;'Calculation Sheet Crop 1'!$L$8+1),"Mid Season",IF(AND(B353+1&gt;'Calculation Sheet Crop 1'!$K$9,B353-1&lt;'Calculation Sheet Crop 1'!$L$9),"Late Season Stage",""))))</f>
        <v/>
      </c>
      <c r="D353">
        <f>IF(MONTH(B353)=1,'General Calculation'!$E$22,IF(MONTH(B353)=2,'General Calculation'!$F$22,IF(MONTH(B353)=3,'General Calculation'!$G$22,IF(MONTH(B353)=4,'General Calculation'!$H$22,IF(MONTH(B353)=5,'General Calculation'!$I$22,IF(MONTH(B353)=6,'General Calculation'!$J$22,IF(MONTH(B353)=7,'General Calculation'!$K$22,IF(MONTH(B353)=8,'General Calculation'!$L$22,IF(MONTH(B353)=9,'General Calculation'!$M$22,IF(MONTH(B353)=10,'General Calculation'!$N$22,IF(MONTH(B353)=11,'General Calculation'!$O$22,IF(MONTH(B353)=12,'General Calculation'!$P$22,""))))))))))))</f>
        <v>5.07</v>
      </c>
      <c r="E353" t="str">
        <f>IF(C353="Initial Stage",'Calculation Sheet Crop 1'!$M$6,IF(C353="Crop Development Phase",'Calculation Sheet Crop 1'!$M$7,IF(C353="Mid Season",'Calculation Sheet Crop 1'!$M$8,IF(C353="Late Season Stage",'Calculation Sheet Crop 1'!$M$9,""))))</f>
        <v/>
      </c>
      <c r="F353">
        <f t="shared" si="66"/>
        <v>0</v>
      </c>
      <c r="P353">
        <f t="shared" si="67"/>
        <v>0</v>
      </c>
      <c r="Q353">
        <f t="shared" si="68"/>
        <v>0</v>
      </c>
      <c r="R353">
        <f t="shared" si="69"/>
        <v>0</v>
      </c>
      <c r="S353">
        <f t="shared" si="70"/>
        <v>0</v>
      </c>
      <c r="T353">
        <f t="shared" si="71"/>
        <v>0</v>
      </c>
      <c r="U353">
        <f t="shared" si="72"/>
        <v>0</v>
      </c>
      <c r="V353">
        <f t="shared" si="73"/>
        <v>0</v>
      </c>
      <c r="W353">
        <f t="shared" si="74"/>
        <v>0</v>
      </c>
      <c r="X353">
        <f t="shared" si="75"/>
        <v>0</v>
      </c>
      <c r="Y353">
        <f t="shared" si="76"/>
        <v>0</v>
      </c>
      <c r="Z353">
        <f t="shared" si="77"/>
        <v>0</v>
      </c>
      <c r="AA353">
        <f t="shared" si="78"/>
        <v>0</v>
      </c>
    </row>
    <row r="354" spans="2:27">
      <c r="B354" s="3">
        <v>43083</v>
      </c>
      <c r="C354" t="str">
        <f>IF(AND(B354&gt;='Calculation Sheet Crop 1'!$K$6,B354&lt;='Calculation Sheet Crop 1'!$L$6),"Initial Stage",IF(AND(B354+1&gt;'Calculation Sheet Crop 1'!$K$7,B354&lt;='Calculation Sheet Crop 1'!$L$7),"Crop Development Phase",IF(AND(B354+1&gt;'Calculation Sheet Crop 1'!$K$8,B354&lt;'Calculation Sheet Crop 1'!$L$8+1),"Mid Season",IF(AND(B354+1&gt;'Calculation Sheet Crop 1'!$K$9,B354-1&lt;'Calculation Sheet Crop 1'!$L$9),"Late Season Stage",""))))</f>
        <v/>
      </c>
      <c r="D354">
        <f>IF(MONTH(B354)=1,'General Calculation'!$E$22,IF(MONTH(B354)=2,'General Calculation'!$F$22,IF(MONTH(B354)=3,'General Calculation'!$G$22,IF(MONTH(B354)=4,'General Calculation'!$H$22,IF(MONTH(B354)=5,'General Calculation'!$I$22,IF(MONTH(B354)=6,'General Calculation'!$J$22,IF(MONTH(B354)=7,'General Calculation'!$K$22,IF(MONTH(B354)=8,'General Calculation'!$L$22,IF(MONTH(B354)=9,'General Calculation'!$M$22,IF(MONTH(B354)=10,'General Calculation'!$N$22,IF(MONTH(B354)=11,'General Calculation'!$O$22,IF(MONTH(B354)=12,'General Calculation'!$P$22,""))))))))))))</f>
        <v>5.07</v>
      </c>
      <c r="E354" t="str">
        <f>IF(C354="Initial Stage",'Calculation Sheet Crop 1'!$M$6,IF(C354="Crop Development Phase",'Calculation Sheet Crop 1'!$M$7,IF(C354="Mid Season",'Calculation Sheet Crop 1'!$M$8,IF(C354="Late Season Stage",'Calculation Sheet Crop 1'!$M$9,""))))</f>
        <v/>
      </c>
      <c r="F354">
        <f t="shared" si="66"/>
        <v>0</v>
      </c>
      <c r="P354">
        <f t="shared" si="67"/>
        <v>0</v>
      </c>
      <c r="Q354">
        <f t="shared" si="68"/>
        <v>0</v>
      </c>
      <c r="R354">
        <f t="shared" si="69"/>
        <v>0</v>
      </c>
      <c r="S354">
        <f t="shared" si="70"/>
        <v>0</v>
      </c>
      <c r="T354">
        <f t="shared" si="71"/>
        <v>0</v>
      </c>
      <c r="U354">
        <f t="shared" si="72"/>
        <v>0</v>
      </c>
      <c r="V354">
        <f t="shared" si="73"/>
        <v>0</v>
      </c>
      <c r="W354">
        <f t="shared" si="74"/>
        <v>0</v>
      </c>
      <c r="X354">
        <f t="shared" si="75"/>
        <v>0</v>
      </c>
      <c r="Y354">
        <f t="shared" si="76"/>
        <v>0</v>
      </c>
      <c r="Z354">
        <f t="shared" si="77"/>
        <v>0</v>
      </c>
      <c r="AA354">
        <f t="shared" si="78"/>
        <v>0</v>
      </c>
    </row>
    <row r="355" spans="2:27">
      <c r="B355" s="3">
        <v>43084</v>
      </c>
      <c r="C355" t="str">
        <f>IF(AND(B355&gt;='Calculation Sheet Crop 1'!$K$6,B355&lt;='Calculation Sheet Crop 1'!$L$6),"Initial Stage",IF(AND(B355+1&gt;'Calculation Sheet Crop 1'!$K$7,B355&lt;='Calculation Sheet Crop 1'!$L$7),"Crop Development Phase",IF(AND(B355+1&gt;'Calculation Sheet Crop 1'!$K$8,B355&lt;'Calculation Sheet Crop 1'!$L$8+1),"Mid Season",IF(AND(B355+1&gt;'Calculation Sheet Crop 1'!$K$9,B355-1&lt;'Calculation Sheet Crop 1'!$L$9),"Late Season Stage",""))))</f>
        <v/>
      </c>
      <c r="D355">
        <f>IF(MONTH(B355)=1,'General Calculation'!$E$22,IF(MONTH(B355)=2,'General Calculation'!$F$22,IF(MONTH(B355)=3,'General Calculation'!$G$22,IF(MONTH(B355)=4,'General Calculation'!$H$22,IF(MONTH(B355)=5,'General Calculation'!$I$22,IF(MONTH(B355)=6,'General Calculation'!$J$22,IF(MONTH(B355)=7,'General Calculation'!$K$22,IF(MONTH(B355)=8,'General Calculation'!$L$22,IF(MONTH(B355)=9,'General Calculation'!$M$22,IF(MONTH(B355)=10,'General Calculation'!$N$22,IF(MONTH(B355)=11,'General Calculation'!$O$22,IF(MONTH(B355)=12,'General Calculation'!$P$22,""))))))))))))</f>
        <v>5.07</v>
      </c>
      <c r="E355" t="str">
        <f>IF(C355="Initial Stage",'Calculation Sheet Crop 1'!$M$6,IF(C355="Crop Development Phase",'Calculation Sheet Crop 1'!$M$7,IF(C355="Mid Season",'Calculation Sheet Crop 1'!$M$8,IF(C355="Late Season Stage",'Calculation Sheet Crop 1'!$M$9,""))))</f>
        <v/>
      </c>
      <c r="F355">
        <f t="shared" si="66"/>
        <v>0</v>
      </c>
      <c r="P355">
        <f t="shared" si="67"/>
        <v>0</v>
      </c>
      <c r="Q355">
        <f t="shared" si="68"/>
        <v>0</v>
      </c>
      <c r="R355">
        <f t="shared" si="69"/>
        <v>0</v>
      </c>
      <c r="S355">
        <f t="shared" si="70"/>
        <v>0</v>
      </c>
      <c r="T355">
        <f t="shared" si="71"/>
        <v>0</v>
      </c>
      <c r="U355">
        <f t="shared" si="72"/>
        <v>0</v>
      </c>
      <c r="V355">
        <f t="shared" si="73"/>
        <v>0</v>
      </c>
      <c r="W355">
        <f t="shared" si="74"/>
        <v>0</v>
      </c>
      <c r="X355">
        <f t="shared" si="75"/>
        <v>0</v>
      </c>
      <c r="Y355">
        <f t="shared" si="76"/>
        <v>0</v>
      </c>
      <c r="Z355">
        <f t="shared" si="77"/>
        <v>0</v>
      </c>
      <c r="AA355">
        <f t="shared" si="78"/>
        <v>0</v>
      </c>
    </row>
    <row r="356" spans="2:27">
      <c r="B356" s="3">
        <v>43085</v>
      </c>
      <c r="C356" t="str">
        <f>IF(AND(B356&gt;='Calculation Sheet Crop 1'!$K$6,B356&lt;='Calculation Sheet Crop 1'!$L$6),"Initial Stage",IF(AND(B356+1&gt;'Calculation Sheet Crop 1'!$K$7,B356&lt;='Calculation Sheet Crop 1'!$L$7),"Crop Development Phase",IF(AND(B356+1&gt;'Calculation Sheet Crop 1'!$K$8,B356&lt;'Calculation Sheet Crop 1'!$L$8+1),"Mid Season",IF(AND(B356+1&gt;'Calculation Sheet Crop 1'!$K$9,B356-1&lt;'Calculation Sheet Crop 1'!$L$9),"Late Season Stage",""))))</f>
        <v/>
      </c>
      <c r="D356">
        <f>IF(MONTH(B356)=1,'General Calculation'!$E$22,IF(MONTH(B356)=2,'General Calculation'!$F$22,IF(MONTH(B356)=3,'General Calculation'!$G$22,IF(MONTH(B356)=4,'General Calculation'!$H$22,IF(MONTH(B356)=5,'General Calculation'!$I$22,IF(MONTH(B356)=6,'General Calculation'!$J$22,IF(MONTH(B356)=7,'General Calculation'!$K$22,IF(MONTH(B356)=8,'General Calculation'!$L$22,IF(MONTH(B356)=9,'General Calculation'!$M$22,IF(MONTH(B356)=10,'General Calculation'!$N$22,IF(MONTH(B356)=11,'General Calculation'!$O$22,IF(MONTH(B356)=12,'General Calculation'!$P$22,""))))))))))))</f>
        <v>5.07</v>
      </c>
      <c r="E356" t="str">
        <f>IF(C356="Initial Stage",'Calculation Sheet Crop 1'!$M$6,IF(C356="Crop Development Phase",'Calculation Sheet Crop 1'!$M$7,IF(C356="Mid Season",'Calculation Sheet Crop 1'!$M$8,IF(C356="Late Season Stage",'Calculation Sheet Crop 1'!$M$9,""))))</f>
        <v/>
      </c>
      <c r="F356">
        <f t="shared" si="66"/>
        <v>0</v>
      </c>
      <c r="P356">
        <f t="shared" si="67"/>
        <v>0</v>
      </c>
      <c r="Q356">
        <f t="shared" si="68"/>
        <v>0</v>
      </c>
      <c r="R356">
        <f t="shared" si="69"/>
        <v>0</v>
      </c>
      <c r="S356">
        <f t="shared" si="70"/>
        <v>0</v>
      </c>
      <c r="T356">
        <f t="shared" si="71"/>
        <v>0</v>
      </c>
      <c r="U356">
        <f t="shared" si="72"/>
        <v>0</v>
      </c>
      <c r="V356">
        <f t="shared" si="73"/>
        <v>0</v>
      </c>
      <c r="W356">
        <f t="shared" si="74"/>
        <v>0</v>
      </c>
      <c r="X356">
        <f t="shared" si="75"/>
        <v>0</v>
      </c>
      <c r="Y356">
        <f t="shared" si="76"/>
        <v>0</v>
      </c>
      <c r="Z356">
        <f t="shared" si="77"/>
        <v>0</v>
      </c>
      <c r="AA356">
        <f t="shared" si="78"/>
        <v>0</v>
      </c>
    </row>
    <row r="357" spans="2:27">
      <c r="B357" s="3">
        <v>43086</v>
      </c>
      <c r="C357" t="str">
        <f>IF(AND(B357&gt;='Calculation Sheet Crop 1'!$K$6,B357&lt;='Calculation Sheet Crop 1'!$L$6),"Initial Stage",IF(AND(B357+1&gt;'Calculation Sheet Crop 1'!$K$7,B357&lt;='Calculation Sheet Crop 1'!$L$7),"Crop Development Phase",IF(AND(B357+1&gt;'Calculation Sheet Crop 1'!$K$8,B357&lt;'Calculation Sheet Crop 1'!$L$8+1),"Mid Season",IF(AND(B357+1&gt;'Calculation Sheet Crop 1'!$K$9,B357-1&lt;'Calculation Sheet Crop 1'!$L$9),"Late Season Stage",""))))</f>
        <v/>
      </c>
      <c r="D357">
        <f>IF(MONTH(B357)=1,'General Calculation'!$E$22,IF(MONTH(B357)=2,'General Calculation'!$F$22,IF(MONTH(B357)=3,'General Calculation'!$G$22,IF(MONTH(B357)=4,'General Calculation'!$H$22,IF(MONTH(B357)=5,'General Calculation'!$I$22,IF(MONTH(B357)=6,'General Calculation'!$J$22,IF(MONTH(B357)=7,'General Calculation'!$K$22,IF(MONTH(B357)=8,'General Calculation'!$L$22,IF(MONTH(B357)=9,'General Calculation'!$M$22,IF(MONTH(B357)=10,'General Calculation'!$N$22,IF(MONTH(B357)=11,'General Calculation'!$O$22,IF(MONTH(B357)=12,'General Calculation'!$P$22,""))))))))))))</f>
        <v>5.07</v>
      </c>
      <c r="E357" t="str">
        <f>IF(C357="Initial Stage",'Calculation Sheet Crop 1'!$M$6,IF(C357="Crop Development Phase",'Calculation Sheet Crop 1'!$M$7,IF(C357="Mid Season",'Calculation Sheet Crop 1'!$M$8,IF(C357="Late Season Stage",'Calculation Sheet Crop 1'!$M$9,""))))</f>
        <v/>
      </c>
      <c r="F357">
        <f t="shared" si="66"/>
        <v>0</v>
      </c>
      <c r="P357">
        <f t="shared" si="67"/>
        <v>0</v>
      </c>
      <c r="Q357">
        <f t="shared" si="68"/>
        <v>0</v>
      </c>
      <c r="R357">
        <f t="shared" si="69"/>
        <v>0</v>
      </c>
      <c r="S357">
        <f t="shared" si="70"/>
        <v>0</v>
      </c>
      <c r="T357">
        <f t="shared" si="71"/>
        <v>0</v>
      </c>
      <c r="U357">
        <f t="shared" si="72"/>
        <v>0</v>
      </c>
      <c r="V357">
        <f t="shared" si="73"/>
        <v>0</v>
      </c>
      <c r="W357">
        <f t="shared" si="74"/>
        <v>0</v>
      </c>
      <c r="X357">
        <f t="shared" si="75"/>
        <v>0</v>
      </c>
      <c r="Y357">
        <f t="shared" si="76"/>
        <v>0</v>
      </c>
      <c r="Z357">
        <f t="shared" si="77"/>
        <v>0</v>
      </c>
      <c r="AA357">
        <f t="shared" si="78"/>
        <v>0</v>
      </c>
    </row>
    <row r="358" spans="2:27">
      <c r="B358" s="3">
        <v>43087</v>
      </c>
      <c r="C358" t="str">
        <f>IF(AND(B358&gt;='Calculation Sheet Crop 1'!$K$6,B358&lt;='Calculation Sheet Crop 1'!$L$6),"Initial Stage",IF(AND(B358+1&gt;'Calculation Sheet Crop 1'!$K$7,B358&lt;='Calculation Sheet Crop 1'!$L$7),"Crop Development Phase",IF(AND(B358+1&gt;'Calculation Sheet Crop 1'!$K$8,B358&lt;'Calculation Sheet Crop 1'!$L$8+1),"Mid Season",IF(AND(B358+1&gt;'Calculation Sheet Crop 1'!$K$9,B358-1&lt;'Calculation Sheet Crop 1'!$L$9),"Late Season Stage",""))))</f>
        <v/>
      </c>
      <c r="D358">
        <f>IF(MONTH(B358)=1,'General Calculation'!$E$22,IF(MONTH(B358)=2,'General Calculation'!$F$22,IF(MONTH(B358)=3,'General Calculation'!$G$22,IF(MONTH(B358)=4,'General Calculation'!$H$22,IF(MONTH(B358)=5,'General Calculation'!$I$22,IF(MONTH(B358)=6,'General Calculation'!$J$22,IF(MONTH(B358)=7,'General Calculation'!$K$22,IF(MONTH(B358)=8,'General Calculation'!$L$22,IF(MONTH(B358)=9,'General Calculation'!$M$22,IF(MONTH(B358)=10,'General Calculation'!$N$22,IF(MONTH(B358)=11,'General Calculation'!$O$22,IF(MONTH(B358)=12,'General Calculation'!$P$22,""))))))))))))</f>
        <v>5.07</v>
      </c>
      <c r="E358" t="str">
        <f>IF(C358="Initial Stage",'Calculation Sheet Crop 1'!$M$6,IF(C358="Crop Development Phase",'Calculation Sheet Crop 1'!$M$7,IF(C358="Mid Season",'Calculation Sheet Crop 1'!$M$8,IF(C358="Late Season Stage",'Calculation Sheet Crop 1'!$M$9,""))))</f>
        <v/>
      </c>
      <c r="F358">
        <f t="shared" si="66"/>
        <v>0</v>
      </c>
      <c r="P358">
        <f t="shared" si="67"/>
        <v>0</v>
      </c>
      <c r="Q358">
        <f t="shared" si="68"/>
        <v>0</v>
      </c>
      <c r="R358">
        <f t="shared" si="69"/>
        <v>0</v>
      </c>
      <c r="S358">
        <f t="shared" si="70"/>
        <v>0</v>
      </c>
      <c r="T358">
        <f t="shared" si="71"/>
        <v>0</v>
      </c>
      <c r="U358">
        <f t="shared" si="72"/>
        <v>0</v>
      </c>
      <c r="V358">
        <f t="shared" si="73"/>
        <v>0</v>
      </c>
      <c r="W358">
        <f t="shared" si="74"/>
        <v>0</v>
      </c>
      <c r="X358">
        <f t="shared" si="75"/>
        <v>0</v>
      </c>
      <c r="Y358">
        <f t="shared" si="76"/>
        <v>0</v>
      </c>
      <c r="Z358">
        <f t="shared" si="77"/>
        <v>0</v>
      </c>
      <c r="AA358">
        <f t="shared" si="78"/>
        <v>0</v>
      </c>
    </row>
    <row r="359" spans="2:27">
      <c r="B359" s="3">
        <v>43088</v>
      </c>
      <c r="C359" t="str">
        <f>IF(AND(B359&gt;='Calculation Sheet Crop 1'!$K$6,B359&lt;='Calculation Sheet Crop 1'!$L$6),"Initial Stage",IF(AND(B359+1&gt;'Calculation Sheet Crop 1'!$K$7,B359&lt;='Calculation Sheet Crop 1'!$L$7),"Crop Development Phase",IF(AND(B359+1&gt;'Calculation Sheet Crop 1'!$K$8,B359&lt;'Calculation Sheet Crop 1'!$L$8+1),"Mid Season",IF(AND(B359+1&gt;'Calculation Sheet Crop 1'!$K$9,B359-1&lt;'Calculation Sheet Crop 1'!$L$9),"Late Season Stage",""))))</f>
        <v/>
      </c>
      <c r="D359">
        <f>IF(MONTH(B359)=1,'General Calculation'!$E$22,IF(MONTH(B359)=2,'General Calculation'!$F$22,IF(MONTH(B359)=3,'General Calculation'!$G$22,IF(MONTH(B359)=4,'General Calculation'!$H$22,IF(MONTH(B359)=5,'General Calculation'!$I$22,IF(MONTH(B359)=6,'General Calculation'!$J$22,IF(MONTH(B359)=7,'General Calculation'!$K$22,IF(MONTH(B359)=8,'General Calculation'!$L$22,IF(MONTH(B359)=9,'General Calculation'!$M$22,IF(MONTH(B359)=10,'General Calculation'!$N$22,IF(MONTH(B359)=11,'General Calculation'!$O$22,IF(MONTH(B359)=12,'General Calculation'!$P$22,""))))))))))))</f>
        <v>5.07</v>
      </c>
      <c r="E359" t="str">
        <f>IF(C359="Initial Stage",'Calculation Sheet Crop 1'!$M$6,IF(C359="Crop Development Phase",'Calculation Sheet Crop 1'!$M$7,IF(C359="Mid Season",'Calculation Sheet Crop 1'!$M$8,IF(C359="Late Season Stage",'Calculation Sheet Crop 1'!$M$9,""))))</f>
        <v/>
      </c>
      <c r="F359">
        <f t="shared" si="66"/>
        <v>0</v>
      </c>
      <c r="P359">
        <f t="shared" si="67"/>
        <v>0</v>
      </c>
      <c r="Q359">
        <f t="shared" si="68"/>
        <v>0</v>
      </c>
      <c r="R359">
        <f t="shared" si="69"/>
        <v>0</v>
      </c>
      <c r="S359">
        <f t="shared" si="70"/>
        <v>0</v>
      </c>
      <c r="T359">
        <f t="shared" si="71"/>
        <v>0</v>
      </c>
      <c r="U359">
        <f t="shared" si="72"/>
        <v>0</v>
      </c>
      <c r="V359">
        <f t="shared" si="73"/>
        <v>0</v>
      </c>
      <c r="W359">
        <f t="shared" si="74"/>
        <v>0</v>
      </c>
      <c r="X359">
        <f t="shared" si="75"/>
        <v>0</v>
      </c>
      <c r="Y359">
        <f t="shared" si="76"/>
        <v>0</v>
      </c>
      <c r="Z359">
        <f t="shared" si="77"/>
        <v>0</v>
      </c>
      <c r="AA359">
        <f t="shared" si="78"/>
        <v>0</v>
      </c>
    </row>
    <row r="360" spans="2:27">
      <c r="B360" s="3">
        <v>43089</v>
      </c>
      <c r="C360" t="str">
        <f>IF(AND(B360&gt;='Calculation Sheet Crop 1'!$K$6,B360&lt;='Calculation Sheet Crop 1'!$L$6),"Initial Stage",IF(AND(B360+1&gt;'Calculation Sheet Crop 1'!$K$7,B360&lt;='Calculation Sheet Crop 1'!$L$7),"Crop Development Phase",IF(AND(B360+1&gt;'Calculation Sheet Crop 1'!$K$8,B360&lt;'Calculation Sheet Crop 1'!$L$8+1),"Mid Season",IF(AND(B360+1&gt;'Calculation Sheet Crop 1'!$K$9,B360-1&lt;'Calculation Sheet Crop 1'!$L$9),"Late Season Stage",""))))</f>
        <v/>
      </c>
      <c r="D360">
        <f>IF(MONTH(B360)=1,'General Calculation'!$E$22,IF(MONTH(B360)=2,'General Calculation'!$F$22,IF(MONTH(B360)=3,'General Calculation'!$G$22,IF(MONTH(B360)=4,'General Calculation'!$H$22,IF(MONTH(B360)=5,'General Calculation'!$I$22,IF(MONTH(B360)=6,'General Calculation'!$J$22,IF(MONTH(B360)=7,'General Calculation'!$K$22,IF(MONTH(B360)=8,'General Calculation'!$L$22,IF(MONTH(B360)=9,'General Calculation'!$M$22,IF(MONTH(B360)=10,'General Calculation'!$N$22,IF(MONTH(B360)=11,'General Calculation'!$O$22,IF(MONTH(B360)=12,'General Calculation'!$P$22,""))))))))))))</f>
        <v>5.07</v>
      </c>
      <c r="E360" t="str">
        <f>IF(C360="Initial Stage",'Calculation Sheet Crop 1'!$M$6,IF(C360="Crop Development Phase",'Calculation Sheet Crop 1'!$M$7,IF(C360="Mid Season",'Calculation Sheet Crop 1'!$M$8,IF(C360="Late Season Stage",'Calculation Sheet Crop 1'!$M$9,""))))</f>
        <v/>
      </c>
      <c r="F360">
        <f t="shared" si="66"/>
        <v>0</v>
      </c>
      <c r="P360">
        <f t="shared" si="67"/>
        <v>0</v>
      </c>
      <c r="Q360">
        <f t="shared" si="68"/>
        <v>0</v>
      </c>
      <c r="R360">
        <f t="shared" si="69"/>
        <v>0</v>
      </c>
      <c r="S360">
        <f t="shared" si="70"/>
        <v>0</v>
      </c>
      <c r="T360">
        <f t="shared" si="71"/>
        <v>0</v>
      </c>
      <c r="U360">
        <f t="shared" si="72"/>
        <v>0</v>
      </c>
      <c r="V360">
        <f t="shared" si="73"/>
        <v>0</v>
      </c>
      <c r="W360">
        <f t="shared" si="74"/>
        <v>0</v>
      </c>
      <c r="X360">
        <f t="shared" si="75"/>
        <v>0</v>
      </c>
      <c r="Y360">
        <f t="shared" si="76"/>
        <v>0</v>
      </c>
      <c r="Z360">
        <f t="shared" si="77"/>
        <v>0</v>
      </c>
      <c r="AA360">
        <f t="shared" si="78"/>
        <v>0</v>
      </c>
    </row>
    <row r="361" spans="2:27">
      <c r="B361" s="3">
        <v>43090</v>
      </c>
      <c r="C361" t="str">
        <f>IF(AND(B361&gt;='Calculation Sheet Crop 1'!$K$6,B361&lt;='Calculation Sheet Crop 1'!$L$6),"Initial Stage",IF(AND(B361+1&gt;'Calculation Sheet Crop 1'!$K$7,B361&lt;='Calculation Sheet Crop 1'!$L$7),"Crop Development Phase",IF(AND(B361+1&gt;'Calculation Sheet Crop 1'!$K$8,B361&lt;'Calculation Sheet Crop 1'!$L$8+1),"Mid Season",IF(AND(B361+1&gt;'Calculation Sheet Crop 1'!$K$9,B361-1&lt;'Calculation Sheet Crop 1'!$L$9),"Late Season Stage",""))))</f>
        <v/>
      </c>
      <c r="D361">
        <f>IF(MONTH(B361)=1,'General Calculation'!$E$22,IF(MONTH(B361)=2,'General Calculation'!$F$22,IF(MONTH(B361)=3,'General Calculation'!$G$22,IF(MONTH(B361)=4,'General Calculation'!$H$22,IF(MONTH(B361)=5,'General Calculation'!$I$22,IF(MONTH(B361)=6,'General Calculation'!$J$22,IF(MONTH(B361)=7,'General Calculation'!$K$22,IF(MONTH(B361)=8,'General Calculation'!$L$22,IF(MONTH(B361)=9,'General Calculation'!$M$22,IF(MONTH(B361)=10,'General Calculation'!$N$22,IF(MONTH(B361)=11,'General Calculation'!$O$22,IF(MONTH(B361)=12,'General Calculation'!$P$22,""))))))))))))</f>
        <v>5.07</v>
      </c>
      <c r="E361" t="str">
        <f>IF(C361="Initial Stage",'Calculation Sheet Crop 1'!$M$6,IF(C361="Crop Development Phase",'Calculation Sheet Crop 1'!$M$7,IF(C361="Mid Season",'Calculation Sheet Crop 1'!$M$8,IF(C361="Late Season Stage",'Calculation Sheet Crop 1'!$M$9,""))))</f>
        <v/>
      </c>
      <c r="F361">
        <f t="shared" si="66"/>
        <v>0</v>
      </c>
      <c r="P361">
        <f t="shared" si="67"/>
        <v>0</v>
      </c>
      <c r="Q361">
        <f t="shared" si="68"/>
        <v>0</v>
      </c>
      <c r="R361">
        <f t="shared" si="69"/>
        <v>0</v>
      </c>
      <c r="S361">
        <f t="shared" si="70"/>
        <v>0</v>
      </c>
      <c r="T361">
        <f t="shared" si="71"/>
        <v>0</v>
      </c>
      <c r="U361">
        <f t="shared" si="72"/>
        <v>0</v>
      </c>
      <c r="V361">
        <f t="shared" si="73"/>
        <v>0</v>
      </c>
      <c r="W361">
        <f t="shared" si="74"/>
        <v>0</v>
      </c>
      <c r="X361">
        <f t="shared" si="75"/>
        <v>0</v>
      </c>
      <c r="Y361">
        <f t="shared" si="76"/>
        <v>0</v>
      </c>
      <c r="Z361">
        <f t="shared" si="77"/>
        <v>0</v>
      </c>
      <c r="AA361">
        <f t="shared" si="78"/>
        <v>0</v>
      </c>
    </row>
    <row r="362" spans="2:27">
      <c r="B362" s="3">
        <v>43091</v>
      </c>
      <c r="C362" t="str">
        <f>IF(AND(B362&gt;='Calculation Sheet Crop 1'!$K$6,B362&lt;='Calculation Sheet Crop 1'!$L$6),"Initial Stage",IF(AND(B362+1&gt;'Calculation Sheet Crop 1'!$K$7,B362&lt;='Calculation Sheet Crop 1'!$L$7),"Crop Development Phase",IF(AND(B362+1&gt;'Calculation Sheet Crop 1'!$K$8,B362&lt;'Calculation Sheet Crop 1'!$L$8+1),"Mid Season",IF(AND(B362+1&gt;'Calculation Sheet Crop 1'!$K$9,B362-1&lt;'Calculation Sheet Crop 1'!$L$9),"Late Season Stage",""))))</f>
        <v/>
      </c>
      <c r="D362">
        <f>IF(MONTH(B362)=1,'General Calculation'!$E$22,IF(MONTH(B362)=2,'General Calculation'!$F$22,IF(MONTH(B362)=3,'General Calculation'!$G$22,IF(MONTH(B362)=4,'General Calculation'!$H$22,IF(MONTH(B362)=5,'General Calculation'!$I$22,IF(MONTH(B362)=6,'General Calculation'!$J$22,IF(MONTH(B362)=7,'General Calculation'!$K$22,IF(MONTH(B362)=8,'General Calculation'!$L$22,IF(MONTH(B362)=9,'General Calculation'!$M$22,IF(MONTH(B362)=10,'General Calculation'!$N$22,IF(MONTH(B362)=11,'General Calculation'!$O$22,IF(MONTH(B362)=12,'General Calculation'!$P$22,""))))))))))))</f>
        <v>5.07</v>
      </c>
      <c r="E362" t="str">
        <f>IF(C362="Initial Stage",'Calculation Sheet Crop 1'!$M$6,IF(C362="Crop Development Phase",'Calculation Sheet Crop 1'!$M$7,IF(C362="Mid Season",'Calculation Sheet Crop 1'!$M$8,IF(C362="Late Season Stage",'Calculation Sheet Crop 1'!$M$9,""))))</f>
        <v/>
      </c>
      <c r="F362">
        <f t="shared" si="66"/>
        <v>0</v>
      </c>
      <c r="P362">
        <f t="shared" si="67"/>
        <v>0</v>
      </c>
      <c r="Q362">
        <f t="shared" si="68"/>
        <v>0</v>
      </c>
      <c r="R362">
        <f t="shared" si="69"/>
        <v>0</v>
      </c>
      <c r="S362">
        <f t="shared" si="70"/>
        <v>0</v>
      </c>
      <c r="T362">
        <f t="shared" si="71"/>
        <v>0</v>
      </c>
      <c r="U362">
        <f t="shared" si="72"/>
        <v>0</v>
      </c>
      <c r="V362">
        <f t="shared" si="73"/>
        <v>0</v>
      </c>
      <c r="W362">
        <f t="shared" si="74"/>
        <v>0</v>
      </c>
      <c r="X362">
        <f t="shared" si="75"/>
        <v>0</v>
      </c>
      <c r="Y362">
        <f t="shared" si="76"/>
        <v>0</v>
      </c>
      <c r="Z362">
        <f t="shared" si="77"/>
        <v>0</v>
      </c>
      <c r="AA362">
        <f t="shared" si="78"/>
        <v>0</v>
      </c>
    </row>
    <row r="363" spans="2:27">
      <c r="B363" s="3">
        <v>43092</v>
      </c>
      <c r="C363" t="str">
        <f>IF(AND(B363&gt;='Calculation Sheet Crop 1'!$K$6,B363&lt;='Calculation Sheet Crop 1'!$L$6),"Initial Stage",IF(AND(B363+1&gt;'Calculation Sheet Crop 1'!$K$7,B363&lt;='Calculation Sheet Crop 1'!$L$7),"Crop Development Phase",IF(AND(B363+1&gt;'Calculation Sheet Crop 1'!$K$8,B363&lt;'Calculation Sheet Crop 1'!$L$8+1),"Mid Season",IF(AND(B363+1&gt;'Calculation Sheet Crop 1'!$K$9,B363-1&lt;'Calculation Sheet Crop 1'!$L$9),"Late Season Stage",""))))</f>
        <v/>
      </c>
      <c r="D363">
        <f>IF(MONTH(B363)=1,'General Calculation'!$E$22,IF(MONTH(B363)=2,'General Calculation'!$F$22,IF(MONTH(B363)=3,'General Calculation'!$G$22,IF(MONTH(B363)=4,'General Calculation'!$H$22,IF(MONTH(B363)=5,'General Calculation'!$I$22,IF(MONTH(B363)=6,'General Calculation'!$J$22,IF(MONTH(B363)=7,'General Calculation'!$K$22,IF(MONTH(B363)=8,'General Calculation'!$L$22,IF(MONTH(B363)=9,'General Calculation'!$M$22,IF(MONTH(B363)=10,'General Calculation'!$N$22,IF(MONTH(B363)=11,'General Calculation'!$O$22,IF(MONTH(B363)=12,'General Calculation'!$P$22,""))))))))))))</f>
        <v>5.07</v>
      </c>
      <c r="E363" t="str">
        <f>IF(C363="Initial Stage",'Calculation Sheet Crop 1'!$M$6,IF(C363="Crop Development Phase",'Calculation Sheet Crop 1'!$M$7,IF(C363="Mid Season",'Calculation Sheet Crop 1'!$M$8,IF(C363="Late Season Stage",'Calculation Sheet Crop 1'!$M$9,""))))</f>
        <v/>
      </c>
      <c r="F363">
        <f t="shared" si="66"/>
        <v>0</v>
      </c>
      <c r="P363">
        <f t="shared" si="67"/>
        <v>0</v>
      </c>
      <c r="Q363">
        <f t="shared" si="68"/>
        <v>0</v>
      </c>
      <c r="R363">
        <f t="shared" si="69"/>
        <v>0</v>
      </c>
      <c r="S363">
        <f t="shared" si="70"/>
        <v>0</v>
      </c>
      <c r="T363">
        <f t="shared" si="71"/>
        <v>0</v>
      </c>
      <c r="U363">
        <f t="shared" si="72"/>
        <v>0</v>
      </c>
      <c r="V363">
        <f t="shared" si="73"/>
        <v>0</v>
      </c>
      <c r="W363">
        <f t="shared" si="74"/>
        <v>0</v>
      </c>
      <c r="X363">
        <f t="shared" si="75"/>
        <v>0</v>
      </c>
      <c r="Y363">
        <f t="shared" si="76"/>
        <v>0</v>
      </c>
      <c r="Z363">
        <f t="shared" si="77"/>
        <v>0</v>
      </c>
      <c r="AA363">
        <f t="shared" si="78"/>
        <v>0</v>
      </c>
    </row>
    <row r="364" spans="2:27">
      <c r="B364" s="3">
        <v>43093</v>
      </c>
      <c r="C364" t="str">
        <f>IF(AND(B364&gt;='Calculation Sheet Crop 1'!$K$6,B364&lt;='Calculation Sheet Crop 1'!$L$6),"Initial Stage",IF(AND(B364+1&gt;'Calculation Sheet Crop 1'!$K$7,B364&lt;='Calculation Sheet Crop 1'!$L$7),"Crop Development Phase",IF(AND(B364+1&gt;'Calculation Sheet Crop 1'!$K$8,B364&lt;'Calculation Sheet Crop 1'!$L$8+1),"Mid Season",IF(AND(B364+1&gt;'Calculation Sheet Crop 1'!$K$9,B364-1&lt;'Calculation Sheet Crop 1'!$L$9),"Late Season Stage",""))))</f>
        <v/>
      </c>
      <c r="D364">
        <f>IF(MONTH(B364)=1,'General Calculation'!$E$22,IF(MONTH(B364)=2,'General Calculation'!$F$22,IF(MONTH(B364)=3,'General Calculation'!$G$22,IF(MONTH(B364)=4,'General Calculation'!$H$22,IF(MONTH(B364)=5,'General Calculation'!$I$22,IF(MONTH(B364)=6,'General Calculation'!$J$22,IF(MONTH(B364)=7,'General Calculation'!$K$22,IF(MONTH(B364)=8,'General Calculation'!$L$22,IF(MONTH(B364)=9,'General Calculation'!$M$22,IF(MONTH(B364)=10,'General Calculation'!$N$22,IF(MONTH(B364)=11,'General Calculation'!$O$22,IF(MONTH(B364)=12,'General Calculation'!$P$22,""))))))))))))</f>
        <v>5.07</v>
      </c>
      <c r="E364" t="str">
        <f>IF(C364="Initial Stage",'Calculation Sheet Crop 1'!$M$6,IF(C364="Crop Development Phase",'Calculation Sheet Crop 1'!$M$7,IF(C364="Mid Season",'Calculation Sheet Crop 1'!$M$8,IF(C364="Late Season Stage",'Calculation Sheet Crop 1'!$M$9,""))))</f>
        <v/>
      </c>
      <c r="F364">
        <f t="shared" si="66"/>
        <v>0</v>
      </c>
      <c r="P364">
        <f t="shared" si="67"/>
        <v>0</v>
      </c>
      <c r="Q364">
        <f t="shared" si="68"/>
        <v>0</v>
      </c>
      <c r="R364">
        <f t="shared" si="69"/>
        <v>0</v>
      </c>
      <c r="S364">
        <f t="shared" si="70"/>
        <v>0</v>
      </c>
      <c r="T364">
        <f t="shared" si="71"/>
        <v>0</v>
      </c>
      <c r="U364">
        <f t="shared" si="72"/>
        <v>0</v>
      </c>
      <c r="V364">
        <f t="shared" si="73"/>
        <v>0</v>
      </c>
      <c r="W364">
        <f t="shared" si="74"/>
        <v>0</v>
      </c>
      <c r="X364">
        <f t="shared" si="75"/>
        <v>0</v>
      </c>
      <c r="Y364">
        <f t="shared" si="76"/>
        <v>0</v>
      </c>
      <c r="Z364">
        <f t="shared" si="77"/>
        <v>0</v>
      </c>
      <c r="AA364">
        <f t="shared" si="78"/>
        <v>0</v>
      </c>
    </row>
    <row r="365" spans="2:27">
      <c r="B365" s="3">
        <v>43094</v>
      </c>
      <c r="C365" t="str">
        <f>IF(AND(B365&gt;='Calculation Sheet Crop 1'!$K$6,B365&lt;='Calculation Sheet Crop 1'!$L$6),"Initial Stage",IF(AND(B365+1&gt;'Calculation Sheet Crop 1'!$K$7,B365&lt;='Calculation Sheet Crop 1'!$L$7),"Crop Development Phase",IF(AND(B365+1&gt;'Calculation Sheet Crop 1'!$K$8,B365&lt;'Calculation Sheet Crop 1'!$L$8+1),"Mid Season",IF(AND(B365+1&gt;'Calculation Sheet Crop 1'!$K$9,B365-1&lt;'Calculation Sheet Crop 1'!$L$9),"Late Season Stage",""))))</f>
        <v/>
      </c>
      <c r="D365">
        <f>IF(MONTH(B365)=1,'General Calculation'!$E$22,IF(MONTH(B365)=2,'General Calculation'!$F$22,IF(MONTH(B365)=3,'General Calculation'!$G$22,IF(MONTH(B365)=4,'General Calculation'!$H$22,IF(MONTH(B365)=5,'General Calculation'!$I$22,IF(MONTH(B365)=6,'General Calculation'!$J$22,IF(MONTH(B365)=7,'General Calculation'!$K$22,IF(MONTH(B365)=8,'General Calculation'!$L$22,IF(MONTH(B365)=9,'General Calculation'!$M$22,IF(MONTH(B365)=10,'General Calculation'!$N$22,IF(MONTH(B365)=11,'General Calculation'!$O$22,IF(MONTH(B365)=12,'General Calculation'!$P$22,""))))))))))))</f>
        <v>5.07</v>
      </c>
      <c r="E365" t="str">
        <f>IF(C365="Initial Stage",'Calculation Sheet Crop 1'!$M$6,IF(C365="Crop Development Phase",'Calculation Sheet Crop 1'!$M$7,IF(C365="Mid Season",'Calculation Sheet Crop 1'!$M$8,IF(C365="Late Season Stage",'Calculation Sheet Crop 1'!$M$9,""))))</f>
        <v/>
      </c>
      <c r="F365">
        <f t="shared" si="66"/>
        <v>0</v>
      </c>
      <c r="P365">
        <f t="shared" si="67"/>
        <v>0</v>
      </c>
      <c r="Q365">
        <f t="shared" si="68"/>
        <v>0</v>
      </c>
      <c r="R365">
        <f t="shared" si="69"/>
        <v>0</v>
      </c>
      <c r="S365">
        <f t="shared" si="70"/>
        <v>0</v>
      </c>
      <c r="T365">
        <f t="shared" si="71"/>
        <v>0</v>
      </c>
      <c r="U365">
        <f t="shared" si="72"/>
        <v>0</v>
      </c>
      <c r="V365">
        <f t="shared" si="73"/>
        <v>0</v>
      </c>
      <c r="W365">
        <f t="shared" si="74"/>
        <v>0</v>
      </c>
      <c r="X365">
        <f t="shared" si="75"/>
        <v>0</v>
      </c>
      <c r="Y365">
        <f t="shared" si="76"/>
        <v>0</v>
      </c>
      <c r="Z365">
        <f t="shared" si="77"/>
        <v>0</v>
      </c>
      <c r="AA365">
        <f t="shared" si="78"/>
        <v>0</v>
      </c>
    </row>
    <row r="366" spans="2:27">
      <c r="B366" s="3">
        <v>43095</v>
      </c>
      <c r="C366" t="str">
        <f>IF(AND(B366&gt;='Calculation Sheet Crop 1'!$K$6,B366&lt;='Calculation Sheet Crop 1'!$L$6),"Initial Stage",IF(AND(B366+1&gt;'Calculation Sheet Crop 1'!$K$7,B366&lt;='Calculation Sheet Crop 1'!$L$7),"Crop Development Phase",IF(AND(B366+1&gt;'Calculation Sheet Crop 1'!$K$8,B366&lt;'Calculation Sheet Crop 1'!$L$8+1),"Mid Season",IF(AND(B366+1&gt;'Calculation Sheet Crop 1'!$K$9,B366-1&lt;'Calculation Sheet Crop 1'!$L$9),"Late Season Stage",""))))</f>
        <v/>
      </c>
      <c r="D366">
        <f>IF(MONTH(B366)=1,'General Calculation'!$E$22,IF(MONTH(B366)=2,'General Calculation'!$F$22,IF(MONTH(B366)=3,'General Calculation'!$G$22,IF(MONTH(B366)=4,'General Calculation'!$H$22,IF(MONTH(B366)=5,'General Calculation'!$I$22,IF(MONTH(B366)=6,'General Calculation'!$J$22,IF(MONTH(B366)=7,'General Calculation'!$K$22,IF(MONTH(B366)=8,'General Calculation'!$L$22,IF(MONTH(B366)=9,'General Calculation'!$M$22,IF(MONTH(B366)=10,'General Calculation'!$N$22,IF(MONTH(B366)=11,'General Calculation'!$O$22,IF(MONTH(B366)=12,'General Calculation'!$P$22,""))))))))))))</f>
        <v>5.07</v>
      </c>
      <c r="E366" t="str">
        <f>IF(C366="Initial Stage",'Calculation Sheet Crop 1'!$M$6,IF(C366="Crop Development Phase",'Calculation Sheet Crop 1'!$M$7,IF(C366="Mid Season",'Calculation Sheet Crop 1'!$M$8,IF(C366="Late Season Stage",'Calculation Sheet Crop 1'!$M$9,""))))</f>
        <v/>
      </c>
      <c r="F366">
        <f t="shared" si="66"/>
        <v>0</v>
      </c>
      <c r="P366">
        <f t="shared" si="67"/>
        <v>0</v>
      </c>
      <c r="Q366">
        <f t="shared" si="68"/>
        <v>0</v>
      </c>
      <c r="R366">
        <f t="shared" si="69"/>
        <v>0</v>
      </c>
      <c r="S366">
        <f t="shared" si="70"/>
        <v>0</v>
      </c>
      <c r="T366">
        <f t="shared" si="71"/>
        <v>0</v>
      </c>
      <c r="U366">
        <f t="shared" si="72"/>
        <v>0</v>
      </c>
      <c r="V366">
        <f t="shared" si="73"/>
        <v>0</v>
      </c>
      <c r="W366">
        <f t="shared" si="74"/>
        <v>0</v>
      </c>
      <c r="X366">
        <f t="shared" si="75"/>
        <v>0</v>
      </c>
      <c r="Y366">
        <f t="shared" si="76"/>
        <v>0</v>
      </c>
      <c r="Z366">
        <f t="shared" si="77"/>
        <v>0</v>
      </c>
      <c r="AA366">
        <f t="shared" si="78"/>
        <v>0</v>
      </c>
    </row>
    <row r="367" spans="2:27">
      <c r="B367" s="3">
        <v>43096</v>
      </c>
      <c r="C367" t="str">
        <f>IF(AND(B367&gt;='Calculation Sheet Crop 1'!$K$6,B367&lt;='Calculation Sheet Crop 1'!$L$6),"Initial Stage",IF(AND(B367+1&gt;'Calculation Sheet Crop 1'!$K$7,B367&lt;='Calculation Sheet Crop 1'!$L$7),"Crop Development Phase",IF(AND(B367+1&gt;'Calculation Sheet Crop 1'!$K$8,B367&lt;'Calculation Sheet Crop 1'!$L$8+1),"Mid Season",IF(AND(B367+1&gt;'Calculation Sheet Crop 1'!$K$9,B367-1&lt;'Calculation Sheet Crop 1'!$L$9),"Late Season Stage",""))))</f>
        <v/>
      </c>
      <c r="D367">
        <f>IF(MONTH(B367)=1,'General Calculation'!$E$22,IF(MONTH(B367)=2,'General Calculation'!$F$22,IF(MONTH(B367)=3,'General Calculation'!$G$22,IF(MONTH(B367)=4,'General Calculation'!$H$22,IF(MONTH(B367)=5,'General Calculation'!$I$22,IF(MONTH(B367)=6,'General Calculation'!$J$22,IF(MONTH(B367)=7,'General Calculation'!$K$22,IF(MONTH(B367)=8,'General Calculation'!$L$22,IF(MONTH(B367)=9,'General Calculation'!$M$22,IF(MONTH(B367)=10,'General Calculation'!$N$22,IF(MONTH(B367)=11,'General Calculation'!$O$22,IF(MONTH(B367)=12,'General Calculation'!$P$22,""))))))))))))</f>
        <v>5.07</v>
      </c>
      <c r="E367" t="str">
        <f>IF(C367="Initial Stage",'Calculation Sheet Crop 1'!$M$6,IF(C367="Crop Development Phase",'Calculation Sheet Crop 1'!$M$7,IF(C367="Mid Season",'Calculation Sheet Crop 1'!$M$8,IF(C367="Late Season Stage",'Calculation Sheet Crop 1'!$M$9,""))))</f>
        <v/>
      </c>
      <c r="F367">
        <f t="shared" si="66"/>
        <v>0</v>
      </c>
      <c r="P367">
        <f t="shared" si="67"/>
        <v>0</v>
      </c>
      <c r="Q367">
        <f t="shared" si="68"/>
        <v>0</v>
      </c>
      <c r="R367">
        <f t="shared" si="69"/>
        <v>0</v>
      </c>
      <c r="S367">
        <f t="shared" si="70"/>
        <v>0</v>
      </c>
      <c r="T367">
        <f t="shared" si="71"/>
        <v>0</v>
      </c>
      <c r="U367">
        <f t="shared" si="72"/>
        <v>0</v>
      </c>
      <c r="V367">
        <f t="shared" si="73"/>
        <v>0</v>
      </c>
      <c r="W367">
        <f t="shared" si="74"/>
        <v>0</v>
      </c>
      <c r="X367">
        <f t="shared" si="75"/>
        <v>0</v>
      </c>
      <c r="Y367">
        <f t="shared" si="76"/>
        <v>0</v>
      </c>
      <c r="Z367">
        <f t="shared" si="77"/>
        <v>0</v>
      </c>
      <c r="AA367">
        <f t="shared" si="78"/>
        <v>0</v>
      </c>
    </row>
    <row r="368" spans="2:27">
      <c r="B368" s="3">
        <v>43097</v>
      </c>
      <c r="C368" t="str">
        <f>IF(AND(B368&gt;='Calculation Sheet Crop 1'!$K$6,B368&lt;='Calculation Sheet Crop 1'!$L$6),"Initial Stage",IF(AND(B368+1&gt;'Calculation Sheet Crop 1'!$K$7,B368&lt;='Calculation Sheet Crop 1'!$L$7),"Crop Development Phase",IF(AND(B368+1&gt;'Calculation Sheet Crop 1'!$K$8,B368&lt;'Calculation Sheet Crop 1'!$L$8+1),"Mid Season",IF(AND(B368+1&gt;'Calculation Sheet Crop 1'!$K$9,B368-1&lt;'Calculation Sheet Crop 1'!$L$9),"Late Season Stage",""))))</f>
        <v/>
      </c>
      <c r="D368">
        <f>IF(MONTH(B368)=1,'General Calculation'!$E$22,IF(MONTH(B368)=2,'General Calculation'!$F$22,IF(MONTH(B368)=3,'General Calculation'!$G$22,IF(MONTH(B368)=4,'General Calculation'!$H$22,IF(MONTH(B368)=5,'General Calculation'!$I$22,IF(MONTH(B368)=6,'General Calculation'!$J$22,IF(MONTH(B368)=7,'General Calculation'!$K$22,IF(MONTH(B368)=8,'General Calculation'!$L$22,IF(MONTH(B368)=9,'General Calculation'!$M$22,IF(MONTH(B368)=10,'General Calculation'!$N$22,IF(MONTH(B368)=11,'General Calculation'!$O$22,IF(MONTH(B368)=12,'General Calculation'!$P$22,""))))))))))))</f>
        <v>5.07</v>
      </c>
      <c r="E368" t="str">
        <f>IF(C368="Initial Stage",'Calculation Sheet Crop 1'!$M$6,IF(C368="Crop Development Phase",'Calculation Sheet Crop 1'!$M$7,IF(C368="Mid Season",'Calculation Sheet Crop 1'!$M$8,IF(C368="Late Season Stage",'Calculation Sheet Crop 1'!$M$9,""))))</f>
        <v/>
      </c>
      <c r="F368">
        <f t="shared" si="66"/>
        <v>0</v>
      </c>
      <c r="P368">
        <f t="shared" si="67"/>
        <v>0</v>
      </c>
      <c r="Q368">
        <f t="shared" si="68"/>
        <v>0</v>
      </c>
      <c r="R368">
        <f t="shared" si="69"/>
        <v>0</v>
      </c>
      <c r="S368">
        <f t="shared" si="70"/>
        <v>0</v>
      </c>
      <c r="T368">
        <f t="shared" si="71"/>
        <v>0</v>
      </c>
      <c r="U368">
        <f t="shared" si="72"/>
        <v>0</v>
      </c>
      <c r="V368">
        <f t="shared" si="73"/>
        <v>0</v>
      </c>
      <c r="W368">
        <f t="shared" si="74"/>
        <v>0</v>
      </c>
      <c r="X368">
        <f t="shared" si="75"/>
        <v>0</v>
      </c>
      <c r="Y368">
        <f t="shared" si="76"/>
        <v>0</v>
      </c>
      <c r="Z368">
        <f t="shared" si="77"/>
        <v>0</v>
      </c>
      <c r="AA368">
        <f t="shared" si="78"/>
        <v>0</v>
      </c>
    </row>
    <row r="369" spans="2:27">
      <c r="B369" s="3">
        <v>43098</v>
      </c>
      <c r="C369" t="str">
        <f>IF(AND(B369&gt;='Calculation Sheet Crop 1'!$K$6,B369&lt;='Calculation Sheet Crop 1'!$L$6),"Initial Stage",IF(AND(B369+1&gt;'Calculation Sheet Crop 1'!$K$7,B369&lt;='Calculation Sheet Crop 1'!$L$7),"Crop Development Phase",IF(AND(B369+1&gt;'Calculation Sheet Crop 1'!$K$8,B369&lt;'Calculation Sheet Crop 1'!$L$8+1),"Mid Season",IF(AND(B369+1&gt;'Calculation Sheet Crop 1'!$K$9,B369-1&lt;'Calculation Sheet Crop 1'!$L$9),"Late Season Stage",""))))</f>
        <v/>
      </c>
      <c r="D369">
        <f>IF(MONTH(B369)=1,'General Calculation'!$E$22,IF(MONTH(B369)=2,'General Calculation'!$F$22,IF(MONTH(B369)=3,'General Calculation'!$G$22,IF(MONTH(B369)=4,'General Calculation'!$H$22,IF(MONTH(B369)=5,'General Calculation'!$I$22,IF(MONTH(B369)=6,'General Calculation'!$J$22,IF(MONTH(B369)=7,'General Calculation'!$K$22,IF(MONTH(B369)=8,'General Calculation'!$L$22,IF(MONTH(B369)=9,'General Calculation'!$M$22,IF(MONTH(B369)=10,'General Calculation'!$N$22,IF(MONTH(B369)=11,'General Calculation'!$O$22,IF(MONTH(B369)=12,'General Calculation'!$P$22,""))))))))))))</f>
        <v>5.07</v>
      </c>
      <c r="E369" t="str">
        <f>IF(C369="Initial Stage",'Calculation Sheet Crop 1'!$M$6,IF(C369="Crop Development Phase",'Calculation Sheet Crop 1'!$M$7,IF(C369="Mid Season",'Calculation Sheet Crop 1'!$M$8,IF(C369="Late Season Stage",'Calculation Sheet Crop 1'!$M$9,""))))</f>
        <v/>
      </c>
      <c r="F369">
        <f t="shared" si="66"/>
        <v>0</v>
      </c>
      <c r="P369">
        <f t="shared" si="67"/>
        <v>0</v>
      </c>
      <c r="Q369">
        <f t="shared" si="68"/>
        <v>0</v>
      </c>
      <c r="R369">
        <f t="shared" si="69"/>
        <v>0</v>
      </c>
      <c r="S369">
        <f t="shared" si="70"/>
        <v>0</v>
      </c>
      <c r="T369">
        <f t="shared" si="71"/>
        <v>0</v>
      </c>
      <c r="U369">
        <f t="shared" si="72"/>
        <v>0</v>
      </c>
      <c r="V369">
        <f t="shared" si="73"/>
        <v>0</v>
      </c>
      <c r="W369">
        <f t="shared" si="74"/>
        <v>0</v>
      </c>
      <c r="X369">
        <f t="shared" si="75"/>
        <v>0</v>
      </c>
      <c r="Y369">
        <f t="shared" si="76"/>
        <v>0</v>
      </c>
      <c r="Z369">
        <f t="shared" si="77"/>
        <v>0</v>
      </c>
      <c r="AA369">
        <f t="shared" si="78"/>
        <v>0</v>
      </c>
    </row>
    <row r="370" spans="2:27">
      <c r="B370" s="3">
        <v>43099</v>
      </c>
      <c r="C370" t="str">
        <f>IF(AND(B370&gt;='Calculation Sheet Crop 1'!$K$6,B370&lt;='Calculation Sheet Crop 1'!$L$6),"Initial Stage",IF(AND(B370+1&gt;'Calculation Sheet Crop 1'!$K$7,B370&lt;='Calculation Sheet Crop 1'!$L$7),"Crop Development Phase",IF(AND(B370+1&gt;'Calculation Sheet Crop 1'!$K$8,B370&lt;'Calculation Sheet Crop 1'!$L$8+1),"Mid Season",IF(AND(B370+1&gt;'Calculation Sheet Crop 1'!$K$9,B370-1&lt;'Calculation Sheet Crop 1'!$L$9),"Late Season Stage",""))))</f>
        <v/>
      </c>
      <c r="D370">
        <f>IF(MONTH(B370)=1,'General Calculation'!$E$22,IF(MONTH(B370)=2,'General Calculation'!$F$22,IF(MONTH(B370)=3,'General Calculation'!$G$22,IF(MONTH(B370)=4,'General Calculation'!$H$22,IF(MONTH(B370)=5,'General Calculation'!$I$22,IF(MONTH(B370)=6,'General Calculation'!$J$22,IF(MONTH(B370)=7,'General Calculation'!$K$22,IF(MONTH(B370)=8,'General Calculation'!$L$22,IF(MONTH(B370)=9,'General Calculation'!$M$22,IF(MONTH(B370)=10,'General Calculation'!$N$22,IF(MONTH(B370)=11,'General Calculation'!$O$22,IF(MONTH(B370)=12,'General Calculation'!$P$22,""))))))))))))</f>
        <v>5.07</v>
      </c>
      <c r="E370" t="str">
        <f>IF(C370="Initial Stage",'Calculation Sheet Crop 1'!$M$6,IF(C370="Crop Development Phase",'Calculation Sheet Crop 1'!$M$7,IF(C370="Mid Season",'Calculation Sheet Crop 1'!$M$8,IF(C370="Late Season Stage",'Calculation Sheet Crop 1'!$M$9,""))))</f>
        <v/>
      </c>
      <c r="F370">
        <f t="shared" si="66"/>
        <v>0</v>
      </c>
      <c r="P370">
        <f t="shared" si="67"/>
        <v>0</v>
      </c>
      <c r="Q370">
        <f t="shared" si="68"/>
        <v>0</v>
      </c>
      <c r="R370">
        <f t="shared" si="69"/>
        <v>0</v>
      </c>
      <c r="S370">
        <f t="shared" si="70"/>
        <v>0</v>
      </c>
      <c r="T370">
        <f t="shared" si="71"/>
        <v>0</v>
      </c>
      <c r="U370">
        <f t="shared" si="72"/>
        <v>0</v>
      </c>
      <c r="V370">
        <f t="shared" si="73"/>
        <v>0</v>
      </c>
      <c r="W370">
        <f t="shared" si="74"/>
        <v>0</v>
      </c>
      <c r="X370">
        <f t="shared" si="75"/>
        <v>0</v>
      </c>
      <c r="Y370">
        <f t="shared" si="76"/>
        <v>0</v>
      </c>
      <c r="Z370">
        <f t="shared" si="77"/>
        <v>0</v>
      </c>
      <c r="AA370">
        <f t="shared" si="78"/>
        <v>0</v>
      </c>
    </row>
    <row r="371" spans="2:27">
      <c r="B371" s="3">
        <v>43100</v>
      </c>
      <c r="C371" t="str">
        <f>IF(AND(B371&gt;='Calculation Sheet Crop 1'!$K$6,B371&lt;='Calculation Sheet Crop 1'!$L$6),"Initial Stage",IF(AND(B371+1&gt;'Calculation Sheet Crop 1'!$K$7,B371&lt;='Calculation Sheet Crop 1'!$L$7),"Crop Development Phase",IF(AND(B371+1&gt;'Calculation Sheet Crop 1'!$K$8,B371&lt;'Calculation Sheet Crop 1'!$L$8+1),"Mid Season",IF(AND(B371+1&gt;'Calculation Sheet Crop 1'!$K$9,B371-1&lt;'Calculation Sheet Crop 1'!$L$9),"Late Season Stage",""))))</f>
        <v/>
      </c>
      <c r="D371">
        <f>IF(MONTH(B371)=1,'General Calculation'!$E$22,IF(MONTH(B371)=2,'General Calculation'!$F$22,IF(MONTH(B371)=3,'General Calculation'!$G$22,IF(MONTH(B371)=4,'General Calculation'!$H$22,IF(MONTH(B371)=5,'General Calculation'!$I$22,IF(MONTH(B371)=6,'General Calculation'!$J$22,IF(MONTH(B371)=7,'General Calculation'!$K$22,IF(MONTH(B371)=8,'General Calculation'!$L$22,IF(MONTH(B371)=9,'General Calculation'!$M$22,IF(MONTH(B371)=10,'General Calculation'!$N$22,IF(MONTH(B371)=11,'General Calculation'!$O$22,IF(MONTH(B371)=12,'General Calculation'!$P$22,""))))))))))))</f>
        <v>5.07</v>
      </c>
      <c r="E371" t="str">
        <f>IF(C371="Initial Stage",'Calculation Sheet Crop 1'!$M$6,IF(C371="Crop Development Phase",'Calculation Sheet Crop 1'!$M$7,IF(C371="Mid Season",'Calculation Sheet Crop 1'!$M$8,IF(C371="Late Season Stage",'Calculation Sheet Crop 1'!$M$9,""))))</f>
        <v/>
      </c>
      <c r="F371">
        <f t="shared" si="66"/>
        <v>0</v>
      </c>
      <c r="P371">
        <f t="shared" si="67"/>
        <v>0</v>
      </c>
      <c r="Q371">
        <f t="shared" si="68"/>
        <v>0</v>
      </c>
      <c r="R371">
        <f t="shared" si="69"/>
        <v>0</v>
      </c>
      <c r="S371">
        <f t="shared" si="70"/>
        <v>0</v>
      </c>
      <c r="T371">
        <f t="shared" si="71"/>
        <v>0</v>
      </c>
      <c r="U371">
        <f t="shared" si="72"/>
        <v>0</v>
      </c>
      <c r="V371">
        <f t="shared" si="73"/>
        <v>0</v>
      </c>
      <c r="W371">
        <f t="shared" si="74"/>
        <v>0</v>
      </c>
      <c r="X371">
        <f t="shared" si="75"/>
        <v>0</v>
      </c>
      <c r="Y371">
        <f t="shared" si="76"/>
        <v>0</v>
      </c>
      <c r="Z371">
        <f t="shared" si="77"/>
        <v>0</v>
      </c>
      <c r="AA371">
        <f t="shared" si="78"/>
        <v>0</v>
      </c>
    </row>
    <row r="372" spans="2:27">
      <c r="B372" s="3">
        <v>43101</v>
      </c>
      <c r="C372" t="str">
        <f>IF(AND(B372&gt;='Calculation Sheet Crop 1'!$K$6,B372&lt;='Calculation Sheet Crop 1'!$L$6),"Initial Stage",IF(AND(B372+1&gt;'Calculation Sheet Crop 1'!$K$7,B372&lt;='Calculation Sheet Crop 1'!$L$7),"Crop Development Phase",IF(AND(B372+1&gt;'Calculation Sheet Crop 1'!$K$8,B372&lt;'Calculation Sheet Crop 1'!$L$8+1),"Mid Season",IF(AND(B372+1&gt;'Calculation Sheet Crop 1'!$K$9,B372-1&lt;'Calculation Sheet Crop 1'!$L$9),"Late Season Stage",""))))</f>
        <v/>
      </c>
      <c r="D372">
        <f>IF(MONTH(B372)=1,'General Calculation'!$E$22,IF(MONTH(B372)=2,'General Calculation'!$F$22,IF(MONTH(B372)=3,'General Calculation'!$G$22,IF(MONTH(B372)=4,'General Calculation'!$H$22,IF(MONTH(B372)=5,'General Calculation'!$I$22,IF(MONTH(B372)=6,'General Calculation'!$J$22,IF(MONTH(B372)=7,'General Calculation'!$K$22,IF(MONTH(B372)=8,'General Calculation'!$L$22,IF(MONTH(B372)=9,'General Calculation'!$M$22,IF(MONTH(B372)=10,'General Calculation'!$N$22,IF(MONTH(B372)=11,'General Calculation'!$O$22,IF(MONTH(B372)=12,'General Calculation'!$P$22,""))))))))))))</f>
        <v>5.07</v>
      </c>
      <c r="E372" t="str">
        <f>IF(C372="Initial Stage",'Calculation Sheet Crop 1'!$M$6,IF(C372="Crop Development Phase",'Calculation Sheet Crop 1'!$M$7,IF(C372="Mid Season",'Calculation Sheet Crop 1'!$M$8,IF(C372="Late Season Stage",'Calculation Sheet Crop 1'!$M$9,""))))</f>
        <v/>
      </c>
      <c r="F372">
        <f t="shared" si="66"/>
        <v>0</v>
      </c>
      <c r="P372">
        <f t="shared" si="67"/>
        <v>0</v>
      </c>
      <c r="Q372">
        <f t="shared" si="68"/>
        <v>0</v>
      </c>
      <c r="R372">
        <f t="shared" si="69"/>
        <v>0</v>
      </c>
      <c r="S372">
        <f t="shared" si="70"/>
        <v>0</v>
      </c>
      <c r="T372">
        <f t="shared" si="71"/>
        <v>0</v>
      </c>
      <c r="U372">
        <f t="shared" si="72"/>
        <v>0</v>
      </c>
      <c r="V372">
        <f t="shared" si="73"/>
        <v>0</v>
      </c>
      <c r="W372">
        <f t="shared" si="74"/>
        <v>0</v>
      </c>
      <c r="X372">
        <f t="shared" si="75"/>
        <v>0</v>
      </c>
      <c r="Y372">
        <f t="shared" si="76"/>
        <v>0</v>
      </c>
      <c r="Z372">
        <f t="shared" si="77"/>
        <v>0</v>
      </c>
      <c r="AA372">
        <f t="shared" si="78"/>
        <v>0</v>
      </c>
    </row>
    <row r="373" spans="2:27">
      <c r="B373" s="3">
        <v>43102</v>
      </c>
      <c r="C373" t="str">
        <f>IF(AND(B373&gt;='Calculation Sheet Crop 1'!$K$6,B373&lt;='Calculation Sheet Crop 1'!$L$6),"Initial Stage",IF(AND(B373+1&gt;'Calculation Sheet Crop 1'!$K$7,B373&lt;='Calculation Sheet Crop 1'!$L$7),"Crop Development Phase",IF(AND(B373+1&gt;'Calculation Sheet Crop 1'!$K$8,B373&lt;'Calculation Sheet Crop 1'!$L$8+1),"Mid Season",IF(AND(B373+1&gt;'Calculation Sheet Crop 1'!$K$9,B373-1&lt;'Calculation Sheet Crop 1'!$L$9),"Late Season Stage",""))))</f>
        <v/>
      </c>
      <c r="D373">
        <f>IF(MONTH(B373)=1,'General Calculation'!$E$22,IF(MONTH(B373)=2,'General Calculation'!$F$22,IF(MONTH(B373)=3,'General Calculation'!$G$22,IF(MONTH(B373)=4,'General Calculation'!$H$22,IF(MONTH(B373)=5,'General Calculation'!$I$22,IF(MONTH(B373)=6,'General Calculation'!$J$22,IF(MONTH(B373)=7,'General Calculation'!$K$22,IF(MONTH(B373)=8,'General Calculation'!$L$22,IF(MONTH(B373)=9,'General Calculation'!$M$22,IF(MONTH(B373)=10,'General Calculation'!$N$22,IF(MONTH(B373)=11,'General Calculation'!$O$22,IF(MONTH(B373)=12,'General Calculation'!$P$22,""))))))))))))</f>
        <v>5.07</v>
      </c>
      <c r="E373" t="str">
        <f>IF(C373="Initial Stage",'Calculation Sheet Crop 1'!$M$6,IF(C373="Crop Development Phase",'Calculation Sheet Crop 1'!$M$7,IF(C373="Mid Season",'Calculation Sheet Crop 1'!$M$8,IF(C373="Late Season Stage",'Calculation Sheet Crop 1'!$M$9,""))))</f>
        <v/>
      </c>
      <c r="F373">
        <f t="shared" si="66"/>
        <v>0</v>
      </c>
      <c r="P373">
        <f t="shared" si="67"/>
        <v>0</v>
      </c>
      <c r="Q373">
        <f t="shared" si="68"/>
        <v>0</v>
      </c>
      <c r="R373">
        <f t="shared" si="69"/>
        <v>0</v>
      </c>
      <c r="S373">
        <f t="shared" si="70"/>
        <v>0</v>
      </c>
      <c r="T373">
        <f t="shared" si="71"/>
        <v>0</v>
      </c>
      <c r="U373">
        <f t="shared" si="72"/>
        <v>0</v>
      </c>
      <c r="V373">
        <f t="shared" si="73"/>
        <v>0</v>
      </c>
      <c r="W373">
        <f t="shared" si="74"/>
        <v>0</v>
      </c>
      <c r="X373">
        <f t="shared" si="75"/>
        <v>0</v>
      </c>
      <c r="Y373">
        <f t="shared" si="76"/>
        <v>0</v>
      </c>
      <c r="Z373">
        <f t="shared" si="77"/>
        <v>0</v>
      </c>
      <c r="AA373">
        <f t="shared" si="78"/>
        <v>0</v>
      </c>
    </row>
    <row r="374" spans="2:27">
      <c r="B374" s="3">
        <v>43103</v>
      </c>
      <c r="C374" t="str">
        <f>IF(AND(B374&gt;='Calculation Sheet Crop 1'!$K$6,B374&lt;='Calculation Sheet Crop 1'!$L$6),"Initial Stage",IF(AND(B374+1&gt;'Calculation Sheet Crop 1'!$K$7,B374&lt;='Calculation Sheet Crop 1'!$L$7),"Crop Development Phase",IF(AND(B374+1&gt;'Calculation Sheet Crop 1'!$K$8,B374&lt;'Calculation Sheet Crop 1'!$L$8+1),"Mid Season",IF(AND(B374+1&gt;'Calculation Sheet Crop 1'!$K$9,B374-1&lt;'Calculation Sheet Crop 1'!$L$9),"Late Season Stage",""))))</f>
        <v/>
      </c>
      <c r="D374">
        <f>IF(MONTH(B374)=1,'General Calculation'!$E$22,IF(MONTH(B374)=2,'General Calculation'!$F$22,IF(MONTH(B374)=3,'General Calculation'!$G$22,IF(MONTH(B374)=4,'General Calculation'!$H$22,IF(MONTH(B374)=5,'General Calculation'!$I$22,IF(MONTH(B374)=6,'General Calculation'!$J$22,IF(MONTH(B374)=7,'General Calculation'!$K$22,IF(MONTH(B374)=8,'General Calculation'!$L$22,IF(MONTH(B374)=9,'General Calculation'!$M$22,IF(MONTH(B374)=10,'General Calculation'!$N$22,IF(MONTH(B374)=11,'General Calculation'!$O$22,IF(MONTH(B374)=12,'General Calculation'!$P$22,""))))))))))))</f>
        <v>5.07</v>
      </c>
      <c r="E374" t="str">
        <f>IF(C374="Initial Stage",'Calculation Sheet Crop 1'!$M$6,IF(C374="Crop Development Phase",'Calculation Sheet Crop 1'!$M$7,IF(C374="Mid Season",'Calculation Sheet Crop 1'!$M$8,IF(C374="Late Season Stage",'Calculation Sheet Crop 1'!$M$9,""))))</f>
        <v/>
      </c>
      <c r="F374">
        <f t="shared" si="66"/>
        <v>0</v>
      </c>
      <c r="P374">
        <f t="shared" si="67"/>
        <v>0</v>
      </c>
      <c r="Q374">
        <f t="shared" si="68"/>
        <v>0</v>
      </c>
      <c r="R374">
        <f t="shared" si="69"/>
        <v>0</v>
      </c>
      <c r="S374">
        <f t="shared" si="70"/>
        <v>0</v>
      </c>
      <c r="T374">
        <f t="shared" si="71"/>
        <v>0</v>
      </c>
      <c r="U374">
        <f t="shared" si="72"/>
        <v>0</v>
      </c>
      <c r="V374">
        <f t="shared" si="73"/>
        <v>0</v>
      </c>
      <c r="W374">
        <f t="shared" si="74"/>
        <v>0</v>
      </c>
      <c r="X374">
        <f t="shared" si="75"/>
        <v>0</v>
      </c>
      <c r="Y374">
        <f t="shared" si="76"/>
        <v>0</v>
      </c>
      <c r="Z374">
        <f t="shared" si="77"/>
        <v>0</v>
      </c>
      <c r="AA374">
        <f t="shared" si="78"/>
        <v>0</v>
      </c>
    </row>
    <row r="375" spans="2:27">
      <c r="B375" s="3">
        <v>43104</v>
      </c>
      <c r="C375" t="str">
        <f>IF(AND(B375&gt;='Calculation Sheet Crop 1'!$K$6,B375&lt;='Calculation Sheet Crop 1'!$L$6),"Initial Stage",IF(AND(B375+1&gt;'Calculation Sheet Crop 1'!$K$7,B375&lt;='Calculation Sheet Crop 1'!$L$7),"Crop Development Phase",IF(AND(B375+1&gt;'Calculation Sheet Crop 1'!$K$8,B375&lt;'Calculation Sheet Crop 1'!$L$8+1),"Mid Season",IF(AND(B375+1&gt;'Calculation Sheet Crop 1'!$K$9,B375-1&lt;'Calculation Sheet Crop 1'!$L$9),"Late Season Stage",""))))</f>
        <v/>
      </c>
      <c r="D375">
        <f>IF(MONTH(B375)=1,'General Calculation'!$E$22,IF(MONTH(B375)=2,'General Calculation'!$F$22,IF(MONTH(B375)=3,'General Calculation'!$G$22,IF(MONTH(B375)=4,'General Calculation'!$H$22,IF(MONTH(B375)=5,'General Calculation'!$I$22,IF(MONTH(B375)=6,'General Calculation'!$J$22,IF(MONTH(B375)=7,'General Calculation'!$K$22,IF(MONTH(B375)=8,'General Calculation'!$L$22,IF(MONTH(B375)=9,'General Calculation'!$M$22,IF(MONTH(B375)=10,'General Calculation'!$N$22,IF(MONTH(B375)=11,'General Calculation'!$O$22,IF(MONTH(B375)=12,'General Calculation'!$P$22,""))))))))))))</f>
        <v>5.07</v>
      </c>
      <c r="E375" t="str">
        <f>IF(C375="Initial Stage",'Calculation Sheet Crop 1'!$M$6,IF(C375="Crop Development Phase",'Calculation Sheet Crop 1'!$M$7,IF(C375="Mid Season",'Calculation Sheet Crop 1'!$M$8,IF(C375="Late Season Stage",'Calculation Sheet Crop 1'!$M$9,""))))</f>
        <v/>
      </c>
      <c r="F375">
        <f t="shared" si="66"/>
        <v>0</v>
      </c>
      <c r="P375">
        <f t="shared" si="67"/>
        <v>0</v>
      </c>
      <c r="Q375">
        <f t="shared" si="68"/>
        <v>0</v>
      </c>
      <c r="R375">
        <f t="shared" si="69"/>
        <v>0</v>
      </c>
      <c r="S375">
        <f t="shared" si="70"/>
        <v>0</v>
      </c>
      <c r="T375">
        <f t="shared" si="71"/>
        <v>0</v>
      </c>
      <c r="U375">
        <f t="shared" si="72"/>
        <v>0</v>
      </c>
      <c r="V375">
        <f t="shared" si="73"/>
        <v>0</v>
      </c>
      <c r="W375">
        <f t="shared" si="74"/>
        <v>0</v>
      </c>
      <c r="X375">
        <f t="shared" si="75"/>
        <v>0</v>
      </c>
      <c r="Y375">
        <f t="shared" si="76"/>
        <v>0</v>
      </c>
      <c r="Z375">
        <f t="shared" si="77"/>
        <v>0</v>
      </c>
      <c r="AA375">
        <f t="shared" si="78"/>
        <v>0</v>
      </c>
    </row>
    <row r="376" spans="2:27">
      <c r="B376" s="3">
        <v>43105</v>
      </c>
      <c r="C376" t="str">
        <f>IF(AND(B376&gt;='Calculation Sheet Crop 1'!$K$6,B376&lt;='Calculation Sheet Crop 1'!$L$6),"Initial Stage",IF(AND(B376+1&gt;'Calculation Sheet Crop 1'!$K$7,B376&lt;='Calculation Sheet Crop 1'!$L$7),"Crop Development Phase",IF(AND(B376+1&gt;'Calculation Sheet Crop 1'!$K$8,B376&lt;'Calculation Sheet Crop 1'!$L$8+1),"Mid Season",IF(AND(B376+1&gt;'Calculation Sheet Crop 1'!$K$9,B376-1&lt;'Calculation Sheet Crop 1'!$L$9),"Late Season Stage",""))))</f>
        <v/>
      </c>
      <c r="D376">
        <f>IF(MONTH(B376)=1,'General Calculation'!$E$22,IF(MONTH(B376)=2,'General Calculation'!$F$22,IF(MONTH(B376)=3,'General Calculation'!$G$22,IF(MONTH(B376)=4,'General Calculation'!$H$22,IF(MONTH(B376)=5,'General Calculation'!$I$22,IF(MONTH(B376)=6,'General Calculation'!$J$22,IF(MONTH(B376)=7,'General Calculation'!$K$22,IF(MONTH(B376)=8,'General Calculation'!$L$22,IF(MONTH(B376)=9,'General Calculation'!$M$22,IF(MONTH(B376)=10,'General Calculation'!$N$22,IF(MONTH(B376)=11,'General Calculation'!$O$22,IF(MONTH(B376)=12,'General Calculation'!$P$22,""))))))))))))</f>
        <v>5.07</v>
      </c>
      <c r="E376" t="str">
        <f>IF(C376="Initial Stage",'Calculation Sheet Crop 1'!$M$6,IF(C376="Crop Development Phase",'Calculation Sheet Crop 1'!$M$7,IF(C376="Mid Season",'Calculation Sheet Crop 1'!$M$8,IF(C376="Late Season Stage",'Calculation Sheet Crop 1'!$M$9,""))))</f>
        <v/>
      </c>
      <c r="F376">
        <f t="shared" si="66"/>
        <v>0</v>
      </c>
      <c r="P376">
        <f t="shared" si="67"/>
        <v>0</v>
      </c>
      <c r="Q376">
        <f t="shared" si="68"/>
        <v>0</v>
      </c>
      <c r="R376">
        <f t="shared" si="69"/>
        <v>0</v>
      </c>
      <c r="S376">
        <f t="shared" si="70"/>
        <v>0</v>
      </c>
      <c r="T376">
        <f t="shared" si="71"/>
        <v>0</v>
      </c>
      <c r="U376">
        <f t="shared" si="72"/>
        <v>0</v>
      </c>
      <c r="V376">
        <f t="shared" si="73"/>
        <v>0</v>
      </c>
      <c r="W376">
        <f t="shared" si="74"/>
        <v>0</v>
      </c>
      <c r="X376">
        <f t="shared" si="75"/>
        <v>0</v>
      </c>
      <c r="Y376">
        <f t="shared" si="76"/>
        <v>0</v>
      </c>
      <c r="Z376">
        <f t="shared" si="77"/>
        <v>0</v>
      </c>
      <c r="AA376">
        <f t="shared" si="78"/>
        <v>0</v>
      </c>
    </row>
    <row r="377" spans="2:27">
      <c r="B377" s="3">
        <v>43106</v>
      </c>
      <c r="C377" t="str">
        <f>IF(AND(B377&gt;='Calculation Sheet Crop 1'!$K$6,B377&lt;='Calculation Sheet Crop 1'!$L$6),"Initial Stage",IF(AND(B377+1&gt;'Calculation Sheet Crop 1'!$K$7,B377&lt;='Calculation Sheet Crop 1'!$L$7),"Crop Development Phase",IF(AND(B377+1&gt;'Calculation Sheet Crop 1'!$K$8,B377&lt;'Calculation Sheet Crop 1'!$L$8+1),"Mid Season",IF(AND(B377+1&gt;'Calculation Sheet Crop 1'!$K$9,B377-1&lt;'Calculation Sheet Crop 1'!$L$9),"Late Season Stage",""))))</f>
        <v/>
      </c>
      <c r="D377">
        <f>IF(MONTH(B377)=1,'General Calculation'!$E$22,IF(MONTH(B377)=2,'General Calculation'!$F$22,IF(MONTH(B377)=3,'General Calculation'!$G$22,IF(MONTH(B377)=4,'General Calculation'!$H$22,IF(MONTH(B377)=5,'General Calculation'!$I$22,IF(MONTH(B377)=6,'General Calculation'!$J$22,IF(MONTH(B377)=7,'General Calculation'!$K$22,IF(MONTH(B377)=8,'General Calculation'!$L$22,IF(MONTH(B377)=9,'General Calculation'!$M$22,IF(MONTH(B377)=10,'General Calculation'!$N$22,IF(MONTH(B377)=11,'General Calculation'!$O$22,IF(MONTH(B377)=12,'General Calculation'!$P$22,""))))))))))))</f>
        <v>5.07</v>
      </c>
      <c r="E377" t="str">
        <f>IF(C377="Initial Stage",'Calculation Sheet Crop 1'!$M$6,IF(C377="Crop Development Phase",'Calculation Sheet Crop 1'!$M$7,IF(C377="Mid Season",'Calculation Sheet Crop 1'!$M$8,IF(C377="Late Season Stage",'Calculation Sheet Crop 1'!$M$9,""))))</f>
        <v/>
      </c>
      <c r="F377">
        <f t="shared" si="66"/>
        <v>0</v>
      </c>
      <c r="P377">
        <f t="shared" si="67"/>
        <v>0</v>
      </c>
      <c r="Q377">
        <f t="shared" si="68"/>
        <v>0</v>
      </c>
      <c r="R377">
        <f t="shared" si="69"/>
        <v>0</v>
      </c>
      <c r="S377">
        <f t="shared" si="70"/>
        <v>0</v>
      </c>
      <c r="T377">
        <f t="shared" si="71"/>
        <v>0</v>
      </c>
      <c r="U377">
        <f t="shared" si="72"/>
        <v>0</v>
      </c>
      <c r="V377">
        <f t="shared" si="73"/>
        <v>0</v>
      </c>
      <c r="W377">
        <f t="shared" si="74"/>
        <v>0</v>
      </c>
      <c r="X377">
        <f t="shared" si="75"/>
        <v>0</v>
      </c>
      <c r="Y377">
        <f t="shared" si="76"/>
        <v>0</v>
      </c>
      <c r="Z377">
        <f t="shared" si="77"/>
        <v>0</v>
      </c>
      <c r="AA377">
        <f t="shared" si="78"/>
        <v>0</v>
      </c>
    </row>
    <row r="378" spans="2:27">
      <c r="B378" s="3">
        <v>43107</v>
      </c>
      <c r="C378" t="str">
        <f>IF(AND(B378&gt;='Calculation Sheet Crop 1'!$K$6,B378&lt;='Calculation Sheet Crop 1'!$L$6),"Initial Stage",IF(AND(B378+1&gt;'Calculation Sheet Crop 1'!$K$7,B378&lt;='Calculation Sheet Crop 1'!$L$7),"Crop Development Phase",IF(AND(B378+1&gt;'Calculation Sheet Crop 1'!$K$8,B378&lt;'Calculation Sheet Crop 1'!$L$8+1),"Mid Season",IF(AND(B378+1&gt;'Calculation Sheet Crop 1'!$K$9,B378-1&lt;'Calculation Sheet Crop 1'!$L$9),"Late Season Stage",""))))</f>
        <v/>
      </c>
      <c r="D378">
        <f>IF(MONTH(B378)=1,'General Calculation'!$E$22,IF(MONTH(B378)=2,'General Calculation'!$F$22,IF(MONTH(B378)=3,'General Calculation'!$G$22,IF(MONTH(B378)=4,'General Calculation'!$H$22,IF(MONTH(B378)=5,'General Calculation'!$I$22,IF(MONTH(B378)=6,'General Calculation'!$J$22,IF(MONTH(B378)=7,'General Calculation'!$K$22,IF(MONTH(B378)=8,'General Calculation'!$L$22,IF(MONTH(B378)=9,'General Calculation'!$M$22,IF(MONTH(B378)=10,'General Calculation'!$N$22,IF(MONTH(B378)=11,'General Calculation'!$O$22,IF(MONTH(B378)=12,'General Calculation'!$P$22,""))))))))))))</f>
        <v>5.07</v>
      </c>
      <c r="E378" t="str">
        <f>IF(C378="Initial Stage",'Calculation Sheet Crop 1'!$M$6,IF(C378="Crop Development Phase",'Calculation Sheet Crop 1'!$M$7,IF(C378="Mid Season",'Calculation Sheet Crop 1'!$M$8,IF(C378="Late Season Stage",'Calculation Sheet Crop 1'!$M$9,""))))</f>
        <v/>
      </c>
      <c r="F378">
        <f t="shared" si="66"/>
        <v>0</v>
      </c>
      <c r="P378">
        <f t="shared" si="67"/>
        <v>0</v>
      </c>
      <c r="Q378">
        <f t="shared" si="68"/>
        <v>0</v>
      </c>
      <c r="R378">
        <f t="shared" si="69"/>
        <v>0</v>
      </c>
      <c r="S378">
        <f t="shared" si="70"/>
        <v>0</v>
      </c>
      <c r="T378">
        <f t="shared" si="71"/>
        <v>0</v>
      </c>
      <c r="U378">
        <f t="shared" si="72"/>
        <v>0</v>
      </c>
      <c r="V378">
        <f t="shared" si="73"/>
        <v>0</v>
      </c>
      <c r="W378">
        <f t="shared" si="74"/>
        <v>0</v>
      </c>
      <c r="X378">
        <f t="shared" si="75"/>
        <v>0</v>
      </c>
      <c r="Y378">
        <f t="shared" si="76"/>
        <v>0</v>
      </c>
      <c r="Z378">
        <f t="shared" si="77"/>
        <v>0</v>
      </c>
      <c r="AA378">
        <f t="shared" si="78"/>
        <v>0</v>
      </c>
    </row>
    <row r="379" spans="2:27">
      <c r="B379" s="3">
        <v>43108</v>
      </c>
      <c r="C379" t="str">
        <f>IF(AND(B379&gt;='Calculation Sheet Crop 1'!$K$6,B379&lt;='Calculation Sheet Crop 1'!$L$6),"Initial Stage",IF(AND(B379+1&gt;'Calculation Sheet Crop 1'!$K$7,B379&lt;='Calculation Sheet Crop 1'!$L$7),"Crop Development Phase",IF(AND(B379+1&gt;'Calculation Sheet Crop 1'!$K$8,B379&lt;'Calculation Sheet Crop 1'!$L$8+1),"Mid Season",IF(AND(B379+1&gt;'Calculation Sheet Crop 1'!$K$9,B379-1&lt;'Calculation Sheet Crop 1'!$L$9),"Late Season Stage",""))))</f>
        <v/>
      </c>
      <c r="D379">
        <f>IF(MONTH(B379)=1,'General Calculation'!$E$22,IF(MONTH(B379)=2,'General Calculation'!$F$22,IF(MONTH(B379)=3,'General Calculation'!$G$22,IF(MONTH(B379)=4,'General Calculation'!$H$22,IF(MONTH(B379)=5,'General Calculation'!$I$22,IF(MONTH(B379)=6,'General Calculation'!$J$22,IF(MONTH(B379)=7,'General Calculation'!$K$22,IF(MONTH(B379)=8,'General Calculation'!$L$22,IF(MONTH(B379)=9,'General Calculation'!$M$22,IF(MONTH(B379)=10,'General Calculation'!$N$22,IF(MONTH(B379)=11,'General Calculation'!$O$22,IF(MONTH(B379)=12,'General Calculation'!$P$22,""))))))))))))</f>
        <v>5.07</v>
      </c>
      <c r="E379" t="str">
        <f>IF(C379="Initial Stage",'Calculation Sheet Crop 1'!$M$6,IF(C379="Crop Development Phase",'Calculation Sheet Crop 1'!$M$7,IF(C379="Mid Season",'Calculation Sheet Crop 1'!$M$8,IF(C379="Late Season Stage",'Calculation Sheet Crop 1'!$M$9,""))))</f>
        <v/>
      </c>
      <c r="F379">
        <f t="shared" si="66"/>
        <v>0</v>
      </c>
      <c r="P379">
        <f t="shared" si="67"/>
        <v>0</v>
      </c>
      <c r="Q379">
        <f t="shared" si="68"/>
        <v>0</v>
      </c>
      <c r="R379">
        <f t="shared" si="69"/>
        <v>0</v>
      </c>
      <c r="S379">
        <f t="shared" si="70"/>
        <v>0</v>
      </c>
      <c r="T379">
        <f t="shared" si="71"/>
        <v>0</v>
      </c>
      <c r="U379">
        <f t="shared" si="72"/>
        <v>0</v>
      </c>
      <c r="V379">
        <f t="shared" si="73"/>
        <v>0</v>
      </c>
      <c r="W379">
        <f t="shared" si="74"/>
        <v>0</v>
      </c>
      <c r="X379">
        <f t="shared" si="75"/>
        <v>0</v>
      </c>
      <c r="Y379">
        <f t="shared" si="76"/>
        <v>0</v>
      </c>
      <c r="Z379">
        <f t="shared" si="77"/>
        <v>0</v>
      </c>
      <c r="AA379">
        <f t="shared" si="78"/>
        <v>0</v>
      </c>
    </row>
    <row r="380" spans="2:27">
      <c r="B380" s="3">
        <v>43109</v>
      </c>
      <c r="C380" t="str">
        <f>IF(AND(B380&gt;='Calculation Sheet Crop 1'!$K$6,B380&lt;='Calculation Sheet Crop 1'!$L$6),"Initial Stage",IF(AND(B380+1&gt;'Calculation Sheet Crop 1'!$K$7,B380&lt;='Calculation Sheet Crop 1'!$L$7),"Crop Development Phase",IF(AND(B380+1&gt;'Calculation Sheet Crop 1'!$K$8,B380&lt;'Calculation Sheet Crop 1'!$L$8+1),"Mid Season",IF(AND(B380+1&gt;'Calculation Sheet Crop 1'!$K$9,B380-1&lt;'Calculation Sheet Crop 1'!$L$9),"Late Season Stage",""))))</f>
        <v/>
      </c>
      <c r="D380">
        <f>IF(MONTH(B380)=1,'General Calculation'!$E$22,IF(MONTH(B380)=2,'General Calculation'!$F$22,IF(MONTH(B380)=3,'General Calculation'!$G$22,IF(MONTH(B380)=4,'General Calculation'!$H$22,IF(MONTH(B380)=5,'General Calculation'!$I$22,IF(MONTH(B380)=6,'General Calculation'!$J$22,IF(MONTH(B380)=7,'General Calculation'!$K$22,IF(MONTH(B380)=8,'General Calculation'!$L$22,IF(MONTH(B380)=9,'General Calculation'!$M$22,IF(MONTH(B380)=10,'General Calculation'!$N$22,IF(MONTH(B380)=11,'General Calculation'!$O$22,IF(MONTH(B380)=12,'General Calculation'!$P$22,""))))))))))))</f>
        <v>5.07</v>
      </c>
      <c r="E380" t="str">
        <f>IF(C380="Initial Stage",'Calculation Sheet Crop 1'!$M$6,IF(C380="Crop Development Phase",'Calculation Sheet Crop 1'!$M$7,IF(C380="Mid Season",'Calculation Sheet Crop 1'!$M$8,IF(C380="Late Season Stage",'Calculation Sheet Crop 1'!$M$9,""))))</f>
        <v/>
      </c>
      <c r="F380">
        <f t="shared" si="66"/>
        <v>0</v>
      </c>
      <c r="P380">
        <f t="shared" si="67"/>
        <v>0</v>
      </c>
      <c r="Q380">
        <f t="shared" si="68"/>
        <v>0</v>
      </c>
      <c r="R380">
        <f t="shared" si="69"/>
        <v>0</v>
      </c>
      <c r="S380">
        <f t="shared" si="70"/>
        <v>0</v>
      </c>
      <c r="T380">
        <f t="shared" si="71"/>
        <v>0</v>
      </c>
      <c r="U380">
        <f t="shared" si="72"/>
        <v>0</v>
      </c>
      <c r="V380">
        <f t="shared" si="73"/>
        <v>0</v>
      </c>
      <c r="W380">
        <f t="shared" si="74"/>
        <v>0</v>
      </c>
      <c r="X380">
        <f t="shared" si="75"/>
        <v>0</v>
      </c>
      <c r="Y380">
        <f t="shared" si="76"/>
        <v>0</v>
      </c>
      <c r="Z380">
        <f t="shared" si="77"/>
        <v>0</v>
      </c>
      <c r="AA380">
        <f t="shared" si="78"/>
        <v>0</v>
      </c>
    </row>
    <row r="381" spans="2:27">
      <c r="B381" s="3">
        <v>43110</v>
      </c>
      <c r="C381" t="str">
        <f>IF(AND(B381&gt;='Calculation Sheet Crop 1'!$K$6,B381&lt;='Calculation Sheet Crop 1'!$L$6),"Initial Stage",IF(AND(B381+1&gt;'Calculation Sheet Crop 1'!$K$7,B381&lt;='Calculation Sheet Crop 1'!$L$7),"Crop Development Phase",IF(AND(B381+1&gt;'Calculation Sheet Crop 1'!$K$8,B381&lt;'Calculation Sheet Crop 1'!$L$8+1),"Mid Season",IF(AND(B381+1&gt;'Calculation Sheet Crop 1'!$K$9,B381-1&lt;'Calculation Sheet Crop 1'!$L$9),"Late Season Stage",""))))</f>
        <v/>
      </c>
      <c r="D381">
        <f>IF(MONTH(B381)=1,'General Calculation'!$E$22,IF(MONTH(B381)=2,'General Calculation'!$F$22,IF(MONTH(B381)=3,'General Calculation'!$G$22,IF(MONTH(B381)=4,'General Calculation'!$H$22,IF(MONTH(B381)=5,'General Calculation'!$I$22,IF(MONTH(B381)=6,'General Calculation'!$J$22,IF(MONTH(B381)=7,'General Calculation'!$K$22,IF(MONTH(B381)=8,'General Calculation'!$L$22,IF(MONTH(B381)=9,'General Calculation'!$M$22,IF(MONTH(B381)=10,'General Calculation'!$N$22,IF(MONTH(B381)=11,'General Calculation'!$O$22,IF(MONTH(B381)=12,'General Calculation'!$P$22,""))))))))))))</f>
        <v>5.07</v>
      </c>
      <c r="E381" t="str">
        <f>IF(C381="Initial Stage",'Calculation Sheet Crop 1'!$M$6,IF(C381="Crop Development Phase",'Calculation Sheet Crop 1'!$M$7,IF(C381="Mid Season",'Calculation Sheet Crop 1'!$M$8,IF(C381="Late Season Stage",'Calculation Sheet Crop 1'!$M$9,""))))</f>
        <v/>
      </c>
      <c r="F381">
        <f t="shared" si="66"/>
        <v>0</v>
      </c>
      <c r="P381">
        <f t="shared" si="67"/>
        <v>0</v>
      </c>
      <c r="Q381">
        <f t="shared" si="68"/>
        <v>0</v>
      </c>
      <c r="R381">
        <f t="shared" si="69"/>
        <v>0</v>
      </c>
      <c r="S381">
        <f t="shared" si="70"/>
        <v>0</v>
      </c>
      <c r="T381">
        <f t="shared" si="71"/>
        <v>0</v>
      </c>
      <c r="U381">
        <f t="shared" si="72"/>
        <v>0</v>
      </c>
      <c r="V381">
        <f t="shared" si="73"/>
        <v>0</v>
      </c>
      <c r="W381">
        <f t="shared" si="74"/>
        <v>0</v>
      </c>
      <c r="X381">
        <f t="shared" si="75"/>
        <v>0</v>
      </c>
      <c r="Y381">
        <f t="shared" si="76"/>
        <v>0</v>
      </c>
      <c r="Z381">
        <f t="shared" si="77"/>
        <v>0</v>
      </c>
      <c r="AA381">
        <f t="shared" si="78"/>
        <v>0</v>
      </c>
    </row>
    <row r="382" spans="2:27">
      <c r="B382" s="3">
        <v>43111</v>
      </c>
      <c r="C382" t="str">
        <f>IF(AND(B382&gt;='Calculation Sheet Crop 1'!$K$6,B382&lt;='Calculation Sheet Crop 1'!$L$6),"Initial Stage",IF(AND(B382+1&gt;'Calculation Sheet Crop 1'!$K$7,B382&lt;='Calculation Sheet Crop 1'!$L$7),"Crop Development Phase",IF(AND(B382+1&gt;'Calculation Sheet Crop 1'!$K$8,B382&lt;'Calculation Sheet Crop 1'!$L$8+1),"Mid Season",IF(AND(B382+1&gt;'Calculation Sheet Crop 1'!$K$9,B382-1&lt;'Calculation Sheet Crop 1'!$L$9),"Late Season Stage",""))))</f>
        <v/>
      </c>
      <c r="D382">
        <f>IF(MONTH(B382)=1,'General Calculation'!$E$22,IF(MONTH(B382)=2,'General Calculation'!$F$22,IF(MONTH(B382)=3,'General Calculation'!$G$22,IF(MONTH(B382)=4,'General Calculation'!$H$22,IF(MONTH(B382)=5,'General Calculation'!$I$22,IF(MONTH(B382)=6,'General Calculation'!$J$22,IF(MONTH(B382)=7,'General Calculation'!$K$22,IF(MONTH(B382)=8,'General Calculation'!$L$22,IF(MONTH(B382)=9,'General Calculation'!$M$22,IF(MONTH(B382)=10,'General Calculation'!$N$22,IF(MONTH(B382)=11,'General Calculation'!$O$22,IF(MONTH(B382)=12,'General Calculation'!$P$22,""))))))))))))</f>
        <v>5.07</v>
      </c>
      <c r="E382" t="str">
        <f>IF(C382="Initial Stage",'Calculation Sheet Crop 1'!$M$6,IF(C382="Crop Development Phase",'Calculation Sheet Crop 1'!$M$7,IF(C382="Mid Season",'Calculation Sheet Crop 1'!$M$8,IF(C382="Late Season Stage",'Calculation Sheet Crop 1'!$M$9,""))))</f>
        <v/>
      </c>
      <c r="F382">
        <f t="shared" si="66"/>
        <v>0</v>
      </c>
      <c r="P382">
        <f t="shared" si="67"/>
        <v>0</v>
      </c>
      <c r="Q382">
        <f t="shared" si="68"/>
        <v>0</v>
      </c>
      <c r="R382">
        <f t="shared" si="69"/>
        <v>0</v>
      </c>
      <c r="S382">
        <f t="shared" si="70"/>
        <v>0</v>
      </c>
      <c r="T382">
        <f t="shared" si="71"/>
        <v>0</v>
      </c>
      <c r="U382">
        <f t="shared" si="72"/>
        <v>0</v>
      </c>
      <c r="V382">
        <f t="shared" si="73"/>
        <v>0</v>
      </c>
      <c r="W382">
        <f t="shared" si="74"/>
        <v>0</v>
      </c>
      <c r="X382">
        <f t="shared" si="75"/>
        <v>0</v>
      </c>
      <c r="Y382">
        <f t="shared" si="76"/>
        <v>0</v>
      </c>
      <c r="Z382">
        <f t="shared" si="77"/>
        <v>0</v>
      </c>
      <c r="AA382">
        <f t="shared" si="78"/>
        <v>0</v>
      </c>
    </row>
    <row r="383" spans="2:27">
      <c r="B383" s="3">
        <v>43112</v>
      </c>
      <c r="C383" t="str">
        <f>IF(AND(B383&gt;='Calculation Sheet Crop 1'!$K$6,B383&lt;='Calculation Sheet Crop 1'!$L$6),"Initial Stage",IF(AND(B383+1&gt;'Calculation Sheet Crop 1'!$K$7,B383&lt;='Calculation Sheet Crop 1'!$L$7),"Crop Development Phase",IF(AND(B383+1&gt;'Calculation Sheet Crop 1'!$K$8,B383&lt;'Calculation Sheet Crop 1'!$L$8+1),"Mid Season",IF(AND(B383+1&gt;'Calculation Sheet Crop 1'!$K$9,B383-1&lt;'Calculation Sheet Crop 1'!$L$9),"Late Season Stage",""))))</f>
        <v/>
      </c>
      <c r="D383">
        <f>IF(MONTH(B383)=1,'General Calculation'!$E$22,IF(MONTH(B383)=2,'General Calculation'!$F$22,IF(MONTH(B383)=3,'General Calculation'!$G$22,IF(MONTH(B383)=4,'General Calculation'!$H$22,IF(MONTH(B383)=5,'General Calculation'!$I$22,IF(MONTH(B383)=6,'General Calculation'!$J$22,IF(MONTH(B383)=7,'General Calculation'!$K$22,IF(MONTH(B383)=8,'General Calculation'!$L$22,IF(MONTH(B383)=9,'General Calculation'!$M$22,IF(MONTH(B383)=10,'General Calculation'!$N$22,IF(MONTH(B383)=11,'General Calculation'!$O$22,IF(MONTH(B383)=12,'General Calculation'!$P$22,""))))))))))))</f>
        <v>5.07</v>
      </c>
      <c r="E383" t="str">
        <f>IF(C383="Initial Stage",'Calculation Sheet Crop 1'!$M$6,IF(C383="Crop Development Phase",'Calculation Sheet Crop 1'!$M$7,IF(C383="Mid Season",'Calculation Sheet Crop 1'!$M$8,IF(C383="Late Season Stage",'Calculation Sheet Crop 1'!$M$9,""))))</f>
        <v/>
      </c>
      <c r="F383">
        <f t="shared" si="66"/>
        <v>0</v>
      </c>
      <c r="P383">
        <f t="shared" si="67"/>
        <v>0</v>
      </c>
      <c r="Q383">
        <f t="shared" si="68"/>
        <v>0</v>
      </c>
      <c r="R383">
        <f t="shared" si="69"/>
        <v>0</v>
      </c>
      <c r="S383">
        <f t="shared" si="70"/>
        <v>0</v>
      </c>
      <c r="T383">
        <f t="shared" si="71"/>
        <v>0</v>
      </c>
      <c r="U383">
        <f t="shared" si="72"/>
        <v>0</v>
      </c>
      <c r="V383">
        <f t="shared" si="73"/>
        <v>0</v>
      </c>
      <c r="W383">
        <f t="shared" si="74"/>
        <v>0</v>
      </c>
      <c r="X383">
        <f t="shared" si="75"/>
        <v>0</v>
      </c>
      <c r="Y383">
        <f t="shared" si="76"/>
        <v>0</v>
      </c>
      <c r="Z383">
        <f t="shared" si="77"/>
        <v>0</v>
      </c>
      <c r="AA383">
        <f t="shared" si="78"/>
        <v>0</v>
      </c>
    </row>
    <row r="384" spans="2:27">
      <c r="B384" s="3">
        <v>43113</v>
      </c>
      <c r="C384" t="str">
        <f>IF(AND(B384&gt;='Calculation Sheet Crop 1'!$K$6,B384&lt;='Calculation Sheet Crop 1'!$L$6),"Initial Stage",IF(AND(B384+1&gt;'Calculation Sheet Crop 1'!$K$7,B384&lt;='Calculation Sheet Crop 1'!$L$7),"Crop Development Phase",IF(AND(B384+1&gt;'Calculation Sheet Crop 1'!$K$8,B384&lt;'Calculation Sheet Crop 1'!$L$8+1),"Mid Season",IF(AND(B384+1&gt;'Calculation Sheet Crop 1'!$K$9,B384-1&lt;'Calculation Sheet Crop 1'!$L$9),"Late Season Stage",""))))</f>
        <v/>
      </c>
      <c r="D384">
        <f>IF(MONTH(B384)=1,'General Calculation'!$E$22,IF(MONTH(B384)=2,'General Calculation'!$F$22,IF(MONTH(B384)=3,'General Calculation'!$G$22,IF(MONTH(B384)=4,'General Calculation'!$H$22,IF(MONTH(B384)=5,'General Calculation'!$I$22,IF(MONTH(B384)=6,'General Calculation'!$J$22,IF(MONTH(B384)=7,'General Calculation'!$K$22,IF(MONTH(B384)=8,'General Calculation'!$L$22,IF(MONTH(B384)=9,'General Calculation'!$M$22,IF(MONTH(B384)=10,'General Calculation'!$N$22,IF(MONTH(B384)=11,'General Calculation'!$O$22,IF(MONTH(B384)=12,'General Calculation'!$P$22,""))))))))))))</f>
        <v>5.07</v>
      </c>
      <c r="E384" t="str">
        <f>IF(C384="Initial Stage",'Calculation Sheet Crop 1'!$M$6,IF(C384="Crop Development Phase",'Calculation Sheet Crop 1'!$M$7,IF(C384="Mid Season",'Calculation Sheet Crop 1'!$M$8,IF(C384="Late Season Stage",'Calculation Sheet Crop 1'!$M$9,""))))</f>
        <v/>
      </c>
      <c r="F384">
        <f t="shared" si="66"/>
        <v>0</v>
      </c>
      <c r="P384">
        <f t="shared" si="67"/>
        <v>0</v>
      </c>
      <c r="Q384">
        <f t="shared" si="68"/>
        <v>0</v>
      </c>
      <c r="R384">
        <f t="shared" si="69"/>
        <v>0</v>
      </c>
      <c r="S384">
        <f t="shared" si="70"/>
        <v>0</v>
      </c>
      <c r="T384">
        <f t="shared" si="71"/>
        <v>0</v>
      </c>
      <c r="U384">
        <f t="shared" si="72"/>
        <v>0</v>
      </c>
      <c r="V384">
        <f t="shared" si="73"/>
        <v>0</v>
      </c>
      <c r="W384">
        <f t="shared" si="74"/>
        <v>0</v>
      </c>
      <c r="X384">
        <f t="shared" si="75"/>
        <v>0</v>
      </c>
      <c r="Y384">
        <f t="shared" si="76"/>
        <v>0</v>
      </c>
      <c r="Z384">
        <f t="shared" si="77"/>
        <v>0</v>
      </c>
      <c r="AA384">
        <f t="shared" si="78"/>
        <v>0</v>
      </c>
    </row>
    <row r="385" spans="2:27">
      <c r="B385" s="3">
        <v>43114</v>
      </c>
      <c r="C385" t="str">
        <f>IF(AND(B385&gt;='Calculation Sheet Crop 1'!$K$6,B385&lt;='Calculation Sheet Crop 1'!$L$6),"Initial Stage",IF(AND(B385+1&gt;'Calculation Sheet Crop 1'!$K$7,B385&lt;='Calculation Sheet Crop 1'!$L$7),"Crop Development Phase",IF(AND(B385+1&gt;'Calculation Sheet Crop 1'!$K$8,B385&lt;'Calculation Sheet Crop 1'!$L$8+1),"Mid Season",IF(AND(B385+1&gt;'Calculation Sheet Crop 1'!$K$9,B385-1&lt;'Calculation Sheet Crop 1'!$L$9),"Late Season Stage",""))))</f>
        <v/>
      </c>
      <c r="D385">
        <f>IF(MONTH(B385)=1,'General Calculation'!$E$22,IF(MONTH(B385)=2,'General Calculation'!$F$22,IF(MONTH(B385)=3,'General Calculation'!$G$22,IF(MONTH(B385)=4,'General Calculation'!$H$22,IF(MONTH(B385)=5,'General Calculation'!$I$22,IF(MONTH(B385)=6,'General Calculation'!$J$22,IF(MONTH(B385)=7,'General Calculation'!$K$22,IF(MONTH(B385)=8,'General Calculation'!$L$22,IF(MONTH(B385)=9,'General Calculation'!$M$22,IF(MONTH(B385)=10,'General Calculation'!$N$22,IF(MONTH(B385)=11,'General Calculation'!$O$22,IF(MONTH(B385)=12,'General Calculation'!$P$22,""))))))))))))</f>
        <v>5.07</v>
      </c>
      <c r="E385" t="str">
        <f>IF(C385="Initial Stage",'Calculation Sheet Crop 1'!$M$6,IF(C385="Crop Development Phase",'Calculation Sheet Crop 1'!$M$7,IF(C385="Mid Season",'Calculation Sheet Crop 1'!$M$8,IF(C385="Late Season Stage",'Calculation Sheet Crop 1'!$M$9,""))))</f>
        <v/>
      </c>
      <c r="F385">
        <f t="shared" si="66"/>
        <v>0</v>
      </c>
      <c r="P385">
        <f t="shared" si="67"/>
        <v>0</v>
      </c>
      <c r="Q385">
        <f t="shared" si="68"/>
        <v>0</v>
      </c>
      <c r="R385">
        <f t="shared" si="69"/>
        <v>0</v>
      </c>
      <c r="S385">
        <f t="shared" si="70"/>
        <v>0</v>
      </c>
      <c r="T385">
        <f t="shared" si="71"/>
        <v>0</v>
      </c>
      <c r="U385">
        <f t="shared" si="72"/>
        <v>0</v>
      </c>
      <c r="V385">
        <f t="shared" si="73"/>
        <v>0</v>
      </c>
      <c r="W385">
        <f t="shared" si="74"/>
        <v>0</v>
      </c>
      <c r="X385">
        <f t="shared" si="75"/>
        <v>0</v>
      </c>
      <c r="Y385">
        <f t="shared" si="76"/>
        <v>0</v>
      </c>
      <c r="Z385">
        <f t="shared" si="77"/>
        <v>0</v>
      </c>
      <c r="AA385">
        <f t="shared" si="78"/>
        <v>0</v>
      </c>
    </row>
    <row r="386" spans="2:27">
      <c r="B386" s="3">
        <v>43115</v>
      </c>
      <c r="C386" t="str">
        <f>IF(AND(B386&gt;='Calculation Sheet Crop 1'!$K$6,B386&lt;='Calculation Sheet Crop 1'!$L$6),"Initial Stage",IF(AND(B386+1&gt;'Calculation Sheet Crop 1'!$K$7,B386&lt;='Calculation Sheet Crop 1'!$L$7),"Crop Development Phase",IF(AND(B386+1&gt;'Calculation Sheet Crop 1'!$K$8,B386&lt;'Calculation Sheet Crop 1'!$L$8+1),"Mid Season",IF(AND(B386+1&gt;'Calculation Sheet Crop 1'!$K$9,B386-1&lt;'Calculation Sheet Crop 1'!$L$9),"Late Season Stage",""))))</f>
        <v/>
      </c>
      <c r="D386">
        <f>IF(MONTH(B386)=1,'General Calculation'!$E$22,IF(MONTH(B386)=2,'General Calculation'!$F$22,IF(MONTH(B386)=3,'General Calculation'!$G$22,IF(MONTH(B386)=4,'General Calculation'!$H$22,IF(MONTH(B386)=5,'General Calculation'!$I$22,IF(MONTH(B386)=6,'General Calculation'!$J$22,IF(MONTH(B386)=7,'General Calculation'!$K$22,IF(MONTH(B386)=8,'General Calculation'!$L$22,IF(MONTH(B386)=9,'General Calculation'!$M$22,IF(MONTH(B386)=10,'General Calculation'!$N$22,IF(MONTH(B386)=11,'General Calculation'!$O$22,IF(MONTH(B386)=12,'General Calculation'!$P$22,""))))))))))))</f>
        <v>5.07</v>
      </c>
      <c r="E386" t="str">
        <f>IF(C386="Initial Stage",'Calculation Sheet Crop 1'!$M$6,IF(C386="Crop Development Phase",'Calculation Sheet Crop 1'!$M$7,IF(C386="Mid Season",'Calculation Sheet Crop 1'!$M$8,IF(C386="Late Season Stage",'Calculation Sheet Crop 1'!$M$9,""))))</f>
        <v/>
      </c>
      <c r="F386">
        <f t="shared" si="66"/>
        <v>0</v>
      </c>
      <c r="P386">
        <f t="shared" si="67"/>
        <v>0</v>
      </c>
      <c r="Q386">
        <f t="shared" si="68"/>
        <v>0</v>
      </c>
      <c r="R386">
        <f t="shared" si="69"/>
        <v>0</v>
      </c>
      <c r="S386">
        <f t="shared" si="70"/>
        <v>0</v>
      </c>
      <c r="T386">
        <f t="shared" si="71"/>
        <v>0</v>
      </c>
      <c r="U386">
        <f t="shared" si="72"/>
        <v>0</v>
      </c>
      <c r="V386">
        <f t="shared" si="73"/>
        <v>0</v>
      </c>
      <c r="W386">
        <f t="shared" si="74"/>
        <v>0</v>
      </c>
      <c r="X386">
        <f t="shared" si="75"/>
        <v>0</v>
      </c>
      <c r="Y386">
        <f t="shared" si="76"/>
        <v>0</v>
      </c>
      <c r="Z386">
        <f t="shared" si="77"/>
        <v>0</v>
      </c>
      <c r="AA386">
        <f t="shared" si="78"/>
        <v>0</v>
      </c>
    </row>
    <row r="387" spans="2:27">
      <c r="B387" s="3">
        <v>43116</v>
      </c>
      <c r="C387" t="str">
        <f>IF(AND(B387&gt;='Calculation Sheet Crop 1'!$K$6,B387&lt;='Calculation Sheet Crop 1'!$L$6),"Initial Stage",IF(AND(B387+1&gt;'Calculation Sheet Crop 1'!$K$7,B387&lt;='Calculation Sheet Crop 1'!$L$7),"Crop Development Phase",IF(AND(B387+1&gt;'Calculation Sheet Crop 1'!$K$8,B387&lt;'Calculation Sheet Crop 1'!$L$8+1),"Mid Season",IF(AND(B387+1&gt;'Calculation Sheet Crop 1'!$K$9,B387-1&lt;'Calculation Sheet Crop 1'!$L$9),"Late Season Stage",""))))</f>
        <v/>
      </c>
      <c r="D387">
        <f>IF(MONTH(B387)=1,'General Calculation'!$E$22,IF(MONTH(B387)=2,'General Calculation'!$F$22,IF(MONTH(B387)=3,'General Calculation'!$G$22,IF(MONTH(B387)=4,'General Calculation'!$H$22,IF(MONTH(B387)=5,'General Calculation'!$I$22,IF(MONTH(B387)=6,'General Calculation'!$J$22,IF(MONTH(B387)=7,'General Calculation'!$K$22,IF(MONTH(B387)=8,'General Calculation'!$L$22,IF(MONTH(B387)=9,'General Calculation'!$M$22,IF(MONTH(B387)=10,'General Calculation'!$N$22,IF(MONTH(B387)=11,'General Calculation'!$O$22,IF(MONTH(B387)=12,'General Calculation'!$P$22,""))))))))))))</f>
        <v>5.07</v>
      </c>
      <c r="E387" t="str">
        <f>IF(C387="Initial Stage",'Calculation Sheet Crop 1'!$M$6,IF(C387="Crop Development Phase",'Calculation Sheet Crop 1'!$M$7,IF(C387="Mid Season",'Calculation Sheet Crop 1'!$M$8,IF(C387="Late Season Stage",'Calculation Sheet Crop 1'!$M$9,""))))</f>
        <v/>
      </c>
      <c r="F387">
        <f t="shared" si="66"/>
        <v>0</v>
      </c>
      <c r="P387">
        <f t="shared" si="67"/>
        <v>0</v>
      </c>
      <c r="Q387">
        <f t="shared" si="68"/>
        <v>0</v>
      </c>
      <c r="R387">
        <f t="shared" si="69"/>
        <v>0</v>
      </c>
      <c r="S387">
        <f t="shared" si="70"/>
        <v>0</v>
      </c>
      <c r="T387">
        <f t="shared" si="71"/>
        <v>0</v>
      </c>
      <c r="U387">
        <f t="shared" si="72"/>
        <v>0</v>
      </c>
      <c r="V387">
        <f t="shared" si="73"/>
        <v>0</v>
      </c>
      <c r="W387">
        <f t="shared" si="74"/>
        <v>0</v>
      </c>
      <c r="X387">
        <f t="shared" si="75"/>
        <v>0</v>
      </c>
      <c r="Y387">
        <f t="shared" si="76"/>
        <v>0</v>
      </c>
      <c r="Z387">
        <f t="shared" si="77"/>
        <v>0</v>
      </c>
      <c r="AA387">
        <f t="shared" si="78"/>
        <v>0</v>
      </c>
    </row>
    <row r="388" spans="2:27">
      <c r="B388" s="3">
        <v>43117</v>
      </c>
      <c r="C388" t="str">
        <f>IF(AND(B388&gt;='Calculation Sheet Crop 1'!$K$6,B388&lt;='Calculation Sheet Crop 1'!$L$6),"Initial Stage",IF(AND(B388+1&gt;'Calculation Sheet Crop 1'!$K$7,B388&lt;='Calculation Sheet Crop 1'!$L$7),"Crop Development Phase",IF(AND(B388+1&gt;'Calculation Sheet Crop 1'!$K$8,B388&lt;'Calculation Sheet Crop 1'!$L$8+1),"Mid Season",IF(AND(B388+1&gt;'Calculation Sheet Crop 1'!$K$9,B388-1&lt;'Calculation Sheet Crop 1'!$L$9),"Late Season Stage",""))))</f>
        <v/>
      </c>
      <c r="D388">
        <f>IF(MONTH(B388)=1,'General Calculation'!$E$22,IF(MONTH(B388)=2,'General Calculation'!$F$22,IF(MONTH(B388)=3,'General Calculation'!$G$22,IF(MONTH(B388)=4,'General Calculation'!$H$22,IF(MONTH(B388)=5,'General Calculation'!$I$22,IF(MONTH(B388)=6,'General Calculation'!$J$22,IF(MONTH(B388)=7,'General Calculation'!$K$22,IF(MONTH(B388)=8,'General Calculation'!$L$22,IF(MONTH(B388)=9,'General Calculation'!$M$22,IF(MONTH(B388)=10,'General Calculation'!$N$22,IF(MONTH(B388)=11,'General Calculation'!$O$22,IF(MONTH(B388)=12,'General Calculation'!$P$22,""))))))))))))</f>
        <v>5.07</v>
      </c>
      <c r="E388" t="str">
        <f>IF(C388="Initial Stage",'Calculation Sheet Crop 1'!$M$6,IF(C388="Crop Development Phase",'Calculation Sheet Crop 1'!$M$7,IF(C388="Mid Season",'Calculation Sheet Crop 1'!$M$8,IF(C388="Late Season Stage",'Calculation Sheet Crop 1'!$M$9,""))))</f>
        <v/>
      </c>
      <c r="F388">
        <f t="shared" si="66"/>
        <v>0</v>
      </c>
      <c r="P388">
        <f t="shared" si="67"/>
        <v>0</v>
      </c>
      <c r="Q388">
        <f t="shared" si="68"/>
        <v>0</v>
      </c>
      <c r="R388">
        <f t="shared" si="69"/>
        <v>0</v>
      </c>
      <c r="S388">
        <f t="shared" si="70"/>
        <v>0</v>
      </c>
      <c r="T388">
        <f t="shared" si="71"/>
        <v>0</v>
      </c>
      <c r="U388">
        <f t="shared" si="72"/>
        <v>0</v>
      </c>
      <c r="V388">
        <f t="shared" si="73"/>
        <v>0</v>
      </c>
      <c r="W388">
        <f t="shared" si="74"/>
        <v>0</v>
      </c>
      <c r="X388">
        <f t="shared" si="75"/>
        <v>0</v>
      </c>
      <c r="Y388">
        <f t="shared" si="76"/>
        <v>0</v>
      </c>
      <c r="Z388">
        <f t="shared" si="77"/>
        <v>0</v>
      </c>
      <c r="AA388">
        <f t="shared" si="78"/>
        <v>0</v>
      </c>
    </row>
    <row r="389" spans="2:27">
      <c r="B389" s="3">
        <v>43118</v>
      </c>
      <c r="C389" t="str">
        <f>IF(AND(B389&gt;='Calculation Sheet Crop 1'!$K$6,B389&lt;='Calculation Sheet Crop 1'!$L$6),"Initial Stage",IF(AND(B389+1&gt;'Calculation Sheet Crop 1'!$K$7,B389&lt;='Calculation Sheet Crop 1'!$L$7),"Crop Development Phase",IF(AND(B389+1&gt;'Calculation Sheet Crop 1'!$K$8,B389&lt;'Calculation Sheet Crop 1'!$L$8+1),"Mid Season",IF(AND(B389+1&gt;'Calculation Sheet Crop 1'!$K$9,B389-1&lt;'Calculation Sheet Crop 1'!$L$9),"Late Season Stage",""))))</f>
        <v/>
      </c>
      <c r="D389">
        <f>IF(MONTH(B389)=1,'General Calculation'!$E$22,IF(MONTH(B389)=2,'General Calculation'!$F$22,IF(MONTH(B389)=3,'General Calculation'!$G$22,IF(MONTH(B389)=4,'General Calculation'!$H$22,IF(MONTH(B389)=5,'General Calculation'!$I$22,IF(MONTH(B389)=6,'General Calculation'!$J$22,IF(MONTH(B389)=7,'General Calculation'!$K$22,IF(MONTH(B389)=8,'General Calculation'!$L$22,IF(MONTH(B389)=9,'General Calculation'!$M$22,IF(MONTH(B389)=10,'General Calculation'!$N$22,IF(MONTH(B389)=11,'General Calculation'!$O$22,IF(MONTH(B389)=12,'General Calculation'!$P$22,""))))))))))))</f>
        <v>5.07</v>
      </c>
      <c r="E389" t="str">
        <f>IF(C389="Initial Stage",'Calculation Sheet Crop 1'!$M$6,IF(C389="Crop Development Phase",'Calculation Sheet Crop 1'!$M$7,IF(C389="Mid Season",'Calculation Sheet Crop 1'!$M$8,IF(C389="Late Season Stage",'Calculation Sheet Crop 1'!$M$9,""))))</f>
        <v/>
      </c>
      <c r="F389">
        <f t="shared" si="66"/>
        <v>0</v>
      </c>
      <c r="P389">
        <f t="shared" si="67"/>
        <v>0</v>
      </c>
      <c r="Q389">
        <f t="shared" si="68"/>
        <v>0</v>
      </c>
      <c r="R389">
        <f t="shared" si="69"/>
        <v>0</v>
      </c>
      <c r="S389">
        <f t="shared" si="70"/>
        <v>0</v>
      </c>
      <c r="T389">
        <f t="shared" si="71"/>
        <v>0</v>
      </c>
      <c r="U389">
        <f t="shared" si="72"/>
        <v>0</v>
      </c>
      <c r="V389">
        <f t="shared" si="73"/>
        <v>0</v>
      </c>
      <c r="W389">
        <f t="shared" si="74"/>
        <v>0</v>
      </c>
      <c r="X389">
        <f t="shared" si="75"/>
        <v>0</v>
      </c>
      <c r="Y389">
        <f t="shared" si="76"/>
        <v>0</v>
      </c>
      <c r="Z389">
        <f t="shared" si="77"/>
        <v>0</v>
      </c>
      <c r="AA389">
        <f t="shared" si="78"/>
        <v>0</v>
      </c>
    </row>
    <row r="390" spans="2:27">
      <c r="B390" s="3">
        <v>43119</v>
      </c>
      <c r="C390" t="str">
        <f>IF(AND(B390&gt;='Calculation Sheet Crop 1'!$K$6,B390&lt;='Calculation Sheet Crop 1'!$L$6),"Initial Stage",IF(AND(B390+1&gt;'Calculation Sheet Crop 1'!$K$7,B390&lt;='Calculation Sheet Crop 1'!$L$7),"Crop Development Phase",IF(AND(B390+1&gt;'Calculation Sheet Crop 1'!$K$8,B390&lt;'Calculation Sheet Crop 1'!$L$8+1),"Mid Season",IF(AND(B390+1&gt;'Calculation Sheet Crop 1'!$K$9,B390-1&lt;'Calculation Sheet Crop 1'!$L$9),"Late Season Stage",""))))</f>
        <v/>
      </c>
      <c r="D390">
        <f>IF(MONTH(B390)=1,'General Calculation'!$E$22,IF(MONTH(B390)=2,'General Calculation'!$F$22,IF(MONTH(B390)=3,'General Calculation'!$G$22,IF(MONTH(B390)=4,'General Calculation'!$H$22,IF(MONTH(B390)=5,'General Calculation'!$I$22,IF(MONTH(B390)=6,'General Calculation'!$J$22,IF(MONTH(B390)=7,'General Calculation'!$K$22,IF(MONTH(B390)=8,'General Calculation'!$L$22,IF(MONTH(B390)=9,'General Calculation'!$M$22,IF(MONTH(B390)=10,'General Calculation'!$N$22,IF(MONTH(B390)=11,'General Calculation'!$O$22,IF(MONTH(B390)=12,'General Calculation'!$P$22,""))))))))))))</f>
        <v>5.07</v>
      </c>
      <c r="E390" t="str">
        <f>IF(C390="Initial Stage",'Calculation Sheet Crop 1'!$M$6,IF(C390="Crop Development Phase",'Calculation Sheet Crop 1'!$M$7,IF(C390="Mid Season",'Calculation Sheet Crop 1'!$M$8,IF(C390="Late Season Stage",'Calculation Sheet Crop 1'!$M$9,""))))</f>
        <v/>
      </c>
      <c r="F390">
        <f t="shared" si="66"/>
        <v>0</v>
      </c>
      <c r="P390">
        <f t="shared" si="67"/>
        <v>0</v>
      </c>
      <c r="Q390">
        <f t="shared" si="68"/>
        <v>0</v>
      </c>
      <c r="R390">
        <f t="shared" si="69"/>
        <v>0</v>
      </c>
      <c r="S390">
        <f t="shared" si="70"/>
        <v>0</v>
      </c>
      <c r="T390">
        <f t="shared" si="71"/>
        <v>0</v>
      </c>
      <c r="U390">
        <f t="shared" si="72"/>
        <v>0</v>
      </c>
      <c r="V390">
        <f t="shared" si="73"/>
        <v>0</v>
      </c>
      <c r="W390">
        <f t="shared" si="74"/>
        <v>0</v>
      </c>
      <c r="X390">
        <f t="shared" si="75"/>
        <v>0</v>
      </c>
      <c r="Y390">
        <f t="shared" si="76"/>
        <v>0</v>
      </c>
      <c r="Z390">
        <f t="shared" si="77"/>
        <v>0</v>
      </c>
      <c r="AA390">
        <f t="shared" si="78"/>
        <v>0</v>
      </c>
    </row>
    <row r="391" spans="2:27">
      <c r="B391" s="3">
        <v>43120</v>
      </c>
      <c r="C391" t="str">
        <f>IF(AND(B391&gt;='Calculation Sheet Crop 1'!$K$6,B391&lt;='Calculation Sheet Crop 1'!$L$6),"Initial Stage",IF(AND(B391+1&gt;'Calculation Sheet Crop 1'!$K$7,B391&lt;='Calculation Sheet Crop 1'!$L$7),"Crop Development Phase",IF(AND(B391+1&gt;'Calculation Sheet Crop 1'!$K$8,B391&lt;'Calculation Sheet Crop 1'!$L$8+1),"Mid Season",IF(AND(B391+1&gt;'Calculation Sheet Crop 1'!$K$9,B391-1&lt;'Calculation Sheet Crop 1'!$L$9),"Late Season Stage",""))))</f>
        <v/>
      </c>
      <c r="D391">
        <f>IF(MONTH(B391)=1,'General Calculation'!$E$22,IF(MONTH(B391)=2,'General Calculation'!$F$22,IF(MONTH(B391)=3,'General Calculation'!$G$22,IF(MONTH(B391)=4,'General Calculation'!$H$22,IF(MONTH(B391)=5,'General Calculation'!$I$22,IF(MONTH(B391)=6,'General Calculation'!$J$22,IF(MONTH(B391)=7,'General Calculation'!$K$22,IF(MONTH(B391)=8,'General Calculation'!$L$22,IF(MONTH(B391)=9,'General Calculation'!$M$22,IF(MONTH(B391)=10,'General Calculation'!$N$22,IF(MONTH(B391)=11,'General Calculation'!$O$22,IF(MONTH(B391)=12,'General Calculation'!$P$22,""))))))))))))</f>
        <v>5.07</v>
      </c>
      <c r="E391" t="str">
        <f>IF(C391="Initial Stage",'Calculation Sheet Crop 1'!$M$6,IF(C391="Crop Development Phase",'Calculation Sheet Crop 1'!$M$7,IF(C391="Mid Season",'Calculation Sheet Crop 1'!$M$8,IF(C391="Late Season Stage",'Calculation Sheet Crop 1'!$M$9,""))))</f>
        <v/>
      </c>
      <c r="F391">
        <f t="shared" si="66"/>
        <v>0</v>
      </c>
      <c r="P391">
        <f t="shared" si="67"/>
        <v>0</v>
      </c>
      <c r="Q391">
        <f t="shared" si="68"/>
        <v>0</v>
      </c>
      <c r="R391">
        <f t="shared" si="69"/>
        <v>0</v>
      </c>
      <c r="S391">
        <f t="shared" si="70"/>
        <v>0</v>
      </c>
      <c r="T391">
        <f t="shared" si="71"/>
        <v>0</v>
      </c>
      <c r="U391">
        <f t="shared" si="72"/>
        <v>0</v>
      </c>
      <c r="V391">
        <f t="shared" si="73"/>
        <v>0</v>
      </c>
      <c r="W391">
        <f t="shared" si="74"/>
        <v>0</v>
      </c>
      <c r="X391">
        <f t="shared" si="75"/>
        <v>0</v>
      </c>
      <c r="Y391">
        <f t="shared" si="76"/>
        <v>0</v>
      </c>
      <c r="Z391">
        <f t="shared" si="77"/>
        <v>0</v>
      </c>
      <c r="AA391">
        <f t="shared" si="78"/>
        <v>0</v>
      </c>
    </row>
    <row r="392" spans="2:27">
      <c r="B392" s="3">
        <v>43121</v>
      </c>
      <c r="C392" t="str">
        <f>IF(AND(B392&gt;='Calculation Sheet Crop 1'!$K$6,B392&lt;='Calculation Sheet Crop 1'!$L$6),"Initial Stage",IF(AND(B392+1&gt;'Calculation Sheet Crop 1'!$K$7,B392&lt;='Calculation Sheet Crop 1'!$L$7),"Crop Development Phase",IF(AND(B392+1&gt;'Calculation Sheet Crop 1'!$K$8,B392&lt;'Calculation Sheet Crop 1'!$L$8+1),"Mid Season",IF(AND(B392+1&gt;'Calculation Sheet Crop 1'!$K$9,B392-1&lt;'Calculation Sheet Crop 1'!$L$9),"Late Season Stage",""))))</f>
        <v/>
      </c>
      <c r="D392">
        <f>IF(MONTH(B392)=1,'General Calculation'!$E$22,IF(MONTH(B392)=2,'General Calculation'!$F$22,IF(MONTH(B392)=3,'General Calculation'!$G$22,IF(MONTH(B392)=4,'General Calculation'!$H$22,IF(MONTH(B392)=5,'General Calculation'!$I$22,IF(MONTH(B392)=6,'General Calculation'!$J$22,IF(MONTH(B392)=7,'General Calculation'!$K$22,IF(MONTH(B392)=8,'General Calculation'!$L$22,IF(MONTH(B392)=9,'General Calculation'!$M$22,IF(MONTH(B392)=10,'General Calculation'!$N$22,IF(MONTH(B392)=11,'General Calculation'!$O$22,IF(MONTH(B392)=12,'General Calculation'!$P$22,""))))))))))))</f>
        <v>5.07</v>
      </c>
      <c r="E392" t="str">
        <f>IF(C392="Initial Stage",'Calculation Sheet Crop 1'!$M$6,IF(C392="Crop Development Phase",'Calculation Sheet Crop 1'!$M$7,IF(C392="Mid Season",'Calculation Sheet Crop 1'!$M$8,IF(C392="Late Season Stage",'Calculation Sheet Crop 1'!$M$9,""))))</f>
        <v/>
      </c>
      <c r="F392">
        <f t="shared" ref="F392:F455" si="79">IFERROR((D392*E392),0)</f>
        <v>0</v>
      </c>
      <c r="P392">
        <f t="shared" ref="P392:P455" si="80">IF(MONTH($B392)=1,$F392,0)</f>
        <v>0</v>
      </c>
      <c r="Q392">
        <f t="shared" ref="Q392:Q455" si="81">IF(MONTH($B392)=2,$F392,0)</f>
        <v>0</v>
      </c>
      <c r="R392">
        <f t="shared" ref="R392:R455" si="82">IF(MONTH($B392)=3,$F392,0)</f>
        <v>0</v>
      </c>
      <c r="S392">
        <f t="shared" ref="S392:S455" si="83">IF(MONTH($B392)=4,$F392,0)</f>
        <v>0</v>
      </c>
      <c r="T392">
        <f t="shared" ref="T392:T455" si="84">IF(MONTH($B392)=5,$F392,0)</f>
        <v>0</v>
      </c>
      <c r="U392">
        <f t="shared" ref="U392:U455" si="85">IF(MONTH($B392)=6,$F392,0)</f>
        <v>0</v>
      </c>
      <c r="V392">
        <f t="shared" ref="V392:V455" si="86">IF(MONTH($B392)=7,$F392,0)</f>
        <v>0</v>
      </c>
      <c r="W392">
        <f t="shared" ref="W392:W455" si="87">IF(MONTH($B392)=8,$F392,0)</f>
        <v>0</v>
      </c>
      <c r="X392">
        <f t="shared" ref="X392:X455" si="88">IF(MONTH($B392)=9,$F392,0)</f>
        <v>0</v>
      </c>
      <c r="Y392">
        <f t="shared" ref="Y392:Y455" si="89">IF(MONTH($B392)=10,$F392,0)</f>
        <v>0</v>
      </c>
      <c r="Z392">
        <f t="shared" ref="Z392:Z455" si="90">IF(MONTH($B392)=11,$F392,0)</f>
        <v>0</v>
      </c>
      <c r="AA392">
        <f t="shared" ref="AA392:AA455" si="91">IF(MONTH($B392)=12,$F392,0)</f>
        <v>0</v>
      </c>
    </row>
    <row r="393" spans="2:27">
      <c r="B393" s="3">
        <v>43122</v>
      </c>
      <c r="C393" t="str">
        <f>IF(AND(B393&gt;='Calculation Sheet Crop 1'!$K$6,B393&lt;='Calculation Sheet Crop 1'!$L$6),"Initial Stage",IF(AND(B393+1&gt;'Calculation Sheet Crop 1'!$K$7,B393&lt;='Calculation Sheet Crop 1'!$L$7),"Crop Development Phase",IF(AND(B393+1&gt;'Calculation Sheet Crop 1'!$K$8,B393&lt;'Calculation Sheet Crop 1'!$L$8+1),"Mid Season",IF(AND(B393+1&gt;'Calculation Sheet Crop 1'!$K$9,B393-1&lt;'Calculation Sheet Crop 1'!$L$9),"Late Season Stage",""))))</f>
        <v/>
      </c>
      <c r="D393">
        <f>IF(MONTH(B393)=1,'General Calculation'!$E$22,IF(MONTH(B393)=2,'General Calculation'!$F$22,IF(MONTH(B393)=3,'General Calculation'!$G$22,IF(MONTH(B393)=4,'General Calculation'!$H$22,IF(MONTH(B393)=5,'General Calculation'!$I$22,IF(MONTH(B393)=6,'General Calculation'!$J$22,IF(MONTH(B393)=7,'General Calculation'!$K$22,IF(MONTH(B393)=8,'General Calculation'!$L$22,IF(MONTH(B393)=9,'General Calculation'!$M$22,IF(MONTH(B393)=10,'General Calculation'!$N$22,IF(MONTH(B393)=11,'General Calculation'!$O$22,IF(MONTH(B393)=12,'General Calculation'!$P$22,""))))))))))))</f>
        <v>5.07</v>
      </c>
      <c r="E393" t="str">
        <f>IF(C393="Initial Stage",'Calculation Sheet Crop 1'!$M$6,IF(C393="Crop Development Phase",'Calculation Sheet Crop 1'!$M$7,IF(C393="Mid Season",'Calculation Sheet Crop 1'!$M$8,IF(C393="Late Season Stage",'Calculation Sheet Crop 1'!$M$9,""))))</f>
        <v/>
      </c>
      <c r="F393">
        <f t="shared" si="79"/>
        <v>0</v>
      </c>
      <c r="P393">
        <f t="shared" si="80"/>
        <v>0</v>
      </c>
      <c r="Q393">
        <f t="shared" si="81"/>
        <v>0</v>
      </c>
      <c r="R393">
        <f t="shared" si="82"/>
        <v>0</v>
      </c>
      <c r="S393">
        <f t="shared" si="83"/>
        <v>0</v>
      </c>
      <c r="T393">
        <f t="shared" si="84"/>
        <v>0</v>
      </c>
      <c r="U393">
        <f t="shared" si="85"/>
        <v>0</v>
      </c>
      <c r="V393">
        <f t="shared" si="86"/>
        <v>0</v>
      </c>
      <c r="W393">
        <f t="shared" si="87"/>
        <v>0</v>
      </c>
      <c r="X393">
        <f t="shared" si="88"/>
        <v>0</v>
      </c>
      <c r="Y393">
        <f t="shared" si="89"/>
        <v>0</v>
      </c>
      <c r="Z393">
        <f t="shared" si="90"/>
        <v>0</v>
      </c>
      <c r="AA393">
        <f t="shared" si="91"/>
        <v>0</v>
      </c>
    </row>
    <row r="394" spans="2:27">
      <c r="B394" s="3">
        <v>43123</v>
      </c>
      <c r="C394" t="str">
        <f>IF(AND(B394&gt;='Calculation Sheet Crop 1'!$K$6,B394&lt;='Calculation Sheet Crop 1'!$L$6),"Initial Stage",IF(AND(B394+1&gt;'Calculation Sheet Crop 1'!$K$7,B394&lt;='Calculation Sheet Crop 1'!$L$7),"Crop Development Phase",IF(AND(B394+1&gt;'Calculation Sheet Crop 1'!$K$8,B394&lt;'Calculation Sheet Crop 1'!$L$8+1),"Mid Season",IF(AND(B394+1&gt;'Calculation Sheet Crop 1'!$K$9,B394-1&lt;'Calculation Sheet Crop 1'!$L$9),"Late Season Stage",""))))</f>
        <v/>
      </c>
      <c r="D394">
        <f>IF(MONTH(B394)=1,'General Calculation'!$E$22,IF(MONTH(B394)=2,'General Calculation'!$F$22,IF(MONTH(B394)=3,'General Calculation'!$G$22,IF(MONTH(B394)=4,'General Calculation'!$H$22,IF(MONTH(B394)=5,'General Calculation'!$I$22,IF(MONTH(B394)=6,'General Calculation'!$J$22,IF(MONTH(B394)=7,'General Calculation'!$K$22,IF(MONTH(B394)=8,'General Calculation'!$L$22,IF(MONTH(B394)=9,'General Calculation'!$M$22,IF(MONTH(B394)=10,'General Calculation'!$N$22,IF(MONTH(B394)=11,'General Calculation'!$O$22,IF(MONTH(B394)=12,'General Calculation'!$P$22,""))))))))))))</f>
        <v>5.07</v>
      </c>
      <c r="E394" t="str">
        <f>IF(C394="Initial Stage",'Calculation Sheet Crop 1'!$M$6,IF(C394="Crop Development Phase",'Calculation Sheet Crop 1'!$M$7,IF(C394="Mid Season",'Calculation Sheet Crop 1'!$M$8,IF(C394="Late Season Stage",'Calculation Sheet Crop 1'!$M$9,""))))</f>
        <v/>
      </c>
      <c r="F394">
        <f t="shared" si="79"/>
        <v>0</v>
      </c>
      <c r="P394">
        <f t="shared" si="80"/>
        <v>0</v>
      </c>
      <c r="Q394">
        <f t="shared" si="81"/>
        <v>0</v>
      </c>
      <c r="R394">
        <f t="shared" si="82"/>
        <v>0</v>
      </c>
      <c r="S394">
        <f t="shared" si="83"/>
        <v>0</v>
      </c>
      <c r="T394">
        <f t="shared" si="84"/>
        <v>0</v>
      </c>
      <c r="U394">
        <f t="shared" si="85"/>
        <v>0</v>
      </c>
      <c r="V394">
        <f t="shared" si="86"/>
        <v>0</v>
      </c>
      <c r="W394">
        <f t="shared" si="87"/>
        <v>0</v>
      </c>
      <c r="X394">
        <f t="shared" si="88"/>
        <v>0</v>
      </c>
      <c r="Y394">
        <f t="shared" si="89"/>
        <v>0</v>
      </c>
      <c r="Z394">
        <f t="shared" si="90"/>
        <v>0</v>
      </c>
      <c r="AA394">
        <f t="shared" si="91"/>
        <v>0</v>
      </c>
    </row>
    <row r="395" spans="2:27">
      <c r="B395" s="3">
        <v>43124</v>
      </c>
      <c r="C395" t="str">
        <f>IF(AND(B395&gt;='Calculation Sheet Crop 1'!$K$6,B395&lt;='Calculation Sheet Crop 1'!$L$6),"Initial Stage",IF(AND(B395+1&gt;'Calculation Sheet Crop 1'!$K$7,B395&lt;='Calculation Sheet Crop 1'!$L$7),"Crop Development Phase",IF(AND(B395+1&gt;'Calculation Sheet Crop 1'!$K$8,B395&lt;'Calculation Sheet Crop 1'!$L$8+1),"Mid Season",IF(AND(B395+1&gt;'Calculation Sheet Crop 1'!$K$9,B395-1&lt;'Calculation Sheet Crop 1'!$L$9),"Late Season Stage",""))))</f>
        <v/>
      </c>
      <c r="D395">
        <f>IF(MONTH(B395)=1,'General Calculation'!$E$22,IF(MONTH(B395)=2,'General Calculation'!$F$22,IF(MONTH(B395)=3,'General Calculation'!$G$22,IF(MONTH(B395)=4,'General Calculation'!$H$22,IF(MONTH(B395)=5,'General Calculation'!$I$22,IF(MONTH(B395)=6,'General Calculation'!$J$22,IF(MONTH(B395)=7,'General Calculation'!$K$22,IF(MONTH(B395)=8,'General Calculation'!$L$22,IF(MONTH(B395)=9,'General Calculation'!$M$22,IF(MONTH(B395)=10,'General Calculation'!$N$22,IF(MONTH(B395)=11,'General Calculation'!$O$22,IF(MONTH(B395)=12,'General Calculation'!$P$22,""))))))))))))</f>
        <v>5.07</v>
      </c>
      <c r="E395" t="str">
        <f>IF(C395="Initial Stage",'Calculation Sheet Crop 1'!$M$6,IF(C395="Crop Development Phase",'Calculation Sheet Crop 1'!$M$7,IF(C395="Mid Season",'Calculation Sheet Crop 1'!$M$8,IF(C395="Late Season Stage",'Calculation Sheet Crop 1'!$M$9,""))))</f>
        <v/>
      </c>
      <c r="F395">
        <f t="shared" si="79"/>
        <v>0</v>
      </c>
      <c r="P395">
        <f t="shared" si="80"/>
        <v>0</v>
      </c>
      <c r="Q395">
        <f t="shared" si="81"/>
        <v>0</v>
      </c>
      <c r="R395">
        <f t="shared" si="82"/>
        <v>0</v>
      </c>
      <c r="S395">
        <f t="shared" si="83"/>
        <v>0</v>
      </c>
      <c r="T395">
        <f t="shared" si="84"/>
        <v>0</v>
      </c>
      <c r="U395">
        <f t="shared" si="85"/>
        <v>0</v>
      </c>
      <c r="V395">
        <f t="shared" si="86"/>
        <v>0</v>
      </c>
      <c r="W395">
        <f t="shared" si="87"/>
        <v>0</v>
      </c>
      <c r="X395">
        <f t="shared" si="88"/>
        <v>0</v>
      </c>
      <c r="Y395">
        <f t="shared" si="89"/>
        <v>0</v>
      </c>
      <c r="Z395">
        <f t="shared" si="90"/>
        <v>0</v>
      </c>
      <c r="AA395">
        <f t="shared" si="91"/>
        <v>0</v>
      </c>
    </row>
    <row r="396" spans="2:27">
      <c r="B396" s="3">
        <v>43125</v>
      </c>
      <c r="C396" t="str">
        <f>IF(AND(B396&gt;='Calculation Sheet Crop 1'!$K$6,B396&lt;='Calculation Sheet Crop 1'!$L$6),"Initial Stage",IF(AND(B396+1&gt;'Calculation Sheet Crop 1'!$K$7,B396&lt;='Calculation Sheet Crop 1'!$L$7),"Crop Development Phase",IF(AND(B396+1&gt;'Calculation Sheet Crop 1'!$K$8,B396&lt;'Calculation Sheet Crop 1'!$L$8+1),"Mid Season",IF(AND(B396+1&gt;'Calculation Sheet Crop 1'!$K$9,B396-1&lt;'Calculation Sheet Crop 1'!$L$9),"Late Season Stage",""))))</f>
        <v/>
      </c>
      <c r="D396">
        <f>IF(MONTH(B396)=1,'General Calculation'!$E$22,IF(MONTH(B396)=2,'General Calculation'!$F$22,IF(MONTH(B396)=3,'General Calculation'!$G$22,IF(MONTH(B396)=4,'General Calculation'!$H$22,IF(MONTH(B396)=5,'General Calculation'!$I$22,IF(MONTH(B396)=6,'General Calculation'!$J$22,IF(MONTH(B396)=7,'General Calculation'!$K$22,IF(MONTH(B396)=8,'General Calculation'!$L$22,IF(MONTH(B396)=9,'General Calculation'!$M$22,IF(MONTH(B396)=10,'General Calculation'!$N$22,IF(MONTH(B396)=11,'General Calculation'!$O$22,IF(MONTH(B396)=12,'General Calculation'!$P$22,""))))))))))))</f>
        <v>5.07</v>
      </c>
      <c r="E396" t="str">
        <f>IF(C396="Initial Stage",'Calculation Sheet Crop 1'!$M$6,IF(C396="Crop Development Phase",'Calculation Sheet Crop 1'!$M$7,IF(C396="Mid Season",'Calculation Sheet Crop 1'!$M$8,IF(C396="Late Season Stage",'Calculation Sheet Crop 1'!$M$9,""))))</f>
        <v/>
      </c>
      <c r="F396">
        <f t="shared" si="79"/>
        <v>0</v>
      </c>
      <c r="P396">
        <f t="shared" si="80"/>
        <v>0</v>
      </c>
      <c r="Q396">
        <f t="shared" si="81"/>
        <v>0</v>
      </c>
      <c r="R396">
        <f t="shared" si="82"/>
        <v>0</v>
      </c>
      <c r="S396">
        <f t="shared" si="83"/>
        <v>0</v>
      </c>
      <c r="T396">
        <f t="shared" si="84"/>
        <v>0</v>
      </c>
      <c r="U396">
        <f t="shared" si="85"/>
        <v>0</v>
      </c>
      <c r="V396">
        <f t="shared" si="86"/>
        <v>0</v>
      </c>
      <c r="W396">
        <f t="shared" si="87"/>
        <v>0</v>
      </c>
      <c r="X396">
        <f t="shared" si="88"/>
        <v>0</v>
      </c>
      <c r="Y396">
        <f t="shared" si="89"/>
        <v>0</v>
      </c>
      <c r="Z396">
        <f t="shared" si="90"/>
        <v>0</v>
      </c>
      <c r="AA396">
        <f t="shared" si="91"/>
        <v>0</v>
      </c>
    </row>
    <row r="397" spans="2:27">
      <c r="B397" s="3">
        <v>43126</v>
      </c>
      <c r="C397" t="str">
        <f>IF(AND(B397&gt;='Calculation Sheet Crop 1'!$K$6,B397&lt;='Calculation Sheet Crop 1'!$L$6),"Initial Stage",IF(AND(B397+1&gt;'Calculation Sheet Crop 1'!$K$7,B397&lt;='Calculation Sheet Crop 1'!$L$7),"Crop Development Phase",IF(AND(B397+1&gt;'Calculation Sheet Crop 1'!$K$8,B397&lt;'Calculation Sheet Crop 1'!$L$8+1),"Mid Season",IF(AND(B397+1&gt;'Calculation Sheet Crop 1'!$K$9,B397-1&lt;'Calculation Sheet Crop 1'!$L$9),"Late Season Stage",""))))</f>
        <v/>
      </c>
      <c r="D397">
        <f>IF(MONTH(B397)=1,'General Calculation'!$E$22,IF(MONTH(B397)=2,'General Calculation'!$F$22,IF(MONTH(B397)=3,'General Calculation'!$G$22,IF(MONTH(B397)=4,'General Calculation'!$H$22,IF(MONTH(B397)=5,'General Calculation'!$I$22,IF(MONTH(B397)=6,'General Calculation'!$J$22,IF(MONTH(B397)=7,'General Calculation'!$K$22,IF(MONTH(B397)=8,'General Calculation'!$L$22,IF(MONTH(B397)=9,'General Calculation'!$M$22,IF(MONTH(B397)=10,'General Calculation'!$N$22,IF(MONTH(B397)=11,'General Calculation'!$O$22,IF(MONTH(B397)=12,'General Calculation'!$P$22,""))))))))))))</f>
        <v>5.07</v>
      </c>
      <c r="E397" t="str">
        <f>IF(C397="Initial Stage",'Calculation Sheet Crop 1'!$M$6,IF(C397="Crop Development Phase",'Calculation Sheet Crop 1'!$M$7,IF(C397="Mid Season",'Calculation Sheet Crop 1'!$M$8,IF(C397="Late Season Stage",'Calculation Sheet Crop 1'!$M$9,""))))</f>
        <v/>
      </c>
      <c r="F397">
        <f t="shared" si="79"/>
        <v>0</v>
      </c>
      <c r="P397">
        <f t="shared" si="80"/>
        <v>0</v>
      </c>
      <c r="Q397">
        <f t="shared" si="81"/>
        <v>0</v>
      </c>
      <c r="R397">
        <f t="shared" si="82"/>
        <v>0</v>
      </c>
      <c r="S397">
        <f t="shared" si="83"/>
        <v>0</v>
      </c>
      <c r="T397">
        <f t="shared" si="84"/>
        <v>0</v>
      </c>
      <c r="U397">
        <f t="shared" si="85"/>
        <v>0</v>
      </c>
      <c r="V397">
        <f t="shared" si="86"/>
        <v>0</v>
      </c>
      <c r="W397">
        <f t="shared" si="87"/>
        <v>0</v>
      </c>
      <c r="X397">
        <f t="shared" si="88"/>
        <v>0</v>
      </c>
      <c r="Y397">
        <f t="shared" si="89"/>
        <v>0</v>
      </c>
      <c r="Z397">
        <f t="shared" si="90"/>
        <v>0</v>
      </c>
      <c r="AA397">
        <f t="shared" si="91"/>
        <v>0</v>
      </c>
    </row>
    <row r="398" spans="2:27">
      <c r="B398" s="3">
        <v>43127</v>
      </c>
      <c r="C398" t="str">
        <f>IF(AND(B398&gt;='Calculation Sheet Crop 1'!$K$6,B398&lt;='Calculation Sheet Crop 1'!$L$6),"Initial Stage",IF(AND(B398+1&gt;'Calculation Sheet Crop 1'!$K$7,B398&lt;='Calculation Sheet Crop 1'!$L$7),"Crop Development Phase",IF(AND(B398+1&gt;'Calculation Sheet Crop 1'!$K$8,B398&lt;'Calculation Sheet Crop 1'!$L$8+1),"Mid Season",IF(AND(B398+1&gt;'Calculation Sheet Crop 1'!$K$9,B398-1&lt;'Calculation Sheet Crop 1'!$L$9),"Late Season Stage",""))))</f>
        <v/>
      </c>
      <c r="D398">
        <f>IF(MONTH(B398)=1,'General Calculation'!$E$22,IF(MONTH(B398)=2,'General Calculation'!$F$22,IF(MONTH(B398)=3,'General Calculation'!$G$22,IF(MONTH(B398)=4,'General Calculation'!$H$22,IF(MONTH(B398)=5,'General Calculation'!$I$22,IF(MONTH(B398)=6,'General Calculation'!$J$22,IF(MONTH(B398)=7,'General Calculation'!$K$22,IF(MONTH(B398)=8,'General Calculation'!$L$22,IF(MONTH(B398)=9,'General Calculation'!$M$22,IF(MONTH(B398)=10,'General Calculation'!$N$22,IF(MONTH(B398)=11,'General Calculation'!$O$22,IF(MONTH(B398)=12,'General Calculation'!$P$22,""))))))))))))</f>
        <v>5.07</v>
      </c>
      <c r="E398" t="str">
        <f>IF(C398="Initial Stage",'Calculation Sheet Crop 1'!$M$6,IF(C398="Crop Development Phase",'Calculation Sheet Crop 1'!$M$7,IF(C398="Mid Season",'Calculation Sheet Crop 1'!$M$8,IF(C398="Late Season Stage",'Calculation Sheet Crop 1'!$M$9,""))))</f>
        <v/>
      </c>
      <c r="F398">
        <f t="shared" si="79"/>
        <v>0</v>
      </c>
      <c r="P398">
        <f t="shared" si="80"/>
        <v>0</v>
      </c>
      <c r="Q398">
        <f t="shared" si="81"/>
        <v>0</v>
      </c>
      <c r="R398">
        <f t="shared" si="82"/>
        <v>0</v>
      </c>
      <c r="S398">
        <f t="shared" si="83"/>
        <v>0</v>
      </c>
      <c r="T398">
        <f t="shared" si="84"/>
        <v>0</v>
      </c>
      <c r="U398">
        <f t="shared" si="85"/>
        <v>0</v>
      </c>
      <c r="V398">
        <f t="shared" si="86"/>
        <v>0</v>
      </c>
      <c r="W398">
        <f t="shared" si="87"/>
        <v>0</v>
      </c>
      <c r="X398">
        <f t="shared" si="88"/>
        <v>0</v>
      </c>
      <c r="Y398">
        <f t="shared" si="89"/>
        <v>0</v>
      </c>
      <c r="Z398">
        <f t="shared" si="90"/>
        <v>0</v>
      </c>
      <c r="AA398">
        <f t="shared" si="91"/>
        <v>0</v>
      </c>
    </row>
    <row r="399" spans="2:27">
      <c r="B399" s="3">
        <v>43128</v>
      </c>
      <c r="C399" t="str">
        <f>IF(AND(B399&gt;='Calculation Sheet Crop 1'!$K$6,B399&lt;='Calculation Sheet Crop 1'!$L$6),"Initial Stage",IF(AND(B399+1&gt;'Calculation Sheet Crop 1'!$K$7,B399&lt;='Calculation Sheet Crop 1'!$L$7),"Crop Development Phase",IF(AND(B399+1&gt;'Calculation Sheet Crop 1'!$K$8,B399&lt;'Calculation Sheet Crop 1'!$L$8+1),"Mid Season",IF(AND(B399+1&gt;'Calculation Sheet Crop 1'!$K$9,B399-1&lt;'Calculation Sheet Crop 1'!$L$9),"Late Season Stage",""))))</f>
        <v/>
      </c>
      <c r="D399">
        <f>IF(MONTH(B399)=1,'General Calculation'!$E$22,IF(MONTH(B399)=2,'General Calculation'!$F$22,IF(MONTH(B399)=3,'General Calculation'!$G$22,IF(MONTH(B399)=4,'General Calculation'!$H$22,IF(MONTH(B399)=5,'General Calculation'!$I$22,IF(MONTH(B399)=6,'General Calculation'!$J$22,IF(MONTH(B399)=7,'General Calculation'!$K$22,IF(MONTH(B399)=8,'General Calculation'!$L$22,IF(MONTH(B399)=9,'General Calculation'!$M$22,IF(MONTH(B399)=10,'General Calculation'!$N$22,IF(MONTH(B399)=11,'General Calculation'!$O$22,IF(MONTH(B399)=12,'General Calculation'!$P$22,""))))))))))))</f>
        <v>5.07</v>
      </c>
      <c r="E399" t="str">
        <f>IF(C399="Initial Stage",'Calculation Sheet Crop 1'!$M$6,IF(C399="Crop Development Phase",'Calculation Sheet Crop 1'!$M$7,IF(C399="Mid Season",'Calculation Sheet Crop 1'!$M$8,IF(C399="Late Season Stage",'Calculation Sheet Crop 1'!$M$9,""))))</f>
        <v/>
      </c>
      <c r="F399">
        <f t="shared" si="79"/>
        <v>0</v>
      </c>
      <c r="P399">
        <f t="shared" si="80"/>
        <v>0</v>
      </c>
      <c r="Q399">
        <f t="shared" si="81"/>
        <v>0</v>
      </c>
      <c r="R399">
        <f t="shared" si="82"/>
        <v>0</v>
      </c>
      <c r="S399">
        <f t="shared" si="83"/>
        <v>0</v>
      </c>
      <c r="T399">
        <f t="shared" si="84"/>
        <v>0</v>
      </c>
      <c r="U399">
        <f t="shared" si="85"/>
        <v>0</v>
      </c>
      <c r="V399">
        <f t="shared" si="86"/>
        <v>0</v>
      </c>
      <c r="W399">
        <f t="shared" si="87"/>
        <v>0</v>
      </c>
      <c r="X399">
        <f t="shared" si="88"/>
        <v>0</v>
      </c>
      <c r="Y399">
        <f t="shared" si="89"/>
        <v>0</v>
      </c>
      <c r="Z399">
        <f t="shared" si="90"/>
        <v>0</v>
      </c>
      <c r="AA399">
        <f t="shared" si="91"/>
        <v>0</v>
      </c>
    </row>
    <row r="400" spans="2:27">
      <c r="B400" s="3">
        <v>43129</v>
      </c>
      <c r="C400" t="str">
        <f>IF(AND(B400&gt;='Calculation Sheet Crop 1'!$K$6,B400&lt;='Calculation Sheet Crop 1'!$L$6),"Initial Stage",IF(AND(B400+1&gt;'Calculation Sheet Crop 1'!$K$7,B400&lt;='Calculation Sheet Crop 1'!$L$7),"Crop Development Phase",IF(AND(B400+1&gt;'Calculation Sheet Crop 1'!$K$8,B400&lt;'Calculation Sheet Crop 1'!$L$8+1),"Mid Season",IF(AND(B400+1&gt;'Calculation Sheet Crop 1'!$K$9,B400-1&lt;'Calculation Sheet Crop 1'!$L$9),"Late Season Stage",""))))</f>
        <v/>
      </c>
      <c r="D400">
        <f>IF(MONTH(B400)=1,'General Calculation'!$E$22,IF(MONTH(B400)=2,'General Calculation'!$F$22,IF(MONTH(B400)=3,'General Calculation'!$G$22,IF(MONTH(B400)=4,'General Calculation'!$H$22,IF(MONTH(B400)=5,'General Calculation'!$I$22,IF(MONTH(B400)=6,'General Calculation'!$J$22,IF(MONTH(B400)=7,'General Calculation'!$K$22,IF(MONTH(B400)=8,'General Calculation'!$L$22,IF(MONTH(B400)=9,'General Calculation'!$M$22,IF(MONTH(B400)=10,'General Calculation'!$N$22,IF(MONTH(B400)=11,'General Calculation'!$O$22,IF(MONTH(B400)=12,'General Calculation'!$P$22,""))))))))))))</f>
        <v>5.07</v>
      </c>
      <c r="E400" t="str">
        <f>IF(C400="Initial Stage",'Calculation Sheet Crop 1'!$M$6,IF(C400="Crop Development Phase",'Calculation Sheet Crop 1'!$M$7,IF(C400="Mid Season",'Calculation Sheet Crop 1'!$M$8,IF(C400="Late Season Stage",'Calculation Sheet Crop 1'!$M$9,""))))</f>
        <v/>
      </c>
      <c r="F400">
        <f t="shared" si="79"/>
        <v>0</v>
      </c>
      <c r="P400">
        <f t="shared" si="80"/>
        <v>0</v>
      </c>
      <c r="Q400">
        <f t="shared" si="81"/>
        <v>0</v>
      </c>
      <c r="R400">
        <f t="shared" si="82"/>
        <v>0</v>
      </c>
      <c r="S400">
        <f t="shared" si="83"/>
        <v>0</v>
      </c>
      <c r="T400">
        <f t="shared" si="84"/>
        <v>0</v>
      </c>
      <c r="U400">
        <f t="shared" si="85"/>
        <v>0</v>
      </c>
      <c r="V400">
        <f t="shared" si="86"/>
        <v>0</v>
      </c>
      <c r="W400">
        <f t="shared" si="87"/>
        <v>0</v>
      </c>
      <c r="X400">
        <f t="shared" si="88"/>
        <v>0</v>
      </c>
      <c r="Y400">
        <f t="shared" si="89"/>
        <v>0</v>
      </c>
      <c r="Z400">
        <f t="shared" si="90"/>
        <v>0</v>
      </c>
      <c r="AA400">
        <f t="shared" si="91"/>
        <v>0</v>
      </c>
    </row>
    <row r="401" spans="2:27">
      <c r="B401" s="3">
        <v>43130</v>
      </c>
      <c r="C401" t="str">
        <f>IF(AND(B401&gt;='Calculation Sheet Crop 1'!$K$6,B401&lt;='Calculation Sheet Crop 1'!$L$6),"Initial Stage",IF(AND(B401+1&gt;'Calculation Sheet Crop 1'!$K$7,B401&lt;='Calculation Sheet Crop 1'!$L$7),"Crop Development Phase",IF(AND(B401+1&gt;'Calculation Sheet Crop 1'!$K$8,B401&lt;'Calculation Sheet Crop 1'!$L$8+1),"Mid Season",IF(AND(B401+1&gt;'Calculation Sheet Crop 1'!$K$9,B401-1&lt;'Calculation Sheet Crop 1'!$L$9),"Late Season Stage",""))))</f>
        <v/>
      </c>
      <c r="D401">
        <f>IF(MONTH(B401)=1,'General Calculation'!$E$22,IF(MONTH(B401)=2,'General Calculation'!$F$22,IF(MONTH(B401)=3,'General Calculation'!$G$22,IF(MONTH(B401)=4,'General Calculation'!$H$22,IF(MONTH(B401)=5,'General Calculation'!$I$22,IF(MONTH(B401)=6,'General Calculation'!$J$22,IF(MONTH(B401)=7,'General Calculation'!$K$22,IF(MONTH(B401)=8,'General Calculation'!$L$22,IF(MONTH(B401)=9,'General Calculation'!$M$22,IF(MONTH(B401)=10,'General Calculation'!$N$22,IF(MONTH(B401)=11,'General Calculation'!$O$22,IF(MONTH(B401)=12,'General Calculation'!$P$22,""))))))))))))</f>
        <v>5.07</v>
      </c>
      <c r="E401" t="str">
        <f>IF(C401="Initial Stage",'Calculation Sheet Crop 1'!$M$6,IF(C401="Crop Development Phase",'Calculation Sheet Crop 1'!$M$7,IF(C401="Mid Season",'Calculation Sheet Crop 1'!$M$8,IF(C401="Late Season Stage",'Calculation Sheet Crop 1'!$M$9,""))))</f>
        <v/>
      </c>
      <c r="F401">
        <f t="shared" si="79"/>
        <v>0</v>
      </c>
      <c r="P401">
        <f t="shared" si="80"/>
        <v>0</v>
      </c>
      <c r="Q401">
        <f t="shared" si="81"/>
        <v>0</v>
      </c>
      <c r="R401">
        <f t="shared" si="82"/>
        <v>0</v>
      </c>
      <c r="S401">
        <f t="shared" si="83"/>
        <v>0</v>
      </c>
      <c r="T401">
        <f t="shared" si="84"/>
        <v>0</v>
      </c>
      <c r="U401">
        <f t="shared" si="85"/>
        <v>0</v>
      </c>
      <c r="V401">
        <f t="shared" si="86"/>
        <v>0</v>
      </c>
      <c r="W401">
        <f t="shared" si="87"/>
        <v>0</v>
      </c>
      <c r="X401">
        <f t="shared" si="88"/>
        <v>0</v>
      </c>
      <c r="Y401">
        <f t="shared" si="89"/>
        <v>0</v>
      </c>
      <c r="Z401">
        <f t="shared" si="90"/>
        <v>0</v>
      </c>
      <c r="AA401">
        <f t="shared" si="91"/>
        <v>0</v>
      </c>
    </row>
    <row r="402" spans="2:27">
      <c r="B402" s="3">
        <v>43131</v>
      </c>
      <c r="C402" t="str">
        <f>IF(AND(B402&gt;='Calculation Sheet Crop 1'!$K$6,B402&lt;='Calculation Sheet Crop 1'!$L$6),"Initial Stage",IF(AND(B402+1&gt;'Calculation Sheet Crop 1'!$K$7,B402&lt;='Calculation Sheet Crop 1'!$L$7),"Crop Development Phase",IF(AND(B402+1&gt;'Calculation Sheet Crop 1'!$K$8,B402&lt;'Calculation Sheet Crop 1'!$L$8+1),"Mid Season",IF(AND(B402+1&gt;'Calculation Sheet Crop 1'!$K$9,B402-1&lt;'Calculation Sheet Crop 1'!$L$9),"Late Season Stage",""))))</f>
        <v/>
      </c>
      <c r="D402">
        <f>IF(MONTH(B402)=1,'General Calculation'!$E$22,IF(MONTH(B402)=2,'General Calculation'!$F$22,IF(MONTH(B402)=3,'General Calculation'!$G$22,IF(MONTH(B402)=4,'General Calculation'!$H$22,IF(MONTH(B402)=5,'General Calculation'!$I$22,IF(MONTH(B402)=6,'General Calculation'!$J$22,IF(MONTH(B402)=7,'General Calculation'!$K$22,IF(MONTH(B402)=8,'General Calculation'!$L$22,IF(MONTH(B402)=9,'General Calculation'!$M$22,IF(MONTH(B402)=10,'General Calculation'!$N$22,IF(MONTH(B402)=11,'General Calculation'!$O$22,IF(MONTH(B402)=12,'General Calculation'!$P$22,""))))))))))))</f>
        <v>5.07</v>
      </c>
      <c r="E402" t="str">
        <f>IF(C402="Initial Stage",'Calculation Sheet Crop 1'!$M$6,IF(C402="Crop Development Phase",'Calculation Sheet Crop 1'!$M$7,IF(C402="Mid Season",'Calculation Sheet Crop 1'!$M$8,IF(C402="Late Season Stage",'Calculation Sheet Crop 1'!$M$9,""))))</f>
        <v/>
      </c>
      <c r="F402">
        <f t="shared" si="79"/>
        <v>0</v>
      </c>
      <c r="P402">
        <f t="shared" si="80"/>
        <v>0</v>
      </c>
      <c r="Q402">
        <f t="shared" si="81"/>
        <v>0</v>
      </c>
      <c r="R402">
        <f t="shared" si="82"/>
        <v>0</v>
      </c>
      <c r="S402">
        <f t="shared" si="83"/>
        <v>0</v>
      </c>
      <c r="T402">
        <f t="shared" si="84"/>
        <v>0</v>
      </c>
      <c r="U402">
        <f t="shared" si="85"/>
        <v>0</v>
      </c>
      <c r="V402">
        <f t="shared" si="86"/>
        <v>0</v>
      </c>
      <c r="W402">
        <f t="shared" si="87"/>
        <v>0</v>
      </c>
      <c r="X402">
        <f t="shared" si="88"/>
        <v>0</v>
      </c>
      <c r="Y402">
        <f t="shared" si="89"/>
        <v>0</v>
      </c>
      <c r="Z402">
        <f t="shared" si="90"/>
        <v>0</v>
      </c>
      <c r="AA402">
        <f t="shared" si="91"/>
        <v>0</v>
      </c>
    </row>
    <row r="403" spans="2:27">
      <c r="B403" s="3">
        <v>43132</v>
      </c>
      <c r="C403" t="str">
        <f>IF(AND(B403&gt;='Calculation Sheet Crop 1'!$K$6,B403&lt;='Calculation Sheet Crop 1'!$L$6),"Initial Stage",IF(AND(B403+1&gt;'Calculation Sheet Crop 1'!$K$7,B403&lt;='Calculation Sheet Crop 1'!$L$7),"Crop Development Phase",IF(AND(B403+1&gt;'Calculation Sheet Crop 1'!$K$8,B403&lt;'Calculation Sheet Crop 1'!$L$8+1),"Mid Season",IF(AND(B403+1&gt;'Calculation Sheet Crop 1'!$K$9,B403-1&lt;'Calculation Sheet Crop 1'!$L$9),"Late Season Stage",""))))</f>
        <v/>
      </c>
      <c r="D403">
        <f>IF(MONTH(B403)=1,'General Calculation'!$E$22,IF(MONTH(B403)=2,'General Calculation'!$F$22,IF(MONTH(B403)=3,'General Calculation'!$G$22,IF(MONTH(B403)=4,'General Calculation'!$H$22,IF(MONTH(B403)=5,'General Calculation'!$I$22,IF(MONTH(B403)=6,'General Calculation'!$J$22,IF(MONTH(B403)=7,'General Calculation'!$K$22,IF(MONTH(B403)=8,'General Calculation'!$L$22,IF(MONTH(B403)=9,'General Calculation'!$M$22,IF(MONTH(B403)=10,'General Calculation'!$N$22,IF(MONTH(B403)=11,'General Calculation'!$O$22,IF(MONTH(B403)=12,'General Calculation'!$P$22,""))))))))))))</f>
        <v>5.3892000000000007</v>
      </c>
      <c r="E403" t="str">
        <f>IF(C403="Initial Stage",'Calculation Sheet Crop 1'!$M$6,IF(C403="Crop Development Phase",'Calculation Sheet Crop 1'!$M$7,IF(C403="Mid Season",'Calculation Sheet Crop 1'!$M$8,IF(C403="Late Season Stage",'Calculation Sheet Crop 1'!$M$9,""))))</f>
        <v/>
      </c>
      <c r="F403">
        <f t="shared" si="79"/>
        <v>0</v>
      </c>
      <c r="P403">
        <f t="shared" si="80"/>
        <v>0</v>
      </c>
      <c r="Q403">
        <f t="shared" si="81"/>
        <v>0</v>
      </c>
      <c r="R403">
        <f t="shared" si="82"/>
        <v>0</v>
      </c>
      <c r="S403">
        <f t="shared" si="83"/>
        <v>0</v>
      </c>
      <c r="T403">
        <f t="shared" si="84"/>
        <v>0</v>
      </c>
      <c r="U403">
        <f t="shared" si="85"/>
        <v>0</v>
      </c>
      <c r="V403">
        <f t="shared" si="86"/>
        <v>0</v>
      </c>
      <c r="W403">
        <f t="shared" si="87"/>
        <v>0</v>
      </c>
      <c r="X403">
        <f t="shared" si="88"/>
        <v>0</v>
      </c>
      <c r="Y403">
        <f t="shared" si="89"/>
        <v>0</v>
      </c>
      <c r="Z403">
        <f t="shared" si="90"/>
        <v>0</v>
      </c>
      <c r="AA403">
        <f t="shared" si="91"/>
        <v>0</v>
      </c>
    </row>
    <row r="404" spans="2:27">
      <c r="B404" s="3">
        <v>43133</v>
      </c>
      <c r="C404" t="str">
        <f>IF(AND(B404&gt;='Calculation Sheet Crop 1'!$K$6,B404&lt;='Calculation Sheet Crop 1'!$L$6),"Initial Stage",IF(AND(B404+1&gt;'Calculation Sheet Crop 1'!$K$7,B404&lt;='Calculation Sheet Crop 1'!$L$7),"Crop Development Phase",IF(AND(B404+1&gt;'Calculation Sheet Crop 1'!$K$8,B404&lt;'Calculation Sheet Crop 1'!$L$8+1),"Mid Season",IF(AND(B404+1&gt;'Calculation Sheet Crop 1'!$K$9,B404-1&lt;'Calculation Sheet Crop 1'!$L$9),"Late Season Stage",""))))</f>
        <v/>
      </c>
      <c r="D404">
        <f>IF(MONTH(B404)=1,'General Calculation'!$E$22,IF(MONTH(B404)=2,'General Calculation'!$F$22,IF(MONTH(B404)=3,'General Calculation'!$G$22,IF(MONTH(B404)=4,'General Calculation'!$H$22,IF(MONTH(B404)=5,'General Calculation'!$I$22,IF(MONTH(B404)=6,'General Calculation'!$J$22,IF(MONTH(B404)=7,'General Calculation'!$K$22,IF(MONTH(B404)=8,'General Calculation'!$L$22,IF(MONTH(B404)=9,'General Calculation'!$M$22,IF(MONTH(B404)=10,'General Calculation'!$N$22,IF(MONTH(B404)=11,'General Calculation'!$O$22,IF(MONTH(B404)=12,'General Calculation'!$P$22,""))))))))))))</f>
        <v>5.3892000000000007</v>
      </c>
      <c r="E404" t="str">
        <f>IF(C404="Initial Stage",'Calculation Sheet Crop 1'!$M$6,IF(C404="Crop Development Phase",'Calculation Sheet Crop 1'!$M$7,IF(C404="Mid Season",'Calculation Sheet Crop 1'!$M$8,IF(C404="Late Season Stage",'Calculation Sheet Crop 1'!$M$9,""))))</f>
        <v/>
      </c>
      <c r="F404">
        <f t="shared" si="79"/>
        <v>0</v>
      </c>
      <c r="P404">
        <f t="shared" si="80"/>
        <v>0</v>
      </c>
      <c r="Q404">
        <f t="shared" si="81"/>
        <v>0</v>
      </c>
      <c r="R404">
        <f t="shared" si="82"/>
        <v>0</v>
      </c>
      <c r="S404">
        <f t="shared" si="83"/>
        <v>0</v>
      </c>
      <c r="T404">
        <f t="shared" si="84"/>
        <v>0</v>
      </c>
      <c r="U404">
        <f t="shared" si="85"/>
        <v>0</v>
      </c>
      <c r="V404">
        <f t="shared" si="86"/>
        <v>0</v>
      </c>
      <c r="W404">
        <f t="shared" si="87"/>
        <v>0</v>
      </c>
      <c r="X404">
        <f t="shared" si="88"/>
        <v>0</v>
      </c>
      <c r="Y404">
        <f t="shared" si="89"/>
        <v>0</v>
      </c>
      <c r="Z404">
        <f t="shared" si="90"/>
        <v>0</v>
      </c>
      <c r="AA404">
        <f t="shared" si="91"/>
        <v>0</v>
      </c>
    </row>
    <row r="405" spans="2:27">
      <c r="B405" s="3">
        <v>43134</v>
      </c>
      <c r="C405" t="str">
        <f>IF(AND(B405&gt;='Calculation Sheet Crop 1'!$K$6,B405&lt;='Calculation Sheet Crop 1'!$L$6),"Initial Stage",IF(AND(B405+1&gt;'Calculation Sheet Crop 1'!$K$7,B405&lt;='Calculation Sheet Crop 1'!$L$7),"Crop Development Phase",IF(AND(B405+1&gt;'Calculation Sheet Crop 1'!$K$8,B405&lt;'Calculation Sheet Crop 1'!$L$8+1),"Mid Season",IF(AND(B405+1&gt;'Calculation Sheet Crop 1'!$K$9,B405-1&lt;'Calculation Sheet Crop 1'!$L$9),"Late Season Stage",""))))</f>
        <v/>
      </c>
      <c r="D405">
        <f>IF(MONTH(B405)=1,'General Calculation'!$E$22,IF(MONTH(B405)=2,'General Calculation'!$F$22,IF(MONTH(B405)=3,'General Calculation'!$G$22,IF(MONTH(B405)=4,'General Calculation'!$H$22,IF(MONTH(B405)=5,'General Calculation'!$I$22,IF(MONTH(B405)=6,'General Calculation'!$J$22,IF(MONTH(B405)=7,'General Calculation'!$K$22,IF(MONTH(B405)=8,'General Calculation'!$L$22,IF(MONTH(B405)=9,'General Calculation'!$M$22,IF(MONTH(B405)=10,'General Calculation'!$N$22,IF(MONTH(B405)=11,'General Calculation'!$O$22,IF(MONTH(B405)=12,'General Calculation'!$P$22,""))))))))))))</f>
        <v>5.3892000000000007</v>
      </c>
      <c r="E405" t="str">
        <f>IF(C405="Initial Stage",'Calculation Sheet Crop 1'!$M$6,IF(C405="Crop Development Phase",'Calculation Sheet Crop 1'!$M$7,IF(C405="Mid Season",'Calculation Sheet Crop 1'!$M$8,IF(C405="Late Season Stage",'Calculation Sheet Crop 1'!$M$9,""))))</f>
        <v/>
      </c>
      <c r="F405">
        <f t="shared" si="79"/>
        <v>0</v>
      </c>
      <c r="P405">
        <f t="shared" si="80"/>
        <v>0</v>
      </c>
      <c r="Q405">
        <f t="shared" si="81"/>
        <v>0</v>
      </c>
      <c r="R405">
        <f t="shared" si="82"/>
        <v>0</v>
      </c>
      <c r="S405">
        <f t="shared" si="83"/>
        <v>0</v>
      </c>
      <c r="T405">
        <f t="shared" si="84"/>
        <v>0</v>
      </c>
      <c r="U405">
        <f t="shared" si="85"/>
        <v>0</v>
      </c>
      <c r="V405">
        <f t="shared" si="86"/>
        <v>0</v>
      </c>
      <c r="W405">
        <f t="shared" si="87"/>
        <v>0</v>
      </c>
      <c r="X405">
        <f t="shared" si="88"/>
        <v>0</v>
      </c>
      <c r="Y405">
        <f t="shared" si="89"/>
        <v>0</v>
      </c>
      <c r="Z405">
        <f t="shared" si="90"/>
        <v>0</v>
      </c>
      <c r="AA405">
        <f t="shared" si="91"/>
        <v>0</v>
      </c>
    </row>
    <row r="406" spans="2:27">
      <c r="B406" s="3">
        <v>43135</v>
      </c>
      <c r="C406" t="str">
        <f>IF(AND(B406&gt;='Calculation Sheet Crop 1'!$K$6,B406&lt;='Calculation Sheet Crop 1'!$L$6),"Initial Stage",IF(AND(B406+1&gt;'Calculation Sheet Crop 1'!$K$7,B406&lt;='Calculation Sheet Crop 1'!$L$7),"Crop Development Phase",IF(AND(B406+1&gt;'Calculation Sheet Crop 1'!$K$8,B406&lt;'Calculation Sheet Crop 1'!$L$8+1),"Mid Season",IF(AND(B406+1&gt;'Calculation Sheet Crop 1'!$K$9,B406-1&lt;'Calculation Sheet Crop 1'!$L$9),"Late Season Stage",""))))</f>
        <v/>
      </c>
      <c r="D406">
        <f>IF(MONTH(B406)=1,'General Calculation'!$E$22,IF(MONTH(B406)=2,'General Calculation'!$F$22,IF(MONTH(B406)=3,'General Calculation'!$G$22,IF(MONTH(B406)=4,'General Calculation'!$H$22,IF(MONTH(B406)=5,'General Calculation'!$I$22,IF(MONTH(B406)=6,'General Calculation'!$J$22,IF(MONTH(B406)=7,'General Calculation'!$K$22,IF(MONTH(B406)=8,'General Calculation'!$L$22,IF(MONTH(B406)=9,'General Calculation'!$M$22,IF(MONTH(B406)=10,'General Calculation'!$N$22,IF(MONTH(B406)=11,'General Calculation'!$O$22,IF(MONTH(B406)=12,'General Calculation'!$P$22,""))))))))))))</f>
        <v>5.3892000000000007</v>
      </c>
      <c r="E406" t="str">
        <f>IF(C406="Initial Stage",'Calculation Sheet Crop 1'!$M$6,IF(C406="Crop Development Phase",'Calculation Sheet Crop 1'!$M$7,IF(C406="Mid Season",'Calculation Sheet Crop 1'!$M$8,IF(C406="Late Season Stage",'Calculation Sheet Crop 1'!$M$9,""))))</f>
        <v/>
      </c>
      <c r="F406">
        <f t="shared" si="79"/>
        <v>0</v>
      </c>
      <c r="P406">
        <f t="shared" si="80"/>
        <v>0</v>
      </c>
      <c r="Q406">
        <f t="shared" si="81"/>
        <v>0</v>
      </c>
      <c r="R406">
        <f t="shared" si="82"/>
        <v>0</v>
      </c>
      <c r="S406">
        <f t="shared" si="83"/>
        <v>0</v>
      </c>
      <c r="T406">
        <f t="shared" si="84"/>
        <v>0</v>
      </c>
      <c r="U406">
        <f t="shared" si="85"/>
        <v>0</v>
      </c>
      <c r="V406">
        <f t="shared" si="86"/>
        <v>0</v>
      </c>
      <c r="W406">
        <f t="shared" si="87"/>
        <v>0</v>
      </c>
      <c r="X406">
        <f t="shared" si="88"/>
        <v>0</v>
      </c>
      <c r="Y406">
        <f t="shared" si="89"/>
        <v>0</v>
      </c>
      <c r="Z406">
        <f t="shared" si="90"/>
        <v>0</v>
      </c>
      <c r="AA406">
        <f t="shared" si="91"/>
        <v>0</v>
      </c>
    </row>
    <row r="407" spans="2:27">
      <c r="B407" s="3">
        <v>43136</v>
      </c>
      <c r="C407" t="str">
        <f>IF(AND(B407&gt;='Calculation Sheet Crop 1'!$K$6,B407&lt;='Calculation Sheet Crop 1'!$L$6),"Initial Stage",IF(AND(B407+1&gt;'Calculation Sheet Crop 1'!$K$7,B407&lt;='Calculation Sheet Crop 1'!$L$7),"Crop Development Phase",IF(AND(B407+1&gt;'Calculation Sheet Crop 1'!$K$8,B407&lt;'Calculation Sheet Crop 1'!$L$8+1),"Mid Season",IF(AND(B407+1&gt;'Calculation Sheet Crop 1'!$K$9,B407-1&lt;'Calculation Sheet Crop 1'!$L$9),"Late Season Stage",""))))</f>
        <v/>
      </c>
      <c r="D407">
        <f>IF(MONTH(B407)=1,'General Calculation'!$E$22,IF(MONTH(B407)=2,'General Calculation'!$F$22,IF(MONTH(B407)=3,'General Calculation'!$G$22,IF(MONTH(B407)=4,'General Calculation'!$H$22,IF(MONTH(B407)=5,'General Calculation'!$I$22,IF(MONTH(B407)=6,'General Calculation'!$J$22,IF(MONTH(B407)=7,'General Calculation'!$K$22,IF(MONTH(B407)=8,'General Calculation'!$L$22,IF(MONTH(B407)=9,'General Calculation'!$M$22,IF(MONTH(B407)=10,'General Calculation'!$N$22,IF(MONTH(B407)=11,'General Calculation'!$O$22,IF(MONTH(B407)=12,'General Calculation'!$P$22,""))))))))))))</f>
        <v>5.3892000000000007</v>
      </c>
      <c r="E407" t="str">
        <f>IF(C407="Initial Stage",'Calculation Sheet Crop 1'!$M$6,IF(C407="Crop Development Phase",'Calculation Sheet Crop 1'!$M$7,IF(C407="Mid Season",'Calculation Sheet Crop 1'!$M$8,IF(C407="Late Season Stage",'Calculation Sheet Crop 1'!$M$9,""))))</f>
        <v/>
      </c>
      <c r="F407">
        <f t="shared" si="79"/>
        <v>0</v>
      </c>
      <c r="P407">
        <f t="shared" si="80"/>
        <v>0</v>
      </c>
      <c r="Q407">
        <f t="shared" si="81"/>
        <v>0</v>
      </c>
      <c r="R407">
        <f t="shared" si="82"/>
        <v>0</v>
      </c>
      <c r="S407">
        <f t="shared" si="83"/>
        <v>0</v>
      </c>
      <c r="T407">
        <f t="shared" si="84"/>
        <v>0</v>
      </c>
      <c r="U407">
        <f t="shared" si="85"/>
        <v>0</v>
      </c>
      <c r="V407">
        <f t="shared" si="86"/>
        <v>0</v>
      </c>
      <c r="W407">
        <f t="shared" si="87"/>
        <v>0</v>
      </c>
      <c r="X407">
        <f t="shared" si="88"/>
        <v>0</v>
      </c>
      <c r="Y407">
        <f t="shared" si="89"/>
        <v>0</v>
      </c>
      <c r="Z407">
        <f t="shared" si="90"/>
        <v>0</v>
      </c>
      <c r="AA407">
        <f t="shared" si="91"/>
        <v>0</v>
      </c>
    </row>
    <row r="408" spans="2:27">
      <c r="B408" s="3">
        <v>43137</v>
      </c>
      <c r="C408" t="str">
        <f>IF(AND(B408&gt;='Calculation Sheet Crop 1'!$K$6,B408&lt;='Calculation Sheet Crop 1'!$L$6),"Initial Stage",IF(AND(B408+1&gt;'Calculation Sheet Crop 1'!$K$7,B408&lt;='Calculation Sheet Crop 1'!$L$7),"Crop Development Phase",IF(AND(B408+1&gt;'Calculation Sheet Crop 1'!$K$8,B408&lt;'Calculation Sheet Crop 1'!$L$8+1),"Mid Season",IF(AND(B408+1&gt;'Calculation Sheet Crop 1'!$K$9,B408-1&lt;'Calculation Sheet Crop 1'!$L$9),"Late Season Stage",""))))</f>
        <v/>
      </c>
      <c r="D408">
        <f>IF(MONTH(B408)=1,'General Calculation'!$E$22,IF(MONTH(B408)=2,'General Calculation'!$F$22,IF(MONTH(B408)=3,'General Calculation'!$G$22,IF(MONTH(B408)=4,'General Calculation'!$H$22,IF(MONTH(B408)=5,'General Calculation'!$I$22,IF(MONTH(B408)=6,'General Calculation'!$J$22,IF(MONTH(B408)=7,'General Calculation'!$K$22,IF(MONTH(B408)=8,'General Calculation'!$L$22,IF(MONTH(B408)=9,'General Calculation'!$M$22,IF(MONTH(B408)=10,'General Calculation'!$N$22,IF(MONTH(B408)=11,'General Calculation'!$O$22,IF(MONTH(B408)=12,'General Calculation'!$P$22,""))))))))))))</f>
        <v>5.3892000000000007</v>
      </c>
      <c r="E408" t="str">
        <f>IF(C408="Initial Stage",'Calculation Sheet Crop 1'!$M$6,IF(C408="Crop Development Phase",'Calculation Sheet Crop 1'!$M$7,IF(C408="Mid Season",'Calculation Sheet Crop 1'!$M$8,IF(C408="Late Season Stage",'Calculation Sheet Crop 1'!$M$9,""))))</f>
        <v/>
      </c>
      <c r="F408">
        <f t="shared" si="79"/>
        <v>0</v>
      </c>
      <c r="P408">
        <f t="shared" si="80"/>
        <v>0</v>
      </c>
      <c r="Q408">
        <f t="shared" si="81"/>
        <v>0</v>
      </c>
      <c r="R408">
        <f t="shared" si="82"/>
        <v>0</v>
      </c>
      <c r="S408">
        <f t="shared" si="83"/>
        <v>0</v>
      </c>
      <c r="T408">
        <f t="shared" si="84"/>
        <v>0</v>
      </c>
      <c r="U408">
        <f t="shared" si="85"/>
        <v>0</v>
      </c>
      <c r="V408">
        <f t="shared" si="86"/>
        <v>0</v>
      </c>
      <c r="W408">
        <f t="shared" si="87"/>
        <v>0</v>
      </c>
      <c r="X408">
        <f t="shared" si="88"/>
        <v>0</v>
      </c>
      <c r="Y408">
        <f t="shared" si="89"/>
        <v>0</v>
      </c>
      <c r="Z408">
        <f t="shared" si="90"/>
        <v>0</v>
      </c>
      <c r="AA408">
        <f t="shared" si="91"/>
        <v>0</v>
      </c>
    </row>
    <row r="409" spans="2:27">
      <c r="B409" s="3">
        <v>43138</v>
      </c>
      <c r="C409" t="str">
        <f>IF(AND(B409&gt;='Calculation Sheet Crop 1'!$K$6,B409&lt;='Calculation Sheet Crop 1'!$L$6),"Initial Stage",IF(AND(B409+1&gt;'Calculation Sheet Crop 1'!$K$7,B409&lt;='Calculation Sheet Crop 1'!$L$7),"Crop Development Phase",IF(AND(B409+1&gt;'Calculation Sheet Crop 1'!$K$8,B409&lt;'Calculation Sheet Crop 1'!$L$8+1),"Mid Season",IF(AND(B409+1&gt;'Calculation Sheet Crop 1'!$K$9,B409-1&lt;'Calculation Sheet Crop 1'!$L$9),"Late Season Stage",""))))</f>
        <v/>
      </c>
      <c r="D409">
        <f>IF(MONTH(B409)=1,'General Calculation'!$E$22,IF(MONTH(B409)=2,'General Calculation'!$F$22,IF(MONTH(B409)=3,'General Calculation'!$G$22,IF(MONTH(B409)=4,'General Calculation'!$H$22,IF(MONTH(B409)=5,'General Calculation'!$I$22,IF(MONTH(B409)=6,'General Calculation'!$J$22,IF(MONTH(B409)=7,'General Calculation'!$K$22,IF(MONTH(B409)=8,'General Calculation'!$L$22,IF(MONTH(B409)=9,'General Calculation'!$M$22,IF(MONTH(B409)=10,'General Calculation'!$N$22,IF(MONTH(B409)=11,'General Calculation'!$O$22,IF(MONTH(B409)=12,'General Calculation'!$P$22,""))))))))))))</f>
        <v>5.3892000000000007</v>
      </c>
      <c r="E409" t="str">
        <f>IF(C409="Initial Stage",'Calculation Sheet Crop 1'!$M$6,IF(C409="Crop Development Phase",'Calculation Sheet Crop 1'!$M$7,IF(C409="Mid Season",'Calculation Sheet Crop 1'!$M$8,IF(C409="Late Season Stage",'Calculation Sheet Crop 1'!$M$9,""))))</f>
        <v/>
      </c>
      <c r="F409">
        <f t="shared" si="79"/>
        <v>0</v>
      </c>
      <c r="P409">
        <f t="shared" si="80"/>
        <v>0</v>
      </c>
      <c r="Q409">
        <f t="shared" si="81"/>
        <v>0</v>
      </c>
      <c r="R409">
        <f t="shared" si="82"/>
        <v>0</v>
      </c>
      <c r="S409">
        <f t="shared" si="83"/>
        <v>0</v>
      </c>
      <c r="T409">
        <f t="shared" si="84"/>
        <v>0</v>
      </c>
      <c r="U409">
        <f t="shared" si="85"/>
        <v>0</v>
      </c>
      <c r="V409">
        <f t="shared" si="86"/>
        <v>0</v>
      </c>
      <c r="W409">
        <f t="shared" si="87"/>
        <v>0</v>
      </c>
      <c r="X409">
        <f t="shared" si="88"/>
        <v>0</v>
      </c>
      <c r="Y409">
        <f t="shared" si="89"/>
        <v>0</v>
      </c>
      <c r="Z409">
        <f t="shared" si="90"/>
        <v>0</v>
      </c>
      <c r="AA409">
        <f t="shared" si="91"/>
        <v>0</v>
      </c>
    </row>
    <row r="410" spans="2:27">
      <c r="B410" s="3">
        <v>43139</v>
      </c>
      <c r="C410" t="str">
        <f>IF(AND(B410&gt;='Calculation Sheet Crop 1'!$K$6,B410&lt;='Calculation Sheet Crop 1'!$L$6),"Initial Stage",IF(AND(B410+1&gt;'Calculation Sheet Crop 1'!$K$7,B410&lt;='Calculation Sheet Crop 1'!$L$7),"Crop Development Phase",IF(AND(B410+1&gt;'Calculation Sheet Crop 1'!$K$8,B410&lt;'Calculation Sheet Crop 1'!$L$8+1),"Mid Season",IF(AND(B410+1&gt;'Calculation Sheet Crop 1'!$K$9,B410-1&lt;'Calculation Sheet Crop 1'!$L$9),"Late Season Stage",""))))</f>
        <v/>
      </c>
      <c r="D410">
        <f>IF(MONTH(B410)=1,'General Calculation'!$E$22,IF(MONTH(B410)=2,'General Calculation'!$F$22,IF(MONTH(B410)=3,'General Calculation'!$G$22,IF(MONTH(B410)=4,'General Calculation'!$H$22,IF(MONTH(B410)=5,'General Calculation'!$I$22,IF(MONTH(B410)=6,'General Calculation'!$J$22,IF(MONTH(B410)=7,'General Calculation'!$K$22,IF(MONTH(B410)=8,'General Calculation'!$L$22,IF(MONTH(B410)=9,'General Calculation'!$M$22,IF(MONTH(B410)=10,'General Calculation'!$N$22,IF(MONTH(B410)=11,'General Calculation'!$O$22,IF(MONTH(B410)=12,'General Calculation'!$P$22,""))))))))))))</f>
        <v>5.3892000000000007</v>
      </c>
      <c r="E410" t="str">
        <f>IF(C410="Initial Stage",'Calculation Sheet Crop 1'!$M$6,IF(C410="Crop Development Phase",'Calculation Sheet Crop 1'!$M$7,IF(C410="Mid Season",'Calculation Sheet Crop 1'!$M$8,IF(C410="Late Season Stage",'Calculation Sheet Crop 1'!$M$9,""))))</f>
        <v/>
      </c>
      <c r="F410">
        <f t="shared" si="79"/>
        <v>0</v>
      </c>
      <c r="P410">
        <f t="shared" si="80"/>
        <v>0</v>
      </c>
      <c r="Q410">
        <f t="shared" si="81"/>
        <v>0</v>
      </c>
      <c r="R410">
        <f t="shared" si="82"/>
        <v>0</v>
      </c>
      <c r="S410">
        <f t="shared" si="83"/>
        <v>0</v>
      </c>
      <c r="T410">
        <f t="shared" si="84"/>
        <v>0</v>
      </c>
      <c r="U410">
        <f t="shared" si="85"/>
        <v>0</v>
      </c>
      <c r="V410">
        <f t="shared" si="86"/>
        <v>0</v>
      </c>
      <c r="W410">
        <f t="shared" si="87"/>
        <v>0</v>
      </c>
      <c r="X410">
        <f t="shared" si="88"/>
        <v>0</v>
      </c>
      <c r="Y410">
        <f t="shared" si="89"/>
        <v>0</v>
      </c>
      <c r="Z410">
        <f t="shared" si="90"/>
        <v>0</v>
      </c>
      <c r="AA410">
        <f t="shared" si="91"/>
        <v>0</v>
      </c>
    </row>
    <row r="411" spans="2:27">
      <c r="B411" s="3">
        <v>43140</v>
      </c>
      <c r="C411" t="str">
        <f>IF(AND(B411&gt;='Calculation Sheet Crop 1'!$K$6,B411&lt;='Calculation Sheet Crop 1'!$L$6),"Initial Stage",IF(AND(B411+1&gt;'Calculation Sheet Crop 1'!$K$7,B411&lt;='Calculation Sheet Crop 1'!$L$7),"Crop Development Phase",IF(AND(B411+1&gt;'Calculation Sheet Crop 1'!$K$8,B411&lt;'Calculation Sheet Crop 1'!$L$8+1),"Mid Season",IF(AND(B411+1&gt;'Calculation Sheet Crop 1'!$K$9,B411-1&lt;'Calculation Sheet Crop 1'!$L$9),"Late Season Stage",""))))</f>
        <v/>
      </c>
      <c r="D411">
        <f>IF(MONTH(B411)=1,'General Calculation'!$E$22,IF(MONTH(B411)=2,'General Calculation'!$F$22,IF(MONTH(B411)=3,'General Calculation'!$G$22,IF(MONTH(B411)=4,'General Calculation'!$H$22,IF(MONTH(B411)=5,'General Calculation'!$I$22,IF(MONTH(B411)=6,'General Calculation'!$J$22,IF(MONTH(B411)=7,'General Calculation'!$K$22,IF(MONTH(B411)=8,'General Calculation'!$L$22,IF(MONTH(B411)=9,'General Calculation'!$M$22,IF(MONTH(B411)=10,'General Calculation'!$N$22,IF(MONTH(B411)=11,'General Calculation'!$O$22,IF(MONTH(B411)=12,'General Calculation'!$P$22,""))))))))))))</f>
        <v>5.3892000000000007</v>
      </c>
      <c r="E411" t="str">
        <f>IF(C411="Initial Stage",'Calculation Sheet Crop 1'!$M$6,IF(C411="Crop Development Phase",'Calculation Sheet Crop 1'!$M$7,IF(C411="Mid Season",'Calculation Sheet Crop 1'!$M$8,IF(C411="Late Season Stage",'Calculation Sheet Crop 1'!$M$9,""))))</f>
        <v/>
      </c>
      <c r="F411">
        <f t="shared" si="79"/>
        <v>0</v>
      </c>
      <c r="P411">
        <f t="shared" si="80"/>
        <v>0</v>
      </c>
      <c r="Q411">
        <f t="shared" si="81"/>
        <v>0</v>
      </c>
      <c r="R411">
        <f t="shared" si="82"/>
        <v>0</v>
      </c>
      <c r="S411">
        <f t="shared" si="83"/>
        <v>0</v>
      </c>
      <c r="T411">
        <f t="shared" si="84"/>
        <v>0</v>
      </c>
      <c r="U411">
        <f t="shared" si="85"/>
        <v>0</v>
      </c>
      <c r="V411">
        <f t="shared" si="86"/>
        <v>0</v>
      </c>
      <c r="W411">
        <f t="shared" si="87"/>
        <v>0</v>
      </c>
      <c r="X411">
        <f t="shared" si="88"/>
        <v>0</v>
      </c>
      <c r="Y411">
        <f t="shared" si="89"/>
        <v>0</v>
      </c>
      <c r="Z411">
        <f t="shared" si="90"/>
        <v>0</v>
      </c>
      <c r="AA411">
        <f t="shared" si="91"/>
        <v>0</v>
      </c>
    </row>
    <row r="412" spans="2:27">
      <c r="B412" s="3">
        <v>43141</v>
      </c>
      <c r="C412" t="str">
        <f>IF(AND(B412&gt;='Calculation Sheet Crop 1'!$K$6,B412&lt;='Calculation Sheet Crop 1'!$L$6),"Initial Stage",IF(AND(B412+1&gt;'Calculation Sheet Crop 1'!$K$7,B412&lt;='Calculation Sheet Crop 1'!$L$7),"Crop Development Phase",IF(AND(B412+1&gt;'Calculation Sheet Crop 1'!$K$8,B412&lt;'Calculation Sheet Crop 1'!$L$8+1),"Mid Season",IF(AND(B412+1&gt;'Calculation Sheet Crop 1'!$K$9,B412-1&lt;'Calculation Sheet Crop 1'!$L$9),"Late Season Stage",""))))</f>
        <v/>
      </c>
      <c r="D412">
        <f>IF(MONTH(B412)=1,'General Calculation'!$E$22,IF(MONTH(B412)=2,'General Calculation'!$F$22,IF(MONTH(B412)=3,'General Calculation'!$G$22,IF(MONTH(B412)=4,'General Calculation'!$H$22,IF(MONTH(B412)=5,'General Calculation'!$I$22,IF(MONTH(B412)=6,'General Calculation'!$J$22,IF(MONTH(B412)=7,'General Calculation'!$K$22,IF(MONTH(B412)=8,'General Calculation'!$L$22,IF(MONTH(B412)=9,'General Calculation'!$M$22,IF(MONTH(B412)=10,'General Calculation'!$N$22,IF(MONTH(B412)=11,'General Calculation'!$O$22,IF(MONTH(B412)=12,'General Calculation'!$P$22,""))))))))))))</f>
        <v>5.3892000000000007</v>
      </c>
      <c r="E412" t="str">
        <f>IF(C412="Initial Stage",'Calculation Sheet Crop 1'!$M$6,IF(C412="Crop Development Phase",'Calculation Sheet Crop 1'!$M$7,IF(C412="Mid Season",'Calculation Sheet Crop 1'!$M$8,IF(C412="Late Season Stage",'Calculation Sheet Crop 1'!$M$9,""))))</f>
        <v/>
      </c>
      <c r="F412">
        <f t="shared" si="79"/>
        <v>0</v>
      </c>
      <c r="P412">
        <f t="shared" si="80"/>
        <v>0</v>
      </c>
      <c r="Q412">
        <f t="shared" si="81"/>
        <v>0</v>
      </c>
      <c r="R412">
        <f t="shared" si="82"/>
        <v>0</v>
      </c>
      <c r="S412">
        <f t="shared" si="83"/>
        <v>0</v>
      </c>
      <c r="T412">
        <f t="shared" si="84"/>
        <v>0</v>
      </c>
      <c r="U412">
        <f t="shared" si="85"/>
        <v>0</v>
      </c>
      <c r="V412">
        <f t="shared" si="86"/>
        <v>0</v>
      </c>
      <c r="W412">
        <f t="shared" si="87"/>
        <v>0</v>
      </c>
      <c r="X412">
        <f t="shared" si="88"/>
        <v>0</v>
      </c>
      <c r="Y412">
        <f t="shared" si="89"/>
        <v>0</v>
      </c>
      <c r="Z412">
        <f t="shared" si="90"/>
        <v>0</v>
      </c>
      <c r="AA412">
        <f t="shared" si="91"/>
        <v>0</v>
      </c>
    </row>
    <row r="413" spans="2:27">
      <c r="B413" s="3">
        <v>43142</v>
      </c>
      <c r="C413" t="str">
        <f>IF(AND(B413&gt;='Calculation Sheet Crop 1'!$K$6,B413&lt;='Calculation Sheet Crop 1'!$L$6),"Initial Stage",IF(AND(B413+1&gt;'Calculation Sheet Crop 1'!$K$7,B413&lt;='Calculation Sheet Crop 1'!$L$7),"Crop Development Phase",IF(AND(B413+1&gt;'Calculation Sheet Crop 1'!$K$8,B413&lt;'Calculation Sheet Crop 1'!$L$8+1),"Mid Season",IF(AND(B413+1&gt;'Calculation Sheet Crop 1'!$K$9,B413-1&lt;'Calculation Sheet Crop 1'!$L$9),"Late Season Stage",""))))</f>
        <v>Initial Stage</v>
      </c>
      <c r="D413">
        <f>IF(MONTH(B413)=1,'General Calculation'!$E$22,IF(MONTH(B413)=2,'General Calculation'!$F$22,IF(MONTH(B413)=3,'General Calculation'!$G$22,IF(MONTH(B413)=4,'General Calculation'!$H$22,IF(MONTH(B413)=5,'General Calculation'!$I$22,IF(MONTH(B413)=6,'General Calculation'!$J$22,IF(MONTH(B413)=7,'General Calculation'!$K$22,IF(MONTH(B413)=8,'General Calculation'!$L$22,IF(MONTH(B413)=9,'General Calculation'!$M$22,IF(MONTH(B413)=10,'General Calculation'!$N$22,IF(MONTH(B413)=11,'General Calculation'!$O$22,IF(MONTH(B413)=12,'General Calculation'!$P$22,""))))))))))))</f>
        <v>5.3892000000000007</v>
      </c>
      <c r="E413">
        <f>IF(C413="Initial Stage",'Calculation Sheet Crop 1'!$M$6,IF(C413="Crop Development Phase",'Calculation Sheet Crop 1'!$M$7,IF(C413="Mid Season",'Calculation Sheet Crop 1'!$M$8,IF(C413="Late Season Stage",'Calculation Sheet Crop 1'!$M$9,""))))</f>
        <v>0.35</v>
      </c>
      <c r="F413">
        <f t="shared" si="79"/>
        <v>1.88622</v>
      </c>
      <c r="P413">
        <f t="shared" si="80"/>
        <v>0</v>
      </c>
      <c r="Q413">
        <f t="shared" si="81"/>
        <v>1.88622</v>
      </c>
      <c r="R413">
        <f t="shared" si="82"/>
        <v>0</v>
      </c>
      <c r="S413">
        <f t="shared" si="83"/>
        <v>0</v>
      </c>
      <c r="T413">
        <f t="shared" si="84"/>
        <v>0</v>
      </c>
      <c r="U413">
        <f t="shared" si="85"/>
        <v>0</v>
      </c>
      <c r="V413">
        <f t="shared" si="86"/>
        <v>0</v>
      </c>
      <c r="W413">
        <f t="shared" si="87"/>
        <v>0</v>
      </c>
      <c r="X413">
        <f t="shared" si="88"/>
        <v>0</v>
      </c>
      <c r="Y413">
        <f t="shared" si="89"/>
        <v>0</v>
      </c>
      <c r="Z413">
        <f t="shared" si="90"/>
        <v>0</v>
      </c>
      <c r="AA413">
        <f t="shared" si="91"/>
        <v>0</v>
      </c>
    </row>
    <row r="414" spans="2:27">
      <c r="B414" s="3">
        <v>43143</v>
      </c>
      <c r="C414" t="str">
        <f>IF(AND(B414&gt;='Calculation Sheet Crop 1'!$K$6,B414&lt;='Calculation Sheet Crop 1'!$L$6),"Initial Stage",IF(AND(B414+1&gt;'Calculation Sheet Crop 1'!$K$7,B414&lt;='Calculation Sheet Crop 1'!$L$7),"Crop Development Phase",IF(AND(B414+1&gt;'Calculation Sheet Crop 1'!$K$8,B414&lt;'Calculation Sheet Crop 1'!$L$8+1),"Mid Season",IF(AND(B414+1&gt;'Calculation Sheet Crop 1'!$K$9,B414-1&lt;'Calculation Sheet Crop 1'!$L$9),"Late Season Stage",""))))</f>
        <v>Initial Stage</v>
      </c>
      <c r="D414">
        <f>IF(MONTH(B414)=1,'General Calculation'!$E$22,IF(MONTH(B414)=2,'General Calculation'!$F$22,IF(MONTH(B414)=3,'General Calculation'!$G$22,IF(MONTH(B414)=4,'General Calculation'!$H$22,IF(MONTH(B414)=5,'General Calculation'!$I$22,IF(MONTH(B414)=6,'General Calculation'!$J$22,IF(MONTH(B414)=7,'General Calculation'!$K$22,IF(MONTH(B414)=8,'General Calculation'!$L$22,IF(MONTH(B414)=9,'General Calculation'!$M$22,IF(MONTH(B414)=10,'General Calculation'!$N$22,IF(MONTH(B414)=11,'General Calculation'!$O$22,IF(MONTH(B414)=12,'General Calculation'!$P$22,""))))))))))))</f>
        <v>5.3892000000000007</v>
      </c>
      <c r="E414">
        <f>IF(C414="Initial Stage",'Calculation Sheet Crop 1'!$M$6,IF(C414="Crop Development Phase",'Calculation Sheet Crop 1'!$M$7,IF(C414="Mid Season",'Calculation Sheet Crop 1'!$M$8,IF(C414="Late Season Stage",'Calculation Sheet Crop 1'!$M$9,""))))</f>
        <v>0.35</v>
      </c>
      <c r="F414">
        <f t="shared" si="79"/>
        <v>1.88622</v>
      </c>
      <c r="P414">
        <f t="shared" si="80"/>
        <v>0</v>
      </c>
      <c r="Q414">
        <f t="shared" si="81"/>
        <v>1.88622</v>
      </c>
      <c r="R414">
        <f t="shared" si="82"/>
        <v>0</v>
      </c>
      <c r="S414">
        <f t="shared" si="83"/>
        <v>0</v>
      </c>
      <c r="T414">
        <f t="shared" si="84"/>
        <v>0</v>
      </c>
      <c r="U414">
        <f t="shared" si="85"/>
        <v>0</v>
      </c>
      <c r="V414">
        <f t="shared" si="86"/>
        <v>0</v>
      </c>
      <c r="W414">
        <f t="shared" si="87"/>
        <v>0</v>
      </c>
      <c r="X414">
        <f t="shared" si="88"/>
        <v>0</v>
      </c>
      <c r="Y414">
        <f t="shared" si="89"/>
        <v>0</v>
      </c>
      <c r="Z414">
        <f t="shared" si="90"/>
        <v>0</v>
      </c>
      <c r="AA414">
        <f t="shared" si="91"/>
        <v>0</v>
      </c>
    </row>
    <row r="415" spans="2:27">
      <c r="B415" s="3">
        <v>43144</v>
      </c>
      <c r="C415" t="str">
        <f>IF(AND(B415&gt;='Calculation Sheet Crop 1'!$K$6,B415&lt;='Calculation Sheet Crop 1'!$L$6),"Initial Stage",IF(AND(B415+1&gt;'Calculation Sheet Crop 1'!$K$7,B415&lt;='Calculation Sheet Crop 1'!$L$7),"Crop Development Phase",IF(AND(B415+1&gt;'Calculation Sheet Crop 1'!$K$8,B415&lt;'Calculation Sheet Crop 1'!$L$8+1),"Mid Season",IF(AND(B415+1&gt;'Calculation Sheet Crop 1'!$K$9,B415-1&lt;'Calculation Sheet Crop 1'!$L$9),"Late Season Stage",""))))</f>
        <v>Initial Stage</v>
      </c>
      <c r="D415">
        <f>IF(MONTH(B415)=1,'General Calculation'!$E$22,IF(MONTH(B415)=2,'General Calculation'!$F$22,IF(MONTH(B415)=3,'General Calculation'!$G$22,IF(MONTH(B415)=4,'General Calculation'!$H$22,IF(MONTH(B415)=5,'General Calculation'!$I$22,IF(MONTH(B415)=6,'General Calculation'!$J$22,IF(MONTH(B415)=7,'General Calculation'!$K$22,IF(MONTH(B415)=8,'General Calculation'!$L$22,IF(MONTH(B415)=9,'General Calculation'!$M$22,IF(MONTH(B415)=10,'General Calculation'!$N$22,IF(MONTH(B415)=11,'General Calculation'!$O$22,IF(MONTH(B415)=12,'General Calculation'!$P$22,""))))))))))))</f>
        <v>5.3892000000000007</v>
      </c>
      <c r="E415">
        <f>IF(C415="Initial Stage",'Calculation Sheet Crop 1'!$M$6,IF(C415="Crop Development Phase",'Calculation Sheet Crop 1'!$M$7,IF(C415="Mid Season",'Calculation Sheet Crop 1'!$M$8,IF(C415="Late Season Stage",'Calculation Sheet Crop 1'!$M$9,""))))</f>
        <v>0.35</v>
      </c>
      <c r="F415">
        <f t="shared" si="79"/>
        <v>1.88622</v>
      </c>
      <c r="P415">
        <f t="shared" si="80"/>
        <v>0</v>
      </c>
      <c r="Q415">
        <f t="shared" si="81"/>
        <v>1.88622</v>
      </c>
      <c r="R415">
        <f t="shared" si="82"/>
        <v>0</v>
      </c>
      <c r="S415">
        <f t="shared" si="83"/>
        <v>0</v>
      </c>
      <c r="T415">
        <f t="shared" si="84"/>
        <v>0</v>
      </c>
      <c r="U415">
        <f t="shared" si="85"/>
        <v>0</v>
      </c>
      <c r="V415">
        <f t="shared" si="86"/>
        <v>0</v>
      </c>
      <c r="W415">
        <f t="shared" si="87"/>
        <v>0</v>
      </c>
      <c r="X415">
        <f t="shared" si="88"/>
        <v>0</v>
      </c>
      <c r="Y415">
        <f t="shared" si="89"/>
        <v>0</v>
      </c>
      <c r="Z415">
        <f t="shared" si="90"/>
        <v>0</v>
      </c>
      <c r="AA415">
        <f t="shared" si="91"/>
        <v>0</v>
      </c>
    </row>
    <row r="416" spans="2:27">
      <c r="B416" s="3">
        <v>43145</v>
      </c>
      <c r="C416" t="str">
        <f>IF(AND(B416&gt;='Calculation Sheet Crop 1'!$K$6,B416&lt;='Calculation Sheet Crop 1'!$L$6),"Initial Stage",IF(AND(B416+1&gt;'Calculation Sheet Crop 1'!$K$7,B416&lt;='Calculation Sheet Crop 1'!$L$7),"Crop Development Phase",IF(AND(B416+1&gt;'Calculation Sheet Crop 1'!$K$8,B416&lt;'Calculation Sheet Crop 1'!$L$8+1),"Mid Season",IF(AND(B416+1&gt;'Calculation Sheet Crop 1'!$K$9,B416-1&lt;'Calculation Sheet Crop 1'!$L$9),"Late Season Stage",""))))</f>
        <v>Initial Stage</v>
      </c>
      <c r="D416">
        <f>IF(MONTH(B416)=1,'General Calculation'!$E$22,IF(MONTH(B416)=2,'General Calculation'!$F$22,IF(MONTH(B416)=3,'General Calculation'!$G$22,IF(MONTH(B416)=4,'General Calculation'!$H$22,IF(MONTH(B416)=5,'General Calculation'!$I$22,IF(MONTH(B416)=6,'General Calculation'!$J$22,IF(MONTH(B416)=7,'General Calculation'!$K$22,IF(MONTH(B416)=8,'General Calculation'!$L$22,IF(MONTH(B416)=9,'General Calculation'!$M$22,IF(MONTH(B416)=10,'General Calculation'!$N$22,IF(MONTH(B416)=11,'General Calculation'!$O$22,IF(MONTH(B416)=12,'General Calculation'!$P$22,""))))))))))))</f>
        <v>5.3892000000000007</v>
      </c>
      <c r="E416">
        <f>IF(C416="Initial Stage",'Calculation Sheet Crop 1'!$M$6,IF(C416="Crop Development Phase",'Calculation Sheet Crop 1'!$M$7,IF(C416="Mid Season",'Calculation Sheet Crop 1'!$M$8,IF(C416="Late Season Stage",'Calculation Sheet Crop 1'!$M$9,""))))</f>
        <v>0.35</v>
      </c>
      <c r="F416">
        <f t="shared" si="79"/>
        <v>1.88622</v>
      </c>
      <c r="P416">
        <f t="shared" si="80"/>
        <v>0</v>
      </c>
      <c r="Q416">
        <f t="shared" si="81"/>
        <v>1.88622</v>
      </c>
      <c r="R416">
        <f t="shared" si="82"/>
        <v>0</v>
      </c>
      <c r="S416">
        <f t="shared" si="83"/>
        <v>0</v>
      </c>
      <c r="T416">
        <f t="shared" si="84"/>
        <v>0</v>
      </c>
      <c r="U416">
        <f t="shared" si="85"/>
        <v>0</v>
      </c>
      <c r="V416">
        <f t="shared" si="86"/>
        <v>0</v>
      </c>
      <c r="W416">
        <f t="shared" si="87"/>
        <v>0</v>
      </c>
      <c r="X416">
        <f t="shared" si="88"/>
        <v>0</v>
      </c>
      <c r="Y416">
        <f t="shared" si="89"/>
        <v>0</v>
      </c>
      <c r="Z416">
        <f t="shared" si="90"/>
        <v>0</v>
      </c>
      <c r="AA416">
        <f t="shared" si="91"/>
        <v>0</v>
      </c>
    </row>
    <row r="417" spans="2:27">
      <c r="B417" s="3">
        <v>43146</v>
      </c>
      <c r="C417" t="str">
        <f>IF(AND(B417&gt;='Calculation Sheet Crop 1'!$K$6,B417&lt;='Calculation Sheet Crop 1'!$L$6),"Initial Stage",IF(AND(B417+1&gt;'Calculation Sheet Crop 1'!$K$7,B417&lt;='Calculation Sheet Crop 1'!$L$7),"Crop Development Phase",IF(AND(B417+1&gt;'Calculation Sheet Crop 1'!$K$8,B417&lt;'Calculation Sheet Crop 1'!$L$8+1),"Mid Season",IF(AND(B417+1&gt;'Calculation Sheet Crop 1'!$K$9,B417-1&lt;'Calculation Sheet Crop 1'!$L$9),"Late Season Stage",""))))</f>
        <v>Initial Stage</v>
      </c>
      <c r="D417">
        <f>IF(MONTH(B417)=1,'General Calculation'!$E$22,IF(MONTH(B417)=2,'General Calculation'!$F$22,IF(MONTH(B417)=3,'General Calculation'!$G$22,IF(MONTH(B417)=4,'General Calculation'!$H$22,IF(MONTH(B417)=5,'General Calculation'!$I$22,IF(MONTH(B417)=6,'General Calculation'!$J$22,IF(MONTH(B417)=7,'General Calculation'!$K$22,IF(MONTH(B417)=8,'General Calculation'!$L$22,IF(MONTH(B417)=9,'General Calculation'!$M$22,IF(MONTH(B417)=10,'General Calculation'!$N$22,IF(MONTH(B417)=11,'General Calculation'!$O$22,IF(MONTH(B417)=12,'General Calculation'!$P$22,""))))))))))))</f>
        <v>5.3892000000000007</v>
      </c>
      <c r="E417">
        <f>IF(C417="Initial Stage",'Calculation Sheet Crop 1'!$M$6,IF(C417="Crop Development Phase",'Calculation Sheet Crop 1'!$M$7,IF(C417="Mid Season",'Calculation Sheet Crop 1'!$M$8,IF(C417="Late Season Stage",'Calculation Sheet Crop 1'!$M$9,""))))</f>
        <v>0.35</v>
      </c>
      <c r="F417">
        <f t="shared" si="79"/>
        <v>1.88622</v>
      </c>
      <c r="P417">
        <f t="shared" si="80"/>
        <v>0</v>
      </c>
      <c r="Q417">
        <f t="shared" si="81"/>
        <v>1.88622</v>
      </c>
      <c r="R417">
        <f t="shared" si="82"/>
        <v>0</v>
      </c>
      <c r="S417">
        <f t="shared" si="83"/>
        <v>0</v>
      </c>
      <c r="T417">
        <f t="shared" si="84"/>
        <v>0</v>
      </c>
      <c r="U417">
        <f t="shared" si="85"/>
        <v>0</v>
      </c>
      <c r="V417">
        <f t="shared" si="86"/>
        <v>0</v>
      </c>
      <c r="W417">
        <f t="shared" si="87"/>
        <v>0</v>
      </c>
      <c r="X417">
        <f t="shared" si="88"/>
        <v>0</v>
      </c>
      <c r="Y417">
        <f t="shared" si="89"/>
        <v>0</v>
      </c>
      <c r="Z417">
        <f t="shared" si="90"/>
        <v>0</v>
      </c>
      <c r="AA417">
        <f t="shared" si="91"/>
        <v>0</v>
      </c>
    </row>
    <row r="418" spans="2:27">
      <c r="B418" s="3">
        <v>43147</v>
      </c>
      <c r="C418" t="str">
        <f>IF(AND(B418&gt;='Calculation Sheet Crop 1'!$K$6,B418&lt;='Calculation Sheet Crop 1'!$L$6),"Initial Stage",IF(AND(B418+1&gt;'Calculation Sheet Crop 1'!$K$7,B418&lt;='Calculation Sheet Crop 1'!$L$7),"Crop Development Phase",IF(AND(B418+1&gt;'Calculation Sheet Crop 1'!$K$8,B418&lt;'Calculation Sheet Crop 1'!$L$8+1),"Mid Season",IF(AND(B418+1&gt;'Calculation Sheet Crop 1'!$K$9,B418-1&lt;'Calculation Sheet Crop 1'!$L$9),"Late Season Stage",""))))</f>
        <v>Initial Stage</v>
      </c>
      <c r="D418">
        <f>IF(MONTH(B418)=1,'General Calculation'!$E$22,IF(MONTH(B418)=2,'General Calculation'!$F$22,IF(MONTH(B418)=3,'General Calculation'!$G$22,IF(MONTH(B418)=4,'General Calculation'!$H$22,IF(MONTH(B418)=5,'General Calculation'!$I$22,IF(MONTH(B418)=6,'General Calculation'!$J$22,IF(MONTH(B418)=7,'General Calculation'!$K$22,IF(MONTH(B418)=8,'General Calculation'!$L$22,IF(MONTH(B418)=9,'General Calculation'!$M$22,IF(MONTH(B418)=10,'General Calculation'!$N$22,IF(MONTH(B418)=11,'General Calculation'!$O$22,IF(MONTH(B418)=12,'General Calculation'!$P$22,""))))))))))))</f>
        <v>5.3892000000000007</v>
      </c>
      <c r="E418">
        <f>IF(C418="Initial Stage",'Calculation Sheet Crop 1'!$M$6,IF(C418="Crop Development Phase",'Calculation Sheet Crop 1'!$M$7,IF(C418="Mid Season",'Calculation Sheet Crop 1'!$M$8,IF(C418="Late Season Stage",'Calculation Sheet Crop 1'!$M$9,""))))</f>
        <v>0.35</v>
      </c>
      <c r="F418">
        <f t="shared" si="79"/>
        <v>1.88622</v>
      </c>
      <c r="P418">
        <f t="shared" si="80"/>
        <v>0</v>
      </c>
      <c r="Q418">
        <f t="shared" si="81"/>
        <v>1.88622</v>
      </c>
      <c r="R418">
        <f t="shared" si="82"/>
        <v>0</v>
      </c>
      <c r="S418">
        <f t="shared" si="83"/>
        <v>0</v>
      </c>
      <c r="T418">
        <f t="shared" si="84"/>
        <v>0</v>
      </c>
      <c r="U418">
        <f t="shared" si="85"/>
        <v>0</v>
      </c>
      <c r="V418">
        <f t="shared" si="86"/>
        <v>0</v>
      </c>
      <c r="W418">
        <f t="shared" si="87"/>
        <v>0</v>
      </c>
      <c r="X418">
        <f t="shared" si="88"/>
        <v>0</v>
      </c>
      <c r="Y418">
        <f t="shared" si="89"/>
        <v>0</v>
      </c>
      <c r="Z418">
        <f t="shared" si="90"/>
        <v>0</v>
      </c>
      <c r="AA418">
        <f t="shared" si="91"/>
        <v>0</v>
      </c>
    </row>
    <row r="419" spans="2:27">
      <c r="B419" s="3">
        <v>43148</v>
      </c>
      <c r="C419" t="str">
        <f>IF(AND(B419&gt;='Calculation Sheet Crop 1'!$K$6,B419&lt;='Calculation Sheet Crop 1'!$L$6),"Initial Stage",IF(AND(B419+1&gt;'Calculation Sheet Crop 1'!$K$7,B419&lt;='Calculation Sheet Crop 1'!$L$7),"Crop Development Phase",IF(AND(B419+1&gt;'Calculation Sheet Crop 1'!$K$8,B419&lt;'Calculation Sheet Crop 1'!$L$8+1),"Mid Season",IF(AND(B419+1&gt;'Calculation Sheet Crop 1'!$K$9,B419-1&lt;'Calculation Sheet Crop 1'!$L$9),"Late Season Stage",""))))</f>
        <v>Initial Stage</v>
      </c>
      <c r="D419">
        <f>IF(MONTH(B419)=1,'General Calculation'!$E$22,IF(MONTH(B419)=2,'General Calculation'!$F$22,IF(MONTH(B419)=3,'General Calculation'!$G$22,IF(MONTH(B419)=4,'General Calculation'!$H$22,IF(MONTH(B419)=5,'General Calculation'!$I$22,IF(MONTH(B419)=6,'General Calculation'!$J$22,IF(MONTH(B419)=7,'General Calculation'!$K$22,IF(MONTH(B419)=8,'General Calculation'!$L$22,IF(MONTH(B419)=9,'General Calculation'!$M$22,IF(MONTH(B419)=10,'General Calculation'!$N$22,IF(MONTH(B419)=11,'General Calculation'!$O$22,IF(MONTH(B419)=12,'General Calculation'!$P$22,""))))))))))))</f>
        <v>5.3892000000000007</v>
      </c>
      <c r="E419">
        <f>IF(C419="Initial Stage",'Calculation Sheet Crop 1'!$M$6,IF(C419="Crop Development Phase",'Calculation Sheet Crop 1'!$M$7,IF(C419="Mid Season",'Calculation Sheet Crop 1'!$M$8,IF(C419="Late Season Stage",'Calculation Sheet Crop 1'!$M$9,""))))</f>
        <v>0.35</v>
      </c>
      <c r="F419">
        <f t="shared" si="79"/>
        <v>1.88622</v>
      </c>
      <c r="P419">
        <f t="shared" si="80"/>
        <v>0</v>
      </c>
      <c r="Q419">
        <f t="shared" si="81"/>
        <v>1.88622</v>
      </c>
      <c r="R419">
        <f t="shared" si="82"/>
        <v>0</v>
      </c>
      <c r="S419">
        <f t="shared" si="83"/>
        <v>0</v>
      </c>
      <c r="T419">
        <f t="shared" si="84"/>
        <v>0</v>
      </c>
      <c r="U419">
        <f t="shared" si="85"/>
        <v>0</v>
      </c>
      <c r="V419">
        <f t="shared" si="86"/>
        <v>0</v>
      </c>
      <c r="W419">
        <f t="shared" si="87"/>
        <v>0</v>
      </c>
      <c r="X419">
        <f t="shared" si="88"/>
        <v>0</v>
      </c>
      <c r="Y419">
        <f t="shared" si="89"/>
        <v>0</v>
      </c>
      <c r="Z419">
        <f t="shared" si="90"/>
        <v>0</v>
      </c>
      <c r="AA419">
        <f t="shared" si="91"/>
        <v>0</v>
      </c>
    </row>
    <row r="420" spans="2:27">
      <c r="B420" s="3">
        <v>43149</v>
      </c>
      <c r="C420" t="str">
        <f>IF(AND(B420&gt;='Calculation Sheet Crop 1'!$K$6,B420&lt;='Calculation Sheet Crop 1'!$L$6),"Initial Stage",IF(AND(B420+1&gt;'Calculation Sheet Crop 1'!$K$7,B420&lt;='Calculation Sheet Crop 1'!$L$7),"Crop Development Phase",IF(AND(B420+1&gt;'Calculation Sheet Crop 1'!$K$8,B420&lt;'Calculation Sheet Crop 1'!$L$8+1),"Mid Season",IF(AND(B420+1&gt;'Calculation Sheet Crop 1'!$K$9,B420-1&lt;'Calculation Sheet Crop 1'!$L$9),"Late Season Stage",""))))</f>
        <v>Initial Stage</v>
      </c>
      <c r="D420">
        <f>IF(MONTH(B420)=1,'General Calculation'!$E$22,IF(MONTH(B420)=2,'General Calculation'!$F$22,IF(MONTH(B420)=3,'General Calculation'!$G$22,IF(MONTH(B420)=4,'General Calculation'!$H$22,IF(MONTH(B420)=5,'General Calculation'!$I$22,IF(MONTH(B420)=6,'General Calculation'!$J$22,IF(MONTH(B420)=7,'General Calculation'!$K$22,IF(MONTH(B420)=8,'General Calculation'!$L$22,IF(MONTH(B420)=9,'General Calculation'!$M$22,IF(MONTH(B420)=10,'General Calculation'!$N$22,IF(MONTH(B420)=11,'General Calculation'!$O$22,IF(MONTH(B420)=12,'General Calculation'!$P$22,""))))))))))))</f>
        <v>5.3892000000000007</v>
      </c>
      <c r="E420">
        <f>IF(C420="Initial Stage",'Calculation Sheet Crop 1'!$M$6,IF(C420="Crop Development Phase",'Calculation Sheet Crop 1'!$M$7,IF(C420="Mid Season",'Calculation Sheet Crop 1'!$M$8,IF(C420="Late Season Stage",'Calculation Sheet Crop 1'!$M$9,""))))</f>
        <v>0.35</v>
      </c>
      <c r="F420">
        <f t="shared" si="79"/>
        <v>1.88622</v>
      </c>
      <c r="P420">
        <f t="shared" si="80"/>
        <v>0</v>
      </c>
      <c r="Q420">
        <f t="shared" si="81"/>
        <v>1.88622</v>
      </c>
      <c r="R420">
        <f t="shared" si="82"/>
        <v>0</v>
      </c>
      <c r="S420">
        <f t="shared" si="83"/>
        <v>0</v>
      </c>
      <c r="T420">
        <f t="shared" si="84"/>
        <v>0</v>
      </c>
      <c r="U420">
        <f t="shared" si="85"/>
        <v>0</v>
      </c>
      <c r="V420">
        <f t="shared" si="86"/>
        <v>0</v>
      </c>
      <c r="W420">
        <f t="shared" si="87"/>
        <v>0</v>
      </c>
      <c r="X420">
        <f t="shared" si="88"/>
        <v>0</v>
      </c>
      <c r="Y420">
        <f t="shared" si="89"/>
        <v>0</v>
      </c>
      <c r="Z420">
        <f t="shared" si="90"/>
        <v>0</v>
      </c>
      <c r="AA420">
        <f t="shared" si="91"/>
        <v>0</v>
      </c>
    </row>
    <row r="421" spans="2:27">
      <c r="B421" s="3">
        <v>43150</v>
      </c>
      <c r="C421" t="str">
        <f>IF(AND(B421&gt;='Calculation Sheet Crop 1'!$K$6,B421&lt;='Calculation Sheet Crop 1'!$L$6),"Initial Stage",IF(AND(B421+1&gt;'Calculation Sheet Crop 1'!$K$7,B421&lt;='Calculation Sheet Crop 1'!$L$7),"Crop Development Phase",IF(AND(B421+1&gt;'Calculation Sheet Crop 1'!$K$8,B421&lt;'Calculation Sheet Crop 1'!$L$8+1),"Mid Season",IF(AND(B421+1&gt;'Calculation Sheet Crop 1'!$K$9,B421-1&lt;'Calculation Sheet Crop 1'!$L$9),"Late Season Stage",""))))</f>
        <v>Initial Stage</v>
      </c>
      <c r="D421">
        <f>IF(MONTH(B421)=1,'General Calculation'!$E$22,IF(MONTH(B421)=2,'General Calculation'!$F$22,IF(MONTH(B421)=3,'General Calculation'!$G$22,IF(MONTH(B421)=4,'General Calculation'!$H$22,IF(MONTH(B421)=5,'General Calculation'!$I$22,IF(MONTH(B421)=6,'General Calculation'!$J$22,IF(MONTH(B421)=7,'General Calculation'!$K$22,IF(MONTH(B421)=8,'General Calculation'!$L$22,IF(MONTH(B421)=9,'General Calculation'!$M$22,IF(MONTH(B421)=10,'General Calculation'!$N$22,IF(MONTH(B421)=11,'General Calculation'!$O$22,IF(MONTH(B421)=12,'General Calculation'!$P$22,""))))))))))))</f>
        <v>5.3892000000000007</v>
      </c>
      <c r="E421">
        <f>IF(C421="Initial Stage",'Calculation Sheet Crop 1'!$M$6,IF(C421="Crop Development Phase",'Calculation Sheet Crop 1'!$M$7,IF(C421="Mid Season",'Calculation Sheet Crop 1'!$M$8,IF(C421="Late Season Stage",'Calculation Sheet Crop 1'!$M$9,""))))</f>
        <v>0.35</v>
      </c>
      <c r="F421">
        <f t="shared" si="79"/>
        <v>1.88622</v>
      </c>
      <c r="P421">
        <f t="shared" si="80"/>
        <v>0</v>
      </c>
      <c r="Q421">
        <f t="shared" si="81"/>
        <v>1.88622</v>
      </c>
      <c r="R421">
        <f t="shared" si="82"/>
        <v>0</v>
      </c>
      <c r="S421">
        <f t="shared" si="83"/>
        <v>0</v>
      </c>
      <c r="T421">
        <f t="shared" si="84"/>
        <v>0</v>
      </c>
      <c r="U421">
        <f t="shared" si="85"/>
        <v>0</v>
      </c>
      <c r="V421">
        <f t="shared" si="86"/>
        <v>0</v>
      </c>
      <c r="W421">
        <f t="shared" si="87"/>
        <v>0</v>
      </c>
      <c r="X421">
        <f t="shared" si="88"/>
        <v>0</v>
      </c>
      <c r="Y421">
        <f t="shared" si="89"/>
        <v>0</v>
      </c>
      <c r="Z421">
        <f t="shared" si="90"/>
        <v>0</v>
      </c>
      <c r="AA421">
        <f t="shared" si="91"/>
        <v>0</v>
      </c>
    </row>
    <row r="422" spans="2:27">
      <c r="B422" s="3">
        <v>43151</v>
      </c>
      <c r="C422" t="str">
        <f>IF(AND(B422&gt;='Calculation Sheet Crop 1'!$K$6,B422&lt;='Calculation Sheet Crop 1'!$L$6),"Initial Stage",IF(AND(B422+1&gt;'Calculation Sheet Crop 1'!$K$7,B422&lt;='Calculation Sheet Crop 1'!$L$7),"Crop Development Phase",IF(AND(B422+1&gt;'Calculation Sheet Crop 1'!$K$8,B422&lt;'Calculation Sheet Crop 1'!$L$8+1),"Mid Season",IF(AND(B422+1&gt;'Calculation Sheet Crop 1'!$K$9,B422-1&lt;'Calculation Sheet Crop 1'!$L$9),"Late Season Stage",""))))</f>
        <v>Initial Stage</v>
      </c>
      <c r="D422">
        <f>IF(MONTH(B422)=1,'General Calculation'!$E$22,IF(MONTH(B422)=2,'General Calculation'!$F$22,IF(MONTH(B422)=3,'General Calculation'!$G$22,IF(MONTH(B422)=4,'General Calculation'!$H$22,IF(MONTH(B422)=5,'General Calculation'!$I$22,IF(MONTH(B422)=6,'General Calculation'!$J$22,IF(MONTH(B422)=7,'General Calculation'!$K$22,IF(MONTH(B422)=8,'General Calculation'!$L$22,IF(MONTH(B422)=9,'General Calculation'!$M$22,IF(MONTH(B422)=10,'General Calculation'!$N$22,IF(MONTH(B422)=11,'General Calculation'!$O$22,IF(MONTH(B422)=12,'General Calculation'!$P$22,""))))))))))))</f>
        <v>5.3892000000000007</v>
      </c>
      <c r="E422">
        <f>IF(C422="Initial Stage",'Calculation Sheet Crop 1'!$M$6,IF(C422="Crop Development Phase",'Calculation Sheet Crop 1'!$M$7,IF(C422="Mid Season",'Calculation Sheet Crop 1'!$M$8,IF(C422="Late Season Stage",'Calculation Sheet Crop 1'!$M$9,""))))</f>
        <v>0.35</v>
      </c>
      <c r="F422">
        <f t="shared" si="79"/>
        <v>1.88622</v>
      </c>
      <c r="P422">
        <f t="shared" si="80"/>
        <v>0</v>
      </c>
      <c r="Q422">
        <f t="shared" si="81"/>
        <v>1.88622</v>
      </c>
      <c r="R422">
        <f t="shared" si="82"/>
        <v>0</v>
      </c>
      <c r="S422">
        <f t="shared" si="83"/>
        <v>0</v>
      </c>
      <c r="T422">
        <f t="shared" si="84"/>
        <v>0</v>
      </c>
      <c r="U422">
        <f t="shared" si="85"/>
        <v>0</v>
      </c>
      <c r="V422">
        <f t="shared" si="86"/>
        <v>0</v>
      </c>
      <c r="W422">
        <f t="shared" si="87"/>
        <v>0</v>
      </c>
      <c r="X422">
        <f t="shared" si="88"/>
        <v>0</v>
      </c>
      <c r="Y422">
        <f t="shared" si="89"/>
        <v>0</v>
      </c>
      <c r="Z422">
        <f t="shared" si="90"/>
        <v>0</v>
      </c>
      <c r="AA422">
        <f t="shared" si="91"/>
        <v>0</v>
      </c>
    </row>
    <row r="423" spans="2:27">
      <c r="B423" s="3">
        <v>43152</v>
      </c>
      <c r="C423" t="str">
        <f>IF(AND(B423&gt;='Calculation Sheet Crop 1'!$K$6,B423&lt;='Calculation Sheet Crop 1'!$L$6),"Initial Stage",IF(AND(B423+1&gt;'Calculation Sheet Crop 1'!$K$7,B423&lt;='Calculation Sheet Crop 1'!$L$7),"Crop Development Phase",IF(AND(B423+1&gt;'Calculation Sheet Crop 1'!$K$8,B423&lt;'Calculation Sheet Crop 1'!$L$8+1),"Mid Season",IF(AND(B423+1&gt;'Calculation Sheet Crop 1'!$K$9,B423-1&lt;'Calculation Sheet Crop 1'!$L$9),"Late Season Stage",""))))</f>
        <v>Initial Stage</v>
      </c>
      <c r="D423">
        <f>IF(MONTH(B423)=1,'General Calculation'!$E$22,IF(MONTH(B423)=2,'General Calculation'!$F$22,IF(MONTH(B423)=3,'General Calculation'!$G$22,IF(MONTH(B423)=4,'General Calculation'!$H$22,IF(MONTH(B423)=5,'General Calculation'!$I$22,IF(MONTH(B423)=6,'General Calculation'!$J$22,IF(MONTH(B423)=7,'General Calculation'!$K$22,IF(MONTH(B423)=8,'General Calculation'!$L$22,IF(MONTH(B423)=9,'General Calculation'!$M$22,IF(MONTH(B423)=10,'General Calculation'!$N$22,IF(MONTH(B423)=11,'General Calculation'!$O$22,IF(MONTH(B423)=12,'General Calculation'!$P$22,""))))))))))))</f>
        <v>5.3892000000000007</v>
      </c>
      <c r="E423">
        <f>IF(C423="Initial Stage",'Calculation Sheet Crop 1'!$M$6,IF(C423="Crop Development Phase",'Calculation Sheet Crop 1'!$M$7,IF(C423="Mid Season",'Calculation Sheet Crop 1'!$M$8,IF(C423="Late Season Stage",'Calculation Sheet Crop 1'!$M$9,""))))</f>
        <v>0.35</v>
      </c>
      <c r="F423">
        <f t="shared" si="79"/>
        <v>1.88622</v>
      </c>
      <c r="P423">
        <f t="shared" si="80"/>
        <v>0</v>
      </c>
      <c r="Q423">
        <f t="shared" si="81"/>
        <v>1.88622</v>
      </c>
      <c r="R423">
        <f t="shared" si="82"/>
        <v>0</v>
      </c>
      <c r="S423">
        <f t="shared" si="83"/>
        <v>0</v>
      </c>
      <c r="T423">
        <f t="shared" si="84"/>
        <v>0</v>
      </c>
      <c r="U423">
        <f t="shared" si="85"/>
        <v>0</v>
      </c>
      <c r="V423">
        <f t="shared" si="86"/>
        <v>0</v>
      </c>
      <c r="W423">
        <f t="shared" si="87"/>
        <v>0</v>
      </c>
      <c r="X423">
        <f t="shared" si="88"/>
        <v>0</v>
      </c>
      <c r="Y423">
        <f t="shared" si="89"/>
        <v>0</v>
      </c>
      <c r="Z423">
        <f t="shared" si="90"/>
        <v>0</v>
      </c>
      <c r="AA423">
        <f t="shared" si="91"/>
        <v>0</v>
      </c>
    </row>
    <row r="424" spans="2:27">
      <c r="B424" s="3">
        <v>43153</v>
      </c>
      <c r="C424" t="str">
        <f>IF(AND(B424&gt;='Calculation Sheet Crop 1'!$K$6,B424&lt;='Calculation Sheet Crop 1'!$L$6),"Initial Stage",IF(AND(B424+1&gt;'Calculation Sheet Crop 1'!$K$7,B424&lt;='Calculation Sheet Crop 1'!$L$7),"Crop Development Phase",IF(AND(B424+1&gt;'Calculation Sheet Crop 1'!$K$8,B424&lt;'Calculation Sheet Crop 1'!$L$8+1),"Mid Season",IF(AND(B424+1&gt;'Calculation Sheet Crop 1'!$K$9,B424-1&lt;'Calculation Sheet Crop 1'!$L$9),"Late Season Stage",""))))</f>
        <v>Initial Stage</v>
      </c>
      <c r="D424">
        <f>IF(MONTH(B424)=1,'General Calculation'!$E$22,IF(MONTH(B424)=2,'General Calculation'!$F$22,IF(MONTH(B424)=3,'General Calculation'!$G$22,IF(MONTH(B424)=4,'General Calculation'!$H$22,IF(MONTH(B424)=5,'General Calculation'!$I$22,IF(MONTH(B424)=6,'General Calculation'!$J$22,IF(MONTH(B424)=7,'General Calculation'!$K$22,IF(MONTH(B424)=8,'General Calculation'!$L$22,IF(MONTH(B424)=9,'General Calculation'!$M$22,IF(MONTH(B424)=10,'General Calculation'!$N$22,IF(MONTH(B424)=11,'General Calculation'!$O$22,IF(MONTH(B424)=12,'General Calculation'!$P$22,""))))))))))))</f>
        <v>5.3892000000000007</v>
      </c>
      <c r="E424">
        <f>IF(C424="Initial Stage",'Calculation Sheet Crop 1'!$M$6,IF(C424="Crop Development Phase",'Calculation Sheet Crop 1'!$M$7,IF(C424="Mid Season",'Calculation Sheet Crop 1'!$M$8,IF(C424="Late Season Stage",'Calculation Sheet Crop 1'!$M$9,""))))</f>
        <v>0.35</v>
      </c>
      <c r="F424">
        <f t="shared" si="79"/>
        <v>1.88622</v>
      </c>
      <c r="P424">
        <f t="shared" si="80"/>
        <v>0</v>
      </c>
      <c r="Q424">
        <f t="shared" si="81"/>
        <v>1.88622</v>
      </c>
      <c r="R424">
        <f t="shared" si="82"/>
        <v>0</v>
      </c>
      <c r="S424">
        <f t="shared" si="83"/>
        <v>0</v>
      </c>
      <c r="T424">
        <f t="shared" si="84"/>
        <v>0</v>
      </c>
      <c r="U424">
        <f t="shared" si="85"/>
        <v>0</v>
      </c>
      <c r="V424">
        <f t="shared" si="86"/>
        <v>0</v>
      </c>
      <c r="W424">
        <f t="shared" si="87"/>
        <v>0</v>
      </c>
      <c r="X424">
        <f t="shared" si="88"/>
        <v>0</v>
      </c>
      <c r="Y424">
        <f t="shared" si="89"/>
        <v>0</v>
      </c>
      <c r="Z424">
        <f t="shared" si="90"/>
        <v>0</v>
      </c>
      <c r="AA424">
        <f t="shared" si="91"/>
        <v>0</v>
      </c>
    </row>
    <row r="425" spans="2:27">
      <c r="B425" s="3">
        <v>43154</v>
      </c>
      <c r="C425" t="str">
        <f>IF(AND(B425&gt;='Calculation Sheet Crop 1'!$K$6,B425&lt;='Calculation Sheet Crop 1'!$L$6),"Initial Stage",IF(AND(B425+1&gt;'Calculation Sheet Crop 1'!$K$7,B425&lt;='Calculation Sheet Crop 1'!$L$7),"Crop Development Phase",IF(AND(B425+1&gt;'Calculation Sheet Crop 1'!$K$8,B425&lt;'Calculation Sheet Crop 1'!$L$8+1),"Mid Season",IF(AND(B425+1&gt;'Calculation Sheet Crop 1'!$K$9,B425-1&lt;'Calculation Sheet Crop 1'!$L$9),"Late Season Stage",""))))</f>
        <v>Initial Stage</v>
      </c>
      <c r="D425">
        <f>IF(MONTH(B425)=1,'General Calculation'!$E$22,IF(MONTH(B425)=2,'General Calculation'!$F$22,IF(MONTH(B425)=3,'General Calculation'!$G$22,IF(MONTH(B425)=4,'General Calculation'!$H$22,IF(MONTH(B425)=5,'General Calculation'!$I$22,IF(MONTH(B425)=6,'General Calculation'!$J$22,IF(MONTH(B425)=7,'General Calculation'!$K$22,IF(MONTH(B425)=8,'General Calculation'!$L$22,IF(MONTH(B425)=9,'General Calculation'!$M$22,IF(MONTH(B425)=10,'General Calculation'!$N$22,IF(MONTH(B425)=11,'General Calculation'!$O$22,IF(MONTH(B425)=12,'General Calculation'!$P$22,""))))))))))))</f>
        <v>5.3892000000000007</v>
      </c>
      <c r="E425">
        <f>IF(C425="Initial Stage",'Calculation Sheet Crop 1'!$M$6,IF(C425="Crop Development Phase",'Calculation Sheet Crop 1'!$M$7,IF(C425="Mid Season",'Calculation Sheet Crop 1'!$M$8,IF(C425="Late Season Stage",'Calculation Sheet Crop 1'!$M$9,""))))</f>
        <v>0.35</v>
      </c>
      <c r="F425">
        <f t="shared" si="79"/>
        <v>1.88622</v>
      </c>
      <c r="P425">
        <f t="shared" si="80"/>
        <v>0</v>
      </c>
      <c r="Q425">
        <f t="shared" si="81"/>
        <v>1.88622</v>
      </c>
      <c r="R425">
        <f t="shared" si="82"/>
        <v>0</v>
      </c>
      <c r="S425">
        <f t="shared" si="83"/>
        <v>0</v>
      </c>
      <c r="T425">
        <f t="shared" si="84"/>
        <v>0</v>
      </c>
      <c r="U425">
        <f t="shared" si="85"/>
        <v>0</v>
      </c>
      <c r="V425">
        <f t="shared" si="86"/>
        <v>0</v>
      </c>
      <c r="W425">
        <f t="shared" si="87"/>
        <v>0</v>
      </c>
      <c r="X425">
        <f t="shared" si="88"/>
        <v>0</v>
      </c>
      <c r="Y425">
        <f t="shared" si="89"/>
        <v>0</v>
      </c>
      <c r="Z425">
        <f t="shared" si="90"/>
        <v>0</v>
      </c>
      <c r="AA425">
        <f t="shared" si="91"/>
        <v>0</v>
      </c>
    </row>
    <row r="426" spans="2:27">
      <c r="B426" s="3">
        <v>43155</v>
      </c>
      <c r="C426" t="str">
        <f>IF(AND(B426&gt;='Calculation Sheet Crop 1'!$K$6,B426&lt;='Calculation Sheet Crop 1'!$L$6),"Initial Stage",IF(AND(B426+1&gt;'Calculation Sheet Crop 1'!$K$7,B426&lt;='Calculation Sheet Crop 1'!$L$7),"Crop Development Phase",IF(AND(B426+1&gt;'Calculation Sheet Crop 1'!$K$8,B426&lt;'Calculation Sheet Crop 1'!$L$8+1),"Mid Season",IF(AND(B426+1&gt;'Calculation Sheet Crop 1'!$K$9,B426-1&lt;'Calculation Sheet Crop 1'!$L$9),"Late Season Stage",""))))</f>
        <v>Initial Stage</v>
      </c>
      <c r="D426">
        <f>IF(MONTH(B426)=1,'General Calculation'!$E$22,IF(MONTH(B426)=2,'General Calculation'!$F$22,IF(MONTH(B426)=3,'General Calculation'!$G$22,IF(MONTH(B426)=4,'General Calculation'!$H$22,IF(MONTH(B426)=5,'General Calculation'!$I$22,IF(MONTH(B426)=6,'General Calculation'!$J$22,IF(MONTH(B426)=7,'General Calculation'!$K$22,IF(MONTH(B426)=8,'General Calculation'!$L$22,IF(MONTH(B426)=9,'General Calculation'!$M$22,IF(MONTH(B426)=10,'General Calculation'!$N$22,IF(MONTH(B426)=11,'General Calculation'!$O$22,IF(MONTH(B426)=12,'General Calculation'!$P$22,""))))))))))))</f>
        <v>5.3892000000000007</v>
      </c>
      <c r="E426">
        <f>IF(C426="Initial Stage",'Calculation Sheet Crop 1'!$M$6,IF(C426="Crop Development Phase",'Calculation Sheet Crop 1'!$M$7,IF(C426="Mid Season",'Calculation Sheet Crop 1'!$M$8,IF(C426="Late Season Stage",'Calculation Sheet Crop 1'!$M$9,""))))</f>
        <v>0.35</v>
      </c>
      <c r="F426">
        <f t="shared" si="79"/>
        <v>1.88622</v>
      </c>
      <c r="P426">
        <f t="shared" si="80"/>
        <v>0</v>
      </c>
      <c r="Q426">
        <f t="shared" si="81"/>
        <v>1.88622</v>
      </c>
      <c r="R426">
        <f t="shared" si="82"/>
        <v>0</v>
      </c>
      <c r="S426">
        <f t="shared" si="83"/>
        <v>0</v>
      </c>
      <c r="T426">
        <f t="shared" si="84"/>
        <v>0</v>
      </c>
      <c r="U426">
        <f t="shared" si="85"/>
        <v>0</v>
      </c>
      <c r="V426">
        <f t="shared" si="86"/>
        <v>0</v>
      </c>
      <c r="W426">
        <f t="shared" si="87"/>
        <v>0</v>
      </c>
      <c r="X426">
        <f t="shared" si="88"/>
        <v>0</v>
      </c>
      <c r="Y426">
        <f t="shared" si="89"/>
        <v>0</v>
      </c>
      <c r="Z426">
        <f t="shared" si="90"/>
        <v>0</v>
      </c>
      <c r="AA426">
        <f t="shared" si="91"/>
        <v>0</v>
      </c>
    </row>
    <row r="427" spans="2:27">
      <c r="B427" s="3">
        <v>43156</v>
      </c>
      <c r="C427" t="str">
        <f>IF(AND(B427&gt;='Calculation Sheet Crop 1'!$K$6,B427&lt;='Calculation Sheet Crop 1'!$L$6),"Initial Stage",IF(AND(B427+1&gt;'Calculation Sheet Crop 1'!$K$7,B427&lt;='Calculation Sheet Crop 1'!$L$7),"Crop Development Phase",IF(AND(B427+1&gt;'Calculation Sheet Crop 1'!$K$8,B427&lt;'Calculation Sheet Crop 1'!$L$8+1),"Mid Season",IF(AND(B427+1&gt;'Calculation Sheet Crop 1'!$K$9,B427-1&lt;'Calculation Sheet Crop 1'!$L$9),"Late Season Stage",""))))</f>
        <v>Initial Stage</v>
      </c>
      <c r="D427">
        <f>IF(MONTH(B427)=1,'General Calculation'!$E$22,IF(MONTH(B427)=2,'General Calculation'!$F$22,IF(MONTH(B427)=3,'General Calculation'!$G$22,IF(MONTH(B427)=4,'General Calculation'!$H$22,IF(MONTH(B427)=5,'General Calculation'!$I$22,IF(MONTH(B427)=6,'General Calculation'!$J$22,IF(MONTH(B427)=7,'General Calculation'!$K$22,IF(MONTH(B427)=8,'General Calculation'!$L$22,IF(MONTH(B427)=9,'General Calculation'!$M$22,IF(MONTH(B427)=10,'General Calculation'!$N$22,IF(MONTH(B427)=11,'General Calculation'!$O$22,IF(MONTH(B427)=12,'General Calculation'!$P$22,""))))))))))))</f>
        <v>5.3892000000000007</v>
      </c>
      <c r="E427">
        <f>IF(C427="Initial Stage",'Calculation Sheet Crop 1'!$M$6,IF(C427="Crop Development Phase",'Calculation Sheet Crop 1'!$M$7,IF(C427="Mid Season",'Calculation Sheet Crop 1'!$M$8,IF(C427="Late Season Stage",'Calculation Sheet Crop 1'!$M$9,""))))</f>
        <v>0.35</v>
      </c>
      <c r="F427">
        <f t="shared" si="79"/>
        <v>1.88622</v>
      </c>
      <c r="P427">
        <f t="shared" si="80"/>
        <v>0</v>
      </c>
      <c r="Q427">
        <f t="shared" si="81"/>
        <v>1.88622</v>
      </c>
      <c r="R427">
        <f t="shared" si="82"/>
        <v>0</v>
      </c>
      <c r="S427">
        <f t="shared" si="83"/>
        <v>0</v>
      </c>
      <c r="T427">
        <f t="shared" si="84"/>
        <v>0</v>
      </c>
      <c r="U427">
        <f t="shared" si="85"/>
        <v>0</v>
      </c>
      <c r="V427">
        <f t="shared" si="86"/>
        <v>0</v>
      </c>
      <c r="W427">
        <f t="shared" si="87"/>
        <v>0</v>
      </c>
      <c r="X427">
        <f t="shared" si="88"/>
        <v>0</v>
      </c>
      <c r="Y427">
        <f t="shared" si="89"/>
        <v>0</v>
      </c>
      <c r="Z427">
        <f t="shared" si="90"/>
        <v>0</v>
      </c>
      <c r="AA427">
        <f t="shared" si="91"/>
        <v>0</v>
      </c>
    </row>
    <row r="428" spans="2:27">
      <c r="B428" s="3">
        <v>43157</v>
      </c>
      <c r="C428" t="str">
        <f>IF(AND(B428&gt;='Calculation Sheet Crop 1'!$K$6,B428&lt;='Calculation Sheet Crop 1'!$L$6),"Initial Stage",IF(AND(B428+1&gt;'Calculation Sheet Crop 1'!$K$7,B428&lt;='Calculation Sheet Crop 1'!$L$7),"Crop Development Phase",IF(AND(B428+1&gt;'Calculation Sheet Crop 1'!$K$8,B428&lt;'Calculation Sheet Crop 1'!$L$8+1),"Mid Season",IF(AND(B428+1&gt;'Calculation Sheet Crop 1'!$K$9,B428-1&lt;'Calculation Sheet Crop 1'!$L$9),"Late Season Stage",""))))</f>
        <v>Initial Stage</v>
      </c>
      <c r="D428">
        <f>IF(MONTH(B428)=1,'General Calculation'!$E$22,IF(MONTH(B428)=2,'General Calculation'!$F$22,IF(MONTH(B428)=3,'General Calculation'!$G$22,IF(MONTH(B428)=4,'General Calculation'!$H$22,IF(MONTH(B428)=5,'General Calculation'!$I$22,IF(MONTH(B428)=6,'General Calculation'!$J$22,IF(MONTH(B428)=7,'General Calculation'!$K$22,IF(MONTH(B428)=8,'General Calculation'!$L$22,IF(MONTH(B428)=9,'General Calculation'!$M$22,IF(MONTH(B428)=10,'General Calculation'!$N$22,IF(MONTH(B428)=11,'General Calculation'!$O$22,IF(MONTH(B428)=12,'General Calculation'!$P$22,""))))))))))))</f>
        <v>5.3892000000000007</v>
      </c>
      <c r="E428">
        <f>IF(C428="Initial Stage",'Calculation Sheet Crop 1'!$M$6,IF(C428="Crop Development Phase",'Calculation Sheet Crop 1'!$M$7,IF(C428="Mid Season",'Calculation Sheet Crop 1'!$M$8,IF(C428="Late Season Stage",'Calculation Sheet Crop 1'!$M$9,""))))</f>
        <v>0.35</v>
      </c>
      <c r="F428">
        <f t="shared" si="79"/>
        <v>1.88622</v>
      </c>
      <c r="P428">
        <f t="shared" si="80"/>
        <v>0</v>
      </c>
      <c r="Q428">
        <f t="shared" si="81"/>
        <v>1.88622</v>
      </c>
      <c r="R428">
        <f t="shared" si="82"/>
        <v>0</v>
      </c>
      <c r="S428">
        <f t="shared" si="83"/>
        <v>0</v>
      </c>
      <c r="T428">
        <f t="shared" si="84"/>
        <v>0</v>
      </c>
      <c r="U428">
        <f t="shared" si="85"/>
        <v>0</v>
      </c>
      <c r="V428">
        <f t="shared" si="86"/>
        <v>0</v>
      </c>
      <c r="W428">
        <f t="shared" si="87"/>
        <v>0</v>
      </c>
      <c r="X428">
        <f t="shared" si="88"/>
        <v>0</v>
      </c>
      <c r="Y428">
        <f t="shared" si="89"/>
        <v>0</v>
      </c>
      <c r="Z428">
        <f t="shared" si="90"/>
        <v>0</v>
      </c>
      <c r="AA428">
        <f t="shared" si="91"/>
        <v>0</v>
      </c>
    </row>
    <row r="429" spans="2:27">
      <c r="B429" s="3">
        <v>43158</v>
      </c>
      <c r="C429" t="str">
        <f>IF(AND(B429&gt;='Calculation Sheet Crop 1'!$K$6,B429&lt;='Calculation Sheet Crop 1'!$L$6),"Initial Stage",IF(AND(B429+1&gt;'Calculation Sheet Crop 1'!$K$7,B429&lt;='Calculation Sheet Crop 1'!$L$7),"Crop Development Phase",IF(AND(B429+1&gt;'Calculation Sheet Crop 1'!$K$8,B429&lt;'Calculation Sheet Crop 1'!$L$8+1),"Mid Season",IF(AND(B429+1&gt;'Calculation Sheet Crop 1'!$K$9,B429-1&lt;'Calculation Sheet Crop 1'!$L$9),"Late Season Stage",""))))</f>
        <v>Initial Stage</v>
      </c>
      <c r="D429">
        <f>IF(MONTH(B429)=1,'General Calculation'!$E$22,IF(MONTH(B429)=2,'General Calculation'!$F$22,IF(MONTH(B429)=3,'General Calculation'!$G$22,IF(MONTH(B429)=4,'General Calculation'!$H$22,IF(MONTH(B429)=5,'General Calculation'!$I$22,IF(MONTH(B429)=6,'General Calculation'!$J$22,IF(MONTH(B429)=7,'General Calculation'!$K$22,IF(MONTH(B429)=8,'General Calculation'!$L$22,IF(MONTH(B429)=9,'General Calculation'!$M$22,IF(MONTH(B429)=10,'General Calculation'!$N$22,IF(MONTH(B429)=11,'General Calculation'!$O$22,IF(MONTH(B429)=12,'General Calculation'!$P$22,""))))))))))))</f>
        <v>5.3892000000000007</v>
      </c>
      <c r="E429">
        <f>IF(C429="Initial Stage",'Calculation Sheet Crop 1'!$M$6,IF(C429="Crop Development Phase",'Calculation Sheet Crop 1'!$M$7,IF(C429="Mid Season",'Calculation Sheet Crop 1'!$M$8,IF(C429="Late Season Stage",'Calculation Sheet Crop 1'!$M$9,""))))</f>
        <v>0.35</v>
      </c>
      <c r="F429">
        <f t="shared" si="79"/>
        <v>1.88622</v>
      </c>
      <c r="P429">
        <f t="shared" si="80"/>
        <v>0</v>
      </c>
      <c r="Q429">
        <f t="shared" si="81"/>
        <v>1.88622</v>
      </c>
      <c r="R429">
        <f t="shared" si="82"/>
        <v>0</v>
      </c>
      <c r="S429">
        <f t="shared" si="83"/>
        <v>0</v>
      </c>
      <c r="T429">
        <f t="shared" si="84"/>
        <v>0</v>
      </c>
      <c r="U429">
        <f t="shared" si="85"/>
        <v>0</v>
      </c>
      <c r="V429">
        <f t="shared" si="86"/>
        <v>0</v>
      </c>
      <c r="W429">
        <f t="shared" si="87"/>
        <v>0</v>
      </c>
      <c r="X429">
        <f t="shared" si="88"/>
        <v>0</v>
      </c>
      <c r="Y429">
        <f t="shared" si="89"/>
        <v>0</v>
      </c>
      <c r="Z429">
        <f t="shared" si="90"/>
        <v>0</v>
      </c>
      <c r="AA429">
        <f t="shared" si="91"/>
        <v>0</v>
      </c>
    </row>
    <row r="430" spans="2:27">
      <c r="B430" s="3">
        <v>43159</v>
      </c>
      <c r="C430" t="str">
        <f>IF(AND(B430&gt;='Calculation Sheet Crop 1'!$K$6,B430&lt;='Calculation Sheet Crop 1'!$L$6),"Initial Stage",IF(AND(B430+1&gt;'Calculation Sheet Crop 1'!$K$7,B430&lt;='Calculation Sheet Crop 1'!$L$7),"Crop Development Phase",IF(AND(B430+1&gt;'Calculation Sheet Crop 1'!$K$8,B430&lt;'Calculation Sheet Crop 1'!$L$8+1),"Mid Season",IF(AND(B430+1&gt;'Calculation Sheet Crop 1'!$K$9,B430-1&lt;'Calculation Sheet Crop 1'!$L$9),"Late Season Stage",""))))</f>
        <v>Initial Stage</v>
      </c>
      <c r="D430">
        <f>IF(MONTH(B430)=1,'General Calculation'!$E$22,IF(MONTH(B430)=2,'General Calculation'!$F$22,IF(MONTH(B430)=3,'General Calculation'!$G$22,IF(MONTH(B430)=4,'General Calculation'!$H$22,IF(MONTH(B430)=5,'General Calculation'!$I$22,IF(MONTH(B430)=6,'General Calculation'!$J$22,IF(MONTH(B430)=7,'General Calculation'!$K$22,IF(MONTH(B430)=8,'General Calculation'!$L$22,IF(MONTH(B430)=9,'General Calculation'!$M$22,IF(MONTH(B430)=10,'General Calculation'!$N$22,IF(MONTH(B430)=11,'General Calculation'!$O$22,IF(MONTH(B430)=12,'General Calculation'!$P$22,""))))))))))))</f>
        <v>5.3892000000000007</v>
      </c>
      <c r="E430">
        <f>IF(C430="Initial Stage",'Calculation Sheet Crop 1'!$M$6,IF(C430="Crop Development Phase",'Calculation Sheet Crop 1'!$M$7,IF(C430="Mid Season",'Calculation Sheet Crop 1'!$M$8,IF(C430="Late Season Stage",'Calculation Sheet Crop 1'!$M$9,""))))</f>
        <v>0.35</v>
      </c>
      <c r="F430">
        <f t="shared" si="79"/>
        <v>1.88622</v>
      </c>
      <c r="P430">
        <f t="shared" si="80"/>
        <v>0</v>
      </c>
      <c r="Q430">
        <f t="shared" si="81"/>
        <v>1.88622</v>
      </c>
      <c r="R430">
        <f t="shared" si="82"/>
        <v>0</v>
      </c>
      <c r="S430">
        <f t="shared" si="83"/>
        <v>0</v>
      </c>
      <c r="T430">
        <f t="shared" si="84"/>
        <v>0</v>
      </c>
      <c r="U430">
        <f t="shared" si="85"/>
        <v>0</v>
      </c>
      <c r="V430">
        <f t="shared" si="86"/>
        <v>0</v>
      </c>
      <c r="W430">
        <f t="shared" si="87"/>
        <v>0</v>
      </c>
      <c r="X430">
        <f t="shared" si="88"/>
        <v>0</v>
      </c>
      <c r="Y430">
        <f t="shared" si="89"/>
        <v>0</v>
      </c>
      <c r="Z430">
        <f t="shared" si="90"/>
        <v>0</v>
      </c>
      <c r="AA430">
        <f t="shared" si="91"/>
        <v>0</v>
      </c>
    </row>
    <row r="431" spans="2:27">
      <c r="B431" s="3">
        <v>43160</v>
      </c>
      <c r="C431" t="str">
        <f>IF(AND(B431&gt;='Calculation Sheet Crop 1'!$K$6,B431&lt;='Calculation Sheet Crop 1'!$L$6),"Initial Stage",IF(AND(B431+1&gt;'Calculation Sheet Crop 1'!$K$7,B431&lt;='Calculation Sheet Crop 1'!$L$7),"Crop Development Phase",IF(AND(B431+1&gt;'Calculation Sheet Crop 1'!$K$8,B431&lt;'Calculation Sheet Crop 1'!$L$8+1),"Mid Season",IF(AND(B431+1&gt;'Calculation Sheet Crop 1'!$K$9,B431-1&lt;'Calculation Sheet Crop 1'!$L$9),"Late Season Stage",""))))</f>
        <v>Crop Development Phase</v>
      </c>
      <c r="D431">
        <f>IF(MONTH(B431)=1,'General Calculation'!$E$22,IF(MONTH(B431)=2,'General Calculation'!$F$22,IF(MONTH(B431)=3,'General Calculation'!$G$22,IF(MONTH(B431)=4,'General Calculation'!$H$22,IF(MONTH(B431)=5,'General Calculation'!$I$22,IF(MONTH(B431)=6,'General Calculation'!$J$22,IF(MONTH(B431)=7,'General Calculation'!$K$22,IF(MONTH(B431)=8,'General Calculation'!$L$22,IF(MONTH(B431)=9,'General Calculation'!$M$22,IF(MONTH(B431)=10,'General Calculation'!$N$22,IF(MONTH(B431)=11,'General Calculation'!$O$22,IF(MONTH(B431)=12,'General Calculation'!$P$22,""))))))))))))</f>
        <v>5.3892000000000007</v>
      </c>
      <c r="E431">
        <f>IF(C431="Initial Stage",'Calculation Sheet Crop 1'!$M$6,IF(C431="Crop Development Phase",'Calculation Sheet Crop 1'!$M$7,IF(C431="Mid Season",'Calculation Sheet Crop 1'!$M$8,IF(C431="Late Season Stage",'Calculation Sheet Crop 1'!$M$9,""))))</f>
        <v>0.7</v>
      </c>
      <c r="F431">
        <f t="shared" si="79"/>
        <v>3.77244</v>
      </c>
      <c r="P431">
        <f t="shared" si="80"/>
        <v>0</v>
      </c>
      <c r="Q431">
        <f t="shared" si="81"/>
        <v>0</v>
      </c>
      <c r="R431">
        <f t="shared" si="82"/>
        <v>3.77244</v>
      </c>
      <c r="S431">
        <f t="shared" si="83"/>
        <v>0</v>
      </c>
      <c r="T431">
        <f t="shared" si="84"/>
        <v>0</v>
      </c>
      <c r="U431">
        <f t="shared" si="85"/>
        <v>0</v>
      </c>
      <c r="V431">
        <f t="shared" si="86"/>
        <v>0</v>
      </c>
      <c r="W431">
        <f t="shared" si="87"/>
        <v>0</v>
      </c>
      <c r="X431">
        <f t="shared" si="88"/>
        <v>0</v>
      </c>
      <c r="Y431">
        <f t="shared" si="89"/>
        <v>0</v>
      </c>
      <c r="Z431">
        <f t="shared" si="90"/>
        <v>0</v>
      </c>
      <c r="AA431">
        <f t="shared" si="91"/>
        <v>0</v>
      </c>
    </row>
    <row r="432" spans="2:27">
      <c r="B432" s="3">
        <v>43161</v>
      </c>
      <c r="C432" t="str">
        <f>IF(AND(B432&gt;='Calculation Sheet Crop 1'!$K$6,B432&lt;='Calculation Sheet Crop 1'!$L$6),"Initial Stage",IF(AND(B432+1&gt;'Calculation Sheet Crop 1'!$K$7,B432&lt;='Calculation Sheet Crop 1'!$L$7),"Crop Development Phase",IF(AND(B432+1&gt;'Calculation Sheet Crop 1'!$K$8,B432&lt;'Calculation Sheet Crop 1'!$L$8+1),"Mid Season",IF(AND(B432+1&gt;'Calculation Sheet Crop 1'!$K$9,B432-1&lt;'Calculation Sheet Crop 1'!$L$9),"Late Season Stage",""))))</f>
        <v>Crop Development Phase</v>
      </c>
      <c r="D432">
        <f>IF(MONTH(B432)=1,'General Calculation'!$E$22,IF(MONTH(B432)=2,'General Calculation'!$F$22,IF(MONTH(B432)=3,'General Calculation'!$G$22,IF(MONTH(B432)=4,'General Calculation'!$H$22,IF(MONTH(B432)=5,'General Calculation'!$I$22,IF(MONTH(B432)=6,'General Calculation'!$J$22,IF(MONTH(B432)=7,'General Calculation'!$K$22,IF(MONTH(B432)=8,'General Calculation'!$L$22,IF(MONTH(B432)=9,'General Calculation'!$M$22,IF(MONTH(B432)=10,'General Calculation'!$N$22,IF(MONTH(B432)=11,'General Calculation'!$O$22,IF(MONTH(B432)=12,'General Calculation'!$P$22,""))))))))))))</f>
        <v>5.3892000000000007</v>
      </c>
      <c r="E432">
        <f>IF(C432="Initial Stage",'Calculation Sheet Crop 1'!$M$6,IF(C432="Crop Development Phase",'Calculation Sheet Crop 1'!$M$7,IF(C432="Mid Season",'Calculation Sheet Crop 1'!$M$8,IF(C432="Late Season Stage",'Calculation Sheet Crop 1'!$M$9,""))))</f>
        <v>0.7</v>
      </c>
      <c r="F432">
        <f t="shared" si="79"/>
        <v>3.77244</v>
      </c>
      <c r="P432">
        <f t="shared" si="80"/>
        <v>0</v>
      </c>
      <c r="Q432">
        <f t="shared" si="81"/>
        <v>0</v>
      </c>
      <c r="R432">
        <f t="shared" si="82"/>
        <v>3.77244</v>
      </c>
      <c r="S432">
        <f t="shared" si="83"/>
        <v>0</v>
      </c>
      <c r="T432">
        <f t="shared" si="84"/>
        <v>0</v>
      </c>
      <c r="U432">
        <f t="shared" si="85"/>
        <v>0</v>
      </c>
      <c r="V432">
        <f t="shared" si="86"/>
        <v>0</v>
      </c>
      <c r="W432">
        <f t="shared" si="87"/>
        <v>0</v>
      </c>
      <c r="X432">
        <f t="shared" si="88"/>
        <v>0</v>
      </c>
      <c r="Y432">
        <f t="shared" si="89"/>
        <v>0</v>
      </c>
      <c r="Z432">
        <f t="shared" si="90"/>
        <v>0</v>
      </c>
      <c r="AA432">
        <f t="shared" si="91"/>
        <v>0</v>
      </c>
    </row>
    <row r="433" spans="2:27">
      <c r="B433" s="3">
        <v>43162</v>
      </c>
      <c r="C433" t="str">
        <f>IF(AND(B433&gt;='Calculation Sheet Crop 1'!$K$6,B433&lt;='Calculation Sheet Crop 1'!$L$6),"Initial Stage",IF(AND(B433+1&gt;'Calculation Sheet Crop 1'!$K$7,B433&lt;='Calculation Sheet Crop 1'!$L$7),"Crop Development Phase",IF(AND(B433+1&gt;'Calculation Sheet Crop 1'!$K$8,B433&lt;'Calculation Sheet Crop 1'!$L$8+1),"Mid Season",IF(AND(B433+1&gt;'Calculation Sheet Crop 1'!$K$9,B433-1&lt;'Calculation Sheet Crop 1'!$L$9),"Late Season Stage",""))))</f>
        <v>Crop Development Phase</v>
      </c>
      <c r="D433">
        <f>IF(MONTH(B433)=1,'General Calculation'!$E$22,IF(MONTH(B433)=2,'General Calculation'!$F$22,IF(MONTH(B433)=3,'General Calculation'!$G$22,IF(MONTH(B433)=4,'General Calculation'!$H$22,IF(MONTH(B433)=5,'General Calculation'!$I$22,IF(MONTH(B433)=6,'General Calculation'!$J$22,IF(MONTH(B433)=7,'General Calculation'!$K$22,IF(MONTH(B433)=8,'General Calculation'!$L$22,IF(MONTH(B433)=9,'General Calculation'!$M$22,IF(MONTH(B433)=10,'General Calculation'!$N$22,IF(MONTH(B433)=11,'General Calculation'!$O$22,IF(MONTH(B433)=12,'General Calculation'!$P$22,""))))))))))))</f>
        <v>5.3892000000000007</v>
      </c>
      <c r="E433">
        <f>IF(C433="Initial Stage",'Calculation Sheet Crop 1'!$M$6,IF(C433="Crop Development Phase",'Calculation Sheet Crop 1'!$M$7,IF(C433="Mid Season",'Calculation Sheet Crop 1'!$M$8,IF(C433="Late Season Stage",'Calculation Sheet Crop 1'!$M$9,""))))</f>
        <v>0.7</v>
      </c>
      <c r="F433">
        <f t="shared" si="79"/>
        <v>3.77244</v>
      </c>
      <c r="P433">
        <f t="shared" si="80"/>
        <v>0</v>
      </c>
      <c r="Q433">
        <f t="shared" si="81"/>
        <v>0</v>
      </c>
      <c r="R433">
        <f t="shared" si="82"/>
        <v>3.77244</v>
      </c>
      <c r="S433">
        <f t="shared" si="83"/>
        <v>0</v>
      </c>
      <c r="T433">
        <f t="shared" si="84"/>
        <v>0</v>
      </c>
      <c r="U433">
        <f t="shared" si="85"/>
        <v>0</v>
      </c>
      <c r="V433">
        <f t="shared" si="86"/>
        <v>0</v>
      </c>
      <c r="W433">
        <f t="shared" si="87"/>
        <v>0</v>
      </c>
      <c r="X433">
        <f t="shared" si="88"/>
        <v>0</v>
      </c>
      <c r="Y433">
        <f t="shared" si="89"/>
        <v>0</v>
      </c>
      <c r="Z433">
        <f t="shared" si="90"/>
        <v>0</v>
      </c>
      <c r="AA433">
        <f t="shared" si="91"/>
        <v>0</v>
      </c>
    </row>
    <row r="434" spans="2:27">
      <c r="B434" s="3">
        <v>43163</v>
      </c>
      <c r="C434" t="str">
        <f>IF(AND(B434&gt;='Calculation Sheet Crop 1'!$K$6,B434&lt;='Calculation Sheet Crop 1'!$L$6),"Initial Stage",IF(AND(B434+1&gt;'Calculation Sheet Crop 1'!$K$7,B434&lt;='Calculation Sheet Crop 1'!$L$7),"Crop Development Phase",IF(AND(B434+1&gt;'Calculation Sheet Crop 1'!$K$8,B434&lt;'Calculation Sheet Crop 1'!$L$8+1),"Mid Season",IF(AND(B434+1&gt;'Calculation Sheet Crop 1'!$K$9,B434-1&lt;'Calculation Sheet Crop 1'!$L$9),"Late Season Stage",""))))</f>
        <v>Crop Development Phase</v>
      </c>
      <c r="D434">
        <f>IF(MONTH(B434)=1,'General Calculation'!$E$22,IF(MONTH(B434)=2,'General Calculation'!$F$22,IF(MONTH(B434)=3,'General Calculation'!$G$22,IF(MONTH(B434)=4,'General Calculation'!$H$22,IF(MONTH(B434)=5,'General Calculation'!$I$22,IF(MONTH(B434)=6,'General Calculation'!$J$22,IF(MONTH(B434)=7,'General Calculation'!$K$22,IF(MONTH(B434)=8,'General Calculation'!$L$22,IF(MONTH(B434)=9,'General Calculation'!$M$22,IF(MONTH(B434)=10,'General Calculation'!$N$22,IF(MONTH(B434)=11,'General Calculation'!$O$22,IF(MONTH(B434)=12,'General Calculation'!$P$22,""))))))))))))</f>
        <v>5.3892000000000007</v>
      </c>
      <c r="E434">
        <f>IF(C434="Initial Stage",'Calculation Sheet Crop 1'!$M$6,IF(C434="Crop Development Phase",'Calculation Sheet Crop 1'!$M$7,IF(C434="Mid Season",'Calculation Sheet Crop 1'!$M$8,IF(C434="Late Season Stage",'Calculation Sheet Crop 1'!$M$9,""))))</f>
        <v>0.7</v>
      </c>
      <c r="F434">
        <f t="shared" si="79"/>
        <v>3.77244</v>
      </c>
      <c r="P434">
        <f t="shared" si="80"/>
        <v>0</v>
      </c>
      <c r="Q434">
        <f t="shared" si="81"/>
        <v>0</v>
      </c>
      <c r="R434">
        <f t="shared" si="82"/>
        <v>3.77244</v>
      </c>
      <c r="S434">
        <f t="shared" si="83"/>
        <v>0</v>
      </c>
      <c r="T434">
        <f t="shared" si="84"/>
        <v>0</v>
      </c>
      <c r="U434">
        <f t="shared" si="85"/>
        <v>0</v>
      </c>
      <c r="V434">
        <f t="shared" si="86"/>
        <v>0</v>
      </c>
      <c r="W434">
        <f t="shared" si="87"/>
        <v>0</v>
      </c>
      <c r="X434">
        <f t="shared" si="88"/>
        <v>0</v>
      </c>
      <c r="Y434">
        <f t="shared" si="89"/>
        <v>0</v>
      </c>
      <c r="Z434">
        <f t="shared" si="90"/>
        <v>0</v>
      </c>
      <c r="AA434">
        <f t="shared" si="91"/>
        <v>0</v>
      </c>
    </row>
    <row r="435" spans="2:27">
      <c r="B435" s="3">
        <v>43164</v>
      </c>
      <c r="C435" t="str">
        <f>IF(AND(B435&gt;='Calculation Sheet Crop 1'!$K$6,B435&lt;='Calculation Sheet Crop 1'!$L$6),"Initial Stage",IF(AND(B435+1&gt;'Calculation Sheet Crop 1'!$K$7,B435&lt;='Calculation Sheet Crop 1'!$L$7),"Crop Development Phase",IF(AND(B435+1&gt;'Calculation Sheet Crop 1'!$K$8,B435&lt;'Calculation Sheet Crop 1'!$L$8+1),"Mid Season",IF(AND(B435+1&gt;'Calculation Sheet Crop 1'!$K$9,B435-1&lt;'Calculation Sheet Crop 1'!$L$9),"Late Season Stage",""))))</f>
        <v>Crop Development Phase</v>
      </c>
      <c r="D435">
        <f>IF(MONTH(B435)=1,'General Calculation'!$E$22,IF(MONTH(B435)=2,'General Calculation'!$F$22,IF(MONTH(B435)=3,'General Calculation'!$G$22,IF(MONTH(B435)=4,'General Calculation'!$H$22,IF(MONTH(B435)=5,'General Calculation'!$I$22,IF(MONTH(B435)=6,'General Calculation'!$J$22,IF(MONTH(B435)=7,'General Calculation'!$K$22,IF(MONTH(B435)=8,'General Calculation'!$L$22,IF(MONTH(B435)=9,'General Calculation'!$M$22,IF(MONTH(B435)=10,'General Calculation'!$N$22,IF(MONTH(B435)=11,'General Calculation'!$O$22,IF(MONTH(B435)=12,'General Calculation'!$P$22,""))))))))))))</f>
        <v>5.3892000000000007</v>
      </c>
      <c r="E435">
        <f>IF(C435="Initial Stage",'Calculation Sheet Crop 1'!$M$6,IF(C435="Crop Development Phase",'Calculation Sheet Crop 1'!$M$7,IF(C435="Mid Season",'Calculation Sheet Crop 1'!$M$8,IF(C435="Late Season Stage",'Calculation Sheet Crop 1'!$M$9,""))))</f>
        <v>0.7</v>
      </c>
      <c r="F435">
        <f t="shared" si="79"/>
        <v>3.77244</v>
      </c>
      <c r="P435">
        <f t="shared" si="80"/>
        <v>0</v>
      </c>
      <c r="Q435">
        <f t="shared" si="81"/>
        <v>0</v>
      </c>
      <c r="R435">
        <f t="shared" si="82"/>
        <v>3.77244</v>
      </c>
      <c r="S435">
        <f t="shared" si="83"/>
        <v>0</v>
      </c>
      <c r="T435">
        <f t="shared" si="84"/>
        <v>0</v>
      </c>
      <c r="U435">
        <f t="shared" si="85"/>
        <v>0</v>
      </c>
      <c r="V435">
        <f t="shared" si="86"/>
        <v>0</v>
      </c>
      <c r="W435">
        <f t="shared" si="87"/>
        <v>0</v>
      </c>
      <c r="X435">
        <f t="shared" si="88"/>
        <v>0</v>
      </c>
      <c r="Y435">
        <f t="shared" si="89"/>
        <v>0</v>
      </c>
      <c r="Z435">
        <f t="shared" si="90"/>
        <v>0</v>
      </c>
      <c r="AA435">
        <f t="shared" si="91"/>
        <v>0</v>
      </c>
    </row>
    <row r="436" spans="2:27">
      <c r="B436" s="3">
        <v>43165</v>
      </c>
      <c r="C436" t="str">
        <f>IF(AND(B436&gt;='Calculation Sheet Crop 1'!$K$6,B436&lt;='Calculation Sheet Crop 1'!$L$6),"Initial Stage",IF(AND(B436+1&gt;'Calculation Sheet Crop 1'!$K$7,B436&lt;='Calculation Sheet Crop 1'!$L$7),"Crop Development Phase",IF(AND(B436+1&gt;'Calculation Sheet Crop 1'!$K$8,B436&lt;'Calculation Sheet Crop 1'!$L$8+1),"Mid Season",IF(AND(B436+1&gt;'Calculation Sheet Crop 1'!$K$9,B436-1&lt;'Calculation Sheet Crop 1'!$L$9),"Late Season Stage",""))))</f>
        <v>Crop Development Phase</v>
      </c>
      <c r="D436">
        <f>IF(MONTH(B436)=1,'General Calculation'!$E$22,IF(MONTH(B436)=2,'General Calculation'!$F$22,IF(MONTH(B436)=3,'General Calculation'!$G$22,IF(MONTH(B436)=4,'General Calculation'!$H$22,IF(MONTH(B436)=5,'General Calculation'!$I$22,IF(MONTH(B436)=6,'General Calculation'!$J$22,IF(MONTH(B436)=7,'General Calculation'!$K$22,IF(MONTH(B436)=8,'General Calculation'!$L$22,IF(MONTH(B436)=9,'General Calculation'!$M$22,IF(MONTH(B436)=10,'General Calculation'!$N$22,IF(MONTH(B436)=11,'General Calculation'!$O$22,IF(MONTH(B436)=12,'General Calculation'!$P$22,""))))))))))))</f>
        <v>5.3892000000000007</v>
      </c>
      <c r="E436">
        <f>IF(C436="Initial Stage",'Calculation Sheet Crop 1'!$M$6,IF(C436="Crop Development Phase",'Calculation Sheet Crop 1'!$M$7,IF(C436="Mid Season",'Calculation Sheet Crop 1'!$M$8,IF(C436="Late Season Stage",'Calculation Sheet Crop 1'!$M$9,""))))</f>
        <v>0.7</v>
      </c>
      <c r="F436">
        <f t="shared" si="79"/>
        <v>3.77244</v>
      </c>
      <c r="P436">
        <f t="shared" si="80"/>
        <v>0</v>
      </c>
      <c r="Q436">
        <f t="shared" si="81"/>
        <v>0</v>
      </c>
      <c r="R436">
        <f t="shared" si="82"/>
        <v>3.77244</v>
      </c>
      <c r="S436">
        <f t="shared" si="83"/>
        <v>0</v>
      </c>
      <c r="T436">
        <f t="shared" si="84"/>
        <v>0</v>
      </c>
      <c r="U436">
        <f t="shared" si="85"/>
        <v>0</v>
      </c>
      <c r="V436">
        <f t="shared" si="86"/>
        <v>0</v>
      </c>
      <c r="W436">
        <f t="shared" si="87"/>
        <v>0</v>
      </c>
      <c r="X436">
        <f t="shared" si="88"/>
        <v>0</v>
      </c>
      <c r="Y436">
        <f t="shared" si="89"/>
        <v>0</v>
      </c>
      <c r="Z436">
        <f t="shared" si="90"/>
        <v>0</v>
      </c>
      <c r="AA436">
        <f t="shared" si="91"/>
        <v>0</v>
      </c>
    </row>
    <row r="437" spans="2:27">
      <c r="B437" s="3">
        <v>43166</v>
      </c>
      <c r="C437" t="str">
        <f>IF(AND(B437&gt;='Calculation Sheet Crop 1'!$K$6,B437&lt;='Calculation Sheet Crop 1'!$L$6),"Initial Stage",IF(AND(B437+1&gt;'Calculation Sheet Crop 1'!$K$7,B437&lt;='Calculation Sheet Crop 1'!$L$7),"Crop Development Phase",IF(AND(B437+1&gt;'Calculation Sheet Crop 1'!$K$8,B437&lt;'Calculation Sheet Crop 1'!$L$8+1),"Mid Season",IF(AND(B437+1&gt;'Calculation Sheet Crop 1'!$K$9,B437-1&lt;'Calculation Sheet Crop 1'!$L$9),"Late Season Stage",""))))</f>
        <v>Crop Development Phase</v>
      </c>
      <c r="D437">
        <f>IF(MONTH(B437)=1,'General Calculation'!$E$22,IF(MONTH(B437)=2,'General Calculation'!$F$22,IF(MONTH(B437)=3,'General Calculation'!$G$22,IF(MONTH(B437)=4,'General Calculation'!$H$22,IF(MONTH(B437)=5,'General Calculation'!$I$22,IF(MONTH(B437)=6,'General Calculation'!$J$22,IF(MONTH(B437)=7,'General Calculation'!$K$22,IF(MONTH(B437)=8,'General Calculation'!$L$22,IF(MONTH(B437)=9,'General Calculation'!$M$22,IF(MONTH(B437)=10,'General Calculation'!$N$22,IF(MONTH(B437)=11,'General Calculation'!$O$22,IF(MONTH(B437)=12,'General Calculation'!$P$22,""))))))))))))</f>
        <v>5.3892000000000007</v>
      </c>
      <c r="E437">
        <f>IF(C437="Initial Stage",'Calculation Sheet Crop 1'!$M$6,IF(C437="Crop Development Phase",'Calculation Sheet Crop 1'!$M$7,IF(C437="Mid Season",'Calculation Sheet Crop 1'!$M$8,IF(C437="Late Season Stage",'Calculation Sheet Crop 1'!$M$9,""))))</f>
        <v>0.7</v>
      </c>
      <c r="F437">
        <f t="shared" si="79"/>
        <v>3.77244</v>
      </c>
      <c r="P437">
        <f t="shared" si="80"/>
        <v>0</v>
      </c>
      <c r="Q437">
        <f t="shared" si="81"/>
        <v>0</v>
      </c>
      <c r="R437">
        <f t="shared" si="82"/>
        <v>3.77244</v>
      </c>
      <c r="S437">
        <f t="shared" si="83"/>
        <v>0</v>
      </c>
      <c r="T437">
        <f t="shared" si="84"/>
        <v>0</v>
      </c>
      <c r="U437">
        <f t="shared" si="85"/>
        <v>0</v>
      </c>
      <c r="V437">
        <f t="shared" si="86"/>
        <v>0</v>
      </c>
      <c r="W437">
        <f t="shared" si="87"/>
        <v>0</v>
      </c>
      <c r="X437">
        <f t="shared" si="88"/>
        <v>0</v>
      </c>
      <c r="Y437">
        <f t="shared" si="89"/>
        <v>0</v>
      </c>
      <c r="Z437">
        <f t="shared" si="90"/>
        <v>0</v>
      </c>
      <c r="AA437">
        <f t="shared" si="91"/>
        <v>0</v>
      </c>
    </row>
    <row r="438" spans="2:27">
      <c r="B438" s="3">
        <v>43167</v>
      </c>
      <c r="C438" t="str">
        <f>IF(AND(B438&gt;='Calculation Sheet Crop 1'!$K$6,B438&lt;='Calculation Sheet Crop 1'!$L$6),"Initial Stage",IF(AND(B438+1&gt;'Calculation Sheet Crop 1'!$K$7,B438&lt;='Calculation Sheet Crop 1'!$L$7),"Crop Development Phase",IF(AND(B438+1&gt;'Calculation Sheet Crop 1'!$K$8,B438&lt;'Calculation Sheet Crop 1'!$L$8+1),"Mid Season",IF(AND(B438+1&gt;'Calculation Sheet Crop 1'!$K$9,B438-1&lt;'Calculation Sheet Crop 1'!$L$9),"Late Season Stage",""))))</f>
        <v>Crop Development Phase</v>
      </c>
      <c r="D438">
        <f>IF(MONTH(B438)=1,'General Calculation'!$E$22,IF(MONTH(B438)=2,'General Calculation'!$F$22,IF(MONTH(B438)=3,'General Calculation'!$G$22,IF(MONTH(B438)=4,'General Calculation'!$H$22,IF(MONTH(B438)=5,'General Calculation'!$I$22,IF(MONTH(B438)=6,'General Calculation'!$J$22,IF(MONTH(B438)=7,'General Calculation'!$K$22,IF(MONTH(B438)=8,'General Calculation'!$L$22,IF(MONTH(B438)=9,'General Calculation'!$M$22,IF(MONTH(B438)=10,'General Calculation'!$N$22,IF(MONTH(B438)=11,'General Calculation'!$O$22,IF(MONTH(B438)=12,'General Calculation'!$P$22,""))))))))))))</f>
        <v>5.3892000000000007</v>
      </c>
      <c r="E438">
        <f>IF(C438="Initial Stage",'Calculation Sheet Crop 1'!$M$6,IF(C438="Crop Development Phase",'Calculation Sheet Crop 1'!$M$7,IF(C438="Mid Season",'Calculation Sheet Crop 1'!$M$8,IF(C438="Late Season Stage",'Calculation Sheet Crop 1'!$M$9,""))))</f>
        <v>0.7</v>
      </c>
      <c r="F438">
        <f t="shared" si="79"/>
        <v>3.77244</v>
      </c>
      <c r="P438">
        <f t="shared" si="80"/>
        <v>0</v>
      </c>
      <c r="Q438">
        <f t="shared" si="81"/>
        <v>0</v>
      </c>
      <c r="R438">
        <f t="shared" si="82"/>
        <v>3.77244</v>
      </c>
      <c r="S438">
        <f t="shared" si="83"/>
        <v>0</v>
      </c>
      <c r="T438">
        <f t="shared" si="84"/>
        <v>0</v>
      </c>
      <c r="U438">
        <f t="shared" si="85"/>
        <v>0</v>
      </c>
      <c r="V438">
        <f t="shared" si="86"/>
        <v>0</v>
      </c>
      <c r="W438">
        <f t="shared" si="87"/>
        <v>0</v>
      </c>
      <c r="X438">
        <f t="shared" si="88"/>
        <v>0</v>
      </c>
      <c r="Y438">
        <f t="shared" si="89"/>
        <v>0</v>
      </c>
      <c r="Z438">
        <f t="shared" si="90"/>
        <v>0</v>
      </c>
      <c r="AA438">
        <f t="shared" si="91"/>
        <v>0</v>
      </c>
    </row>
    <row r="439" spans="2:27">
      <c r="B439" s="3">
        <v>43168</v>
      </c>
      <c r="C439" t="str">
        <f>IF(AND(B439&gt;='Calculation Sheet Crop 1'!$K$6,B439&lt;='Calculation Sheet Crop 1'!$L$6),"Initial Stage",IF(AND(B439+1&gt;'Calculation Sheet Crop 1'!$K$7,B439&lt;='Calculation Sheet Crop 1'!$L$7),"Crop Development Phase",IF(AND(B439+1&gt;'Calculation Sheet Crop 1'!$K$8,B439&lt;'Calculation Sheet Crop 1'!$L$8+1),"Mid Season",IF(AND(B439+1&gt;'Calculation Sheet Crop 1'!$K$9,B439-1&lt;'Calculation Sheet Crop 1'!$L$9),"Late Season Stage",""))))</f>
        <v>Crop Development Phase</v>
      </c>
      <c r="D439">
        <f>IF(MONTH(B439)=1,'General Calculation'!$E$22,IF(MONTH(B439)=2,'General Calculation'!$F$22,IF(MONTH(B439)=3,'General Calculation'!$G$22,IF(MONTH(B439)=4,'General Calculation'!$H$22,IF(MONTH(B439)=5,'General Calculation'!$I$22,IF(MONTH(B439)=6,'General Calculation'!$J$22,IF(MONTH(B439)=7,'General Calculation'!$K$22,IF(MONTH(B439)=8,'General Calculation'!$L$22,IF(MONTH(B439)=9,'General Calculation'!$M$22,IF(MONTH(B439)=10,'General Calculation'!$N$22,IF(MONTH(B439)=11,'General Calculation'!$O$22,IF(MONTH(B439)=12,'General Calculation'!$P$22,""))))))))))))</f>
        <v>5.3892000000000007</v>
      </c>
      <c r="E439">
        <f>IF(C439="Initial Stage",'Calculation Sheet Crop 1'!$M$6,IF(C439="Crop Development Phase",'Calculation Sheet Crop 1'!$M$7,IF(C439="Mid Season",'Calculation Sheet Crop 1'!$M$8,IF(C439="Late Season Stage",'Calculation Sheet Crop 1'!$M$9,""))))</f>
        <v>0.7</v>
      </c>
      <c r="F439">
        <f t="shared" si="79"/>
        <v>3.77244</v>
      </c>
      <c r="P439">
        <f t="shared" si="80"/>
        <v>0</v>
      </c>
      <c r="Q439">
        <f t="shared" si="81"/>
        <v>0</v>
      </c>
      <c r="R439">
        <f t="shared" si="82"/>
        <v>3.77244</v>
      </c>
      <c r="S439">
        <f t="shared" si="83"/>
        <v>0</v>
      </c>
      <c r="T439">
        <f t="shared" si="84"/>
        <v>0</v>
      </c>
      <c r="U439">
        <f t="shared" si="85"/>
        <v>0</v>
      </c>
      <c r="V439">
        <f t="shared" si="86"/>
        <v>0</v>
      </c>
      <c r="W439">
        <f t="shared" si="87"/>
        <v>0</v>
      </c>
      <c r="X439">
        <f t="shared" si="88"/>
        <v>0</v>
      </c>
      <c r="Y439">
        <f t="shared" si="89"/>
        <v>0</v>
      </c>
      <c r="Z439">
        <f t="shared" si="90"/>
        <v>0</v>
      </c>
      <c r="AA439">
        <f t="shared" si="91"/>
        <v>0</v>
      </c>
    </row>
    <row r="440" spans="2:27">
      <c r="B440" s="3">
        <v>43169</v>
      </c>
      <c r="C440" t="str">
        <f>IF(AND(B440&gt;='Calculation Sheet Crop 1'!$K$6,B440&lt;='Calculation Sheet Crop 1'!$L$6),"Initial Stage",IF(AND(B440+1&gt;'Calculation Sheet Crop 1'!$K$7,B440&lt;='Calculation Sheet Crop 1'!$L$7),"Crop Development Phase",IF(AND(B440+1&gt;'Calculation Sheet Crop 1'!$K$8,B440&lt;'Calculation Sheet Crop 1'!$L$8+1),"Mid Season",IF(AND(B440+1&gt;'Calculation Sheet Crop 1'!$K$9,B440-1&lt;'Calculation Sheet Crop 1'!$L$9),"Late Season Stage",""))))</f>
        <v>Crop Development Phase</v>
      </c>
      <c r="D440">
        <f>IF(MONTH(B440)=1,'General Calculation'!$E$22,IF(MONTH(B440)=2,'General Calculation'!$F$22,IF(MONTH(B440)=3,'General Calculation'!$G$22,IF(MONTH(B440)=4,'General Calculation'!$H$22,IF(MONTH(B440)=5,'General Calculation'!$I$22,IF(MONTH(B440)=6,'General Calculation'!$J$22,IF(MONTH(B440)=7,'General Calculation'!$K$22,IF(MONTH(B440)=8,'General Calculation'!$L$22,IF(MONTH(B440)=9,'General Calculation'!$M$22,IF(MONTH(B440)=10,'General Calculation'!$N$22,IF(MONTH(B440)=11,'General Calculation'!$O$22,IF(MONTH(B440)=12,'General Calculation'!$P$22,""))))))))))))</f>
        <v>5.3892000000000007</v>
      </c>
      <c r="E440">
        <f>IF(C440="Initial Stage",'Calculation Sheet Crop 1'!$M$6,IF(C440="Crop Development Phase",'Calculation Sheet Crop 1'!$M$7,IF(C440="Mid Season",'Calculation Sheet Crop 1'!$M$8,IF(C440="Late Season Stage",'Calculation Sheet Crop 1'!$M$9,""))))</f>
        <v>0.7</v>
      </c>
      <c r="F440">
        <f t="shared" si="79"/>
        <v>3.77244</v>
      </c>
      <c r="P440">
        <f t="shared" si="80"/>
        <v>0</v>
      </c>
      <c r="Q440">
        <f t="shared" si="81"/>
        <v>0</v>
      </c>
      <c r="R440">
        <f t="shared" si="82"/>
        <v>3.77244</v>
      </c>
      <c r="S440">
        <f t="shared" si="83"/>
        <v>0</v>
      </c>
      <c r="T440">
        <f t="shared" si="84"/>
        <v>0</v>
      </c>
      <c r="U440">
        <f t="shared" si="85"/>
        <v>0</v>
      </c>
      <c r="V440">
        <f t="shared" si="86"/>
        <v>0</v>
      </c>
      <c r="W440">
        <f t="shared" si="87"/>
        <v>0</v>
      </c>
      <c r="X440">
        <f t="shared" si="88"/>
        <v>0</v>
      </c>
      <c r="Y440">
        <f t="shared" si="89"/>
        <v>0</v>
      </c>
      <c r="Z440">
        <f t="shared" si="90"/>
        <v>0</v>
      </c>
      <c r="AA440">
        <f t="shared" si="91"/>
        <v>0</v>
      </c>
    </row>
    <row r="441" spans="2:27">
      <c r="B441" s="3">
        <v>43170</v>
      </c>
      <c r="C441" t="str">
        <f>IF(AND(B441&gt;='Calculation Sheet Crop 1'!$K$6,B441&lt;='Calculation Sheet Crop 1'!$L$6),"Initial Stage",IF(AND(B441+1&gt;'Calculation Sheet Crop 1'!$K$7,B441&lt;='Calculation Sheet Crop 1'!$L$7),"Crop Development Phase",IF(AND(B441+1&gt;'Calculation Sheet Crop 1'!$K$8,B441&lt;'Calculation Sheet Crop 1'!$L$8+1),"Mid Season",IF(AND(B441+1&gt;'Calculation Sheet Crop 1'!$K$9,B441-1&lt;'Calculation Sheet Crop 1'!$L$9),"Late Season Stage",""))))</f>
        <v>Crop Development Phase</v>
      </c>
      <c r="D441">
        <f>IF(MONTH(B441)=1,'General Calculation'!$E$22,IF(MONTH(B441)=2,'General Calculation'!$F$22,IF(MONTH(B441)=3,'General Calculation'!$G$22,IF(MONTH(B441)=4,'General Calculation'!$H$22,IF(MONTH(B441)=5,'General Calculation'!$I$22,IF(MONTH(B441)=6,'General Calculation'!$J$22,IF(MONTH(B441)=7,'General Calculation'!$K$22,IF(MONTH(B441)=8,'General Calculation'!$L$22,IF(MONTH(B441)=9,'General Calculation'!$M$22,IF(MONTH(B441)=10,'General Calculation'!$N$22,IF(MONTH(B441)=11,'General Calculation'!$O$22,IF(MONTH(B441)=12,'General Calculation'!$P$22,""))))))))))))</f>
        <v>5.3892000000000007</v>
      </c>
      <c r="E441">
        <f>IF(C441="Initial Stage",'Calculation Sheet Crop 1'!$M$6,IF(C441="Crop Development Phase",'Calculation Sheet Crop 1'!$M$7,IF(C441="Mid Season",'Calculation Sheet Crop 1'!$M$8,IF(C441="Late Season Stage",'Calculation Sheet Crop 1'!$M$9,""))))</f>
        <v>0.7</v>
      </c>
      <c r="F441">
        <f t="shared" si="79"/>
        <v>3.77244</v>
      </c>
      <c r="P441">
        <f t="shared" si="80"/>
        <v>0</v>
      </c>
      <c r="Q441">
        <f t="shared" si="81"/>
        <v>0</v>
      </c>
      <c r="R441">
        <f t="shared" si="82"/>
        <v>3.77244</v>
      </c>
      <c r="S441">
        <f t="shared" si="83"/>
        <v>0</v>
      </c>
      <c r="T441">
        <f t="shared" si="84"/>
        <v>0</v>
      </c>
      <c r="U441">
        <f t="shared" si="85"/>
        <v>0</v>
      </c>
      <c r="V441">
        <f t="shared" si="86"/>
        <v>0</v>
      </c>
      <c r="W441">
        <f t="shared" si="87"/>
        <v>0</v>
      </c>
      <c r="X441">
        <f t="shared" si="88"/>
        <v>0</v>
      </c>
      <c r="Y441">
        <f t="shared" si="89"/>
        <v>0</v>
      </c>
      <c r="Z441">
        <f t="shared" si="90"/>
        <v>0</v>
      </c>
      <c r="AA441">
        <f t="shared" si="91"/>
        <v>0</v>
      </c>
    </row>
    <row r="442" spans="2:27">
      <c r="B442" s="3">
        <v>43171</v>
      </c>
      <c r="C442" t="str">
        <f>IF(AND(B442&gt;='Calculation Sheet Crop 1'!$K$6,B442&lt;='Calculation Sheet Crop 1'!$L$6),"Initial Stage",IF(AND(B442+1&gt;'Calculation Sheet Crop 1'!$K$7,B442&lt;='Calculation Sheet Crop 1'!$L$7),"Crop Development Phase",IF(AND(B442+1&gt;'Calculation Sheet Crop 1'!$K$8,B442&lt;'Calculation Sheet Crop 1'!$L$8+1),"Mid Season",IF(AND(B442+1&gt;'Calculation Sheet Crop 1'!$K$9,B442-1&lt;'Calculation Sheet Crop 1'!$L$9),"Late Season Stage",""))))</f>
        <v>Crop Development Phase</v>
      </c>
      <c r="D442">
        <f>IF(MONTH(B442)=1,'General Calculation'!$E$22,IF(MONTH(B442)=2,'General Calculation'!$F$22,IF(MONTH(B442)=3,'General Calculation'!$G$22,IF(MONTH(B442)=4,'General Calculation'!$H$22,IF(MONTH(B442)=5,'General Calculation'!$I$22,IF(MONTH(B442)=6,'General Calculation'!$J$22,IF(MONTH(B442)=7,'General Calculation'!$K$22,IF(MONTH(B442)=8,'General Calculation'!$L$22,IF(MONTH(B442)=9,'General Calculation'!$M$22,IF(MONTH(B442)=10,'General Calculation'!$N$22,IF(MONTH(B442)=11,'General Calculation'!$O$22,IF(MONTH(B442)=12,'General Calculation'!$P$22,""))))))))))))</f>
        <v>5.3892000000000007</v>
      </c>
      <c r="E442">
        <f>IF(C442="Initial Stage",'Calculation Sheet Crop 1'!$M$6,IF(C442="Crop Development Phase",'Calculation Sheet Crop 1'!$M$7,IF(C442="Mid Season",'Calculation Sheet Crop 1'!$M$8,IF(C442="Late Season Stage",'Calculation Sheet Crop 1'!$M$9,""))))</f>
        <v>0.7</v>
      </c>
      <c r="F442">
        <f t="shared" si="79"/>
        <v>3.77244</v>
      </c>
      <c r="P442">
        <f t="shared" si="80"/>
        <v>0</v>
      </c>
      <c r="Q442">
        <f t="shared" si="81"/>
        <v>0</v>
      </c>
      <c r="R442">
        <f t="shared" si="82"/>
        <v>3.77244</v>
      </c>
      <c r="S442">
        <f t="shared" si="83"/>
        <v>0</v>
      </c>
      <c r="T442">
        <f t="shared" si="84"/>
        <v>0</v>
      </c>
      <c r="U442">
        <f t="shared" si="85"/>
        <v>0</v>
      </c>
      <c r="V442">
        <f t="shared" si="86"/>
        <v>0</v>
      </c>
      <c r="W442">
        <f t="shared" si="87"/>
        <v>0</v>
      </c>
      <c r="X442">
        <f t="shared" si="88"/>
        <v>0</v>
      </c>
      <c r="Y442">
        <f t="shared" si="89"/>
        <v>0</v>
      </c>
      <c r="Z442">
        <f t="shared" si="90"/>
        <v>0</v>
      </c>
      <c r="AA442">
        <f t="shared" si="91"/>
        <v>0</v>
      </c>
    </row>
    <row r="443" spans="2:27">
      <c r="B443" s="3">
        <v>43172</v>
      </c>
      <c r="C443" t="str">
        <f>IF(AND(B443&gt;='Calculation Sheet Crop 1'!$K$6,B443&lt;='Calculation Sheet Crop 1'!$L$6),"Initial Stage",IF(AND(B443+1&gt;'Calculation Sheet Crop 1'!$K$7,B443&lt;='Calculation Sheet Crop 1'!$L$7),"Crop Development Phase",IF(AND(B443+1&gt;'Calculation Sheet Crop 1'!$K$8,B443&lt;'Calculation Sheet Crop 1'!$L$8+1),"Mid Season",IF(AND(B443+1&gt;'Calculation Sheet Crop 1'!$K$9,B443-1&lt;'Calculation Sheet Crop 1'!$L$9),"Late Season Stage",""))))</f>
        <v>Crop Development Phase</v>
      </c>
      <c r="D443">
        <f>IF(MONTH(B443)=1,'General Calculation'!$E$22,IF(MONTH(B443)=2,'General Calculation'!$F$22,IF(MONTH(B443)=3,'General Calculation'!$G$22,IF(MONTH(B443)=4,'General Calculation'!$H$22,IF(MONTH(B443)=5,'General Calculation'!$I$22,IF(MONTH(B443)=6,'General Calculation'!$J$22,IF(MONTH(B443)=7,'General Calculation'!$K$22,IF(MONTH(B443)=8,'General Calculation'!$L$22,IF(MONTH(B443)=9,'General Calculation'!$M$22,IF(MONTH(B443)=10,'General Calculation'!$N$22,IF(MONTH(B443)=11,'General Calculation'!$O$22,IF(MONTH(B443)=12,'General Calculation'!$P$22,""))))))))))))</f>
        <v>5.3892000000000007</v>
      </c>
      <c r="E443">
        <f>IF(C443="Initial Stage",'Calculation Sheet Crop 1'!$M$6,IF(C443="Crop Development Phase",'Calculation Sheet Crop 1'!$M$7,IF(C443="Mid Season",'Calculation Sheet Crop 1'!$M$8,IF(C443="Late Season Stage",'Calculation Sheet Crop 1'!$M$9,""))))</f>
        <v>0.7</v>
      </c>
      <c r="F443">
        <f t="shared" si="79"/>
        <v>3.77244</v>
      </c>
      <c r="P443">
        <f t="shared" si="80"/>
        <v>0</v>
      </c>
      <c r="Q443">
        <f t="shared" si="81"/>
        <v>0</v>
      </c>
      <c r="R443">
        <f t="shared" si="82"/>
        <v>3.77244</v>
      </c>
      <c r="S443">
        <f t="shared" si="83"/>
        <v>0</v>
      </c>
      <c r="T443">
        <f t="shared" si="84"/>
        <v>0</v>
      </c>
      <c r="U443">
        <f t="shared" si="85"/>
        <v>0</v>
      </c>
      <c r="V443">
        <f t="shared" si="86"/>
        <v>0</v>
      </c>
      <c r="W443">
        <f t="shared" si="87"/>
        <v>0</v>
      </c>
      <c r="X443">
        <f t="shared" si="88"/>
        <v>0</v>
      </c>
      <c r="Y443">
        <f t="shared" si="89"/>
        <v>0</v>
      </c>
      <c r="Z443">
        <f t="shared" si="90"/>
        <v>0</v>
      </c>
      <c r="AA443">
        <f t="shared" si="91"/>
        <v>0</v>
      </c>
    </row>
    <row r="444" spans="2:27">
      <c r="B444" s="3">
        <v>43173</v>
      </c>
      <c r="C444" t="str">
        <f>IF(AND(B444&gt;='Calculation Sheet Crop 1'!$K$6,B444&lt;='Calculation Sheet Crop 1'!$L$6),"Initial Stage",IF(AND(B444+1&gt;'Calculation Sheet Crop 1'!$K$7,B444&lt;='Calculation Sheet Crop 1'!$L$7),"Crop Development Phase",IF(AND(B444+1&gt;'Calculation Sheet Crop 1'!$K$8,B444&lt;'Calculation Sheet Crop 1'!$L$8+1),"Mid Season",IF(AND(B444+1&gt;'Calculation Sheet Crop 1'!$K$9,B444-1&lt;'Calculation Sheet Crop 1'!$L$9),"Late Season Stage",""))))</f>
        <v>Crop Development Phase</v>
      </c>
      <c r="D444">
        <f>IF(MONTH(B444)=1,'General Calculation'!$E$22,IF(MONTH(B444)=2,'General Calculation'!$F$22,IF(MONTH(B444)=3,'General Calculation'!$G$22,IF(MONTH(B444)=4,'General Calculation'!$H$22,IF(MONTH(B444)=5,'General Calculation'!$I$22,IF(MONTH(B444)=6,'General Calculation'!$J$22,IF(MONTH(B444)=7,'General Calculation'!$K$22,IF(MONTH(B444)=8,'General Calculation'!$L$22,IF(MONTH(B444)=9,'General Calculation'!$M$22,IF(MONTH(B444)=10,'General Calculation'!$N$22,IF(MONTH(B444)=11,'General Calculation'!$O$22,IF(MONTH(B444)=12,'General Calculation'!$P$22,""))))))))))))</f>
        <v>5.3892000000000007</v>
      </c>
      <c r="E444">
        <f>IF(C444="Initial Stage",'Calculation Sheet Crop 1'!$M$6,IF(C444="Crop Development Phase",'Calculation Sheet Crop 1'!$M$7,IF(C444="Mid Season",'Calculation Sheet Crop 1'!$M$8,IF(C444="Late Season Stage",'Calculation Sheet Crop 1'!$M$9,""))))</f>
        <v>0.7</v>
      </c>
      <c r="F444">
        <f t="shared" si="79"/>
        <v>3.77244</v>
      </c>
      <c r="P444">
        <f t="shared" si="80"/>
        <v>0</v>
      </c>
      <c r="Q444">
        <f t="shared" si="81"/>
        <v>0</v>
      </c>
      <c r="R444">
        <f t="shared" si="82"/>
        <v>3.77244</v>
      </c>
      <c r="S444">
        <f t="shared" si="83"/>
        <v>0</v>
      </c>
      <c r="T444">
        <f t="shared" si="84"/>
        <v>0</v>
      </c>
      <c r="U444">
        <f t="shared" si="85"/>
        <v>0</v>
      </c>
      <c r="V444">
        <f t="shared" si="86"/>
        <v>0</v>
      </c>
      <c r="W444">
        <f t="shared" si="87"/>
        <v>0</v>
      </c>
      <c r="X444">
        <f t="shared" si="88"/>
        <v>0</v>
      </c>
      <c r="Y444">
        <f t="shared" si="89"/>
        <v>0</v>
      </c>
      <c r="Z444">
        <f t="shared" si="90"/>
        <v>0</v>
      </c>
      <c r="AA444">
        <f t="shared" si="91"/>
        <v>0</v>
      </c>
    </row>
    <row r="445" spans="2:27">
      <c r="B445" s="3">
        <v>43174</v>
      </c>
      <c r="C445" t="str">
        <f>IF(AND(B445&gt;='Calculation Sheet Crop 1'!$K$6,B445&lt;='Calculation Sheet Crop 1'!$L$6),"Initial Stage",IF(AND(B445+1&gt;'Calculation Sheet Crop 1'!$K$7,B445&lt;='Calculation Sheet Crop 1'!$L$7),"Crop Development Phase",IF(AND(B445+1&gt;'Calculation Sheet Crop 1'!$K$8,B445&lt;'Calculation Sheet Crop 1'!$L$8+1),"Mid Season",IF(AND(B445+1&gt;'Calculation Sheet Crop 1'!$K$9,B445-1&lt;'Calculation Sheet Crop 1'!$L$9),"Late Season Stage",""))))</f>
        <v>Crop Development Phase</v>
      </c>
      <c r="D445">
        <f>IF(MONTH(B445)=1,'General Calculation'!$E$22,IF(MONTH(B445)=2,'General Calculation'!$F$22,IF(MONTH(B445)=3,'General Calculation'!$G$22,IF(MONTH(B445)=4,'General Calculation'!$H$22,IF(MONTH(B445)=5,'General Calculation'!$I$22,IF(MONTH(B445)=6,'General Calculation'!$J$22,IF(MONTH(B445)=7,'General Calculation'!$K$22,IF(MONTH(B445)=8,'General Calculation'!$L$22,IF(MONTH(B445)=9,'General Calculation'!$M$22,IF(MONTH(B445)=10,'General Calculation'!$N$22,IF(MONTH(B445)=11,'General Calculation'!$O$22,IF(MONTH(B445)=12,'General Calculation'!$P$22,""))))))))))))</f>
        <v>5.3892000000000007</v>
      </c>
      <c r="E445">
        <f>IF(C445="Initial Stage",'Calculation Sheet Crop 1'!$M$6,IF(C445="Crop Development Phase",'Calculation Sheet Crop 1'!$M$7,IF(C445="Mid Season",'Calculation Sheet Crop 1'!$M$8,IF(C445="Late Season Stage",'Calculation Sheet Crop 1'!$M$9,""))))</f>
        <v>0.7</v>
      </c>
      <c r="F445">
        <f t="shared" si="79"/>
        <v>3.77244</v>
      </c>
      <c r="P445">
        <f t="shared" si="80"/>
        <v>0</v>
      </c>
      <c r="Q445">
        <f t="shared" si="81"/>
        <v>0</v>
      </c>
      <c r="R445">
        <f t="shared" si="82"/>
        <v>3.77244</v>
      </c>
      <c r="S445">
        <f t="shared" si="83"/>
        <v>0</v>
      </c>
      <c r="T445">
        <f t="shared" si="84"/>
        <v>0</v>
      </c>
      <c r="U445">
        <f t="shared" si="85"/>
        <v>0</v>
      </c>
      <c r="V445">
        <f t="shared" si="86"/>
        <v>0</v>
      </c>
      <c r="W445">
        <f t="shared" si="87"/>
        <v>0</v>
      </c>
      <c r="X445">
        <f t="shared" si="88"/>
        <v>0</v>
      </c>
      <c r="Y445">
        <f t="shared" si="89"/>
        <v>0</v>
      </c>
      <c r="Z445">
        <f t="shared" si="90"/>
        <v>0</v>
      </c>
      <c r="AA445">
        <f t="shared" si="91"/>
        <v>0</v>
      </c>
    </row>
    <row r="446" spans="2:27">
      <c r="B446" s="3">
        <v>43175</v>
      </c>
      <c r="C446" t="str">
        <f>IF(AND(B446&gt;='Calculation Sheet Crop 1'!$K$6,B446&lt;='Calculation Sheet Crop 1'!$L$6),"Initial Stage",IF(AND(B446+1&gt;'Calculation Sheet Crop 1'!$K$7,B446&lt;='Calculation Sheet Crop 1'!$L$7),"Crop Development Phase",IF(AND(B446+1&gt;'Calculation Sheet Crop 1'!$K$8,B446&lt;'Calculation Sheet Crop 1'!$L$8+1),"Mid Season",IF(AND(B446+1&gt;'Calculation Sheet Crop 1'!$K$9,B446-1&lt;'Calculation Sheet Crop 1'!$L$9),"Late Season Stage",""))))</f>
        <v>Crop Development Phase</v>
      </c>
      <c r="D446">
        <f>IF(MONTH(B446)=1,'General Calculation'!$E$22,IF(MONTH(B446)=2,'General Calculation'!$F$22,IF(MONTH(B446)=3,'General Calculation'!$G$22,IF(MONTH(B446)=4,'General Calculation'!$H$22,IF(MONTH(B446)=5,'General Calculation'!$I$22,IF(MONTH(B446)=6,'General Calculation'!$J$22,IF(MONTH(B446)=7,'General Calculation'!$K$22,IF(MONTH(B446)=8,'General Calculation'!$L$22,IF(MONTH(B446)=9,'General Calculation'!$M$22,IF(MONTH(B446)=10,'General Calculation'!$N$22,IF(MONTH(B446)=11,'General Calculation'!$O$22,IF(MONTH(B446)=12,'General Calculation'!$P$22,""))))))))))))</f>
        <v>5.3892000000000007</v>
      </c>
      <c r="E446">
        <f>IF(C446="Initial Stage",'Calculation Sheet Crop 1'!$M$6,IF(C446="Crop Development Phase",'Calculation Sheet Crop 1'!$M$7,IF(C446="Mid Season",'Calculation Sheet Crop 1'!$M$8,IF(C446="Late Season Stage",'Calculation Sheet Crop 1'!$M$9,""))))</f>
        <v>0.7</v>
      </c>
      <c r="F446">
        <f t="shared" si="79"/>
        <v>3.77244</v>
      </c>
      <c r="P446">
        <f t="shared" si="80"/>
        <v>0</v>
      </c>
      <c r="Q446">
        <f t="shared" si="81"/>
        <v>0</v>
      </c>
      <c r="R446">
        <f t="shared" si="82"/>
        <v>3.77244</v>
      </c>
      <c r="S446">
        <f t="shared" si="83"/>
        <v>0</v>
      </c>
      <c r="T446">
        <f t="shared" si="84"/>
        <v>0</v>
      </c>
      <c r="U446">
        <f t="shared" si="85"/>
        <v>0</v>
      </c>
      <c r="V446">
        <f t="shared" si="86"/>
        <v>0</v>
      </c>
      <c r="W446">
        <f t="shared" si="87"/>
        <v>0</v>
      </c>
      <c r="X446">
        <f t="shared" si="88"/>
        <v>0</v>
      </c>
      <c r="Y446">
        <f t="shared" si="89"/>
        <v>0</v>
      </c>
      <c r="Z446">
        <f t="shared" si="90"/>
        <v>0</v>
      </c>
      <c r="AA446">
        <f t="shared" si="91"/>
        <v>0</v>
      </c>
    </row>
    <row r="447" spans="2:27">
      <c r="B447" s="3">
        <v>43176</v>
      </c>
      <c r="C447" t="str">
        <f>IF(AND(B447&gt;='Calculation Sheet Crop 1'!$K$6,B447&lt;='Calculation Sheet Crop 1'!$L$6),"Initial Stage",IF(AND(B447+1&gt;'Calculation Sheet Crop 1'!$K$7,B447&lt;='Calculation Sheet Crop 1'!$L$7),"Crop Development Phase",IF(AND(B447+1&gt;'Calculation Sheet Crop 1'!$K$8,B447&lt;'Calculation Sheet Crop 1'!$L$8+1),"Mid Season",IF(AND(B447+1&gt;'Calculation Sheet Crop 1'!$K$9,B447-1&lt;'Calculation Sheet Crop 1'!$L$9),"Late Season Stage",""))))</f>
        <v>Crop Development Phase</v>
      </c>
      <c r="D447">
        <f>IF(MONTH(B447)=1,'General Calculation'!$E$22,IF(MONTH(B447)=2,'General Calculation'!$F$22,IF(MONTH(B447)=3,'General Calculation'!$G$22,IF(MONTH(B447)=4,'General Calculation'!$H$22,IF(MONTH(B447)=5,'General Calculation'!$I$22,IF(MONTH(B447)=6,'General Calculation'!$J$22,IF(MONTH(B447)=7,'General Calculation'!$K$22,IF(MONTH(B447)=8,'General Calculation'!$L$22,IF(MONTH(B447)=9,'General Calculation'!$M$22,IF(MONTH(B447)=10,'General Calculation'!$N$22,IF(MONTH(B447)=11,'General Calculation'!$O$22,IF(MONTH(B447)=12,'General Calculation'!$P$22,""))))))))))))</f>
        <v>5.3892000000000007</v>
      </c>
      <c r="E447">
        <f>IF(C447="Initial Stage",'Calculation Sheet Crop 1'!$M$6,IF(C447="Crop Development Phase",'Calculation Sheet Crop 1'!$M$7,IF(C447="Mid Season",'Calculation Sheet Crop 1'!$M$8,IF(C447="Late Season Stage",'Calculation Sheet Crop 1'!$M$9,""))))</f>
        <v>0.7</v>
      </c>
      <c r="F447">
        <f t="shared" si="79"/>
        <v>3.77244</v>
      </c>
      <c r="P447">
        <f t="shared" si="80"/>
        <v>0</v>
      </c>
      <c r="Q447">
        <f t="shared" si="81"/>
        <v>0</v>
      </c>
      <c r="R447">
        <f t="shared" si="82"/>
        <v>3.77244</v>
      </c>
      <c r="S447">
        <f t="shared" si="83"/>
        <v>0</v>
      </c>
      <c r="T447">
        <f t="shared" si="84"/>
        <v>0</v>
      </c>
      <c r="U447">
        <f t="shared" si="85"/>
        <v>0</v>
      </c>
      <c r="V447">
        <f t="shared" si="86"/>
        <v>0</v>
      </c>
      <c r="W447">
        <f t="shared" si="87"/>
        <v>0</v>
      </c>
      <c r="X447">
        <f t="shared" si="88"/>
        <v>0</v>
      </c>
      <c r="Y447">
        <f t="shared" si="89"/>
        <v>0</v>
      </c>
      <c r="Z447">
        <f t="shared" si="90"/>
        <v>0</v>
      </c>
      <c r="AA447">
        <f t="shared" si="91"/>
        <v>0</v>
      </c>
    </row>
    <row r="448" spans="2:27">
      <c r="B448" s="3">
        <v>43177</v>
      </c>
      <c r="C448" t="str">
        <f>IF(AND(B448&gt;='Calculation Sheet Crop 1'!$K$6,B448&lt;='Calculation Sheet Crop 1'!$L$6),"Initial Stage",IF(AND(B448+1&gt;'Calculation Sheet Crop 1'!$K$7,B448&lt;='Calculation Sheet Crop 1'!$L$7),"Crop Development Phase",IF(AND(B448+1&gt;'Calculation Sheet Crop 1'!$K$8,B448&lt;'Calculation Sheet Crop 1'!$L$8+1),"Mid Season",IF(AND(B448+1&gt;'Calculation Sheet Crop 1'!$K$9,B448-1&lt;'Calculation Sheet Crop 1'!$L$9),"Late Season Stage",""))))</f>
        <v>Crop Development Phase</v>
      </c>
      <c r="D448">
        <f>IF(MONTH(B448)=1,'General Calculation'!$E$22,IF(MONTH(B448)=2,'General Calculation'!$F$22,IF(MONTH(B448)=3,'General Calculation'!$G$22,IF(MONTH(B448)=4,'General Calculation'!$H$22,IF(MONTH(B448)=5,'General Calculation'!$I$22,IF(MONTH(B448)=6,'General Calculation'!$J$22,IF(MONTH(B448)=7,'General Calculation'!$K$22,IF(MONTH(B448)=8,'General Calculation'!$L$22,IF(MONTH(B448)=9,'General Calculation'!$M$22,IF(MONTH(B448)=10,'General Calculation'!$N$22,IF(MONTH(B448)=11,'General Calculation'!$O$22,IF(MONTH(B448)=12,'General Calculation'!$P$22,""))))))))))))</f>
        <v>5.3892000000000007</v>
      </c>
      <c r="E448">
        <f>IF(C448="Initial Stage",'Calculation Sheet Crop 1'!$M$6,IF(C448="Crop Development Phase",'Calculation Sheet Crop 1'!$M$7,IF(C448="Mid Season",'Calculation Sheet Crop 1'!$M$8,IF(C448="Late Season Stage",'Calculation Sheet Crop 1'!$M$9,""))))</f>
        <v>0.7</v>
      </c>
      <c r="F448">
        <f t="shared" si="79"/>
        <v>3.77244</v>
      </c>
      <c r="P448">
        <f t="shared" si="80"/>
        <v>0</v>
      </c>
      <c r="Q448">
        <f t="shared" si="81"/>
        <v>0</v>
      </c>
      <c r="R448">
        <f t="shared" si="82"/>
        <v>3.77244</v>
      </c>
      <c r="S448">
        <f t="shared" si="83"/>
        <v>0</v>
      </c>
      <c r="T448">
        <f t="shared" si="84"/>
        <v>0</v>
      </c>
      <c r="U448">
        <f t="shared" si="85"/>
        <v>0</v>
      </c>
      <c r="V448">
        <f t="shared" si="86"/>
        <v>0</v>
      </c>
      <c r="W448">
        <f t="shared" si="87"/>
        <v>0</v>
      </c>
      <c r="X448">
        <f t="shared" si="88"/>
        <v>0</v>
      </c>
      <c r="Y448">
        <f t="shared" si="89"/>
        <v>0</v>
      </c>
      <c r="Z448">
        <f t="shared" si="90"/>
        <v>0</v>
      </c>
      <c r="AA448">
        <f t="shared" si="91"/>
        <v>0</v>
      </c>
    </row>
    <row r="449" spans="2:27">
      <c r="B449" s="3">
        <v>43178</v>
      </c>
      <c r="C449" t="str">
        <f>IF(AND(B449&gt;='Calculation Sheet Crop 1'!$K$6,B449&lt;='Calculation Sheet Crop 1'!$L$6),"Initial Stage",IF(AND(B449+1&gt;'Calculation Sheet Crop 1'!$K$7,B449&lt;='Calculation Sheet Crop 1'!$L$7),"Crop Development Phase",IF(AND(B449+1&gt;'Calculation Sheet Crop 1'!$K$8,B449&lt;'Calculation Sheet Crop 1'!$L$8+1),"Mid Season",IF(AND(B449+1&gt;'Calculation Sheet Crop 1'!$K$9,B449-1&lt;'Calculation Sheet Crop 1'!$L$9),"Late Season Stage",""))))</f>
        <v>Crop Development Phase</v>
      </c>
      <c r="D449">
        <f>IF(MONTH(B449)=1,'General Calculation'!$E$22,IF(MONTH(B449)=2,'General Calculation'!$F$22,IF(MONTH(B449)=3,'General Calculation'!$G$22,IF(MONTH(B449)=4,'General Calculation'!$H$22,IF(MONTH(B449)=5,'General Calculation'!$I$22,IF(MONTH(B449)=6,'General Calculation'!$J$22,IF(MONTH(B449)=7,'General Calculation'!$K$22,IF(MONTH(B449)=8,'General Calculation'!$L$22,IF(MONTH(B449)=9,'General Calculation'!$M$22,IF(MONTH(B449)=10,'General Calculation'!$N$22,IF(MONTH(B449)=11,'General Calculation'!$O$22,IF(MONTH(B449)=12,'General Calculation'!$P$22,""))))))))))))</f>
        <v>5.3892000000000007</v>
      </c>
      <c r="E449">
        <f>IF(C449="Initial Stage",'Calculation Sheet Crop 1'!$M$6,IF(C449="Crop Development Phase",'Calculation Sheet Crop 1'!$M$7,IF(C449="Mid Season",'Calculation Sheet Crop 1'!$M$8,IF(C449="Late Season Stage",'Calculation Sheet Crop 1'!$M$9,""))))</f>
        <v>0.7</v>
      </c>
      <c r="F449">
        <f t="shared" si="79"/>
        <v>3.77244</v>
      </c>
      <c r="P449">
        <f t="shared" si="80"/>
        <v>0</v>
      </c>
      <c r="Q449">
        <f t="shared" si="81"/>
        <v>0</v>
      </c>
      <c r="R449">
        <f t="shared" si="82"/>
        <v>3.77244</v>
      </c>
      <c r="S449">
        <f t="shared" si="83"/>
        <v>0</v>
      </c>
      <c r="T449">
        <f t="shared" si="84"/>
        <v>0</v>
      </c>
      <c r="U449">
        <f t="shared" si="85"/>
        <v>0</v>
      </c>
      <c r="V449">
        <f t="shared" si="86"/>
        <v>0</v>
      </c>
      <c r="W449">
        <f t="shared" si="87"/>
        <v>0</v>
      </c>
      <c r="X449">
        <f t="shared" si="88"/>
        <v>0</v>
      </c>
      <c r="Y449">
        <f t="shared" si="89"/>
        <v>0</v>
      </c>
      <c r="Z449">
        <f t="shared" si="90"/>
        <v>0</v>
      </c>
      <c r="AA449">
        <f t="shared" si="91"/>
        <v>0</v>
      </c>
    </row>
    <row r="450" spans="2:27">
      <c r="B450" s="3">
        <v>43179</v>
      </c>
      <c r="C450" t="str">
        <f>IF(AND(B450&gt;='Calculation Sheet Crop 1'!$K$6,B450&lt;='Calculation Sheet Crop 1'!$L$6),"Initial Stage",IF(AND(B450+1&gt;'Calculation Sheet Crop 1'!$K$7,B450&lt;='Calculation Sheet Crop 1'!$L$7),"Crop Development Phase",IF(AND(B450+1&gt;'Calculation Sheet Crop 1'!$K$8,B450&lt;'Calculation Sheet Crop 1'!$L$8+1),"Mid Season",IF(AND(B450+1&gt;'Calculation Sheet Crop 1'!$K$9,B450-1&lt;'Calculation Sheet Crop 1'!$L$9),"Late Season Stage",""))))</f>
        <v>Crop Development Phase</v>
      </c>
      <c r="D450">
        <f>IF(MONTH(B450)=1,'General Calculation'!$E$22,IF(MONTH(B450)=2,'General Calculation'!$F$22,IF(MONTH(B450)=3,'General Calculation'!$G$22,IF(MONTH(B450)=4,'General Calculation'!$H$22,IF(MONTH(B450)=5,'General Calculation'!$I$22,IF(MONTH(B450)=6,'General Calculation'!$J$22,IF(MONTH(B450)=7,'General Calculation'!$K$22,IF(MONTH(B450)=8,'General Calculation'!$L$22,IF(MONTH(B450)=9,'General Calculation'!$M$22,IF(MONTH(B450)=10,'General Calculation'!$N$22,IF(MONTH(B450)=11,'General Calculation'!$O$22,IF(MONTH(B450)=12,'General Calculation'!$P$22,""))))))))))))</f>
        <v>5.3892000000000007</v>
      </c>
      <c r="E450">
        <f>IF(C450="Initial Stage",'Calculation Sheet Crop 1'!$M$6,IF(C450="Crop Development Phase",'Calculation Sheet Crop 1'!$M$7,IF(C450="Mid Season",'Calculation Sheet Crop 1'!$M$8,IF(C450="Late Season Stage",'Calculation Sheet Crop 1'!$M$9,""))))</f>
        <v>0.7</v>
      </c>
      <c r="F450">
        <f t="shared" si="79"/>
        <v>3.77244</v>
      </c>
      <c r="P450">
        <f t="shared" si="80"/>
        <v>0</v>
      </c>
      <c r="Q450">
        <f t="shared" si="81"/>
        <v>0</v>
      </c>
      <c r="R450">
        <f t="shared" si="82"/>
        <v>3.77244</v>
      </c>
      <c r="S450">
        <f t="shared" si="83"/>
        <v>0</v>
      </c>
      <c r="T450">
        <f t="shared" si="84"/>
        <v>0</v>
      </c>
      <c r="U450">
        <f t="shared" si="85"/>
        <v>0</v>
      </c>
      <c r="V450">
        <f t="shared" si="86"/>
        <v>0</v>
      </c>
      <c r="W450">
        <f t="shared" si="87"/>
        <v>0</v>
      </c>
      <c r="X450">
        <f t="shared" si="88"/>
        <v>0</v>
      </c>
      <c r="Y450">
        <f t="shared" si="89"/>
        <v>0</v>
      </c>
      <c r="Z450">
        <f t="shared" si="90"/>
        <v>0</v>
      </c>
      <c r="AA450">
        <f t="shared" si="91"/>
        <v>0</v>
      </c>
    </row>
    <row r="451" spans="2:27">
      <c r="B451" s="3">
        <v>43180</v>
      </c>
      <c r="C451" t="str">
        <f>IF(AND(B451&gt;='Calculation Sheet Crop 1'!$K$6,B451&lt;='Calculation Sheet Crop 1'!$L$6),"Initial Stage",IF(AND(B451+1&gt;'Calculation Sheet Crop 1'!$K$7,B451&lt;='Calculation Sheet Crop 1'!$L$7),"Crop Development Phase",IF(AND(B451+1&gt;'Calculation Sheet Crop 1'!$K$8,B451&lt;'Calculation Sheet Crop 1'!$L$8+1),"Mid Season",IF(AND(B451+1&gt;'Calculation Sheet Crop 1'!$K$9,B451-1&lt;'Calculation Sheet Crop 1'!$L$9),"Late Season Stage",""))))</f>
        <v>Crop Development Phase</v>
      </c>
      <c r="D451">
        <f>IF(MONTH(B451)=1,'General Calculation'!$E$22,IF(MONTH(B451)=2,'General Calculation'!$F$22,IF(MONTH(B451)=3,'General Calculation'!$G$22,IF(MONTH(B451)=4,'General Calculation'!$H$22,IF(MONTH(B451)=5,'General Calculation'!$I$22,IF(MONTH(B451)=6,'General Calculation'!$J$22,IF(MONTH(B451)=7,'General Calculation'!$K$22,IF(MONTH(B451)=8,'General Calculation'!$L$22,IF(MONTH(B451)=9,'General Calculation'!$M$22,IF(MONTH(B451)=10,'General Calculation'!$N$22,IF(MONTH(B451)=11,'General Calculation'!$O$22,IF(MONTH(B451)=12,'General Calculation'!$P$22,""))))))))))))</f>
        <v>5.3892000000000007</v>
      </c>
      <c r="E451">
        <f>IF(C451="Initial Stage",'Calculation Sheet Crop 1'!$M$6,IF(C451="Crop Development Phase",'Calculation Sheet Crop 1'!$M$7,IF(C451="Mid Season",'Calculation Sheet Crop 1'!$M$8,IF(C451="Late Season Stage",'Calculation Sheet Crop 1'!$M$9,""))))</f>
        <v>0.7</v>
      </c>
      <c r="F451">
        <f t="shared" si="79"/>
        <v>3.77244</v>
      </c>
      <c r="P451">
        <f t="shared" si="80"/>
        <v>0</v>
      </c>
      <c r="Q451">
        <f t="shared" si="81"/>
        <v>0</v>
      </c>
      <c r="R451">
        <f t="shared" si="82"/>
        <v>3.77244</v>
      </c>
      <c r="S451">
        <f t="shared" si="83"/>
        <v>0</v>
      </c>
      <c r="T451">
        <f t="shared" si="84"/>
        <v>0</v>
      </c>
      <c r="U451">
        <f t="shared" si="85"/>
        <v>0</v>
      </c>
      <c r="V451">
        <f t="shared" si="86"/>
        <v>0</v>
      </c>
      <c r="W451">
        <f t="shared" si="87"/>
        <v>0</v>
      </c>
      <c r="X451">
        <f t="shared" si="88"/>
        <v>0</v>
      </c>
      <c r="Y451">
        <f t="shared" si="89"/>
        <v>0</v>
      </c>
      <c r="Z451">
        <f t="shared" si="90"/>
        <v>0</v>
      </c>
      <c r="AA451">
        <f t="shared" si="91"/>
        <v>0</v>
      </c>
    </row>
    <row r="452" spans="2:27">
      <c r="B452" s="3">
        <v>43181</v>
      </c>
      <c r="C452" t="str">
        <f>IF(AND(B452&gt;='Calculation Sheet Crop 1'!$K$6,B452&lt;='Calculation Sheet Crop 1'!$L$6),"Initial Stage",IF(AND(B452+1&gt;'Calculation Sheet Crop 1'!$K$7,B452&lt;='Calculation Sheet Crop 1'!$L$7),"Crop Development Phase",IF(AND(B452+1&gt;'Calculation Sheet Crop 1'!$K$8,B452&lt;'Calculation Sheet Crop 1'!$L$8+1),"Mid Season",IF(AND(B452+1&gt;'Calculation Sheet Crop 1'!$K$9,B452-1&lt;'Calculation Sheet Crop 1'!$L$9),"Late Season Stage",""))))</f>
        <v>Crop Development Phase</v>
      </c>
      <c r="D452">
        <f>IF(MONTH(B452)=1,'General Calculation'!$E$22,IF(MONTH(B452)=2,'General Calculation'!$F$22,IF(MONTH(B452)=3,'General Calculation'!$G$22,IF(MONTH(B452)=4,'General Calculation'!$H$22,IF(MONTH(B452)=5,'General Calculation'!$I$22,IF(MONTH(B452)=6,'General Calculation'!$J$22,IF(MONTH(B452)=7,'General Calculation'!$K$22,IF(MONTH(B452)=8,'General Calculation'!$L$22,IF(MONTH(B452)=9,'General Calculation'!$M$22,IF(MONTH(B452)=10,'General Calculation'!$N$22,IF(MONTH(B452)=11,'General Calculation'!$O$22,IF(MONTH(B452)=12,'General Calculation'!$P$22,""))))))))))))</f>
        <v>5.3892000000000007</v>
      </c>
      <c r="E452">
        <f>IF(C452="Initial Stage",'Calculation Sheet Crop 1'!$M$6,IF(C452="Crop Development Phase",'Calculation Sheet Crop 1'!$M$7,IF(C452="Mid Season",'Calculation Sheet Crop 1'!$M$8,IF(C452="Late Season Stage",'Calculation Sheet Crop 1'!$M$9,""))))</f>
        <v>0.7</v>
      </c>
      <c r="F452">
        <f t="shared" si="79"/>
        <v>3.77244</v>
      </c>
      <c r="P452">
        <f t="shared" si="80"/>
        <v>0</v>
      </c>
      <c r="Q452">
        <f t="shared" si="81"/>
        <v>0</v>
      </c>
      <c r="R452">
        <f t="shared" si="82"/>
        <v>3.77244</v>
      </c>
      <c r="S452">
        <f t="shared" si="83"/>
        <v>0</v>
      </c>
      <c r="T452">
        <f t="shared" si="84"/>
        <v>0</v>
      </c>
      <c r="U452">
        <f t="shared" si="85"/>
        <v>0</v>
      </c>
      <c r="V452">
        <f t="shared" si="86"/>
        <v>0</v>
      </c>
      <c r="W452">
        <f t="shared" si="87"/>
        <v>0</v>
      </c>
      <c r="X452">
        <f t="shared" si="88"/>
        <v>0</v>
      </c>
      <c r="Y452">
        <f t="shared" si="89"/>
        <v>0</v>
      </c>
      <c r="Z452">
        <f t="shared" si="90"/>
        <v>0</v>
      </c>
      <c r="AA452">
        <f t="shared" si="91"/>
        <v>0</v>
      </c>
    </row>
    <row r="453" spans="2:27">
      <c r="B453" s="3">
        <v>43182</v>
      </c>
      <c r="C453" t="str">
        <f>IF(AND(B453&gt;='Calculation Sheet Crop 1'!$K$6,B453&lt;='Calculation Sheet Crop 1'!$L$6),"Initial Stage",IF(AND(B453+1&gt;'Calculation Sheet Crop 1'!$K$7,B453&lt;='Calculation Sheet Crop 1'!$L$7),"Crop Development Phase",IF(AND(B453+1&gt;'Calculation Sheet Crop 1'!$K$8,B453&lt;'Calculation Sheet Crop 1'!$L$8+1),"Mid Season",IF(AND(B453+1&gt;'Calculation Sheet Crop 1'!$K$9,B453-1&lt;'Calculation Sheet Crop 1'!$L$9),"Late Season Stage",""))))</f>
        <v>Crop Development Phase</v>
      </c>
      <c r="D453">
        <f>IF(MONTH(B453)=1,'General Calculation'!$E$22,IF(MONTH(B453)=2,'General Calculation'!$F$22,IF(MONTH(B453)=3,'General Calculation'!$G$22,IF(MONTH(B453)=4,'General Calculation'!$H$22,IF(MONTH(B453)=5,'General Calculation'!$I$22,IF(MONTH(B453)=6,'General Calculation'!$J$22,IF(MONTH(B453)=7,'General Calculation'!$K$22,IF(MONTH(B453)=8,'General Calculation'!$L$22,IF(MONTH(B453)=9,'General Calculation'!$M$22,IF(MONTH(B453)=10,'General Calculation'!$N$22,IF(MONTH(B453)=11,'General Calculation'!$O$22,IF(MONTH(B453)=12,'General Calculation'!$P$22,""))))))))))))</f>
        <v>5.3892000000000007</v>
      </c>
      <c r="E453">
        <f>IF(C453="Initial Stage",'Calculation Sheet Crop 1'!$M$6,IF(C453="Crop Development Phase",'Calculation Sheet Crop 1'!$M$7,IF(C453="Mid Season",'Calculation Sheet Crop 1'!$M$8,IF(C453="Late Season Stage",'Calculation Sheet Crop 1'!$M$9,""))))</f>
        <v>0.7</v>
      </c>
      <c r="F453">
        <f t="shared" si="79"/>
        <v>3.77244</v>
      </c>
      <c r="P453">
        <f t="shared" si="80"/>
        <v>0</v>
      </c>
      <c r="Q453">
        <f t="shared" si="81"/>
        <v>0</v>
      </c>
      <c r="R453">
        <f t="shared" si="82"/>
        <v>3.77244</v>
      </c>
      <c r="S453">
        <f t="shared" si="83"/>
        <v>0</v>
      </c>
      <c r="T453">
        <f t="shared" si="84"/>
        <v>0</v>
      </c>
      <c r="U453">
        <f t="shared" si="85"/>
        <v>0</v>
      </c>
      <c r="V453">
        <f t="shared" si="86"/>
        <v>0</v>
      </c>
      <c r="W453">
        <f t="shared" si="87"/>
        <v>0</v>
      </c>
      <c r="X453">
        <f t="shared" si="88"/>
        <v>0</v>
      </c>
      <c r="Y453">
        <f t="shared" si="89"/>
        <v>0</v>
      </c>
      <c r="Z453">
        <f t="shared" si="90"/>
        <v>0</v>
      </c>
      <c r="AA453">
        <f t="shared" si="91"/>
        <v>0</v>
      </c>
    </row>
    <row r="454" spans="2:27">
      <c r="B454" s="3">
        <v>43183</v>
      </c>
      <c r="C454" t="str">
        <f>IF(AND(B454&gt;='Calculation Sheet Crop 1'!$K$6,B454&lt;='Calculation Sheet Crop 1'!$L$6),"Initial Stage",IF(AND(B454+1&gt;'Calculation Sheet Crop 1'!$K$7,B454&lt;='Calculation Sheet Crop 1'!$L$7),"Crop Development Phase",IF(AND(B454+1&gt;'Calculation Sheet Crop 1'!$K$8,B454&lt;'Calculation Sheet Crop 1'!$L$8+1),"Mid Season",IF(AND(B454+1&gt;'Calculation Sheet Crop 1'!$K$9,B454-1&lt;'Calculation Sheet Crop 1'!$L$9),"Late Season Stage",""))))</f>
        <v>Crop Development Phase</v>
      </c>
      <c r="D454">
        <f>IF(MONTH(B454)=1,'General Calculation'!$E$22,IF(MONTH(B454)=2,'General Calculation'!$F$22,IF(MONTH(B454)=3,'General Calculation'!$G$22,IF(MONTH(B454)=4,'General Calculation'!$H$22,IF(MONTH(B454)=5,'General Calculation'!$I$22,IF(MONTH(B454)=6,'General Calculation'!$J$22,IF(MONTH(B454)=7,'General Calculation'!$K$22,IF(MONTH(B454)=8,'General Calculation'!$L$22,IF(MONTH(B454)=9,'General Calculation'!$M$22,IF(MONTH(B454)=10,'General Calculation'!$N$22,IF(MONTH(B454)=11,'General Calculation'!$O$22,IF(MONTH(B454)=12,'General Calculation'!$P$22,""))))))))))))</f>
        <v>5.3892000000000007</v>
      </c>
      <c r="E454">
        <f>IF(C454="Initial Stage",'Calculation Sheet Crop 1'!$M$6,IF(C454="Crop Development Phase",'Calculation Sheet Crop 1'!$M$7,IF(C454="Mid Season",'Calculation Sheet Crop 1'!$M$8,IF(C454="Late Season Stage",'Calculation Sheet Crop 1'!$M$9,""))))</f>
        <v>0.7</v>
      </c>
      <c r="F454">
        <f t="shared" si="79"/>
        <v>3.77244</v>
      </c>
      <c r="P454">
        <f t="shared" si="80"/>
        <v>0</v>
      </c>
      <c r="Q454">
        <f t="shared" si="81"/>
        <v>0</v>
      </c>
      <c r="R454">
        <f t="shared" si="82"/>
        <v>3.77244</v>
      </c>
      <c r="S454">
        <f t="shared" si="83"/>
        <v>0</v>
      </c>
      <c r="T454">
        <f t="shared" si="84"/>
        <v>0</v>
      </c>
      <c r="U454">
        <f t="shared" si="85"/>
        <v>0</v>
      </c>
      <c r="V454">
        <f t="shared" si="86"/>
        <v>0</v>
      </c>
      <c r="W454">
        <f t="shared" si="87"/>
        <v>0</v>
      </c>
      <c r="X454">
        <f t="shared" si="88"/>
        <v>0</v>
      </c>
      <c r="Y454">
        <f t="shared" si="89"/>
        <v>0</v>
      </c>
      <c r="Z454">
        <f t="shared" si="90"/>
        <v>0</v>
      </c>
      <c r="AA454">
        <f t="shared" si="91"/>
        <v>0</v>
      </c>
    </row>
    <row r="455" spans="2:27">
      <c r="B455" s="3">
        <v>43184</v>
      </c>
      <c r="C455" t="str">
        <f>IF(AND(B455&gt;='Calculation Sheet Crop 1'!$K$6,B455&lt;='Calculation Sheet Crop 1'!$L$6),"Initial Stage",IF(AND(B455+1&gt;'Calculation Sheet Crop 1'!$K$7,B455&lt;='Calculation Sheet Crop 1'!$L$7),"Crop Development Phase",IF(AND(B455+1&gt;'Calculation Sheet Crop 1'!$K$8,B455&lt;'Calculation Sheet Crop 1'!$L$8+1),"Mid Season",IF(AND(B455+1&gt;'Calculation Sheet Crop 1'!$K$9,B455-1&lt;'Calculation Sheet Crop 1'!$L$9),"Late Season Stage",""))))</f>
        <v>Crop Development Phase</v>
      </c>
      <c r="D455">
        <f>IF(MONTH(B455)=1,'General Calculation'!$E$22,IF(MONTH(B455)=2,'General Calculation'!$F$22,IF(MONTH(B455)=3,'General Calculation'!$G$22,IF(MONTH(B455)=4,'General Calculation'!$H$22,IF(MONTH(B455)=5,'General Calculation'!$I$22,IF(MONTH(B455)=6,'General Calculation'!$J$22,IF(MONTH(B455)=7,'General Calculation'!$K$22,IF(MONTH(B455)=8,'General Calculation'!$L$22,IF(MONTH(B455)=9,'General Calculation'!$M$22,IF(MONTH(B455)=10,'General Calculation'!$N$22,IF(MONTH(B455)=11,'General Calculation'!$O$22,IF(MONTH(B455)=12,'General Calculation'!$P$22,""))))))))))))</f>
        <v>5.3892000000000007</v>
      </c>
      <c r="E455">
        <f>IF(C455="Initial Stage",'Calculation Sheet Crop 1'!$M$6,IF(C455="Crop Development Phase",'Calculation Sheet Crop 1'!$M$7,IF(C455="Mid Season",'Calculation Sheet Crop 1'!$M$8,IF(C455="Late Season Stage",'Calculation Sheet Crop 1'!$M$9,""))))</f>
        <v>0.7</v>
      </c>
      <c r="F455">
        <f t="shared" si="79"/>
        <v>3.77244</v>
      </c>
      <c r="P455">
        <f t="shared" si="80"/>
        <v>0</v>
      </c>
      <c r="Q455">
        <f t="shared" si="81"/>
        <v>0</v>
      </c>
      <c r="R455">
        <f t="shared" si="82"/>
        <v>3.77244</v>
      </c>
      <c r="S455">
        <f t="shared" si="83"/>
        <v>0</v>
      </c>
      <c r="T455">
        <f t="shared" si="84"/>
        <v>0</v>
      </c>
      <c r="U455">
        <f t="shared" si="85"/>
        <v>0</v>
      </c>
      <c r="V455">
        <f t="shared" si="86"/>
        <v>0</v>
      </c>
      <c r="W455">
        <f t="shared" si="87"/>
        <v>0</v>
      </c>
      <c r="X455">
        <f t="shared" si="88"/>
        <v>0</v>
      </c>
      <c r="Y455">
        <f t="shared" si="89"/>
        <v>0</v>
      </c>
      <c r="Z455">
        <f t="shared" si="90"/>
        <v>0</v>
      </c>
      <c r="AA455">
        <f t="shared" si="91"/>
        <v>0</v>
      </c>
    </row>
    <row r="456" spans="2:27">
      <c r="B456" s="3">
        <v>43185</v>
      </c>
      <c r="C456" t="str">
        <f>IF(AND(B456&gt;='Calculation Sheet Crop 1'!$K$6,B456&lt;='Calculation Sheet Crop 1'!$L$6),"Initial Stage",IF(AND(B456+1&gt;'Calculation Sheet Crop 1'!$K$7,B456&lt;='Calculation Sheet Crop 1'!$L$7),"Crop Development Phase",IF(AND(B456+1&gt;'Calculation Sheet Crop 1'!$K$8,B456&lt;'Calculation Sheet Crop 1'!$L$8+1),"Mid Season",IF(AND(B456+1&gt;'Calculation Sheet Crop 1'!$K$9,B456-1&lt;'Calculation Sheet Crop 1'!$L$9),"Late Season Stage",""))))</f>
        <v>Crop Development Phase</v>
      </c>
      <c r="D456">
        <f>IF(MONTH(B456)=1,'General Calculation'!$E$22,IF(MONTH(B456)=2,'General Calculation'!$F$22,IF(MONTH(B456)=3,'General Calculation'!$G$22,IF(MONTH(B456)=4,'General Calculation'!$H$22,IF(MONTH(B456)=5,'General Calculation'!$I$22,IF(MONTH(B456)=6,'General Calculation'!$J$22,IF(MONTH(B456)=7,'General Calculation'!$K$22,IF(MONTH(B456)=8,'General Calculation'!$L$22,IF(MONTH(B456)=9,'General Calculation'!$M$22,IF(MONTH(B456)=10,'General Calculation'!$N$22,IF(MONTH(B456)=11,'General Calculation'!$O$22,IF(MONTH(B456)=12,'General Calculation'!$P$22,""))))))))))))</f>
        <v>5.3892000000000007</v>
      </c>
      <c r="E456">
        <f>IF(C456="Initial Stage",'Calculation Sheet Crop 1'!$M$6,IF(C456="Crop Development Phase",'Calculation Sheet Crop 1'!$M$7,IF(C456="Mid Season",'Calculation Sheet Crop 1'!$M$8,IF(C456="Late Season Stage",'Calculation Sheet Crop 1'!$M$9,""))))</f>
        <v>0.7</v>
      </c>
      <c r="F456">
        <f t="shared" ref="F456:F519" si="92">IFERROR((D456*E456),0)</f>
        <v>3.77244</v>
      </c>
      <c r="P456">
        <f t="shared" ref="P456:P519" si="93">IF(MONTH($B456)=1,$F456,0)</f>
        <v>0</v>
      </c>
      <c r="Q456">
        <f t="shared" ref="Q456:Q519" si="94">IF(MONTH($B456)=2,$F456,0)</f>
        <v>0</v>
      </c>
      <c r="R456">
        <f t="shared" ref="R456:R519" si="95">IF(MONTH($B456)=3,$F456,0)</f>
        <v>3.77244</v>
      </c>
      <c r="S456">
        <f t="shared" ref="S456:S519" si="96">IF(MONTH($B456)=4,$F456,0)</f>
        <v>0</v>
      </c>
      <c r="T456">
        <f t="shared" ref="T456:T519" si="97">IF(MONTH($B456)=5,$F456,0)</f>
        <v>0</v>
      </c>
      <c r="U456">
        <f t="shared" ref="U456:U519" si="98">IF(MONTH($B456)=6,$F456,0)</f>
        <v>0</v>
      </c>
      <c r="V456">
        <f t="shared" ref="V456:V519" si="99">IF(MONTH($B456)=7,$F456,0)</f>
        <v>0</v>
      </c>
      <c r="W456">
        <f t="shared" ref="W456:W519" si="100">IF(MONTH($B456)=8,$F456,0)</f>
        <v>0</v>
      </c>
      <c r="X456">
        <f t="shared" ref="X456:X519" si="101">IF(MONTH($B456)=9,$F456,0)</f>
        <v>0</v>
      </c>
      <c r="Y456">
        <f t="shared" ref="Y456:Y519" si="102">IF(MONTH($B456)=10,$F456,0)</f>
        <v>0</v>
      </c>
      <c r="Z456">
        <f t="shared" ref="Z456:Z519" si="103">IF(MONTH($B456)=11,$F456,0)</f>
        <v>0</v>
      </c>
      <c r="AA456">
        <f t="shared" ref="AA456:AA519" si="104">IF(MONTH($B456)=12,$F456,0)</f>
        <v>0</v>
      </c>
    </row>
    <row r="457" spans="2:27">
      <c r="B457" s="3">
        <v>43186</v>
      </c>
      <c r="C457" t="str">
        <f>IF(AND(B457&gt;='Calculation Sheet Crop 1'!$K$6,B457&lt;='Calculation Sheet Crop 1'!$L$6),"Initial Stage",IF(AND(B457+1&gt;'Calculation Sheet Crop 1'!$K$7,B457&lt;='Calculation Sheet Crop 1'!$L$7),"Crop Development Phase",IF(AND(B457+1&gt;'Calculation Sheet Crop 1'!$K$8,B457&lt;'Calculation Sheet Crop 1'!$L$8+1),"Mid Season",IF(AND(B457+1&gt;'Calculation Sheet Crop 1'!$K$9,B457-1&lt;'Calculation Sheet Crop 1'!$L$9),"Late Season Stage",""))))</f>
        <v>Crop Development Phase</v>
      </c>
      <c r="D457">
        <f>IF(MONTH(B457)=1,'General Calculation'!$E$22,IF(MONTH(B457)=2,'General Calculation'!$F$22,IF(MONTH(B457)=3,'General Calculation'!$G$22,IF(MONTH(B457)=4,'General Calculation'!$H$22,IF(MONTH(B457)=5,'General Calculation'!$I$22,IF(MONTH(B457)=6,'General Calculation'!$J$22,IF(MONTH(B457)=7,'General Calculation'!$K$22,IF(MONTH(B457)=8,'General Calculation'!$L$22,IF(MONTH(B457)=9,'General Calculation'!$M$22,IF(MONTH(B457)=10,'General Calculation'!$N$22,IF(MONTH(B457)=11,'General Calculation'!$O$22,IF(MONTH(B457)=12,'General Calculation'!$P$22,""))))))))))))</f>
        <v>5.3892000000000007</v>
      </c>
      <c r="E457">
        <f>IF(C457="Initial Stage",'Calculation Sheet Crop 1'!$M$6,IF(C457="Crop Development Phase",'Calculation Sheet Crop 1'!$M$7,IF(C457="Mid Season",'Calculation Sheet Crop 1'!$M$8,IF(C457="Late Season Stage",'Calculation Sheet Crop 1'!$M$9,""))))</f>
        <v>0.7</v>
      </c>
      <c r="F457">
        <f t="shared" si="92"/>
        <v>3.77244</v>
      </c>
      <c r="P457">
        <f t="shared" si="93"/>
        <v>0</v>
      </c>
      <c r="Q457">
        <f t="shared" si="94"/>
        <v>0</v>
      </c>
      <c r="R457">
        <f t="shared" si="95"/>
        <v>3.77244</v>
      </c>
      <c r="S457">
        <f t="shared" si="96"/>
        <v>0</v>
      </c>
      <c r="T457">
        <f t="shared" si="97"/>
        <v>0</v>
      </c>
      <c r="U457">
        <f t="shared" si="98"/>
        <v>0</v>
      </c>
      <c r="V457">
        <f t="shared" si="99"/>
        <v>0</v>
      </c>
      <c r="W457">
        <f t="shared" si="100"/>
        <v>0</v>
      </c>
      <c r="X457">
        <f t="shared" si="101"/>
        <v>0</v>
      </c>
      <c r="Y457">
        <f t="shared" si="102"/>
        <v>0</v>
      </c>
      <c r="Z457">
        <f t="shared" si="103"/>
        <v>0</v>
      </c>
      <c r="AA457">
        <f t="shared" si="104"/>
        <v>0</v>
      </c>
    </row>
    <row r="458" spans="2:27">
      <c r="B458" s="3">
        <v>43187</v>
      </c>
      <c r="C458" t="str">
        <f>IF(AND(B458&gt;='Calculation Sheet Crop 1'!$K$6,B458&lt;='Calculation Sheet Crop 1'!$L$6),"Initial Stage",IF(AND(B458+1&gt;'Calculation Sheet Crop 1'!$K$7,B458&lt;='Calculation Sheet Crop 1'!$L$7),"Crop Development Phase",IF(AND(B458+1&gt;'Calculation Sheet Crop 1'!$K$8,B458&lt;'Calculation Sheet Crop 1'!$L$8+1),"Mid Season",IF(AND(B458+1&gt;'Calculation Sheet Crop 1'!$K$9,B458-1&lt;'Calculation Sheet Crop 1'!$L$9),"Late Season Stage",""))))</f>
        <v>Crop Development Phase</v>
      </c>
      <c r="D458">
        <f>IF(MONTH(B458)=1,'General Calculation'!$E$22,IF(MONTH(B458)=2,'General Calculation'!$F$22,IF(MONTH(B458)=3,'General Calculation'!$G$22,IF(MONTH(B458)=4,'General Calculation'!$H$22,IF(MONTH(B458)=5,'General Calculation'!$I$22,IF(MONTH(B458)=6,'General Calculation'!$J$22,IF(MONTH(B458)=7,'General Calculation'!$K$22,IF(MONTH(B458)=8,'General Calculation'!$L$22,IF(MONTH(B458)=9,'General Calculation'!$M$22,IF(MONTH(B458)=10,'General Calculation'!$N$22,IF(MONTH(B458)=11,'General Calculation'!$O$22,IF(MONTH(B458)=12,'General Calculation'!$P$22,""))))))))))))</f>
        <v>5.3892000000000007</v>
      </c>
      <c r="E458">
        <f>IF(C458="Initial Stage",'Calculation Sheet Crop 1'!$M$6,IF(C458="Crop Development Phase",'Calculation Sheet Crop 1'!$M$7,IF(C458="Mid Season",'Calculation Sheet Crop 1'!$M$8,IF(C458="Late Season Stage",'Calculation Sheet Crop 1'!$M$9,""))))</f>
        <v>0.7</v>
      </c>
      <c r="F458">
        <f t="shared" si="92"/>
        <v>3.77244</v>
      </c>
      <c r="P458">
        <f t="shared" si="93"/>
        <v>0</v>
      </c>
      <c r="Q458">
        <f t="shared" si="94"/>
        <v>0</v>
      </c>
      <c r="R458">
        <f t="shared" si="95"/>
        <v>3.77244</v>
      </c>
      <c r="S458">
        <f t="shared" si="96"/>
        <v>0</v>
      </c>
      <c r="T458">
        <f t="shared" si="97"/>
        <v>0</v>
      </c>
      <c r="U458">
        <f t="shared" si="98"/>
        <v>0</v>
      </c>
      <c r="V458">
        <f t="shared" si="99"/>
        <v>0</v>
      </c>
      <c r="W458">
        <f t="shared" si="100"/>
        <v>0</v>
      </c>
      <c r="X458">
        <f t="shared" si="101"/>
        <v>0</v>
      </c>
      <c r="Y458">
        <f t="shared" si="102"/>
        <v>0</v>
      </c>
      <c r="Z458">
        <f t="shared" si="103"/>
        <v>0</v>
      </c>
      <c r="AA458">
        <f t="shared" si="104"/>
        <v>0</v>
      </c>
    </row>
    <row r="459" spans="2:27">
      <c r="B459" s="3">
        <v>43188</v>
      </c>
      <c r="C459" t="str">
        <f>IF(AND(B459&gt;='Calculation Sheet Crop 1'!$K$6,B459&lt;='Calculation Sheet Crop 1'!$L$6),"Initial Stage",IF(AND(B459+1&gt;'Calculation Sheet Crop 1'!$K$7,B459&lt;='Calculation Sheet Crop 1'!$L$7),"Crop Development Phase",IF(AND(B459+1&gt;'Calculation Sheet Crop 1'!$K$8,B459&lt;'Calculation Sheet Crop 1'!$L$8+1),"Mid Season",IF(AND(B459+1&gt;'Calculation Sheet Crop 1'!$K$9,B459-1&lt;'Calculation Sheet Crop 1'!$L$9),"Late Season Stage",""))))</f>
        <v>Crop Development Phase</v>
      </c>
      <c r="D459">
        <f>IF(MONTH(B459)=1,'General Calculation'!$E$22,IF(MONTH(B459)=2,'General Calculation'!$F$22,IF(MONTH(B459)=3,'General Calculation'!$G$22,IF(MONTH(B459)=4,'General Calculation'!$H$22,IF(MONTH(B459)=5,'General Calculation'!$I$22,IF(MONTH(B459)=6,'General Calculation'!$J$22,IF(MONTH(B459)=7,'General Calculation'!$K$22,IF(MONTH(B459)=8,'General Calculation'!$L$22,IF(MONTH(B459)=9,'General Calculation'!$M$22,IF(MONTH(B459)=10,'General Calculation'!$N$22,IF(MONTH(B459)=11,'General Calculation'!$O$22,IF(MONTH(B459)=12,'General Calculation'!$P$22,""))))))))))))</f>
        <v>5.3892000000000007</v>
      </c>
      <c r="E459">
        <f>IF(C459="Initial Stage",'Calculation Sheet Crop 1'!$M$6,IF(C459="Crop Development Phase",'Calculation Sheet Crop 1'!$M$7,IF(C459="Mid Season",'Calculation Sheet Crop 1'!$M$8,IF(C459="Late Season Stage",'Calculation Sheet Crop 1'!$M$9,""))))</f>
        <v>0.7</v>
      </c>
      <c r="F459">
        <f t="shared" si="92"/>
        <v>3.77244</v>
      </c>
      <c r="P459">
        <f t="shared" si="93"/>
        <v>0</v>
      </c>
      <c r="Q459">
        <f t="shared" si="94"/>
        <v>0</v>
      </c>
      <c r="R459">
        <f t="shared" si="95"/>
        <v>3.77244</v>
      </c>
      <c r="S459">
        <f t="shared" si="96"/>
        <v>0</v>
      </c>
      <c r="T459">
        <f t="shared" si="97"/>
        <v>0</v>
      </c>
      <c r="U459">
        <f t="shared" si="98"/>
        <v>0</v>
      </c>
      <c r="V459">
        <f t="shared" si="99"/>
        <v>0</v>
      </c>
      <c r="W459">
        <f t="shared" si="100"/>
        <v>0</v>
      </c>
      <c r="X459">
        <f t="shared" si="101"/>
        <v>0</v>
      </c>
      <c r="Y459">
        <f t="shared" si="102"/>
        <v>0</v>
      </c>
      <c r="Z459">
        <f t="shared" si="103"/>
        <v>0</v>
      </c>
      <c r="AA459">
        <f t="shared" si="104"/>
        <v>0</v>
      </c>
    </row>
    <row r="460" spans="2:27">
      <c r="B460" s="3">
        <v>43189</v>
      </c>
      <c r="C460" t="str">
        <f>IF(AND(B460&gt;='Calculation Sheet Crop 1'!$K$6,B460&lt;='Calculation Sheet Crop 1'!$L$6),"Initial Stage",IF(AND(B460+1&gt;'Calculation Sheet Crop 1'!$K$7,B460&lt;='Calculation Sheet Crop 1'!$L$7),"Crop Development Phase",IF(AND(B460+1&gt;'Calculation Sheet Crop 1'!$K$8,B460&lt;'Calculation Sheet Crop 1'!$L$8+1),"Mid Season",IF(AND(B460+1&gt;'Calculation Sheet Crop 1'!$K$9,B460-1&lt;'Calculation Sheet Crop 1'!$L$9),"Late Season Stage",""))))</f>
        <v>Mid Season</v>
      </c>
      <c r="D460">
        <f>IF(MONTH(B460)=1,'General Calculation'!$E$22,IF(MONTH(B460)=2,'General Calculation'!$F$22,IF(MONTH(B460)=3,'General Calculation'!$G$22,IF(MONTH(B460)=4,'General Calculation'!$H$22,IF(MONTH(B460)=5,'General Calculation'!$I$22,IF(MONTH(B460)=6,'General Calculation'!$J$22,IF(MONTH(B460)=7,'General Calculation'!$K$22,IF(MONTH(B460)=8,'General Calculation'!$L$22,IF(MONTH(B460)=9,'General Calculation'!$M$22,IF(MONTH(B460)=10,'General Calculation'!$N$22,IF(MONTH(B460)=11,'General Calculation'!$O$22,IF(MONTH(B460)=12,'General Calculation'!$P$22,""))))))))))))</f>
        <v>5.3892000000000007</v>
      </c>
      <c r="E460">
        <f>IF(C460="Initial Stage",'Calculation Sheet Crop 1'!$M$6,IF(C460="Crop Development Phase",'Calculation Sheet Crop 1'!$M$7,IF(C460="Mid Season",'Calculation Sheet Crop 1'!$M$8,IF(C460="Late Season Stage",'Calculation Sheet Crop 1'!$M$9,""))))</f>
        <v>1.1000000000000001</v>
      </c>
      <c r="F460">
        <f t="shared" si="92"/>
        <v>5.9281200000000016</v>
      </c>
      <c r="P460">
        <f t="shared" si="93"/>
        <v>0</v>
      </c>
      <c r="Q460">
        <f t="shared" si="94"/>
        <v>0</v>
      </c>
      <c r="R460">
        <f t="shared" si="95"/>
        <v>5.9281200000000016</v>
      </c>
      <c r="S460">
        <f t="shared" si="96"/>
        <v>0</v>
      </c>
      <c r="T460">
        <f t="shared" si="97"/>
        <v>0</v>
      </c>
      <c r="U460">
        <f t="shared" si="98"/>
        <v>0</v>
      </c>
      <c r="V460">
        <f t="shared" si="99"/>
        <v>0</v>
      </c>
      <c r="W460">
        <f t="shared" si="100"/>
        <v>0</v>
      </c>
      <c r="X460">
        <f t="shared" si="101"/>
        <v>0</v>
      </c>
      <c r="Y460">
        <f t="shared" si="102"/>
        <v>0</v>
      </c>
      <c r="Z460">
        <f t="shared" si="103"/>
        <v>0</v>
      </c>
      <c r="AA460">
        <f t="shared" si="104"/>
        <v>0</v>
      </c>
    </row>
    <row r="461" spans="2:27">
      <c r="B461" s="3">
        <v>43190</v>
      </c>
      <c r="C461" t="str">
        <f>IF(AND(B461&gt;='Calculation Sheet Crop 1'!$K$6,B461&lt;='Calculation Sheet Crop 1'!$L$6),"Initial Stage",IF(AND(B461+1&gt;'Calculation Sheet Crop 1'!$K$7,B461&lt;='Calculation Sheet Crop 1'!$L$7),"Crop Development Phase",IF(AND(B461+1&gt;'Calculation Sheet Crop 1'!$K$8,B461&lt;'Calculation Sheet Crop 1'!$L$8+1),"Mid Season",IF(AND(B461+1&gt;'Calculation Sheet Crop 1'!$K$9,B461-1&lt;'Calculation Sheet Crop 1'!$L$9),"Late Season Stage",""))))</f>
        <v>Mid Season</v>
      </c>
      <c r="D461">
        <f>IF(MONTH(B461)=1,'General Calculation'!$E$22,IF(MONTH(B461)=2,'General Calculation'!$F$22,IF(MONTH(B461)=3,'General Calculation'!$G$22,IF(MONTH(B461)=4,'General Calculation'!$H$22,IF(MONTH(B461)=5,'General Calculation'!$I$22,IF(MONTH(B461)=6,'General Calculation'!$J$22,IF(MONTH(B461)=7,'General Calculation'!$K$22,IF(MONTH(B461)=8,'General Calculation'!$L$22,IF(MONTH(B461)=9,'General Calculation'!$M$22,IF(MONTH(B461)=10,'General Calculation'!$N$22,IF(MONTH(B461)=11,'General Calculation'!$O$22,IF(MONTH(B461)=12,'General Calculation'!$P$22,""))))))))))))</f>
        <v>5.3892000000000007</v>
      </c>
      <c r="E461">
        <f>IF(C461="Initial Stage",'Calculation Sheet Crop 1'!$M$6,IF(C461="Crop Development Phase",'Calculation Sheet Crop 1'!$M$7,IF(C461="Mid Season",'Calculation Sheet Crop 1'!$M$8,IF(C461="Late Season Stage",'Calculation Sheet Crop 1'!$M$9,""))))</f>
        <v>1.1000000000000001</v>
      </c>
      <c r="F461">
        <f t="shared" si="92"/>
        <v>5.9281200000000016</v>
      </c>
      <c r="P461">
        <f t="shared" si="93"/>
        <v>0</v>
      </c>
      <c r="Q461">
        <f t="shared" si="94"/>
        <v>0</v>
      </c>
      <c r="R461">
        <f t="shared" si="95"/>
        <v>5.9281200000000016</v>
      </c>
      <c r="S461">
        <f t="shared" si="96"/>
        <v>0</v>
      </c>
      <c r="T461">
        <f t="shared" si="97"/>
        <v>0</v>
      </c>
      <c r="U461">
        <f t="shared" si="98"/>
        <v>0</v>
      </c>
      <c r="V461">
        <f t="shared" si="99"/>
        <v>0</v>
      </c>
      <c r="W461">
        <f t="shared" si="100"/>
        <v>0</v>
      </c>
      <c r="X461">
        <f t="shared" si="101"/>
        <v>0</v>
      </c>
      <c r="Y461">
        <f t="shared" si="102"/>
        <v>0</v>
      </c>
      <c r="Z461">
        <f t="shared" si="103"/>
        <v>0</v>
      </c>
      <c r="AA461">
        <f t="shared" si="104"/>
        <v>0</v>
      </c>
    </row>
    <row r="462" spans="2:27">
      <c r="B462" s="3">
        <v>43191</v>
      </c>
      <c r="C462" t="str">
        <f>IF(AND(B462&gt;='Calculation Sheet Crop 1'!$K$6,B462&lt;='Calculation Sheet Crop 1'!$L$6),"Initial Stage",IF(AND(B462+1&gt;'Calculation Sheet Crop 1'!$K$7,B462&lt;='Calculation Sheet Crop 1'!$L$7),"Crop Development Phase",IF(AND(B462+1&gt;'Calculation Sheet Crop 1'!$K$8,B462&lt;'Calculation Sheet Crop 1'!$L$8+1),"Mid Season",IF(AND(B462+1&gt;'Calculation Sheet Crop 1'!$K$9,B462-1&lt;'Calculation Sheet Crop 1'!$L$9),"Late Season Stage",""))))</f>
        <v>Mid Season</v>
      </c>
      <c r="D462">
        <f>IF(MONTH(B462)=1,'General Calculation'!$E$22,IF(MONTH(B462)=2,'General Calculation'!$F$22,IF(MONTH(B462)=3,'General Calculation'!$G$22,IF(MONTH(B462)=4,'General Calculation'!$H$22,IF(MONTH(B462)=5,'General Calculation'!$I$22,IF(MONTH(B462)=6,'General Calculation'!$J$22,IF(MONTH(B462)=7,'General Calculation'!$K$22,IF(MONTH(B462)=8,'General Calculation'!$L$22,IF(MONTH(B462)=9,'General Calculation'!$M$22,IF(MONTH(B462)=10,'General Calculation'!$N$22,IF(MONTH(B462)=11,'General Calculation'!$O$22,IF(MONTH(B462)=12,'General Calculation'!$P$22,""))))))))))))</f>
        <v>5.5888000000000009</v>
      </c>
      <c r="E462">
        <f>IF(C462="Initial Stage",'Calculation Sheet Crop 1'!$M$6,IF(C462="Crop Development Phase",'Calculation Sheet Crop 1'!$M$7,IF(C462="Mid Season",'Calculation Sheet Crop 1'!$M$8,IF(C462="Late Season Stage",'Calculation Sheet Crop 1'!$M$9,""))))</f>
        <v>1.1000000000000001</v>
      </c>
      <c r="F462">
        <f t="shared" si="92"/>
        <v>6.1476800000000011</v>
      </c>
      <c r="P462">
        <f t="shared" si="93"/>
        <v>0</v>
      </c>
      <c r="Q462">
        <f t="shared" si="94"/>
        <v>0</v>
      </c>
      <c r="R462">
        <f t="shared" si="95"/>
        <v>0</v>
      </c>
      <c r="S462">
        <f t="shared" si="96"/>
        <v>6.1476800000000011</v>
      </c>
      <c r="T462">
        <f t="shared" si="97"/>
        <v>0</v>
      </c>
      <c r="U462">
        <f t="shared" si="98"/>
        <v>0</v>
      </c>
      <c r="V462">
        <f t="shared" si="99"/>
        <v>0</v>
      </c>
      <c r="W462">
        <f t="shared" si="100"/>
        <v>0</v>
      </c>
      <c r="X462">
        <f t="shared" si="101"/>
        <v>0</v>
      </c>
      <c r="Y462">
        <f t="shared" si="102"/>
        <v>0</v>
      </c>
      <c r="Z462">
        <f t="shared" si="103"/>
        <v>0</v>
      </c>
      <c r="AA462">
        <f t="shared" si="104"/>
        <v>0</v>
      </c>
    </row>
    <row r="463" spans="2:27">
      <c r="B463" s="3">
        <v>43192</v>
      </c>
      <c r="C463" t="str">
        <f>IF(AND(B463&gt;='Calculation Sheet Crop 1'!$K$6,B463&lt;='Calculation Sheet Crop 1'!$L$6),"Initial Stage",IF(AND(B463+1&gt;'Calculation Sheet Crop 1'!$K$7,B463&lt;='Calculation Sheet Crop 1'!$L$7),"Crop Development Phase",IF(AND(B463+1&gt;'Calculation Sheet Crop 1'!$K$8,B463&lt;'Calculation Sheet Crop 1'!$L$8+1),"Mid Season",IF(AND(B463+1&gt;'Calculation Sheet Crop 1'!$K$9,B463-1&lt;'Calculation Sheet Crop 1'!$L$9),"Late Season Stage",""))))</f>
        <v>Mid Season</v>
      </c>
      <c r="D463">
        <f>IF(MONTH(B463)=1,'General Calculation'!$E$22,IF(MONTH(B463)=2,'General Calculation'!$F$22,IF(MONTH(B463)=3,'General Calculation'!$G$22,IF(MONTH(B463)=4,'General Calculation'!$H$22,IF(MONTH(B463)=5,'General Calculation'!$I$22,IF(MONTH(B463)=6,'General Calculation'!$J$22,IF(MONTH(B463)=7,'General Calculation'!$K$22,IF(MONTH(B463)=8,'General Calculation'!$L$22,IF(MONTH(B463)=9,'General Calculation'!$M$22,IF(MONTH(B463)=10,'General Calculation'!$N$22,IF(MONTH(B463)=11,'General Calculation'!$O$22,IF(MONTH(B463)=12,'General Calculation'!$P$22,""))))))))))))</f>
        <v>5.5888000000000009</v>
      </c>
      <c r="E463">
        <f>IF(C463="Initial Stage",'Calculation Sheet Crop 1'!$M$6,IF(C463="Crop Development Phase",'Calculation Sheet Crop 1'!$M$7,IF(C463="Mid Season",'Calculation Sheet Crop 1'!$M$8,IF(C463="Late Season Stage",'Calculation Sheet Crop 1'!$M$9,""))))</f>
        <v>1.1000000000000001</v>
      </c>
      <c r="F463">
        <f t="shared" si="92"/>
        <v>6.1476800000000011</v>
      </c>
      <c r="P463">
        <f t="shared" si="93"/>
        <v>0</v>
      </c>
      <c r="Q463">
        <f t="shared" si="94"/>
        <v>0</v>
      </c>
      <c r="R463">
        <f t="shared" si="95"/>
        <v>0</v>
      </c>
      <c r="S463">
        <f t="shared" si="96"/>
        <v>6.1476800000000011</v>
      </c>
      <c r="T463">
        <f t="shared" si="97"/>
        <v>0</v>
      </c>
      <c r="U463">
        <f t="shared" si="98"/>
        <v>0</v>
      </c>
      <c r="V463">
        <f t="shared" si="99"/>
        <v>0</v>
      </c>
      <c r="W463">
        <f t="shared" si="100"/>
        <v>0</v>
      </c>
      <c r="X463">
        <f t="shared" si="101"/>
        <v>0</v>
      </c>
      <c r="Y463">
        <f t="shared" si="102"/>
        <v>0</v>
      </c>
      <c r="Z463">
        <f t="shared" si="103"/>
        <v>0</v>
      </c>
      <c r="AA463">
        <f t="shared" si="104"/>
        <v>0</v>
      </c>
    </row>
    <row r="464" spans="2:27">
      <c r="B464" s="3">
        <v>43193</v>
      </c>
      <c r="C464" t="str">
        <f>IF(AND(B464&gt;='Calculation Sheet Crop 1'!$K$6,B464&lt;='Calculation Sheet Crop 1'!$L$6),"Initial Stage",IF(AND(B464+1&gt;'Calculation Sheet Crop 1'!$K$7,B464&lt;='Calculation Sheet Crop 1'!$L$7),"Crop Development Phase",IF(AND(B464+1&gt;'Calculation Sheet Crop 1'!$K$8,B464&lt;'Calculation Sheet Crop 1'!$L$8+1),"Mid Season",IF(AND(B464+1&gt;'Calculation Sheet Crop 1'!$K$9,B464-1&lt;'Calculation Sheet Crop 1'!$L$9),"Late Season Stage",""))))</f>
        <v>Mid Season</v>
      </c>
      <c r="D464">
        <f>IF(MONTH(B464)=1,'General Calculation'!$E$22,IF(MONTH(B464)=2,'General Calculation'!$F$22,IF(MONTH(B464)=3,'General Calculation'!$G$22,IF(MONTH(B464)=4,'General Calculation'!$H$22,IF(MONTH(B464)=5,'General Calculation'!$I$22,IF(MONTH(B464)=6,'General Calculation'!$J$22,IF(MONTH(B464)=7,'General Calculation'!$K$22,IF(MONTH(B464)=8,'General Calculation'!$L$22,IF(MONTH(B464)=9,'General Calculation'!$M$22,IF(MONTH(B464)=10,'General Calculation'!$N$22,IF(MONTH(B464)=11,'General Calculation'!$O$22,IF(MONTH(B464)=12,'General Calculation'!$P$22,""))))))))))))</f>
        <v>5.5888000000000009</v>
      </c>
      <c r="E464">
        <f>IF(C464="Initial Stage",'Calculation Sheet Crop 1'!$M$6,IF(C464="Crop Development Phase",'Calculation Sheet Crop 1'!$M$7,IF(C464="Mid Season",'Calculation Sheet Crop 1'!$M$8,IF(C464="Late Season Stage",'Calculation Sheet Crop 1'!$M$9,""))))</f>
        <v>1.1000000000000001</v>
      </c>
      <c r="F464">
        <f t="shared" si="92"/>
        <v>6.1476800000000011</v>
      </c>
      <c r="P464">
        <f t="shared" si="93"/>
        <v>0</v>
      </c>
      <c r="Q464">
        <f t="shared" si="94"/>
        <v>0</v>
      </c>
      <c r="R464">
        <f t="shared" si="95"/>
        <v>0</v>
      </c>
      <c r="S464">
        <f t="shared" si="96"/>
        <v>6.1476800000000011</v>
      </c>
      <c r="T464">
        <f t="shared" si="97"/>
        <v>0</v>
      </c>
      <c r="U464">
        <f t="shared" si="98"/>
        <v>0</v>
      </c>
      <c r="V464">
        <f t="shared" si="99"/>
        <v>0</v>
      </c>
      <c r="W464">
        <f t="shared" si="100"/>
        <v>0</v>
      </c>
      <c r="X464">
        <f t="shared" si="101"/>
        <v>0</v>
      </c>
      <c r="Y464">
        <f t="shared" si="102"/>
        <v>0</v>
      </c>
      <c r="Z464">
        <f t="shared" si="103"/>
        <v>0</v>
      </c>
      <c r="AA464">
        <f t="shared" si="104"/>
        <v>0</v>
      </c>
    </row>
    <row r="465" spans="2:27">
      <c r="B465" s="3">
        <v>43194</v>
      </c>
      <c r="C465" t="str">
        <f>IF(AND(B465&gt;='Calculation Sheet Crop 1'!$K$6,B465&lt;='Calculation Sheet Crop 1'!$L$6),"Initial Stage",IF(AND(B465+1&gt;'Calculation Sheet Crop 1'!$K$7,B465&lt;='Calculation Sheet Crop 1'!$L$7),"Crop Development Phase",IF(AND(B465+1&gt;'Calculation Sheet Crop 1'!$K$8,B465&lt;'Calculation Sheet Crop 1'!$L$8+1),"Mid Season",IF(AND(B465+1&gt;'Calculation Sheet Crop 1'!$K$9,B465-1&lt;'Calculation Sheet Crop 1'!$L$9),"Late Season Stage",""))))</f>
        <v>Mid Season</v>
      </c>
      <c r="D465">
        <f>IF(MONTH(B465)=1,'General Calculation'!$E$22,IF(MONTH(B465)=2,'General Calculation'!$F$22,IF(MONTH(B465)=3,'General Calculation'!$G$22,IF(MONTH(B465)=4,'General Calculation'!$H$22,IF(MONTH(B465)=5,'General Calculation'!$I$22,IF(MONTH(B465)=6,'General Calculation'!$J$22,IF(MONTH(B465)=7,'General Calculation'!$K$22,IF(MONTH(B465)=8,'General Calculation'!$L$22,IF(MONTH(B465)=9,'General Calculation'!$M$22,IF(MONTH(B465)=10,'General Calculation'!$N$22,IF(MONTH(B465)=11,'General Calculation'!$O$22,IF(MONTH(B465)=12,'General Calculation'!$P$22,""))))))))))))</f>
        <v>5.5888000000000009</v>
      </c>
      <c r="E465">
        <f>IF(C465="Initial Stage",'Calculation Sheet Crop 1'!$M$6,IF(C465="Crop Development Phase",'Calculation Sheet Crop 1'!$M$7,IF(C465="Mid Season",'Calculation Sheet Crop 1'!$M$8,IF(C465="Late Season Stage",'Calculation Sheet Crop 1'!$M$9,""))))</f>
        <v>1.1000000000000001</v>
      </c>
      <c r="F465">
        <f t="shared" si="92"/>
        <v>6.1476800000000011</v>
      </c>
      <c r="P465">
        <f t="shared" si="93"/>
        <v>0</v>
      </c>
      <c r="Q465">
        <f t="shared" si="94"/>
        <v>0</v>
      </c>
      <c r="R465">
        <f t="shared" si="95"/>
        <v>0</v>
      </c>
      <c r="S465">
        <f t="shared" si="96"/>
        <v>6.1476800000000011</v>
      </c>
      <c r="T465">
        <f t="shared" si="97"/>
        <v>0</v>
      </c>
      <c r="U465">
        <f t="shared" si="98"/>
        <v>0</v>
      </c>
      <c r="V465">
        <f t="shared" si="99"/>
        <v>0</v>
      </c>
      <c r="W465">
        <f t="shared" si="100"/>
        <v>0</v>
      </c>
      <c r="X465">
        <f t="shared" si="101"/>
        <v>0</v>
      </c>
      <c r="Y465">
        <f t="shared" si="102"/>
        <v>0</v>
      </c>
      <c r="Z465">
        <f t="shared" si="103"/>
        <v>0</v>
      </c>
      <c r="AA465">
        <f t="shared" si="104"/>
        <v>0</v>
      </c>
    </row>
    <row r="466" spans="2:27">
      <c r="B466" s="3">
        <v>43195</v>
      </c>
      <c r="C466" t="str">
        <f>IF(AND(B466&gt;='Calculation Sheet Crop 1'!$K$6,B466&lt;='Calculation Sheet Crop 1'!$L$6),"Initial Stage",IF(AND(B466+1&gt;'Calculation Sheet Crop 1'!$K$7,B466&lt;='Calculation Sheet Crop 1'!$L$7),"Crop Development Phase",IF(AND(B466+1&gt;'Calculation Sheet Crop 1'!$K$8,B466&lt;'Calculation Sheet Crop 1'!$L$8+1),"Mid Season",IF(AND(B466+1&gt;'Calculation Sheet Crop 1'!$K$9,B466-1&lt;'Calculation Sheet Crop 1'!$L$9),"Late Season Stage",""))))</f>
        <v>Mid Season</v>
      </c>
      <c r="D466">
        <f>IF(MONTH(B466)=1,'General Calculation'!$E$22,IF(MONTH(B466)=2,'General Calculation'!$F$22,IF(MONTH(B466)=3,'General Calculation'!$G$22,IF(MONTH(B466)=4,'General Calculation'!$H$22,IF(MONTH(B466)=5,'General Calculation'!$I$22,IF(MONTH(B466)=6,'General Calculation'!$J$22,IF(MONTH(B466)=7,'General Calculation'!$K$22,IF(MONTH(B466)=8,'General Calculation'!$L$22,IF(MONTH(B466)=9,'General Calculation'!$M$22,IF(MONTH(B466)=10,'General Calculation'!$N$22,IF(MONTH(B466)=11,'General Calculation'!$O$22,IF(MONTH(B466)=12,'General Calculation'!$P$22,""))))))))))))</f>
        <v>5.5888000000000009</v>
      </c>
      <c r="E466">
        <f>IF(C466="Initial Stage",'Calculation Sheet Crop 1'!$M$6,IF(C466="Crop Development Phase",'Calculation Sheet Crop 1'!$M$7,IF(C466="Mid Season",'Calculation Sheet Crop 1'!$M$8,IF(C466="Late Season Stage",'Calculation Sheet Crop 1'!$M$9,""))))</f>
        <v>1.1000000000000001</v>
      </c>
      <c r="F466">
        <f t="shared" si="92"/>
        <v>6.1476800000000011</v>
      </c>
      <c r="P466">
        <f t="shared" si="93"/>
        <v>0</v>
      </c>
      <c r="Q466">
        <f t="shared" si="94"/>
        <v>0</v>
      </c>
      <c r="R466">
        <f t="shared" si="95"/>
        <v>0</v>
      </c>
      <c r="S466">
        <f t="shared" si="96"/>
        <v>6.1476800000000011</v>
      </c>
      <c r="T466">
        <f t="shared" si="97"/>
        <v>0</v>
      </c>
      <c r="U466">
        <f t="shared" si="98"/>
        <v>0</v>
      </c>
      <c r="V466">
        <f t="shared" si="99"/>
        <v>0</v>
      </c>
      <c r="W466">
        <f t="shared" si="100"/>
        <v>0</v>
      </c>
      <c r="X466">
        <f t="shared" si="101"/>
        <v>0</v>
      </c>
      <c r="Y466">
        <f t="shared" si="102"/>
        <v>0</v>
      </c>
      <c r="Z466">
        <f t="shared" si="103"/>
        <v>0</v>
      </c>
      <c r="AA466">
        <f t="shared" si="104"/>
        <v>0</v>
      </c>
    </row>
    <row r="467" spans="2:27">
      <c r="B467" s="3">
        <v>43196</v>
      </c>
      <c r="C467" t="str">
        <f>IF(AND(B467&gt;='Calculation Sheet Crop 1'!$K$6,B467&lt;='Calculation Sheet Crop 1'!$L$6),"Initial Stage",IF(AND(B467+1&gt;'Calculation Sheet Crop 1'!$K$7,B467&lt;='Calculation Sheet Crop 1'!$L$7),"Crop Development Phase",IF(AND(B467+1&gt;'Calculation Sheet Crop 1'!$K$8,B467&lt;'Calculation Sheet Crop 1'!$L$8+1),"Mid Season",IF(AND(B467+1&gt;'Calculation Sheet Crop 1'!$K$9,B467-1&lt;'Calculation Sheet Crop 1'!$L$9),"Late Season Stage",""))))</f>
        <v>Mid Season</v>
      </c>
      <c r="D467">
        <f>IF(MONTH(B467)=1,'General Calculation'!$E$22,IF(MONTH(B467)=2,'General Calculation'!$F$22,IF(MONTH(B467)=3,'General Calculation'!$G$22,IF(MONTH(B467)=4,'General Calculation'!$H$22,IF(MONTH(B467)=5,'General Calculation'!$I$22,IF(MONTH(B467)=6,'General Calculation'!$J$22,IF(MONTH(B467)=7,'General Calculation'!$K$22,IF(MONTH(B467)=8,'General Calculation'!$L$22,IF(MONTH(B467)=9,'General Calculation'!$M$22,IF(MONTH(B467)=10,'General Calculation'!$N$22,IF(MONTH(B467)=11,'General Calculation'!$O$22,IF(MONTH(B467)=12,'General Calculation'!$P$22,""))))))))))))</f>
        <v>5.5888000000000009</v>
      </c>
      <c r="E467">
        <f>IF(C467="Initial Stage",'Calculation Sheet Crop 1'!$M$6,IF(C467="Crop Development Phase",'Calculation Sheet Crop 1'!$M$7,IF(C467="Mid Season",'Calculation Sheet Crop 1'!$M$8,IF(C467="Late Season Stage",'Calculation Sheet Crop 1'!$M$9,""))))</f>
        <v>1.1000000000000001</v>
      </c>
      <c r="F467">
        <f t="shared" si="92"/>
        <v>6.1476800000000011</v>
      </c>
      <c r="P467">
        <f t="shared" si="93"/>
        <v>0</v>
      </c>
      <c r="Q467">
        <f t="shared" si="94"/>
        <v>0</v>
      </c>
      <c r="R467">
        <f t="shared" si="95"/>
        <v>0</v>
      </c>
      <c r="S467">
        <f t="shared" si="96"/>
        <v>6.1476800000000011</v>
      </c>
      <c r="T467">
        <f t="shared" si="97"/>
        <v>0</v>
      </c>
      <c r="U467">
        <f t="shared" si="98"/>
        <v>0</v>
      </c>
      <c r="V467">
        <f t="shared" si="99"/>
        <v>0</v>
      </c>
      <c r="W467">
        <f t="shared" si="100"/>
        <v>0</v>
      </c>
      <c r="X467">
        <f t="shared" si="101"/>
        <v>0</v>
      </c>
      <c r="Y467">
        <f t="shared" si="102"/>
        <v>0</v>
      </c>
      <c r="Z467">
        <f t="shared" si="103"/>
        <v>0</v>
      </c>
      <c r="AA467">
        <f t="shared" si="104"/>
        <v>0</v>
      </c>
    </row>
    <row r="468" spans="2:27">
      <c r="B468" s="3">
        <v>43197</v>
      </c>
      <c r="C468" t="str">
        <f>IF(AND(B468&gt;='Calculation Sheet Crop 1'!$K$6,B468&lt;='Calculation Sheet Crop 1'!$L$6),"Initial Stage",IF(AND(B468+1&gt;'Calculation Sheet Crop 1'!$K$7,B468&lt;='Calculation Sheet Crop 1'!$L$7),"Crop Development Phase",IF(AND(B468+1&gt;'Calculation Sheet Crop 1'!$K$8,B468&lt;'Calculation Sheet Crop 1'!$L$8+1),"Mid Season",IF(AND(B468+1&gt;'Calculation Sheet Crop 1'!$K$9,B468-1&lt;'Calculation Sheet Crop 1'!$L$9),"Late Season Stage",""))))</f>
        <v>Mid Season</v>
      </c>
      <c r="D468">
        <f>IF(MONTH(B468)=1,'General Calculation'!$E$22,IF(MONTH(B468)=2,'General Calculation'!$F$22,IF(MONTH(B468)=3,'General Calculation'!$G$22,IF(MONTH(B468)=4,'General Calculation'!$H$22,IF(MONTH(B468)=5,'General Calculation'!$I$22,IF(MONTH(B468)=6,'General Calculation'!$J$22,IF(MONTH(B468)=7,'General Calculation'!$K$22,IF(MONTH(B468)=8,'General Calculation'!$L$22,IF(MONTH(B468)=9,'General Calculation'!$M$22,IF(MONTH(B468)=10,'General Calculation'!$N$22,IF(MONTH(B468)=11,'General Calculation'!$O$22,IF(MONTH(B468)=12,'General Calculation'!$P$22,""))))))))))))</f>
        <v>5.5888000000000009</v>
      </c>
      <c r="E468">
        <f>IF(C468="Initial Stage",'Calculation Sheet Crop 1'!$M$6,IF(C468="Crop Development Phase",'Calculation Sheet Crop 1'!$M$7,IF(C468="Mid Season",'Calculation Sheet Crop 1'!$M$8,IF(C468="Late Season Stage",'Calculation Sheet Crop 1'!$M$9,""))))</f>
        <v>1.1000000000000001</v>
      </c>
      <c r="F468">
        <f t="shared" si="92"/>
        <v>6.1476800000000011</v>
      </c>
      <c r="P468">
        <f t="shared" si="93"/>
        <v>0</v>
      </c>
      <c r="Q468">
        <f t="shared" si="94"/>
        <v>0</v>
      </c>
      <c r="R468">
        <f t="shared" si="95"/>
        <v>0</v>
      </c>
      <c r="S468">
        <f t="shared" si="96"/>
        <v>6.1476800000000011</v>
      </c>
      <c r="T468">
        <f t="shared" si="97"/>
        <v>0</v>
      </c>
      <c r="U468">
        <f t="shared" si="98"/>
        <v>0</v>
      </c>
      <c r="V468">
        <f t="shared" si="99"/>
        <v>0</v>
      </c>
      <c r="W468">
        <f t="shared" si="100"/>
        <v>0</v>
      </c>
      <c r="X468">
        <f t="shared" si="101"/>
        <v>0</v>
      </c>
      <c r="Y468">
        <f t="shared" si="102"/>
        <v>0</v>
      </c>
      <c r="Z468">
        <f t="shared" si="103"/>
        <v>0</v>
      </c>
      <c r="AA468">
        <f t="shared" si="104"/>
        <v>0</v>
      </c>
    </row>
    <row r="469" spans="2:27">
      <c r="B469" s="3">
        <v>43198</v>
      </c>
      <c r="C469" t="str">
        <f>IF(AND(B469&gt;='Calculation Sheet Crop 1'!$K$6,B469&lt;='Calculation Sheet Crop 1'!$L$6),"Initial Stage",IF(AND(B469+1&gt;'Calculation Sheet Crop 1'!$K$7,B469&lt;='Calculation Sheet Crop 1'!$L$7),"Crop Development Phase",IF(AND(B469+1&gt;'Calculation Sheet Crop 1'!$K$8,B469&lt;'Calculation Sheet Crop 1'!$L$8+1),"Mid Season",IF(AND(B469+1&gt;'Calculation Sheet Crop 1'!$K$9,B469-1&lt;'Calculation Sheet Crop 1'!$L$9),"Late Season Stage",""))))</f>
        <v>Mid Season</v>
      </c>
      <c r="D469">
        <f>IF(MONTH(B469)=1,'General Calculation'!$E$22,IF(MONTH(B469)=2,'General Calculation'!$F$22,IF(MONTH(B469)=3,'General Calculation'!$G$22,IF(MONTH(B469)=4,'General Calculation'!$H$22,IF(MONTH(B469)=5,'General Calculation'!$I$22,IF(MONTH(B469)=6,'General Calculation'!$J$22,IF(MONTH(B469)=7,'General Calculation'!$K$22,IF(MONTH(B469)=8,'General Calculation'!$L$22,IF(MONTH(B469)=9,'General Calculation'!$M$22,IF(MONTH(B469)=10,'General Calculation'!$N$22,IF(MONTH(B469)=11,'General Calculation'!$O$22,IF(MONTH(B469)=12,'General Calculation'!$P$22,""))))))))))))</f>
        <v>5.5888000000000009</v>
      </c>
      <c r="E469">
        <f>IF(C469="Initial Stage",'Calculation Sheet Crop 1'!$M$6,IF(C469="Crop Development Phase",'Calculation Sheet Crop 1'!$M$7,IF(C469="Mid Season",'Calculation Sheet Crop 1'!$M$8,IF(C469="Late Season Stage",'Calculation Sheet Crop 1'!$M$9,""))))</f>
        <v>1.1000000000000001</v>
      </c>
      <c r="F469">
        <f t="shared" si="92"/>
        <v>6.1476800000000011</v>
      </c>
      <c r="P469">
        <f t="shared" si="93"/>
        <v>0</v>
      </c>
      <c r="Q469">
        <f t="shared" si="94"/>
        <v>0</v>
      </c>
      <c r="R469">
        <f t="shared" si="95"/>
        <v>0</v>
      </c>
      <c r="S469">
        <f t="shared" si="96"/>
        <v>6.1476800000000011</v>
      </c>
      <c r="T469">
        <f t="shared" si="97"/>
        <v>0</v>
      </c>
      <c r="U469">
        <f t="shared" si="98"/>
        <v>0</v>
      </c>
      <c r="V469">
        <f t="shared" si="99"/>
        <v>0</v>
      </c>
      <c r="W469">
        <f t="shared" si="100"/>
        <v>0</v>
      </c>
      <c r="X469">
        <f t="shared" si="101"/>
        <v>0</v>
      </c>
      <c r="Y469">
        <f t="shared" si="102"/>
        <v>0</v>
      </c>
      <c r="Z469">
        <f t="shared" si="103"/>
        <v>0</v>
      </c>
      <c r="AA469">
        <f t="shared" si="104"/>
        <v>0</v>
      </c>
    </row>
    <row r="470" spans="2:27">
      <c r="B470" s="3">
        <v>43199</v>
      </c>
      <c r="C470" t="str">
        <f>IF(AND(B470&gt;='Calculation Sheet Crop 1'!$K$6,B470&lt;='Calculation Sheet Crop 1'!$L$6),"Initial Stage",IF(AND(B470+1&gt;'Calculation Sheet Crop 1'!$K$7,B470&lt;='Calculation Sheet Crop 1'!$L$7),"Crop Development Phase",IF(AND(B470+1&gt;'Calculation Sheet Crop 1'!$K$8,B470&lt;'Calculation Sheet Crop 1'!$L$8+1),"Mid Season",IF(AND(B470+1&gt;'Calculation Sheet Crop 1'!$K$9,B470-1&lt;'Calculation Sheet Crop 1'!$L$9),"Late Season Stage",""))))</f>
        <v>Mid Season</v>
      </c>
      <c r="D470">
        <f>IF(MONTH(B470)=1,'General Calculation'!$E$22,IF(MONTH(B470)=2,'General Calculation'!$F$22,IF(MONTH(B470)=3,'General Calculation'!$G$22,IF(MONTH(B470)=4,'General Calculation'!$H$22,IF(MONTH(B470)=5,'General Calculation'!$I$22,IF(MONTH(B470)=6,'General Calculation'!$J$22,IF(MONTH(B470)=7,'General Calculation'!$K$22,IF(MONTH(B470)=8,'General Calculation'!$L$22,IF(MONTH(B470)=9,'General Calculation'!$M$22,IF(MONTH(B470)=10,'General Calculation'!$N$22,IF(MONTH(B470)=11,'General Calculation'!$O$22,IF(MONTH(B470)=12,'General Calculation'!$P$22,""))))))))))))</f>
        <v>5.5888000000000009</v>
      </c>
      <c r="E470">
        <f>IF(C470="Initial Stage",'Calculation Sheet Crop 1'!$M$6,IF(C470="Crop Development Phase",'Calculation Sheet Crop 1'!$M$7,IF(C470="Mid Season",'Calculation Sheet Crop 1'!$M$8,IF(C470="Late Season Stage",'Calculation Sheet Crop 1'!$M$9,""))))</f>
        <v>1.1000000000000001</v>
      </c>
      <c r="F470">
        <f t="shared" si="92"/>
        <v>6.1476800000000011</v>
      </c>
      <c r="P470">
        <f t="shared" si="93"/>
        <v>0</v>
      </c>
      <c r="Q470">
        <f t="shared" si="94"/>
        <v>0</v>
      </c>
      <c r="R470">
        <f t="shared" si="95"/>
        <v>0</v>
      </c>
      <c r="S470">
        <f t="shared" si="96"/>
        <v>6.1476800000000011</v>
      </c>
      <c r="T470">
        <f t="shared" si="97"/>
        <v>0</v>
      </c>
      <c r="U470">
        <f t="shared" si="98"/>
        <v>0</v>
      </c>
      <c r="V470">
        <f t="shared" si="99"/>
        <v>0</v>
      </c>
      <c r="W470">
        <f t="shared" si="100"/>
        <v>0</v>
      </c>
      <c r="X470">
        <f t="shared" si="101"/>
        <v>0</v>
      </c>
      <c r="Y470">
        <f t="shared" si="102"/>
        <v>0</v>
      </c>
      <c r="Z470">
        <f t="shared" si="103"/>
        <v>0</v>
      </c>
      <c r="AA470">
        <f t="shared" si="104"/>
        <v>0</v>
      </c>
    </row>
    <row r="471" spans="2:27">
      <c r="B471" s="3">
        <v>43200</v>
      </c>
      <c r="C471" t="str">
        <f>IF(AND(B471&gt;='Calculation Sheet Crop 1'!$K$6,B471&lt;='Calculation Sheet Crop 1'!$L$6),"Initial Stage",IF(AND(B471+1&gt;'Calculation Sheet Crop 1'!$K$7,B471&lt;='Calculation Sheet Crop 1'!$L$7),"Crop Development Phase",IF(AND(B471+1&gt;'Calculation Sheet Crop 1'!$K$8,B471&lt;'Calculation Sheet Crop 1'!$L$8+1),"Mid Season",IF(AND(B471+1&gt;'Calculation Sheet Crop 1'!$K$9,B471-1&lt;'Calculation Sheet Crop 1'!$L$9),"Late Season Stage",""))))</f>
        <v>Mid Season</v>
      </c>
      <c r="D471">
        <f>IF(MONTH(B471)=1,'General Calculation'!$E$22,IF(MONTH(B471)=2,'General Calculation'!$F$22,IF(MONTH(B471)=3,'General Calculation'!$G$22,IF(MONTH(B471)=4,'General Calculation'!$H$22,IF(MONTH(B471)=5,'General Calculation'!$I$22,IF(MONTH(B471)=6,'General Calculation'!$J$22,IF(MONTH(B471)=7,'General Calculation'!$K$22,IF(MONTH(B471)=8,'General Calculation'!$L$22,IF(MONTH(B471)=9,'General Calculation'!$M$22,IF(MONTH(B471)=10,'General Calculation'!$N$22,IF(MONTH(B471)=11,'General Calculation'!$O$22,IF(MONTH(B471)=12,'General Calculation'!$P$22,""))))))))))))</f>
        <v>5.5888000000000009</v>
      </c>
      <c r="E471">
        <f>IF(C471="Initial Stage",'Calculation Sheet Crop 1'!$M$6,IF(C471="Crop Development Phase",'Calculation Sheet Crop 1'!$M$7,IF(C471="Mid Season",'Calculation Sheet Crop 1'!$M$8,IF(C471="Late Season Stage",'Calculation Sheet Crop 1'!$M$9,""))))</f>
        <v>1.1000000000000001</v>
      </c>
      <c r="F471">
        <f t="shared" si="92"/>
        <v>6.1476800000000011</v>
      </c>
      <c r="P471">
        <f t="shared" si="93"/>
        <v>0</v>
      </c>
      <c r="Q471">
        <f t="shared" si="94"/>
        <v>0</v>
      </c>
      <c r="R471">
        <f t="shared" si="95"/>
        <v>0</v>
      </c>
      <c r="S471">
        <f t="shared" si="96"/>
        <v>6.1476800000000011</v>
      </c>
      <c r="T471">
        <f t="shared" si="97"/>
        <v>0</v>
      </c>
      <c r="U471">
        <f t="shared" si="98"/>
        <v>0</v>
      </c>
      <c r="V471">
        <f t="shared" si="99"/>
        <v>0</v>
      </c>
      <c r="W471">
        <f t="shared" si="100"/>
        <v>0</v>
      </c>
      <c r="X471">
        <f t="shared" si="101"/>
        <v>0</v>
      </c>
      <c r="Y471">
        <f t="shared" si="102"/>
        <v>0</v>
      </c>
      <c r="Z471">
        <f t="shared" si="103"/>
        <v>0</v>
      </c>
      <c r="AA471">
        <f t="shared" si="104"/>
        <v>0</v>
      </c>
    </row>
    <row r="472" spans="2:27">
      <c r="B472" s="3">
        <v>43201</v>
      </c>
      <c r="C472" t="str">
        <f>IF(AND(B472&gt;='Calculation Sheet Crop 1'!$K$6,B472&lt;='Calculation Sheet Crop 1'!$L$6),"Initial Stage",IF(AND(B472+1&gt;'Calculation Sheet Crop 1'!$K$7,B472&lt;='Calculation Sheet Crop 1'!$L$7),"Crop Development Phase",IF(AND(B472+1&gt;'Calculation Sheet Crop 1'!$K$8,B472&lt;'Calculation Sheet Crop 1'!$L$8+1),"Mid Season",IF(AND(B472+1&gt;'Calculation Sheet Crop 1'!$K$9,B472-1&lt;'Calculation Sheet Crop 1'!$L$9),"Late Season Stage",""))))</f>
        <v>Mid Season</v>
      </c>
      <c r="D472">
        <f>IF(MONTH(B472)=1,'General Calculation'!$E$22,IF(MONTH(B472)=2,'General Calculation'!$F$22,IF(MONTH(B472)=3,'General Calculation'!$G$22,IF(MONTH(B472)=4,'General Calculation'!$H$22,IF(MONTH(B472)=5,'General Calculation'!$I$22,IF(MONTH(B472)=6,'General Calculation'!$J$22,IF(MONTH(B472)=7,'General Calculation'!$K$22,IF(MONTH(B472)=8,'General Calculation'!$L$22,IF(MONTH(B472)=9,'General Calculation'!$M$22,IF(MONTH(B472)=10,'General Calculation'!$N$22,IF(MONTH(B472)=11,'General Calculation'!$O$22,IF(MONTH(B472)=12,'General Calculation'!$P$22,""))))))))))))</f>
        <v>5.5888000000000009</v>
      </c>
      <c r="E472">
        <f>IF(C472="Initial Stage",'Calculation Sheet Crop 1'!$M$6,IF(C472="Crop Development Phase",'Calculation Sheet Crop 1'!$M$7,IF(C472="Mid Season",'Calculation Sheet Crop 1'!$M$8,IF(C472="Late Season Stage",'Calculation Sheet Crop 1'!$M$9,""))))</f>
        <v>1.1000000000000001</v>
      </c>
      <c r="F472">
        <f t="shared" si="92"/>
        <v>6.1476800000000011</v>
      </c>
      <c r="P472">
        <f t="shared" si="93"/>
        <v>0</v>
      </c>
      <c r="Q472">
        <f t="shared" si="94"/>
        <v>0</v>
      </c>
      <c r="R472">
        <f t="shared" si="95"/>
        <v>0</v>
      </c>
      <c r="S472">
        <f t="shared" si="96"/>
        <v>6.1476800000000011</v>
      </c>
      <c r="T472">
        <f t="shared" si="97"/>
        <v>0</v>
      </c>
      <c r="U472">
        <f t="shared" si="98"/>
        <v>0</v>
      </c>
      <c r="V472">
        <f t="shared" si="99"/>
        <v>0</v>
      </c>
      <c r="W472">
        <f t="shared" si="100"/>
        <v>0</v>
      </c>
      <c r="X472">
        <f t="shared" si="101"/>
        <v>0</v>
      </c>
      <c r="Y472">
        <f t="shared" si="102"/>
        <v>0</v>
      </c>
      <c r="Z472">
        <f t="shared" si="103"/>
        <v>0</v>
      </c>
      <c r="AA472">
        <f t="shared" si="104"/>
        <v>0</v>
      </c>
    </row>
    <row r="473" spans="2:27">
      <c r="B473" s="3">
        <v>43202</v>
      </c>
      <c r="C473" t="str">
        <f>IF(AND(B473&gt;='Calculation Sheet Crop 1'!$K$6,B473&lt;='Calculation Sheet Crop 1'!$L$6),"Initial Stage",IF(AND(B473+1&gt;'Calculation Sheet Crop 1'!$K$7,B473&lt;='Calculation Sheet Crop 1'!$L$7),"Crop Development Phase",IF(AND(B473+1&gt;'Calculation Sheet Crop 1'!$K$8,B473&lt;'Calculation Sheet Crop 1'!$L$8+1),"Mid Season",IF(AND(B473+1&gt;'Calculation Sheet Crop 1'!$K$9,B473-1&lt;'Calculation Sheet Crop 1'!$L$9),"Late Season Stage",""))))</f>
        <v>Mid Season</v>
      </c>
      <c r="D473">
        <f>IF(MONTH(B473)=1,'General Calculation'!$E$22,IF(MONTH(B473)=2,'General Calculation'!$F$22,IF(MONTH(B473)=3,'General Calculation'!$G$22,IF(MONTH(B473)=4,'General Calculation'!$H$22,IF(MONTH(B473)=5,'General Calculation'!$I$22,IF(MONTH(B473)=6,'General Calculation'!$J$22,IF(MONTH(B473)=7,'General Calculation'!$K$22,IF(MONTH(B473)=8,'General Calculation'!$L$22,IF(MONTH(B473)=9,'General Calculation'!$M$22,IF(MONTH(B473)=10,'General Calculation'!$N$22,IF(MONTH(B473)=11,'General Calculation'!$O$22,IF(MONTH(B473)=12,'General Calculation'!$P$22,""))))))))))))</f>
        <v>5.5888000000000009</v>
      </c>
      <c r="E473">
        <f>IF(C473="Initial Stage",'Calculation Sheet Crop 1'!$M$6,IF(C473="Crop Development Phase",'Calculation Sheet Crop 1'!$M$7,IF(C473="Mid Season",'Calculation Sheet Crop 1'!$M$8,IF(C473="Late Season Stage",'Calculation Sheet Crop 1'!$M$9,""))))</f>
        <v>1.1000000000000001</v>
      </c>
      <c r="F473">
        <f t="shared" si="92"/>
        <v>6.1476800000000011</v>
      </c>
      <c r="P473">
        <f t="shared" si="93"/>
        <v>0</v>
      </c>
      <c r="Q473">
        <f t="shared" si="94"/>
        <v>0</v>
      </c>
      <c r="R473">
        <f t="shared" si="95"/>
        <v>0</v>
      </c>
      <c r="S473">
        <f t="shared" si="96"/>
        <v>6.1476800000000011</v>
      </c>
      <c r="T473">
        <f t="shared" si="97"/>
        <v>0</v>
      </c>
      <c r="U473">
        <f t="shared" si="98"/>
        <v>0</v>
      </c>
      <c r="V473">
        <f t="shared" si="99"/>
        <v>0</v>
      </c>
      <c r="W473">
        <f t="shared" si="100"/>
        <v>0</v>
      </c>
      <c r="X473">
        <f t="shared" si="101"/>
        <v>0</v>
      </c>
      <c r="Y473">
        <f t="shared" si="102"/>
        <v>0</v>
      </c>
      <c r="Z473">
        <f t="shared" si="103"/>
        <v>0</v>
      </c>
      <c r="AA473">
        <f t="shared" si="104"/>
        <v>0</v>
      </c>
    </row>
    <row r="474" spans="2:27">
      <c r="B474" s="3">
        <v>43203</v>
      </c>
      <c r="C474" t="str">
        <f>IF(AND(B474&gt;='Calculation Sheet Crop 1'!$K$6,B474&lt;='Calculation Sheet Crop 1'!$L$6),"Initial Stage",IF(AND(B474+1&gt;'Calculation Sheet Crop 1'!$K$7,B474&lt;='Calculation Sheet Crop 1'!$L$7),"Crop Development Phase",IF(AND(B474+1&gt;'Calculation Sheet Crop 1'!$K$8,B474&lt;'Calculation Sheet Crop 1'!$L$8+1),"Mid Season",IF(AND(B474+1&gt;'Calculation Sheet Crop 1'!$K$9,B474-1&lt;'Calculation Sheet Crop 1'!$L$9),"Late Season Stage",""))))</f>
        <v>Mid Season</v>
      </c>
      <c r="D474">
        <f>IF(MONTH(B474)=1,'General Calculation'!$E$22,IF(MONTH(B474)=2,'General Calculation'!$F$22,IF(MONTH(B474)=3,'General Calculation'!$G$22,IF(MONTH(B474)=4,'General Calculation'!$H$22,IF(MONTH(B474)=5,'General Calculation'!$I$22,IF(MONTH(B474)=6,'General Calculation'!$J$22,IF(MONTH(B474)=7,'General Calculation'!$K$22,IF(MONTH(B474)=8,'General Calculation'!$L$22,IF(MONTH(B474)=9,'General Calculation'!$M$22,IF(MONTH(B474)=10,'General Calculation'!$N$22,IF(MONTH(B474)=11,'General Calculation'!$O$22,IF(MONTH(B474)=12,'General Calculation'!$P$22,""))))))))))))</f>
        <v>5.5888000000000009</v>
      </c>
      <c r="E474">
        <f>IF(C474="Initial Stage",'Calculation Sheet Crop 1'!$M$6,IF(C474="Crop Development Phase",'Calculation Sheet Crop 1'!$M$7,IF(C474="Mid Season",'Calculation Sheet Crop 1'!$M$8,IF(C474="Late Season Stage",'Calculation Sheet Crop 1'!$M$9,""))))</f>
        <v>1.1000000000000001</v>
      </c>
      <c r="F474">
        <f t="shared" si="92"/>
        <v>6.1476800000000011</v>
      </c>
      <c r="P474">
        <f t="shared" si="93"/>
        <v>0</v>
      </c>
      <c r="Q474">
        <f t="shared" si="94"/>
        <v>0</v>
      </c>
      <c r="R474">
        <f t="shared" si="95"/>
        <v>0</v>
      </c>
      <c r="S474">
        <f t="shared" si="96"/>
        <v>6.1476800000000011</v>
      </c>
      <c r="T474">
        <f t="shared" si="97"/>
        <v>0</v>
      </c>
      <c r="U474">
        <f t="shared" si="98"/>
        <v>0</v>
      </c>
      <c r="V474">
        <f t="shared" si="99"/>
        <v>0</v>
      </c>
      <c r="W474">
        <f t="shared" si="100"/>
        <v>0</v>
      </c>
      <c r="X474">
        <f t="shared" si="101"/>
        <v>0</v>
      </c>
      <c r="Y474">
        <f t="shared" si="102"/>
        <v>0</v>
      </c>
      <c r="Z474">
        <f t="shared" si="103"/>
        <v>0</v>
      </c>
      <c r="AA474">
        <f t="shared" si="104"/>
        <v>0</v>
      </c>
    </row>
    <row r="475" spans="2:27">
      <c r="B475" s="3">
        <v>43204</v>
      </c>
      <c r="C475" t="str">
        <f>IF(AND(B475&gt;='Calculation Sheet Crop 1'!$K$6,B475&lt;='Calculation Sheet Crop 1'!$L$6),"Initial Stage",IF(AND(B475+1&gt;'Calculation Sheet Crop 1'!$K$7,B475&lt;='Calculation Sheet Crop 1'!$L$7),"Crop Development Phase",IF(AND(B475+1&gt;'Calculation Sheet Crop 1'!$K$8,B475&lt;'Calculation Sheet Crop 1'!$L$8+1),"Mid Season",IF(AND(B475+1&gt;'Calculation Sheet Crop 1'!$K$9,B475-1&lt;'Calculation Sheet Crop 1'!$L$9),"Late Season Stage",""))))</f>
        <v>Mid Season</v>
      </c>
      <c r="D475">
        <f>IF(MONTH(B475)=1,'General Calculation'!$E$22,IF(MONTH(B475)=2,'General Calculation'!$F$22,IF(MONTH(B475)=3,'General Calculation'!$G$22,IF(MONTH(B475)=4,'General Calculation'!$H$22,IF(MONTH(B475)=5,'General Calculation'!$I$22,IF(MONTH(B475)=6,'General Calculation'!$J$22,IF(MONTH(B475)=7,'General Calculation'!$K$22,IF(MONTH(B475)=8,'General Calculation'!$L$22,IF(MONTH(B475)=9,'General Calculation'!$M$22,IF(MONTH(B475)=10,'General Calculation'!$N$22,IF(MONTH(B475)=11,'General Calculation'!$O$22,IF(MONTH(B475)=12,'General Calculation'!$P$22,""))))))))))))</f>
        <v>5.5888000000000009</v>
      </c>
      <c r="E475">
        <f>IF(C475="Initial Stage",'Calculation Sheet Crop 1'!$M$6,IF(C475="Crop Development Phase",'Calculation Sheet Crop 1'!$M$7,IF(C475="Mid Season",'Calculation Sheet Crop 1'!$M$8,IF(C475="Late Season Stage",'Calculation Sheet Crop 1'!$M$9,""))))</f>
        <v>1.1000000000000001</v>
      </c>
      <c r="F475">
        <f t="shared" si="92"/>
        <v>6.1476800000000011</v>
      </c>
      <c r="P475">
        <f t="shared" si="93"/>
        <v>0</v>
      </c>
      <c r="Q475">
        <f t="shared" si="94"/>
        <v>0</v>
      </c>
      <c r="R475">
        <f t="shared" si="95"/>
        <v>0</v>
      </c>
      <c r="S475">
        <f t="shared" si="96"/>
        <v>6.1476800000000011</v>
      </c>
      <c r="T475">
        <f t="shared" si="97"/>
        <v>0</v>
      </c>
      <c r="U475">
        <f t="shared" si="98"/>
        <v>0</v>
      </c>
      <c r="V475">
        <f t="shared" si="99"/>
        <v>0</v>
      </c>
      <c r="W475">
        <f t="shared" si="100"/>
        <v>0</v>
      </c>
      <c r="X475">
        <f t="shared" si="101"/>
        <v>0</v>
      </c>
      <c r="Y475">
        <f t="shared" si="102"/>
        <v>0</v>
      </c>
      <c r="Z475">
        <f t="shared" si="103"/>
        <v>0</v>
      </c>
      <c r="AA475">
        <f t="shared" si="104"/>
        <v>0</v>
      </c>
    </row>
    <row r="476" spans="2:27">
      <c r="B476" s="3">
        <v>43205</v>
      </c>
      <c r="C476" t="str">
        <f>IF(AND(B476&gt;='Calculation Sheet Crop 1'!$K$6,B476&lt;='Calculation Sheet Crop 1'!$L$6),"Initial Stage",IF(AND(B476+1&gt;'Calculation Sheet Crop 1'!$K$7,B476&lt;='Calculation Sheet Crop 1'!$L$7),"Crop Development Phase",IF(AND(B476+1&gt;'Calculation Sheet Crop 1'!$K$8,B476&lt;'Calculation Sheet Crop 1'!$L$8+1),"Mid Season",IF(AND(B476+1&gt;'Calculation Sheet Crop 1'!$K$9,B476-1&lt;'Calculation Sheet Crop 1'!$L$9),"Late Season Stage",""))))</f>
        <v>Mid Season</v>
      </c>
      <c r="D476">
        <f>IF(MONTH(B476)=1,'General Calculation'!$E$22,IF(MONTH(B476)=2,'General Calculation'!$F$22,IF(MONTH(B476)=3,'General Calculation'!$G$22,IF(MONTH(B476)=4,'General Calculation'!$H$22,IF(MONTH(B476)=5,'General Calculation'!$I$22,IF(MONTH(B476)=6,'General Calculation'!$J$22,IF(MONTH(B476)=7,'General Calculation'!$K$22,IF(MONTH(B476)=8,'General Calculation'!$L$22,IF(MONTH(B476)=9,'General Calculation'!$M$22,IF(MONTH(B476)=10,'General Calculation'!$N$22,IF(MONTH(B476)=11,'General Calculation'!$O$22,IF(MONTH(B476)=12,'General Calculation'!$P$22,""))))))))))))</f>
        <v>5.5888000000000009</v>
      </c>
      <c r="E476">
        <f>IF(C476="Initial Stage",'Calculation Sheet Crop 1'!$M$6,IF(C476="Crop Development Phase",'Calculation Sheet Crop 1'!$M$7,IF(C476="Mid Season",'Calculation Sheet Crop 1'!$M$8,IF(C476="Late Season Stage",'Calculation Sheet Crop 1'!$M$9,""))))</f>
        <v>1.1000000000000001</v>
      </c>
      <c r="F476">
        <f t="shared" si="92"/>
        <v>6.1476800000000011</v>
      </c>
      <c r="P476">
        <f t="shared" si="93"/>
        <v>0</v>
      </c>
      <c r="Q476">
        <f t="shared" si="94"/>
        <v>0</v>
      </c>
      <c r="R476">
        <f t="shared" si="95"/>
        <v>0</v>
      </c>
      <c r="S476">
        <f t="shared" si="96"/>
        <v>6.1476800000000011</v>
      </c>
      <c r="T476">
        <f t="shared" si="97"/>
        <v>0</v>
      </c>
      <c r="U476">
        <f t="shared" si="98"/>
        <v>0</v>
      </c>
      <c r="V476">
        <f t="shared" si="99"/>
        <v>0</v>
      </c>
      <c r="W476">
        <f t="shared" si="100"/>
        <v>0</v>
      </c>
      <c r="X476">
        <f t="shared" si="101"/>
        <v>0</v>
      </c>
      <c r="Y476">
        <f t="shared" si="102"/>
        <v>0</v>
      </c>
      <c r="Z476">
        <f t="shared" si="103"/>
        <v>0</v>
      </c>
      <c r="AA476">
        <f t="shared" si="104"/>
        <v>0</v>
      </c>
    </row>
    <row r="477" spans="2:27">
      <c r="B477" s="3">
        <v>43206</v>
      </c>
      <c r="C477" t="str">
        <f>IF(AND(B477&gt;='Calculation Sheet Crop 1'!$K$6,B477&lt;='Calculation Sheet Crop 1'!$L$6),"Initial Stage",IF(AND(B477+1&gt;'Calculation Sheet Crop 1'!$K$7,B477&lt;='Calculation Sheet Crop 1'!$L$7),"Crop Development Phase",IF(AND(B477+1&gt;'Calculation Sheet Crop 1'!$K$8,B477&lt;'Calculation Sheet Crop 1'!$L$8+1),"Mid Season",IF(AND(B477+1&gt;'Calculation Sheet Crop 1'!$K$9,B477-1&lt;'Calculation Sheet Crop 1'!$L$9),"Late Season Stage",""))))</f>
        <v>Mid Season</v>
      </c>
      <c r="D477">
        <f>IF(MONTH(B477)=1,'General Calculation'!$E$22,IF(MONTH(B477)=2,'General Calculation'!$F$22,IF(MONTH(B477)=3,'General Calculation'!$G$22,IF(MONTH(B477)=4,'General Calculation'!$H$22,IF(MONTH(B477)=5,'General Calculation'!$I$22,IF(MONTH(B477)=6,'General Calculation'!$J$22,IF(MONTH(B477)=7,'General Calculation'!$K$22,IF(MONTH(B477)=8,'General Calculation'!$L$22,IF(MONTH(B477)=9,'General Calculation'!$M$22,IF(MONTH(B477)=10,'General Calculation'!$N$22,IF(MONTH(B477)=11,'General Calculation'!$O$22,IF(MONTH(B477)=12,'General Calculation'!$P$22,""))))))))))))</f>
        <v>5.5888000000000009</v>
      </c>
      <c r="E477">
        <f>IF(C477="Initial Stage",'Calculation Sheet Crop 1'!$M$6,IF(C477="Crop Development Phase",'Calculation Sheet Crop 1'!$M$7,IF(C477="Mid Season",'Calculation Sheet Crop 1'!$M$8,IF(C477="Late Season Stage",'Calculation Sheet Crop 1'!$M$9,""))))</f>
        <v>1.1000000000000001</v>
      </c>
      <c r="F477">
        <f t="shared" si="92"/>
        <v>6.1476800000000011</v>
      </c>
      <c r="P477">
        <f t="shared" si="93"/>
        <v>0</v>
      </c>
      <c r="Q477">
        <f t="shared" si="94"/>
        <v>0</v>
      </c>
      <c r="R477">
        <f t="shared" si="95"/>
        <v>0</v>
      </c>
      <c r="S477">
        <f t="shared" si="96"/>
        <v>6.1476800000000011</v>
      </c>
      <c r="T477">
        <f t="shared" si="97"/>
        <v>0</v>
      </c>
      <c r="U477">
        <f t="shared" si="98"/>
        <v>0</v>
      </c>
      <c r="V477">
        <f t="shared" si="99"/>
        <v>0</v>
      </c>
      <c r="W477">
        <f t="shared" si="100"/>
        <v>0</v>
      </c>
      <c r="X477">
        <f t="shared" si="101"/>
        <v>0</v>
      </c>
      <c r="Y477">
        <f t="shared" si="102"/>
        <v>0</v>
      </c>
      <c r="Z477">
        <f t="shared" si="103"/>
        <v>0</v>
      </c>
      <c r="AA477">
        <f t="shared" si="104"/>
        <v>0</v>
      </c>
    </row>
    <row r="478" spans="2:27">
      <c r="B478" s="3">
        <v>43207</v>
      </c>
      <c r="C478" t="str">
        <f>IF(AND(B478&gt;='Calculation Sheet Crop 1'!$K$6,B478&lt;='Calculation Sheet Crop 1'!$L$6),"Initial Stage",IF(AND(B478+1&gt;'Calculation Sheet Crop 1'!$K$7,B478&lt;='Calculation Sheet Crop 1'!$L$7),"Crop Development Phase",IF(AND(B478+1&gt;'Calculation Sheet Crop 1'!$K$8,B478&lt;'Calculation Sheet Crop 1'!$L$8+1),"Mid Season",IF(AND(B478+1&gt;'Calculation Sheet Crop 1'!$K$9,B478-1&lt;'Calculation Sheet Crop 1'!$L$9),"Late Season Stage",""))))</f>
        <v>Mid Season</v>
      </c>
      <c r="D478">
        <f>IF(MONTH(B478)=1,'General Calculation'!$E$22,IF(MONTH(B478)=2,'General Calculation'!$F$22,IF(MONTH(B478)=3,'General Calculation'!$G$22,IF(MONTH(B478)=4,'General Calculation'!$H$22,IF(MONTH(B478)=5,'General Calculation'!$I$22,IF(MONTH(B478)=6,'General Calculation'!$J$22,IF(MONTH(B478)=7,'General Calculation'!$K$22,IF(MONTH(B478)=8,'General Calculation'!$L$22,IF(MONTH(B478)=9,'General Calculation'!$M$22,IF(MONTH(B478)=10,'General Calculation'!$N$22,IF(MONTH(B478)=11,'General Calculation'!$O$22,IF(MONTH(B478)=12,'General Calculation'!$P$22,""))))))))))))</f>
        <v>5.5888000000000009</v>
      </c>
      <c r="E478">
        <f>IF(C478="Initial Stage",'Calculation Sheet Crop 1'!$M$6,IF(C478="Crop Development Phase",'Calculation Sheet Crop 1'!$M$7,IF(C478="Mid Season",'Calculation Sheet Crop 1'!$M$8,IF(C478="Late Season Stage",'Calculation Sheet Crop 1'!$M$9,""))))</f>
        <v>1.1000000000000001</v>
      </c>
      <c r="F478">
        <f t="shared" si="92"/>
        <v>6.1476800000000011</v>
      </c>
      <c r="P478">
        <f t="shared" si="93"/>
        <v>0</v>
      </c>
      <c r="Q478">
        <f t="shared" si="94"/>
        <v>0</v>
      </c>
      <c r="R478">
        <f t="shared" si="95"/>
        <v>0</v>
      </c>
      <c r="S478">
        <f t="shared" si="96"/>
        <v>6.1476800000000011</v>
      </c>
      <c r="T478">
        <f t="shared" si="97"/>
        <v>0</v>
      </c>
      <c r="U478">
        <f t="shared" si="98"/>
        <v>0</v>
      </c>
      <c r="V478">
        <f t="shared" si="99"/>
        <v>0</v>
      </c>
      <c r="W478">
        <f t="shared" si="100"/>
        <v>0</v>
      </c>
      <c r="X478">
        <f t="shared" si="101"/>
        <v>0</v>
      </c>
      <c r="Y478">
        <f t="shared" si="102"/>
        <v>0</v>
      </c>
      <c r="Z478">
        <f t="shared" si="103"/>
        <v>0</v>
      </c>
      <c r="AA478">
        <f t="shared" si="104"/>
        <v>0</v>
      </c>
    </row>
    <row r="479" spans="2:27">
      <c r="B479" s="3">
        <v>43208</v>
      </c>
      <c r="C479" t="str">
        <f>IF(AND(B479&gt;='Calculation Sheet Crop 1'!$K$6,B479&lt;='Calculation Sheet Crop 1'!$L$6),"Initial Stage",IF(AND(B479+1&gt;'Calculation Sheet Crop 1'!$K$7,B479&lt;='Calculation Sheet Crop 1'!$L$7),"Crop Development Phase",IF(AND(B479+1&gt;'Calculation Sheet Crop 1'!$K$8,B479&lt;'Calculation Sheet Crop 1'!$L$8+1),"Mid Season",IF(AND(B479+1&gt;'Calculation Sheet Crop 1'!$K$9,B479-1&lt;'Calculation Sheet Crop 1'!$L$9),"Late Season Stage",""))))</f>
        <v>Mid Season</v>
      </c>
      <c r="D479">
        <f>IF(MONTH(B479)=1,'General Calculation'!$E$22,IF(MONTH(B479)=2,'General Calculation'!$F$22,IF(MONTH(B479)=3,'General Calculation'!$G$22,IF(MONTH(B479)=4,'General Calculation'!$H$22,IF(MONTH(B479)=5,'General Calculation'!$I$22,IF(MONTH(B479)=6,'General Calculation'!$J$22,IF(MONTH(B479)=7,'General Calculation'!$K$22,IF(MONTH(B479)=8,'General Calculation'!$L$22,IF(MONTH(B479)=9,'General Calculation'!$M$22,IF(MONTH(B479)=10,'General Calculation'!$N$22,IF(MONTH(B479)=11,'General Calculation'!$O$22,IF(MONTH(B479)=12,'General Calculation'!$P$22,""))))))))))))</f>
        <v>5.5888000000000009</v>
      </c>
      <c r="E479">
        <f>IF(C479="Initial Stage",'Calculation Sheet Crop 1'!$M$6,IF(C479="Crop Development Phase",'Calculation Sheet Crop 1'!$M$7,IF(C479="Mid Season",'Calculation Sheet Crop 1'!$M$8,IF(C479="Late Season Stage",'Calculation Sheet Crop 1'!$M$9,""))))</f>
        <v>1.1000000000000001</v>
      </c>
      <c r="F479">
        <f t="shared" si="92"/>
        <v>6.1476800000000011</v>
      </c>
      <c r="P479">
        <f t="shared" si="93"/>
        <v>0</v>
      </c>
      <c r="Q479">
        <f t="shared" si="94"/>
        <v>0</v>
      </c>
      <c r="R479">
        <f t="shared" si="95"/>
        <v>0</v>
      </c>
      <c r="S479">
        <f t="shared" si="96"/>
        <v>6.1476800000000011</v>
      </c>
      <c r="T479">
        <f t="shared" si="97"/>
        <v>0</v>
      </c>
      <c r="U479">
        <f t="shared" si="98"/>
        <v>0</v>
      </c>
      <c r="V479">
        <f t="shared" si="99"/>
        <v>0</v>
      </c>
      <c r="W479">
        <f t="shared" si="100"/>
        <v>0</v>
      </c>
      <c r="X479">
        <f t="shared" si="101"/>
        <v>0</v>
      </c>
      <c r="Y479">
        <f t="shared" si="102"/>
        <v>0</v>
      </c>
      <c r="Z479">
        <f t="shared" si="103"/>
        <v>0</v>
      </c>
      <c r="AA479">
        <f t="shared" si="104"/>
        <v>0</v>
      </c>
    </row>
    <row r="480" spans="2:27">
      <c r="B480" s="3">
        <v>43209</v>
      </c>
      <c r="C480" t="str">
        <f>IF(AND(B480&gt;='Calculation Sheet Crop 1'!$K$6,B480&lt;='Calculation Sheet Crop 1'!$L$6),"Initial Stage",IF(AND(B480+1&gt;'Calculation Sheet Crop 1'!$K$7,B480&lt;='Calculation Sheet Crop 1'!$L$7),"Crop Development Phase",IF(AND(B480+1&gt;'Calculation Sheet Crop 1'!$K$8,B480&lt;'Calculation Sheet Crop 1'!$L$8+1),"Mid Season",IF(AND(B480+1&gt;'Calculation Sheet Crop 1'!$K$9,B480-1&lt;'Calculation Sheet Crop 1'!$L$9),"Late Season Stage",""))))</f>
        <v>Mid Season</v>
      </c>
      <c r="D480">
        <f>IF(MONTH(B480)=1,'General Calculation'!$E$22,IF(MONTH(B480)=2,'General Calculation'!$F$22,IF(MONTH(B480)=3,'General Calculation'!$G$22,IF(MONTH(B480)=4,'General Calculation'!$H$22,IF(MONTH(B480)=5,'General Calculation'!$I$22,IF(MONTH(B480)=6,'General Calculation'!$J$22,IF(MONTH(B480)=7,'General Calculation'!$K$22,IF(MONTH(B480)=8,'General Calculation'!$L$22,IF(MONTH(B480)=9,'General Calculation'!$M$22,IF(MONTH(B480)=10,'General Calculation'!$N$22,IF(MONTH(B480)=11,'General Calculation'!$O$22,IF(MONTH(B480)=12,'General Calculation'!$P$22,""))))))))))))</f>
        <v>5.5888000000000009</v>
      </c>
      <c r="E480">
        <f>IF(C480="Initial Stage",'Calculation Sheet Crop 1'!$M$6,IF(C480="Crop Development Phase",'Calculation Sheet Crop 1'!$M$7,IF(C480="Mid Season",'Calculation Sheet Crop 1'!$M$8,IF(C480="Late Season Stage",'Calculation Sheet Crop 1'!$M$9,""))))</f>
        <v>1.1000000000000001</v>
      </c>
      <c r="F480">
        <f t="shared" si="92"/>
        <v>6.1476800000000011</v>
      </c>
      <c r="P480">
        <f t="shared" si="93"/>
        <v>0</v>
      </c>
      <c r="Q480">
        <f t="shared" si="94"/>
        <v>0</v>
      </c>
      <c r="R480">
        <f t="shared" si="95"/>
        <v>0</v>
      </c>
      <c r="S480">
        <f t="shared" si="96"/>
        <v>6.1476800000000011</v>
      </c>
      <c r="T480">
        <f t="shared" si="97"/>
        <v>0</v>
      </c>
      <c r="U480">
        <f t="shared" si="98"/>
        <v>0</v>
      </c>
      <c r="V480">
        <f t="shared" si="99"/>
        <v>0</v>
      </c>
      <c r="W480">
        <f t="shared" si="100"/>
        <v>0</v>
      </c>
      <c r="X480">
        <f t="shared" si="101"/>
        <v>0</v>
      </c>
      <c r="Y480">
        <f t="shared" si="102"/>
        <v>0</v>
      </c>
      <c r="Z480">
        <f t="shared" si="103"/>
        <v>0</v>
      </c>
      <c r="AA480">
        <f t="shared" si="104"/>
        <v>0</v>
      </c>
    </row>
    <row r="481" spans="2:27">
      <c r="B481" s="3">
        <v>43210</v>
      </c>
      <c r="C481" t="str">
        <f>IF(AND(B481&gt;='Calculation Sheet Crop 1'!$K$6,B481&lt;='Calculation Sheet Crop 1'!$L$6),"Initial Stage",IF(AND(B481+1&gt;'Calculation Sheet Crop 1'!$K$7,B481&lt;='Calculation Sheet Crop 1'!$L$7),"Crop Development Phase",IF(AND(B481+1&gt;'Calculation Sheet Crop 1'!$K$8,B481&lt;'Calculation Sheet Crop 1'!$L$8+1),"Mid Season",IF(AND(B481+1&gt;'Calculation Sheet Crop 1'!$K$9,B481-1&lt;'Calculation Sheet Crop 1'!$L$9),"Late Season Stage",""))))</f>
        <v>Mid Season</v>
      </c>
      <c r="D481">
        <f>IF(MONTH(B481)=1,'General Calculation'!$E$22,IF(MONTH(B481)=2,'General Calculation'!$F$22,IF(MONTH(B481)=3,'General Calculation'!$G$22,IF(MONTH(B481)=4,'General Calculation'!$H$22,IF(MONTH(B481)=5,'General Calculation'!$I$22,IF(MONTH(B481)=6,'General Calculation'!$J$22,IF(MONTH(B481)=7,'General Calculation'!$K$22,IF(MONTH(B481)=8,'General Calculation'!$L$22,IF(MONTH(B481)=9,'General Calculation'!$M$22,IF(MONTH(B481)=10,'General Calculation'!$N$22,IF(MONTH(B481)=11,'General Calculation'!$O$22,IF(MONTH(B481)=12,'General Calculation'!$P$22,""))))))))))))</f>
        <v>5.5888000000000009</v>
      </c>
      <c r="E481">
        <f>IF(C481="Initial Stage",'Calculation Sheet Crop 1'!$M$6,IF(C481="Crop Development Phase",'Calculation Sheet Crop 1'!$M$7,IF(C481="Mid Season",'Calculation Sheet Crop 1'!$M$8,IF(C481="Late Season Stage",'Calculation Sheet Crop 1'!$M$9,""))))</f>
        <v>1.1000000000000001</v>
      </c>
      <c r="F481">
        <f t="shared" si="92"/>
        <v>6.1476800000000011</v>
      </c>
      <c r="P481">
        <f t="shared" si="93"/>
        <v>0</v>
      </c>
      <c r="Q481">
        <f t="shared" si="94"/>
        <v>0</v>
      </c>
      <c r="R481">
        <f t="shared" si="95"/>
        <v>0</v>
      </c>
      <c r="S481">
        <f t="shared" si="96"/>
        <v>6.1476800000000011</v>
      </c>
      <c r="T481">
        <f t="shared" si="97"/>
        <v>0</v>
      </c>
      <c r="U481">
        <f t="shared" si="98"/>
        <v>0</v>
      </c>
      <c r="V481">
        <f t="shared" si="99"/>
        <v>0</v>
      </c>
      <c r="W481">
        <f t="shared" si="100"/>
        <v>0</v>
      </c>
      <c r="X481">
        <f t="shared" si="101"/>
        <v>0</v>
      </c>
      <c r="Y481">
        <f t="shared" si="102"/>
        <v>0</v>
      </c>
      <c r="Z481">
        <f t="shared" si="103"/>
        <v>0</v>
      </c>
      <c r="AA481">
        <f t="shared" si="104"/>
        <v>0</v>
      </c>
    </row>
    <row r="482" spans="2:27">
      <c r="B482" s="3">
        <v>43211</v>
      </c>
      <c r="C482" t="str">
        <f>IF(AND(B482&gt;='Calculation Sheet Crop 1'!$K$6,B482&lt;='Calculation Sheet Crop 1'!$L$6),"Initial Stage",IF(AND(B482+1&gt;'Calculation Sheet Crop 1'!$K$7,B482&lt;='Calculation Sheet Crop 1'!$L$7),"Crop Development Phase",IF(AND(B482+1&gt;'Calculation Sheet Crop 1'!$K$8,B482&lt;'Calculation Sheet Crop 1'!$L$8+1),"Mid Season",IF(AND(B482+1&gt;'Calculation Sheet Crop 1'!$K$9,B482-1&lt;'Calculation Sheet Crop 1'!$L$9),"Late Season Stage",""))))</f>
        <v>Mid Season</v>
      </c>
      <c r="D482">
        <f>IF(MONTH(B482)=1,'General Calculation'!$E$22,IF(MONTH(B482)=2,'General Calculation'!$F$22,IF(MONTH(B482)=3,'General Calculation'!$G$22,IF(MONTH(B482)=4,'General Calculation'!$H$22,IF(MONTH(B482)=5,'General Calculation'!$I$22,IF(MONTH(B482)=6,'General Calculation'!$J$22,IF(MONTH(B482)=7,'General Calculation'!$K$22,IF(MONTH(B482)=8,'General Calculation'!$L$22,IF(MONTH(B482)=9,'General Calculation'!$M$22,IF(MONTH(B482)=10,'General Calculation'!$N$22,IF(MONTH(B482)=11,'General Calculation'!$O$22,IF(MONTH(B482)=12,'General Calculation'!$P$22,""))))))))))))</f>
        <v>5.5888000000000009</v>
      </c>
      <c r="E482">
        <f>IF(C482="Initial Stage",'Calculation Sheet Crop 1'!$M$6,IF(C482="Crop Development Phase",'Calculation Sheet Crop 1'!$M$7,IF(C482="Mid Season",'Calculation Sheet Crop 1'!$M$8,IF(C482="Late Season Stage",'Calculation Sheet Crop 1'!$M$9,""))))</f>
        <v>1.1000000000000001</v>
      </c>
      <c r="F482">
        <f t="shared" si="92"/>
        <v>6.1476800000000011</v>
      </c>
      <c r="P482">
        <f t="shared" si="93"/>
        <v>0</v>
      </c>
      <c r="Q482">
        <f t="shared" si="94"/>
        <v>0</v>
      </c>
      <c r="R482">
        <f t="shared" si="95"/>
        <v>0</v>
      </c>
      <c r="S482">
        <f t="shared" si="96"/>
        <v>6.1476800000000011</v>
      </c>
      <c r="T482">
        <f t="shared" si="97"/>
        <v>0</v>
      </c>
      <c r="U482">
        <f t="shared" si="98"/>
        <v>0</v>
      </c>
      <c r="V482">
        <f t="shared" si="99"/>
        <v>0</v>
      </c>
      <c r="W482">
        <f t="shared" si="100"/>
        <v>0</v>
      </c>
      <c r="X482">
        <f t="shared" si="101"/>
        <v>0</v>
      </c>
      <c r="Y482">
        <f t="shared" si="102"/>
        <v>0</v>
      </c>
      <c r="Z482">
        <f t="shared" si="103"/>
        <v>0</v>
      </c>
      <c r="AA482">
        <f t="shared" si="104"/>
        <v>0</v>
      </c>
    </row>
    <row r="483" spans="2:27">
      <c r="B483" s="3">
        <v>43212</v>
      </c>
      <c r="C483" t="str">
        <f>IF(AND(B483&gt;='Calculation Sheet Crop 1'!$K$6,B483&lt;='Calculation Sheet Crop 1'!$L$6),"Initial Stage",IF(AND(B483+1&gt;'Calculation Sheet Crop 1'!$K$7,B483&lt;='Calculation Sheet Crop 1'!$L$7),"Crop Development Phase",IF(AND(B483+1&gt;'Calculation Sheet Crop 1'!$K$8,B483&lt;'Calculation Sheet Crop 1'!$L$8+1),"Mid Season",IF(AND(B483+1&gt;'Calculation Sheet Crop 1'!$K$9,B483-1&lt;'Calculation Sheet Crop 1'!$L$9),"Late Season Stage",""))))</f>
        <v>Mid Season</v>
      </c>
      <c r="D483">
        <f>IF(MONTH(B483)=1,'General Calculation'!$E$22,IF(MONTH(B483)=2,'General Calculation'!$F$22,IF(MONTH(B483)=3,'General Calculation'!$G$22,IF(MONTH(B483)=4,'General Calculation'!$H$22,IF(MONTH(B483)=5,'General Calculation'!$I$22,IF(MONTH(B483)=6,'General Calculation'!$J$22,IF(MONTH(B483)=7,'General Calculation'!$K$22,IF(MONTH(B483)=8,'General Calculation'!$L$22,IF(MONTH(B483)=9,'General Calculation'!$M$22,IF(MONTH(B483)=10,'General Calculation'!$N$22,IF(MONTH(B483)=11,'General Calculation'!$O$22,IF(MONTH(B483)=12,'General Calculation'!$P$22,""))))))))))))</f>
        <v>5.5888000000000009</v>
      </c>
      <c r="E483">
        <f>IF(C483="Initial Stage",'Calculation Sheet Crop 1'!$M$6,IF(C483="Crop Development Phase",'Calculation Sheet Crop 1'!$M$7,IF(C483="Mid Season",'Calculation Sheet Crop 1'!$M$8,IF(C483="Late Season Stage",'Calculation Sheet Crop 1'!$M$9,""))))</f>
        <v>1.1000000000000001</v>
      </c>
      <c r="F483">
        <f t="shared" si="92"/>
        <v>6.1476800000000011</v>
      </c>
      <c r="P483">
        <f t="shared" si="93"/>
        <v>0</v>
      </c>
      <c r="Q483">
        <f t="shared" si="94"/>
        <v>0</v>
      </c>
      <c r="R483">
        <f t="shared" si="95"/>
        <v>0</v>
      </c>
      <c r="S483">
        <f t="shared" si="96"/>
        <v>6.1476800000000011</v>
      </c>
      <c r="T483">
        <f t="shared" si="97"/>
        <v>0</v>
      </c>
      <c r="U483">
        <f t="shared" si="98"/>
        <v>0</v>
      </c>
      <c r="V483">
        <f t="shared" si="99"/>
        <v>0</v>
      </c>
      <c r="W483">
        <f t="shared" si="100"/>
        <v>0</v>
      </c>
      <c r="X483">
        <f t="shared" si="101"/>
        <v>0</v>
      </c>
      <c r="Y483">
        <f t="shared" si="102"/>
        <v>0</v>
      </c>
      <c r="Z483">
        <f t="shared" si="103"/>
        <v>0</v>
      </c>
      <c r="AA483">
        <f t="shared" si="104"/>
        <v>0</v>
      </c>
    </row>
    <row r="484" spans="2:27">
      <c r="B484" s="3">
        <v>43213</v>
      </c>
      <c r="C484" t="str">
        <f>IF(AND(B484&gt;='Calculation Sheet Crop 1'!$K$6,B484&lt;='Calculation Sheet Crop 1'!$L$6),"Initial Stage",IF(AND(B484+1&gt;'Calculation Sheet Crop 1'!$K$7,B484&lt;='Calculation Sheet Crop 1'!$L$7),"Crop Development Phase",IF(AND(B484+1&gt;'Calculation Sheet Crop 1'!$K$8,B484&lt;'Calculation Sheet Crop 1'!$L$8+1),"Mid Season",IF(AND(B484+1&gt;'Calculation Sheet Crop 1'!$K$9,B484-1&lt;'Calculation Sheet Crop 1'!$L$9),"Late Season Stage",""))))</f>
        <v>Mid Season</v>
      </c>
      <c r="D484">
        <f>IF(MONTH(B484)=1,'General Calculation'!$E$22,IF(MONTH(B484)=2,'General Calculation'!$F$22,IF(MONTH(B484)=3,'General Calculation'!$G$22,IF(MONTH(B484)=4,'General Calculation'!$H$22,IF(MONTH(B484)=5,'General Calculation'!$I$22,IF(MONTH(B484)=6,'General Calculation'!$J$22,IF(MONTH(B484)=7,'General Calculation'!$K$22,IF(MONTH(B484)=8,'General Calculation'!$L$22,IF(MONTH(B484)=9,'General Calculation'!$M$22,IF(MONTH(B484)=10,'General Calculation'!$N$22,IF(MONTH(B484)=11,'General Calculation'!$O$22,IF(MONTH(B484)=12,'General Calculation'!$P$22,""))))))))))))</f>
        <v>5.5888000000000009</v>
      </c>
      <c r="E484">
        <f>IF(C484="Initial Stage",'Calculation Sheet Crop 1'!$M$6,IF(C484="Crop Development Phase",'Calculation Sheet Crop 1'!$M$7,IF(C484="Mid Season",'Calculation Sheet Crop 1'!$M$8,IF(C484="Late Season Stage",'Calculation Sheet Crop 1'!$M$9,""))))</f>
        <v>1.1000000000000001</v>
      </c>
      <c r="F484">
        <f t="shared" si="92"/>
        <v>6.1476800000000011</v>
      </c>
      <c r="P484">
        <f t="shared" si="93"/>
        <v>0</v>
      </c>
      <c r="Q484">
        <f t="shared" si="94"/>
        <v>0</v>
      </c>
      <c r="R484">
        <f t="shared" si="95"/>
        <v>0</v>
      </c>
      <c r="S484">
        <f t="shared" si="96"/>
        <v>6.1476800000000011</v>
      </c>
      <c r="T484">
        <f t="shared" si="97"/>
        <v>0</v>
      </c>
      <c r="U484">
        <f t="shared" si="98"/>
        <v>0</v>
      </c>
      <c r="V484">
        <f t="shared" si="99"/>
        <v>0</v>
      </c>
      <c r="W484">
        <f t="shared" si="100"/>
        <v>0</v>
      </c>
      <c r="X484">
        <f t="shared" si="101"/>
        <v>0</v>
      </c>
      <c r="Y484">
        <f t="shared" si="102"/>
        <v>0</v>
      </c>
      <c r="Z484">
        <f t="shared" si="103"/>
        <v>0</v>
      </c>
      <c r="AA484">
        <f t="shared" si="104"/>
        <v>0</v>
      </c>
    </row>
    <row r="485" spans="2:27">
      <c r="B485" s="3">
        <v>43214</v>
      </c>
      <c r="C485" t="str">
        <f>IF(AND(B485&gt;='Calculation Sheet Crop 1'!$K$6,B485&lt;='Calculation Sheet Crop 1'!$L$6),"Initial Stage",IF(AND(B485+1&gt;'Calculation Sheet Crop 1'!$K$7,B485&lt;='Calculation Sheet Crop 1'!$L$7),"Crop Development Phase",IF(AND(B485+1&gt;'Calculation Sheet Crop 1'!$K$8,B485&lt;'Calculation Sheet Crop 1'!$L$8+1),"Mid Season",IF(AND(B485+1&gt;'Calculation Sheet Crop 1'!$K$9,B485-1&lt;'Calculation Sheet Crop 1'!$L$9),"Late Season Stage",""))))</f>
        <v>Mid Season</v>
      </c>
      <c r="D485">
        <f>IF(MONTH(B485)=1,'General Calculation'!$E$22,IF(MONTH(B485)=2,'General Calculation'!$F$22,IF(MONTH(B485)=3,'General Calculation'!$G$22,IF(MONTH(B485)=4,'General Calculation'!$H$22,IF(MONTH(B485)=5,'General Calculation'!$I$22,IF(MONTH(B485)=6,'General Calculation'!$J$22,IF(MONTH(B485)=7,'General Calculation'!$K$22,IF(MONTH(B485)=8,'General Calculation'!$L$22,IF(MONTH(B485)=9,'General Calculation'!$M$22,IF(MONTH(B485)=10,'General Calculation'!$N$22,IF(MONTH(B485)=11,'General Calculation'!$O$22,IF(MONTH(B485)=12,'General Calculation'!$P$22,""))))))))))))</f>
        <v>5.5888000000000009</v>
      </c>
      <c r="E485">
        <f>IF(C485="Initial Stage",'Calculation Sheet Crop 1'!$M$6,IF(C485="Crop Development Phase",'Calculation Sheet Crop 1'!$M$7,IF(C485="Mid Season",'Calculation Sheet Crop 1'!$M$8,IF(C485="Late Season Stage",'Calculation Sheet Crop 1'!$M$9,""))))</f>
        <v>1.1000000000000001</v>
      </c>
      <c r="F485">
        <f t="shared" si="92"/>
        <v>6.1476800000000011</v>
      </c>
      <c r="P485">
        <f t="shared" si="93"/>
        <v>0</v>
      </c>
      <c r="Q485">
        <f t="shared" si="94"/>
        <v>0</v>
      </c>
      <c r="R485">
        <f t="shared" si="95"/>
        <v>0</v>
      </c>
      <c r="S485">
        <f t="shared" si="96"/>
        <v>6.1476800000000011</v>
      </c>
      <c r="T485">
        <f t="shared" si="97"/>
        <v>0</v>
      </c>
      <c r="U485">
        <f t="shared" si="98"/>
        <v>0</v>
      </c>
      <c r="V485">
        <f t="shared" si="99"/>
        <v>0</v>
      </c>
      <c r="W485">
        <f t="shared" si="100"/>
        <v>0</v>
      </c>
      <c r="X485">
        <f t="shared" si="101"/>
        <v>0</v>
      </c>
      <c r="Y485">
        <f t="shared" si="102"/>
        <v>0</v>
      </c>
      <c r="Z485">
        <f t="shared" si="103"/>
        <v>0</v>
      </c>
      <c r="AA485">
        <f t="shared" si="104"/>
        <v>0</v>
      </c>
    </row>
    <row r="486" spans="2:27">
      <c r="B486" s="3">
        <v>43215</v>
      </c>
      <c r="C486" t="str">
        <f>IF(AND(B486&gt;='Calculation Sheet Crop 1'!$K$6,B486&lt;='Calculation Sheet Crop 1'!$L$6),"Initial Stage",IF(AND(B486+1&gt;'Calculation Sheet Crop 1'!$K$7,B486&lt;='Calculation Sheet Crop 1'!$L$7),"Crop Development Phase",IF(AND(B486+1&gt;'Calculation Sheet Crop 1'!$K$8,B486&lt;'Calculation Sheet Crop 1'!$L$8+1),"Mid Season",IF(AND(B486+1&gt;'Calculation Sheet Crop 1'!$K$9,B486-1&lt;'Calculation Sheet Crop 1'!$L$9),"Late Season Stage",""))))</f>
        <v>Mid Season</v>
      </c>
      <c r="D486">
        <f>IF(MONTH(B486)=1,'General Calculation'!$E$22,IF(MONTH(B486)=2,'General Calculation'!$F$22,IF(MONTH(B486)=3,'General Calculation'!$G$22,IF(MONTH(B486)=4,'General Calculation'!$H$22,IF(MONTH(B486)=5,'General Calculation'!$I$22,IF(MONTH(B486)=6,'General Calculation'!$J$22,IF(MONTH(B486)=7,'General Calculation'!$K$22,IF(MONTH(B486)=8,'General Calculation'!$L$22,IF(MONTH(B486)=9,'General Calculation'!$M$22,IF(MONTH(B486)=10,'General Calculation'!$N$22,IF(MONTH(B486)=11,'General Calculation'!$O$22,IF(MONTH(B486)=12,'General Calculation'!$P$22,""))))))))))))</f>
        <v>5.5888000000000009</v>
      </c>
      <c r="E486">
        <f>IF(C486="Initial Stage",'Calculation Sheet Crop 1'!$M$6,IF(C486="Crop Development Phase",'Calculation Sheet Crop 1'!$M$7,IF(C486="Mid Season",'Calculation Sheet Crop 1'!$M$8,IF(C486="Late Season Stage",'Calculation Sheet Crop 1'!$M$9,""))))</f>
        <v>1.1000000000000001</v>
      </c>
      <c r="F486">
        <f t="shared" si="92"/>
        <v>6.1476800000000011</v>
      </c>
      <c r="P486">
        <f t="shared" si="93"/>
        <v>0</v>
      </c>
      <c r="Q486">
        <f t="shared" si="94"/>
        <v>0</v>
      </c>
      <c r="R486">
        <f t="shared" si="95"/>
        <v>0</v>
      </c>
      <c r="S486">
        <f t="shared" si="96"/>
        <v>6.1476800000000011</v>
      </c>
      <c r="T486">
        <f t="shared" si="97"/>
        <v>0</v>
      </c>
      <c r="U486">
        <f t="shared" si="98"/>
        <v>0</v>
      </c>
      <c r="V486">
        <f t="shared" si="99"/>
        <v>0</v>
      </c>
      <c r="W486">
        <f t="shared" si="100"/>
        <v>0</v>
      </c>
      <c r="X486">
        <f t="shared" si="101"/>
        <v>0</v>
      </c>
      <c r="Y486">
        <f t="shared" si="102"/>
        <v>0</v>
      </c>
      <c r="Z486">
        <f t="shared" si="103"/>
        <v>0</v>
      </c>
      <c r="AA486">
        <f t="shared" si="104"/>
        <v>0</v>
      </c>
    </row>
    <row r="487" spans="2:27">
      <c r="B487" s="3">
        <v>43216</v>
      </c>
      <c r="C487" t="str">
        <f>IF(AND(B487&gt;='Calculation Sheet Crop 1'!$K$6,B487&lt;='Calculation Sheet Crop 1'!$L$6),"Initial Stage",IF(AND(B487+1&gt;'Calculation Sheet Crop 1'!$K$7,B487&lt;='Calculation Sheet Crop 1'!$L$7),"Crop Development Phase",IF(AND(B487+1&gt;'Calculation Sheet Crop 1'!$K$8,B487&lt;'Calculation Sheet Crop 1'!$L$8+1),"Mid Season",IF(AND(B487+1&gt;'Calculation Sheet Crop 1'!$K$9,B487-1&lt;'Calculation Sheet Crop 1'!$L$9),"Late Season Stage",""))))</f>
        <v>Mid Season</v>
      </c>
      <c r="D487">
        <f>IF(MONTH(B487)=1,'General Calculation'!$E$22,IF(MONTH(B487)=2,'General Calculation'!$F$22,IF(MONTH(B487)=3,'General Calculation'!$G$22,IF(MONTH(B487)=4,'General Calculation'!$H$22,IF(MONTH(B487)=5,'General Calculation'!$I$22,IF(MONTH(B487)=6,'General Calculation'!$J$22,IF(MONTH(B487)=7,'General Calculation'!$K$22,IF(MONTH(B487)=8,'General Calculation'!$L$22,IF(MONTH(B487)=9,'General Calculation'!$M$22,IF(MONTH(B487)=10,'General Calculation'!$N$22,IF(MONTH(B487)=11,'General Calculation'!$O$22,IF(MONTH(B487)=12,'General Calculation'!$P$22,""))))))))))))</f>
        <v>5.5888000000000009</v>
      </c>
      <c r="E487">
        <f>IF(C487="Initial Stage",'Calculation Sheet Crop 1'!$M$6,IF(C487="Crop Development Phase",'Calculation Sheet Crop 1'!$M$7,IF(C487="Mid Season",'Calculation Sheet Crop 1'!$M$8,IF(C487="Late Season Stage",'Calculation Sheet Crop 1'!$M$9,""))))</f>
        <v>1.1000000000000001</v>
      </c>
      <c r="F487">
        <f t="shared" si="92"/>
        <v>6.1476800000000011</v>
      </c>
      <c r="P487">
        <f t="shared" si="93"/>
        <v>0</v>
      </c>
      <c r="Q487">
        <f t="shared" si="94"/>
        <v>0</v>
      </c>
      <c r="R487">
        <f t="shared" si="95"/>
        <v>0</v>
      </c>
      <c r="S487">
        <f t="shared" si="96"/>
        <v>6.1476800000000011</v>
      </c>
      <c r="T487">
        <f t="shared" si="97"/>
        <v>0</v>
      </c>
      <c r="U487">
        <f t="shared" si="98"/>
        <v>0</v>
      </c>
      <c r="V487">
        <f t="shared" si="99"/>
        <v>0</v>
      </c>
      <c r="W487">
        <f t="shared" si="100"/>
        <v>0</v>
      </c>
      <c r="X487">
        <f t="shared" si="101"/>
        <v>0</v>
      </c>
      <c r="Y487">
        <f t="shared" si="102"/>
        <v>0</v>
      </c>
      <c r="Z487">
        <f t="shared" si="103"/>
        <v>0</v>
      </c>
      <c r="AA487">
        <f t="shared" si="104"/>
        <v>0</v>
      </c>
    </row>
    <row r="488" spans="2:27">
      <c r="B488" s="3">
        <v>43217</v>
      </c>
      <c r="C488" t="str">
        <f>IF(AND(B488&gt;='Calculation Sheet Crop 1'!$K$6,B488&lt;='Calculation Sheet Crop 1'!$L$6),"Initial Stage",IF(AND(B488+1&gt;'Calculation Sheet Crop 1'!$K$7,B488&lt;='Calculation Sheet Crop 1'!$L$7),"Crop Development Phase",IF(AND(B488+1&gt;'Calculation Sheet Crop 1'!$K$8,B488&lt;'Calculation Sheet Crop 1'!$L$8+1),"Mid Season",IF(AND(B488+1&gt;'Calculation Sheet Crop 1'!$K$9,B488-1&lt;'Calculation Sheet Crop 1'!$L$9),"Late Season Stage",""))))</f>
        <v>Mid Season</v>
      </c>
      <c r="D488">
        <f>IF(MONTH(B488)=1,'General Calculation'!$E$22,IF(MONTH(B488)=2,'General Calculation'!$F$22,IF(MONTH(B488)=3,'General Calculation'!$G$22,IF(MONTH(B488)=4,'General Calculation'!$H$22,IF(MONTH(B488)=5,'General Calculation'!$I$22,IF(MONTH(B488)=6,'General Calculation'!$J$22,IF(MONTH(B488)=7,'General Calculation'!$K$22,IF(MONTH(B488)=8,'General Calculation'!$L$22,IF(MONTH(B488)=9,'General Calculation'!$M$22,IF(MONTH(B488)=10,'General Calculation'!$N$22,IF(MONTH(B488)=11,'General Calculation'!$O$22,IF(MONTH(B488)=12,'General Calculation'!$P$22,""))))))))))))</f>
        <v>5.5888000000000009</v>
      </c>
      <c r="E488">
        <f>IF(C488="Initial Stage",'Calculation Sheet Crop 1'!$M$6,IF(C488="Crop Development Phase",'Calculation Sheet Crop 1'!$M$7,IF(C488="Mid Season",'Calculation Sheet Crop 1'!$M$8,IF(C488="Late Season Stage",'Calculation Sheet Crop 1'!$M$9,""))))</f>
        <v>1.1000000000000001</v>
      </c>
      <c r="F488">
        <f t="shared" si="92"/>
        <v>6.1476800000000011</v>
      </c>
      <c r="P488">
        <f t="shared" si="93"/>
        <v>0</v>
      </c>
      <c r="Q488">
        <f t="shared" si="94"/>
        <v>0</v>
      </c>
      <c r="R488">
        <f t="shared" si="95"/>
        <v>0</v>
      </c>
      <c r="S488">
        <f t="shared" si="96"/>
        <v>6.1476800000000011</v>
      </c>
      <c r="T488">
        <f t="shared" si="97"/>
        <v>0</v>
      </c>
      <c r="U488">
        <f t="shared" si="98"/>
        <v>0</v>
      </c>
      <c r="V488">
        <f t="shared" si="99"/>
        <v>0</v>
      </c>
      <c r="W488">
        <f t="shared" si="100"/>
        <v>0</v>
      </c>
      <c r="X488">
        <f t="shared" si="101"/>
        <v>0</v>
      </c>
      <c r="Y488">
        <f t="shared" si="102"/>
        <v>0</v>
      </c>
      <c r="Z488">
        <f t="shared" si="103"/>
        <v>0</v>
      </c>
      <c r="AA488">
        <f t="shared" si="104"/>
        <v>0</v>
      </c>
    </row>
    <row r="489" spans="2:27">
      <c r="B489" s="3">
        <v>43218</v>
      </c>
      <c r="C489" t="str">
        <f>IF(AND(B489&gt;='Calculation Sheet Crop 1'!$K$6,B489&lt;='Calculation Sheet Crop 1'!$L$6),"Initial Stage",IF(AND(B489+1&gt;'Calculation Sheet Crop 1'!$K$7,B489&lt;='Calculation Sheet Crop 1'!$L$7),"Crop Development Phase",IF(AND(B489+1&gt;'Calculation Sheet Crop 1'!$K$8,B489&lt;'Calculation Sheet Crop 1'!$L$8+1),"Mid Season",IF(AND(B489+1&gt;'Calculation Sheet Crop 1'!$K$9,B489-1&lt;'Calculation Sheet Crop 1'!$L$9),"Late Season Stage",""))))</f>
        <v>Late Season Stage</v>
      </c>
      <c r="D489">
        <f>IF(MONTH(B489)=1,'General Calculation'!$E$22,IF(MONTH(B489)=2,'General Calculation'!$F$22,IF(MONTH(B489)=3,'General Calculation'!$G$22,IF(MONTH(B489)=4,'General Calculation'!$H$22,IF(MONTH(B489)=5,'General Calculation'!$I$22,IF(MONTH(B489)=6,'General Calculation'!$J$22,IF(MONTH(B489)=7,'General Calculation'!$K$22,IF(MONTH(B489)=8,'General Calculation'!$L$22,IF(MONTH(B489)=9,'General Calculation'!$M$22,IF(MONTH(B489)=10,'General Calculation'!$N$22,IF(MONTH(B489)=11,'General Calculation'!$O$22,IF(MONTH(B489)=12,'General Calculation'!$P$22,""))))))))))))</f>
        <v>5.5888000000000009</v>
      </c>
      <c r="E489">
        <f>IF(C489="Initial Stage",'Calculation Sheet Crop 1'!$M$6,IF(C489="Crop Development Phase",'Calculation Sheet Crop 1'!$M$7,IF(C489="Mid Season",'Calculation Sheet Crop 1'!$M$8,IF(C489="Late Season Stage",'Calculation Sheet Crop 1'!$M$9,""))))</f>
        <v>0.9</v>
      </c>
      <c r="F489">
        <f t="shared" si="92"/>
        <v>5.0299200000000006</v>
      </c>
      <c r="P489">
        <f t="shared" si="93"/>
        <v>0</v>
      </c>
      <c r="Q489">
        <f t="shared" si="94"/>
        <v>0</v>
      </c>
      <c r="R489">
        <f t="shared" si="95"/>
        <v>0</v>
      </c>
      <c r="S489">
        <f t="shared" si="96"/>
        <v>5.0299200000000006</v>
      </c>
      <c r="T489">
        <f t="shared" si="97"/>
        <v>0</v>
      </c>
      <c r="U489">
        <f t="shared" si="98"/>
        <v>0</v>
      </c>
      <c r="V489">
        <f t="shared" si="99"/>
        <v>0</v>
      </c>
      <c r="W489">
        <f t="shared" si="100"/>
        <v>0</v>
      </c>
      <c r="X489">
        <f t="shared" si="101"/>
        <v>0</v>
      </c>
      <c r="Y489">
        <f t="shared" si="102"/>
        <v>0</v>
      </c>
      <c r="Z489">
        <f t="shared" si="103"/>
        <v>0</v>
      </c>
      <c r="AA489">
        <f t="shared" si="104"/>
        <v>0</v>
      </c>
    </row>
    <row r="490" spans="2:27">
      <c r="B490" s="3">
        <v>43219</v>
      </c>
      <c r="C490" t="str">
        <f>IF(AND(B490&gt;='Calculation Sheet Crop 1'!$K$6,B490&lt;='Calculation Sheet Crop 1'!$L$6),"Initial Stage",IF(AND(B490+1&gt;'Calculation Sheet Crop 1'!$K$7,B490&lt;='Calculation Sheet Crop 1'!$L$7),"Crop Development Phase",IF(AND(B490+1&gt;'Calculation Sheet Crop 1'!$K$8,B490&lt;'Calculation Sheet Crop 1'!$L$8+1),"Mid Season",IF(AND(B490+1&gt;'Calculation Sheet Crop 1'!$K$9,B490-1&lt;'Calculation Sheet Crop 1'!$L$9),"Late Season Stage",""))))</f>
        <v>Late Season Stage</v>
      </c>
      <c r="D490">
        <f>IF(MONTH(B490)=1,'General Calculation'!$E$22,IF(MONTH(B490)=2,'General Calculation'!$F$22,IF(MONTH(B490)=3,'General Calculation'!$G$22,IF(MONTH(B490)=4,'General Calculation'!$H$22,IF(MONTH(B490)=5,'General Calculation'!$I$22,IF(MONTH(B490)=6,'General Calculation'!$J$22,IF(MONTH(B490)=7,'General Calculation'!$K$22,IF(MONTH(B490)=8,'General Calculation'!$L$22,IF(MONTH(B490)=9,'General Calculation'!$M$22,IF(MONTH(B490)=10,'General Calculation'!$N$22,IF(MONTH(B490)=11,'General Calculation'!$O$22,IF(MONTH(B490)=12,'General Calculation'!$P$22,""))))))))))))</f>
        <v>5.5888000000000009</v>
      </c>
      <c r="E490">
        <f>IF(C490="Initial Stage",'Calculation Sheet Crop 1'!$M$6,IF(C490="Crop Development Phase",'Calculation Sheet Crop 1'!$M$7,IF(C490="Mid Season",'Calculation Sheet Crop 1'!$M$8,IF(C490="Late Season Stage",'Calculation Sheet Crop 1'!$M$9,""))))</f>
        <v>0.9</v>
      </c>
      <c r="F490">
        <f t="shared" si="92"/>
        <v>5.0299200000000006</v>
      </c>
      <c r="P490">
        <f t="shared" si="93"/>
        <v>0</v>
      </c>
      <c r="Q490">
        <f t="shared" si="94"/>
        <v>0</v>
      </c>
      <c r="R490">
        <f t="shared" si="95"/>
        <v>0</v>
      </c>
      <c r="S490">
        <f t="shared" si="96"/>
        <v>5.0299200000000006</v>
      </c>
      <c r="T490">
        <f t="shared" si="97"/>
        <v>0</v>
      </c>
      <c r="U490">
        <f t="shared" si="98"/>
        <v>0</v>
      </c>
      <c r="V490">
        <f t="shared" si="99"/>
        <v>0</v>
      </c>
      <c r="W490">
        <f t="shared" si="100"/>
        <v>0</v>
      </c>
      <c r="X490">
        <f t="shared" si="101"/>
        <v>0</v>
      </c>
      <c r="Y490">
        <f t="shared" si="102"/>
        <v>0</v>
      </c>
      <c r="Z490">
        <f t="shared" si="103"/>
        <v>0</v>
      </c>
      <c r="AA490">
        <f t="shared" si="104"/>
        <v>0</v>
      </c>
    </row>
    <row r="491" spans="2:27">
      <c r="B491" s="3">
        <v>43220</v>
      </c>
      <c r="C491" t="str">
        <f>IF(AND(B491&gt;='Calculation Sheet Crop 1'!$K$6,B491&lt;='Calculation Sheet Crop 1'!$L$6),"Initial Stage",IF(AND(B491+1&gt;'Calculation Sheet Crop 1'!$K$7,B491&lt;='Calculation Sheet Crop 1'!$L$7),"Crop Development Phase",IF(AND(B491+1&gt;'Calculation Sheet Crop 1'!$K$8,B491&lt;'Calculation Sheet Crop 1'!$L$8+1),"Mid Season",IF(AND(B491+1&gt;'Calculation Sheet Crop 1'!$K$9,B491-1&lt;'Calculation Sheet Crop 1'!$L$9),"Late Season Stage",""))))</f>
        <v>Late Season Stage</v>
      </c>
      <c r="D491">
        <f>IF(MONTH(B491)=1,'General Calculation'!$E$22,IF(MONTH(B491)=2,'General Calculation'!$F$22,IF(MONTH(B491)=3,'General Calculation'!$G$22,IF(MONTH(B491)=4,'General Calculation'!$H$22,IF(MONTH(B491)=5,'General Calculation'!$I$22,IF(MONTH(B491)=6,'General Calculation'!$J$22,IF(MONTH(B491)=7,'General Calculation'!$K$22,IF(MONTH(B491)=8,'General Calculation'!$L$22,IF(MONTH(B491)=9,'General Calculation'!$M$22,IF(MONTH(B491)=10,'General Calculation'!$N$22,IF(MONTH(B491)=11,'General Calculation'!$O$22,IF(MONTH(B491)=12,'General Calculation'!$P$22,""))))))))))))</f>
        <v>5.5888000000000009</v>
      </c>
      <c r="E491">
        <f>IF(C491="Initial Stage",'Calculation Sheet Crop 1'!$M$6,IF(C491="Crop Development Phase",'Calculation Sheet Crop 1'!$M$7,IF(C491="Mid Season",'Calculation Sheet Crop 1'!$M$8,IF(C491="Late Season Stage",'Calculation Sheet Crop 1'!$M$9,""))))</f>
        <v>0.9</v>
      </c>
      <c r="F491">
        <f t="shared" si="92"/>
        <v>5.0299200000000006</v>
      </c>
      <c r="P491">
        <f t="shared" si="93"/>
        <v>0</v>
      </c>
      <c r="Q491">
        <f t="shared" si="94"/>
        <v>0</v>
      </c>
      <c r="R491">
        <f t="shared" si="95"/>
        <v>0</v>
      </c>
      <c r="S491">
        <f t="shared" si="96"/>
        <v>5.0299200000000006</v>
      </c>
      <c r="T491">
        <f t="shared" si="97"/>
        <v>0</v>
      </c>
      <c r="U491">
        <f t="shared" si="98"/>
        <v>0</v>
      </c>
      <c r="V491">
        <f t="shared" si="99"/>
        <v>0</v>
      </c>
      <c r="W491">
        <f t="shared" si="100"/>
        <v>0</v>
      </c>
      <c r="X491">
        <f t="shared" si="101"/>
        <v>0</v>
      </c>
      <c r="Y491">
        <f t="shared" si="102"/>
        <v>0</v>
      </c>
      <c r="Z491">
        <f t="shared" si="103"/>
        <v>0</v>
      </c>
      <c r="AA491">
        <f t="shared" si="104"/>
        <v>0</v>
      </c>
    </row>
    <row r="492" spans="2:27">
      <c r="B492" s="3">
        <v>43221</v>
      </c>
      <c r="C492" t="str">
        <f>IF(AND(B492&gt;='Calculation Sheet Crop 1'!$K$6,B492&lt;='Calculation Sheet Crop 1'!$L$6),"Initial Stage",IF(AND(B492+1&gt;'Calculation Sheet Crop 1'!$K$7,B492&lt;='Calculation Sheet Crop 1'!$L$7),"Crop Development Phase",IF(AND(B492+1&gt;'Calculation Sheet Crop 1'!$K$8,B492&lt;'Calculation Sheet Crop 1'!$L$8+1),"Mid Season",IF(AND(B492+1&gt;'Calculation Sheet Crop 1'!$K$9,B492-1&lt;'Calculation Sheet Crop 1'!$L$9),"Late Season Stage",""))))</f>
        <v>Late Season Stage</v>
      </c>
      <c r="D492">
        <f>IF(MONTH(B492)=1,'General Calculation'!$E$22,IF(MONTH(B492)=2,'General Calculation'!$F$22,IF(MONTH(B492)=3,'General Calculation'!$G$22,IF(MONTH(B492)=4,'General Calculation'!$H$22,IF(MONTH(B492)=5,'General Calculation'!$I$22,IF(MONTH(B492)=6,'General Calculation'!$J$22,IF(MONTH(B492)=7,'General Calculation'!$K$22,IF(MONTH(B492)=8,'General Calculation'!$L$22,IF(MONTH(B492)=9,'General Calculation'!$M$22,IF(MONTH(B492)=10,'General Calculation'!$N$22,IF(MONTH(B492)=11,'General Calculation'!$O$22,IF(MONTH(B492)=12,'General Calculation'!$P$22,""))))))))))))</f>
        <v>5.4600000000000009</v>
      </c>
      <c r="E492">
        <f>IF(C492="Initial Stage",'Calculation Sheet Crop 1'!$M$6,IF(C492="Crop Development Phase",'Calculation Sheet Crop 1'!$M$7,IF(C492="Mid Season",'Calculation Sheet Crop 1'!$M$8,IF(C492="Late Season Stage",'Calculation Sheet Crop 1'!$M$9,""))))</f>
        <v>0.9</v>
      </c>
      <c r="F492">
        <f t="shared" si="92"/>
        <v>4.9140000000000006</v>
      </c>
      <c r="P492">
        <f t="shared" si="93"/>
        <v>0</v>
      </c>
      <c r="Q492">
        <f t="shared" si="94"/>
        <v>0</v>
      </c>
      <c r="R492">
        <f t="shared" si="95"/>
        <v>0</v>
      </c>
      <c r="S492">
        <f t="shared" si="96"/>
        <v>0</v>
      </c>
      <c r="T492">
        <f t="shared" si="97"/>
        <v>4.9140000000000006</v>
      </c>
      <c r="U492">
        <f t="shared" si="98"/>
        <v>0</v>
      </c>
      <c r="V492">
        <f t="shared" si="99"/>
        <v>0</v>
      </c>
      <c r="W492">
        <f t="shared" si="100"/>
        <v>0</v>
      </c>
      <c r="X492">
        <f t="shared" si="101"/>
        <v>0</v>
      </c>
      <c r="Y492">
        <f t="shared" si="102"/>
        <v>0</v>
      </c>
      <c r="Z492">
        <f t="shared" si="103"/>
        <v>0</v>
      </c>
      <c r="AA492">
        <f t="shared" si="104"/>
        <v>0</v>
      </c>
    </row>
    <row r="493" spans="2:27">
      <c r="B493" s="3">
        <v>43222</v>
      </c>
      <c r="C493" t="str">
        <f>IF(AND(B493&gt;='Calculation Sheet Crop 1'!$K$6,B493&lt;='Calculation Sheet Crop 1'!$L$6),"Initial Stage",IF(AND(B493+1&gt;'Calculation Sheet Crop 1'!$K$7,B493&lt;='Calculation Sheet Crop 1'!$L$7),"Crop Development Phase",IF(AND(B493+1&gt;'Calculation Sheet Crop 1'!$K$8,B493&lt;'Calculation Sheet Crop 1'!$L$8+1),"Mid Season",IF(AND(B493+1&gt;'Calculation Sheet Crop 1'!$K$9,B493-1&lt;'Calculation Sheet Crop 1'!$L$9),"Late Season Stage",""))))</f>
        <v>Late Season Stage</v>
      </c>
      <c r="D493">
        <f>IF(MONTH(B493)=1,'General Calculation'!$E$22,IF(MONTH(B493)=2,'General Calculation'!$F$22,IF(MONTH(B493)=3,'General Calculation'!$G$22,IF(MONTH(B493)=4,'General Calculation'!$H$22,IF(MONTH(B493)=5,'General Calculation'!$I$22,IF(MONTH(B493)=6,'General Calculation'!$J$22,IF(MONTH(B493)=7,'General Calculation'!$K$22,IF(MONTH(B493)=8,'General Calculation'!$L$22,IF(MONTH(B493)=9,'General Calculation'!$M$22,IF(MONTH(B493)=10,'General Calculation'!$N$22,IF(MONTH(B493)=11,'General Calculation'!$O$22,IF(MONTH(B493)=12,'General Calculation'!$P$22,""))))))))))))</f>
        <v>5.4600000000000009</v>
      </c>
      <c r="E493">
        <f>IF(C493="Initial Stage",'Calculation Sheet Crop 1'!$M$6,IF(C493="Crop Development Phase",'Calculation Sheet Crop 1'!$M$7,IF(C493="Mid Season",'Calculation Sheet Crop 1'!$M$8,IF(C493="Late Season Stage",'Calculation Sheet Crop 1'!$M$9,""))))</f>
        <v>0.9</v>
      </c>
      <c r="F493">
        <f t="shared" si="92"/>
        <v>4.9140000000000006</v>
      </c>
      <c r="P493">
        <f t="shared" si="93"/>
        <v>0</v>
      </c>
      <c r="Q493">
        <f t="shared" si="94"/>
        <v>0</v>
      </c>
      <c r="R493">
        <f t="shared" si="95"/>
        <v>0</v>
      </c>
      <c r="S493">
        <f t="shared" si="96"/>
        <v>0</v>
      </c>
      <c r="T493">
        <f t="shared" si="97"/>
        <v>4.9140000000000006</v>
      </c>
      <c r="U493">
        <f t="shared" si="98"/>
        <v>0</v>
      </c>
      <c r="V493">
        <f t="shared" si="99"/>
        <v>0</v>
      </c>
      <c r="W493">
        <f t="shared" si="100"/>
        <v>0</v>
      </c>
      <c r="X493">
        <f t="shared" si="101"/>
        <v>0</v>
      </c>
      <c r="Y493">
        <f t="shared" si="102"/>
        <v>0</v>
      </c>
      <c r="Z493">
        <f t="shared" si="103"/>
        <v>0</v>
      </c>
      <c r="AA493">
        <f t="shared" si="104"/>
        <v>0</v>
      </c>
    </row>
    <row r="494" spans="2:27">
      <c r="B494" s="3">
        <v>43223</v>
      </c>
      <c r="C494" t="str">
        <f>IF(AND(B494&gt;='Calculation Sheet Crop 1'!$K$6,B494&lt;='Calculation Sheet Crop 1'!$L$6),"Initial Stage",IF(AND(B494+1&gt;'Calculation Sheet Crop 1'!$K$7,B494&lt;='Calculation Sheet Crop 1'!$L$7),"Crop Development Phase",IF(AND(B494+1&gt;'Calculation Sheet Crop 1'!$K$8,B494&lt;'Calculation Sheet Crop 1'!$L$8+1),"Mid Season",IF(AND(B494+1&gt;'Calculation Sheet Crop 1'!$K$9,B494-1&lt;'Calculation Sheet Crop 1'!$L$9),"Late Season Stage",""))))</f>
        <v>Late Season Stage</v>
      </c>
      <c r="D494">
        <f>IF(MONTH(B494)=1,'General Calculation'!$E$22,IF(MONTH(B494)=2,'General Calculation'!$F$22,IF(MONTH(B494)=3,'General Calculation'!$G$22,IF(MONTH(B494)=4,'General Calculation'!$H$22,IF(MONTH(B494)=5,'General Calculation'!$I$22,IF(MONTH(B494)=6,'General Calculation'!$J$22,IF(MONTH(B494)=7,'General Calculation'!$K$22,IF(MONTH(B494)=8,'General Calculation'!$L$22,IF(MONTH(B494)=9,'General Calculation'!$M$22,IF(MONTH(B494)=10,'General Calculation'!$N$22,IF(MONTH(B494)=11,'General Calculation'!$O$22,IF(MONTH(B494)=12,'General Calculation'!$P$22,""))))))))))))</f>
        <v>5.4600000000000009</v>
      </c>
      <c r="E494">
        <f>IF(C494="Initial Stage",'Calculation Sheet Crop 1'!$M$6,IF(C494="Crop Development Phase",'Calculation Sheet Crop 1'!$M$7,IF(C494="Mid Season",'Calculation Sheet Crop 1'!$M$8,IF(C494="Late Season Stage",'Calculation Sheet Crop 1'!$M$9,""))))</f>
        <v>0.9</v>
      </c>
      <c r="F494">
        <f t="shared" si="92"/>
        <v>4.9140000000000006</v>
      </c>
      <c r="P494">
        <f t="shared" si="93"/>
        <v>0</v>
      </c>
      <c r="Q494">
        <f t="shared" si="94"/>
        <v>0</v>
      </c>
      <c r="R494">
        <f t="shared" si="95"/>
        <v>0</v>
      </c>
      <c r="S494">
        <f t="shared" si="96"/>
        <v>0</v>
      </c>
      <c r="T494">
        <f t="shared" si="97"/>
        <v>4.9140000000000006</v>
      </c>
      <c r="U494">
        <f t="shared" si="98"/>
        <v>0</v>
      </c>
      <c r="V494">
        <f t="shared" si="99"/>
        <v>0</v>
      </c>
      <c r="W494">
        <f t="shared" si="100"/>
        <v>0</v>
      </c>
      <c r="X494">
        <f t="shared" si="101"/>
        <v>0</v>
      </c>
      <c r="Y494">
        <f t="shared" si="102"/>
        <v>0</v>
      </c>
      <c r="Z494">
        <f t="shared" si="103"/>
        <v>0</v>
      </c>
      <c r="AA494">
        <f t="shared" si="104"/>
        <v>0</v>
      </c>
    </row>
    <row r="495" spans="2:27">
      <c r="B495" s="3">
        <v>43224</v>
      </c>
      <c r="C495" t="str">
        <f>IF(AND(B495&gt;='Calculation Sheet Crop 1'!$K$6,B495&lt;='Calculation Sheet Crop 1'!$L$6),"Initial Stage",IF(AND(B495+1&gt;'Calculation Sheet Crop 1'!$K$7,B495&lt;='Calculation Sheet Crop 1'!$L$7),"Crop Development Phase",IF(AND(B495+1&gt;'Calculation Sheet Crop 1'!$K$8,B495&lt;'Calculation Sheet Crop 1'!$L$8+1),"Mid Season",IF(AND(B495+1&gt;'Calculation Sheet Crop 1'!$K$9,B495-1&lt;'Calculation Sheet Crop 1'!$L$9),"Late Season Stage",""))))</f>
        <v>Late Season Stage</v>
      </c>
      <c r="D495">
        <f>IF(MONTH(B495)=1,'General Calculation'!$E$22,IF(MONTH(B495)=2,'General Calculation'!$F$22,IF(MONTH(B495)=3,'General Calculation'!$G$22,IF(MONTH(B495)=4,'General Calculation'!$H$22,IF(MONTH(B495)=5,'General Calculation'!$I$22,IF(MONTH(B495)=6,'General Calculation'!$J$22,IF(MONTH(B495)=7,'General Calculation'!$K$22,IF(MONTH(B495)=8,'General Calculation'!$L$22,IF(MONTH(B495)=9,'General Calculation'!$M$22,IF(MONTH(B495)=10,'General Calculation'!$N$22,IF(MONTH(B495)=11,'General Calculation'!$O$22,IF(MONTH(B495)=12,'General Calculation'!$P$22,""))))))))))))</f>
        <v>5.4600000000000009</v>
      </c>
      <c r="E495">
        <f>IF(C495="Initial Stage",'Calculation Sheet Crop 1'!$M$6,IF(C495="Crop Development Phase",'Calculation Sheet Crop 1'!$M$7,IF(C495="Mid Season",'Calculation Sheet Crop 1'!$M$8,IF(C495="Late Season Stage",'Calculation Sheet Crop 1'!$M$9,""))))</f>
        <v>0.9</v>
      </c>
      <c r="F495">
        <f t="shared" si="92"/>
        <v>4.9140000000000006</v>
      </c>
      <c r="P495">
        <f t="shared" si="93"/>
        <v>0</v>
      </c>
      <c r="Q495">
        <f t="shared" si="94"/>
        <v>0</v>
      </c>
      <c r="R495">
        <f t="shared" si="95"/>
        <v>0</v>
      </c>
      <c r="S495">
        <f t="shared" si="96"/>
        <v>0</v>
      </c>
      <c r="T495">
        <f t="shared" si="97"/>
        <v>4.9140000000000006</v>
      </c>
      <c r="U495">
        <f t="shared" si="98"/>
        <v>0</v>
      </c>
      <c r="V495">
        <f t="shared" si="99"/>
        <v>0</v>
      </c>
      <c r="W495">
        <f t="shared" si="100"/>
        <v>0</v>
      </c>
      <c r="X495">
        <f t="shared" si="101"/>
        <v>0</v>
      </c>
      <c r="Y495">
        <f t="shared" si="102"/>
        <v>0</v>
      </c>
      <c r="Z495">
        <f t="shared" si="103"/>
        <v>0</v>
      </c>
      <c r="AA495">
        <f t="shared" si="104"/>
        <v>0</v>
      </c>
    </row>
    <row r="496" spans="2:27">
      <c r="B496" s="3">
        <v>43225</v>
      </c>
      <c r="C496" t="str">
        <f>IF(AND(B496&gt;='Calculation Sheet Crop 1'!$K$6,B496&lt;='Calculation Sheet Crop 1'!$L$6),"Initial Stage",IF(AND(B496+1&gt;'Calculation Sheet Crop 1'!$K$7,B496&lt;='Calculation Sheet Crop 1'!$L$7),"Crop Development Phase",IF(AND(B496+1&gt;'Calculation Sheet Crop 1'!$K$8,B496&lt;'Calculation Sheet Crop 1'!$L$8+1),"Mid Season",IF(AND(B496+1&gt;'Calculation Sheet Crop 1'!$K$9,B496-1&lt;'Calculation Sheet Crop 1'!$L$9),"Late Season Stage",""))))</f>
        <v>Late Season Stage</v>
      </c>
      <c r="D496">
        <f>IF(MONTH(B496)=1,'General Calculation'!$E$22,IF(MONTH(B496)=2,'General Calculation'!$F$22,IF(MONTH(B496)=3,'General Calculation'!$G$22,IF(MONTH(B496)=4,'General Calculation'!$H$22,IF(MONTH(B496)=5,'General Calculation'!$I$22,IF(MONTH(B496)=6,'General Calculation'!$J$22,IF(MONTH(B496)=7,'General Calculation'!$K$22,IF(MONTH(B496)=8,'General Calculation'!$L$22,IF(MONTH(B496)=9,'General Calculation'!$M$22,IF(MONTH(B496)=10,'General Calculation'!$N$22,IF(MONTH(B496)=11,'General Calculation'!$O$22,IF(MONTH(B496)=12,'General Calculation'!$P$22,""))))))))))))</f>
        <v>5.4600000000000009</v>
      </c>
      <c r="E496">
        <f>IF(C496="Initial Stage",'Calculation Sheet Crop 1'!$M$6,IF(C496="Crop Development Phase",'Calculation Sheet Crop 1'!$M$7,IF(C496="Mid Season",'Calculation Sheet Crop 1'!$M$8,IF(C496="Late Season Stage",'Calculation Sheet Crop 1'!$M$9,""))))</f>
        <v>0.9</v>
      </c>
      <c r="F496">
        <f t="shared" si="92"/>
        <v>4.9140000000000006</v>
      </c>
      <c r="P496">
        <f t="shared" si="93"/>
        <v>0</v>
      </c>
      <c r="Q496">
        <f t="shared" si="94"/>
        <v>0</v>
      </c>
      <c r="R496">
        <f t="shared" si="95"/>
        <v>0</v>
      </c>
      <c r="S496">
        <f t="shared" si="96"/>
        <v>0</v>
      </c>
      <c r="T496">
        <f t="shared" si="97"/>
        <v>4.9140000000000006</v>
      </c>
      <c r="U496">
        <f t="shared" si="98"/>
        <v>0</v>
      </c>
      <c r="V496">
        <f t="shared" si="99"/>
        <v>0</v>
      </c>
      <c r="W496">
        <f t="shared" si="100"/>
        <v>0</v>
      </c>
      <c r="X496">
        <f t="shared" si="101"/>
        <v>0</v>
      </c>
      <c r="Y496">
        <f t="shared" si="102"/>
        <v>0</v>
      </c>
      <c r="Z496">
        <f t="shared" si="103"/>
        <v>0</v>
      </c>
      <c r="AA496">
        <f t="shared" si="104"/>
        <v>0</v>
      </c>
    </row>
    <row r="497" spans="2:27">
      <c r="B497" s="3">
        <v>43226</v>
      </c>
      <c r="C497" t="str">
        <f>IF(AND(B497&gt;='Calculation Sheet Crop 1'!$K$6,B497&lt;='Calculation Sheet Crop 1'!$L$6),"Initial Stage",IF(AND(B497+1&gt;'Calculation Sheet Crop 1'!$K$7,B497&lt;='Calculation Sheet Crop 1'!$L$7),"Crop Development Phase",IF(AND(B497+1&gt;'Calculation Sheet Crop 1'!$K$8,B497&lt;'Calculation Sheet Crop 1'!$L$8+1),"Mid Season",IF(AND(B497+1&gt;'Calculation Sheet Crop 1'!$K$9,B497-1&lt;'Calculation Sheet Crop 1'!$L$9),"Late Season Stage",""))))</f>
        <v>Late Season Stage</v>
      </c>
      <c r="D497">
        <f>IF(MONTH(B497)=1,'General Calculation'!$E$22,IF(MONTH(B497)=2,'General Calculation'!$F$22,IF(MONTH(B497)=3,'General Calculation'!$G$22,IF(MONTH(B497)=4,'General Calculation'!$H$22,IF(MONTH(B497)=5,'General Calculation'!$I$22,IF(MONTH(B497)=6,'General Calculation'!$J$22,IF(MONTH(B497)=7,'General Calculation'!$K$22,IF(MONTH(B497)=8,'General Calculation'!$L$22,IF(MONTH(B497)=9,'General Calculation'!$M$22,IF(MONTH(B497)=10,'General Calculation'!$N$22,IF(MONTH(B497)=11,'General Calculation'!$O$22,IF(MONTH(B497)=12,'General Calculation'!$P$22,""))))))))))))</f>
        <v>5.4600000000000009</v>
      </c>
      <c r="E497">
        <f>IF(C497="Initial Stage",'Calculation Sheet Crop 1'!$M$6,IF(C497="Crop Development Phase",'Calculation Sheet Crop 1'!$M$7,IF(C497="Mid Season",'Calculation Sheet Crop 1'!$M$8,IF(C497="Late Season Stage",'Calculation Sheet Crop 1'!$M$9,""))))</f>
        <v>0.9</v>
      </c>
      <c r="F497">
        <f t="shared" si="92"/>
        <v>4.9140000000000006</v>
      </c>
      <c r="P497">
        <f t="shared" si="93"/>
        <v>0</v>
      </c>
      <c r="Q497">
        <f t="shared" si="94"/>
        <v>0</v>
      </c>
      <c r="R497">
        <f t="shared" si="95"/>
        <v>0</v>
      </c>
      <c r="S497">
        <f t="shared" si="96"/>
        <v>0</v>
      </c>
      <c r="T497">
        <f t="shared" si="97"/>
        <v>4.9140000000000006</v>
      </c>
      <c r="U497">
        <f t="shared" si="98"/>
        <v>0</v>
      </c>
      <c r="V497">
        <f t="shared" si="99"/>
        <v>0</v>
      </c>
      <c r="W497">
        <f t="shared" si="100"/>
        <v>0</v>
      </c>
      <c r="X497">
        <f t="shared" si="101"/>
        <v>0</v>
      </c>
      <c r="Y497">
        <f t="shared" si="102"/>
        <v>0</v>
      </c>
      <c r="Z497">
        <f t="shared" si="103"/>
        <v>0</v>
      </c>
      <c r="AA497">
        <f t="shared" si="104"/>
        <v>0</v>
      </c>
    </row>
    <row r="498" spans="2:27">
      <c r="B498" s="3">
        <v>43227</v>
      </c>
      <c r="C498" t="str">
        <f>IF(AND(B498&gt;='Calculation Sheet Crop 1'!$K$6,B498&lt;='Calculation Sheet Crop 1'!$L$6),"Initial Stage",IF(AND(B498+1&gt;'Calculation Sheet Crop 1'!$K$7,B498&lt;='Calculation Sheet Crop 1'!$L$7),"Crop Development Phase",IF(AND(B498+1&gt;'Calculation Sheet Crop 1'!$K$8,B498&lt;'Calculation Sheet Crop 1'!$L$8+1),"Mid Season",IF(AND(B498+1&gt;'Calculation Sheet Crop 1'!$K$9,B498-1&lt;'Calculation Sheet Crop 1'!$L$9),"Late Season Stage",""))))</f>
        <v>Late Season Stage</v>
      </c>
      <c r="D498">
        <f>IF(MONTH(B498)=1,'General Calculation'!$E$22,IF(MONTH(B498)=2,'General Calculation'!$F$22,IF(MONTH(B498)=3,'General Calculation'!$G$22,IF(MONTH(B498)=4,'General Calculation'!$H$22,IF(MONTH(B498)=5,'General Calculation'!$I$22,IF(MONTH(B498)=6,'General Calculation'!$J$22,IF(MONTH(B498)=7,'General Calculation'!$K$22,IF(MONTH(B498)=8,'General Calculation'!$L$22,IF(MONTH(B498)=9,'General Calculation'!$M$22,IF(MONTH(B498)=10,'General Calculation'!$N$22,IF(MONTH(B498)=11,'General Calculation'!$O$22,IF(MONTH(B498)=12,'General Calculation'!$P$22,""))))))))))))</f>
        <v>5.4600000000000009</v>
      </c>
      <c r="E498">
        <f>IF(C498="Initial Stage",'Calculation Sheet Crop 1'!$M$6,IF(C498="Crop Development Phase",'Calculation Sheet Crop 1'!$M$7,IF(C498="Mid Season",'Calculation Sheet Crop 1'!$M$8,IF(C498="Late Season Stage",'Calculation Sheet Crop 1'!$M$9,""))))</f>
        <v>0.9</v>
      </c>
      <c r="F498">
        <f t="shared" si="92"/>
        <v>4.9140000000000006</v>
      </c>
      <c r="P498">
        <f t="shared" si="93"/>
        <v>0</v>
      </c>
      <c r="Q498">
        <f t="shared" si="94"/>
        <v>0</v>
      </c>
      <c r="R498">
        <f t="shared" si="95"/>
        <v>0</v>
      </c>
      <c r="S498">
        <f t="shared" si="96"/>
        <v>0</v>
      </c>
      <c r="T498">
        <f t="shared" si="97"/>
        <v>4.9140000000000006</v>
      </c>
      <c r="U498">
        <f t="shared" si="98"/>
        <v>0</v>
      </c>
      <c r="V498">
        <f t="shared" si="99"/>
        <v>0</v>
      </c>
      <c r="W498">
        <f t="shared" si="100"/>
        <v>0</v>
      </c>
      <c r="X498">
        <f t="shared" si="101"/>
        <v>0</v>
      </c>
      <c r="Y498">
        <f t="shared" si="102"/>
        <v>0</v>
      </c>
      <c r="Z498">
        <f t="shared" si="103"/>
        <v>0</v>
      </c>
      <c r="AA498">
        <f t="shared" si="104"/>
        <v>0</v>
      </c>
    </row>
    <row r="499" spans="2:27">
      <c r="B499" s="3">
        <v>43228</v>
      </c>
      <c r="C499" t="str">
        <f>IF(AND(B499&gt;='Calculation Sheet Crop 1'!$K$6,B499&lt;='Calculation Sheet Crop 1'!$L$6),"Initial Stage",IF(AND(B499+1&gt;'Calculation Sheet Crop 1'!$K$7,B499&lt;='Calculation Sheet Crop 1'!$L$7),"Crop Development Phase",IF(AND(B499+1&gt;'Calculation Sheet Crop 1'!$K$8,B499&lt;'Calculation Sheet Crop 1'!$L$8+1),"Mid Season",IF(AND(B499+1&gt;'Calculation Sheet Crop 1'!$K$9,B499-1&lt;'Calculation Sheet Crop 1'!$L$9),"Late Season Stage",""))))</f>
        <v>Late Season Stage</v>
      </c>
      <c r="D499">
        <f>IF(MONTH(B499)=1,'General Calculation'!$E$22,IF(MONTH(B499)=2,'General Calculation'!$F$22,IF(MONTH(B499)=3,'General Calculation'!$G$22,IF(MONTH(B499)=4,'General Calculation'!$H$22,IF(MONTH(B499)=5,'General Calculation'!$I$22,IF(MONTH(B499)=6,'General Calculation'!$J$22,IF(MONTH(B499)=7,'General Calculation'!$K$22,IF(MONTH(B499)=8,'General Calculation'!$L$22,IF(MONTH(B499)=9,'General Calculation'!$M$22,IF(MONTH(B499)=10,'General Calculation'!$N$22,IF(MONTH(B499)=11,'General Calculation'!$O$22,IF(MONTH(B499)=12,'General Calculation'!$P$22,""))))))))))))</f>
        <v>5.4600000000000009</v>
      </c>
      <c r="E499">
        <f>IF(C499="Initial Stage",'Calculation Sheet Crop 1'!$M$6,IF(C499="Crop Development Phase",'Calculation Sheet Crop 1'!$M$7,IF(C499="Mid Season",'Calculation Sheet Crop 1'!$M$8,IF(C499="Late Season Stage",'Calculation Sheet Crop 1'!$M$9,""))))</f>
        <v>0.9</v>
      </c>
      <c r="F499">
        <f t="shared" si="92"/>
        <v>4.9140000000000006</v>
      </c>
      <c r="P499">
        <f t="shared" si="93"/>
        <v>0</v>
      </c>
      <c r="Q499">
        <f t="shared" si="94"/>
        <v>0</v>
      </c>
      <c r="R499">
        <f t="shared" si="95"/>
        <v>0</v>
      </c>
      <c r="S499">
        <f t="shared" si="96"/>
        <v>0</v>
      </c>
      <c r="T499">
        <f t="shared" si="97"/>
        <v>4.9140000000000006</v>
      </c>
      <c r="U499">
        <f t="shared" si="98"/>
        <v>0</v>
      </c>
      <c r="V499">
        <f t="shared" si="99"/>
        <v>0</v>
      </c>
      <c r="W499">
        <f t="shared" si="100"/>
        <v>0</v>
      </c>
      <c r="X499">
        <f t="shared" si="101"/>
        <v>0</v>
      </c>
      <c r="Y499">
        <f t="shared" si="102"/>
        <v>0</v>
      </c>
      <c r="Z499">
        <f t="shared" si="103"/>
        <v>0</v>
      </c>
      <c r="AA499">
        <f t="shared" si="104"/>
        <v>0</v>
      </c>
    </row>
    <row r="500" spans="2:27">
      <c r="B500" s="3">
        <v>43229</v>
      </c>
      <c r="C500" t="str">
        <f>IF(AND(B500&gt;='Calculation Sheet Crop 1'!$K$6,B500&lt;='Calculation Sheet Crop 1'!$L$6),"Initial Stage",IF(AND(B500+1&gt;'Calculation Sheet Crop 1'!$K$7,B500&lt;='Calculation Sheet Crop 1'!$L$7),"Crop Development Phase",IF(AND(B500+1&gt;'Calculation Sheet Crop 1'!$K$8,B500&lt;'Calculation Sheet Crop 1'!$L$8+1),"Mid Season",IF(AND(B500+1&gt;'Calculation Sheet Crop 1'!$K$9,B500-1&lt;'Calculation Sheet Crop 1'!$L$9),"Late Season Stage",""))))</f>
        <v/>
      </c>
      <c r="D500">
        <f>IF(MONTH(B500)=1,'General Calculation'!$E$22,IF(MONTH(B500)=2,'General Calculation'!$F$22,IF(MONTH(B500)=3,'General Calculation'!$G$22,IF(MONTH(B500)=4,'General Calculation'!$H$22,IF(MONTH(B500)=5,'General Calculation'!$I$22,IF(MONTH(B500)=6,'General Calculation'!$J$22,IF(MONTH(B500)=7,'General Calculation'!$K$22,IF(MONTH(B500)=8,'General Calculation'!$L$22,IF(MONTH(B500)=9,'General Calculation'!$M$22,IF(MONTH(B500)=10,'General Calculation'!$N$22,IF(MONTH(B500)=11,'General Calculation'!$O$22,IF(MONTH(B500)=12,'General Calculation'!$P$22,""))))))))))))</f>
        <v>5.4600000000000009</v>
      </c>
      <c r="E500" t="str">
        <f>IF(C500="Initial Stage",'Calculation Sheet Crop 1'!$M$6,IF(C500="Crop Development Phase",'Calculation Sheet Crop 1'!$M$7,IF(C500="Mid Season",'Calculation Sheet Crop 1'!$M$8,IF(C500="Late Season Stage",'Calculation Sheet Crop 1'!$M$9,""))))</f>
        <v/>
      </c>
      <c r="F500">
        <f t="shared" si="92"/>
        <v>0</v>
      </c>
      <c r="P500">
        <f t="shared" si="93"/>
        <v>0</v>
      </c>
      <c r="Q500">
        <f t="shared" si="94"/>
        <v>0</v>
      </c>
      <c r="R500">
        <f t="shared" si="95"/>
        <v>0</v>
      </c>
      <c r="S500">
        <f t="shared" si="96"/>
        <v>0</v>
      </c>
      <c r="T500">
        <f t="shared" si="97"/>
        <v>0</v>
      </c>
      <c r="U500">
        <f t="shared" si="98"/>
        <v>0</v>
      </c>
      <c r="V500">
        <f t="shared" si="99"/>
        <v>0</v>
      </c>
      <c r="W500">
        <f t="shared" si="100"/>
        <v>0</v>
      </c>
      <c r="X500">
        <f t="shared" si="101"/>
        <v>0</v>
      </c>
      <c r="Y500">
        <f t="shared" si="102"/>
        <v>0</v>
      </c>
      <c r="Z500">
        <f t="shared" si="103"/>
        <v>0</v>
      </c>
      <c r="AA500">
        <f t="shared" si="104"/>
        <v>0</v>
      </c>
    </row>
    <row r="501" spans="2:27">
      <c r="B501" s="3">
        <v>43230</v>
      </c>
      <c r="C501" t="str">
        <f>IF(AND(B501&gt;='Calculation Sheet Crop 1'!$K$6,B501&lt;='Calculation Sheet Crop 1'!$L$6),"Initial Stage",IF(AND(B501+1&gt;'Calculation Sheet Crop 1'!$K$7,B501&lt;='Calculation Sheet Crop 1'!$L$7),"Crop Development Phase",IF(AND(B501+1&gt;'Calculation Sheet Crop 1'!$K$8,B501&lt;'Calculation Sheet Crop 1'!$L$8+1),"Mid Season",IF(AND(B501+1&gt;'Calculation Sheet Crop 1'!$K$9,B501-1&lt;'Calculation Sheet Crop 1'!$L$9),"Late Season Stage",""))))</f>
        <v/>
      </c>
      <c r="D501">
        <f>IF(MONTH(B501)=1,'General Calculation'!$E$22,IF(MONTH(B501)=2,'General Calculation'!$F$22,IF(MONTH(B501)=3,'General Calculation'!$G$22,IF(MONTH(B501)=4,'General Calculation'!$H$22,IF(MONTH(B501)=5,'General Calculation'!$I$22,IF(MONTH(B501)=6,'General Calculation'!$J$22,IF(MONTH(B501)=7,'General Calculation'!$K$22,IF(MONTH(B501)=8,'General Calculation'!$L$22,IF(MONTH(B501)=9,'General Calculation'!$M$22,IF(MONTH(B501)=10,'General Calculation'!$N$22,IF(MONTH(B501)=11,'General Calculation'!$O$22,IF(MONTH(B501)=12,'General Calculation'!$P$22,""))))))))))))</f>
        <v>5.4600000000000009</v>
      </c>
      <c r="E501" t="str">
        <f>IF(C501="Initial Stage",'Calculation Sheet Crop 1'!$M$6,IF(C501="Crop Development Phase",'Calculation Sheet Crop 1'!$M$7,IF(C501="Mid Season",'Calculation Sheet Crop 1'!$M$8,IF(C501="Late Season Stage",'Calculation Sheet Crop 1'!$M$9,""))))</f>
        <v/>
      </c>
      <c r="F501">
        <f t="shared" si="92"/>
        <v>0</v>
      </c>
      <c r="P501">
        <f t="shared" si="93"/>
        <v>0</v>
      </c>
      <c r="Q501">
        <f t="shared" si="94"/>
        <v>0</v>
      </c>
      <c r="R501">
        <f t="shared" si="95"/>
        <v>0</v>
      </c>
      <c r="S501">
        <f t="shared" si="96"/>
        <v>0</v>
      </c>
      <c r="T501">
        <f t="shared" si="97"/>
        <v>0</v>
      </c>
      <c r="U501">
        <f t="shared" si="98"/>
        <v>0</v>
      </c>
      <c r="V501">
        <f t="shared" si="99"/>
        <v>0</v>
      </c>
      <c r="W501">
        <f t="shared" si="100"/>
        <v>0</v>
      </c>
      <c r="X501">
        <f t="shared" si="101"/>
        <v>0</v>
      </c>
      <c r="Y501">
        <f t="shared" si="102"/>
        <v>0</v>
      </c>
      <c r="Z501">
        <f t="shared" si="103"/>
        <v>0</v>
      </c>
      <c r="AA501">
        <f t="shared" si="104"/>
        <v>0</v>
      </c>
    </row>
    <row r="502" spans="2:27">
      <c r="B502" s="3">
        <v>43231</v>
      </c>
      <c r="C502" t="str">
        <f>IF(AND(B502&gt;='Calculation Sheet Crop 1'!$K$6,B502&lt;='Calculation Sheet Crop 1'!$L$6),"Initial Stage",IF(AND(B502+1&gt;'Calculation Sheet Crop 1'!$K$7,B502&lt;='Calculation Sheet Crop 1'!$L$7),"Crop Development Phase",IF(AND(B502+1&gt;'Calculation Sheet Crop 1'!$K$8,B502&lt;'Calculation Sheet Crop 1'!$L$8+1),"Mid Season",IF(AND(B502+1&gt;'Calculation Sheet Crop 1'!$K$9,B502-1&lt;'Calculation Sheet Crop 1'!$L$9),"Late Season Stage",""))))</f>
        <v/>
      </c>
      <c r="D502">
        <f>IF(MONTH(B502)=1,'General Calculation'!$E$22,IF(MONTH(B502)=2,'General Calculation'!$F$22,IF(MONTH(B502)=3,'General Calculation'!$G$22,IF(MONTH(B502)=4,'General Calculation'!$H$22,IF(MONTH(B502)=5,'General Calculation'!$I$22,IF(MONTH(B502)=6,'General Calculation'!$J$22,IF(MONTH(B502)=7,'General Calculation'!$K$22,IF(MONTH(B502)=8,'General Calculation'!$L$22,IF(MONTH(B502)=9,'General Calculation'!$M$22,IF(MONTH(B502)=10,'General Calculation'!$N$22,IF(MONTH(B502)=11,'General Calculation'!$O$22,IF(MONTH(B502)=12,'General Calculation'!$P$22,""))))))))))))</f>
        <v>5.4600000000000009</v>
      </c>
      <c r="E502" t="str">
        <f>IF(C502="Initial Stage",'Calculation Sheet Crop 1'!$M$6,IF(C502="Crop Development Phase",'Calculation Sheet Crop 1'!$M$7,IF(C502="Mid Season",'Calculation Sheet Crop 1'!$M$8,IF(C502="Late Season Stage",'Calculation Sheet Crop 1'!$M$9,""))))</f>
        <v/>
      </c>
      <c r="F502">
        <f t="shared" si="92"/>
        <v>0</v>
      </c>
      <c r="P502">
        <f t="shared" si="93"/>
        <v>0</v>
      </c>
      <c r="Q502">
        <f t="shared" si="94"/>
        <v>0</v>
      </c>
      <c r="R502">
        <f t="shared" si="95"/>
        <v>0</v>
      </c>
      <c r="S502">
        <f t="shared" si="96"/>
        <v>0</v>
      </c>
      <c r="T502">
        <f t="shared" si="97"/>
        <v>0</v>
      </c>
      <c r="U502">
        <f t="shared" si="98"/>
        <v>0</v>
      </c>
      <c r="V502">
        <f t="shared" si="99"/>
        <v>0</v>
      </c>
      <c r="W502">
        <f t="shared" si="100"/>
        <v>0</v>
      </c>
      <c r="X502">
        <f t="shared" si="101"/>
        <v>0</v>
      </c>
      <c r="Y502">
        <f t="shared" si="102"/>
        <v>0</v>
      </c>
      <c r="Z502">
        <f t="shared" si="103"/>
        <v>0</v>
      </c>
      <c r="AA502">
        <f t="shared" si="104"/>
        <v>0</v>
      </c>
    </row>
    <row r="503" spans="2:27">
      <c r="B503" s="3">
        <v>43232</v>
      </c>
      <c r="C503" t="str">
        <f>IF(AND(B503&gt;='Calculation Sheet Crop 1'!$K$6,B503&lt;='Calculation Sheet Crop 1'!$L$6),"Initial Stage",IF(AND(B503+1&gt;'Calculation Sheet Crop 1'!$K$7,B503&lt;='Calculation Sheet Crop 1'!$L$7),"Crop Development Phase",IF(AND(B503+1&gt;'Calculation Sheet Crop 1'!$K$8,B503&lt;'Calculation Sheet Crop 1'!$L$8+1),"Mid Season",IF(AND(B503+1&gt;'Calculation Sheet Crop 1'!$K$9,B503-1&lt;'Calculation Sheet Crop 1'!$L$9),"Late Season Stage",""))))</f>
        <v/>
      </c>
      <c r="D503">
        <f>IF(MONTH(B503)=1,'General Calculation'!$E$22,IF(MONTH(B503)=2,'General Calculation'!$F$22,IF(MONTH(B503)=3,'General Calculation'!$G$22,IF(MONTH(B503)=4,'General Calculation'!$H$22,IF(MONTH(B503)=5,'General Calculation'!$I$22,IF(MONTH(B503)=6,'General Calculation'!$J$22,IF(MONTH(B503)=7,'General Calculation'!$K$22,IF(MONTH(B503)=8,'General Calculation'!$L$22,IF(MONTH(B503)=9,'General Calculation'!$M$22,IF(MONTH(B503)=10,'General Calculation'!$N$22,IF(MONTH(B503)=11,'General Calculation'!$O$22,IF(MONTH(B503)=12,'General Calculation'!$P$22,""))))))))))))</f>
        <v>5.4600000000000009</v>
      </c>
      <c r="E503" t="str">
        <f>IF(C503="Initial Stage",'Calculation Sheet Crop 1'!$M$6,IF(C503="Crop Development Phase",'Calculation Sheet Crop 1'!$M$7,IF(C503="Mid Season",'Calculation Sheet Crop 1'!$M$8,IF(C503="Late Season Stage",'Calculation Sheet Crop 1'!$M$9,""))))</f>
        <v/>
      </c>
      <c r="F503">
        <f t="shared" si="92"/>
        <v>0</v>
      </c>
      <c r="P503">
        <f t="shared" si="93"/>
        <v>0</v>
      </c>
      <c r="Q503">
        <f t="shared" si="94"/>
        <v>0</v>
      </c>
      <c r="R503">
        <f t="shared" si="95"/>
        <v>0</v>
      </c>
      <c r="S503">
        <f t="shared" si="96"/>
        <v>0</v>
      </c>
      <c r="T503">
        <f t="shared" si="97"/>
        <v>0</v>
      </c>
      <c r="U503">
        <f t="shared" si="98"/>
        <v>0</v>
      </c>
      <c r="V503">
        <f t="shared" si="99"/>
        <v>0</v>
      </c>
      <c r="W503">
        <f t="shared" si="100"/>
        <v>0</v>
      </c>
      <c r="X503">
        <f t="shared" si="101"/>
        <v>0</v>
      </c>
      <c r="Y503">
        <f t="shared" si="102"/>
        <v>0</v>
      </c>
      <c r="Z503">
        <f t="shared" si="103"/>
        <v>0</v>
      </c>
      <c r="AA503">
        <f t="shared" si="104"/>
        <v>0</v>
      </c>
    </row>
    <row r="504" spans="2:27">
      <c r="B504" s="3">
        <v>43233</v>
      </c>
      <c r="C504" t="str">
        <f>IF(AND(B504&gt;='Calculation Sheet Crop 1'!$K$6,B504&lt;='Calculation Sheet Crop 1'!$L$6),"Initial Stage",IF(AND(B504+1&gt;'Calculation Sheet Crop 1'!$K$7,B504&lt;='Calculation Sheet Crop 1'!$L$7),"Crop Development Phase",IF(AND(B504+1&gt;'Calculation Sheet Crop 1'!$K$8,B504&lt;'Calculation Sheet Crop 1'!$L$8+1),"Mid Season",IF(AND(B504+1&gt;'Calculation Sheet Crop 1'!$K$9,B504-1&lt;'Calculation Sheet Crop 1'!$L$9),"Late Season Stage",""))))</f>
        <v/>
      </c>
      <c r="D504">
        <f>IF(MONTH(B504)=1,'General Calculation'!$E$22,IF(MONTH(B504)=2,'General Calculation'!$F$22,IF(MONTH(B504)=3,'General Calculation'!$G$22,IF(MONTH(B504)=4,'General Calculation'!$H$22,IF(MONTH(B504)=5,'General Calculation'!$I$22,IF(MONTH(B504)=6,'General Calculation'!$J$22,IF(MONTH(B504)=7,'General Calculation'!$K$22,IF(MONTH(B504)=8,'General Calculation'!$L$22,IF(MONTH(B504)=9,'General Calculation'!$M$22,IF(MONTH(B504)=10,'General Calculation'!$N$22,IF(MONTH(B504)=11,'General Calculation'!$O$22,IF(MONTH(B504)=12,'General Calculation'!$P$22,""))))))))))))</f>
        <v>5.4600000000000009</v>
      </c>
      <c r="E504" t="str">
        <f>IF(C504="Initial Stage",'Calculation Sheet Crop 1'!$M$6,IF(C504="Crop Development Phase",'Calculation Sheet Crop 1'!$M$7,IF(C504="Mid Season",'Calculation Sheet Crop 1'!$M$8,IF(C504="Late Season Stage",'Calculation Sheet Crop 1'!$M$9,""))))</f>
        <v/>
      </c>
      <c r="F504">
        <f t="shared" si="92"/>
        <v>0</v>
      </c>
      <c r="P504">
        <f t="shared" si="93"/>
        <v>0</v>
      </c>
      <c r="Q504">
        <f t="shared" si="94"/>
        <v>0</v>
      </c>
      <c r="R504">
        <f t="shared" si="95"/>
        <v>0</v>
      </c>
      <c r="S504">
        <f t="shared" si="96"/>
        <v>0</v>
      </c>
      <c r="T504">
        <f t="shared" si="97"/>
        <v>0</v>
      </c>
      <c r="U504">
        <f t="shared" si="98"/>
        <v>0</v>
      </c>
      <c r="V504">
        <f t="shared" si="99"/>
        <v>0</v>
      </c>
      <c r="W504">
        <f t="shared" si="100"/>
        <v>0</v>
      </c>
      <c r="X504">
        <f t="shared" si="101"/>
        <v>0</v>
      </c>
      <c r="Y504">
        <f t="shared" si="102"/>
        <v>0</v>
      </c>
      <c r="Z504">
        <f t="shared" si="103"/>
        <v>0</v>
      </c>
      <c r="AA504">
        <f t="shared" si="104"/>
        <v>0</v>
      </c>
    </row>
    <row r="505" spans="2:27">
      <c r="B505" s="3">
        <v>43234</v>
      </c>
      <c r="C505" t="str">
        <f>IF(AND(B505&gt;='Calculation Sheet Crop 1'!$K$6,B505&lt;='Calculation Sheet Crop 1'!$L$6),"Initial Stage",IF(AND(B505+1&gt;'Calculation Sheet Crop 1'!$K$7,B505&lt;='Calculation Sheet Crop 1'!$L$7),"Crop Development Phase",IF(AND(B505+1&gt;'Calculation Sheet Crop 1'!$K$8,B505&lt;'Calculation Sheet Crop 1'!$L$8+1),"Mid Season",IF(AND(B505+1&gt;'Calculation Sheet Crop 1'!$K$9,B505-1&lt;'Calculation Sheet Crop 1'!$L$9),"Late Season Stage",""))))</f>
        <v/>
      </c>
      <c r="D505">
        <f>IF(MONTH(B505)=1,'General Calculation'!$E$22,IF(MONTH(B505)=2,'General Calculation'!$F$22,IF(MONTH(B505)=3,'General Calculation'!$G$22,IF(MONTH(B505)=4,'General Calculation'!$H$22,IF(MONTH(B505)=5,'General Calculation'!$I$22,IF(MONTH(B505)=6,'General Calculation'!$J$22,IF(MONTH(B505)=7,'General Calculation'!$K$22,IF(MONTH(B505)=8,'General Calculation'!$L$22,IF(MONTH(B505)=9,'General Calculation'!$M$22,IF(MONTH(B505)=10,'General Calculation'!$N$22,IF(MONTH(B505)=11,'General Calculation'!$O$22,IF(MONTH(B505)=12,'General Calculation'!$P$22,""))))))))))))</f>
        <v>5.4600000000000009</v>
      </c>
      <c r="E505" t="str">
        <f>IF(C505="Initial Stage",'Calculation Sheet Crop 1'!$M$6,IF(C505="Crop Development Phase",'Calculation Sheet Crop 1'!$M$7,IF(C505="Mid Season",'Calculation Sheet Crop 1'!$M$8,IF(C505="Late Season Stage",'Calculation Sheet Crop 1'!$M$9,""))))</f>
        <v/>
      </c>
      <c r="F505">
        <f t="shared" si="92"/>
        <v>0</v>
      </c>
      <c r="P505">
        <f t="shared" si="93"/>
        <v>0</v>
      </c>
      <c r="Q505">
        <f t="shared" si="94"/>
        <v>0</v>
      </c>
      <c r="R505">
        <f t="shared" si="95"/>
        <v>0</v>
      </c>
      <c r="S505">
        <f t="shared" si="96"/>
        <v>0</v>
      </c>
      <c r="T505">
        <f t="shared" si="97"/>
        <v>0</v>
      </c>
      <c r="U505">
        <f t="shared" si="98"/>
        <v>0</v>
      </c>
      <c r="V505">
        <f t="shared" si="99"/>
        <v>0</v>
      </c>
      <c r="W505">
        <f t="shared" si="100"/>
        <v>0</v>
      </c>
      <c r="X505">
        <f t="shared" si="101"/>
        <v>0</v>
      </c>
      <c r="Y505">
        <f t="shared" si="102"/>
        <v>0</v>
      </c>
      <c r="Z505">
        <f t="shared" si="103"/>
        <v>0</v>
      </c>
      <c r="AA505">
        <f t="shared" si="104"/>
        <v>0</v>
      </c>
    </row>
    <row r="506" spans="2:27">
      <c r="B506" s="3">
        <v>43235</v>
      </c>
      <c r="C506" t="str">
        <f>IF(AND(B506&gt;='Calculation Sheet Crop 1'!$K$6,B506&lt;='Calculation Sheet Crop 1'!$L$6),"Initial Stage",IF(AND(B506+1&gt;'Calculation Sheet Crop 1'!$K$7,B506&lt;='Calculation Sheet Crop 1'!$L$7),"Crop Development Phase",IF(AND(B506+1&gt;'Calculation Sheet Crop 1'!$K$8,B506&lt;'Calculation Sheet Crop 1'!$L$8+1),"Mid Season",IF(AND(B506+1&gt;'Calculation Sheet Crop 1'!$K$9,B506-1&lt;'Calculation Sheet Crop 1'!$L$9),"Late Season Stage",""))))</f>
        <v/>
      </c>
      <c r="D506">
        <f>IF(MONTH(B506)=1,'General Calculation'!$E$22,IF(MONTH(B506)=2,'General Calculation'!$F$22,IF(MONTH(B506)=3,'General Calculation'!$G$22,IF(MONTH(B506)=4,'General Calculation'!$H$22,IF(MONTH(B506)=5,'General Calculation'!$I$22,IF(MONTH(B506)=6,'General Calculation'!$J$22,IF(MONTH(B506)=7,'General Calculation'!$K$22,IF(MONTH(B506)=8,'General Calculation'!$L$22,IF(MONTH(B506)=9,'General Calculation'!$M$22,IF(MONTH(B506)=10,'General Calculation'!$N$22,IF(MONTH(B506)=11,'General Calculation'!$O$22,IF(MONTH(B506)=12,'General Calculation'!$P$22,""))))))))))))</f>
        <v>5.4600000000000009</v>
      </c>
      <c r="E506" t="str">
        <f>IF(C506="Initial Stage",'Calculation Sheet Crop 1'!$M$6,IF(C506="Crop Development Phase",'Calculation Sheet Crop 1'!$M$7,IF(C506="Mid Season",'Calculation Sheet Crop 1'!$M$8,IF(C506="Late Season Stage",'Calculation Sheet Crop 1'!$M$9,""))))</f>
        <v/>
      </c>
      <c r="F506">
        <f t="shared" si="92"/>
        <v>0</v>
      </c>
      <c r="P506">
        <f t="shared" si="93"/>
        <v>0</v>
      </c>
      <c r="Q506">
        <f t="shared" si="94"/>
        <v>0</v>
      </c>
      <c r="R506">
        <f t="shared" si="95"/>
        <v>0</v>
      </c>
      <c r="S506">
        <f t="shared" si="96"/>
        <v>0</v>
      </c>
      <c r="T506">
        <f t="shared" si="97"/>
        <v>0</v>
      </c>
      <c r="U506">
        <f t="shared" si="98"/>
        <v>0</v>
      </c>
      <c r="V506">
        <f t="shared" si="99"/>
        <v>0</v>
      </c>
      <c r="W506">
        <f t="shared" si="100"/>
        <v>0</v>
      </c>
      <c r="X506">
        <f t="shared" si="101"/>
        <v>0</v>
      </c>
      <c r="Y506">
        <f t="shared" si="102"/>
        <v>0</v>
      </c>
      <c r="Z506">
        <f t="shared" si="103"/>
        <v>0</v>
      </c>
      <c r="AA506">
        <f t="shared" si="104"/>
        <v>0</v>
      </c>
    </row>
    <row r="507" spans="2:27">
      <c r="B507" s="3">
        <v>43236</v>
      </c>
      <c r="C507" t="str">
        <f>IF(AND(B507&gt;='Calculation Sheet Crop 1'!$K$6,B507&lt;='Calculation Sheet Crop 1'!$L$6),"Initial Stage",IF(AND(B507+1&gt;'Calculation Sheet Crop 1'!$K$7,B507&lt;='Calculation Sheet Crop 1'!$L$7),"Crop Development Phase",IF(AND(B507+1&gt;'Calculation Sheet Crop 1'!$K$8,B507&lt;'Calculation Sheet Crop 1'!$L$8+1),"Mid Season",IF(AND(B507+1&gt;'Calculation Sheet Crop 1'!$K$9,B507-1&lt;'Calculation Sheet Crop 1'!$L$9),"Late Season Stage",""))))</f>
        <v/>
      </c>
      <c r="D507">
        <f>IF(MONTH(B507)=1,'General Calculation'!$E$22,IF(MONTH(B507)=2,'General Calculation'!$F$22,IF(MONTH(B507)=3,'General Calculation'!$G$22,IF(MONTH(B507)=4,'General Calculation'!$H$22,IF(MONTH(B507)=5,'General Calculation'!$I$22,IF(MONTH(B507)=6,'General Calculation'!$J$22,IF(MONTH(B507)=7,'General Calculation'!$K$22,IF(MONTH(B507)=8,'General Calculation'!$L$22,IF(MONTH(B507)=9,'General Calculation'!$M$22,IF(MONTH(B507)=10,'General Calculation'!$N$22,IF(MONTH(B507)=11,'General Calculation'!$O$22,IF(MONTH(B507)=12,'General Calculation'!$P$22,""))))))))))))</f>
        <v>5.4600000000000009</v>
      </c>
      <c r="E507" t="str">
        <f>IF(C507="Initial Stage",'Calculation Sheet Crop 1'!$M$6,IF(C507="Crop Development Phase",'Calculation Sheet Crop 1'!$M$7,IF(C507="Mid Season",'Calculation Sheet Crop 1'!$M$8,IF(C507="Late Season Stage",'Calculation Sheet Crop 1'!$M$9,""))))</f>
        <v/>
      </c>
      <c r="F507">
        <f t="shared" si="92"/>
        <v>0</v>
      </c>
      <c r="P507">
        <f t="shared" si="93"/>
        <v>0</v>
      </c>
      <c r="Q507">
        <f t="shared" si="94"/>
        <v>0</v>
      </c>
      <c r="R507">
        <f t="shared" si="95"/>
        <v>0</v>
      </c>
      <c r="S507">
        <f t="shared" si="96"/>
        <v>0</v>
      </c>
      <c r="T507">
        <f t="shared" si="97"/>
        <v>0</v>
      </c>
      <c r="U507">
        <f t="shared" si="98"/>
        <v>0</v>
      </c>
      <c r="V507">
        <f t="shared" si="99"/>
        <v>0</v>
      </c>
      <c r="W507">
        <f t="shared" si="100"/>
        <v>0</v>
      </c>
      <c r="X507">
        <f t="shared" si="101"/>
        <v>0</v>
      </c>
      <c r="Y507">
        <f t="shared" si="102"/>
        <v>0</v>
      </c>
      <c r="Z507">
        <f t="shared" si="103"/>
        <v>0</v>
      </c>
      <c r="AA507">
        <f t="shared" si="104"/>
        <v>0</v>
      </c>
    </row>
    <row r="508" spans="2:27">
      <c r="B508" s="3">
        <v>43237</v>
      </c>
      <c r="C508" t="str">
        <f>IF(AND(B508&gt;='Calculation Sheet Crop 1'!$K$6,B508&lt;='Calculation Sheet Crop 1'!$L$6),"Initial Stage",IF(AND(B508+1&gt;'Calculation Sheet Crop 1'!$K$7,B508&lt;='Calculation Sheet Crop 1'!$L$7),"Crop Development Phase",IF(AND(B508+1&gt;'Calculation Sheet Crop 1'!$K$8,B508&lt;'Calculation Sheet Crop 1'!$L$8+1),"Mid Season",IF(AND(B508+1&gt;'Calculation Sheet Crop 1'!$K$9,B508-1&lt;'Calculation Sheet Crop 1'!$L$9),"Late Season Stage",""))))</f>
        <v/>
      </c>
      <c r="D508">
        <f>IF(MONTH(B508)=1,'General Calculation'!$E$22,IF(MONTH(B508)=2,'General Calculation'!$F$22,IF(MONTH(B508)=3,'General Calculation'!$G$22,IF(MONTH(B508)=4,'General Calculation'!$H$22,IF(MONTH(B508)=5,'General Calculation'!$I$22,IF(MONTH(B508)=6,'General Calculation'!$J$22,IF(MONTH(B508)=7,'General Calculation'!$K$22,IF(MONTH(B508)=8,'General Calculation'!$L$22,IF(MONTH(B508)=9,'General Calculation'!$M$22,IF(MONTH(B508)=10,'General Calculation'!$N$22,IF(MONTH(B508)=11,'General Calculation'!$O$22,IF(MONTH(B508)=12,'General Calculation'!$P$22,""))))))))))))</f>
        <v>5.4600000000000009</v>
      </c>
      <c r="E508" t="str">
        <f>IF(C508="Initial Stage",'Calculation Sheet Crop 1'!$M$6,IF(C508="Crop Development Phase",'Calculation Sheet Crop 1'!$M$7,IF(C508="Mid Season",'Calculation Sheet Crop 1'!$M$8,IF(C508="Late Season Stage",'Calculation Sheet Crop 1'!$M$9,""))))</f>
        <v/>
      </c>
      <c r="F508">
        <f t="shared" si="92"/>
        <v>0</v>
      </c>
      <c r="P508">
        <f t="shared" si="93"/>
        <v>0</v>
      </c>
      <c r="Q508">
        <f t="shared" si="94"/>
        <v>0</v>
      </c>
      <c r="R508">
        <f t="shared" si="95"/>
        <v>0</v>
      </c>
      <c r="S508">
        <f t="shared" si="96"/>
        <v>0</v>
      </c>
      <c r="T508">
        <f t="shared" si="97"/>
        <v>0</v>
      </c>
      <c r="U508">
        <f t="shared" si="98"/>
        <v>0</v>
      </c>
      <c r="V508">
        <f t="shared" si="99"/>
        <v>0</v>
      </c>
      <c r="W508">
        <f t="shared" si="100"/>
        <v>0</v>
      </c>
      <c r="X508">
        <f t="shared" si="101"/>
        <v>0</v>
      </c>
      <c r="Y508">
        <f t="shared" si="102"/>
        <v>0</v>
      </c>
      <c r="Z508">
        <f t="shared" si="103"/>
        <v>0</v>
      </c>
      <c r="AA508">
        <f t="shared" si="104"/>
        <v>0</v>
      </c>
    </row>
    <row r="509" spans="2:27">
      <c r="B509" s="3">
        <v>43238</v>
      </c>
      <c r="C509" t="str">
        <f>IF(AND(B509&gt;='Calculation Sheet Crop 1'!$K$6,B509&lt;='Calculation Sheet Crop 1'!$L$6),"Initial Stage",IF(AND(B509+1&gt;'Calculation Sheet Crop 1'!$K$7,B509&lt;='Calculation Sheet Crop 1'!$L$7),"Crop Development Phase",IF(AND(B509+1&gt;'Calculation Sheet Crop 1'!$K$8,B509&lt;'Calculation Sheet Crop 1'!$L$8+1),"Mid Season",IF(AND(B509+1&gt;'Calculation Sheet Crop 1'!$K$9,B509-1&lt;'Calculation Sheet Crop 1'!$L$9),"Late Season Stage",""))))</f>
        <v/>
      </c>
      <c r="D509">
        <f>IF(MONTH(B509)=1,'General Calculation'!$E$22,IF(MONTH(B509)=2,'General Calculation'!$F$22,IF(MONTH(B509)=3,'General Calculation'!$G$22,IF(MONTH(B509)=4,'General Calculation'!$H$22,IF(MONTH(B509)=5,'General Calculation'!$I$22,IF(MONTH(B509)=6,'General Calculation'!$J$22,IF(MONTH(B509)=7,'General Calculation'!$K$22,IF(MONTH(B509)=8,'General Calculation'!$L$22,IF(MONTH(B509)=9,'General Calculation'!$M$22,IF(MONTH(B509)=10,'General Calculation'!$N$22,IF(MONTH(B509)=11,'General Calculation'!$O$22,IF(MONTH(B509)=12,'General Calculation'!$P$22,""))))))))))))</f>
        <v>5.4600000000000009</v>
      </c>
      <c r="E509" t="str">
        <f>IF(C509="Initial Stage",'Calculation Sheet Crop 1'!$M$6,IF(C509="Crop Development Phase",'Calculation Sheet Crop 1'!$M$7,IF(C509="Mid Season",'Calculation Sheet Crop 1'!$M$8,IF(C509="Late Season Stage",'Calculation Sheet Crop 1'!$M$9,""))))</f>
        <v/>
      </c>
      <c r="F509">
        <f t="shared" si="92"/>
        <v>0</v>
      </c>
      <c r="P509">
        <f t="shared" si="93"/>
        <v>0</v>
      </c>
      <c r="Q509">
        <f t="shared" si="94"/>
        <v>0</v>
      </c>
      <c r="R509">
        <f t="shared" si="95"/>
        <v>0</v>
      </c>
      <c r="S509">
        <f t="shared" si="96"/>
        <v>0</v>
      </c>
      <c r="T509">
        <f t="shared" si="97"/>
        <v>0</v>
      </c>
      <c r="U509">
        <f t="shared" si="98"/>
        <v>0</v>
      </c>
      <c r="V509">
        <f t="shared" si="99"/>
        <v>0</v>
      </c>
      <c r="W509">
        <f t="shared" si="100"/>
        <v>0</v>
      </c>
      <c r="X509">
        <f t="shared" si="101"/>
        <v>0</v>
      </c>
      <c r="Y509">
        <f t="shared" si="102"/>
        <v>0</v>
      </c>
      <c r="Z509">
        <f t="shared" si="103"/>
        <v>0</v>
      </c>
      <c r="AA509">
        <f t="shared" si="104"/>
        <v>0</v>
      </c>
    </row>
    <row r="510" spans="2:27">
      <c r="B510" s="3">
        <v>43239</v>
      </c>
      <c r="C510" t="str">
        <f>IF(AND(B510&gt;='Calculation Sheet Crop 1'!$K$6,B510&lt;='Calculation Sheet Crop 1'!$L$6),"Initial Stage",IF(AND(B510+1&gt;'Calculation Sheet Crop 1'!$K$7,B510&lt;='Calculation Sheet Crop 1'!$L$7),"Crop Development Phase",IF(AND(B510+1&gt;'Calculation Sheet Crop 1'!$K$8,B510&lt;'Calculation Sheet Crop 1'!$L$8+1),"Mid Season",IF(AND(B510+1&gt;'Calculation Sheet Crop 1'!$K$9,B510-1&lt;'Calculation Sheet Crop 1'!$L$9),"Late Season Stage",""))))</f>
        <v/>
      </c>
      <c r="D510">
        <f>IF(MONTH(B510)=1,'General Calculation'!$E$22,IF(MONTH(B510)=2,'General Calculation'!$F$22,IF(MONTH(B510)=3,'General Calculation'!$G$22,IF(MONTH(B510)=4,'General Calculation'!$H$22,IF(MONTH(B510)=5,'General Calculation'!$I$22,IF(MONTH(B510)=6,'General Calculation'!$J$22,IF(MONTH(B510)=7,'General Calculation'!$K$22,IF(MONTH(B510)=8,'General Calculation'!$L$22,IF(MONTH(B510)=9,'General Calculation'!$M$22,IF(MONTH(B510)=10,'General Calculation'!$N$22,IF(MONTH(B510)=11,'General Calculation'!$O$22,IF(MONTH(B510)=12,'General Calculation'!$P$22,""))))))))))))</f>
        <v>5.4600000000000009</v>
      </c>
      <c r="E510" t="str">
        <f>IF(C510="Initial Stage",'Calculation Sheet Crop 1'!$M$6,IF(C510="Crop Development Phase",'Calculation Sheet Crop 1'!$M$7,IF(C510="Mid Season",'Calculation Sheet Crop 1'!$M$8,IF(C510="Late Season Stage",'Calculation Sheet Crop 1'!$M$9,""))))</f>
        <v/>
      </c>
      <c r="F510">
        <f t="shared" si="92"/>
        <v>0</v>
      </c>
      <c r="P510">
        <f t="shared" si="93"/>
        <v>0</v>
      </c>
      <c r="Q510">
        <f t="shared" si="94"/>
        <v>0</v>
      </c>
      <c r="R510">
        <f t="shared" si="95"/>
        <v>0</v>
      </c>
      <c r="S510">
        <f t="shared" si="96"/>
        <v>0</v>
      </c>
      <c r="T510">
        <f t="shared" si="97"/>
        <v>0</v>
      </c>
      <c r="U510">
        <f t="shared" si="98"/>
        <v>0</v>
      </c>
      <c r="V510">
        <f t="shared" si="99"/>
        <v>0</v>
      </c>
      <c r="W510">
        <f t="shared" si="100"/>
        <v>0</v>
      </c>
      <c r="X510">
        <f t="shared" si="101"/>
        <v>0</v>
      </c>
      <c r="Y510">
        <f t="shared" si="102"/>
        <v>0</v>
      </c>
      <c r="Z510">
        <f t="shared" si="103"/>
        <v>0</v>
      </c>
      <c r="AA510">
        <f t="shared" si="104"/>
        <v>0</v>
      </c>
    </row>
    <row r="511" spans="2:27">
      <c r="B511" s="3">
        <v>43240</v>
      </c>
      <c r="C511" t="str">
        <f>IF(AND(B511&gt;='Calculation Sheet Crop 1'!$K$6,B511&lt;='Calculation Sheet Crop 1'!$L$6),"Initial Stage",IF(AND(B511+1&gt;'Calculation Sheet Crop 1'!$K$7,B511&lt;='Calculation Sheet Crop 1'!$L$7),"Crop Development Phase",IF(AND(B511+1&gt;'Calculation Sheet Crop 1'!$K$8,B511&lt;'Calculation Sheet Crop 1'!$L$8+1),"Mid Season",IF(AND(B511+1&gt;'Calculation Sheet Crop 1'!$K$9,B511-1&lt;'Calculation Sheet Crop 1'!$L$9),"Late Season Stage",""))))</f>
        <v/>
      </c>
      <c r="D511">
        <f>IF(MONTH(B511)=1,'General Calculation'!$E$22,IF(MONTH(B511)=2,'General Calculation'!$F$22,IF(MONTH(B511)=3,'General Calculation'!$G$22,IF(MONTH(B511)=4,'General Calculation'!$H$22,IF(MONTH(B511)=5,'General Calculation'!$I$22,IF(MONTH(B511)=6,'General Calculation'!$J$22,IF(MONTH(B511)=7,'General Calculation'!$K$22,IF(MONTH(B511)=8,'General Calculation'!$L$22,IF(MONTH(B511)=9,'General Calculation'!$M$22,IF(MONTH(B511)=10,'General Calculation'!$N$22,IF(MONTH(B511)=11,'General Calculation'!$O$22,IF(MONTH(B511)=12,'General Calculation'!$P$22,""))))))))))))</f>
        <v>5.4600000000000009</v>
      </c>
      <c r="E511" t="str">
        <f>IF(C511="Initial Stage",'Calculation Sheet Crop 1'!$M$6,IF(C511="Crop Development Phase",'Calculation Sheet Crop 1'!$M$7,IF(C511="Mid Season",'Calculation Sheet Crop 1'!$M$8,IF(C511="Late Season Stage",'Calculation Sheet Crop 1'!$M$9,""))))</f>
        <v/>
      </c>
      <c r="F511">
        <f t="shared" si="92"/>
        <v>0</v>
      </c>
      <c r="P511">
        <f t="shared" si="93"/>
        <v>0</v>
      </c>
      <c r="Q511">
        <f t="shared" si="94"/>
        <v>0</v>
      </c>
      <c r="R511">
        <f t="shared" si="95"/>
        <v>0</v>
      </c>
      <c r="S511">
        <f t="shared" si="96"/>
        <v>0</v>
      </c>
      <c r="T511">
        <f t="shared" si="97"/>
        <v>0</v>
      </c>
      <c r="U511">
        <f t="shared" si="98"/>
        <v>0</v>
      </c>
      <c r="V511">
        <f t="shared" si="99"/>
        <v>0</v>
      </c>
      <c r="W511">
        <f t="shared" si="100"/>
        <v>0</v>
      </c>
      <c r="X511">
        <f t="shared" si="101"/>
        <v>0</v>
      </c>
      <c r="Y511">
        <f t="shared" si="102"/>
        <v>0</v>
      </c>
      <c r="Z511">
        <f t="shared" si="103"/>
        <v>0</v>
      </c>
      <c r="AA511">
        <f t="shared" si="104"/>
        <v>0</v>
      </c>
    </row>
    <row r="512" spans="2:27">
      <c r="B512" s="3">
        <v>43241</v>
      </c>
      <c r="C512" t="str">
        <f>IF(AND(B512&gt;='Calculation Sheet Crop 1'!$K$6,B512&lt;='Calculation Sheet Crop 1'!$L$6),"Initial Stage",IF(AND(B512+1&gt;'Calculation Sheet Crop 1'!$K$7,B512&lt;='Calculation Sheet Crop 1'!$L$7),"Crop Development Phase",IF(AND(B512+1&gt;'Calculation Sheet Crop 1'!$K$8,B512&lt;'Calculation Sheet Crop 1'!$L$8+1),"Mid Season",IF(AND(B512+1&gt;'Calculation Sheet Crop 1'!$K$9,B512-1&lt;'Calculation Sheet Crop 1'!$L$9),"Late Season Stage",""))))</f>
        <v/>
      </c>
      <c r="D512">
        <f>IF(MONTH(B512)=1,'General Calculation'!$E$22,IF(MONTH(B512)=2,'General Calculation'!$F$22,IF(MONTH(B512)=3,'General Calculation'!$G$22,IF(MONTH(B512)=4,'General Calculation'!$H$22,IF(MONTH(B512)=5,'General Calculation'!$I$22,IF(MONTH(B512)=6,'General Calculation'!$J$22,IF(MONTH(B512)=7,'General Calculation'!$K$22,IF(MONTH(B512)=8,'General Calculation'!$L$22,IF(MONTH(B512)=9,'General Calculation'!$M$22,IF(MONTH(B512)=10,'General Calculation'!$N$22,IF(MONTH(B512)=11,'General Calculation'!$O$22,IF(MONTH(B512)=12,'General Calculation'!$P$22,""))))))))))))</f>
        <v>5.4600000000000009</v>
      </c>
      <c r="E512" t="str">
        <f>IF(C512="Initial Stage",'Calculation Sheet Crop 1'!$M$6,IF(C512="Crop Development Phase",'Calculation Sheet Crop 1'!$M$7,IF(C512="Mid Season",'Calculation Sheet Crop 1'!$M$8,IF(C512="Late Season Stage",'Calculation Sheet Crop 1'!$M$9,""))))</f>
        <v/>
      </c>
      <c r="F512">
        <f t="shared" si="92"/>
        <v>0</v>
      </c>
      <c r="P512">
        <f t="shared" si="93"/>
        <v>0</v>
      </c>
      <c r="Q512">
        <f t="shared" si="94"/>
        <v>0</v>
      </c>
      <c r="R512">
        <f t="shared" si="95"/>
        <v>0</v>
      </c>
      <c r="S512">
        <f t="shared" si="96"/>
        <v>0</v>
      </c>
      <c r="T512">
        <f t="shared" si="97"/>
        <v>0</v>
      </c>
      <c r="U512">
        <f t="shared" si="98"/>
        <v>0</v>
      </c>
      <c r="V512">
        <f t="shared" si="99"/>
        <v>0</v>
      </c>
      <c r="W512">
        <f t="shared" si="100"/>
        <v>0</v>
      </c>
      <c r="X512">
        <f t="shared" si="101"/>
        <v>0</v>
      </c>
      <c r="Y512">
        <f t="shared" si="102"/>
        <v>0</v>
      </c>
      <c r="Z512">
        <f t="shared" si="103"/>
        <v>0</v>
      </c>
      <c r="AA512">
        <f t="shared" si="104"/>
        <v>0</v>
      </c>
    </row>
    <row r="513" spans="2:27">
      <c r="B513" s="3">
        <v>43242</v>
      </c>
      <c r="C513" t="str">
        <f>IF(AND(B513&gt;='Calculation Sheet Crop 1'!$K$6,B513&lt;='Calculation Sheet Crop 1'!$L$6),"Initial Stage",IF(AND(B513+1&gt;'Calculation Sheet Crop 1'!$K$7,B513&lt;='Calculation Sheet Crop 1'!$L$7),"Crop Development Phase",IF(AND(B513+1&gt;'Calculation Sheet Crop 1'!$K$8,B513&lt;'Calculation Sheet Crop 1'!$L$8+1),"Mid Season",IF(AND(B513+1&gt;'Calculation Sheet Crop 1'!$K$9,B513-1&lt;'Calculation Sheet Crop 1'!$L$9),"Late Season Stage",""))))</f>
        <v/>
      </c>
      <c r="D513">
        <f>IF(MONTH(B513)=1,'General Calculation'!$E$22,IF(MONTH(B513)=2,'General Calculation'!$F$22,IF(MONTH(B513)=3,'General Calculation'!$G$22,IF(MONTH(B513)=4,'General Calculation'!$H$22,IF(MONTH(B513)=5,'General Calculation'!$I$22,IF(MONTH(B513)=6,'General Calculation'!$J$22,IF(MONTH(B513)=7,'General Calculation'!$K$22,IF(MONTH(B513)=8,'General Calculation'!$L$22,IF(MONTH(B513)=9,'General Calculation'!$M$22,IF(MONTH(B513)=10,'General Calculation'!$N$22,IF(MONTH(B513)=11,'General Calculation'!$O$22,IF(MONTH(B513)=12,'General Calculation'!$P$22,""))))))))))))</f>
        <v>5.4600000000000009</v>
      </c>
      <c r="E513" t="str">
        <f>IF(C513="Initial Stage",'Calculation Sheet Crop 1'!$M$6,IF(C513="Crop Development Phase",'Calculation Sheet Crop 1'!$M$7,IF(C513="Mid Season",'Calculation Sheet Crop 1'!$M$8,IF(C513="Late Season Stage",'Calculation Sheet Crop 1'!$M$9,""))))</f>
        <v/>
      </c>
      <c r="F513">
        <f t="shared" si="92"/>
        <v>0</v>
      </c>
      <c r="P513">
        <f t="shared" si="93"/>
        <v>0</v>
      </c>
      <c r="Q513">
        <f t="shared" si="94"/>
        <v>0</v>
      </c>
      <c r="R513">
        <f t="shared" si="95"/>
        <v>0</v>
      </c>
      <c r="S513">
        <f t="shared" si="96"/>
        <v>0</v>
      </c>
      <c r="T513">
        <f t="shared" si="97"/>
        <v>0</v>
      </c>
      <c r="U513">
        <f t="shared" si="98"/>
        <v>0</v>
      </c>
      <c r="V513">
        <f t="shared" si="99"/>
        <v>0</v>
      </c>
      <c r="W513">
        <f t="shared" si="100"/>
        <v>0</v>
      </c>
      <c r="X513">
        <f t="shared" si="101"/>
        <v>0</v>
      </c>
      <c r="Y513">
        <f t="shared" si="102"/>
        <v>0</v>
      </c>
      <c r="Z513">
        <f t="shared" si="103"/>
        <v>0</v>
      </c>
      <c r="AA513">
        <f t="shared" si="104"/>
        <v>0</v>
      </c>
    </row>
    <row r="514" spans="2:27">
      <c r="B514" s="3">
        <v>43243</v>
      </c>
      <c r="C514" t="str">
        <f>IF(AND(B514&gt;='Calculation Sheet Crop 1'!$K$6,B514&lt;='Calculation Sheet Crop 1'!$L$6),"Initial Stage",IF(AND(B514+1&gt;'Calculation Sheet Crop 1'!$K$7,B514&lt;='Calculation Sheet Crop 1'!$L$7),"Crop Development Phase",IF(AND(B514+1&gt;'Calculation Sheet Crop 1'!$K$8,B514&lt;'Calculation Sheet Crop 1'!$L$8+1),"Mid Season",IF(AND(B514+1&gt;'Calculation Sheet Crop 1'!$K$9,B514-1&lt;'Calculation Sheet Crop 1'!$L$9),"Late Season Stage",""))))</f>
        <v/>
      </c>
      <c r="D514">
        <f>IF(MONTH(B514)=1,'General Calculation'!$E$22,IF(MONTH(B514)=2,'General Calculation'!$F$22,IF(MONTH(B514)=3,'General Calculation'!$G$22,IF(MONTH(B514)=4,'General Calculation'!$H$22,IF(MONTH(B514)=5,'General Calculation'!$I$22,IF(MONTH(B514)=6,'General Calculation'!$J$22,IF(MONTH(B514)=7,'General Calculation'!$K$22,IF(MONTH(B514)=8,'General Calculation'!$L$22,IF(MONTH(B514)=9,'General Calculation'!$M$22,IF(MONTH(B514)=10,'General Calculation'!$N$22,IF(MONTH(B514)=11,'General Calculation'!$O$22,IF(MONTH(B514)=12,'General Calculation'!$P$22,""))))))))))))</f>
        <v>5.4600000000000009</v>
      </c>
      <c r="E514" t="str">
        <f>IF(C514="Initial Stage",'Calculation Sheet Crop 1'!$M$6,IF(C514="Crop Development Phase",'Calculation Sheet Crop 1'!$M$7,IF(C514="Mid Season",'Calculation Sheet Crop 1'!$M$8,IF(C514="Late Season Stage",'Calculation Sheet Crop 1'!$M$9,""))))</f>
        <v/>
      </c>
      <c r="F514">
        <f t="shared" si="92"/>
        <v>0</v>
      </c>
      <c r="P514">
        <f t="shared" si="93"/>
        <v>0</v>
      </c>
      <c r="Q514">
        <f t="shared" si="94"/>
        <v>0</v>
      </c>
      <c r="R514">
        <f t="shared" si="95"/>
        <v>0</v>
      </c>
      <c r="S514">
        <f t="shared" si="96"/>
        <v>0</v>
      </c>
      <c r="T514">
        <f t="shared" si="97"/>
        <v>0</v>
      </c>
      <c r="U514">
        <f t="shared" si="98"/>
        <v>0</v>
      </c>
      <c r="V514">
        <f t="shared" si="99"/>
        <v>0</v>
      </c>
      <c r="W514">
        <f t="shared" si="100"/>
        <v>0</v>
      </c>
      <c r="X514">
        <f t="shared" si="101"/>
        <v>0</v>
      </c>
      <c r="Y514">
        <f t="shared" si="102"/>
        <v>0</v>
      </c>
      <c r="Z514">
        <f t="shared" si="103"/>
        <v>0</v>
      </c>
      <c r="AA514">
        <f t="shared" si="104"/>
        <v>0</v>
      </c>
    </row>
    <row r="515" spans="2:27">
      <c r="B515" s="3">
        <v>43244</v>
      </c>
      <c r="C515" t="str">
        <f>IF(AND(B515&gt;='Calculation Sheet Crop 1'!$K$6,B515&lt;='Calculation Sheet Crop 1'!$L$6),"Initial Stage",IF(AND(B515+1&gt;'Calculation Sheet Crop 1'!$K$7,B515&lt;='Calculation Sheet Crop 1'!$L$7),"Crop Development Phase",IF(AND(B515+1&gt;'Calculation Sheet Crop 1'!$K$8,B515&lt;'Calculation Sheet Crop 1'!$L$8+1),"Mid Season",IF(AND(B515+1&gt;'Calculation Sheet Crop 1'!$K$9,B515-1&lt;'Calculation Sheet Crop 1'!$L$9),"Late Season Stage",""))))</f>
        <v/>
      </c>
      <c r="D515">
        <f>IF(MONTH(B515)=1,'General Calculation'!$E$22,IF(MONTH(B515)=2,'General Calculation'!$F$22,IF(MONTH(B515)=3,'General Calculation'!$G$22,IF(MONTH(B515)=4,'General Calculation'!$H$22,IF(MONTH(B515)=5,'General Calculation'!$I$22,IF(MONTH(B515)=6,'General Calculation'!$J$22,IF(MONTH(B515)=7,'General Calculation'!$K$22,IF(MONTH(B515)=8,'General Calculation'!$L$22,IF(MONTH(B515)=9,'General Calculation'!$M$22,IF(MONTH(B515)=10,'General Calculation'!$N$22,IF(MONTH(B515)=11,'General Calculation'!$O$22,IF(MONTH(B515)=12,'General Calculation'!$P$22,""))))))))))))</f>
        <v>5.4600000000000009</v>
      </c>
      <c r="E515" t="str">
        <f>IF(C515="Initial Stage",'Calculation Sheet Crop 1'!$M$6,IF(C515="Crop Development Phase",'Calculation Sheet Crop 1'!$M$7,IF(C515="Mid Season",'Calculation Sheet Crop 1'!$M$8,IF(C515="Late Season Stage",'Calculation Sheet Crop 1'!$M$9,""))))</f>
        <v/>
      </c>
      <c r="F515">
        <f t="shared" si="92"/>
        <v>0</v>
      </c>
      <c r="P515">
        <f t="shared" si="93"/>
        <v>0</v>
      </c>
      <c r="Q515">
        <f t="shared" si="94"/>
        <v>0</v>
      </c>
      <c r="R515">
        <f t="shared" si="95"/>
        <v>0</v>
      </c>
      <c r="S515">
        <f t="shared" si="96"/>
        <v>0</v>
      </c>
      <c r="T515">
        <f t="shared" si="97"/>
        <v>0</v>
      </c>
      <c r="U515">
        <f t="shared" si="98"/>
        <v>0</v>
      </c>
      <c r="V515">
        <f t="shared" si="99"/>
        <v>0</v>
      </c>
      <c r="W515">
        <f t="shared" si="100"/>
        <v>0</v>
      </c>
      <c r="X515">
        <f t="shared" si="101"/>
        <v>0</v>
      </c>
      <c r="Y515">
        <f t="shared" si="102"/>
        <v>0</v>
      </c>
      <c r="Z515">
        <f t="shared" si="103"/>
        <v>0</v>
      </c>
      <c r="AA515">
        <f t="shared" si="104"/>
        <v>0</v>
      </c>
    </row>
    <row r="516" spans="2:27">
      <c r="B516" s="3">
        <v>43245</v>
      </c>
      <c r="C516" t="str">
        <f>IF(AND(B516&gt;='Calculation Sheet Crop 1'!$K$6,B516&lt;='Calculation Sheet Crop 1'!$L$6),"Initial Stage",IF(AND(B516+1&gt;'Calculation Sheet Crop 1'!$K$7,B516&lt;='Calculation Sheet Crop 1'!$L$7),"Crop Development Phase",IF(AND(B516+1&gt;'Calculation Sheet Crop 1'!$K$8,B516&lt;'Calculation Sheet Crop 1'!$L$8+1),"Mid Season",IF(AND(B516+1&gt;'Calculation Sheet Crop 1'!$K$9,B516-1&lt;'Calculation Sheet Crop 1'!$L$9),"Late Season Stage",""))))</f>
        <v/>
      </c>
      <c r="D516">
        <f>IF(MONTH(B516)=1,'General Calculation'!$E$22,IF(MONTH(B516)=2,'General Calculation'!$F$22,IF(MONTH(B516)=3,'General Calculation'!$G$22,IF(MONTH(B516)=4,'General Calculation'!$H$22,IF(MONTH(B516)=5,'General Calculation'!$I$22,IF(MONTH(B516)=6,'General Calculation'!$J$22,IF(MONTH(B516)=7,'General Calculation'!$K$22,IF(MONTH(B516)=8,'General Calculation'!$L$22,IF(MONTH(B516)=9,'General Calculation'!$M$22,IF(MONTH(B516)=10,'General Calculation'!$N$22,IF(MONTH(B516)=11,'General Calculation'!$O$22,IF(MONTH(B516)=12,'General Calculation'!$P$22,""))))))))))))</f>
        <v>5.4600000000000009</v>
      </c>
      <c r="E516" t="str">
        <f>IF(C516="Initial Stage",'Calculation Sheet Crop 1'!$M$6,IF(C516="Crop Development Phase",'Calculation Sheet Crop 1'!$M$7,IF(C516="Mid Season",'Calculation Sheet Crop 1'!$M$8,IF(C516="Late Season Stage",'Calculation Sheet Crop 1'!$M$9,""))))</f>
        <v/>
      </c>
      <c r="F516">
        <f t="shared" si="92"/>
        <v>0</v>
      </c>
      <c r="P516">
        <f t="shared" si="93"/>
        <v>0</v>
      </c>
      <c r="Q516">
        <f t="shared" si="94"/>
        <v>0</v>
      </c>
      <c r="R516">
        <f t="shared" si="95"/>
        <v>0</v>
      </c>
      <c r="S516">
        <f t="shared" si="96"/>
        <v>0</v>
      </c>
      <c r="T516">
        <f t="shared" si="97"/>
        <v>0</v>
      </c>
      <c r="U516">
        <f t="shared" si="98"/>
        <v>0</v>
      </c>
      <c r="V516">
        <f t="shared" si="99"/>
        <v>0</v>
      </c>
      <c r="W516">
        <f t="shared" si="100"/>
        <v>0</v>
      </c>
      <c r="X516">
        <f t="shared" si="101"/>
        <v>0</v>
      </c>
      <c r="Y516">
        <f t="shared" si="102"/>
        <v>0</v>
      </c>
      <c r="Z516">
        <f t="shared" si="103"/>
        <v>0</v>
      </c>
      <c r="AA516">
        <f t="shared" si="104"/>
        <v>0</v>
      </c>
    </row>
    <row r="517" spans="2:27">
      <c r="B517" s="3">
        <v>43246</v>
      </c>
      <c r="C517" t="str">
        <f>IF(AND(B517&gt;='Calculation Sheet Crop 1'!$K$6,B517&lt;='Calculation Sheet Crop 1'!$L$6),"Initial Stage",IF(AND(B517+1&gt;'Calculation Sheet Crop 1'!$K$7,B517&lt;='Calculation Sheet Crop 1'!$L$7),"Crop Development Phase",IF(AND(B517+1&gt;'Calculation Sheet Crop 1'!$K$8,B517&lt;'Calculation Sheet Crop 1'!$L$8+1),"Mid Season",IF(AND(B517+1&gt;'Calculation Sheet Crop 1'!$K$9,B517-1&lt;'Calculation Sheet Crop 1'!$L$9),"Late Season Stage",""))))</f>
        <v/>
      </c>
      <c r="D517">
        <f>IF(MONTH(B517)=1,'General Calculation'!$E$22,IF(MONTH(B517)=2,'General Calculation'!$F$22,IF(MONTH(B517)=3,'General Calculation'!$G$22,IF(MONTH(B517)=4,'General Calculation'!$H$22,IF(MONTH(B517)=5,'General Calculation'!$I$22,IF(MONTH(B517)=6,'General Calculation'!$J$22,IF(MONTH(B517)=7,'General Calculation'!$K$22,IF(MONTH(B517)=8,'General Calculation'!$L$22,IF(MONTH(B517)=9,'General Calculation'!$M$22,IF(MONTH(B517)=10,'General Calculation'!$N$22,IF(MONTH(B517)=11,'General Calculation'!$O$22,IF(MONTH(B517)=12,'General Calculation'!$P$22,""))))))))))))</f>
        <v>5.4600000000000009</v>
      </c>
      <c r="E517" t="str">
        <f>IF(C517="Initial Stage",'Calculation Sheet Crop 1'!$M$6,IF(C517="Crop Development Phase",'Calculation Sheet Crop 1'!$M$7,IF(C517="Mid Season",'Calculation Sheet Crop 1'!$M$8,IF(C517="Late Season Stage",'Calculation Sheet Crop 1'!$M$9,""))))</f>
        <v/>
      </c>
      <c r="F517">
        <f t="shared" si="92"/>
        <v>0</v>
      </c>
      <c r="P517">
        <f t="shared" si="93"/>
        <v>0</v>
      </c>
      <c r="Q517">
        <f t="shared" si="94"/>
        <v>0</v>
      </c>
      <c r="R517">
        <f t="shared" si="95"/>
        <v>0</v>
      </c>
      <c r="S517">
        <f t="shared" si="96"/>
        <v>0</v>
      </c>
      <c r="T517">
        <f t="shared" si="97"/>
        <v>0</v>
      </c>
      <c r="U517">
        <f t="shared" si="98"/>
        <v>0</v>
      </c>
      <c r="V517">
        <f t="shared" si="99"/>
        <v>0</v>
      </c>
      <c r="W517">
        <f t="shared" si="100"/>
        <v>0</v>
      </c>
      <c r="X517">
        <f t="shared" si="101"/>
        <v>0</v>
      </c>
      <c r="Y517">
        <f t="shared" si="102"/>
        <v>0</v>
      </c>
      <c r="Z517">
        <f t="shared" si="103"/>
        <v>0</v>
      </c>
      <c r="AA517">
        <f t="shared" si="104"/>
        <v>0</v>
      </c>
    </row>
    <row r="518" spans="2:27">
      <c r="B518" s="3">
        <v>43247</v>
      </c>
      <c r="C518" t="str">
        <f>IF(AND(B518&gt;='Calculation Sheet Crop 1'!$K$6,B518&lt;='Calculation Sheet Crop 1'!$L$6),"Initial Stage",IF(AND(B518+1&gt;'Calculation Sheet Crop 1'!$K$7,B518&lt;='Calculation Sheet Crop 1'!$L$7),"Crop Development Phase",IF(AND(B518+1&gt;'Calculation Sheet Crop 1'!$K$8,B518&lt;'Calculation Sheet Crop 1'!$L$8+1),"Mid Season",IF(AND(B518+1&gt;'Calculation Sheet Crop 1'!$K$9,B518-1&lt;'Calculation Sheet Crop 1'!$L$9),"Late Season Stage",""))))</f>
        <v/>
      </c>
      <c r="D518">
        <f>IF(MONTH(B518)=1,'General Calculation'!$E$22,IF(MONTH(B518)=2,'General Calculation'!$F$22,IF(MONTH(B518)=3,'General Calculation'!$G$22,IF(MONTH(B518)=4,'General Calculation'!$H$22,IF(MONTH(B518)=5,'General Calculation'!$I$22,IF(MONTH(B518)=6,'General Calculation'!$J$22,IF(MONTH(B518)=7,'General Calculation'!$K$22,IF(MONTH(B518)=8,'General Calculation'!$L$22,IF(MONTH(B518)=9,'General Calculation'!$M$22,IF(MONTH(B518)=10,'General Calculation'!$N$22,IF(MONTH(B518)=11,'General Calculation'!$O$22,IF(MONTH(B518)=12,'General Calculation'!$P$22,""))))))))))))</f>
        <v>5.4600000000000009</v>
      </c>
      <c r="E518" t="str">
        <f>IF(C518="Initial Stage",'Calculation Sheet Crop 1'!$M$6,IF(C518="Crop Development Phase",'Calculation Sheet Crop 1'!$M$7,IF(C518="Mid Season",'Calculation Sheet Crop 1'!$M$8,IF(C518="Late Season Stage",'Calculation Sheet Crop 1'!$M$9,""))))</f>
        <v/>
      </c>
      <c r="F518">
        <f t="shared" si="92"/>
        <v>0</v>
      </c>
      <c r="P518">
        <f t="shared" si="93"/>
        <v>0</v>
      </c>
      <c r="Q518">
        <f t="shared" si="94"/>
        <v>0</v>
      </c>
      <c r="R518">
        <f t="shared" si="95"/>
        <v>0</v>
      </c>
      <c r="S518">
        <f t="shared" si="96"/>
        <v>0</v>
      </c>
      <c r="T518">
        <f t="shared" si="97"/>
        <v>0</v>
      </c>
      <c r="U518">
        <f t="shared" si="98"/>
        <v>0</v>
      </c>
      <c r="V518">
        <f t="shared" si="99"/>
        <v>0</v>
      </c>
      <c r="W518">
        <f t="shared" si="100"/>
        <v>0</v>
      </c>
      <c r="X518">
        <f t="shared" si="101"/>
        <v>0</v>
      </c>
      <c r="Y518">
        <f t="shared" si="102"/>
        <v>0</v>
      </c>
      <c r="Z518">
        <f t="shared" si="103"/>
        <v>0</v>
      </c>
      <c r="AA518">
        <f t="shared" si="104"/>
        <v>0</v>
      </c>
    </row>
    <row r="519" spans="2:27">
      <c r="B519" s="3">
        <v>43248</v>
      </c>
      <c r="C519" t="str">
        <f>IF(AND(B519&gt;='Calculation Sheet Crop 1'!$K$6,B519&lt;='Calculation Sheet Crop 1'!$L$6),"Initial Stage",IF(AND(B519+1&gt;'Calculation Sheet Crop 1'!$K$7,B519&lt;='Calculation Sheet Crop 1'!$L$7),"Crop Development Phase",IF(AND(B519+1&gt;'Calculation Sheet Crop 1'!$K$8,B519&lt;'Calculation Sheet Crop 1'!$L$8+1),"Mid Season",IF(AND(B519+1&gt;'Calculation Sheet Crop 1'!$K$9,B519-1&lt;'Calculation Sheet Crop 1'!$L$9),"Late Season Stage",""))))</f>
        <v/>
      </c>
      <c r="D519">
        <f>IF(MONTH(B519)=1,'General Calculation'!$E$22,IF(MONTH(B519)=2,'General Calculation'!$F$22,IF(MONTH(B519)=3,'General Calculation'!$G$22,IF(MONTH(B519)=4,'General Calculation'!$H$22,IF(MONTH(B519)=5,'General Calculation'!$I$22,IF(MONTH(B519)=6,'General Calculation'!$J$22,IF(MONTH(B519)=7,'General Calculation'!$K$22,IF(MONTH(B519)=8,'General Calculation'!$L$22,IF(MONTH(B519)=9,'General Calculation'!$M$22,IF(MONTH(B519)=10,'General Calculation'!$N$22,IF(MONTH(B519)=11,'General Calculation'!$O$22,IF(MONTH(B519)=12,'General Calculation'!$P$22,""))))))))))))</f>
        <v>5.4600000000000009</v>
      </c>
      <c r="E519" t="str">
        <f>IF(C519="Initial Stage",'Calculation Sheet Crop 1'!$M$6,IF(C519="Crop Development Phase",'Calculation Sheet Crop 1'!$M$7,IF(C519="Mid Season",'Calculation Sheet Crop 1'!$M$8,IF(C519="Late Season Stage",'Calculation Sheet Crop 1'!$M$9,""))))</f>
        <v/>
      </c>
      <c r="F519">
        <f t="shared" si="92"/>
        <v>0</v>
      </c>
      <c r="P519">
        <f t="shared" si="93"/>
        <v>0</v>
      </c>
      <c r="Q519">
        <f t="shared" si="94"/>
        <v>0</v>
      </c>
      <c r="R519">
        <f t="shared" si="95"/>
        <v>0</v>
      </c>
      <c r="S519">
        <f t="shared" si="96"/>
        <v>0</v>
      </c>
      <c r="T519">
        <f t="shared" si="97"/>
        <v>0</v>
      </c>
      <c r="U519">
        <f t="shared" si="98"/>
        <v>0</v>
      </c>
      <c r="V519">
        <f t="shared" si="99"/>
        <v>0</v>
      </c>
      <c r="W519">
        <f t="shared" si="100"/>
        <v>0</v>
      </c>
      <c r="X519">
        <f t="shared" si="101"/>
        <v>0</v>
      </c>
      <c r="Y519">
        <f t="shared" si="102"/>
        <v>0</v>
      </c>
      <c r="Z519">
        <f t="shared" si="103"/>
        <v>0</v>
      </c>
      <c r="AA519">
        <f t="shared" si="104"/>
        <v>0</v>
      </c>
    </row>
    <row r="520" spans="2:27">
      <c r="B520" s="3">
        <v>43249</v>
      </c>
      <c r="C520" t="str">
        <f>IF(AND(B520&gt;='Calculation Sheet Crop 1'!$K$6,B520&lt;='Calculation Sheet Crop 1'!$L$6),"Initial Stage",IF(AND(B520+1&gt;'Calculation Sheet Crop 1'!$K$7,B520&lt;='Calculation Sheet Crop 1'!$L$7),"Crop Development Phase",IF(AND(B520+1&gt;'Calculation Sheet Crop 1'!$K$8,B520&lt;'Calculation Sheet Crop 1'!$L$8+1),"Mid Season",IF(AND(B520+1&gt;'Calculation Sheet Crop 1'!$K$9,B520-1&lt;'Calculation Sheet Crop 1'!$L$9),"Late Season Stage",""))))</f>
        <v/>
      </c>
      <c r="D520">
        <f>IF(MONTH(B520)=1,'General Calculation'!$E$22,IF(MONTH(B520)=2,'General Calculation'!$F$22,IF(MONTH(B520)=3,'General Calculation'!$G$22,IF(MONTH(B520)=4,'General Calculation'!$H$22,IF(MONTH(B520)=5,'General Calculation'!$I$22,IF(MONTH(B520)=6,'General Calculation'!$J$22,IF(MONTH(B520)=7,'General Calculation'!$K$22,IF(MONTH(B520)=8,'General Calculation'!$L$22,IF(MONTH(B520)=9,'General Calculation'!$M$22,IF(MONTH(B520)=10,'General Calculation'!$N$22,IF(MONTH(B520)=11,'General Calculation'!$O$22,IF(MONTH(B520)=12,'General Calculation'!$P$22,""))))))))))))</f>
        <v>5.4600000000000009</v>
      </c>
      <c r="E520" t="str">
        <f>IF(C520="Initial Stage",'Calculation Sheet Crop 1'!$M$6,IF(C520="Crop Development Phase",'Calculation Sheet Crop 1'!$M$7,IF(C520="Mid Season",'Calculation Sheet Crop 1'!$M$8,IF(C520="Late Season Stage",'Calculation Sheet Crop 1'!$M$9,""))))</f>
        <v/>
      </c>
      <c r="F520">
        <f t="shared" ref="F520:F583" si="105">IFERROR((D520*E520),0)</f>
        <v>0</v>
      </c>
      <c r="P520">
        <f t="shared" ref="P520:P583" si="106">IF(MONTH($B520)=1,$F520,0)</f>
        <v>0</v>
      </c>
      <c r="Q520">
        <f t="shared" ref="Q520:Q583" si="107">IF(MONTH($B520)=2,$F520,0)</f>
        <v>0</v>
      </c>
      <c r="R520">
        <f t="shared" ref="R520:R583" si="108">IF(MONTH($B520)=3,$F520,0)</f>
        <v>0</v>
      </c>
      <c r="S520">
        <f t="shared" ref="S520:S583" si="109">IF(MONTH($B520)=4,$F520,0)</f>
        <v>0</v>
      </c>
      <c r="T520">
        <f t="shared" ref="T520:T583" si="110">IF(MONTH($B520)=5,$F520,0)</f>
        <v>0</v>
      </c>
      <c r="U520">
        <f t="shared" ref="U520:U583" si="111">IF(MONTH($B520)=6,$F520,0)</f>
        <v>0</v>
      </c>
      <c r="V520">
        <f t="shared" ref="V520:V583" si="112">IF(MONTH($B520)=7,$F520,0)</f>
        <v>0</v>
      </c>
      <c r="W520">
        <f t="shared" ref="W520:W583" si="113">IF(MONTH($B520)=8,$F520,0)</f>
        <v>0</v>
      </c>
      <c r="X520">
        <f t="shared" ref="X520:X583" si="114">IF(MONTH($B520)=9,$F520,0)</f>
        <v>0</v>
      </c>
      <c r="Y520">
        <f t="shared" ref="Y520:Y583" si="115">IF(MONTH($B520)=10,$F520,0)</f>
        <v>0</v>
      </c>
      <c r="Z520">
        <f t="shared" ref="Z520:Z583" si="116">IF(MONTH($B520)=11,$F520,0)</f>
        <v>0</v>
      </c>
      <c r="AA520">
        <f t="shared" ref="AA520:AA583" si="117">IF(MONTH($B520)=12,$F520,0)</f>
        <v>0</v>
      </c>
    </row>
    <row r="521" spans="2:27">
      <c r="B521" s="3">
        <v>43250</v>
      </c>
      <c r="C521" t="str">
        <f>IF(AND(B521&gt;='Calculation Sheet Crop 1'!$K$6,B521&lt;='Calculation Sheet Crop 1'!$L$6),"Initial Stage",IF(AND(B521+1&gt;'Calculation Sheet Crop 1'!$K$7,B521&lt;='Calculation Sheet Crop 1'!$L$7),"Crop Development Phase",IF(AND(B521+1&gt;'Calculation Sheet Crop 1'!$K$8,B521&lt;'Calculation Sheet Crop 1'!$L$8+1),"Mid Season",IF(AND(B521+1&gt;'Calculation Sheet Crop 1'!$K$9,B521-1&lt;'Calculation Sheet Crop 1'!$L$9),"Late Season Stage",""))))</f>
        <v/>
      </c>
      <c r="D521">
        <f>IF(MONTH(B521)=1,'General Calculation'!$E$22,IF(MONTH(B521)=2,'General Calculation'!$F$22,IF(MONTH(B521)=3,'General Calculation'!$G$22,IF(MONTH(B521)=4,'General Calculation'!$H$22,IF(MONTH(B521)=5,'General Calculation'!$I$22,IF(MONTH(B521)=6,'General Calculation'!$J$22,IF(MONTH(B521)=7,'General Calculation'!$K$22,IF(MONTH(B521)=8,'General Calculation'!$L$22,IF(MONTH(B521)=9,'General Calculation'!$M$22,IF(MONTH(B521)=10,'General Calculation'!$N$22,IF(MONTH(B521)=11,'General Calculation'!$O$22,IF(MONTH(B521)=12,'General Calculation'!$P$22,""))))))))))))</f>
        <v>5.4600000000000009</v>
      </c>
      <c r="E521" t="str">
        <f>IF(C521="Initial Stage",'Calculation Sheet Crop 1'!$M$6,IF(C521="Crop Development Phase",'Calculation Sheet Crop 1'!$M$7,IF(C521="Mid Season",'Calculation Sheet Crop 1'!$M$8,IF(C521="Late Season Stage",'Calculation Sheet Crop 1'!$M$9,""))))</f>
        <v/>
      </c>
      <c r="F521">
        <f t="shared" si="105"/>
        <v>0</v>
      </c>
      <c r="P521">
        <f t="shared" si="106"/>
        <v>0</v>
      </c>
      <c r="Q521">
        <f t="shared" si="107"/>
        <v>0</v>
      </c>
      <c r="R521">
        <f t="shared" si="108"/>
        <v>0</v>
      </c>
      <c r="S521">
        <f t="shared" si="109"/>
        <v>0</v>
      </c>
      <c r="T521">
        <f t="shared" si="110"/>
        <v>0</v>
      </c>
      <c r="U521">
        <f t="shared" si="111"/>
        <v>0</v>
      </c>
      <c r="V521">
        <f t="shared" si="112"/>
        <v>0</v>
      </c>
      <c r="W521">
        <f t="shared" si="113"/>
        <v>0</v>
      </c>
      <c r="X521">
        <f t="shared" si="114"/>
        <v>0</v>
      </c>
      <c r="Y521">
        <f t="shared" si="115"/>
        <v>0</v>
      </c>
      <c r="Z521">
        <f t="shared" si="116"/>
        <v>0</v>
      </c>
      <c r="AA521">
        <f t="shared" si="117"/>
        <v>0</v>
      </c>
    </row>
    <row r="522" spans="2:27">
      <c r="B522" s="3">
        <v>43251</v>
      </c>
      <c r="C522" t="str">
        <f>IF(AND(B522&gt;='Calculation Sheet Crop 1'!$K$6,B522&lt;='Calculation Sheet Crop 1'!$L$6),"Initial Stage",IF(AND(B522+1&gt;'Calculation Sheet Crop 1'!$K$7,B522&lt;='Calculation Sheet Crop 1'!$L$7),"Crop Development Phase",IF(AND(B522+1&gt;'Calculation Sheet Crop 1'!$K$8,B522&lt;'Calculation Sheet Crop 1'!$L$8+1),"Mid Season",IF(AND(B522+1&gt;'Calculation Sheet Crop 1'!$K$9,B522-1&lt;'Calculation Sheet Crop 1'!$L$9),"Late Season Stage",""))))</f>
        <v/>
      </c>
      <c r="D522">
        <f>IF(MONTH(B522)=1,'General Calculation'!$E$22,IF(MONTH(B522)=2,'General Calculation'!$F$22,IF(MONTH(B522)=3,'General Calculation'!$G$22,IF(MONTH(B522)=4,'General Calculation'!$H$22,IF(MONTH(B522)=5,'General Calculation'!$I$22,IF(MONTH(B522)=6,'General Calculation'!$J$22,IF(MONTH(B522)=7,'General Calculation'!$K$22,IF(MONTH(B522)=8,'General Calculation'!$L$22,IF(MONTH(B522)=9,'General Calculation'!$M$22,IF(MONTH(B522)=10,'General Calculation'!$N$22,IF(MONTH(B522)=11,'General Calculation'!$O$22,IF(MONTH(B522)=12,'General Calculation'!$P$22,""))))))))))))</f>
        <v>5.4600000000000009</v>
      </c>
      <c r="E522" t="str">
        <f>IF(C522="Initial Stage",'Calculation Sheet Crop 1'!$M$6,IF(C522="Crop Development Phase",'Calculation Sheet Crop 1'!$M$7,IF(C522="Mid Season",'Calculation Sheet Crop 1'!$M$8,IF(C522="Late Season Stage",'Calculation Sheet Crop 1'!$M$9,""))))</f>
        <v/>
      </c>
      <c r="F522">
        <f t="shared" si="105"/>
        <v>0</v>
      </c>
      <c r="P522">
        <f t="shared" si="106"/>
        <v>0</v>
      </c>
      <c r="Q522">
        <f t="shared" si="107"/>
        <v>0</v>
      </c>
      <c r="R522">
        <f t="shared" si="108"/>
        <v>0</v>
      </c>
      <c r="S522">
        <f t="shared" si="109"/>
        <v>0</v>
      </c>
      <c r="T522">
        <f t="shared" si="110"/>
        <v>0</v>
      </c>
      <c r="U522">
        <f t="shared" si="111"/>
        <v>0</v>
      </c>
      <c r="V522">
        <f t="shared" si="112"/>
        <v>0</v>
      </c>
      <c r="W522">
        <f t="shared" si="113"/>
        <v>0</v>
      </c>
      <c r="X522">
        <f t="shared" si="114"/>
        <v>0</v>
      </c>
      <c r="Y522">
        <f t="shared" si="115"/>
        <v>0</v>
      </c>
      <c r="Z522">
        <f t="shared" si="116"/>
        <v>0</v>
      </c>
      <c r="AA522">
        <f t="shared" si="117"/>
        <v>0</v>
      </c>
    </row>
    <row r="523" spans="2:27">
      <c r="B523" s="3">
        <v>43252</v>
      </c>
      <c r="C523" t="str">
        <f>IF(AND(B523&gt;='Calculation Sheet Crop 1'!$K$6,B523&lt;='Calculation Sheet Crop 1'!$L$6),"Initial Stage",IF(AND(B523+1&gt;'Calculation Sheet Crop 1'!$K$7,B523&lt;='Calculation Sheet Crop 1'!$L$7),"Crop Development Phase",IF(AND(B523+1&gt;'Calculation Sheet Crop 1'!$K$8,B523&lt;'Calculation Sheet Crop 1'!$L$8+1),"Mid Season",IF(AND(B523+1&gt;'Calculation Sheet Crop 1'!$K$9,B523-1&lt;'Calculation Sheet Crop 1'!$L$9),"Late Season Stage",""))))</f>
        <v/>
      </c>
      <c r="D523">
        <f>IF(MONTH(B523)=1,'General Calculation'!$E$22,IF(MONTH(B523)=2,'General Calculation'!$F$22,IF(MONTH(B523)=3,'General Calculation'!$G$22,IF(MONTH(B523)=4,'General Calculation'!$H$22,IF(MONTH(B523)=5,'General Calculation'!$I$22,IF(MONTH(B523)=6,'General Calculation'!$J$22,IF(MONTH(B523)=7,'General Calculation'!$K$22,IF(MONTH(B523)=8,'General Calculation'!$L$22,IF(MONTH(B523)=9,'General Calculation'!$M$22,IF(MONTH(B523)=10,'General Calculation'!$N$22,IF(MONTH(B523)=11,'General Calculation'!$O$22,IF(MONTH(B523)=12,'General Calculation'!$P$22,""))))))))))))</f>
        <v>5.3881999999999994</v>
      </c>
      <c r="E523" t="str">
        <f>IF(C523="Initial Stage",'Calculation Sheet Crop 1'!$M$6,IF(C523="Crop Development Phase",'Calculation Sheet Crop 1'!$M$7,IF(C523="Mid Season",'Calculation Sheet Crop 1'!$M$8,IF(C523="Late Season Stage",'Calculation Sheet Crop 1'!$M$9,""))))</f>
        <v/>
      </c>
      <c r="F523">
        <f t="shared" si="105"/>
        <v>0</v>
      </c>
      <c r="P523">
        <f t="shared" si="106"/>
        <v>0</v>
      </c>
      <c r="Q523">
        <f t="shared" si="107"/>
        <v>0</v>
      </c>
      <c r="R523">
        <f t="shared" si="108"/>
        <v>0</v>
      </c>
      <c r="S523">
        <f t="shared" si="109"/>
        <v>0</v>
      </c>
      <c r="T523">
        <f t="shared" si="110"/>
        <v>0</v>
      </c>
      <c r="U523">
        <f t="shared" si="111"/>
        <v>0</v>
      </c>
      <c r="V523">
        <f t="shared" si="112"/>
        <v>0</v>
      </c>
      <c r="W523">
        <f t="shared" si="113"/>
        <v>0</v>
      </c>
      <c r="X523">
        <f t="shared" si="114"/>
        <v>0</v>
      </c>
      <c r="Y523">
        <f t="shared" si="115"/>
        <v>0</v>
      </c>
      <c r="Z523">
        <f t="shared" si="116"/>
        <v>0</v>
      </c>
      <c r="AA523">
        <f t="shared" si="117"/>
        <v>0</v>
      </c>
    </row>
    <row r="524" spans="2:27">
      <c r="B524" s="3">
        <v>43253</v>
      </c>
      <c r="C524" t="str">
        <f>IF(AND(B524&gt;='Calculation Sheet Crop 1'!$K$6,B524&lt;='Calculation Sheet Crop 1'!$L$6),"Initial Stage",IF(AND(B524+1&gt;'Calculation Sheet Crop 1'!$K$7,B524&lt;='Calculation Sheet Crop 1'!$L$7),"Crop Development Phase",IF(AND(B524+1&gt;'Calculation Sheet Crop 1'!$K$8,B524&lt;'Calculation Sheet Crop 1'!$L$8+1),"Mid Season",IF(AND(B524+1&gt;'Calculation Sheet Crop 1'!$K$9,B524-1&lt;'Calculation Sheet Crop 1'!$L$9),"Late Season Stage",""))))</f>
        <v/>
      </c>
      <c r="D524">
        <f>IF(MONTH(B524)=1,'General Calculation'!$E$22,IF(MONTH(B524)=2,'General Calculation'!$F$22,IF(MONTH(B524)=3,'General Calculation'!$G$22,IF(MONTH(B524)=4,'General Calculation'!$H$22,IF(MONTH(B524)=5,'General Calculation'!$I$22,IF(MONTH(B524)=6,'General Calculation'!$J$22,IF(MONTH(B524)=7,'General Calculation'!$K$22,IF(MONTH(B524)=8,'General Calculation'!$L$22,IF(MONTH(B524)=9,'General Calculation'!$M$22,IF(MONTH(B524)=10,'General Calculation'!$N$22,IF(MONTH(B524)=11,'General Calculation'!$O$22,IF(MONTH(B524)=12,'General Calculation'!$P$22,""))))))))))))</f>
        <v>5.3881999999999994</v>
      </c>
      <c r="E524" t="str">
        <f>IF(C524="Initial Stage",'Calculation Sheet Crop 1'!$M$6,IF(C524="Crop Development Phase",'Calculation Sheet Crop 1'!$M$7,IF(C524="Mid Season",'Calculation Sheet Crop 1'!$M$8,IF(C524="Late Season Stage",'Calculation Sheet Crop 1'!$M$9,""))))</f>
        <v/>
      </c>
      <c r="F524">
        <f t="shared" si="105"/>
        <v>0</v>
      </c>
      <c r="P524">
        <f t="shared" si="106"/>
        <v>0</v>
      </c>
      <c r="Q524">
        <f t="shared" si="107"/>
        <v>0</v>
      </c>
      <c r="R524">
        <f t="shared" si="108"/>
        <v>0</v>
      </c>
      <c r="S524">
        <f t="shared" si="109"/>
        <v>0</v>
      </c>
      <c r="T524">
        <f t="shared" si="110"/>
        <v>0</v>
      </c>
      <c r="U524">
        <f t="shared" si="111"/>
        <v>0</v>
      </c>
      <c r="V524">
        <f t="shared" si="112"/>
        <v>0</v>
      </c>
      <c r="W524">
        <f t="shared" si="113"/>
        <v>0</v>
      </c>
      <c r="X524">
        <f t="shared" si="114"/>
        <v>0</v>
      </c>
      <c r="Y524">
        <f t="shared" si="115"/>
        <v>0</v>
      </c>
      <c r="Z524">
        <f t="shared" si="116"/>
        <v>0</v>
      </c>
      <c r="AA524">
        <f t="shared" si="117"/>
        <v>0</v>
      </c>
    </row>
    <row r="525" spans="2:27">
      <c r="B525" s="3">
        <v>43254</v>
      </c>
      <c r="C525" t="str">
        <f>IF(AND(B525&gt;='Calculation Sheet Crop 1'!$K$6,B525&lt;='Calculation Sheet Crop 1'!$L$6),"Initial Stage",IF(AND(B525+1&gt;'Calculation Sheet Crop 1'!$K$7,B525&lt;='Calculation Sheet Crop 1'!$L$7),"Crop Development Phase",IF(AND(B525+1&gt;'Calculation Sheet Crop 1'!$K$8,B525&lt;'Calculation Sheet Crop 1'!$L$8+1),"Mid Season",IF(AND(B525+1&gt;'Calculation Sheet Crop 1'!$K$9,B525-1&lt;'Calculation Sheet Crop 1'!$L$9),"Late Season Stage",""))))</f>
        <v/>
      </c>
      <c r="D525">
        <f>IF(MONTH(B525)=1,'General Calculation'!$E$22,IF(MONTH(B525)=2,'General Calculation'!$F$22,IF(MONTH(B525)=3,'General Calculation'!$G$22,IF(MONTH(B525)=4,'General Calculation'!$H$22,IF(MONTH(B525)=5,'General Calculation'!$I$22,IF(MONTH(B525)=6,'General Calculation'!$J$22,IF(MONTH(B525)=7,'General Calculation'!$K$22,IF(MONTH(B525)=8,'General Calculation'!$L$22,IF(MONTH(B525)=9,'General Calculation'!$M$22,IF(MONTH(B525)=10,'General Calculation'!$N$22,IF(MONTH(B525)=11,'General Calculation'!$O$22,IF(MONTH(B525)=12,'General Calculation'!$P$22,""))))))))))))</f>
        <v>5.3881999999999994</v>
      </c>
      <c r="E525" t="str">
        <f>IF(C525="Initial Stage",'Calculation Sheet Crop 1'!$M$6,IF(C525="Crop Development Phase",'Calculation Sheet Crop 1'!$M$7,IF(C525="Mid Season",'Calculation Sheet Crop 1'!$M$8,IF(C525="Late Season Stage",'Calculation Sheet Crop 1'!$M$9,""))))</f>
        <v/>
      </c>
      <c r="F525">
        <f t="shared" si="105"/>
        <v>0</v>
      </c>
      <c r="P525">
        <f t="shared" si="106"/>
        <v>0</v>
      </c>
      <c r="Q525">
        <f t="shared" si="107"/>
        <v>0</v>
      </c>
      <c r="R525">
        <f t="shared" si="108"/>
        <v>0</v>
      </c>
      <c r="S525">
        <f t="shared" si="109"/>
        <v>0</v>
      </c>
      <c r="T525">
        <f t="shared" si="110"/>
        <v>0</v>
      </c>
      <c r="U525">
        <f t="shared" si="111"/>
        <v>0</v>
      </c>
      <c r="V525">
        <f t="shared" si="112"/>
        <v>0</v>
      </c>
      <c r="W525">
        <f t="shared" si="113"/>
        <v>0</v>
      </c>
      <c r="X525">
        <f t="shared" si="114"/>
        <v>0</v>
      </c>
      <c r="Y525">
        <f t="shared" si="115"/>
        <v>0</v>
      </c>
      <c r="Z525">
        <f t="shared" si="116"/>
        <v>0</v>
      </c>
      <c r="AA525">
        <f t="shared" si="117"/>
        <v>0</v>
      </c>
    </row>
    <row r="526" spans="2:27">
      <c r="B526" s="3">
        <v>43255</v>
      </c>
      <c r="C526" t="str">
        <f>IF(AND(B526&gt;='Calculation Sheet Crop 1'!$K$6,B526&lt;='Calculation Sheet Crop 1'!$L$6),"Initial Stage",IF(AND(B526+1&gt;'Calculation Sheet Crop 1'!$K$7,B526&lt;='Calculation Sheet Crop 1'!$L$7),"Crop Development Phase",IF(AND(B526+1&gt;'Calculation Sheet Crop 1'!$K$8,B526&lt;'Calculation Sheet Crop 1'!$L$8+1),"Mid Season",IF(AND(B526+1&gt;'Calculation Sheet Crop 1'!$K$9,B526-1&lt;'Calculation Sheet Crop 1'!$L$9),"Late Season Stage",""))))</f>
        <v/>
      </c>
      <c r="D526">
        <f>IF(MONTH(B526)=1,'General Calculation'!$E$22,IF(MONTH(B526)=2,'General Calculation'!$F$22,IF(MONTH(B526)=3,'General Calculation'!$G$22,IF(MONTH(B526)=4,'General Calculation'!$H$22,IF(MONTH(B526)=5,'General Calculation'!$I$22,IF(MONTH(B526)=6,'General Calculation'!$J$22,IF(MONTH(B526)=7,'General Calculation'!$K$22,IF(MONTH(B526)=8,'General Calculation'!$L$22,IF(MONTH(B526)=9,'General Calculation'!$M$22,IF(MONTH(B526)=10,'General Calculation'!$N$22,IF(MONTH(B526)=11,'General Calculation'!$O$22,IF(MONTH(B526)=12,'General Calculation'!$P$22,""))))))))))))</f>
        <v>5.3881999999999994</v>
      </c>
      <c r="E526" t="str">
        <f>IF(C526="Initial Stage",'Calculation Sheet Crop 1'!$M$6,IF(C526="Crop Development Phase",'Calculation Sheet Crop 1'!$M$7,IF(C526="Mid Season",'Calculation Sheet Crop 1'!$M$8,IF(C526="Late Season Stage",'Calculation Sheet Crop 1'!$M$9,""))))</f>
        <v/>
      </c>
      <c r="F526">
        <f t="shared" si="105"/>
        <v>0</v>
      </c>
      <c r="P526">
        <f t="shared" si="106"/>
        <v>0</v>
      </c>
      <c r="Q526">
        <f t="shared" si="107"/>
        <v>0</v>
      </c>
      <c r="R526">
        <f t="shared" si="108"/>
        <v>0</v>
      </c>
      <c r="S526">
        <f t="shared" si="109"/>
        <v>0</v>
      </c>
      <c r="T526">
        <f t="shared" si="110"/>
        <v>0</v>
      </c>
      <c r="U526">
        <f t="shared" si="111"/>
        <v>0</v>
      </c>
      <c r="V526">
        <f t="shared" si="112"/>
        <v>0</v>
      </c>
      <c r="W526">
        <f t="shared" si="113"/>
        <v>0</v>
      </c>
      <c r="X526">
        <f t="shared" si="114"/>
        <v>0</v>
      </c>
      <c r="Y526">
        <f t="shared" si="115"/>
        <v>0</v>
      </c>
      <c r="Z526">
        <f t="shared" si="116"/>
        <v>0</v>
      </c>
      <c r="AA526">
        <f t="shared" si="117"/>
        <v>0</v>
      </c>
    </row>
    <row r="527" spans="2:27">
      <c r="B527" s="3">
        <v>43256</v>
      </c>
      <c r="C527" t="str">
        <f>IF(AND(B527&gt;='Calculation Sheet Crop 1'!$K$6,B527&lt;='Calculation Sheet Crop 1'!$L$6),"Initial Stage",IF(AND(B527+1&gt;'Calculation Sheet Crop 1'!$K$7,B527&lt;='Calculation Sheet Crop 1'!$L$7),"Crop Development Phase",IF(AND(B527+1&gt;'Calculation Sheet Crop 1'!$K$8,B527&lt;'Calculation Sheet Crop 1'!$L$8+1),"Mid Season",IF(AND(B527+1&gt;'Calculation Sheet Crop 1'!$K$9,B527-1&lt;'Calculation Sheet Crop 1'!$L$9),"Late Season Stage",""))))</f>
        <v/>
      </c>
      <c r="D527">
        <f>IF(MONTH(B527)=1,'General Calculation'!$E$22,IF(MONTH(B527)=2,'General Calculation'!$F$22,IF(MONTH(B527)=3,'General Calculation'!$G$22,IF(MONTH(B527)=4,'General Calculation'!$H$22,IF(MONTH(B527)=5,'General Calculation'!$I$22,IF(MONTH(B527)=6,'General Calculation'!$J$22,IF(MONTH(B527)=7,'General Calculation'!$K$22,IF(MONTH(B527)=8,'General Calculation'!$L$22,IF(MONTH(B527)=9,'General Calculation'!$M$22,IF(MONTH(B527)=10,'General Calculation'!$N$22,IF(MONTH(B527)=11,'General Calculation'!$O$22,IF(MONTH(B527)=12,'General Calculation'!$P$22,""))))))))))))</f>
        <v>5.3881999999999994</v>
      </c>
      <c r="E527" t="str">
        <f>IF(C527="Initial Stage",'Calculation Sheet Crop 1'!$M$6,IF(C527="Crop Development Phase",'Calculation Sheet Crop 1'!$M$7,IF(C527="Mid Season",'Calculation Sheet Crop 1'!$M$8,IF(C527="Late Season Stage",'Calculation Sheet Crop 1'!$M$9,""))))</f>
        <v/>
      </c>
      <c r="F527">
        <f t="shared" si="105"/>
        <v>0</v>
      </c>
      <c r="P527">
        <f t="shared" si="106"/>
        <v>0</v>
      </c>
      <c r="Q527">
        <f t="shared" si="107"/>
        <v>0</v>
      </c>
      <c r="R527">
        <f t="shared" si="108"/>
        <v>0</v>
      </c>
      <c r="S527">
        <f t="shared" si="109"/>
        <v>0</v>
      </c>
      <c r="T527">
        <f t="shared" si="110"/>
        <v>0</v>
      </c>
      <c r="U527">
        <f t="shared" si="111"/>
        <v>0</v>
      </c>
      <c r="V527">
        <f t="shared" si="112"/>
        <v>0</v>
      </c>
      <c r="W527">
        <f t="shared" si="113"/>
        <v>0</v>
      </c>
      <c r="X527">
        <f t="shared" si="114"/>
        <v>0</v>
      </c>
      <c r="Y527">
        <f t="shared" si="115"/>
        <v>0</v>
      </c>
      <c r="Z527">
        <f t="shared" si="116"/>
        <v>0</v>
      </c>
      <c r="AA527">
        <f t="shared" si="117"/>
        <v>0</v>
      </c>
    </row>
    <row r="528" spans="2:27">
      <c r="B528" s="3">
        <v>43257</v>
      </c>
      <c r="C528" t="str">
        <f>IF(AND(B528&gt;='Calculation Sheet Crop 1'!$K$6,B528&lt;='Calculation Sheet Crop 1'!$L$6),"Initial Stage",IF(AND(B528+1&gt;'Calculation Sheet Crop 1'!$K$7,B528&lt;='Calculation Sheet Crop 1'!$L$7),"Crop Development Phase",IF(AND(B528+1&gt;'Calculation Sheet Crop 1'!$K$8,B528&lt;'Calculation Sheet Crop 1'!$L$8+1),"Mid Season",IF(AND(B528+1&gt;'Calculation Sheet Crop 1'!$K$9,B528-1&lt;'Calculation Sheet Crop 1'!$L$9),"Late Season Stage",""))))</f>
        <v/>
      </c>
      <c r="D528">
        <f>IF(MONTH(B528)=1,'General Calculation'!$E$22,IF(MONTH(B528)=2,'General Calculation'!$F$22,IF(MONTH(B528)=3,'General Calculation'!$G$22,IF(MONTH(B528)=4,'General Calculation'!$H$22,IF(MONTH(B528)=5,'General Calculation'!$I$22,IF(MONTH(B528)=6,'General Calculation'!$J$22,IF(MONTH(B528)=7,'General Calculation'!$K$22,IF(MONTH(B528)=8,'General Calculation'!$L$22,IF(MONTH(B528)=9,'General Calculation'!$M$22,IF(MONTH(B528)=10,'General Calculation'!$N$22,IF(MONTH(B528)=11,'General Calculation'!$O$22,IF(MONTH(B528)=12,'General Calculation'!$P$22,""))))))))))))</f>
        <v>5.3881999999999994</v>
      </c>
      <c r="E528" t="str">
        <f>IF(C528="Initial Stage",'Calculation Sheet Crop 1'!$M$6,IF(C528="Crop Development Phase",'Calculation Sheet Crop 1'!$M$7,IF(C528="Mid Season",'Calculation Sheet Crop 1'!$M$8,IF(C528="Late Season Stage",'Calculation Sheet Crop 1'!$M$9,""))))</f>
        <v/>
      </c>
      <c r="F528">
        <f t="shared" si="105"/>
        <v>0</v>
      </c>
      <c r="P528">
        <f t="shared" si="106"/>
        <v>0</v>
      </c>
      <c r="Q528">
        <f t="shared" si="107"/>
        <v>0</v>
      </c>
      <c r="R528">
        <f t="shared" si="108"/>
        <v>0</v>
      </c>
      <c r="S528">
        <f t="shared" si="109"/>
        <v>0</v>
      </c>
      <c r="T528">
        <f t="shared" si="110"/>
        <v>0</v>
      </c>
      <c r="U528">
        <f t="shared" si="111"/>
        <v>0</v>
      </c>
      <c r="V528">
        <f t="shared" si="112"/>
        <v>0</v>
      </c>
      <c r="W528">
        <f t="shared" si="113"/>
        <v>0</v>
      </c>
      <c r="X528">
        <f t="shared" si="114"/>
        <v>0</v>
      </c>
      <c r="Y528">
        <f t="shared" si="115"/>
        <v>0</v>
      </c>
      <c r="Z528">
        <f t="shared" si="116"/>
        <v>0</v>
      </c>
      <c r="AA528">
        <f t="shared" si="117"/>
        <v>0</v>
      </c>
    </row>
    <row r="529" spans="2:27">
      <c r="B529" s="3">
        <v>43258</v>
      </c>
      <c r="C529" t="str">
        <f>IF(AND(B529&gt;='Calculation Sheet Crop 1'!$K$6,B529&lt;='Calculation Sheet Crop 1'!$L$6),"Initial Stage",IF(AND(B529+1&gt;'Calculation Sheet Crop 1'!$K$7,B529&lt;='Calculation Sheet Crop 1'!$L$7),"Crop Development Phase",IF(AND(B529+1&gt;'Calculation Sheet Crop 1'!$K$8,B529&lt;'Calculation Sheet Crop 1'!$L$8+1),"Mid Season",IF(AND(B529+1&gt;'Calculation Sheet Crop 1'!$K$9,B529-1&lt;'Calculation Sheet Crop 1'!$L$9),"Late Season Stage",""))))</f>
        <v/>
      </c>
      <c r="D529">
        <f>IF(MONTH(B529)=1,'General Calculation'!$E$22,IF(MONTH(B529)=2,'General Calculation'!$F$22,IF(MONTH(B529)=3,'General Calculation'!$G$22,IF(MONTH(B529)=4,'General Calculation'!$H$22,IF(MONTH(B529)=5,'General Calculation'!$I$22,IF(MONTH(B529)=6,'General Calculation'!$J$22,IF(MONTH(B529)=7,'General Calculation'!$K$22,IF(MONTH(B529)=8,'General Calculation'!$L$22,IF(MONTH(B529)=9,'General Calculation'!$M$22,IF(MONTH(B529)=10,'General Calculation'!$N$22,IF(MONTH(B529)=11,'General Calculation'!$O$22,IF(MONTH(B529)=12,'General Calculation'!$P$22,""))))))))))))</f>
        <v>5.3881999999999994</v>
      </c>
      <c r="E529" t="str">
        <f>IF(C529="Initial Stage",'Calculation Sheet Crop 1'!$M$6,IF(C529="Crop Development Phase",'Calculation Sheet Crop 1'!$M$7,IF(C529="Mid Season",'Calculation Sheet Crop 1'!$M$8,IF(C529="Late Season Stage",'Calculation Sheet Crop 1'!$M$9,""))))</f>
        <v/>
      </c>
      <c r="F529">
        <f t="shared" si="105"/>
        <v>0</v>
      </c>
      <c r="P529">
        <f t="shared" si="106"/>
        <v>0</v>
      </c>
      <c r="Q529">
        <f t="shared" si="107"/>
        <v>0</v>
      </c>
      <c r="R529">
        <f t="shared" si="108"/>
        <v>0</v>
      </c>
      <c r="S529">
        <f t="shared" si="109"/>
        <v>0</v>
      </c>
      <c r="T529">
        <f t="shared" si="110"/>
        <v>0</v>
      </c>
      <c r="U529">
        <f t="shared" si="111"/>
        <v>0</v>
      </c>
      <c r="V529">
        <f t="shared" si="112"/>
        <v>0</v>
      </c>
      <c r="W529">
        <f t="shared" si="113"/>
        <v>0</v>
      </c>
      <c r="X529">
        <f t="shared" si="114"/>
        <v>0</v>
      </c>
      <c r="Y529">
        <f t="shared" si="115"/>
        <v>0</v>
      </c>
      <c r="Z529">
        <f t="shared" si="116"/>
        <v>0</v>
      </c>
      <c r="AA529">
        <f t="shared" si="117"/>
        <v>0</v>
      </c>
    </row>
    <row r="530" spans="2:27">
      <c r="B530" s="3">
        <v>43259</v>
      </c>
      <c r="C530" t="str">
        <f>IF(AND(B530&gt;='Calculation Sheet Crop 1'!$K$6,B530&lt;='Calculation Sheet Crop 1'!$L$6),"Initial Stage",IF(AND(B530+1&gt;'Calculation Sheet Crop 1'!$K$7,B530&lt;='Calculation Sheet Crop 1'!$L$7),"Crop Development Phase",IF(AND(B530+1&gt;'Calculation Sheet Crop 1'!$K$8,B530&lt;'Calculation Sheet Crop 1'!$L$8+1),"Mid Season",IF(AND(B530+1&gt;'Calculation Sheet Crop 1'!$K$9,B530-1&lt;'Calculation Sheet Crop 1'!$L$9),"Late Season Stage",""))))</f>
        <v/>
      </c>
      <c r="D530">
        <f>IF(MONTH(B530)=1,'General Calculation'!$E$22,IF(MONTH(B530)=2,'General Calculation'!$F$22,IF(MONTH(B530)=3,'General Calculation'!$G$22,IF(MONTH(B530)=4,'General Calculation'!$H$22,IF(MONTH(B530)=5,'General Calculation'!$I$22,IF(MONTH(B530)=6,'General Calculation'!$J$22,IF(MONTH(B530)=7,'General Calculation'!$K$22,IF(MONTH(B530)=8,'General Calculation'!$L$22,IF(MONTH(B530)=9,'General Calculation'!$M$22,IF(MONTH(B530)=10,'General Calculation'!$N$22,IF(MONTH(B530)=11,'General Calculation'!$O$22,IF(MONTH(B530)=12,'General Calculation'!$P$22,""))))))))))))</f>
        <v>5.3881999999999994</v>
      </c>
      <c r="E530" t="str">
        <f>IF(C530="Initial Stage",'Calculation Sheet Crop 1'!$M$6,IF(C530="Crop Development Phase",'Calculation Sheet Crop 1'!$M$7,IF(C530="Mid Season",'Calculation Sheet Crop 1'!$M$8,IF(C530="Late Season Stage",'Calculation Sheet Crop 1'!$M$9,""))))</f>
        <v/>
      </c>
      <c r="F530">
        <f t="shared" si="105"/>
        <v>0</v>
      </c>
      <c r="P530">
        <f t="shared" si="106"/>
        <v>0</v>
      </c>
      <c r="Q530">
        <f t="shared" si="107"/>
        <v>0</v>
      </c>
      <c r="R530">
        <f t="shared" si="108"/>
        <v>0</v>
      </c>
      <c r="S530">
        <f t="shared" si="109"/>
        <v>0</v>
      </c>
      <c r="T530">
        <f t="shared" si="110"/>
        <v>0</v>
      </c>
      <c r="U530">
        <f t="shared" si="111"/>
        <v>0</v>
      </c>
      <c r="V530">
        <f t="shared" si="112"/>
        <v>0</v>
      </c>
      <c r="W530">
        <f t="shared" si="113"/>
        <v>0</v>
      </c>
      <c r="X530">
        <f t="shared" si="114"/>
        <v>0</v>
      </c>
      <c r="Y530">
        <f t="shared" si="115"/>
        <v>0</v>
      </c>
      <c r="Z530">
        <f t="shared" si="116"/>
        <v>0</v>
      </c>
      <c r="AA530">
        <f t="shared" si="117"/>
        <v>0</v>
      </c>
    </row>
    <row r="531" spans="2:27">
      <c r="B531" s="3">
        <v>43260</v>
      </c>
      <c r="C531" t="str">
        <f>IF(AND(B531&gt;='Calculation Sheet Crop 1'!$K$6,B531&lt;='Calculation Sheet Crop 1'!$L$6),"Initial Stage",IF(AND(B531+1&gt;'Calculation Sheet Crop 1'!$K$7,B531&lt;='Calculation Sheet Crop 1'!$L$7),"Crop Development Phase",IF(AND(B531+1&gt;'Calculation Sheet Crop 1'!$K$8,B531&lt;'Calculation Sheet Crop 1'!$L$8+1),"Mid Season",IF(AND(B531+1&gt;'Calculation Sheet Crop 1'!$K$9,B531-1&lt;'Calculation Sheet Crop 1'!$L$9),"Late Season Stage",""))))</f>
        <v/>
      </c>
      <c r="D531">
        <f>IF(MONTH(B531)=1,'General Calculation'!$E$22,IF(MONTH(B531)=2,'General Calculation'!$F$22,IF(MONTH(B531)=3,'General Calculation'!$G$22,IF(MONTH(B531)=4,'General Calculation'!$H$22,IF(MONTH(B531)=5,'General Calculation'!$I$22,IF(MONTH(B531)=6,'General Calculation'!$J$22,IF(MONTH(B531)=7,'General Calculation'!$K$22,IF(MONTH(B531)=8,'General Calculation'!$L$22,IF(MONTH(B531)=9,'General Calculation'!$M$22,IF(MONTH(B531)=10,'General Calculation'!$N$22,IF(MONTH(B531)=11,'General Calculation'!$O$22,IF(MONTH(B531)=12,'General Calculation'!$P$22,""))))))))))))</f>
        <v>5.3881999999999994</v>
      </c>
      <c r="E531" t="str">
        <f>IF(C531="Initial Stage",'Calculation Sheet Crop 1'!$M$6,IF(C531="Crop Development Phase",'Calculation Sheet Crop 1'!$M$7,IF(C531="Mid Season",'Calculation Sheet Crop 1'!$M$8,IF(C531="Late Season Stage",'Calculation Sheet Crop 1'!$M$9,""))))</f>
        <v/>
      </c>
      <c r="F531">
        <f t="shared" si="105"/>
        <v>0</v>
      </c>
      <c r="P531">
        <f t="shared" si="106"/>
        <v>0</v>
      </c>
      <c r="Q531">
        <f t="shared" si="107"/>
        <v>0</v>
      </c>
      <c r="R531">
        <f t="shared" si="108"/>
        <v>0</v>
      </c>
      <c r="S531">
        <f t="shared" si="109"/>
        <v>0</v>
      </c>
      <c r="T531">
        <f t="shared" si="110"/>
        <v>0</v>
      </c>
      <c r="U531">
        <f t="shared" si="111"/>
        <v>0</v>
      </c>
      <c r="V531">
        <f t="shared" si="112"/>
        <v>0</v>
      </c>
      <c r="W531">
        <f t="shared" si="113"/>
        <v>0</v>
      </c>
      <c r="X531">
        <f t="shared" si="114"/>
        <v>0</v>
      </c>
      <c r="Y531">
        <f t="shared" si="115"/>
        <v>0</v>
      </c>
      <c r="Z531">
        <f t="shared" si="116"/>
        <v>0</v>
      </c>
      <c r="AA531">
        <f t="shared" si="117"/>
        <v>0</v>
      </c>
    </row>
    <row r="532" spans="2:27">
      <c r="B532" s="3">
        <v>43261</v>
      </c>
      <c r="C532" t="str">
        <f>IF(AND(B532&gt;='Calculation Sheet Crop 1'!$K$6,B532&lt;='Calculation Sheet Crop 1'!$L$6),"Initial Stage",IF(AND(B532+1&gt;'Calculation Sheet Crop 1'!$K$7,B532&lt;='Calculation Sheet Crop 1'!$L$7),"Crop Development Phase",IF(AND(B532+1&gt;'Calculation Sheet Crop 1'!$K$8,B532&lt;'Calculation Sheet Crop 1'!$L$8+1),"Mid Season",IF(AND(B532+1&gt;'Calculation Sheet Crop 1'!$K$9,B532-1&lt;'Calculation Sheet Crop 1'!$L$9),"Late Season Stage",""))))</f>
        <v/>
      </c>
      <c r="D532">
        <f>IF(MONTH(B532)=1,'General Calculation'!$E$22,IF(MONTH(B532)=2,'General Calculation'!$F$22,IF(MONTH(B532)=3,'General Calculation'!$G$22,IF(MONTH(B532)=4,'General Calculation'!$H$22,IF(MONTH(B532)=5,'General Calculation'!$I$22,IF(MONTH(B532)=6,'General Calculation'!$J$22,IF(MONTH(B532)=7,'General Calculation'!$K$22,IF(MONTH(B532)=8,'General Calculation'!$L$22,IF(MONTH(B532)=9,'General Calculation'!$M$22,IF(MONTH(B532)=10,'General Calculation'!$N$22,IF(MONTH(B532)=11,'General Calculation'!$O$22,IF(MONTH(B532)=12,'General Calculation'!$P$22,""))))))))))))</f>
        <v>5.3881999999999994</v>
      </c>
      <c r="E532" t="str">
        <f>IF(C532="Initial Stage",'Calculation Sheet Crop 1'!$M$6,IF(C532="Crop Development Phase",'Calculation Sheet Crop 1'!$M$7,IF(C532="Mid Season",'Calculation Sheet Crop 1'!$M$8,IF(C532="Late Season Stage",'Calculation Sheet Crop 1'!$M$9,""))))</f>
        <v/>
      </c>
      <c r="F532">
        <f t="shared" si="105"/>
        <v>0</v>
      </c>
      <c r="P532">
        <f t="shared" si="106"/>
        <v>0</v>
      </c>
      <c r="Q532">
        <f t="shared" si="107"/>
        <v>0</v>
      </c>
      <c r="R532">
        <f t="shared" si="108"/>
        <v>0</v>
      </c>
      <c r="S532">
        <f t="shared" si="109"/>
        <v>0</v>
      </c>
      <c r="T532">
        <f t="shared" si="110"/>
        <v>0</v>
      </c>
      <c r="U532">
        <f t="shared" si="111"/>
        <v>0</v>
      </c>
      <c r="V532">
        <f t="shared" si="112"/>
        <v>0</v>
      </c>
      <c r="W532">
        <f t="shared" si="113"/>
        <v>0</v>
      </c>
      <c r="X532">
        <f t="shared" si="114"/>
        <v>0</v>
      </c>
      <c r="Y532">
        <f t="shared" si="115"/>
        <v>0</v>
      </c>
      <c r="Z532">
        <f t="shared" si="116"/>
        <v>0</v>
      </c>
      <c r="AA532">
        <f t="shared" si="117"/>
        <v>0</v>
      </c>
    </row>
    <row r="533" spans="2:27">
      <c r="B533" s="3">
        <v>43262</v>
      </c>
      <c r="C533" t="str">
        <f>IF(AND(B533&gt;='Calculation Sheet Crop 1'!$K$6,B533&lt;='Calculation Sheet Crop 1'!$L$6),"Initial Stage",IF(AND(B533+1&gt;'Calculation Sheet Crop 1'!$K$7,B533&lt;='Calculation Sheet Crop 1'!$L$7),"Crop Development Phase",IF(AND(B533+1&gt;'Calculation Sheet Crop 1'!$K$8,B533&lt;'Calculation Sheet Crop 1'!$L$8+1),"Mid Season",IF(AND(B533+1&gt;'Calculation Sheet Crop 1'!$K$9,B533-1&lt;'Calculation Sheet Crop 1'!$L$9),"Late Season Stage",""))))</f>
        <v/>
      </c>
      <c r="D533">
        <f>IF(MONTH(B533)=1,'General Calculation'!$E$22,IF(MONTH(B533)=2,'General Calculation'!$F$22,IF(MONTH(B533)=3,'General Calculation'!$G$22,IF(MONTH(B533)=4,'General Calculation'!$H$22,IF(MONTH(B533)=5,'General Calculation'!$I$22,IF(MONTH(B533)=6,'General Calculation'!$J$22,IF(MONTH(B533)=7,'General Calculation'!$K$22,IF(MONTH(B533)=8,'General Calculation'!$L$22,IF(MONTH(B533)=9,'General Calculation'!$M$22,IF(MONTH(B533)=10,'General Calculation'!$N$22,IF(MONTH(B533)=11,'General Calculation'!$O$22,IF(MONTH(B533)=12,'General Calculation'!$P$22,""))))))))))))</f>
        <v>5.3881999999999994</v>
      </c>
      <c r="E533" t="str">
        <f>IF(C533="Initial Stage",'Calculation Sheet Crop 1'!$M$6,IF(C533="Crop Development Phase",'Calculation Sheet Crop 1'!$M$7,IF(C533="Mid Season",'Calculation Sheet Crop 1'!$M$8,IF(C533="Late Season Stage",'Calculation Sheet Crop 1'!$M$9,""))))</f>
        <v/>
      </c>
      <c r="F533">
        <f t="shared" si="105"/>
        <v>0</v>
      </c>
      <c r="P533">
        <f t="shared" si="106"/>
        <v>0</v>
      </c>
      <c r="Q533">
        <f t="shared" si="107"/>
        <v>0</v>
      </c>
      <c r="R533">
        <f t="shared" si="108"/>
        <v>0</v>
      </c>
      <c r="S533">
        <f t="shared" si="109"/>
        <v>0</v>
      </c>
      <c r="T533">
        <f t="shared" si="110"/>
        <v>0</v>
      </c>
      <c r="U533">
        <f t="shared" si="111"/>
        <v>0</v>
      </c>
      <c r="V533">
        <f t="shared" si="112"/>
        <v>0</v>
      </c>
      <c r="W533">
        <f t="shared" si="113"/>
        <v>0</v>
      </c>
      <c r="X533">
        <f t="shared" si="114"/>
        <v>0</v>
      </c>
      <c r="Y533">
        <f t="shared" si="115"/>
        <v>0</v>
      </c>
      <c r="Z533">
        <f t="shared" si="116"/>
        <v>0</v>
      </c>
      <c r="AA533">
        <f t="shared" si="117"/>
        <v>0</v>
      </c>
    </row>
    <row r="534" spans="2:27">
      <c r="B534" s="3">
        <v>43263</v>
      </c>
      <c r="C534" t="str">
        <f>IF(AND(B534&gt;='Calculation Sheet Crop 1'!$K$6,B534&lt;='Calculation Sheet Crop 1'!$L$6),"Initial Stage",IF(AND(B534+1&gt;'Calculation Sheet Crop 1'!$K$7,B534&lt;='Calculation Sheet Crop 1'!$L$7),"Crop Development Phase",IF(AND(B534+1&gt;'Calculation Sheet Crop 1'!$K$8,B534&lt;'Calculation Sheet Crop 1'!$L$8+1),"Mid Season",IF(AND(B534+1&gt;'Calculation Sheet Crop 1'!$K$9,B534-1&lt;'Calculation Sheet Crop 1'!$L$9),"Late Season Stage",""))))</f>
        <v/>
      </c>
      <c r="D534">
        <f>IF(MONTH(B534)=1,'General Calculation'!$E$22,IF(MONTH(B534)=2,'General Calculation'!$F$22,IF(MONTH(B534)=3,'General Calculation'!$G$22,IF(MONTH(B534)=4,'General Calculation'!$H$22,IF(MONTH(B534)=5,'General Calculation'!$I$22,IF(MONTH(B534)=6,'General Calculation'!$J$22,IF(MONTH(B534)=7,'General Calculation'!$K$22,IF(MONTH(B534)=8,'General Calculation'!$L$22,IF(MONTH(B534)=9,'General Calculation'!$M$22,IF(MONTH(B534)=10,'General Calculation'!$N$22,IF(MONTH(B534)=11,'General Calculation'!$O$22,IF(MONTH(B534)=12,'General Calculation'!$P$22,""))))))))))))</f>
        <v>5.3881999999999994</v>
      </c>
      <c r="E534" t="str">
        <f>IF(C534="Initial Stage",'Calculation Sheet Crop 1'!$M$6,IF(C534="Crop Development Phase",'Calculation Sheet Crop 1'!$M$7,IF(C534="Mid Season",'Calculation Sheet Crop 1'!$M$8,IF(C534="Late Season Stage",'Calculation Sheet Crop 1'!$M$9,""))))</f>
        <v/>
      </c>
      <c r="F534">
        <f t="shared" si="105"/>
        <v>0</v>
      </c>
      <c r="P534">
        <f t="shared" si="106"/>
        <v>0</v>
      </c>
      <c r="Q534">
        <f t="shared" si="107"/>
        <v>0</v>
      </c>
      <c r="R534">
        <f t="shared" si="108"/>
        <v>0</v>
      </c>
      <c r="S534">
        <f t="shared" si="109"/>
        <v>0</v>
      </c>
      <c r="T534">
        <f t="shared" si="110"/>
        <v>0</v>
      </c>
      <c r="U534">
        <f t="shared" si="111"/>
        <v>0</v>
      </c>
      <c r="V534">
        <f t="shared" si="112"/>
        <v>0</v>
      </c>
      <c r="W534">
        <f t="shared" si="113"/>
        <v>0</v>
      </c>
      <c r="X534">
        <f t="shared" si="114"/>
        <v>0</v>
      </c>
      <c r="Y534">
        <f t="shared" si="115"/>
        <v>0</v>
      </c>
      <c r="Z534">
        <f t="shared" si="116"/>
        <v>0</v>
      </c>
      <c r="AA534">
        <f t="shared" si="117"/>
        <v>0</v>
      </c>
    </row>
    <row r="535" spans="2:27">
      <c r="B535" s="3">
        <v>43264</v>
      </c>
      <c r="C535" t="str">
        <f>IF(AND(B535&gt;='Calculation Sheet Crop 1'!$K$6,B535&lt;='Calculation Sheet Crop 1'!$L$6),"Initial Stage",IF(AND(B535+1&gt;'Calculation Sheet Crop 1'!$K$7,B535&lt;='Calculation Sheet Crop 1'!$L$7),"Crop Development Phase",IF(AND(B535+1&gt;'Calculation Sheet Crop 1'!$K$8,B535&lt;'Calculation Sheet Crop 1'!$L$8+1),"Mid Season",IF(AND(B535+1&gt;'Calculation Sheet Crop 1'!$K$9,B535-1&lt;'Calculation Sheet Crop 1'!$L$9),"Late Season Stage",""))))</f>
        <v/>
      </c>
      <c r="D535">
        <f>IF(MONTH(B535)=1,'General Calculation'!$E$22,IF(MONTH(B535)=2,'General Calculation'!$F$22,IF(MONTH(B535)=3,'General Calculation'!$G$22,IF(MONTH(B535)=4,'General Calculation'!$H$22,IF(MONTH(B535)=5,'General Calculation'!$I$22,IF(MONTH(B535)=6,'General Calculation'!$J$22,IF(MONTH(B535)=7,'General Calculation'!$K$22,IF(MONTH(B535)=8,'General Calculation'!$L$22,IF(MONTH(B535)=9,'General Calculation'!$M$22,IF(MONTH(B535)=10,'General Calculation'!$N$22,IF(MONTH(B535)=11,'General Calculation'!$O$22,IF(MONTH(B535)=12,'General Calculation'!$P$22,""))))))))))))</f>
        <v>5.3881999999999994</v>
      </c>
      <c r="E535" t="str">
        <f>IF(C535="Initial Stage",'Calculation Sheet Crop 1'!$M$6,IF(C535="Crop Development Phase",'Calculation Sheet Crop 1'!$M$7,IF(C535="Mid Season",'Calculation Sheet Crop 1'!$M$8,IF(C535="Late Season Stage",'Calculation Sheet Crop 1'!$M$9,""))))</f>
        <v/>
      </c>
      <c r="F535">
        <f t="shared" si="105"/>
        <v>0</v>
      </c>
      <c r="P535">
        <f t="shared" si="106"/>
        <v>0</v>
      </c>
      <c r="Q535">
        <f t="shared" si="107"/>
        <v>0</v>
      </c>
      <c r="R535">
        <f t="shared" si="108"/>
        <v>0</v>
      </c>
      <c r="S535">
        <f t="shared" si="109"/>
        <v>0</v>
      </c>
      <c r="T535">
        <f t="shared" si="110"/>
        <v>0</v>
      </c>
      <c r="U535">
        <f t="shared" si="111"/>
        <v>0</v>
      </c>
      <c r="V535">
        <f t="shared" si="112"/>
        <v>0</v>
      </c>
      <c r="W535">
        <f t="shared" si="113"/>
        <v>0</v>
      </c>
      <c r="X535">
        <f t="shared" si="114"/>
        <v>0</v>
      </c>
      <c r="Y535">
        <f t="shared" si="115"/>
        <v>0</v>
      </c>
      <c r="Z535">
        <f t="shared" si="116"/>
        <v>0</v>
      </c>
      <c r="AA535">
        <f t="shared" si="117"/>
        <v>0</v>
      </c>
    </row>
    <row r="536" spans="2:27">
      <c r="B536" s="3">
        <v>43265</v>
      </c>
      <c r="C536" t="str">
        <f>IF(AND(B536&gt;='Calculation Sheet Crop 1'!$K$6,B536&lt;='Calculation Sheet Crop 1'!$L$6),"Initial Stage",IF(AND(B536+1&gt;'Calculation Sheet Crop 1'!$K$7,B536&lt;='Calculation Sheet Crop 1'!$L$7),"Crop Development Phase",IF(AND(B536+1&gt;'Calculation Sheet Crop 1'!$K$8,B536&lt;'Calculation Sheet Crop 1'!$L$8+1),"Mid Season",IF(AND(B536+1&gt;'Calculation Sheet Crop 1'!$K$9,B536-1&lt;'Calculation Sheet Crop 1'!$L$9),"Late Season Stage",""))))</f>
        <v/>
      </c>
      <c r="D536">
        <f>IF(MONTH(B536)=1,'General Calculation'!$E$22,IF(MONTH(B536)=2,'General Calculation'!$F$22,IF(MONTH(B536)=3,'General Calculation'!$G$22,IF(MONTH(B536)=4,'General Calculation'!$H$22,IF(MONTH(B536)=5,'General Calculation'!$I$22,IF(MONTH(B536)=6,'General Calculation'!$J$22,IF(MONTH(B536)=7,'General Calculation'!$K$22,IF(MONTH(B536)=8,'General Calculation'!$L$22,IF(MONTH(B536)=9,'General Calculation'!$M$22,IF(MONTH(B536)=10,'General Calculation'!$N$22,IF(MONTH(B536)=11,'General Calculation'!$O$22,IF(MONTH(B536)=12,'General Calculation'!$P$22,""))))))))))))</f>
        <v>5.3881999999999994</v>
      </c>
      <c r="E536" t="str">
        <f>IF(C536="Initial Stage",'Calculation Sheet Crop 1'!$M$6,IF(C536="Crop Development Phase",'Calculation Sheet Crop 1'!$M$7,IF(C536="Mid Season",'Calculation Sheet Crop 1'!$M$8,IF(C536="Late Season Stage",'Calculation Sheet Crop 1'!$M$9,""))))</f>
        <v/>
      </c>
      <c r="F536">
        <f t="shared" si="105"/>
        <v>0</v>
      </c>
      <c r="P536">
        <f t="shared" si="106"/>
        <v>0</v>
      </c>
      <c r="Q536">
        <f t="shared" si="107"/>
        <v>0</v>
      </c>
      <c r="R536">
        <f t="shared" si="108"/>
        <v>0</v>
      </c>
      <c r="S536">
        <f t="shared" si="109"/>
        <v>0</v>
      </c>
      <c r="T536">
        <f t="shared" si="110"/>
        <v>0</v>
      </c>
      <c r="U536">
        <f t="shared" si="111"/>
        <v>0</v>
      </c>
      <c r="V536">
        <f t="shared" si="112"/>
        <v>0</v>
      </c>
      <c r="W536">
        <f t="shared" si="113"/>
        <v>0</v>
      </c>
      <c r="X536">
        <f t="shared" si="114"/>
        <v>0</v>
      </c>
      <c r="Y536">
        <f t="shared" si="115"/>
        <v>0</v>
      </c>
      <c r="Z536">
        <f t="shared" si="116"/>
        <v>0</v>
      </c>
      <c r="AA536">
        <f t="shared" si="117"/>
        <v>0</v>
      </c>
    </row>
    <row r="537" spans="2:27">
      <c r="B537" s="3">
        <v>43266</v>
      </c>
      <c r="C537" t="str">
        <f>IF(AND(B537&gt;='Calculation Sheet Crop 1'!$K$6,B537&lt;='Calculation Sheet Crop 1'!$L$6),"Initial Stage",IF(AND(B537+1&gt;'Calculation Sheet Crop 1'!$K$7,B537&lt;='Calculation Sheet Crop 1'!$L$7),"Crop Development Phase",IF(AND(B537+1&gt;'Calculation Sheet Crop 1'!$K$8,B537&lt;'Calculation Sheet Crop 1'!$L$8+1),"Mid Season",IF(AND(B537+1&gt;'Calculation Sheet Crop 1'!$K$9,B537-1&lt;'Calculation Sheet Crop 1'!$L$9),"Late Season Stage",""))))</f>
        <v/>
      </c>
      <c r="D537">
        <f>IF(MONTH(B537)=1,'General Calculation'!$E$22,IF(MONTH(B537)=2,'General Calculation'!$F$22,IF(MONTH(B537)=3,'General Calculation'!$G$22,IF(MONTH(B537)=4,'General Calculation'!$H$22,IF(MONTH(B537)=5,'General Calculation'!$I$22,IF(MONTH(B537)=6,'General Calculation'!$J$22,IF(MONTH(B537)=7,'General Calculation'!$K$22,IF(MONTH(B537)=8,'General Calculation'!$L$22,IF(MONTH(B537)=9,'General Calculation'!$M$22,IF(MONTH(B537)=10,'General Calculation'!$N$22,IF(MONTH(B537)=11,'General Calculation'!$O$22,IF(MONTH(B537)=12,'General Calculation'!$P$22,""))))))))))))</f>
        <v>5.3881999999999994</v>
      </c>
      <c r="E537" t="str">
        <f>IF(C537="Initial Stage",'Calculation Sheet Crop 1'!$M$6,IF(C537="Crop Development Phase",'Calculation Sheet Crop 1'!$M$7,IF(C537="Mid Season",'Calculation Sheet Crop 1'!$M$8,IF(C537="Late Season Stage",'Calculation Sheet Crop 1'!$M$9,""))))</f>
        <v/>
      </c>
      <c r="F537">
        <f t="shared" si="105"/>
        <v>0</v>
      </c>
      <c r="P537">
        <f t="shared" si="106"/>
        <v>0</v>
      </c>
      <c r="Q537">
        <f t="shared" si="107"/>
        <v>0</v>
      </c>
      <c r="R537">
        <f t="shared" si="108"/>
        <v>0</v>
      </c>
      <c r="S537">
        <f t="shared" si="109"/>
        <v>0</v>
      </c>
      <c r="T537">
        <f t="shared" si="110"/>
        <v>0</v>
      </c>
      <c r="U537">
        <f t="shared" si="111"/>
        <v>0</v>
      </c>
      <c r="V537">
        <f t="shared" si="112"/>
        <v>0</v>
      </c>
      <c r="W537">
        <f t="shared" si="113"/>
        <v>0</v>
      </c>
      <c r="X537">
        <f t="shared" si="114"/>
        <v>0</v>
      </c>
      <c r="Y537">
        <f t="shared" si="115"/>
        <v>0</v>
      </c>
      <c r="Z537">
        <f t="shared" si="116"/>
        <v>0</v>
      </c>
      <c r="AA537">
        <f t="shared" si="117"/>
        <v>0</v>
      </c>
    </row>
    <row r="538" spans="2:27">
      <c r="B538" s="3">
        <v>43267</v>
      </c>
      <c r="C538" t="str">
        <f>IF(AND(B538&gt;='Calculation Sheet Crop 1'!$K$6,B538&lt;='Calculation Sheet Crop 1'!$L$6),"Initial Stage",IF(AND(B538+1&gt;'Calculation Sheet Crop 1'!$K$7,B538&lt;='Calculation Sheet Crop 1'!$L$7),"Crop Development Phase",IF(AND(B538+1&gt;'Calculation Sheet Crop 1'!$K$8,B538&lt;'Calculation Sheet Crop 1'!$L$8+1),"Mid Season",IF(AND(B538+1&gt;'Calculation Sheet Crop 1'!$K$9,B538-1&lt;'Calculation Sheet Crop 1'!$L$9),"Late Season Stage",""))))</f>
        <v/>
      </c>
      <c r="D538">
        <f>IF(MONTH(B538)=1,'General Calculation'!$E$22,IF(MONTH(B538)=2,'General Calculation'!$F$22,IF(MONTH(B538)=3,'General Calculation'!$G$22,IF(MONTH(B538)=4,'General Calculation'!$H$22,IF(MONTH(B538)=5,'General Calculation'!$I$22,IF(MONTH(B538)=6,'General Calculation'!$J$22,IF(MONTH(B538)=7,'General Calculation'!$K$22,IF(MONTH(B538)=8,'General Calculation'!$L$22,IF(MONTH(B538)=9,'General Calculation'!$M$22,IF(MONTH(B538)=10,'General Calculation'!$N$22,IF(MONTH(B538)=11,'General Calculation'!$O$22,IF(MONTH(B538)=12,'General Calculation'!$P$22,""))))))))))))</f>
        <v>5.3881999999999994</v>
      </c>
      <c r="E538" t="str">
        <f>IF(C538="Initial Stage",'Calculation Sheet Crop 1'!$M$6,IF(C538="Crop Development Phase",'Calculation Sheet Crop 1'!$M$7,IF(C538="Mid Season",'Calculation Sheet Crop 1'!$M$8,IF(C538="Late Season Stage",'Calculation Sheet Crop 1'!$M$9,""))))</f>
        <v/>
      </c>
      <c r="F538">
        <f t="shared" si="105"/>
        <v>0</v>
      </c>
      <c r="P538">
        <f t="shared" si="106"/>
        <v>0</v>
      </c>
      <c r="Q538">
        <f t="shared" si="107"/>
        <v>0</v>
      </c>
      <c r="R538">
        <f t="shared" si="108"/>
        <v>0</v>
      </c>
      <c r="S538">
        <f t="shared" si="109"/>
        <v>0</v>
      </c>
      <c r="T538">
        <f t="shared" si="110"/>
        <v>0</v>
      </c>
      <c r="U538">
        <f t="shared" si="111"/>
        <v>0</v>
      </c>
      <c r="V538">
        <f t="shared" si="112"/>
        <v>0</v>
      </c>
      <c r="W538">
        <f t="shared" si="113"/>
        <v>0</v>
      </c>
      <c r="X538">
        <f t="shared" si="114"/>
        <v>0</v>
      </c>
      <c r="Y538">
        <f t="shared" si="115"/>
        <v>0</v>
      </c>
      <c r="Z538">
        <f t="shared" si="116"/>
        <v>0</v>
      </c>
      <c r="AA538">
        <f t="shared" si="117"/>
        <v>0</v>
      </c>
    </row>
    <row r="539" spans="2:27">
      <c r="B539" s="3">
        <v>43268</v>
      </c>
      <c r="C539" t="str">
        <f>IF(AND(B539&gt;='Calculation Sheet Crop 1'!$K$6,B539&lt;='Calculation Sheet Crop 1'!$L$6),"Initial Stage",IF(AND(B539+1&gt;'Calculation Sheet Crop 1'!$K$7,B539&lt;='Calculation Sheet Crop 1'!$L$7),"Crop Development Phase",IF(AND(B539+1&gt;'Calculation Sheet Crop 1'!$K$8,B539&lt;'Calculation Sheet Crop 1'!$L$8+1),"Mid Season",IF(AND(B539+1&gt;'Calculation Sheet Crop 1'!$K$9,B539-1&lt;'Calculation Sheet Crop 1'!$L$9),"Late Season Stage",""))))</f>
        <v/>
      </c>
      <c r="D539">
        <f>IF(MONTH(B539)=1,'General Calculation'!$E$22,IF(MONTH(B539)=2,'General Calculation'!$F$22,IF(MONTH(B539)=3,'General Calculation'!$G$22,IF(MONTH(B539)=4,'General Calculation'!$H$22,IF(MONTH(B539)=5,'General Calculation'!$I$22,IF(MONTH(B539)=6,'General Calculation'!$J$22,IF(MONTH(B539)=7,'General Calculation'!$K$22,IF(MONTH(B539)=8,'General Calculation'!$L$22,IF(MONTH(B539)=9,'General Calculation'!$M$22,IF(MONTH(B539)=10,'General Calculation'!$N$22,IF(MONTH(B539)=11,'General Calculation'!$O$22,IF(MONTH(B539)=12,'General Calculation'!$P$22,""))))))))))))</f>
        <v>5.3881999999999994</v>
      </c>
      <c r="E539" t="str">
        <f>IF(C539="Initial Stage",'Calculation Sheet Crop 1'!$M$6,IF(C539="Crop Development Phase",'Calculation Sheet Crop 1'!$M$7,IF(C539="Mid Season",'Calculation Sheet Crop 1'!$M$8,IF(C539="Late Season Stage",'Calculation Sheet Crop 1'!$M$9,""))))</f>
        <v/>
      </c>
      <c r="F539">
        <f t="shared" si="105"/>
        <v>0</v>
      </c>
      <c r="P539">
        <f t="shared" si="106"/>
        <v>0</v>
      </c>
      <c r="Q539">
        <f t="shared" si="107"/>
        <v>0</v>
      </c>
      <c r="R539">
        <f t="shared" si="108"/>
        <v>0</v>
      </c>
      <c r="S539">
        <f t="shared" si="109"/>
        <v>0</v>
      </c>
      <c r="T539">
        <f t="shared" si="110"/>
        <v>0</v>
      </c>
      <c r="U539">
        <f t="shared" si="111"/>
        <v>0</v>
      </c>
      <c r="V539">
        <f t="shared" si="112"/>
        <v>0</v>
      </c>
      <c r="W539">
        <f t="shared" si="113"/>
        <v>0</v>
      </c>
      <c r="X539">
        <f t="shared" si="114"/>
        <v>0</v>
      </c>
      <c r="Y539">
        <f t="shared" si="115"/>
        <v>0</v>
      </c>
      <c r="Z539">
        <f t="shared" si="116"/>
        <v>0</v>
      </c>
      <c r="AA539">
        <f t="shared" si="117"/>
        <v>0</v>
      </c>
    </row>
    <row r="540" spans="2:27">
      <c r="B540" s="3">
        <v>43269</v>
      </c>
      <c r="C540" t="str">
        <f>IF(AND(B540&gt;='Calculation Sheet Crop 1'!$K$6,B540&lt;='Calculation Sheet Crop 1'!$L$6),"Initial Stage",IF(AND(B540+1&gt;'Calculation Sheet Crop 1'!$K$7,B540&lt;='Calculation Sheet Crop 1'!$L$7),"Crop Development Phase",IF(AND(B540+1&gt;'Calculation Sheet Crop 1'!$K$8,B540&lt;'Calculation Sheet Crop 1'!$L$8+1),"Mid Season",IF(AND(B540+1&gt;'Calculation Sheet Crop 1'!$K$9,B540-1&lt;'Calculation Sheet Crop 1'!$L$9),"Late Season Stage",""))))</f>
        <v/>
      </c>
      <c r="D540">
        <f>IF(MONTH(B540)=1,'General Calculation'!$E$22,IF(MONTH(B540)=2,'General Calculation'!$F$22,IF(MONTH(B540)=3,'General Calculation'!$G$22,IF(MONTH(B540)=4,'General Calculation'!$H$22,IF(MONTH(B540)=5,'General Calculation'!$I$22,IF(MONTH(B540)=6,'General Calculation'!$J$22,IF(MONTH(B540)=7,'General Calculation'!$K$22,IF(MONTH(B540)=8,'General Calculation'!$L$22,IF(MONTH(B540)=9,'General Calculation'!$M$22,IF(MONTH(B540)=10,'General Calculation'!$N$22,IF(MONTH(B540)=11,'General Calculation'!$O$22,IF(MONTH(B540)=12,'General Calculation'!$P$22,""))))))))))))</f>
        <v>5.3881999999999994</v>
      </c>
      <c r="E540" t="str">
        <f>IF(C540="Initial Stage",'Calculation Sheet Crop 1'!$M$6,IF(C540="Crop Development Phase",'Calculation Sheet Crop 1'!$M$7,IF(C540="Mid Season",'Calculation Sheet Crop 1'!$M$8,IF(C540="Late Season Stage",'Calculation Sheet Crop 1'!$M$9,""))))</f>
        <v/>
      </c>
      <c r="F540">
        <f t="shared" si="105"/>
        <v>0</v>
      </c>
      <c r="P540">
        <f t="shared" si="106"/>
        <v>0</v>
      </c>
      <c r="Q540">
        <f t="shared" si="107"/>
        <v>0</v>
      </c>
      <c r="R540">
        <f t="shared" si="108"/>
        <v>0</v>
      </c>
      <c r="S540">
        <f t="shared" si="109"/>
        <v>0</v>
      </c>
      <c r="T540">
        <f t="shared" si="110"/>
        <v>0</v>
      </c>
      <c r="U540">
        <f t="shared" si="111"/>
        <v>0</v>
      </c>
      <c r="V540">
        <f t="shared" si="112"/>
        <v>0</v>
      </c>
      <c r="W540">
        <f t="shared" si="113"/>
        <v>0</v>
      </c>
      <c r="X540">
        <f t="shared" si="114"/>
        <v>0</v>
      </c>
      <c r="Y540">
        <f t="shared" si="115"/>
        <v>0</v>
      </c>
      <c r="Z540">
        <f t="shared" si="116"/>
        <v>0</v>
      </c>
      <c r="AA540">
        <f t="shared" si="117"/>
        <v>0</v>
      </c>
    </row>
    <row r="541" spans="2:27">
      <c r="B541" s="3">
        <v>43270</v>
      </c>
      <c r="C541" t="str">
        <f>IF(AND(B541&gt;='Calculation Sheet Crop 1'!$K$6,B541&lt;='Calculation Sheet Crop 1'!$L$6),"Initial Stage",IF(AND(B541+1&gt;'Calculation Sheet Crop 1'!$K$7,B541&lt;='Calculation Sheet Crop 1'!$L$7),"Crop Development Phase",IF(AND(B541+1&gt;'Calculation Sheet Crop 1'!$K$8,B541&lt;'Calculation Sheet Crop 1'!$L$8+1),"Mid Season",IF(AND(B541+1&gt;'Calculation Sheet Crop 1'!$K$9,B541-1&lt;'Calculation Sheet Crop 1'!$L$9),"Late Season Stage",""))))</f>
        <v/>
      </c>
      <c r="D541">
        <f>IF(MONTH(B541)=1,'General Calculation'!$E$22,IF(MONTH(B541)=2,'General Calculation'!$F$22,IF(MONTH(B541)=3,'General Calculation'!$G$22,IF(MONTH(B541)=4,'General Calculation'!$H$22,IF(MONTH(B541)=5,'General Calculation'!$I$22,IF(MONTH(B541)=6,'General Calculation'!$J$22,IF(MONTH(B541)=7,'General Calculation'!$K$22,IF(MONTH(B541)=8,'General Calculation'!$L$22,IF(MONTH(B541)=9,'General Calculation'!$M$22,IF(MONTH(B541)=10,'General Calculation'!$N$22,IF(MONTH(B541)=11,'General Calculation'!$O$22,IF(MONTH(B541)=12,'General Calculation'!$P$22,""))))))))))))</f>
        <v>5.3881999999999994</v>
      </c>
      <c r="E541" t="str">
        <f>IF(C541="Initial Stage",'Calculation Sheet Crop 1'!$M$6,IF(C541="Crop Development Phase",'Calculation Sheet Crop 1'!$M$7,IF(C541="Mid Season",'Calculation Sheet Crop 1'!$M$8,IF(C541="Late Season Stage",'Calculation Sheet Crop 1'!$M$9,""))))</f>
        <v/>
      </c>
      <c r="F541">
        <f t="shared" si="105"/>
        <v>0</v>
      </c>
      <c r="P541">
        <f t="shared" si="106"/>
        <v>0</v>
      </c>
      <c r="Q541">
        <f t="shared" si="107"/>
        <v>0</v>
      </c>
      <c r="R541">
        <f t="shared" si="108"/>
        <v>0</v>
      </c>
      <c r="S541">
        <f t="shared" si="109"/>
        <v>0</v>
      </c>
      <c r="T541">
        <f t="shared" si="110"/>
        <v>0</v>
      </c>
      <c r="U541">
        <f t="shared" si="111"/>
        <v>0</v>
      </c>
      <c r="V541">
        <f t="shared" si="112"/>
        <v>0</v>
      </c>
      <c r="W541">
        <f t="shared" si="113"/>
        <v>0</v>
      </c>
      <c r="X541">
        <f t="shared" si="114"/>
        <v>0</v>
      </c>
      <c r="Y541">
        <f t="shared" si="115"/>
        <v>0</v>
      </c>
      <c r="Z541">
        <f t="shared" si="116"/>
        <v>0</v>
      </c>
      <c r="AA541">
        <f t="shared" si="117"/>
        <v>0</v>
      </c>
    </row>
    <row r="542" spans="2:27">
      <c r="B542" s="3">
        <v>43271</v>
      </c>
      <c r="C542" t="str">
        <f>IF(AND(B542&gt;='Calculation Sheet Crop 1'!$K$6,B542&lt;='Calculation Sheet Crop 1'!$L$6),"Initial Stage",IF(AND(B542+1&gt;'Calculation Sheet Crop 1'!$K$7,B542&lt;='Calculation Sheet Crop 1'!$L$7),"Crop Development Phase",IF(AND(B542+1&gt;'Calculation Sheet Crop 1'!$K$8,B542&lt;'Calculation Sheet Crop 1'!$L$8+1),"Mid Season",IF(AND(B542+1&gt;'Calculation Sheet Crop 1'!$K$9,B542-1&lt;'Calculation Sheet Crop 1'!$L$9),"Late Season Stage",""))))</f>
        <v/>
      </c>
      <c r="D542">
        <f>IF(MONTH(B542)=1,'General Calculation'!$E$22,IF(MONTH(B542)=2,'General Calculation'!$F$22,IF(MONTH(B542)=3,'General Calculation'!$G$22,IF(MONTH(B542)=4,'General Calculation'!$H$22,IF(MONTH(B542)=5,'General Calculation'!$I$22,IF(MONTH(B542)=6,'General Calculation'!$J$22,IF(MONTH(B542)=7,'General Calculation'!$K$22,IF(MONTH(B542)=8,'General Calculation'!$L$22,IF(MONTH(B542)=9,'General Calculation'!$M$22,IF(MONTH(B542)=10,'General Calculation'!$N$22,IF(MONTH(B542)=11,'General Calculation'!$O$22,IF(MONTH(B542)=12,'General Calculation'!$P$22,""))))))))))))</f>
        <v>5.3881999999999994</v>
      </c>
      <c r="E542" t="str">
        <f>IF(C542="Initial Stage",'Calculation Sheet Crop 1'!$M$6,IF(C542="Crop Development Phase",'Calculation Sheet Crop 1'!$M$7,IF(C542="Mid Season",'Calculation Sheet Crop 1'!$M$8,IF(C542="Late Season Stage",'Calculation Sheet Crop 1'!$M$9,""))))</f>
        <v/>
      </c>
      <c r="F542">
        <f t="shared" si="105"/>
        <v>0</v>
      </c>
      <c r="P542">
        <f t="shared" si="106"/>
        <v>0</v>
      </c>
      <c r="Q542">
        <f t="shared" si="107"/>
        <v>0</v>
      </c>
      <c r="R542">
        <f t="shared" si="108"/>
        <v>0</v>
      </c>
      <c r="S542">
        <f t="shared" si="109"/>
        <v>0</v>
      </c>
      <c r="T542">
        <f t="shared" si="110"/>
        <v>0</v>
      </c>
      <c r="U542">
        <f t="shared" si="111"/>
        <v>0</v>
      </c>
      <c r="V542">
        <f t="shared" si="112"/>
        <v>0</v>
      </c>
      <c r="W542">
        <f t="shared" si="113"/>
        <v>0</v>
      </c>
      <c r="X542">
        <f t="shared" si="114"/>
        <v>0</v>
      </c>
      <c r="Y542">
        <f t="shared" si="115"/>
        <v>0</v>
      </c>
      <c r="Z542">
        <f t="shared" si="116"/>
        <v>0</v>
      </c>
      <c r="AA542">
        <f t="shared" si="117"/>
        <v>0</v>
      </c>
    </row>
    <row r="543" spans="2:27">
      <c r="B543" s="3">
        <v>43272</v>
      </c>
      <c r="C543" t="str">
        <f>IF(AND(B543&gt;='Calculation Sheet Crop 1'!$K$6,B543&lt;='Calculation Sheet Crop 1'!$L$6),"Initial Stage",IF(AND(B543+1&gt;'Calculation Sheet Crop 1'!$K$7,B543&lt;='Calculation Sheet Crop 1'!$L$7),"Crop Development Phase",IF(AND(B543+1&gt;'Calculation Sheet Crop 1'!$K$8,B543&lt;'Calculation Sheet Crop 1'!$L$8+1),"Mid Season",IF(AND(B543+1&gt;'Calculation Sheet Crop 1'!$K$9,B543-1&lt;'Calculation Sheet Crop 1'!$L$9),"Late Season Stage",""))))</f>
        <v/>
      </c>
      <c r="D543">
        <f>IF(MONTH(B543)=1,'General Calculation'!$E$22,IF(MONTH(B543)=2,'General Calculation'!$F$22,IF(MONTH(B543)=3,'General Calculation'!$G$22,IF(MONTH(B543)=4,'General Calculation'!$H$22,IF(MONTH(B543)=5,'General Calculation'!$I$22,IF(MONTH(B543)=6,'General Calculation'!$J$22,IF(MONTH(B543)=7,'General Calculation'!$K$22,IF(MONTH(B543)=8,'General Calculation'!$L$22,IF(MONTH(B543)=9,'General Calculation'!$M$22,IF(MONTH(B543)=10,'General Calculation'!$N$22,IF(MONTH(B543)=11,'General Calculation'!$O$22,IF(MONTH(B543)=12,'General Calculation'!$P$22,""))))))))))))</f>
        <v>5.3881999999999994</v>
      </c>
      <c r="E543" t="str">
        <f>IF(C543="Initial Stage",'Calculation Sheet Crop 1'!$M$6,IF(C543="Crop Development Phase",'Calculation Sheet Crop 1'!$M$7,IF(C543="Mid Season",'Calculation Sheet Crop 1'!$M$8,IF(C543="Late Season Stage",'Calculation Sheet Crop 1'!$M$9,""))))</f>
        <v/>
      </c>
      <c r="F543">
        <f t="shared" si="105"/>
        <v>0</v>
      </c>
      <c r="P543">
        <f t="shared" si="106"/>
        <v>0</v>
      </c>
      <c r="Q543">
        <f t="shared" si="107"/>
        <v>0</v>
      </c>
      <c r="R543">
        <f t="shared" si="108"/>
        <v>0</v>
      </c>
      <c r="S543">
        <f t="shared" si="109"/>
        <v>0</v>
      </c>
      <c r="T543">
        <f t="shared" si="110"/>
        <v>0</v>
      </c>
      <c r="U543">
        <f t="shared" si="111"/>
        <v>0</v>
      </c>
      <c r="V543">
        <f t="shared" si="112"/>
        <v>0</v>
      </c>
      <c r="W543">
        <f t="shared" si="113"/>
        <v>0</v>
      </c>
      <c r="X543">
        <f t="shared" si="114"/>
        <v>0</v>
      </c>
      <c r="Y543">
        <f t="shared" si="115"/>
        <v>0</v>
      </c>
      <c r="Z543">
        <f t="shared" si="116"/>
        <v>0</v>
      </c>
      <c r="AA543">
        <f t="shared" si="117"/>
        <v>0</v>
      </c>
    </row>
    <row r="544" spans="2:27">
      <c r="B544" s="3">
        <v>43273</v>
      </c>
      <c r="C544" t="str">
        <f>IF(AND(B544&gt;='Calculation Sheet Crop 1'!$K$6,B544&lt;='Calculation Sheet Crop 1'!$L$6),"Initial Stage",IF(AND(B544+1&gt;'Calculation Sheet Crop 1'!$K$7,B544&lt;='Calculation Sheet Crop 1'!$L$7),"Crop Development Phase",IF(AND(B544+1&gt;'Calculation Sheet Crop 1'!$K$8,B544&lt;'Calculation Sheet Crop 1'!$L$8+1),"Mid Season",IF(AND(B544+1&gt;'Calculation Sheet Crop 1'!$K$9,B544-1&lt;'Calculation Sheet Crop 1'!$L$9),"Late Season Stage",""))))</f>
        <v/>
      </c>
      <c r="D544">
        <f>IF(MONTH(B544)=1,'General Calculation'!$E$22,IF(MONTH(B544)=2,'General Calculation'!$F$22,IF(MONTH(B544)=3,'General Calculation'!$G$22,IF(MONTH(B544)=4,'General Calculation'!$H$22,IF(MONTH(B544)=5,'General Calculation'!$I$22,IF(MONTH(B544)=6,'General Calculation'!$J$22,IF(MONTH(B544)=7,'General Calculation'!$K$22,IF(MONTH(B544)=8,'General Calculation'!$L$22,IF(MONTH(B544)=9,'General Calculation'!$M$22,IF(MONTH(B544)=10,'General Calculation'!$N$22,IF(MONTH(B544)=11,'General Calculation'!$O$22,IF(MONTH(B544)=12,'General Calculation'!$P$22,""))))))))))))</f>
        <v>5.3881999999999994</v>
      </c>
      <c r="E544" t="str">
        <f>IF(C544="Initial Stage",'Calculation Sheet Crop 1'!$M$6,IF(C544="Crop Development Phase",'Calculation Sheet Crop 1'!$M$7,IF(C544="Mid Season",'Calculation Sheet Crop 1'!$M$8,IF(C544="Late Season Stage",'Calculation Sheet Crop 1'!$M$9,""))))</f>
        <v/>
      </c>
      <c r="F544">
        <f t="shared" si="105"/>
        <v>0</v>
      </c>
      <c r="P544">
        <f t="shared" si="106"/>
        <v>0</v>
      </c>
      <c r="Q544">
        <f t="shared" si="107"/>
        <v>0</v>
      </c>
      <c r="R544">
        <f t="shared" si="108"/>
        <v>0</v>
      </c>
      <c r="S544">
        <f t="shared" si="109"/>
        <v>0</v>
      </c>
      <c r="T544">
        <f t="shared" si="110"/>
        <v>0</v>
      </c>
      <c r="U544">
        <f t="shared" si="111"/>
        <v>0</v>
      </c>
      <c r="V544">
        <f t="shared" si="112"/>
        <v>0</v>
      </c>
      <c r="W544">
        <f t="shared" si="113"/>
        <v>0</v>
      </c>
      <c r="X544">
        <f t="shared" si="114"/>
        <v>0</v>
      </c>
      <c r="Y544">
        <f t="shared" si="115"/>
        <v>0</v>
      </c>
      <c r="Z544">
        <f t="shared" si="116"/>
        <v>0</v>
      </c>
      <c r="AA544">
        <f t="shared" si="117"/>
        <v>0</v>
      </c>
    </row>
    <row r="545" spans="2:27">
      <c r="B545" s="3">
        <v>43274</v>
      </c>
      <c r="C545" t="str">
        <f>IF(AND(B545&gt;='Calculation Sheet Crop 1'!$K$6,B545&lt;='Calculation Sheet Crop 1'!$L$6),"Initial Stage",IF(AND(B545+1&gt;'Calculation Sheet Crop 1'!$K$7,B545&lt;='Calculation Sheet Crop 1'!$L$7),"Crop Development Phase",IF(AND(B545+1&gt;'Calculation Sheet Crop 1'!$K$8,B545&lt;'Calculation Sheet Crop 1'!$L$8+1),"Mid Season",IF(AND(B545+1&gt;'Calculation Sheet Crop 1'!$K$9,B545-1&lt;'Calculation Sheet Crop 1'!$L$9),"Late Season Stage",""))))</f>
        <v/>
      </c>
      <c r="D545">
        <f>IF(MONTH(B545)=1,'General Calculation'!$E$22,IF(MONTH(B545)=2,'General Calculation'!$F$22,IF(MONTH(B545)=3,'General Calculation'!$G$22,IF(MONTH(B545)=4,'General Calculation'!$H$22,IF(MONTH(B545)=5,'General Calculation'!$I$22,IF(MONTH(B545)=6,'General Calculation'!$J$22,IF(MONTH(B545)=7,'General Calculation'!$K$22,IF(MONTH(B545)=8,'General Calculation'!$L$22,IF(MONTH(B545)=9,'General Calculation'!$M$22,IF(MONTH(B545)=10,'General Calculation'!$N$22,IF(MONTH(B545)=11,'General Calculation'!$O$22,IF(MONTH(B545)=12,'General Calculation'!$P$22,""))))))))))))</f>
        <v>5.3881999999999994</v>
      </c>
      <c r="E545" t="str">
        <f>IF(C545="Initial Stage",'Calculation Sheet Crop 1'!$M$6,IF(C545="Crop Development Phase",'Calculation Sheet Crop 1'!$M$7,IF(C545="Mid Season",'Calculation Sheet Crop 1'!$M$8,IF(C545="Late Season Stage",'Calculation Sheet Crop 1'!$M$9,""))))</f>
        <v/>
      </c>
      <c r="F545">
        <f t="shared" si="105"/>
        <v>0</v>
      </c>
      <c r="P545">
        <f t="shared" si="106"/>
        <v>0</v>
      </c>
      <c r="Q545">
        <f t="shared" si="107"/>
        <v>0</v>
      </c>
      <c r="R545">
        <f t="shared" si="108"/>
        <v>0</v>
      </c>
      <c r="S545">
        <f t="shared" si="109"/>
        <v>0</v>
      </c>
      <c r="T545">
        <f t="shared" si="110"/>
        <v>0</v>
      </c>
      <c r="U545">
        <f t="shared" si="111"/>
        <v>0</v>
      </c>
      <c r="V545">
        <f t="shared" si="112"/>
        <v>0</v>
      </c>
      <c r="W545">
        <f t="shared" si="113"/>
        <v>0</v>
      </c>
      <c r="X545">
        <f t="shared" si="114"/>
        <v>0</v>
      </c>
      <c r="Y545">
        <f t="shared" si="115"/>
        <v>0</v>
      </c>
      <c r="Z545">
        <f t="shared" si="116"/>
        <v>0</v>
      </c>
      <c r="AA545">
        <f t="shared" si="117"/>
        <v>0</v>
      </c>
    </row>
    <row r="546" spans="2:27">
      <c r="B546" s="3">
        <v>43275</v>
      </c>
      <c r="C546" t="str">
        <f>IF(AND(B546&gt;='Calculation Sheet Crop 1'!$K$6,B546&lt;='Calculation Sheet Crop 1'!$L$6),"Initial Stage",IF(AND(B546+1&gt;'Calculation Sheet Crop 1'!$K$7,B546&lt;='Calculation Sheet Crop 1'!$L$7),"Crop Development Phase",IF(AND(B546+1&gt;'Calculation Sheet Crop 1'!$K$8,B546&lt;'Calculation Sheet Crop 1'!$L$8+1),"Mid Season",IF(AND(B546+1&gt;'Calculation Sheet Crop 1'!$K$9,B546-1&lt;'Calculation Sheet Crop 1'!$L$9),"Late Season Stage",""))))</f>
        <v/>
      </c>
      <c r="D546">
        <f>IF(MONTH(B546)=1,'General Calculation'!$E$22,IF(MONTH(B546)=2,'General Calculation'!$F$22,IF(MONTH(B546)=3,'General Calculation'!$G$22,IF(MONTH(B546)=4,'General Calculation'!$H$22,IF(MONTH(B546)=5,'General Calculation'!$I$22,IF(MONTH(B546)=6,'General Calculation'!$J$22,IF(MONTH(B546)=7,'General Calculation'!$K$22,IF(MONTH(B546)=8,'General Calculation'!$L$22,IF(MONTH(B546)=9,'General Calculation'!$M$22,IF(MONTH(B546)=10,'General Calculation'!$N$22,IF(MONTH(B546)=11,'General Calculation'!$O$22,IF(MONTH(B546)=12,'General Calculation'!$P$22,""))))))))))))</f>
        <v>5.3881999999999994</v>
      </c>
      <c r="E546" t="str">
        <f>IF(C546="Initial Stage",'Calculation Sheet Crop 1'!$M$6,IF(C546="Crop Development Phase",'Calculation Sheet Crop 1'!$M$7,IF(C546="Mid Season",'Calculation Sheet Crop 1'!$M$8,IF(C546="Late Season Stage",'Calculation Sheet Crop 1'!$M$9,""))))</f>
        <v/>
      </c>
      <c r="F546">
        <f t="shared" si="105"/>
        <v>0</v>
      </c>
      <c r="P546">
        <f t="shared" si="106"/>
        <v>0</v>
      </c>
      <c r="Q546">
        <f t="shared" si="107"/>
        <v>0</v>
      </c>
      <c r="R546">
        <f t="shared" si="108"/>
        <v>0</v>
      </c>
      <c r="S546">
        <f t="shared" si="109"/>
        <v>0</v>
      </c>
      <c r="T546">
        <f t="shared" si="110"/>
        <v>0</v>
      </c>
      <c r="U546">
        <f t="shared" si="111"/>
        <v>0</v>
      </c>
      <c r="V546">
        <f t="shared" si="112"/>
        <v>0</v>
      </c>
      <c r="W546">
        <f t="shared" si="113"/>
        <v>0</v>
      </c>
      <c r="X546">
        <f t="shared" si="114"/>
        <v>0</v>
      </c>
      <c r="Y546">
        <f t="shared" si="115"/>
        <v>0</v>
      </c>
      <c r="Z546">
        <f t="shared" si="116"/>
        <v>0</v>
      </c>
      <c r="AA546">
        <f t="shared" si="117"/>
        <v>0</v>
      </c>
    </row>
    <row r="547" spans="2:27">
      <c r="B547" s="3">
        <v>43276</v>
      </c>
      <c r="C547" t="str">
        <f>IF(AND(B547&gt;='Calculation Sheet Crop 1'!$K$6,B547&lt;='Calculation Sheet Crop 1'!$L$6),"Initial Stage",IF(AND(B547+1&gt;'Calculation Sheet Crop 1'!$K$7,B547&lt;='Calculation Sheet Crop 1'!$L$7),"Crop Development Phase",IF(AND(B547+1&gt;'Calculation Sheet Crop 1'!$K$8,B547&lt;'Calculation Sheet Crop 1'!$L$8+1),"Mid Season",IF(AND(B547+1&gt;'Calculation Sheet Crop 1'!$K$9,B547-1&lt;'Calculation Sheet Crop 1'!$L$9),"Late Season Stage",""))))</f>
        <v/>
      </c>
      <c r="D547">
        <f>IF(MONTH(B547)=1,'General Calculation'!$E$22,IF(MONTH(B547)=2,'General Calculation'!$F$22,IF(MONTH(B547)=3,'General Calculation'!$G$22,IF(MONTH(B547)=4,'General Calculation'!$H$22,IF(MONTH(B547)=5,'General Calculation'!$I$22,IF(MONTH(B547)=6,'General Calculation'!$J$22,IF(MONTH(B547)=7,'General Calculation'!$K$22,IF(MONTH(B547)=8,'General Calculation'!$L$22,IF(MONTH(B547)=9,'General Calculation'!$M$22,IF(MONTH(B547)=10,'General Calculation'!$N$22,IF(MONTH(B547)=11,'General Calculation'!$O$22,IF(MONTH(B547)=12,'General Calculation'!$P$22,""))))))))))))</f>
        <v>5.3881999999999994</v>
      </c>
      <c r="E547" t="str">
        <f>IF(C547="Initial Stage",'Calculation Sheet Crop 1'!$M$6,IF(C547="Crop Development Phase",'Calculation Sheet Crop 1'!$M$7,IF(C547="Mid Season",'Calculation Sheet Crop 1'!$M$8,IF(C547="Late Season Stage",'Calculation Sheet Crop 1'!$M$9,""))))</f>
        <v/>
      </c>
      <c r="F547">
        <f t="shared" si="105"/>
        <v>0</v>
      </c>
      <c r="P547">
        <f t="shared" si="106"/>
        <v>0</v>
      </c>
      <c r="Q547">
        <f t="shared" si="107"/>
        <v>0</v>
      </c>
      <c r="R547">
        <f t="shared" si="108"/>
        <v>0</v>
      </c>
      <c r="S547">
        <f t="shared" si="109"/>
        <v>0</v>
      </c>
      <c r="T547">
        <f t="shared" si="110"/>
        <v>0</v>
      </c>
      <c r="U547">
        <f t="shared" si="111"/>
        <v>0</v>
      </c>
      <c r="V547">
        <f t="shared" si="112"/>
        <v>0</v>
      </c>
      <c r="W547">
        <f t="shared" si="113"/>
        <v>0</v>
      </c>
      <c r="X547">
        <f t="shared" si="114"/>
        <v>0</v>
      </c>
      <c r="Y547">
        <f t="shared" si="115"/>
        <v>0</v>
      </c>
      <c r="Z547">
        <f t="shared" si="116"/>
        <v>0</v>
      </c>
      <c r="AA547">
        <f t="shared" si="117"/>
        <v>0</v>
      </c>
    </row>
    <row r="548" spans="2:27">
      <c r="B548" s="3">
        <v>43277</v>
      </c>
      <c r="C548" t="str">
        <f>IF(AND(B548&gt;='Calculation Sheet Crop 1'!$K$6,B548&lt;='Calculation Sheet Crop 1'!$L$6),"Initial Stage",IF(AND(B548+1&gt;'Calculation Sheet Crop 1'!$K$7,B548&lt;='Calculation Sheet Crop 1'!$L$7),"Crop Development Phase",IF(AND(B548+1&gt;'Calculation Sheet Crop 1'!$K$8,B548&lt;'Calculation Sheet Crop 1'!$L$8+1),"Mid Season",IF(AND(B548+1&gt;'Calculation Sheet Crop 1'!$K$9,B548-1&lt;'Calculation Sheet Crop 1'!$L$9),"Late Season Stage",""))))</f>
        <v/>
      </c>
      <c r="D548">
        <f>IF(MONTH(B548)=1,'General Calculation'!$E$22,IF(MONTH(B548)=2,'General Calculation'!$F$22,IF(MONTH(B548)=3,'General Calculation'!$G$22,IF(MONTH(B548)=4,'General Calculation'!$H$22,IF(MONTH(B548)=5,'General Calculation'!$I$22,IF(MONTH(B548)=6,'General Calculation'!$J$22,IF(MONTH(B548)=7,'General Calculation'!$K$22,IF(MONTH(B548)=8,'General Calculation'!$L$22,IF(MONTH(B548)=9,'General Calculation'!$M$22,IF(MONTH(B548)=10,'General Calculation'!$N$22,IF(MONTH(B548)=11,'General Calculation'!$O$22,IF(MONTH(B548)=12,'General Calculation'!$P$22,""))))))))))))</f>
        <v>5.3881999999999994</v>
      </c>
      <c r="E548" t="str">
        <f>IF(C548="Initial Stage",'Calculation Sheet Crop 1'!$M$6,IF(C548="Crop Development Phase",'Calculation Sheet Crop 1'!$M$7,IF(C548="Mid Season",'Calculation Sheet Crop 1'!$M$8,IF(C548="Late Season Stage",'Calculation Sheet Crop 1'!$M$9,""))))</f>
        <v/>
      </c>
      <c r="F548">
        <f t="shared" si="105"/>
        <v>0</v>
      </c>
      <c r="P548">
        <f t="shared" si="106"/>
        <v>0</v>
      </c>
      <c r="Q548">
        <f t="shared" si="107"/>
        <v>0</v>
      </c>
      <c r="R548">
        <f t="shared" si="108"/>
        <v>0</v>
      </c>
      <c r="S548">
        <f t="shared" si="109"/>
        <v>0</v>
      </c>
      <c r="T548">
        <f t="shared" si="110"/>
        <v>0</v>
      </c>
      <c r="U548">
        <f t="shared" si="111"/>
        <v>0</v>
      </c>
      <c r="V548">
        <f t="shared" si="112"/>
        <v>0</v>
      </c>
      <c r="W548">
        <f t="shared" si="113"/>
        <v>0</v>
      </c>
      <c r="X548">
        <f t="shared" si="114"/>
        <v>0</v>
      </c>
      <c r="Y548">
        <f t="shared" si="115"/>
        <v>0</v>
      </c>
      <c r="Z548">
        <f t="shared" si="116"/>
        <v>0</v>
      </c>
      <c r="AA548">
        <f t="shared" si="117"/>
        <v>0</v>
      </c>
    </row>
    <row r="549" spans="2:27">
      <c r="B549" s="3">
        <v>43278</v>
      </c>
      <c r="C549" t="str">
        <f>IF(AND(B549&gt;='Calculation Sheet Crop 1'!$K$6,B549&lt;='Calculation Sheet Crop 1'!$L$6),"Initial Stage",IF(AND(B549+1&gt;'Calculation Sheet Crop 1'!$K$7,B549&lt;='Calculation Sheet Crop 1'!$L$7),"Crop Development Phase",IF(AND(B549+1&gt;'Calculation Sheet Crop 1'!$K$8,B549&lt;'Calculation Sheet Crop 1'!$L$8+1),"Mid Season",IF(AND(B549+1&gt;'Calculation Sheet Crop 1'!$K$9,B549-1&lt;'Calculation Sheet Crop 1'!$L$9),"Late Season Stage",""))))</f>
        <v/>
      </c>
      <c r="D549">
        <f>IF(MONTH(B549)=1,'General Calculation'!$E$22,IF(MONTH(B549)=2,'General Calculation'!$F$22,IF(MONTH(B549)=3,'General Calculation'!$G$22,IF(MONTH(B549)=4,'General Calculation'!$H$22,IF(MONTH(B549)=5,'General Calculation'!$I$22,IF(MONTH(B549)=6,'General Calculation'!$J$22,IF(MONTH(B549)=7,'General Calculation'!$K$22,IF(MONTH(B549)=8,'General Calculation'!$L$22,IF(MONTH(B549)=9,'General Calculation'!$M$22,IF(MONTH(B549)=10,'General Calculation'!$N$22,IF(MONTH(B549)=11,'General Calculation'!$O$22,IF(MONTH(B549)=12,'General Calculation'!$P$22,""))))))))))))</f>
        <v>5.3881999999999994</v>
      </c>
      <c r="E549" t="str">
        <f>IF(C549="Initial Stage",'Calculation Sheet Crop 1'!$M$6,IF(C549="Crop Development Phase",'Calculation Sheet Crop 1'!$M$7,IF(C549="Mid Season",'Calculation Sheet Crop 1'!$M$8,IF(C549="Late Season Stage",'Calculation Sheet Crop 1'!$M$9,""))))</f>
        <v/>
      </c>
      <c r="F549">
        <f t="shared" si="105"/>
        <v>0</v>
      </c>
      <c r="P549">
        <f t="shared" si="106"/>
        <v>0</v>
      </c>
      <c r="Q549">
        <f t="shared" si="107"/>
        <v>0</v>
      </c>
      <c r="R549">
        <f t="shared" si="108"/>
        <v>0</v>
      </c>
      <c r="S549">
        <f t="shared" si="109"/>
        <v>0</v>
      </c>
      <c r="T549">
        <f t="shared" si="110"/>
        <v>0</v>
      </c>
      <c r="U549">
        <f t="shared" si="111"/>
        <v>0</v>
      </c>
      <c r="V549">
        <f t="shared" si="112"/>
        <v>0</v>
      </c>
      <c r="W549">
        <f t="shared" si="113"/>
        <v>0</v>
      </c>
      <c r="X549">
        <f t="shared" si="114"/>
        <v>0</v>
      </c>
      <c r="Y549">
        <f t="shared" si="115"/>
        <v>0</v>
      </c>
      <c r="Z549">
        <f t="shared" si="116"/>
        <v>0</v>
      </c>
      <c r="AA549">
        <f t="shared" si="117"/>
        <v>0</v>
      </c>
    </row>
    <row r="550" spans="2:27">
      <c r="B550" s="3">
        <v>43279</v>
      </c>
      <c r="C550" t="str">
        <f>IF(AND(B550&gt;='Calculation Sheet Crop 1'!$K$6,B550&lt;='Calculation Sheet Crop 1'!$L$6),"Initial Stage",IF(AND(B550+1&gt;'Calculation Sheet Crop 1'!$K$7,B550&lt;='Calculation Sheet Crop 1'!$L$7),"Crop Development Phase",IF(AND(B550+1&gt;'Calculation Sheet Crop 1'!$K$8,B550&lt;'Calculation Sheet Crop 1'!$L$8+1),"Mid Season",IF(AND(B550+1&gt;'Calculation Sheet Crop 1'!$K$9,B550-1&lt;'Calculation Sheet Crop 1'!$L$9),"Late Season Stage",""))))</f>
        <v/>
      </c>
      <c r="D550">
        <f>IF(MONTH(B550)=1,'General Calculation'!$E$22,IF(MONTH(B550)=2,'General Calculation'!$F$22,IF(MONTH(B550)=3,'General Calculation'!$G$22,IF(MONTH(B550)=4,'General Calculation'!$H$22,IF(MONTH(B550)=5,'General Calculation'!$I$22,IF(MONTH(B550)=6,'General Calculation'!$J$22,IF(MONTH(B550)=7,'General Calculation'!$K$22,IF(MONTH(B550)=8,'General Calculation'!$L$22,IF(MONTH(B550)=9,'General Calculation'!$M$22,IF(MONTH(B550)=10,'General Calculation'!$N$22,IF(MONTH(B550)=11,'General Calculation'!$O$22,IF(MONTH(B550)=12,'General Calculation'!$P$22,""))))))))))))</f>
        <v>5.3881999999999994</v>
      </c>
      <c r="E550" t="str">
        <f>IF(C550="Initial Stage",'Calculation Sheet Crop 1'!$M$6,IF(C550="Crop Development Phase",'Calculation Sheet Crop 1'!$M$7,IF(C550="Mid Season",'Calculation Sheet Crop 1'!$M$8,IF(C550="Late Season Stage",'Calculation Sheet Crop 1'!$M$9,""))))</f>
        <v/>
      </c>
      <c r="F550">
        <f t="shared" si="105"/>
        <v>0</v>
      </c>
      <c r="P550">
        <f t="shared" si="106"/>
        <v>0</v>
      </c>
      <c r="Q550">
        <f t="shared" si="107"/>
        <v>0</v>
      </c>
      <c r="R550">
        <f t="shared" si="108"/>
        <v>0</v>
      </c>
      <c r="S550">
        <f t="shared" si="109"/>
        <v>0</v>
      </c>
      <c r="T550">
        <f t="shared" si="110"/>
        <v>0</v>
      </c>
      <c r="U550">
        <f t="shared" si="111"/>
        <v>0</v>
      </c>
      <c r="V550">
        <f t="shared" si="112"/>
        <v>0</v>
      </c>
      <c r="W550">
        <f t="shared" si="113"/>
        <v>0</v>
      </c>
      <c r="X550">
        <f t="shared" si="114"/>
        <v>0</v>
      </c>
      <c r="Y550">
        <f t="shared" si="115"/>
        <v>0</v>
      </c>
      <c r="Z550">
        <f t="shared" si="116"/>
        <v>0</v>
      </c>
      <c r="AA550">
        <f t="shared" si="117"/>
        <v>0</v>
      </c>
    </row>
    <row r="551" spans="2:27">
      <c r="B551" s="3">
        <v>43280</v>
      </c>
      <c r="C551" t="str">
        <f>IF(AND(B551&gt;='Calculation Sheet Crop 1'!$K$6,B551&lt;='Calculation Sheet Crop 1'!$L$6),"Initial Stage",IF(AND(B551+1&gt;'Calculation Sheet Crop 1'!$K$7,B551&lt;='Calculation Sheet Crop 1'!$L$7),"Crop Development Phase",IF(AND(B551+1&gt;'Calculation Sheet Crop 1'!$K$8,B551&lt;'Calculation Sheet Crop 1'!$L$8+1),"Mid Season",IF(AND(B551+1&gt;'Calculation Sheet Crop 1'!$K$9,B551-1&lt;'Calculation Sheet Crop 1'!$L$9),"Late Season Stage",""))))</f>
        <v/>
      </c>
      <c r="D551">
        <f>IF(MONTH(B551)=1,'General Calculation'!$E$22,IF(MONTH(B551)=2,'General Calculation'!$F$22,IF(MONTH(B551)=3,'General Calculation'!$G$22,IF(MONTH(B551)=4,'General Calculation'!$H$22,IF(MONTH(B551)=5,'General Calculation'!$I$22,IF(MONTH(B551)=6,'General Calculation'!$J$22,IF(MONTH(B551)=7,'General Calculation'!$K$22,IF(MONTH(B551)=8,'General Calculation'!$L$22,IF(MONTH(B551)=9,'General Calculation'!$M$22,IF(MONTH(B551)=10,'General Calculation'!$N$22,IF(MONTH(B551)=11,'General Calculation'!$O$22,IF(MONTH(B551)=12,'General Calculation'!$P$22,""))))))))))))</f>
        <v>5.3881999999999994</v>
      </c>
      <c r="E551" t="str">
        <f>IF(C551="Initial Stage",'Calculation Sheet Crop 1'!$M$6,IF(C551="Crop Development Phase",'Calculation Sheet Crop 1'!$M$7,IF(C551="Mid Season",'Calculation Sheet Crop 1'!$M$8,IF(C551="Late Season Stage",'Calculation Sheet Crop 1'!$M$9,""))))</f>
        <v/>
      </c>
      <c r="F551">
        <f t="shared" si="105"/>
        <v>0</v>
      </c>
      <c r="P551">
        <f t="shared" si="106"/>
        <v>0</v>
      </c>
      <c r="Q551">
        <f t="shared" si="107"/>
        <v>0</v>
      </c>
      <c r="R551">
        <f t="shared" si="108"/>
        <v>0</v>
      </c>
      <c r="S551">
        <f t="shared" si="109"/>
        <v>0</v>
      </c>
      <c r="T551">
        <f t="shared" si="110"/>
        <v>0</v>
      </c>
      <c r="U551">
        <f t="shared" si="111"/>
        <v>0</v>
      </c>
      <c r="V551">
        <f t="shared" si="112"/>
        <v>0</v>
      </c>
      <c r="W551">
        <f t="shared" si="113"/>
        <v>0</v>
      </c>
      <c r="X551">
        <f t="shared" si="114"/>
        <v>0</v>
      </c>
      <c r="Y551">
        <f t="shared" si="115"/>
        <v>0</v>
      </c>
      <c r="Z551">
        <f t="shared" si="116"/>
        <v>0</v>
      </c>
      <c r="AA551">
        <f t="shared" si="117"/>
        <v>0</v>
      </c>
    </row>
    <row r="552" spans="2:27">
      <c r="B552" s="3">
        <v>43281</v>
      </c>
      <c r="C552" t="str">
        <f>IF(AND(B552&gt;='Calculation Sheet Crop 1'!$K$6,B552&lt;='Calculation Sheet Crop 1'!$L$6),"Initial Stage",IF(AND(B552+1&gt;'Calculation Sheet Crop 1'!$K$7,B552&lt;='Calculation Sheet Crop 1'!$L$7),"Crop Development Phase",IF(AND(B552+1&gt;'Calculation Sheet Crop 1'!$K$8,B552&lt;'Calculation Sheet Crop 1'!$L$8+1),"Mid Season",IF(AND(B552+1&gt;'Calculation Sheet Crop 1'!$K$9,B552-1&lt;'Calculation Sheet Crop 1'!$L$9),"Late Season Stage",""))))</f>
        <v/>
      </c>
      <c r="D552">
        <f>IF(MONTH(B552)=1,'General Calculation'!$E$22,IF(MONTH(B552)=2,'General Calculation'!$F$22,IF(MONTH(B552)=3,'General Calculation'!$G$22,IF(MONTH(B552)=4,'General Calculation'!$H$22,IF(MONTH(B552)=5,'General Calculation'!$I$22,IF(MONTH(B552)=6,'General Calculation'!$J$22,IF(MONTH(B552)=7,'General Calculation'!$K$22,IF(MONTH(B552)=8,'General Calculation'!$L$22,IF(MONTH(B552)=9,'General Calculation'!$M$22,IF(MONTH(B552)=10,'General Calculation'!$N$22,IF(MONTH(B552)=11,'General Calculation'!$O$22,IF(MONTH(B552)=12,'General Calculation'!$P$22,""))))))))))))</f>
        <v>5.3881999999999994</v>
      </c>
      <c r="E552" t="str">
        <f>IF(C552="Initial Stage",'Calculation Sheet Crop 1'!$M$6,IF(C552="Crop Development Phase",'Calculation Sheet Crop 1'!$M$7,IF(C552="Mid Season",'Calculation Sheet Crop 1'!$M$8,IF(C552="Late Season Stage",'Calculation Sheet Crop 1'!$M$9,""))))</f>
        <v/>
      </c>
      <c r="F552">
        <f t="shared" si="105"/>
        <v>0</v>
      </c>
      <c r="P552">
        <f t="shared" si="106"/>
        <v>0</v>
      </c>
      <c r="Q552">
        <f t="shared" si="107"/>
        <v>0</v>
      </c>
      <c r="R552">
        <f t="shared" si="108"/>
        <v>0</v>
      </c>
      <c r="S552">
        <f t="shared" si="109"/>
        <v>0</v>
      </c>
      <c r="T552">
        <f t="shared" si="110"/>
        <v>0</v>
      </c>
      <c r="U552">
        <f t="shared" si="111"/>
        <v>0</v>
      </c>
      <c r="V552">
        <f t="shared" si="112"/>
        <v>0</v>
      </c>
      <c r="W552">
        <f t="shared" si="113"/>
        <v>0</v>
      </c>
      <c r="X552">
        <f t="shared" si="114"/>
        <v>0</v>
      </c>
      <c r="Y552">
        <f t="shared" si="115"/>
        <v>0</v>
      </c>
      <c r="Z552">
        <f t="shared" si="116"/>
        <v>0</v>
      </c>
      <c r="AA552">
        <f t="shared" si="117"/>
        <v>0</v>
      </c>
    </row>
    <row r="553" spans="2:27">
      <c r="B553" s="3">
        <v>43282</v>
      </c>
      <c r="C553" t="str">
        <f>IF(AND(B553&gt;='Calculation Sheet Crop 1'!$K$6,B553&lt;='Calculation Sheet Crop 1'!$L$6),"Initial Stage",IF(AND(B553+1&gt;'Calculation Sheet Crop 1'!$K$7,B553&lt;='Calculation Sheet Crop 1'!$L$7),"Crop Development Phase",IF(AND(B553+1&gt;'Calculation Sheet Crop 1'!$K$8,B553&lt;'Calculation Sheet Crop 1'!$L$8+1),"Mid Season",IF(AND(B553+1&gt;'Calculation Sheet Crop 1'!$K$9,B553-1&lt;'Calculation Sheet Crop 1'!$L$9),"Late Season Stage",""))))</f>
        <v/>
      </c>
      <c r="D553">
        <f>IF(MONTH(B553)=1,'General Calculation'!$E$22,IF(MONTH(B553)=2,'General Calculation'!$F$22,IF(MONTH(B553)=3,'General Calculation'!$G$22,IF(MONTH(B553)=4,'General Calculation'!$H$22,IF(MONTH(B553)=5,'General Calculation'!$I$22,IF(MONTH(B553)=6,'General Calculation'!$J$22,IF(MONTH(B553)=7,'General Calculation'!$K$22,IF(MONTH(B553)=8,'General Calculation'!$L$22,IF(MONTH(B553)=9,'General Calculation'!$M$22,IF(MONTH(B553)=10,'General Calculation'!$N$22,IF(MONTH(B553)=11,'General Calculation'!$O$22,IF(MONTH(B553)=12,'General Calculation'!$P$22,""))))))))))))</f>
        <v>5.2548000000000004</v>
      </c>
      <c r="E553" t="str">
        <f>IF(C553="Initial Stage",'Calculation Sheet Crop 1'!$M$6,IF(C553="Crop Development Phase",'Calculation Sheet Crop 1'!$M$7,IF(C553="Mid Season",'Calculation Sheet Crop 1'!$M$8,IF(C553="Late Season Stage",'Calculation Sheet Crop 1'!$M$9,""))))</f>
        <v/>
      </c>
      <c r="F553">
        <f t="shared" si="105"/>
        <v>0</v>
      </c>
      <c r="P553">
        <f t="shared" si="106"/>
        <v>0</v>
      </c>
      <c r="Q553">
        <f t="shared" si="107"/>
        <v>0</v>
      </c>
      <c r="R553">
        <f t="shared" si="108"/>
        <v>0</v>
      </c>
      <c r="S553">
        <f t="shared" si="109"/>
        <v>0</v>
      </c>
      <c r="T553">
        <f t="shared" si="110"/>
        <v>0</v>
      </c>
      <c r="U553">
        <f t="shared" si="111"/>
        <v>0</v>
      </c>
      <c r="V553">
        <f t="shared" si="112"/>
        <v>0</v>
      </c>
      <c r="W553">
        <f t="shared" si="113"/>
        <v>0</v>
      </c>
      <c r="X553">
        <f t="shared" si="114"/>
        <v>0</v>
      </c>
      <c r="Y553">
        <f t="shared" si="115"/>
        <v>0</v>
      </c>
      <c r="Z553">
        <f t="shared" si="116"/>
        <v>0</v>
      </c>
      <c r="AA553">
        <f t="shared" si="117"/>
        <v>0</v>
      </c>
    </row>
    <row r="554" spans="2:27">
      <c r="B554" s="3">
        <v>43283</v>
      </c>
      <c r="C554" t="str">
        <f>IF(AND(B554&gt;='Calculation Sheet Crop 1'!$K$6,B554&lt;='Calculation Sheet Crop 1'!$L$6),"Initial Stage",IF(AND(B554+1&gt;'Calculation Sheet Crop 1'!$K$7,B554&lt;='Calculation Sheet Crop 1'!$L$7),"Crop Development Phase",IF(AND(B554+1&gt;'Calculation Sheet Crop 1'!$K$8,B554&lt;'Calculation Sheet Crop 1'!$L$8+1),"Mid Season",IF(AND(B554+1&gt;'Calculation Sheet Crop 1'!$K$9,B554-1&lt;'Calculation Sheet Crop 1'!$L$9),"Late Season Stage",""))))</f>
        <v/>
      </c>
      <c r="D554">
        <f>IF(MONTH(B554)=1,'General Calculation'!$E$22,IF(MONTH(B554)=2,'General Calculation'!$F$22,IF(MONTH(B554)=3,'General Calculation'!$G$22,IF(MONTH(B554)=4,'General Calculation'!$H$22,IF(MONTH(B554)=5,'General Calculation'!$I$22,IF(MONTH(B554)=6,'General Calculation'!$J$22,IF(MONTH(B554)=7,'General Calculation'!$K$22,IF(MONTH(B554)=8,'General Calculation'!$L$22,IF(MONTH(B554)=9,'General Calculation'!$M$22,IF(MONTH(B554)=10,'General Calculation'!$N$22,IF(MONTH(B554)=11,'General Calculation'!$O$22,IF(MONTH(B554)=12,'General Calculation'!$P$22,""))))))))))))</f>
        <v>5.2548000000000004</v>
      </c>
      <c r="E554" t="str">
        <f>IF(C554="Initial Stage",'Calculation Sheet Crop 1'!$M$6,IF(C554="Crop Development Phase",'Calculation Sheet Crop 1'!$M$7,IF(C554="Mid Season",'Calculation Sheet Crop 1'!$M$8,IF(C554="Late Season Stage",'Calculation Sheet Crop 1'!$M$9,""))))</f>
        <v/>
      </c>
      <c r="F554">
        <f t="shared" si="105"/>
        <v>0</v>
      </c>
      <c r="P554">
        <f t="shared" si="106"/>
        <v>0</v>
      </c>
      <c r="Q554">
        <f t="shared" si="107"/>
        <v>0</v>
      </c>
      <c r="R554">
        <f t="shared" si="108"/>
        <v>0</v>
      </c>
      <c r="S554">
        <f t="shared" si="109"/>
        <v>0</v>
      </c>
      <c r="T554">
        <f t="shared" si="110"/>
        <v>0</v>
      </c>
      <c r="U554">
        <f t="shared" si="111"/>
        <v>0</v>
      </c>
      <c r="V554">
        <f t="shared" si="112"/>
        <v>0</v>
      </c>
      <c r="W554">
        <f t="shared" si="113"/>
        <v>0</v>
      </c>
      <c r="X554">
        <f t="shared" si="114"/>
        <v>0</v>
      </c>
      <c r="Y554">
        <f t="shared" si="115"/>
        <v>0</v>
      </c>
      <c r="Z554">
        <f t="shared" si="116"/>
        <v>0</v>
      </c>
      <c r="AA554">
        <f t="shared" si="117"/>
        <v>0</v>
      </c>
    </row>
    <row r="555" spans="2:27">
      <c r="B555" s="3">
        <v>43284</v>
      </c>
      <c r="C555" t="str">
        <f>IF(AND(B555&gt;='Calculation Sheet Crop 1'!$K$6,B555&lt;='Calculation Sheet Crop 1'!$L$6),"Initial Stage",IF(AND(B555+1&gt;'Calculation Sheet Crop 1'!$K$7,B555&lt;='Calculation Sheet Crop 1'!$L$7),"Crop Development Phase",IF(AND(B555+1&gt;'Calculation Sheet Crop 1'!$K$8,B555&lt;'Calculation Sheet Crop 1'!$L$8+1),"Mid Season",IF(AND(B555+1&gt;'Calculation Sheet Crop 1'!$K$9,B555-1&lt;'Calculation Sheet Crop 1'!$L$9),"Late Season Stage",""))))</f>
        <v/>
      </c>
      <c r="D555">
        <f>IF(MONTH(B555)=1,'General Calculation'!$E$22,IF(MONTH(B555)=2,'General Calculation'!$F$22,IF(MONTH(B555)=3,'General Calculation'!$G$22,IF(MONTH(B555)=4,'General Calculation'!$H$22,IF(MONTH(B555)=5,'General Calculation'!$I$22,IF(MONTH(B555)=6,'General Calculation'!$J$22,IF(MONTH(B555)=7,'General Calculation'!$K$22,IF(MONTH(B555)=8,'General Calculation'!$L$22,IF(MONTH(B555)=9,'General Calculation'!$M$22,IF(MONTH(B555)=10,'General Calculation'!$N$22,IF(MONTH(B555)=11,'General Calculation'!$O$22,IF(MONTH(B555)=12,'General Calculation'!$P$22,""))))))))))))</f>
        <v>5.2548000000000004</v>
      </c>
      <c r="E555" t="str">
        <f>IF(C555="Initial Stage",'Calculation Sheet Crop 1'!$M$6,IF(C555="Crop Development Phase",'Calculation Sheet Crop 1'!$M$7,IF(C555="Mid Season",'Calculation Sheet Crop 1'!$M$8,IF(C555="Late Season Stage",'Calculation Sheet Crop 1'!$M$9,""))))</f>
        <v/>
      </c>
      <c r="F555">
        <f t="shared" si="105"/>
        <v>0</v>
      </c>
      <c r="P555">
        <f t="shared" si="106"/>
        <v>0</v>
      </c>
      <c r="Q555">
        <f t="shared" si="107"/>
        <v>0</v>
      </c>
      <c r="R555">
        <f t="shared" si="108"/>
        <v>0</v>
      </c>
      <c r="S555">
        <f t="shared" si="109"/>
        <v>0</v>
      </c>
      <c r="T555">
        <f t="shared" si="110"/>
        <v>0</v>
      </c>
      <c r="U555">
        <f t="shared" si="111"/>
        <v>0</v>
      </c>
      <c r="V555">
        <f t="shared" si="112"/>
        <v>0</v>
      </c>
      <c r="W555">
        <f t="shared" si="113"/>
        <v>0</v>
      </c>
      <c r="X555">
        <f t="shared" si="114"/>
        <v>0</v>
      </c>
      <c r="Y555">
        <f t="shared" si="115"/>
        <v>0</v>
      </c>
      <c r="Z555">
        <f t="shared" si="116"/>
        <v>0</v>
      </c>
      <c r="AA555">
        <f t="shared" si="117"/>
        <v>0</v>
      </c>
    </row>
    <row r="556" spans="2:27">
      <c r="B556" s="3">
        <v>43285</v>
      </c>
      <c r="C556" t="str">
        <f>IF(AND(B556&gt;='Calculation Sheet Crop 1'!$K$6,B556&lt;='Calculation Sheet Crop 1'!$L$6),"Initial Stage",IF(AND(B556+1&gt;'Calculation Sheet Crop 1'!$K$7,B556&lt;='Calculation Sheet Crop 1'!$L$7),"Crop Development Phase",IF(AND(B556+1&gt;'Calculation Sheet Crop 1'!$K$8,B556&lt;'Calculation Sheet Crop 1'!$L$8+1),"Mid Season",IF(AND(B556+1&gt;'Calculation Sheet Crop 1'!$K$9,B556-1&lt;'Calculation Sheet Crop 1'!$L$9),"Late Season Stage",""))))</f>
        <v/>
      </c>
      <c r="D556">
        <f>IF(MONTH(B556)=1,'General Calculation'!$E$22,IF(MONTH(B556)=2,'General Calculation'!$F$22,IF(MONTH(B556)=3,'General Calculation'!$G$22,IF(MONTH(B556)=4,'General Calculation'!$H$22,IF(MONTH(B556)=5,'General Calculation'!$I$22,IF(MONTH(B556)=6,'General Calculation'!$J$22,IF(MONTH(B556)=7,'General Calculation'!$K$22,IF(MONTH(B556)=8,'General Calculation'!$L$22,IF(MONTH(B556)=9,'General Calculation'!$M$22,IF(MONTH(B556)=10,'General Calculation'!$N$22,IF(MONTH(B556)=11,'General Calculation'!$O$22,IF(MONTH(B556)=12,'General Calculation'!$P$22,""))))))))))))</f>
        <v>5.2548000000000004</v>
      </c>
      <c r="E556" t="str">
        <f>IF(C556="Initial Stage",'Calculation Sheet Crop 1'!$M$6,IF(C556="Crop Development Phase",'Calculation Sheet Crop 1'!$M$7,IF(C556="Mid Season",'Calculation Sheet Crop 1'!$M$8,IF(C556="Late Season Stage",'Calculation Sheet Crop 1'!$M$9,""))))</f>
        <v/>
      </c>
      <c r="F556">
        <f t="shared" si="105"/>
        <v>0</v>
      </c>
      <c r="P556">
        <f t="shared" si="106"/>
        <v>0</v>
      </c>
      <c r="Q556">
        <f t="shared" si="107"/>
        <v>0</v>
      </c>
      <c r="R556">
        <f t="shared" si="108"/>
        <v>0</v>
      </c>
      <c r="S556">
        <f t="shared" si="109"/>
        <v>0</v>
      </c>
      <c r="T556">
        <f t="shared" si="110"/>
        <v>0</v>
      </c>
      <c r="U556">
        <f t="shared" si="111"/>
        <v>0</v>
      </c>
      <c r="V556">
        <f t="shared" si="112"/>
        <v>0</v>
      </c>
      <c r="W556">
        <f t="shared" si="113"/>
        <v>0</v>
      </c>
      <c r="X556">
        <f t="shared" si="114"/>
        <v>0</v>
      </c>
      <c r="Y556">
        <f t="shared" si="115"/>
        <v>0</v>
      </c>
      <c r="Z556">
        <f t="shared" si="116"/>
        <v>0</v>
      </c>
      <c r="AA556">
        <f t="shared" si="117"/>
        <v>0</v>
      </c>
    </row>
    <row r="557" spans="2:27">
      <c r="B557" s="3">
        <v>43286</v>
      </c>
      <c r="C557" t="str">
        <f>IF(AND(B557&gt;='Calculation Sheet Crop 1'!$K$6,B557&lt;='Calculation Sheet Crop 1'!$L$6),"Initial Stage",IF(AND(B557+1&gt;'Calculation Sheet Crop 1'!$K$7,B557&lt;='Calculation Sheet Crop 1'!$L$7),"Crop Development Phase",IF(AND(B557+1&gt;'Calculation Sheet Crop 1'!$K$8,B557&lt;'Calculation Sheet Crop 1'!$L$8+1),"Mid Season",IF(AND(B557+1&gt;'Calculation Sheet Crop 1'!$K$9,B557-1&lt;'Calculation Sheet Crop 1'!$L$9),"Late Season Stage",""))))</f>
        <v/>
      </c>
      <c r="D557">
        <f>IF(MONTH(B557)=1,'General Calculation'!$E$22,IF(MONTH(B557)=2,'General Calculation'!$F$22,IF(MONTH(B557)=3,'General Calculation'!$G$22,IF(MONTH(B557)=4,'General Calculation'!$H$22,IF(MONTH(B557)=5,'General Calculation'!$I$22,IF(MONTH(B557)=6,'General Calculation'!$J$22,IF(MONTH(B557)=7,'General Calculation'!$K$22,IF(MONTH(B557)=8,'General Calculation'!$L$22,IF(MONTH(B557)=9,'General Calculation'!$M$22,IF(MONTH(B557)=10,'General Calculation'!$N$22,IF(MONTH(B557)=11,'General Calculation'!$O$22,IF(MONTH(B557)=12,'General Calculation'!$P$22,""))))))))))))</f>
        <v>5.2548000000000004</v>
      </c>
      <c r="E557" t="str">
        <f>IF(C557="Initial Stage",'Calculation Sheet Crop 1'!$M$6,IF(C557="Crop Development Phase",'Calculation Sheet Crop 1'!$M$7,IF(C557="Mid Season",'Calculation Sheet Crop 1'!$M$8,IF(C557="Late Season Stage",'Calculation Sheet Crop 1'!$M$9,""))))</f>
        <v/>
      </c>
      <c r="F557">
        <f t="shared" si="105"/>
        <v>0</v>
      </c>
      <c r="P557">
        <f t="shared" si="106"/>
        <v>0</v>
      </c>
      <c r="Q557">
        <f t="shared" si="107"/>
        <v>0</v>
      </c>
      <c r="R557">
        <f t="shared" si="108"/>
        <v>0</v>
      </c>
      <c r="S557">
        <f t="shared" si="109"/>
        <v>0</v>
      </c>
      <c r="T557">
        <f t="shared" si="110"/>
        <v>0</v>
      </c>
      <c r="U557">
        <f t="shared" si="111"/>
        <v>0</v>
      </c>
      <c r="V557">
        <f t="shared" si="112"/>
        <v>0</v>
      </c>
      <c r="W557">
        <f t="shared" si="113"/>
        <v>0</v>
      </c>
      <c r="X557">
        <f t="shared" si="114"/>
        <v>0</v>
      </c>
      <c r="Y557">
        <f t="shared" si="115"/>
        <v>0</v>
      </c>
      <c r="Z557">
        <f t="shared" si="116"/>
        <v>0</v>
      </c>
      <c r="AA557">
        <f t="shared" si="117"/>
        <v>0</v>
      </c>
    </row>
    <row r="558" spans="2:27">
      <c r="B558" s="3">
        <v>43287</v>
      </c>
      <c r="C558" t="str">
        <f>IF(AND(B558&gt;='Calculation Sheet Crop 1'!$K$6,B558&lt;='Calculation Sheet Crop 1'!$L$6),"Initial Stage",IF(AND(B558+1&gt;'Calculation Sheet Crop 1'!$K$7,B558&lt;='Calculation Sheet Crop 1'!$L$7),"Crop Development Phase",IF(AND(B558+1&gt;'Calculation Sheet Crop 1'!$K$8,B558&lt;'Calculation Sheet Crop 1'!$L$8+1),"Mid Season",IF(AND(B558+1&gt;'Calculation Sheet Crop 1'!$K$9,B558-1&lt;'Calculation Sheet Crop 1'!$L$9),"Late Season Stage",""))))</f>
        <v/>
      </c>
      <c r="D558">
        <f>IF(MONTH(B558)=1,'General Calculation'!$E$22,IF(MONTH(B558)=2,'General Calculation'!$F$22,IF(MONTH(B558)=3,'General Calculation'!$G$22,IF(MONTH(B558)=4,'General Calculation'!$H$22,IF(MONTH(B558)=5,'General Calculation'!$I$22,IF(MONTH(B558)=6,'General Calculation'!$J$22,IF(MONTH(B558)=7,'General Calculation'!$K$22,IF(MONTH(B558)=8,'General Calculation'!$L$22,IF(MONTH(B558)=9,'General Calculation'!$M$22,IF(MONTH(B558)=10,'General Calculation'!$N$22,IF(MONTH(B558)=11,'General Calculation'!$O$22,IF(MONTH(B558)=12,'General Calculation'!$P$22,""))))))))))))</f>
        <v>5.2548000000000004</v>
      </c>
      <c r="E558" t="str">
        <f>IF(C558="Initial Stage",'Calculation Sheet Crop 1'!$M$6,IF(C558="Crop Development Phase",'Calculation Sheet Crop 1'!$M$7,IF(C558="Mid Season",'Calculation Sheet Crop 1'!$M$8,IF(C558="Late Season Stage",'Calculation Sheet Crop 1'!$M$9,""))))</f>
        <v/>
      </c>
      <c r="F558">
        <f t="shared" si="105"/>
        <v>0</v>
      </c>
      <c r="P558">
        <f t="shared" si="106"/>
        <v>0</v>
      </c>
      <c r="Q558">
        <f t="shared" si="107"/>
        <v>0</v>
      </c>
      <c r="R558">
        <f t="shared" si="108"/>
        <v>0</v>
      </c>
      <c r="S558">
        <f t="shared" si="109"/>
        <v>0</v>
      </c>
      <c r="T558">
        <f t="shared" si="110"/>
        <v>0</v>
      </c>
      <c r="U558">
        <f t="shared" si="111"/>
        <v>0</v>
      </c>
      <c r="V558">
        <f t="shared" si="112"/>
        <v>0</v>
      </c>
      <c r="W558">
        <f t="shared" si="113"/>
        <v>0</v>
      </c>
      <c r="X558">
        <f t="shared" si="114"/>
        <v>0</v>
      </c>
      <c r="Y558">
        <f t="shared" si="115"/>
        <v>0</v>
      </c>
      <c r="Z558">
        <f t="shared" si="116"/>
        <v>0</v>
      </c>
      <c r="AA558">
        <f t="shared" si="117"/>
        <v>0</v>
      </c>
    </row>
    <row r="559" spans="2:27">
      <c r="B559" s="3">
        <v>43288</v>
      </c>
      <c r="C559" t="str">
        <f>IF(AND(B559&gt;='Calculation Sheet Crop 1'!$K$6,B559&lt;='Calculation Sheet Crop 1'!$L$6),"Initial Stage",IF(AND(B559+1&gt;'Calculation Sheet Crop 1'!$K$7,B559&lt;='Calculation Sheet Crop 1'!$L$7),"Crop Development Phase",IF(AND(B559+1&gt;'Calculation Sheet Crop 1'!$K$8,B559&lt;'Calculation Sheet Crop 1'!$L$8+1),"Mid Season",IF(AND(B559+1&gt;'Calculation Sheet Crop 1'!$K$9,B559-1&lt;'Calculation Sheet Crop 1'!$L$9),"Late Season Stage",""))))</f>
        <v/>
      </c>
      <c r="D559">
        <f>IF(MONTH(B559)=1,'General Calculation'!$E$22,IF(MONTH(B559)=2,'General Calculation'!$F$22,IF(MONTH(B559)=3,'General Calculation'!$G$22,IF(MONTH(B559)=4,'General Calculation'!$H$22,IF(MONTH(B559)=5,'General Calculation'!$I$22,IF(MONTH(B559)=6,'General Calculation'!$J$22,IF(MONTH(B559)=7,'General Calculation'!$K$22,IF(MONTH(B559)=8,'General Calculation'!$L$22,IF(MONTH(B559)=9,'General Calculation'!$M$22,IF(MONTH(B559)=10,'General Calculation'!$N$22,IF(MONTH(B559)=11,'General Calculation'!$O$22,IF(MONTH(B559)=12,'General Calculation'!$P$22,""))))))))))))</f>
        <v>5.2548000000000004</v>
      </c>
      <c r="E559" t="str">
        <f>IF(C559="Initial Stage",'Calculation Sheet Crop 1'!$M$6,IF(C559="Crop Development Phase",'Calculation Sheet Crop 1'!$M$7,IF(C559="Mid Season",'Calculation Sheet Crop 1'!$M$8,IF(C559="Late Season Stage",'Calculation Sheet Crop 1'!$M$9,""))))</f>
        <v/>
      </c>
      <c r="F559">
        <f t="shared" si="105"/>
        <v>0</v>
      </c>
      <c r="P559">
        <f t="shared" si="106"/>
        <v>0</v>
      </c>
      <c r="Q559">
        <f t="shared" si="107"/>
        <v>0</v>
      </c>
      <c r="R559">
        <f t="shared" si="108"/>
        <v>0</v>
      </c>
      <c r="S559">
        <f t="shared" si="109"/>
        <v>0</v>
      </c>
      <c r="T559">
        <f t="shared" si="110"/>
        <v>0</v>
      </c>
      <c r="U559">
        <f t="shared" si="111"/>
        <v>0</v>
      </c>
      <c r="V559">
        <f t="shared" si="112"/>
        <v>0</v>
      </c>
      <c r="W559">
        <f t="shared" si="113"/>
        <v>0</v>
      </c>
      <c r="X559">
        <f t="shared" si="114"/>
        <v>0</v>
      </c>
      <c r="Y559">
        <f t="shared" si="115"/>
        <v>0</v>
      </c>
      <c r="Z559">
        <f t="shared" si="116"/>
        <v>0</v>
      </c>
      <c r="AA559">
        <f t="shared" si="117"/>
        <v>0</v>
      </c>
    </row>
    <row r="560" spans="2:27">
      <c r="B560" s="3">
        <v>43289</v>
      </c>
      <c r="C560" t="str">
        <f>IF(AND(B560&gt;='Calculation Sheet Crop 1'!$K$6,B560&lt;='Calculation Sheet Crop 1'!$L$6),"Initial Stage",IF(AND(B560+1&gt;'Calculation Sheet Crop 1'!$K$7,B560&lt;='Calculation Sheet Crop 1'!$L$7),"Crop Development Phase",IF(AND(B560+1&gt;'Calculation Sheet Crop 1'!$K$8,B560&lt;'Calculation Sheet Crop 1'!$L$8+1),"Mid Season",IF(AND(B560+1&gt;'Calculation Sheet Crop 1'!$K$9,B560-1&lt;'Calculation Sheet Crop 1'!$L$9),"Late Season Stage",""))))</f>
        <v/>
      </c>
      <c r="D560">
        <f>IF(MONTH(B560)=1,'General Calculation'!$E$22,IF(MONTH(B560)=2,'General Calculation'!$F$22,IF(MONTH(B560)=3,'General Calculation'!$G$22,IF(MONTH(B560)=4,'General Calculation'!$H$22,IF(MONTH(B560)=5,'General Calculation'!$I$22,IF(MONTH(B560)=6,'General Calculation'!$J$22,IF(MONTH(B560)=7,'General Calculation'!$K$22,IF(MONTH(B560)=8,'General Calculation'!$L$22,IF(MONTH(B560)=9,'General Calculation'!$M$22,IF(MONTH(B560)=10,'General Calculation'!$N$22,IF(MONTH(B560)=11,'General Calculation'!$O$22,IF(MONTH(B560)=12,'General Calculation'!$P$22,""))))))))))))</f>
        <v>5.2548000000000004</v>
      </c>
      <c r="E560" t="str">
        <f>IF(C560="Initial Stage",'Calculation Sheet Crop 1'!$M$6,IF(C560="Crop Development Phase",'Calculation Sheet Crop 1'!$M$7,IF(C560="Mid Season",'Calculation Sheet Crop 1'!$M$8,IF(C560="Late Season Stage",'Calculation Sheet Crop 1'!$M$9,""))))</f>
        <v/>
      </c>
      <c r="F560">
        <f t="shared" si="105"/>
        <v>0</v>
      </c>
      <c r="P560">
        <f t="shared" si="106"/>
        <v>0</v>
      </c>
      <c r="Q560">
        <f t="shared" si="107"/>
        <v>0</v>
      </c>
      <c r="R560">
        <f t="shared" si="108"/>
        <v>0</v>
      </c>
      <c r="S560">
        <f t="shared" si="109"/>
        <v>0</v>
      </c>
      <c r="T560">
        <f t="shared" si="110"/>
        <v>0</v>
      </c>
      <c r="U560">
        <f t="shared" si="111"/>
        <v>0</v>
      </c>
      <c r="V560">
        <f t="shared" si="112"/>
        <v>0</v>
      </c>
      <c r="W560">
        <f t="shared" si="113"/>
        <v>0</v>
      </c>
      <c r="X560">
        <f t="shared" si="114"/>
        <v>0</v>
      </c>
      <c r="Y560">
        <f t="shared" si="115"/>
        <v>0</v>
      </c>
      <c r="Z560">
        <f t="shared" si="116"/>
        <v>0</v>
      </c>
      <c r="AA560">
        <f t="shared" si="117"/>
        <v>0</v>
      </c>
    </row>
    <row r="561" spans="2:27">
      <c r="B561" s="3">
        <v>43290</v>
      </c>
      <c r="C561" t="str">
        <f>IF(AND(B561&gt;='Calculation Sheet Crop 1'!$K$6,B561&lt;='Calculation Sheet Crop 1'!$L$6),"Initial Stage",IF(AND(B561+1&gt;'Calculation Sheet Crop 1'!$K$7,B561&lt;='Calculation Sheet Crop 1'!$L$7),"Crop Development Phase",IF(AND(B561+1&gt;'Calculation Sheet Crop 1'!$K$8,B561&lt;'Calculation Sheet Crop 1'!$L$8+1),"Mid Season",IF(AND(B561+1&gt;'Calculation Sheet Crop 1'!$K$9,B561-1&lt;'Calculation Sheet Crop 1'!$L$9),"Late Season Stage",""))))</f>
        <v/>
      </c>
      <c r="D561">
        <f>IF(MONTH(B561)=1,'General Calculation'!$E$22,IF(MONTH(B561)=2,'General Calculation'!$F$22,IF(MONTH(B561)=3,'General Calculation'!$G$22,IF(MONTH(B561)=4,'General Calculation'!$H$22,IF(MONTH(B561)=5,'General Calculation'!$I$22,IF(MONTH(B561)=6,'General Calculation'!$J$22,IF(MONTH(B561)=7,'General Calculation'!$K$22,IF(MONTH(B561)=8,'General Calculation'!$L$22,IF(MONTH(B561)=9,'General Calculation'!$M$22,IF(MONTH(B561)=10,'General Calculation'!$N$22,IF(MONTH(B561)=11,'General Calculation'!$O$22,IF(MONTH(B561)=12,'General Calculation'!$P$22,""))))))))))))</f>
        <v>5.2548000000000004</v>
      </c>
      <c r="E561" t="str">
        <f>IF(C561="Initial Stage",'Calculation Sheet Crop 1'!$M$6,IF(C561="Crop Development Phase",'Calculation Sheet Crop 1'!$M$7,IF(C561="Mid Season",'Calculation Sheet Crop 1'!$M$8,IF(C561="Late Season Stage",'Calculation Sheet Crop 1'!$M$9,""))))</f>
        <v/>
      </c>
      <c r="F561">
        <f t="shared" si="105"/>
        <v>0</v>
      </c>
      <c r="P561">
        <f t="shared" si="106"/>
        <v>0</v>
      </c>
      <c r="Q561">
        <f t="shared" si="107"/>
        <v>0</v>
      </c>
      <c r="R561">
        <f t="shared" si="108"/>
        <v>0</v>
      </c>
      <c r="S561">
        <f t="shared" si="109"/>
        <v>0</v>
      </c>
      <c r="T561">
        <f t="shared" si="110"/>
        <v>0</v>
      </c>
      <c r="U561">
        <f t="shared" si="111"/>
        <v>0</v>
      </c>
      <c r="V561">
        <f t="shared" si="112"/>
        <v>0</v>
      </c>
      <c r="W561">
        <f t="shared" si="113"/>
        <v>0</v>
      </c>
      <c r="X561">
        <f t="shared" si="114"/>
        <v>0</v>
      </c>
      <c r="Y561">
        <f t="shared" si="115"/>
        <v>0</v>
      </c>
      <c r="Z561">
        <f t="shared" si="116"/>
        <v>0</v>
      </c>
      <c r="AA561">
        <f t="shared" si="117"/>
        <v>0</v>
      </c>
    </row>
    <row r="562" spans="2:27">
      <c r="B562" s="3">
        <v>43291</v>
      </c>
      <c r="C562" t="str">
        <f>IF(AND(B562&gt;='Calculation Sheet Crop 1'!$K$6,B562&lt;='Calculation Sheet Crop 1'!$L$6),"Initial Stage",IF(AND(B562+1&gt;'Calculation Sheet Crop 1'!$K$7,B562&lt;='Calculation Sheet Crop 1'!$L$7),"Crop Development Phase",IF(AND(B562+1&gt;'Calculation Sheet Crop 1'!$K$8,B562&lt;'Calculation Sheet Crop 1'!$L$8+1),"Mid Season",IF(AND(B562+1&gt;'Calculation Sheet Crop 1'!$K$9,B562-1&lt;'Calculation Sheet Crop 1'!$L$9),"Late Season Stage",""))))</f>
        <v/>
      </c>
      <c r="D562">
        <f>IF(MONTH(B562)=1,'General Calculation'!$E$22,IF(MONTH(B562)=2,'General Calculation'!$F$22,IF(MONTH(B562)=3,'General Calculation'!$G$22,IF(MONTH(B562)=4,'General Calculation'!$H$22,IF(MONTH(B562)=5,'General Calculation'!$I$22,IF(MONTH(B562)=6,'General Calculation'!$J$22,IF(MONTH(B562)=7,'General Calculation'!$K$22,IF(MONTH(B562)=8,'General Calculation'!$L$22,IF(MONTH(B562)=9,'General Calculation'!$M$22,IF(MONTH(B562)=10,'General Calculation'!$N$22,IF(MONTH(B562)=11,'General Calculation'!$O$22,IF(MONTH(B562)=12,'General Calculation'!$P$22,""))))))))))))</f>
        <v>5.2548000000000004</v>
      </c>
      <c r="E562" t="str">
        <f>IF(C562="Initial Stage",'Calculation Sheet Crop 1'!$M$6,IF(C562="Crop Development Phase",'Calculation Sheet Crop 1'!$M$7,IF(C562="Mid Season",'Calculation Sheet Crop 1'!$M$8,IF(C562="Late Season Stage",'Calculation Sheet Crop 1'!$M$9,""))))</f>
        <v/>
      </c>
      <c r="F562">
        <f t="shared" si="105"/>
        <v>0</v>
      </c>
      <c r="P562">
        <f t="shared" si="106"/>
        <v>0</v>
      </c>
      <c r="Q562">
        <f t="shared" si="107"/>
        <v>0</v>
      </c>
      <c r="R562">
        <f t="shared" si="108"/>
        <v>0</v>
      </c>
      <c r="S562">
        <f t="shared" si="109"/>
        <v>0</v>
      </c>
      <c r="T562">
        <f t="shared" si="110"/>
        <v>0</v>
      </c>
      <c r="U562">
        <f t="shared" si="111"/>
        <v>0</v>
      </c>
      <c r="V562">
        <f t="shared" si="112"/>
        <v>0</v>
      </c>
      <c r="W562">
        <f t="shared" si="113"/>
        <v>0</v>
      </c>
      <c r="X562">
        <f t="shared" si="114"/>
        <v>0</v>
      </c>
      <c r="Y562">
        <f t="shared" si="115"/>
        <v>0</v>
      </c>
      <c r="Z562">
        <f t="shared" si="116"/>
        <v>0</v>
      </c>
      <c r="AA562">
        <f t="shared" si="117"/>
        <v>0</v>
      </c>
    </row>
    <row r="563" spans="2:27">
      <c r="B563" s="3">
        <v>43292</v>
      </c>
      <c r="C563" t="str">
        <f>IF(AND(B563&gt;='Calculation Sheet Crop 1'!$K$6,B563&lt;='Calculation Sheet Crop 1'!$L$6),"Initial Stage",IF(AND(B563+1&gt;'Calculation Sheet Crop 1'!$K$7,B563&lt;='Calculation Sheet Crop 1'!$L$7),"Crop Development Phase",IF(AND(B563+1&gt;'Calculation Sheet Crop 1'!$K$8,B563&lt;'Calculation Sheet Crop 1'!$L$8+1),"Mid Season",IF(AND(B563+1&gt;'Calculation Sheet Crop 1'!$K$9,B563-1&lt;'Calculation Sheet Crop 1'!$L$9),"Late Season Stage",""))))</f>
        <v/>
      </c>
      <c r="D563">
        <f>IF(MONTH(B563)=1,'General Calculation'!$E$22,IF(MONTH(B563)=2,'General Calculation'!$F$22,IF(MONTH(B563)=3,'General Calculation'!$G$22,IF(MONTH(B563)=4,'General Calculation'!$H$22,IF(MONTH(B563)=5,'General Calculation'!$I$22,IF(MONTH(B563)=6,'General Calculation'!$J$22,IF(MONTH(B563)=7,'General Calculation'!$K$22,IF(MONTH(B563)=8,'General Calculation'!$L$22,IF(MONTH(B563)=9,'General Calculation'!$M$22,IF(MONTH(B563)=10,'General Calculation'!$N$22,IF(MONTH(B563)=11,'General Calculation'!$O$22,IF(MONTH(B563)=12,'General Calculation'!$P$22,""))))))))))))</f>
        <v>5.2548000000000004</v>
      </c>
      <c r="E563" t="str">
        <f>IF(C563="Initial Stage",'Calculation Sheet Crop 1'!$M$6,IF(C563="Crop Development Phase",'Calculation Sheet Crop 1'!$M$7,IF(C563="Mid Season",'Calculation Sheet Crop 1'!$M$8,IF(C563="Late Season Stage",'Calculation Sheet Crop 1'!$M$9,""))))</f>
        <v/>
      </c>
      <c r="F563">
        <f t="shared" si="105"/>
        <v>0</v>
      </c>
      <c r="P563">
        <f t="shared" si="106"/>
        <v>0</v>
      </c>
      <c r="Q563">
        <f t="shared" si="107"/>
        <v>0</v>
      </c>
      <c r="R563">
        <f t="shared" si="108"/>
        <v>0</v>
      </c>
      <c r="S563">
        <f t="shared" si="109"/>
        <v>0</v>
      </c>
      <c r="T563">
        <f t="shared" si="110"/>
        <v>0</v>
      </c>
      <c r="U563">
        <f t="shared" si="111"/>
        <v>0</v>
      </c>
      <c r="V563">
        <f t="shared" si="112"/>
        <v>0</v>
      </c>
      <c r="W563">
        <f t="shared" si="113"/>
        <v>0</v>
      </c>
      <c r="X563">
        <f t="shared" si="114"/>
        <v>0</v>
      </c>
      <c r="Y563">
        <f t="shared" si="115"/>
        <v>0</v>
      </c>
      <c r="Z563">
        <f t="shared" si="116"/>
        <v>0</v>
      </c>
      <c r="AA563">
        <f t="shared" si="117"/>
        <v>0</v>
      </c>
    </row>
    <row r="564" spans="2:27">
      <c r="B564" s="3">
        <v>43293</v>
      </c>
      <c r="C564" t="str">
        <f>IF(AND(B564&gt;='Calculation Sheet Crop 1'!$K$6,B564&lt;='Calculation Sheet Crop 1'!$L$6),"Initial Stage",IF(AND(B564+1&gt;'Calculation Sheet Crop 1'!$K$7,B564&lt;='Calculation Sheet Crop 1'!$L$7),"Crop Development Phase",IF(AND(B564+1&gt;'Calculation Sheet Crop 1'!$K$8,B564&lt;'Calculation Sheet Crop 1'!$L$8+1),"Mid Season",IF(AND(B564+1&gt;'Calculation Sheet Crop 1'!$K$9,B564-1&lt;'Calculation Sheet Crop 1'!$L$9),"Late Season Stage",""))))</f>
        <v/>
      </c>
      <c r="D564">
        <f>IF(MONTH(B564)=1,'General Calculation'!$E$22,IF(MONTH(B564)=2,'General Calculation'!$F$22,IF(MONTH(B564)=3,'General Calculation'!$G$22,IF(MONTH(B564)=4,'General Calculation'!$H$22,IF(MONTH(B564)=5,'General Calculation'!$I$22,IF(MONTH(B564)=6,'General Calculation'!$J$22,IF(MONTH(B564)=7,'General Calculation'!$K$22,IF(MONTH(B564)=8,'General Calculation'!$L$22,IF(MONTH(B564)=9,'General Calculation'!$M$22,IF(MONTH(B564)=10,'General Calculation'!$N$22,IF(MONTH(B564)=11,'General Calculation'!$O$22,IF(MONTH(B564)=12,'General Calculation'!$P$22,""))))))))))))</f>
        <v>5.2548000000000004</v>
      </c>
      <c r="E564" t="str">
        <f>IF(C564="Initial Stage",'Calculation Sheet Crop 1'!$M$6,IF(C564="Crop Development Phase",'Calculation Sheet Crop 1'!$M$7,IF(C564="Mid Season",'Calculation Sheet Crop 1'!$M$8,IF(C564="Late Season Stage",'Calculation Sheet Crop 1'!$M$9,""))))</f>
        <v/>
      </c>
      <c r="F564">
        <f t="shared" si="105"/>
        <v>0</v>
      </c>
      <c r="P564">
        <f t="shared" si="106"/>
        <v>0</v>
      </c>
      <c r="Q564">
        <f t="shared" si="107"/>
        <v>0</v>
      </c>
      <c r="R564">
        <f t="shared" si="108"/>
        <v>0</v>
      </c>
      <c r="S564">
        <f t="shared" si="109"/>
        <v>0</v>
      </c>
      <c r="T564">
        <f t="shared" si="110"/>
        <v>0</v>
      </c>
      <c r="U564">
        <f t="shared" si="111"/>
        <v>0</v>
      </c>
      <c r="V564">
        <f t="shared" si="112"/>
        <v>0</v>
      </c>
      <c r="W564">
        <f t="shared" si="113"/>
        <v>0</v>
      </c>
      <c r="X564">
        <f t="shared" si="114"/>
        <v>0</v>
      </c>
      <c r="Y564">
        <f t="shared" si="115"/>
        <v>0</v>
      </c>
      <c r="Z564">
        <f t="shared" si="116"/>
        <v>0</v>
      </c>
      <c r="AA564">
        <f t="shared" si="117"/>
        <v>0</v>
      </c>
    </row>
    <row r="565" spans="2:27">
      <c r="B565" s="3">
        <v>43294</v>
      </c>
      <c r="C565" t="str">
        <f>IF(AND(B565&gt;='Calculation Sheet Crop 1'!$K$6,B565&lt;='Calculation Sheet Crop 1'!$L$6),"Initial Stage",IF(AND(B565+1&gt;'Calculation Sheet Crop 1'!$K$7,B565&lt;='Calculation Sheet Crop 1'!$L$7),"Crop Development Phase",IF(AND(B565+1&gt;'Calculation Sheet Crop 1'!$K$8,B565&lt;'Calculation Sheet Crop 1'!$L$8+1),"Mid Season",IF(AND(B565+1&gt;'Calculation Sheet Crop 1'!$K$9,B565-1&lt;'Calculation Sheet Crop 1'!$L$9),"Late Season Stage",""))))</f>
        <v/>
      </c>
      <c r="D565">
        <f>IF(MONTH(B565)=1,'General Calculation'!$E$22,IF(MONTH(B565)=2,'General Calculation'!$F$22,IF(MONTH(B565)=3,'General Calculation'!$G$22,IF(MONTH(B565)=4,'General Calculation'!$H$22,IF(MONTH(B565)=5,'General Calculation'!$I$22,IF(MONTH(B565)=6,'General Calculation'!$J$22,IF(MONTH(B565)=7,'General Calculation'!$K$22,IF(MONTH(B565)=8,'General Calculation'!$L$22,IF(MONTH(B565)=9,'General Calculation'!$M$22,IF(MONTH(B565)=10,'General Calculation'!$N$22,IF(MONTH(B565)=11,'General Calculation'!$O$22,IF(MONTH(B565)=12,'General Calculation'!$P$22,""))))))))))))</f>
        <v>5.2548000000000004</v>
      </c>
      <c r="E565" t="str">
        <f>IF(C565="Initial Stage",'Calculation Sheet Crop 1'!$M$6,IF(C565="Crop Development Phase",'Calculation Sheet Crop 1'!$M$7,IF(C565="Mid Season",'Calculation Sheet Crop 1'!$M$8,IF(C565="Late Season Stage",'Calculation Sheet Crop 1'!$M$9,""))))</f>
        <v/>
      </c>
      <c r="F565">
        <f t="shared" si="105"/>
        <v>0</v>
      </c>
      <c r="P565">
        <f t="shared" si="106"/>
        <v>0</v>
      </c>
      <c r="Q565">
        <f t="shared" si="107"/>
        <v>0</v>
      </c>
      <c r="R565">
        <f t="shared" si="108"/>
        <v>0</v>
      </c>
      <c r="S565">
        <f t="shared" si="109"/>
        <v>0</v>
      </c>
      <c r="T565">
        <f t="shared" si="110"/>
        <v>0</v>
      </c>
      <c r="U565">
        <f t="shared" si="111"/>
        <v>0</v>
      </c>
      <c r="V565">
        <f t="shared" si="112"/>
        <v>0</v>
      </c>
      <c r="W565">
        <f t="shared" si="113"/>
        <v>0</v>
      </c>
      <c r="X565">
        <f t="shared" si="114"/>
        <v>0</v>
      </c>
      <c r="Y565">
        <f t="shared" si="115"/>
        <v>0</v>
      </c>
      <c r="Z565">
        <f t="shared" si="116"/>
        <v>0</v>
      </c>
      <c r="AA565">
        <f t="shared" si="117"/>
        <v>0</v>
      </c>
    </row>
    <row r="566" spans="2:27">
      <c r="B566" s="3">
        <v>43295</v>
      </c>
      <c r="C566" t="str">
        <f>IF(AND(B566&gt;='Calculation Sheet Crop 1'!$K$6,B566&lt;='Calculation Sheet Crop 1'!$L$6),"Initial Stage",IF(AND(B566+1&gt;'Calculation Sheet Crop 1'!$K$7,B566&lt;='Calculation Sheet Crop 1'!$L$7),"Crop Development Phase",IF(AND(B566+1&gt;'Calculation Sheet Crop 1'!$K$8,B566&lt;'Calculation Sheet Crop 1'!$L$8+1),"Mid Season",IF(AND(B566+1&gt;'Calculation Sheet Crop 1'!$K$9,B566-1&lt;'Calculation Sheet Crop 1'!$L$9),"Late Season Stage",""))))</f>
        <v/>
      </c>
      <c r="D566">
        <f>IF(MONTH(B566)=1,'General Calculation'!$E$22,IF(MONTH(B566)=2,'General Calculation'!$F$22,IF(MONTH(B566)=3,'General Calculation'!$G$22,IF(MONTH(B566)=4,'General Calculation'!$H$22,IF(MONTH(B566)=5,'General Calculation'!$I$22,IF(MONTH(B566)=6,'General Calculation'!$J$22,IF(MONTH(B566)=7,'General Calculation'!$K$22,IF(MONTH(B566)=8,'General Calculation'!$L$22,IF(MONTH(B566)=9,'General Calculation'!$M$22,IF(MONTH(B566)=10,'General Calculation'!$N$22,IF(MONTH(B566)=11,'General Calculation'!$O$22,IF(MONTH(B566)=12,'General Calculation'!$P$22,""))))))))))))</f>
        <v>5.2548000000000004</v>
      </c>
      <c r="E566" t="str">
        <f>IF(C566="Initial Stage",'Calculation Sheet Crop 1'!$M$6,IF(C566="Crop Development Phase",'Calculation Sheet Crop 1'!$M$7,IF(C566="Mid Season",'Calculation Sheet Crop 1'!$M$8,IF(C566="Late Season Stage",'Calculation Sheet Crop 1'!$M$9,""))))</f>
        <v/>
      </c>
      <c r="F566">
        <f t="shared" si="105"/>
        <v>0</v>
      </c>
      <c r="P566">
        <f t="shared" si="106"/>
        <v>0</v>
      </c>
      <c r="Q566">
        <f t="shared" si="107"/>
        <v>0</v>
      </c>
      <c r="R566">
        <f t="shared" si="108"/>
        <v>0</v>
      </c>
      <c r="S566">
        <f t="shared" si="109"/>
        <v>0</v>
      </c>
      <c r="T566">
        <f t="shared" si="110"/>
        <v>0</v>
      </c>
      <c r="U566">
        <f t="shared" si="111"/>
        <v>0</v>
      </c>
      <c r="V566">
        <f t="shared" si="112"/>
        <v>0</v>
      </c>
      <c r="W566">
        <f t="shared" si="113"/>
        <v>0</v>
      </c>
      <c r="X566">
        <f t="shared" si="114"/>
        <v>0</v>
      </c>
      <c r="Y566">
        <f t="shared" si="115"/>
        <v>0</v>
      </c>
      <c r="Z566">
        <f t="shared" si="116"/>
        <v>0</v>
      </c>
      <c r="AA566">
        <f t="shared" si="117"/>
        <v>0</v>
      </c>
    </row>
    <row r="567" spans="2:27">
      <c r="B567" s="3">
        <v>43296</v>
      </c>
      <c r="C567" t="str">
        <f>IF(AND(B567&gt;='Calculation Sheet Crop 1'!$K$6,B567&lt;='Calculation Sheet Crop 1'!$L$6),"Initial Stage",IF(AND(B567+1&gt;'Calculation Sheet Crop 1'!$K$7,B567&lt;='Calculation Sheet Crop 1'!$L$7),"Crop Development Phase",IF(AND(B567+1&gt;'Calculation Sheet Crop 1'!$K$8,B567&lt;'Calculation Sheet Crop 1'!$L$8+1),"Mid Season",IF(AND(B567+1&gt;'Calculation Sheet Crop 1'!$K$9,B567-1&lt;'Calculation Sheet Crop 1'!$L$9),"Late Season Stage",""))))</f>
        <v/>
      </c>
      <c r="D567">
        <f>IF(MONTH(B567)=1,'General Calculation'!$E$22,IF(MONTH(B567)=2,'General Calculation'!$F$22,IF(MONTH(B567)=3,'General Calculation'!$G$22,IF(MONTH(B567)=4,'General Calculation'!$H$22,IF(MONTH(B567)=5,'General Calculation'!$I$22,IF(MONTH(B567)=6,'General Calculation'!$J$22,IF(MONTH(B567)=7,'General Calculation'!$K$22,IF(MONTH(B567)=8,'General Calculation'!$L$22,IF(MONTH(B567)=9,'General Calculation'!$M$22,IF(MONTH(B567)=10,'General Calculation'!$N$22,IF(MONTH(B567)=11,'General Calculation'!$O$22,IF(MONTH(B567)=12,'General Calculation'!$P$22,""))))))))))))</f>
        <v>5.2548000000000004</v>
      </c>
      <c r="E567" t="str">
        <f>IF(C567="Initial Stage",'Calculation Sheet Crop 1'!$M$6,IF(C567="Crop Development Phase",'Calculation Sheet Crop 1'!$M$7,IF(C567="Mid Season",'Calculation Sheet Crop 1'!$M$8,IF(C567="Late Season Stage",'Calculation Sheet Crop 1'!$M$9,""))))</f>
        <v/>
      </c>
      <c r="F567">
        <f t="shared" si="105"/>
        <v>0</v>
      </c>
      <c r="P567">
        <f t="shared" si="106"/>
        <v>0</v>
      </c>
      <c r="Q567">
        <f t="shared" si="107"/>
        <v>0</v>
      </c>
      <c r="R567">
        <f t="shared" si="108"/>
        <v>0</v>
      </c>
      <c r="S567">
        <f t="shared" si="109"/>
        <v>0</v>
      </c>
      <c r="T567">
        <f t="shared" si="110"/>
        <v>0</v>
      </c>
      <c r="U567">
        <f t="shared" si="111"/>
        <v>0</v>
      </c>
      <c r="V567">
        <f t="shared" si="112"/>
        <v>0</v>
      </c>
      <c r="W567">
        <f t="shared" si="113"/>
        <v>0</v>
      </c>
      <c r="X567">
        <f t="shared" si="114"/>
        <v>0</v>
      </c>
      <c r="Y567">
        <f t="shared" si="115"/>
        <v>0</v>
      </c>
      <c r="Z567">
        <f t="shared" si="116"/>
        <v>0</v>
      </c>
      <c r="AA567">
        <f t="shared" si="117"/>
        <v>0</v>
      </c>
    </row>
    <row r="568" spans="2:27">
      <c r="B568" s="3">
        <v>43297</v>
      </c>
      <c r="C568" t="str">
        <f>IF(AND(B568&gt;='Calculation Sheet Crop 1'!$K$6,B568&lt;='Calculation Sheet Crop 1'!$L$6),"Initial Stage",IF(AND(B568+1&gt;'Calculation Sheet Crop 1'!$K$7,B568&lt;='Calculation Sheet Crop 1'!$L$7),"Crop Development Phase",IF(AND(B568+1&gt;'Calculation Sheet Crop 1'!$K$8,B568&lt;'Calculation Sheet Crop 1'!$L$8+1),"Mid Season",IF(AND(B568+1&gt;'Calculation Sheet Crop 1'!$K$9,B568-1&lt;'Calculation Sheet Crop 1'!$L$9),"Late Season Stage",""))))</f>
        <v/>
      </c>
      <c r="D568">
        <f>IF(MONTH(B568)=1,'General Calculation'!$E$22,IF(MONTH(B568)=2,'General Calculation'!$F$22,IF(MONTH(B568)=3,'General Calculation'!$G$22,IF(MONTH(B568)=4,'General Calculation'!$H$22,IF(MONTH(B568)=5,'General Calculation'!$I$22,IF(MONTH(B568)=6,'General Calculation'!$J$22,IF(MONTH(B568)=7,'General Calculation'!$K$22,IF(MONTH(B568)=8,'General Calculation'!$L$22,IF(MONTH(B568)=9,'General Calculation'!$M$22,IF(MONTH(B568)=10,'General Calculation'!$N$22,IF(MONTH(B568)=11,'General Calculation'!$O$22,IF(MONTH(B568)=12,'General Calculation'!$P$22,""))))))))))))</f>
        <v>5.2548000000000004</v>
      </c>
      <c r="E568" t="str">
        <f>IF(C568="Initial Stage",'Calculation Sheet Crop 1'!$M$6,IF(C568="Crop Development Phase",'Calculation Sheet Crop 1'!$M$7,IF(C568="Mid Season",'Calculation Sheet Crop 1'!$M$8,IF(C568="Late Season Stage",'Calculation Sheet Crop 1'!$M$9,""))))</f>
        <v/>
      </c>
      <c r="F568">
        <f t="shared" si="105"/>
        <v>0</v>
      </c>
      <c r="P568">
        <f t="shared" si="106"/>
        <v>0</v>
      </c>
      <c r="Q568">
        <f t="shared" si="107"/>
        <v>0</v>
      </c>
      <c r="R568">
        <f t="shared" si="108"/>
        <v>0</v>
      </c>
      <c r="S568">
        <f t="shared" si="109"/>
        <v>0</v>
      </c>
      <c r="T568">
        <f t="shared" si="110"/>
        <v>0</v>
      </c>
      <c r="U568">
        <f t="shared" si="111"/>
        <v>0</v>
      </c>
      <c r="V568">
        <f t="shared" si="112"/>
        <v>0</v>
      </c>
      <c r="W568">
        <f t="shared" si="113"/>
        <v>0</v>
      </c>
      <c r="X568">
        <f t="shared" si="114"/>
        <v>0</v>
      </c>
      <c r="Y568">
        <f t="shared" si="115"/>
        <v>0</v>
      </c>
      <c r="Z568">
        <f t="shared" si="116"/>
        <v>0</v>
      </c>
      <c r="AA568">
        <f t="shared" si="117"/>
        <v>0</v>
      </c>
    </row>
    <row r="569" spans="2:27">
      <c r="B569" s="3">
        <v>43298</v>
      </c>
      <c r="C569" t="str">
        <f>IF(AND(B569&gt;='Calculation Sheet Crop 1'!$K$6,B569&lt;='Calculation Sheet Crop 1'!$L$6),"Initial Stage",IF(AND(B569+1&gt;'Calculation Sheet Crop 1'!$K$7,B569&lt;='Calculation Sheet Crop 1'!$L$7),"Crop Development Phase",IF(AND(B569+1&gt;'Calculation Sheet Crop 1'!$K$8,B569&lt;'Calculation Sheet Crop 1'!$L$8+1),"Mid Season",IF(AND(B569+1&gt;'Calculation Sheet Crop 1'!$K$9,B569-1&lt;'Calculation Sheet Crop 1'!$L$9),"Late Season Stage",""))))</f>
        <v/>
      </c>
      <c r="D569">
        <f>IF(MONTH(B569)=1,'General Calculation'!$E$22,IF(MONTH(B569)=2,'General Calculation'!$F$22,IF(MONTH(B569)=3,'General Calculation'!$G$22,IF(MONTH(B569)=4,'General Calculation'!$H$22,IF(MONTH(B569)=5,'General Calculation'!$I$22,IF(MONTH(B569)=6,'General Calculation'!$J$22,IF(MONTH(B569)=7,'General Calculation'!$K$22,IF(MONTH(B569)=8,'General Calculation'!$L$22,IF(MONTH(B569)=9,'General Calculation'!$M$22,IF(MONTH(B569)=10,'General Calculation'!$N$22,IF(MONTH(B569)=11,'General Calculation'!$O$22,IF(MONTH(B569)=12,'General Calculation'!$P$22,""))))))))))))</f>
        <v>5.2548000000000004</v>
      </c>
      <c r="E569" t="str">
        <f>IF(C569="Initial Stage",'Calculation Sheet Crop 1'!$M$6,IF(C569="Crop Development Phase",'Calculation Sheet Crop 1'!$M$7,IF(C569="Mid Season",'Calculation Sheet Crop 1'!$M$8,IF(C569="Late Season Stage",'Calculation Sheet Crop 1'!$M$9,""))))</f>
        <v/>
      </c>
      <c r="F569">
        <f t="shared" si="105"/>
        <v>0</v>
      </c>
      <c r="P569">
        <f t="shared" si="106"/>
        <v>0</v>
      </c>
      <c r="Q569">
        <f t="shared" si="107"/>
        <v>0</v>
      </c>
      <c r="R569">
        <f t="shared" si="108"/>
        <v>0</v>
      </c>
      <c r="S569">
        <f t="shared" si="109"/>
        <v>0</v>
      </c>
      <c r="T569">
        <f t="shared" si="110"/>
        <v>0</v>
      </c>
      <c r="U569">
        <f t="shared" si="111"/>
        <v>0</v>
      </c>
      <c r="V569">
        <f t="shared" si="112"/>
        <v>0</v>
      </c>
      <c r="W569">
        <f t="shared" si="113"/>
        <v>0</v>
      </c>
      <c r="X569">
        <f t="shared" si="114"/>
        <v>0</v>
      </c>
      <c r="Y569">
        <f t="shared" si="115"/>
        <v>0</v>
      </c>
      <c r="Z569">
        <f t="shared" si="116"/>
        <v>0</v>
      </c>
      <c r="AA569">
        <f t="shared" si="117"/>
        <v>0</v>
      </c>
    </row>
    <row r="570" spans="2:27">
      <c r="B570" s="3">
        <v>43299</v>
      </c>
      <c r="C570" t="str">
        <f>IF(AND(B570&gt;='Calculation Sheet Crop 1'!$K$6,B570&lt;='Calculation Sheet Crop 1'!$L$6),"Initial Stage",IF(AND(B570+1&gt;'Calculation Sheet Crop 1'!$K$7,B570&lt;='Calculation Sheet Crop 1'!$L$7),"Crop Development Phase",IF(AND(B570+1&gt;'Calculation Sheet Crop 1'!$K$8,B570&lt;'Calculation Sheet Crop 1'!$L$8+1),"Mid Season",IF(AND(B570+1&gt;'Calculation Sheet Crop 1'!$K$9,B570-1&lt;'Calculation Sheet Crop 1'!$L$9),"Late Season Stage",""))))</f>
        <v/>
      </c>
      <c r="D570">
        <f>IF(MONTH(B570)=1,'General Calculation'!$E$22,IF(MONTH(B570)=2,'General Calculation'!$F$22,IF(MONTH(B570)=3,'General Calculation'!$G$22,IF(MONTH(B570)=4,'General Calculation'!$H$22,IF(MONTH(B570)=5,'General Calculation'!$I$22,IF(MONTH(B570)=6,'General Calculation'!$J$22,IF(MONTH(B570)=7,'General Calculation'!$K$22,IF(MONTH(B570)=8,'General Calculation'!$L$22,IF(MONTH(B570)=9,'General Calculation'!$M$22,IF(MONTH(B570)=10,'General Calculation'!$N$22,IF(MONTH(B570)=11,'General Calculation'!$O$22,IF(MONTH(B570)=12,'General Calculation'!$P$22,""))))))))))))</f>
        <v>5.2548000000000004</v>
      </c>
      <c r="E570" t="str">
        <f>IF(C570="Initial Stage",'Calculation Sheet Crop 1'!$M$6,IF(C570="Crop Development Phase",'Calculation Sheet Crop 1'!$M$7,IF(C570="Mid Season",'Calculation Sheet Crop 1'!$M$8,IF(C570="Late Season Stage",'Calculation Sheet Crop 1'!$M$9,""))))</f>
        <v/>
      </c>
      <c r="F570">
        <f t="shared" si="105"/>
        <v>0</v>
      </c>
      <c r="P570">
        <f t="shared" si="106"/>
        <v>0</v>
      </c>
      <c r="Q570">
        <f t="shared" si="107"/>
        <v>0</v>
      </c>
      <c r="R570">
        <f t="shared" si="108"/>
        <v>0</v>
      </c>
      <c r="S570">
        <f t="shared" si="109"/>
        <v>0</v>
      </c>
      <c r="T570">
        <f t="shared" si="110"/>
        <v>0</v>
      </c>
      <c r="U570">
        <f t="shared" si="111"/>
        <v>0</v>
      </c>
      <c r="V570">
        <f t="shared" si="112"/>
        <v>0</v>
      </c>
      <c r="W570">
        <f t="shared" si="113"/>
        <v>0</v>
      </c>
      <c r="X570">
        <f t="shared" si="114"/>
        <v>0</v>
      </c>
      <c r="Y570">
        <f t="shared" si="115"/>
        <v>0</v>
      </c>
      <c r="Z570">
        <f t="shared" si="116"/>
        <v>0</v>
      </c>
      <c r="AA570">
        <f t="shared" si="117"/>
        <v>0</v>
      </c>
    </row>
    <row r="571" spans="2:27">
      <c r="B571" s="3">
        <v>43300</v>
      </c>
      <c r="C571" t="str">
        <f>IF(AND(B571&gt;='Calculation Sheet Crop 1'!$K$6,B571&lt;='Calculation Sheet Crop 1'!$L$6),"Initial Stage",IF(AND(B571+1&gt;'Calculation Sheet Crop 1'!$K$7,B571&lt;='Calculation Sheet Crop 1'!$L$7),"Crop Development Phase",IF(AND(B571+1&gt;'Calculation Sheet Crop 1'!$K$8,B571&lt;'Calculation Sheet Crop 1'!$L$8+1),"Mid Season",IF(AND(B571+1&gt;'Calculation Sheet Crop 1'!$K$9,B571-1&lt;'Calculation Sheet Crop 1'!$L$9),"Late Season Stage",""))))</f>
        <v/>
      </c>
      <c r="D571">
        <f>IF(MONTH(B571)=1,'General Calculation'!$E$22,IF(MONTH(B571)=2,'General Calculation'!$F$22,IF(MONTH(B571)=3,'General Calculation'!$G$22,IF(MONTH(B571)=4,'General Calculation'!$H$22,IF(MONTH(B571)=5,'General Calculation'!$I$22,IF(MONTH(B571)=6,'General Calculation'!$J$22,IF(MONTH(B571)=7,'General Calculation'!$K$22,IF(MONTH(B571)=8,'General Calculation'!$L$22,IF(MONTH(B571)=9,'General Calculation'!$M$22,IF(MONTH(B571)=10,'General Calculation'!$N$22,IF(MONTH(B571)=11,'General Calculation'!$O$22,IF(MONTH(B571)=12,'General Calculation'!$P$22,""))))))))))))</f>
        <v>5.2548000000000004</v>
      </c>
      <c r="E571" t="str">
        <f>IF(C571="Initial Stage",'Calculation Sheet Crop 1'!$M$6,IF(C571="Crop Development Phase",'Calculation Sheet Crop 1'!$M$7,IF(C571="Mid Season",'Calculation Sheet Crop 1'!$M$8,IF(C571="Late Season Stage",'Calculation Sheet Crop 1'!$M$9,""))))</f>
        <v/>
      </c>
      <c r="F571">
        <f t="shared" si="105"/>
        <v>0</v>
      </c>
      <c r="P571">
        <f t="shared" si="106"/>
        <v>0</v>
      </c>
      <c r="Q571">
        <f t="shared" si="107"/>
        <v>0</v>
      </c>
      <c r="R571">
        <f t="shared" si="108"/>
        <v>0</v>
      </c>
      <c r="S571">
        <f t="shared" si="109"/>
        <v>0</v>
      </c>
      <c r="T571">
        <f t="shared" si="110"/>
        <v>0</v>
      </c>
      <c r="U571">
        <f t="shared" si="111"/>
        <v>0</v>
      </c>
      <c r="V571">
        <f t="shared" si="112"/>
        <v>0</v>
      </c>
      <c r="W571">
        <f t="shared" si="113"/>
        <v>0</v>
      </c>
      <c r="X571">
        <f t="shared" si="114"/>
        <v>0</v>
      </c>
      <c r="Y571">
        <f t="shared" si="115"/>
        <v>0</v>
      </c>
      <c r="Z571">
        <f t="shared" si="116"/>
        <v>0</v>
      </c>
      <c r="AA571">
        <f t="shared" si="117"/>
        <v>0</v>
      </c>
    </row>
    <row r="572" spans="2:27">
      <c r="B572" s="3">
        <v>43301</v>
      </c>
      <c r="C572" t="str">
        <f>IF(AND(B572&gt;='Calculation Sheet Crop 1'!$K$6,B572&lt;='Calculation Sheet Crop 1'!$L$6),"Initial Stage",IF(AND(B572+1&gt;'Calculation Sheet Crop 1'!$K$7,B572&lt;='Calculation Sheet Crop 1'!$L$7),"Crop Development Phase",IF(AND(B572+1&gt;'Calculation Sheet Crop 1'!$K$8,B572&lt;'Calculation Sheet Crop 1'!$L$8+1),"Mid Season",IF(AND(B572+1&gt;'Calculation Sheet Crop 1'!$K$9,B572-1&lt;'Calculation Sheet Crop 1'!$L$9),"Late Season Stage",""))))</f>
        <v/>
      </c>
      <c r="D572">
        <f>IF(MONTH(B572)=1,'General Calculation'!$E$22,IF(MONTH(B572)=2,'General Calculation'!$F$22,IF(MONTH(B572)=3,'General Calculation'!$G$22,IF(MONTH(B572)=4,'General Calculation'!$H$22,IF(MONTH(B572)=5,'General Calculation'!$I$22,IF(MONTH(B572)=6,'General Calculation'!$J$22,IF(MONTH(B572)=7,'General Calculation'!$K$22,IF(MONTH(B572)=8,'General Calculation'!$L$22,IF(MONTH(B572)=9,'General Calculation'!$M$22,IF(MONTH(B572)=10,'General Calculation'!$N$22,IF(MONTH(B572)=11,'General Calculation'!$O$22,IF(MONTH(B572)=12,'General Calculation'!$P$22,""))))))))))))</f>
        <v>5.2548000000000004</v>
      </c>
      <c r="E572" t="str">
        <f>IF(C572="Initial Stage",'Calculation Sheet Crop 1'!$M$6,IF(C572="Crop Development Phase",'Calculation Sheet Crop 1'!$M$7,IF(C572="Mid Season",'Calculation Sheet Crop 1'!$M$8,IF(C572="Late Season Stage",'Calculation Sheet Crop 1'!$M$9,""))))</f>
        <v/>
      </c>
      <c r="F572">
        <f t="shared" si="105"/>
        <v>0</v>
      </c>
      <c r="P572">
        <f t="shared" si="106"/>
        <v>0</v>
      </c>
      <c r="Q572">
        <f t="shared" si="107"/>
        <v>0</v>
      </c>
      <c r="R572">
        <f t="shared" si="108"/>
        <v>0</v>
      </c>
      <c r="S572">
        <f t="shared" si="109"/>
        <v>0</v>
      </c>
      <c r="T572">
        <f t="shared" si="110"/>
        <v>0</v>
      </c>
      <c r="U572">
        <f t="shared" si="111"/>
        <v>0</v>
      </c>
      <c r="V572">
        <f t="shared" si="112"/>
        <v>0</v>
      </c>
      <c r="W572">
        <f t="shared" si="113"/>
        <v>0</v>
      </c>
      <c r="X572">
        <f t="shared" si="114"/>
        <v>0</v>
      </c>
      <c r="Y572">
        <f t="shared" si="115"/>
        <v>0</v>
      </c>
      <c r="Z572">
        <f t="shared" si="116"/>
        <v>0</v>
      </c>
      <c r="AA572">
        <f t="shared" si="117"/>
        <v>0</v>
      </c>
    </row>
    <row r="573" spans="2:27">
      <c r="B573" s="3">
        <v>43302</v>
      </c>
      <c r="C573" t="str">
        <f>IF(AND(B573&gt;='Calculation Sheet Crop 1'!$K$6,B573&lt;='Calculation Sheet Crop 1'!$L$6),"Initial Stage",IF(AND(B573+1&gt;'Calculation Sheet Crop 1'!$K$7,B573&lt;='Calculation Sheet Crop 1'!$L$7),"Crop Development Phase",IF(AND(B573+1&gt;'Calculation Sheet Crop 1'!$K$8,B573&lt;'Calculation Sheet Crop 1'!$L$8+1),"Mid Season",IF(AND(B573+1&gt;'Calculation Sheet Crop 1'!$K$9,B573-1&lt;'Calculation Sheet Crop 1'!$L$9),"Late Season Stage",""))))</f>
        <v/>
      </c>
      <c r="D573">
        <f>IF(MONTH(B573)=1,'General Calculation'!$E$22,IF(MONTH(B573)=2,'General Calculation'!$F$22,IF(MONTH(B573)=3,'General Calculation'!$G$22,IF(MONTH(B573)=4,'General Calculation'!$H$22,IF(MONTH(B573)=5,'General Calculation'!$I$22,IF(MONTH(B573)=6,'General Calculation'!$J$22,IF(MONTH(B573)=7,'General Calculation'!$K$22,IF(MONTH(B573)=8,'General Calculation'!$L$22,IF(MONTH(B573)=9,'General Calculation'!$M$22,IF(MONTH(B573)=10,'General Calculation'!$N$22,IF(MONTH(B573)=11,'General Calculation'!$O$22,IF(MONTH(B573)=12,'General Calculation'!$P$22,""))))))))))))</f>
        <v>5.2548000000000004</v>
      </c>
      <c r="E573" t="str">
        <f>IF(C573="Initial Stage",'Calculation Sheet Crop 1'!$M$6,IF(C573="Crop Development Phase",'Calculation Sheet Crop 1'!$M$7,IF(C573="Mid Season",'Calculation Sheet Crop 1'!$M$8,IF(C573="Late Season Stage",'Calculation Sheet Crop 1'!$M$9,""))))</f>
        <v/>
      </c>
      <c r="F573">
        <f t="shared" si="105"/>
        <v>0</v>
      </c>
      <c r="P573">
        <f t="shared" si="106"/>
        <v>0</v>
      </c>
      <c r="Q573">
        <f t="shared" si="107"/>
        <v>0</v>
      </c>
      <c r="R573">
        <f t="shared" si="108"/>
        <v>0</v>
      </c>
      <c r="S573">
        <f t="shared" si="109"/>
        <v>0</v>
      </c>
      <c r="T573">
        <f t="shared" si="110"/>
        <v>0</v>
      </c>
      <c r="U573">
        <f t="shared" si="111"/>
        <v>0</v>
      </c>
      <c r="V573">
        <f t="shared" si="112"/>
        <v>0</v>
      </c>
      <c r="W573">
        <f t="shared" si="113"/>
        <v>0</v>
      </c>
      <c r="X573">
        <f t="shared" si="114"/>
        <v>0</v>
      </c>
      <c r="Y573">
        <f t="shared" si="115"/>
        <v>0</v>
      </c>
      <c r="Z573">
        <f t="shared" si="116"/>
        <v>0</v>
      </c>
      <c r="AA573">
        <f t="shared" si="117"/>
        <v>0</v>
      </c>
    </row>
    <row r="574" spans="2:27">
      <c r="B574" s="3">
        <v>43303</v>
      </c>
      <c r="C574" t="str">
        <f>IF(AND(B574&gt;='Calculation Sheet Crop 1'!$K$6,B574&lt;='Calculation Sheet Crop 1'!$L$6),"Initial Stage",IF(AND(B574+1&gt;'Calculation Sheet Crop 1'!$K$7,B574&lt;='Calculation Sheet Crop 1'!$L$7),"Crop Development Phase",IF(AND(B574+1&gt;'Calculation Sheet Crop 1'!$K$8,B574&lt;'Calculation Sheet Crop 1'!$L$8+1),"Mid Season",IF(AND(B574+1&gt;'Calculation Sheet Crop 1'!$K$9,B574-1&lt;'Calculation Sheet Crop 1'!$L$9),"Late Season Stage",""))))</f>
        <v/>
      </c>
      <c r="D574">
        <f>IF(MONTH(B574)=1,'General Calculation'!$E$22,IF(MONTH(B574)=2,'General Calculation'!$F$22,IF(MONTH(B574)=3,'General Calculation'!$G$22,IF(MONTH(B574)=4,'General Calculation'!$H$22,IF(MONTH(B574)=5,'General Calculation'!$I$22,IF(MONTH(B574)=6,'General Calculation'!$J$22,IF(MONTH(B574)=7,'General Calculation'!$K$22,IF(MONTH(B574)=8,'General Calculation'!$L$22,IF(MONTH(B574)=9,'General Calculation'!$M$22,IF(MONTH(B574)=10,'General Calculation'!$N$22,IF(MONTH(B574)=11,'General Calculation'!$O$22,IF(MONTH(B574)=12,'General Calculation'!$P$22,""))))))))))))</f>
        <v>5.2548000000000004</v>
      </c>
      <c r="E574" t="str">
        <f>IF(C574="Initial Stage",'Calculation Sheet Crop 1'!$M$6,IF(C574="Crop Development Phase",'Calculation Sheet Crop 1'!$M$7,IF(C574="Mid Season",'Calculation Sheet Crop 1'!$M$8,IF(C574="Late Season Stage",'Calculation Sheet Crop 1'!$M$9,""))))</f>
        <v/>
      </c>
      <c r="F574">
        <f t="shared" si="105"/>
        <v>0</v>
      </c>
      <c r="P574">
        <f t="shared" si="106"/>
        <v>0</v>
      </c>
      <c r="Q574">
        <f t="shared" si="107"/>
        <v>0</v>
      </c>
      <c r="R574">
        <f t="shared" si="108"/>
        <v>0</v>
      </c>
      <c r="S574">
        <f t="shared" si="109"/>
        <v>0</v>
      </c>
      <c r="T574">
        <f t="shared" si="110"/>
        <v>0</v>
      </c>
      <c r="U574">
        <f t="shared" si="111"/>
        <v>0</v>
      </c>
      <c r="V574">
        <f t="shared" si="112"/>
        <v>0</v>
      </c>
      <c r="W574">
        <f t="shared" si="113"/>
        <v>0</v>
      </c>
      <c r="X574">
        <f t="shared" si="114"/>
        <v>0</v>
      </c>
      <c r="Y574">
        <f t="shared" si="115"/>
        <v>0</v>
      </c>
      <c r="Z574">
        <f t="shared" si="116"/>
        <v>0</v>
      </c>
      <c r="AA574">
        <f t="shared" si="117"/>
        <v>0</v>
      </c>
    </row>
    <row r="575" spans="2:27">
      <c r="B575" s="3">
        <v>43304</v>
      </c>
      <c r="C575" t="str">
        <f>IF(AND(B575&gt;='Calculation Sheet Crop 1'!$K$6,B575&lt;='Calculation Sheet Crop 1'!$L$6),"Initial Stage",IF(AND(B575+1&gt;'Calculation Sheet Crop 1'!$K$7,B575&lt;='Calculation Sheet Crop 1'!$L$7),"Crop Development Phase",IF(AND(B575+1&gt;'Calculation Sheet Crop 1'!$K$8,B575&lt;'Calculation Sheet Crop 1'!$L$8+1),"Mid Season",IF(AND(B575+1&gt;'Calculation Sheet Crop 1'!$K$9,B575-1&lt;'Calculation Sheet Crop 1'!$L$9),"Late Season Stage",""))))</f>
        <v/>
      </c>
      <c r="D575">
        <f>IF(MONTH(B575)=1,'General Calculation'!$E$22,IF(MONTH(B575)=2,'General Calculation'!$F$22,IF(MONTH(B575)=3,'General Calculation'!$G$22,IF(MONTH(B575)=4,'General Calculation'!$H$22,IF(MONTH(B575)=5,'General Calculation'!$I$22,IF(MONTH(B575)=6,'General Calculation'!$J$22,IF(MONTH(B575)=7,'General Calculation'!$K$22,IF(MONTH(B575)=8,'General Calculation'!$L$22,IF(MONTH(B575)=9,'General Calculation'!$M$22,IF(MONTH(B575)=10,'General Calculation'!$N$22,IF(MONTH(B575)=11,'General Calculation'!$O$22,IF(MONTH(B575)=12,'General Calculation'!$P$22,""))))))))))))</f>
        <v>5.2548000000000004</v>
      </c>
      <c r="E575" t="str">
        <f>IF(C575="Initial Stage",'Calculation Sheet Crop 1'!$M$6,IF(C575="Crop Development Phase",'Calculation Sheet Crop 1'!$M$7,IF(C575="Mid Season",'Calculation Sheet Crop 1'!$M$8,IF(C575="Late Season Stage",'Calculation Sheet Crop 1'!$M$9,""))))</f>
        <v/>
      </c>
      <c r="F575">
        <f t="shared" si="105"/>
        <v>0</v>
      </c>
      <c r="P575">
        <f t="shared" si="106"/>
        <v>0</v>
      </c>
      <c r="Q575">
        <f t="shared" si="107"/>
        <v>0</v>
      </c>
      <c r="R575">
        <f t="shared" si="108"/>
        <v>0</v>
      </c>
      <c r="S575">
        <f t="shared" si="109"/>
        <v>0</v>
      </c>
      <c r="T575">
        <f t="shared" si="110"/>
        <v>0</v>
      </c>
      <c r="U575">
        <f t="shared" si="111"/>
        <v>0</v>
      </c>
      <c r="V575">
        <f t="shared" si="112"/>
        <v>0</v>
      </c>
      <c r="W575">
        <f t="shared" si="113"/>
        <v>0</v>
      </c>
      <c r="X575">
        <f t="shared" si="114"/>
        <v>0</v>
      </c>
      <c r="Y575">
        <f t="shared" si="115"/>
        <v>0</v>
      </c>
      <c r="Z575">
        <f t="shared" si="116"/>
        <v>0</v>
      </c>
      <c r="AA575">
        <f t="shared" si="117"/>
        <v>0</v>
      </c>
    </row>
    <row r="576" spans="2:27">
      <c r="B576" s="3">
        <v>43305</v>
      </c>
      <c r="C576" t="str">
        <f>IF(AND(B576&gt;='Calculation Sheet Crop 1'!$K$6,B576&lt;='Calculation Sheet Crop 1'!$L$6),"Initial Stage",IF(AND(B576+1&gt;'Calculation Sheet Crop 1'!$K$7,B576&lt;='Calculation Sheet Crop 1'!$L$7),"Crop Development Phase",IF(AND(B576+1&gt;'Calculation Sheet Crop 1'!$K$8,B576&lt;'Calculation Sheet Crop 1'!$L$8+1),"Mid Season",IF(AND(B576+1&gt;'Calculation Sheet Crop 1'!$K$9,B576-1&lt;'Calculation Sheet Crop 1'!$L$9),"Late Season Stage",""))))</f>
        <v/>
      </c>
      <c r="D576">
        <f>IF(MONTH(B576)=1,'General Calculation'!$E$22,IF(MONTH(B576)=2,'General Calculation'!$F$22,IF(MONTH(B576)=3,'General Calculation'!$G$22,IF(MONTH(B576)=4,'General Calculation'!$H$22,IF(MONTH(B576)=5,'General Calculation'!$I$22,IF(MONTH(B576)=6,'General Calculation'!$J$22,IF(MONTH(B576)=7,'General Calculation'!$K$22,IF(MONTH(B576)=8,'General Calculation'!$L$22,IF(MONTH(B576)=9,'General Calculation'!$M$22,IF(MONTH(B576)=10,'General Calculation'!$N$22,IF(MONTH(B576)=11,'General Calculation'!$O$22,IF(MONTH(B576)=12,'General Calculation'!$P$22,""))))))))))))</f>
        <v>5.2548000000000004</v>
      </c>
      <c r="E576" t="str">
        <f>IF(C576="Initial Stage",'Calculation Sheet Crop 1'!$M$6,IF(C576="Crop Development Phase",'Calculation Sheet Crop 1'!$M$7,IF(C576="Mid Season",'Calculation Sheet Crop 1'!$M$8,IF(C576="Late Season Stage",'Calculation Sheet Crop 1'!$M$9,""))))</f>
        <v/>
      </c>
      <c r="F576">
        <f t="shared" si="105"/>
        <v>0</v>
      </c>
      <c r="P576">
        <f t="shared" si="106"/>
        <v>0</v>
      </c>
      <c r="Q576">
        <f t="shared" si="107"/>
        <v>0</v>
      </c>
      <c r="R576">
        <f t="shared" si="108"/>
        <v>0</v>
      </c>
      <c r="S576">
        <f t="shared" si="109"/>
        <v>0</v>
      </c>
      <c r="T576">
        <f t="shared" si="110"/>
        <v>0</v>
      </c>
      <c r="U576">
        <f t="shared" si="111"/>
        <v>0</v>
      </c>
      <c r="V576">
        <f t="shared" si="112"/>
        <v>0</v>
      </c>
      <c r="W576">
        <f t="shared" si="113"/>
        <v>0</v>
      </c>
      <c r="X576">
        <f t="shared" si="114"/>
        <v>0</v>
      </c>
      <c r="Y576">
        <f t="shared" si="115"/>
        <v>0</v>
      </c>
      <c r="Z576">
        <f t="shared" si="116"/>
        <v>0</v>
      </c>
      <c r="AA576">
        <f t="shared" si="117"/>
        <v>0</v>
      </c>
    </row>
    <row r="577" spans="2:27">
      <c r="B577" s="3">
        <v>43306</v>
      </c>
      <c r="C577" t="str">
        <f>IF(AND(B577&gt;='Calculation Sheet Crop 1'!$K$6,B577&lt;='Calculation Sheet Crop 1'!$L$6),"Initial Stage",IF(AND(B577+1&gt;'Calculation Sheet Crop 1'!$K$7,B577&lt;='Calculation Sheet Crop 1'!$L$7),"Crop Development Phase",IF(AND(B577+1&gt;'Calculation Sheet Crop 1'!$K$8,B577&lt;'Calculation Sheet Crop 1'!$L$8+1),"Mid Season",IF(AND(B577+1&gt;'Calculation Sheet Crop 1'!$K$9,B577-1&lt;'Calculation Sheet Crop 1'!$L$9),"Late Season Stage",""))))</f>
        <v/>
      </c>
      <c r="D577">
        <f>IF(MONTH(B577)=1,'General Calculation'!$E$22,IF(MONTH(B577)=2,'General Calculation'!$F$22,IF(MONTH(B577)=3,'General Calculation'!$G$22,IF(MONTH(B577)=4,'General Calculation'!$H$22,IF(MONTH(B577)=5,'General Calculation'!$I$22,IF(MONTH(B577)=6,'General Calculation'!$J$22,IF(MONTH(B577)=7,'General Calculation'!$K$22,IF(MONTH(B577)=8,'General Calculation'!$L$22,IF(MONTH(B577)=9,'General Calculation'!$M$22,IF(MONTH(B577)=10,'General Calculation'!$N$22,IF(MONTH(B577)=11,'General Calculation'!$O$22,IF(MONTH(B577)=12,'General Calculation'!$P$22,""))))))))))))</f>
        <v>5.2548000000000004</v>
      </c>
      <c r="E577" t="str">
        <f>IF(C577="Initial Stage",'Calculation Sheet Crop 1'!$M$6,IF(C577="Crop Development Phase",'Calculation Sheet Crop 1'!$M$7,IF(C577="Mid Season",'Calculation Sheet Crop 1'!$M$8,IF(C577="Late Season Stage",'Calculation Sheet Crop 1'!$M$9,""))))</f>
        <v/>
      </c>
      <c r="F577">
        <f t="shared" si="105"/>
        <v>0</v>
      </c>
      <c r="P577">
        <f t="shared" si="106"/>
        <v>0</v>
      </c>
      <c r="Q577">
        <f t="shared" si="107"/>
        <v>0</v>
      </c>
      <c r="R577">
        <f t="shared" si="108"/>
        <v>0</v>
      </c>
      <c r="S577">
        <f t="shared" si="109"/>
        <v>0</v>
      </c>
      <c r="T577">
        <f t="shared" si="110"/>
        <v>0</v>
      </c>
      <c r="U577">
        <f t="shared" si="111"/>
        <v>0</v>
      </c>
      <c r="V577">
        <f t="shared" si="112"/>
        <v>0</v>
      </c>
      <c r="W577">
        <f t="shared" si="113"/>
        <v>0</v>
      </c>
      <c r="X577">
        <f t="shared" si="114"/>
        <v>0</v>
      </c>
      <c r="Y577">
        <f t="shared" si="115"/>
        <v>0</v>
      </c>
      <c r="Z577">
        <f t="shared" si="116"/>
        <v>0</v>
      </c>
      <c r="AA577">
        <f t="shared" si="117"/>
        <v>0</v>
      </c>
    </row>
    <row r="578" spans="2:27">
      <c r="B578" s="3">
        <v>43307</v>
      </c>
      <c r="C578" t="str">
        <f>IF(AND(B578&gt;='Calculation Sheet Crop 1'!$K$6,B578&lt;='Calculation Sheet Crop 1'!$L$6),"Initial Stage",IF(AND(B578+1&gt;'Calculation Sheet Crop 1'!$K$7,B578&lt;='Calculation Sheet Crop 1'!$L$7),"Crop Development Phase",IF(AND(B578+1&gt;'Calculation Sheet Crop 1'!$K$8,B578&lt;'Calculation Sheet Crop 1'!$L$8+1),"Mid Season",IF(AND(B578+1&gt;'Calculation Sheet Crop 1'!$K$9,B578-1&lt;'Calculation Sheet Crop 1'!$L$9),"Late Season Stage",""))))</f>
        <v/>
      </c>
      <c r="D578">
        <f>IF(MONTH(B578)=1,'General Calculation'!$E$22,IF(MONTH(B578)=2,'General Calculation'!$F$22,IF(MONTH(B578)=3,'General Calculation'!$G$22,IF(MONTH(B578)=4,'General Calculation'!$H$22,IF(MONTH(B578)=5,'General Calculation'!$I$22,IF(MONTH(B578)=6,'General Calculation'!$J$22,IF(MONTH(B578)=7,'General Calculation'!$K$22,IF(MONTH(B578)=8,'General Calculation'!$L$22,IF(MONTH(B578)=9,'General Calculation'!$M$22,IF(MONTH(B578)=10,'General Calculation'!$N$22,IF(MONTH(B578)=11,'General Calculation'!$O$22,IF(MONTH(B578)=12,'General Calculation'!$P$22,""))))))))))))</f>
        <v>5.2548000000000004</v>
      </c>
      <c r="E578" t="str">
        <f>IF(C578="Initial Stage",'Calculation Sheet Crop 1'!$M$6,IF(C578="Crop Development Phase",'Calculation Sheet Crop 1'!$M$7,IF(C578="Mid Season",'Calculation Sheet Crop 1'!$M$8,IF(C578="Late Season Stage",'Calculation Sheet Crop 1'!$M$9,""))))</f>
        <v/>
      </c>
      <c r="F578">
        <f t="shared" si="105"/>
        <v>0</v>
      </c>
      <c r="P578">
        <f t="shared" si="106"/>
        <v>0</v>
      </c>
      <c r="Q578">
        <f t="shared" si="107"/>
        <v>0</v>
      </c>
      <c r="R578">
        <f t="shared" si="108"/>
        <v>0</v>
      </c>
      <c r="S578">
        <f t="shared" si="109"/>
        <v>0</v>
      </c>
      <c r="T578">
        <f t="shared" si="110"/>
        <v>0</v>
      </c>
      <c r="U578">
        <f t="shared" si="111"/>
        <v>0</v>
      </c>
      <c r="V578">
        <f t="shared" si="112"/>
        <v>0</v>
      </c>
      <c r="W578">
        <f t="shared" si="113"/>
        <v>0</v>
      </c>
      <c r="X578">
        <f t="shared" si="114"/>
        <v>0</v>
      </c>
      <c r="Y578">
        <f t="shared" si="115"/>
        <v>0</v>
      </c>
      <c r="Z578">
        <f t="shared" si="116"/>
        <v>0</v>
      </c>
      <c r="AA578">
        <f t="shared" si="117"/>
        <v>0</v>
      </c>
    </row>
    <row r="579" spans="2:27">
      <c r="B579" s="3">
        <v>43308</v>
      </c>
      <c r="C579" t="str">
        <f>IF(AND(B579&gt;='Calculation Sheet Crop 1'!$K$6,B579&lt;='Calculation Sheet Crop 1'!$L$6),"Initial Stage",IF(AND(B579+1&gt;'Calculation Sheet Crop 1'!$K$7,B579&lt;='Calculation Sheet Crop 1'!$L$7),"Crop Development Phase",IF(AND(B579+1&gt;'Calculation Sheet Crop 1'!$K$8,B579&lt;'Calculation Sheet Crop 1'!$L$8+1),"Mid Season",IF(AND(B579+1&gt;'Calculation Sheet Crop 1'!$K$9,B579-1&lt;'Calculation Sheet Crop 1'!$L$9),"Late Season Stage",""))))</f>
        <v/>
      </c>
      <c r="D579">
        <f>IF(MONTH(B579)=1,'General Calculation'!$E$22,IF(MONTH(B579)=2,'General Calculation'!$F$22,IF(MONTH(B579)=3,'General Calculation'!$G$22,IF(MONTH(B579)=4,'General Calculation'!$H$22,IF(MONTH(B579)=5,'General Calculation'!$I$22,IF(MONTH(B579)=6,'General Calculation'!$J$22,IF(MONTH(B579)=7,'General Calculation'!$K$22,IF(MONTH(B579)=8,'General Calculation'!$L$22,IF(MONTH(B579)=9,'General Calculation'!$M$22,IF(MONTH(B579)=10,'General Calculation'!$N$22,IF(MONTH(B579)=11,'General Calculation'!$O$22,IF(MONTH(B579)=12,'General Calculation'!$P$22,""))))))))))))</f>
        <v>5.2548000000000004</v>
      </c>
      <c r="E579" t="str">
        <f>IF(C579="Initial Stage",'Calculation Sheet Crop 1'!$M$6,IF(C579="Crop Development Phase",'Calculation Sheet Crop 1'!$M$7,IF(C579="Mid Season",'Calculation Sheet Crop 1'!$M$8,IF(C579="Late Season Stage",'Calculation Sheet Crop 1'!$M$9,""))))</f>
        <v/>
      </c>
      <c r="F579">
        <f t="shared" si="105"/>
        <v>0</v>
      </c>
      <c r="P579">
        <f t="shared" si="106"/>
        <v>0</v>
      </c>
      <c r="Q579">
        <f t="shared" si="107"/>
        <v>0</v>
      </c>
      <c r="R579">
        <f t="shared" si="108"/>
        <v>0</v>
      </c>
      <c r="S579">
        <f t="shared" si="109"/>
        <v>0</v>
      </c>
      <c r="T579">
        <f t="shared" si="110"/>
        <v>0</v>
      </c>
      <c r="U579">
        <f t="shared" si="111"/>
        <v>0</v>
      </c>
      <c r="V579">
        <f t="shared" si="112"/>
        <v>0</v>
      </c>
      <c r="W579">
        <f t="shared" si="113"/>
        <v>0</v>
      </c>
      <c r="X579">
        <f t="shared" si="114"/>
        <v>0</v>
      </c>
      <c r="Y579">
        <f t="shared" si="115"/>
        <v>0</v>
      </c>
      <c r="Z579">
        <f t="shared" si="116"/>
        <v>0</v>
      </c>
      <c r="AA579">
        <f t="shared" si="117"/>
        <v>0</v>
      </c>
    </row>
    <row r="580" spans="2:27">
      <c r="B580" s="3">
        <v>43309</v>
      </c>
      <c r="C580" t="str">
        <f>IF(AND(B580&gt;='Calculation Sheet Crop 1'!$K$6,B580&lt;='Calculation Sheet Crop 1'!$L$6),"Initial Stage",IF(AND(B580+1&gt;'Calculation Sheet Crop 1'!$K$7,B580&lt;='Calculation Sheet Crop 1'!$L$7),"Crop Development Phase",IF(AND(B580+1&gt;'Calculation Sheet Crop 1'!$K$8,B580&lt;'Calculation Sheet Crop 1'!$L$8+1),"Mid Season",IF(AND(B580+1&gt;'Calculation Sheet Crop 1'!$K$9,B580-1&lt;'Calculation Sheet Crop 1'!$L$9),"Late Season Stage",""))))</f>
        <v/>
      </c>
      <c r="D580">
        <f>IF(MONTH(B580)=1,'General Calculation'!$E$22,IF(MONTH(B580)=2,'General Calculation'!$F$22,IF(MONTH(B580)=3,'General Calculation'!$G$22,IF(MONTH(B580)=4,'General Calculation'!$H$22,IF(MONTH(B580)=5,'General Calculation'!$I$22,IF(MONTH(B580)=6,'General Calculation'!$J$22,IF(MONTH(B580)=7,'General Calculation'!$K$22,IF(MONTH(B580)=8,'General Calculation'!$L$22,IF(MONTH(B580)=9,'General Calculation'!$M$22,IF(MONTH(B580)=10,'General Calculation'!$N$22,IF(MONTH(B580)=11,'General Calculation'!$O$22,IF(MONTH(B580)=12,'General Calculation'!$P$22,""))))))))))))</f>
        <v>5.2548000000000004</v>
      </c>
      <c r="E580" t="str">
        <f>IF(C580="Initial Stage",'Calculation Sheet Crop 1'!$M$6,IF(C580="Crop Development Phase",'Calculation Sheet Crop 1'!$M$7,IF(C580="Mid Season",'Calculation Sheet Crop 1'!$M$8,IF(C580="Late Season Stage",'Calculation Sheet Crop 1'!$M$9,""))))</f>
        <v/>
      </c>
      <c r="F580">
        <f t="shared" si="105"/>
        <v>0</v>
      </c>
      <c r="P580">
        <f t="shared" si="106"/>
        <v>0</v>
      </c>
      <c r="Q580">
        <f t="shared" si="107"/>
        <v>0</v>
      </c>
      <c r="R580">
        <f t="shared" si="108"/>
        <v>0</v>
      </c>
      <c r="S580">
        <f t="shared" si="109"/>
        <v>0</v>
      </c>
      <c r="T580">
        <f t="shared" si="110"/>
        <v>0</v>
      </c>
      <c r="U580">
        <f t="shared" si="111"/>
        <v>0</v>
      </c>
      <c r="V580">
        <f t="shared" si="112"/>
        <v>0</v>
      </c>
      <c r="W580">
        <f t="shared" si="113"/>
        <v>0</v>
      </c>
      <c r="X580">
        <f t="shared" si="114"/>
        <v>0</v>
      </c>
      <c r="Y580">
        <f t="shared" si="115"/>
        <v>0</v>
      </c>
      <c r="Z580">
        <f t="shared" si="116"/>
        <v>0</v>
      </c>
      <c r="AA580">
        <f t="shared" si="117"/>
        <v>0</v>
      </c>
    </row>
    <row r="581" spans="2:27">
      <c r="B581" s="3">
        <v>43310</v>
      </c>
      <c r="C581" t="str">
        <f>IF(AND(B581&gt;='Calculation Sheet Crop 1'!$K$6,B581&lt;='Calculation Sheet Crop 1'!$L$6),"Initial Stage",IF(AND(B581+1&gt;'Calculation Sheet Crop 1'!$K$7,B581&lt;='Calculation Sheet Crop 1'!$L$7),"Crop Development Phase",IF(AND(B581+1&gt;'Calculation Sheet Crop 1'!$K$8,B581&lt;'Calculation Sheet Crop 1'!$L$8+1),"Mid Season",IF(AND(B581+1&gt;'Calculation Sheet Crop 1'!$K$9,B581-1&lt;'Calculation Sheet Crop 1'!$L$9),"Late Season Stage",""))))</f>
        <v/>
      </c>
      <c r="D581">
        <f>IF(MONTH(B581)=1,'General Calculation'!$E$22,IF(MONTH(B581)=2,'General Calculation'!$F$22,IF(MONTH(B581)=3,'General Calculation'!$G$22,IF(MONTH(B581)=4,'General Calculation'!$H$22,IF(MONTH(B581)=5,'General Calculation'!$I$22,IF(MONTH(B581)=6,'General Calculation'!$J$22,IF(MONTH(B581)=7,'General Calculation'!$K$22,IF(MONTH(B581)=8,'General Calculation'!$L$22,IF(MONTH(B581)=9,'General Calculation'!$M$22,IF(MONTH(B581)=10,'General Calculation'!$N$22,IF(MONTH(B581)=11,'General Calculation'!$O$22,IF(MONTH(B581)=12,'General Calculation'!$P$22,""))))))))))))</f>
        <v>5.2548000000000004</v>
      </c>
      <c r="E581" t="str">
        <f>IF(C581="Initial Stage",'Calculation Sheet Crop 1'!$M$6,IF(C581="Crop Development Phase",'Calculation Sheet Crop 1'!$M$7,IF(C581="Mid Season",'Calculation Sheet Crop 1'!$M$8,IF(C581="Late Season Stage",'Calculation Sheet Crop 1'!$M$9,""))))</f>
        <v/>
      </c>
      <c r="F581">
        <f t="shared" si="105"/>
        <v>0</v>
      </c>
      <c r="P581">
        <f t="shared" si="106"/>
        <v>0</v>
      </c>
      <c r="Q581">
        <f t="shared" si="107"/>
        <v>0</v>
      </c>
      <c r="R581">
        <f t="shared" si="108"/>
        <v>0</v>
      </c>
      <c r="S581">
        <f t="shared" si="109"/>
        <v>0</v>
      </c>
      <c r="T581">
        <f t="shared" si="110"/>
        <v>0</v>
      </c>
      <c r="U581">
        <f t="shared" si="111"/>
        <v>0</v>
      </c>
      <c r="V581">
        <f t="shared" si="112"/>
        <v>0</v>
      </c>
      <c r="W581">
        <f t="shared" si="113"/>
        <v>0</v>
      </c>
      <c r="X581">
        <f t="shared" si="114"/>
        <v>0</v>
      </c>
      <c r="Y581">
        <f t="shared" si="115"/>
        <v>0</v>
      </c>
      <c r="Z581">
        <f t="shared" si="116"/>
        <v>0</v>
      </c>
      <c r="AA581">
        <f t="shared" si="117"/>
        <v>0</v>
      </c>
    </row>
    <row r="582" spans="2:27">
      <c r="B582" s="3">
        <v>43311</v>
      </c>
      <c r="C582" t="str">
        <f>IF(AND(B582&gt;='Calculation Sheet Crop 1'!$K$6,B582&lt;='Calculation Sheet Crop 1'!$L$6),"Initial Stage",IF(AND(B582+1&gt;'Calculation Sheet Crop 1'!$K$7,B582&lt;='Calculation Sheet Crop 1'!$L$7),"Crop Development Phase",IF(AND(B582+1&gt;'Calculation Sheet Crop 1'!$K$8,B582&lt;'Calculation Sheet Crop 1'!$L$8+1),"Mid Season",IF(AND(B582+1&gt;'Calculation Sheet Crop 1'!$K$9,B582-1&lt;'Calculation Sheet Crop 1'!$L$9),"Late Season Stage",""))))</f>
        <v/>
      </c>
      <c r="D582">
        <f>IF(MONTH(B582)=1,'General Calculation'!$E$22,IF(MONTH(B582)=2,'General Calculation'!$F$22,IF(MONTH(B582)=3,'General Calculation'!$G$22,IF(MONTH(B582)=4,'General Calculation'!$H$22,IF(MONTH(B582)=5,'General Calculation'!$I$22,IF(MONTH(B582)=6,'General Calculation'!$J$22,IF(MONTH(B582)=7,'General Calculation'!$K$22,IF(MONTH(B582)=8,'General Calculation'!$L$22,IF(MONTH(B582)=9,'General Calculation'!$M$22,IF(MONTH(B582)=10,'General Calculation'!$N$22,IF(MONTH(B582)=11,'General Calculation'!$O$22,IF(MONTH(B582)=12,'General Calculation'!$P$22,""))))))))))))</f>
        <v>5.2548000000000004</v>
      </c>
      <c r="E582" t="str">
        <f>IF(C582="Initial Stage",'Calculation Sheet Crop 1'!$M$6,IF(C582="Crop Development Phase",'Calculation Sheet Crop 1'!$M$7,IF(C582="Mid Season",'Calculation Sheet Crop 1'!$M$8,IF(C582="Late Season Stage",'Calculation Sheet Crop 1'!$M$9,""))))</f>
        <v/>
      </c>
      <c r="F582">
        <f t="shared" si="105"/>
        <v>0</v>
      </c>
      <c r="P582">
        <f t="shared" si="106"/>
        <v>0</v>
      </c>
      <c r="Q582">
        <f t="shared" si="107"/>
        <v>0</v>
      </c>
      <c r="R582">
        <f t="shared" si="108"/>
        <v>0</v>
      </c>
      <c r="S582">
        <f t="shared" si="109"/>
        <v>0</v>
      </c>
      <c r="T582">
        <f t="shared" si="110"/>
        <v>0</v>
      </c>
      <c r="U582">
        <f t="shared" si="111"/>
        <v>0</v>
      </c>
      <c r="V582">
        <f t="shared" si="112"/>
        <v>0</v>
      </c>
      <c r="W582">
        <f t="shared" si="113"/>
        <v>0</v>
      </c>
      <c r="X582">
        <f t="shared" si="114"/>
        <v>0</v>
      </c>
      <c r="Y582">
        <f t="shared" si="115"/>
        <v>0</v>
      </c>
      <c r="Z582">
        <f t="shared" si="116"/>
        <v>0</v>
      </c>
      <c r="AA582">
        <f t="shared" si="117"/>
        <v>0</v>
      </c>
    </row>
    <row r="583" spans="2:27">
      <c r="B583" s="3">
        <v>43312</v>
      </c>
      <c r="C583" t="str">
        <f>IF(AND(B583&gt;='Calculation Sheet Crop 1'!$K$6,B583&lt;='Calculation Sheet Crop 1'!$L$6),"Initial Stage",IF(AND(B583+1&gt;'Calculation Sheet Crop 1'!$K$7,B583&lt;='Calculation Sheet Crop 1'!$L$7),"Crop Development Phase",IF(AND(B583+1&gt;'Calculation Sheet Crop 1'!$K$8,B583&lt;'Calculation Sheet Crop 1'!$L$8+1),"Mid Season",IF(AND(B583+1&gt;'Calculation Sheet Crop 1'!$K$9,B583-1&lt;'Calculation Sheet Crop 1'!$L$9),"Late Season Stage",""))))</f>
        <v/>
      </c>
      <c r="D583">
        <f>IF(MONTH(B583)=1,'General Calculation'!$E$22,IF(MONTH(B583)=2,'General Calculation'!$F$22,IF(MONTH(B583)=3,'General Calculation'!$G$22,IF(MONTH(B583)=4,'General Calculation'!$H$22,IF(MONTH(B583)=5,'General Calculation'!$I$22,IF(MONTH(B583)=6,'General Calculation'!$J$22,IF(MONTH(B583)=7,'General Calculation'!$K$22,IF(MONTH(B583)=8,'General Calculation'!$L$22,IF(MONTH(B583)=9,'General Calculation'!$M$22,IF(MONTH(B583)=10,'General Calculation'!$N$22,IF(MONTH(B583)=11,'General Calculation'!$O$22,IF(MONTH(B583)=12,'General Calculation'!$P$22,""))))))))))))</f>
        <v>5.2548000000000004</v>
      </c>
      <c r="E583" t="str">
        <f>IF(C583="Initial Stage",'Calculation Sheet Crop 1'!$M$6,IF(C583="Crop Development Phase",'Calculation Sheet Crop 1'!$M$7,IF(C583="Mid Season",'Calculation Sheet Crop 1'!$M$8,IF(C583="Late Season Stage",'Calculation Sheet Crop 1'!$M$9,""))))</f>
        <v/>
      </c>
      <c r="F583">
        <f t="shared" si="105"/>
        <v>0</v>
      </c>
      <c r="P583">
        <f t="shared" si="106"/>
        <v>0</v>
      </c>
      <c r="Q583">
        <f t="shared" si="107"/>
        <v>0</v>
      </c>
      <c r="R583">
        <f t="shared" si="108"/>
        <v>0</v>
      </c>
      <c r="S583">
        <f t="shared" si="109"/>
        <v>0</v>
      </c>
      <c r="T583">
        <f t="shared" si="110"/>
        <v>0</v>
      </c>
      <c r="U583">
        <f t="shared" si="111"/>
        <v>0</v>
      </c>
      <c r="V583">
        <f t="shared" si="112"/>
        <v>0</v>
      </c>
      <c r="W583">
        <f t="shared" si="113"/>
        <v>0</v>
      </c>
      <c r="X583">
        <f t="shared" si="114"/>
        <v>0</v>
      </c>
      <c r="Y583">
        <f t="shared" si="115"/>
        <v>0</v>
      </c>
      <c r="Z583">
        <f t="shared" si="116"/>
        <v>0</v>
      </c>
      <c r="AA583">
        <f t="shared" si="117"/>
        <v>0</v>
      </c>
    </row>
    <row r="584" spans="2:27">
      <c r="B584" s="3">
        <v>43313</v>
      </c>
      <c r="C584" t="str">
        <f>IF(AND(B584&gt;='Calculation Sheet Crop 1'!$K$6,B584&lt;='Calculation Sheet Crop 1'!$L$6),"Initial Stage",IF(AND(B584+1&gt;'Calculation Sheet Crop 1'!$K$7,B584&lt;='Calculation Sheet Crop 1'!$L$7),"Crop Development Phase",IF(AND(B584+1&gt;'Calculation Sheet Crop 1'!$K$8,B584&lt;'Calculation Sheet Crop 1'!$L$8+1),"Mid Season",IF(AND(B584+1&gt;'Calculation Sheet Crop 1'!$K$9,B584-1&lt;'Calculation Sheet Crop 1'!$L$9),"Late Season Stage",""))))</f>
        <v/>
      </c>
      <c r="D584">
        <f>IF(MONTH(B584)=1,'General Calculation'!$E$22,IF(MONTH(B584)=2,'General Calculation'!$F$22,IF(MONTH(B584)=3,'General Calculation'!$G$22,IF(MONTH(B584)=4,'General Calculation'!$H$22,IF(MONTH(B584)=5,'General Calculation'!$I$22,IF(MONTH(B584)=6,'General Calculation'!$J$22,IF(MONTH(B584)=7,'General Calculation'!$K$22,IF(MONTH(B584)=8,'General Calculation'!$L$22,IF(MONTH(B584)=9,'General Calculation'!$M$22,IF(MONTH(B584)=10,'General Calculation'!$N$22,IF(MONTH(B584)=11,'General Calculation'!$O$22,IF(MONTH(B584)=12,'General Calculation'!$P$22,""))))))))))))</f>
        <v>5.2023999999999999</v>
      </c>
      <c r="E584" t="str">
        <f>IF(C584="Initial Stage",'Calculation Sheet Crop 1'!$M$6,IF(C584="Crop Development Phase",'Calculation Sheet Crop 1'!$M$7,IF(C584="Mid Season",'Calculation Sheet Crop 1'!$M$8,IF(C584="Late Season Stage",'Calculation Sheet Crop 1'!$M$9,""))))</f>
        <v/>
      </c>
      <c r="F584">
        <f t="shared" ref="F584:F647" si="118">IFERROR((D584*E584),0)</f>
        <v>0</v>
      </c>
      <c r="P584">
        <f t="shared" ref="P584:P647" si="119">IF(MONTH($B584)=1,$F584,0)</f>
        <v>0</v>
      </c>
      <c r="Q584">
        <f t="shared" ref="Q584:Q647" si="120">IF(MONTH($B584)=2,$F584,0)</f>
        <v>0</v>
      </c>
      <c r="R584">
        <f t="shared" ref="R584:R647" si="121">IF(MONTH($B584)=3,$F584,0)</f>
        <v>0</v>
      </c>
      <c r="S584">
        <f t="shared" ref="S584:S647" si="122">IF(MONTH($B584)=4,$F584,0)</f>
        <v>0</v>
      </c>
      <c r="T584">
        <f t="shared" ref="T584:T647" si="123">IF(MONTH($B584)=5,$F584,0)</f>
        <v>0</v>
      </c>
      <c r="U584">
        <f t="shared" ref="U584:U647" si="124">IF(MONTH($B584)=6,$F584,0)</f>
        <v>0</v>
      </c>
      <c r="V584">
        <f t="shared" ref="V584:V647" si="125">IF(MONTH($B584)=7,$F584,0)</f>
        <v>0</v>
      </c>
      <c r="W584">
        <f t="shared" ref="W584:W647" si="126">IF(MONTH($B584)=8,$F584,0)</f>
        <v>0</v>
      </c>
      <c r="X584">
        <f t="shared" ref="X584:X647" si="127">IF(MONTH($B584)=9,$F584,0)</f>
        <v>0</v>
      </c>
      <c r="Y584">
        <f t="shared" ref="Y584:Y647" si="128">IF(MONTH($B584)=10,$F584,0)</f>
        <v>0</v>
      </c>
      <c r="Z584">
        <f t="shared" ref="Z584:Z647" si="129">IF(MONTH($B584)=11,$F584,0)</f>
        <v>0</v>
      </c>
      <c r="AA584">
        <f t="shared" ref="AA584:AA647" si="130">IF(MONTH($B584)=12,$F584,0)</f>
        <v>0</v>
      </c>
    </row>
    <row r="585" spans="2:27">
      <c r="B585" s="3">
        <v>43314</v>
      </c>
      <c r="C585" t="str">
        <f>IF(AND(B585&gt;='Calculation Sheet Crop 1'!$K$6,B585&lt;='Calculation Sheet Crop 1'!$L$6),"Initial Stage",IF(AND(B585+1&gt;'Calculation Sheet Crop 1'!$K$7,B585&lt;='Calculation Sheet Crop 1'!$L$7),"Crop Development Phase",IF(AND(B585+1&gt;'Calculation Sheet Crop 1'!$K$8,B585&lt;'Calculation Sheet Crop 1'!$L$8+1),"Mid Season",IF(AND(B585+1&gt;'Calculation Sheet Crop 1'!$K$9,B585-1&lt;'Calculation Sheet Crop 1'!$L$9),"Late Season Stage",""))))</f>
        <v/>
      </c>
      <c r="D585">
        <f>IF(MONTH(B585)=1,'General Calculation'!$E$22,IF(MONTH(B585)=2,'General Calculation'!$F$22,IF(MONTH(B585)=3,'General Calculation'!$G$22,IF(MONTH(B585)=4,'General Calculation'!$H$22,IF(MONTH(B585)=5,'General Calculation'!$I$22,IF(MONTH(B585)=6,'General Calculation'!$J$22,IF(MONTH(B585)=7,'General Calculation'!$K$22,IF(MONTH(B585)=8,'General Calculation'!$L$22,IF(MONTH(B585)=9,'General Calculation'!$M$22,IF(MONTH(B585)=10,'General Calculation'!$N$22,IF(MONTH(B585)=11,'General Calculation'!$O$22,IF(MONTH(B585)=12,'General Calculation'!$P$22,""))))))))))))</f>
        <v>5.2023999999999999</v>
      </c>
      <c r="E585" t="str">
        <f>IF(C585="Initial Stage",'Calculation Sheet Crop 1'!$M$6,IF(C585="Crop Development Phase",'Calculation Sheet Crop 1'!$M$7,IF(C585="Mid Season",'Calculation Sheet Crop 1'!$M$8,IF(C585="Late Season Stage",'Calculation Sheet Crop 1'!$M$9,""))))</f>
        <v/>
      </c>
      <c r="F585">
        <f t="shared" si="118"/>
        <v>0</v>
      </c>
      <c r="P585">
        <f t="shared" si="119"/>
        <v>0</v>
      </c>
      <c r="Q585">
        <f t="shared" si="120"/>
        <v>0</v>
      </c>
      <c r="R585">
        <f t="shared" si="121"/>
        <v>0</v>
      </c>
      <c r="S585">
        <f t="shared" si="122"/>
        <v>0</v>
      </c>
      <c r="T585">
        <f t="shared" si="123"/>
        <v>0</v>
      </c>
      <c r="U585">
        <f t="shared" si="124"/>
        <v>0</v>
      </c>
      <c r="V585">
        <f t="shared" si="125"/>
        <v>0</v>
      </c>
      <c r="W585">
        <f t="shared" si="126"/>
        <v>0</v>
      </c>
      <c r="X585">
        <f t="shared" si="127"/>
        <v>0</v>
      </c>
      <c r="Y585">
        <f t="shared" si="128"/>
        <v>0</v>
      </c>
      <c r="Z585">
        <f t="shared" si="129"/>
        <v>0</v>
      </c>
      <c r="AA585">
        <f t="shared" si="130"/>
        <v>0</v>
      </c>
    </row>
    <row r="586" spans="2:27">
      <c r="B586" s="3">
        <v>43315</v>
      </c>
      <c r="C586" t="str">
        <f>IF(AND(B586&gt;='Calculation Sheet Crop 1'!$K$6,B586&lt;='Calculation Sheet Crop 1'!$L$6),"Initial Stage",IF(AND(B586+1&gt;'Calculation Sheet Crop 1'!$K$7,B586&lt;='Calculation Sheet Crop 1'!$L$7),"Crop Development Phase",IF(AND(B586+1&gt;'Calculation Sheet Crop 1'!$K$8,B586&lt;'Calculation Sheet Crop 1'!$L$8+1),"Mid Season",IF(AND(B586+1&gt;'Calculation Sheet Crop 1'!$K$9,B586-1&lt;'Calculation Sheet Crop 1'!$L$9),"Late Season Stage",""))))</f>
        <v/>
      </c>
      <c r="D586">
        <f>IF(MONTH(B586)=1,'General Calculation'!$E$22,IF(MONTH(B586)=2,'General Calculation'!$F$22,IF(MONTH(B586)=3,'General Calculation'!$G$22,IF(MONTH(B586)=4,'General Calculation'!$H$22,IF(MONTH(B586)=5,'General Calculation'!$I$22,IF(MONTH(B586)=6,'General Calculation'!$J$22,IF(MONTH(B586)=7,'General Calculation'!$K$22,IF(MONTH(B586)=8,'General Calculation'!$L$22,IF(MONTH(B586)=9,'General Calculation'!$M$22,IF(MONTH(B586)=10,'General Calculation'!$N$22,IF(MONTH(B586)=11,'General Calculation'!$O$22,IF(MONTH(B586)=12,'General Calculation'!$P$22,""))))))))))))</f>
        <v>5.2023999999999999</v>
      </c>
      <c r="E586" t="str">
        <f>IF(C586="Initial Stage",'Calculation Sheet Crop 1'!$M$6,IF(C586="Crop Development Phase",'Calculation Sheet Crop 1'!$M$7,IF(C586="Mid Season",'Calculation Sheet Crop 1'!$M$8,IF(C586="Late Season Stage",'Calculation Sheet Crop 1'!$M$9,""))))</f>
        <v/>
      </c>
      <c r="F586">
        <f t="shared" si="118"/>
        <v>0</v>
      </c>
      <c r="P586">
        <f t="shared" si="119"/>
        <v>0</v>
      </c>
      <c r="Q586">
        <f t="shared" si="120"/>
        <v>0</v>
      </c>
      <c r="R586">
        <f t="shared" si="121"/>
        <v>0</v>
      </c>
      <c r="S586">
        <f t="shared" si="122"/>
        <v>0</v>
      </c>
      <c r="T586">
        <f t="shared" si="123"/>
        <v>0</v>
      </c>
      <c r="U586">
        <f t="shared" si="124"/>
        <v>0</v>
      </c>
      <c r="V586">
        <f t="shared" si="125"/>
        <v>0</v>
      </c>
      <c r="W586">
        <f t="shared" si="126"/>
        <v>0</v>
      </c>
      <c r="X586">
        <f t="shared" si="127"/>
        <v>0</v>
      </c>
      <c r="Y586">
        <f t="shared" si="128"/>
        <v>0</v>
      </c>
      <c r="Z586">
        <f t="shared" si="129"/>
        <v>0</v>
      </c>
      <c r="AA586">
        <f t="shared" si="130"/>
        <v>0</v>
      </c>
    </row>
    <row r="587" spans="2:27">
      <c r="B587" s="3">
        <v>43316</v>
      </c>
      <c r="C587" t="str">
        <f>IF(AND(B587&gt;='Calculation Sheet Crop 1'!$K$6,B587&lt;='Calculation Sheet Crop 1'!$L$6),"Initial Stage",IF(AND(B587+1&gt;'Calculation Sheet Crop 1'!$K$7,B587&lt;='Calculation Sheet Crop 1'!$L$7),"Crop Development Phase",IF(AND(B587+1&gt;'Calculation Sheet Crop 1'!$K$8,B587&lt;'Calculation Sheet Crop 1'!$L$8+1),"Mid Season",IF(AND(B587+1&gt;'Calculation Sheet Crop 1'!$K$9,B587-1&lt;'Calculation Sheet Crop 1'!$L$9),"Late Season Stage",""))))</f>
        <v/>
      </c>
      <c r="D587">
        <f>IF(MONTH(B587)=1,'General Calculation'!$E$22,IF(MONTH(B587)=2,'General Calculation'!$F$22,IF(MONTH(B587)=3,'General Calculation'!$G$22,IF(MONTH(B587)=4,'General Calculation'!$H$22,IF(MONTH(B587)=5,'General Calculation'!$I$22,IF(MONTH(B587)=6,'General Calculation'!$J$22,IF(MONTH(B587)=7,'General Calculation'!$K$22,IF(MONTH(B587)=8,'General Calculation'!$L$22,IF(MONTH(B587)=9,'General Calculation'!$M$22,IF(MONTH(B587)=10,'General Calculation'!$N$22,IF(MONTH(B587)=11,'General Calculation'!$O$22,IF(MONTH(B587)=12,'General Calculation'!$P$22,""))))))))))))</f>
        <v>5.2023999999999999</v>
      </c>
      <c r="E587" t="str">
        <f>IF(C587="Initial Stage",'Calculation Sheet Crop 1'!$M$6,IF(C587="Crop Development Phase",'Calculation Sheet Crop 1'!$M$7,IF(C587="Mid Season",'Calculation Sheet Crop 1'!$M$8,IF(C587="Late Season Stage",'Calculation Sheet Crop 1'!$M$9,""))))</f>
        <v/>
      </c>
      <c r="F587">
        <f t="shared" si="118"/>
        <v>0</v>
      </c>
      <c r="P587">
        <f t="shared" si="119"/>
        <v>0</v>
      </c>
      <c r="Q587">
        <f t="shared" si="120"/>
        <v>0</v>
      </c>
      <c r="R587">
        <f t="shared" si="121"/>
        <v>0</v>
      </c>
      <c r="S587">
        <f t="shared" si="122"/>
        <v>0</v>
      </c>
      <c r="T587">
        <f t="shared" si="123"/>
        <v>0</v>
      </c>
      <c r="U587">
        <f t="shared" si="124"/>
        <v>0</v>
      </c>
      <c r="V587">
        <f t="shared" si="125"/>
        <v>0</v>
      </c>
      <c r="W587">
        <f t="shared" si="126"/>
        <v>0</v>
      </c>
      <c r="X587">
        <f t="shared" si="127"/>
        <v>0</v>
      </c>
      <c r="Y587">
        <f t="shared" si="128"/>
        <v>0</v>
      </c>
      <c r="Z587">
        <f t="shared" si="129"/>
        <v>0</v>
      </c>
      <c r="AA587">
        <f t="shared" si="130"/>
        <v>0</v>
      </c>
    </row>
    <row r="588" spans="2:27">
      <c r="B588" s="3">
        <v>43317</v>
      </c>
      <c r="C588" t="str">
        <f>IF(AND(B588&gt;='Calculation Sheet Crop 1'!$K$6,B588&lt;='Calculation Sheet Crop 1'!$L$6),"Initial Stage",IF(AND(B588+1&gt;'Calculation Sheet Crop 1'!$K$7,B588&lt;='Calculation Sheet Crop 1'!$L$7),"Crop Development Phase",IF(AND(B588+1&gt;'Calculation Sheet Crop 1'!$K$8,B588&lt;'Calculation Sheet Crop 1'!$L$8+1),"Mid Season",IF(AND(B588+1&gt;'Calculation Sheet Crop 1'!$K$9,B588-1&lt;'Calculation Sheet Crop 1'!$L$9),"Late Season Stage",""))))</f>
        <v/>
      </c>
      <c r="D588">
        <f>IF(MONTH(B588)=1,'General Calculation'!$E$22,IF(MONTH(B588)=2,'General Calculation'!$F$22,IF(MONTH(B588)=3,'General Calculation'!$G$22,IF(MONTH(B588)=4,'General Calculation'!$H$22,IF(MONTH(B588)=5,'General Calculation'!$I$22,IF(MONTH(B588)=6,'General Calculation'!$J$22,IF(MONTH(B588)=7,'General Calculation'!$K$22,IF(MONTH(B588)=8,'General Calculation'!$L$22,IF(MONTH(B588)=9,'General Calculation'!$M$22,IF(MONTH(B588)=10,'General Calculation'!$N$22,IF(MONTH(B588)=11,'General Calculation'!$O$22,IF(MONTH(B588)=12,'General Calculation'!$P$22,""))))))))))))</f>
        <v>5.2023999999999999</v>
      </c>
      <c r="E588" t="str">
        <f>IF(C588="Initial Stage",'Calculation Sheet Crop 1'!$M$6,IF(C588="Crop Development Phase",'Calculation Sheet Crop 1'!$M$7,IF(C588="Mid Season",'Calculation Sheet Crop 1'!$M$8,IF(C588="Late Season Stage",'Calculation Sheet Crop 1'!$M$9,""))))</f>
        <v/>
      </c>
      <c r="F588">
        <f t="shared" si="118"/>
        <v>0</v>
      </c>
      <c r="P588">
        <f t="shared" si="119"/>
        <v>0</v>
      </c>
      <c r="Q588">
        <f t="shared" si="120"/>
        <v>0</v>
      </c>
      <c r="R588">
        <f t="shared" si="121"/>
        <v>0</v>
      </c>
      <c r="S588">
        <f t="shared" si="122"/>
        <v>0</v>
      </c>
      <c r="T588">
        <f t="shared" si="123"/>
        <v>0</v>
      </c>
      <c r="U588">
        <f t="shared" si="124"/>
        <v>0</v>
      </c>
      <c r="V588">
        <f t="shared" si="125"/>
        <v>0</v>
      </c>
      <c r="W588">
        <f t="shared" si="126"/>
        <v>0</v>
      </c>
      <c r="X588">
        <f t="shared" si="127"/>
        <v>0</v>
      </c>
      <c r="Y588">
        <f t="shared" si="128"/>
        <v>0</v>
      </c>
      <c r="Z588">
        <f t="shared" si="129"/>
        <v>0</v>
      </c>
      <c r="AA588">
        <f t="shared" si="130"/>
        <v>0</v>
      </c>
    </row>
    <row r="589" spans="2:27">
      <c r="B589" s="3">
        <v>43318</v>
      </c>
      <c r="C589" t="str">
        <f>IF(AND(B589&gt;='Calculation Sheet Crop 1'!$K$6,B589&lt;='Calculation Sheet Crop 1'!$L$6),"Initial Stage",IF(AND(B589+1&gt;'Calculation Sheet Crop 1'!$K$7,B589&lt;='Calculation Sheet Crop 1'!$L$7),"Crop Development Phase",IF(AND(B589+1&gt;'Calculation Sheet Crop 1'!$K$8,B589&lt;'Calculation Sheet Crop 1'!$L$8+1),"Mid Season",IF(AND(B589+1&gt;'Calculation Sheet Crop 1'!$K$9,B589-1&lt;'Calculation Sheet Crop 1'!$L$9),"Late Season Stage",""))))</f>
        <v/>
      </c>
      <c r="D589">
        <f>IF(MONTH(B589)=1,'General Calculation'!$E$22,IF(MONTH(B589)=2,'General Calculation'!$F$22,IF(MONTH(B589)=3,'General Calculation'!$G$22,IF(MONTH(B589)=4,'General Calculation'!$H$22,IF(MONTH(B589)=5,'General Calculation'!$I$22,IF(MONTH(B589)=6,'General Calculation'!$J$22,IF(MONTH(B589)=7,'General Calculation'!$K$22,IF(MONTH(B589)=8,'General Calculation'!$L$22,IF(MONTH(B589)=9,'General Calculation'!$M$22,IF(MONTH(B589)=10,'General Calculation'!$N$22,IF(MONTH(B589)=11,'General Calculation'!$O$22,IF(MONTH(B589)=12,'General Calculation'!$P$22,""))))))))))))</f>
        <v>5.2023999999999999</v>
      </c>
      <c r="E589" t="str">
        <f>IF(C589="Initial Stage",'Calculation Sheet Crop 1'!$M$6,IF(C589="Crop Development Phase",'Calculation Sheet Crop 1'!$M$7,IF(C589="Mid Season",'Calculation Sheet Crop 1'!$M$8,IF(C589="Late Season Stage",'Calculation Sheet Crop 1'!$M$9,""))))</f>
        <v/>
      </c>
      <c r="F589">
        <f t="shared" si="118"/>
        <v>0</v>
      </c>
      <c r="P589">
        <f t="shared" si="119"/>
        <v>0</v>
      </c>
      <c r="Q589">
        <f t="shared" si="120"/>
        <v>0</v>
      </c>
      <c r="R589">
        <f t="shared" si="121"/>
        <v>0</v>
      </c>
      <c r="S589">
        <f t="shared" si="122"/>
        <v>0</v>
      </c>
      <c r="T589">
        <f t="shared" si="123"/>
        <v>0</v>
      </c>
      <c r="U589">
        <f t="shared" si="124"/>
        <v>0</v>
      </c>
      <c r="V589">
        <f t="shared" si="125"/>
        <v>0</v>
      </c>
      <c r="W589">
        <f t="shared" si="126"/>
        <v>0</v>
      </c>
      <c r="X589">
        <f t="shared" si="127"/>
        <v>0</v>
      </c>
      <c r="Y589">
        <f t="shared" si="128"/>
        <v>0</v>
      </c>
      <c r="Z589">
        <f t="shared" si="129"/>
        <v>0</v>
      </c>
      <c r="AA589">
        <f t="shared" si="130"/>
        <v>0</v>
      </c>
    </row>
    <row r="590" spans="2:27">
      <c r="B590" s="3">
        <v>43319</v>
      </c>
      <c r="C590" t="str">
        <f>IF(AND(B590&gt;='Calculation Sheet Crop 1'!$K$6,B590&lt;='Calculation Sheet Crop 1'!$L$6),"Initial Stage",IF(AND(B590+1&gt;'Calculation Sheet Crop 1'!$K$7,B590&lt;='Calculation Sheet Crop 1'!$L$7),"Crop Development Phase",IF(AND(B590+1&gt;'Calculation Sheet Crop 1'!$K$8,B590&lt;'Calculation Sheet Crop 1'!$L$8+1),"Mid Season",IF(AND(B590+1&gt;'Calculation Sheet Crop 1'!$K$9,B590-1&lt;'Calculation Sheet Crop 1'!$L$9),"Late Season Stage",""))))</f>
        <v/>
      </c>
      <c r="D590">
        <f>IF(MONTH(B590)=1,'General Calculation'!$E$22,IF(MONTH(B590)=2,'General Calculation'!$F$22,IF(MONTH(B590)=3,'General Calculation'!$G$22,IF(MONTH(B590)=4,'General Calculation'!$H$22,IF(MONTH(B590)=5,'General Calculation'!$I$22,IF(MONTH(B590)=6,'General Calculation'!$J$22,IF(MONTH(B590)=7,'General Calculation'!$K$22,IF(MONTH(B590)=8,'General Calculation'!$L$22,IF(MONTH(B590)=9,'General Calculation'!$M$22,IF(MONTH(B590)=10,'General Calculation'!$N$22,IF(MONTH(B590)=11,'General Calculation'!$O$22,IF(MONTH(B590)=12,'General Calculation'!$P$22,""))))))))))))</f>
        <v>5.2023999999999999</v>
      </c>
      <c r="E590" t="str">
        <f>IF(C590="Initial Stage",'Calculation Sheet Crop 1'!$M$6,IF(C590="Crop Development Phase",'Calculation Sheet Crop 1'!$M$7,IF(C590="Mid Season",'Calculation Sheet Crop 1'!$M$8,IF(C590="Late Season Stage",'Calculation Sheet Crop 1'!$M$9,""))))</f>
        <v/>
      </c>
      <c r="F590">
        <f t="shared" si="118"/>
        <v>0</v>
      </c>
      <c r="P590">
        <f t="shared" si="119"/>
        <v>0</v>
      </c>
      <c r="Q590">
        <f t="shared" si="120"/>
        <v>0</v>
      </c>
      <c r="R590">
        <f t="shared" si="121"/>
        <v>0</v>
      </c>
      <c r="S590">
        <f t="shared" si="122"/>
        <v>0</v>
      </c>
      <c r="T590">
        <f t="shared" si="123"/>
        <v>0</v>
      </c>
      <c r="U590">
        <f t="shared" si="124"/>
        <v>0</v>
      </c>
      <c r="V590">
        <f t="shared" si="125"/>
        <v>0</v>
      </c>
      <c r="W590">
        <f t="shared" si="126"/>
        <v>0</v>
      </c>
      <c r="X590">
        <f t="shared" si="127"/>
        <v>0</v>
      </c>
      <c r="Y590">
        <f t="shared" si="128"/>
        <v>0</v>
      </c>
      <c r="Z590">
        <f t="shared" si="129"/>
        <v>0</v>
      </c>
      <c r="AA590">
        <f t="shared" si="130"/>
        <v>0</v>
      </c>
    </row>
    <row r="591" spans="2:27">
      <c r="B591" s="3">
        <v>43320</v>
      </c>
      <c r="C591" t="str">
        <f>IF(AND(B591&gt;='Calculation Sheet Crop 1'!$K$6,B591&lt;='Calculation Sheet Crop 1'!$L$6),"Initial Stage",IF(AND(B591+1&gt;'Calculation Sheet Crop 1'!$K$7,B591&lt;='Calculation Sheet Crop 1'!$L$7),"Crop Development Phase",IF(AND(B591+1&gt;'Calculation Sheet Crop 1'!$K$8,B591&lt;'Calculation Sheet Crop 1'!$L$8+1),"Mid Season",IF(AND(B591+1&gt;'Calculation Sheet Crop 1'!$K$9,B591-1&lt;'Calculation Sheet Crop 1'!$L$9),"Late Season Stage",""))))</f>
        <v/>
      </c>
      <c r="D591">
        <f>IF(MONTH(B591)=1,'General Calculation'!$E$22,IF(MONTH(B591)=2,'General Calculation'!$F$22,IF(MONTH(B591)=3,'General Calculation'!$G$22,IF(MONTH(B591)=4,'General Calculation'!$H$22,IF(MONTH(B591)=5,'General Calculation'!$I$22,IF(MONTH(B591)=6,'General Calculation'!$J$22,IF(MONTH(B591)=7,'General Calculation'!$K$22,IF(MONTH(B591)=8,'General Calculation'!$L$22,IF(MONTH(B591)=9,'General Calculation'!$M$22,IF(MONTH(B591)=10,'General Calculation'!$N$22,IF(MONTH(B591)=11,'General Calculation'!$O$22,IF(MONTH(B591)=12,'General Calculation'!$P$22,""))))))))))))</f>
        <v>5.2023999999999999</v>
      </c>
      <c r="E591" t="str">
        <f>IF(C591="Initial Stage",'Calculation Sheet Crop 1'!$M$6,IF(C591="Crop Development Phase",'Calculation Sheet Crop 1'!$M$7,IF(C591="Mid Season",'Calculation Sheet Crop 1'!$M$8,IF(C591="Late Season Stage",'Calculation Sheet Crop 1'!$M$9,""))))</f>
        <v/>
      </c>
      <c r="F591">
        <f t="shared" si="118"/>
        <v>0</v>
      </c>
      <c r="P591">
        <f t="shared" si="119"/>
        <v>0</v>
      </c>
      <c r="Q591">
        <f t="shared" si="120"/>
        <v>0</v>
      </c>
      <c r="R591">
        <f t="shared" si="121"/>
        <v>0</v>
      </c>
      <c r="S591">
        <f t="shared" si="122"/>
        <v>0</v>
      </c>
      <c r="T591">
        <f t="shared" si="123"/>
        <v>0</v>
      </c>
      <c r="U591">
        <f t="shared" si="124"/>
        <v>0</v>
      </c>
      <c r="V591">
        <f t="shared" si="125"/>
        <v>0</v>
      </c>
      <c r="W591">
        <f t="shared" si="126"/>
        <v>0</v>
      </c>
      <c r="X591">
        <f t="shared" si="127"/>
        <v>0</v>
      </c>
      <c r="Y591">
        <f t="shared" si="128"/>
        <v>0</v>
      </c>
      <c r="Z591">
        <f t="shared" si="129"/>
        <v>0</v>
      </c>
      <c r="AA591">
        <f t="shared" si="130"/>
        <v>0</v>
      </c>
    </row>
    <row r="592" spans="2:27">
      <c r="B592" s="3">
        <v>43321</v>
      </c>
      <c r="C592" t="str">
        <f>IF(AND(B592&gt;='Calculation Sheet Crop 1'!$K$6,B592&lt;='Calculation Sheet Crop 1'!$L$6),"Initial Stage",IF(AND(B592+1&gt;'Calculation Sheet Crop 1'!$K$7,B592&lt;='Calculation Sheet Crop 1'!$L$7),"Crop Development Phase",IF(AND(B592+1&gt;'Calculation Sheet Crop 1'!$K$8,B592&lt;'Calculation Sheet Crop 1'!$L$8+1),"Mid Season",IF(AND(B592+1&gt;'Calculation Sheet Crop 1'!$K$9,B592-1&lt;'Calculation Sheet Crop 1'!$L$9),"Late Season Stage",""))))</f>
        <v/>
      </c>
      <c r="D592">
        <f>IF(MONTH(B592)=1,'General Calculation'!$E$22,IF(MONTH(B592)=2,'General Calculation'!$F$22,IF(MONTH(B592)=3,'General Calculation'!$G$22,IF(MONTH(B592)=4,'General Calculation'!$H$22,IF(MONTH(B592)=5,'General Calculation'!$I$22,IF(MONTH(B592)=6,'General Calculation'!$J$22,IF(MONTH(B592)=7,'General Calculation'!$K$22,IF(MONTH(B592)=8,'General Calculation'!$L$22,IF(MONTH(B592)=9,'General Calculation'!$M$22,IF(MONTH(B592)=10,'General Calculation'!$N$22,IF(MONTH(B592)=11,'General Calculation'!$O$22,IF(MONTH(B592)=12,'General Calculation'!$P$22,""))))))))))))</f>
        <v>5.2023999999999999</v>
      </c>
      <c r="E592" t="str">
        <f>IF(C592="Initial Stage",'Calculation Sheet Crop 1'!$M$6,IF(C592="Crop Development Phase",'Calculation Sheet Crop 1'!$M$7,IF(C592="Mid Season",'Calculation Sheet Crop 1'!$M$8,IF(C592="Late Season Stage",'Calculation Sheet Crop 1'!$M$9,""))))</f>
        <v/>
      </c>
      <c r="F592">
        <f t="shared" si="118"/>
        <v>0</v>
      </c>
      <c r="P592">
        <f t="shared" si="119"/>
        <v>0</v>
      </c>
      <c r="Q592">
        <f t="shared" si="120"/>
        <v>0</v>
      </c>
      <c r="R592">
        <f t="shared" si="121"/>
        <v>0</v>
      </c>
      <c r="S592">
        <f t="shared" si="122"/>
        <v>0</v>
      </c>
      <c r="T592">
        <f t="shared" si="123"/>
        <v>0</v>
      </c>
      <c r="U592">
        <f t="shared" si="124"/>
        <v>0</v>
      </c>
      <c r="V592">
        <f t="shared" si="125"/>
        <v>0</v>
      </c>
      <c r="W592">
        <f t="shared" si="126"/>
        <v>0</v>
      </c>
      <c r="X592">
        <f t="shared" si="127"/>
        <v>0</v>
      </c>
      <c r="Y592">
        <f t="shared" si="128"/>
        <v>0</v>
      </c>
      <c r="Z592">
        <f t="shared" si="129"/>
        <v>0</v>
      </c>
      <c r="AA592">
        <f t="shared" si="130"/>
        <v>0</v>
      </c>
    </row>
    <row r="593" spans="2:27">
      <c r="B593" s="3">
        <v>43322</v>
      </c>
      <c r="C593" t="str">
        <f>IF(AND(B593&gt;='Calculation Sheet Crop 1'!$K$6,B593&lt;='Calculation Sheet Crop 1'!$L$6),"Initial Stage",IF(AND(B593+1&gt;'Calculation Sheet Crop 1'!$K$7,B593&lt;='Calculation Sheet Crop 1'!$L$7),"Crop Development Phase",IF(AND(B593+1&gt;'Calculation Sheet Crop 1'!$K$8,B593&lt;'Calculation Sheet Crop 1'!$L$8+1),"Mid Season",IF(AND(B593+1&gt;'Calculation Sheet Crop 1'!$K$9,B593-1&lt;'Calculation Sheet Crop 1'!$L$9),"Late Season Stage",""))))</f>
        <v/>
      </c>
      <c r="D593">
        <f>IF(MONTH(B593)=1,'General Calculation'!$E$22,IF(MONTH(B593)=2,'General Calculation'!$F$22,IF(MONTH(B593)=3,'General Calculation'!$G$22,IF(MONTH(B593)=4,'General Calculation'!$H$22,IF(MONTH(B593)=5,'General Calculation'!$I$22,IF(MONTH(B593)=6,'General Calculation'!$J$22,IF(MONTH(B593)=7,'General Calculation'!$K$22,IF(MONTH(B593)=8,'General Calculation'!$L$22,IF(MONTH(B593)=9,'General Calculation'!$M$22,IF(MONTH(B593)=10,'General Calculation'!$N$22,IF(MONTH(B593)=11,'General Calculation'!$O$22,IF(MONTH(B593)=12,'General Calculation'!$P$22,""))))))))))))</f>
        <v>5.2023999999999999</v>
      </c>
      <c r="E593" t="str">
        <f>IF(C593="Initial Stage",'Calculation Sheet Crop 1'!$M$6,IF(C593="Crop Development Phase",'Calculation Sheet Crop 1'!$M$7,IF(C593="Mid Season",'Calculation Sheet Crop 1'!$M$8,IF(C593="Late Season Stage",'Calculation Sheet Crop 1'!$M$9,""))))</f>
        <v/>
      </c>
      <c r="F593">
        <f t="shared" si="118"/>
        <v>0</v>
      </c>
      <c r="P593">
        <f t="shared" si="119"/>
        <v>0</v>
      </c>
      <c r="Q593">
        <f t="shared" si="120"/>
        <v>0</v>
      </c>
      <c r="R593">
        <f t="shared" si="121"/>
        <v>0</v>
      </c>
      <c r="S593">
        <f t="shared" si="122"/>
        <v>0</v>
      </c>
      <c r="T593">
        <f t="shared" si="123"/>
        <v>0</v>
      </c>
      <c r="U593">
        <f t="shared" si="124"/>
        <v>0</v>
      </c>
      <c r="V593">
        <f t="shared" si="125"/>
        <v>0</v>
      </c>
      <c r="W593">
        <f t="shared" si="126"/>
        <v>0</v>
      </c>
      <c r="X593">
        <f t="shared" si="127"/>
        <v>0</v>
      </c>
      <c r="Y593">
        <f t="shared" si="128"/>
        <v>0</v>
      </c>
      <c r="Z593">
        <f t="shared" si="129"/>
        <v>0</v>
      </c>
      <c r="AA593">
        <f t="shared" si="130"/>
        <v>0</v>
      </c>
    </row>
    <row r="594" spans="2:27">
      <c r="B594" s="3">
        <v>43323</v>
      </c>
      <c r="C594" t="str">
        <f>IF(AND(B594&gt;='Calculation Sheet Crop 1'!$K$6,B594&lt;='Calculation Sheet Crop 1'!$L$6),"Initial Stage",IF(AND(B594+1&gt;'Calculation Sheet Crop 1'!$K$7,B594&lt;='Calculation Sheet Crop 1'!$L$7),"Crop Development Phase",IF(AND(B594+1&gt;'Calculation Sheet Crop 1'!$K$8,B594&lt;'Calculation Sheet Crop 1'!$L$8+1),"Mid Season",IF(AND(B594+1&gt;'Calculation Sheet Crop 1'!$K$9,B594-1&lt;'Calculation Sheet Crop 1'!$L$9),"Late Season Stage",""))))</f>
        <v/>
      </c>
      <c r="D594">
        <f>IF(MONTH(B594)=1,'General Calculation'!$E$22,IF(MONTH(B594)=2,'General Calculation'!$F$22,IF(MONTH(B594)=3,'General Calculation'!$G$22,IF(MONTH(B594)=4,'General Calculation'!$H$22,IF(MONTH(B594)=5,'General Calculation'!$I$22,IF(MONTH(B594)=6,'General Calculation'!$J$22,IF(MONTH(B594)=7,'General Calculation'!$K$22,IF(MONTH(B594)=8,'General Calculation'!$L$22,IF(MONTH(B594)=9,'General Calculation'!$M$22,IF(MONTH(B594)=10,'General Calculation'!$N$22,IF(MONTH(B594)=11,'General Calculation'!$O$22,IF(MONTH(B594)=12,'General Calculation'!$P$22,""))))))))))))</f>
        <v>5.2023999999999999</v>
      </c>
      <c r="E594" t="str">
        <f>IF(C594="Initial Stage",'Calculation Sheet Crop 1'!$M$6,IF(C594="Crop Development Phase",'Calculation Sheet Crop 1'!$M$7,IF(C594="Mid Season",'Calculation Sheet Crop 1'!$M$8,IF(C594="Late Season Stage",'Calculation Sheet Crop 1'!$M$9,""))))</f>
        <v/>
      </c>
      <c r="F594">
        <f t="shared" si="118"/>
        <v>0</v>
      </c>
      <c r="P594">
        <f t="shared" si="119"/>
        <v>0</v>
      </c>
      <c r="Q594">
        <f t="shared" si="120"/>
        <v>0</v>
      </c>
      <c r="R594">
        <f t="shared" si="121"/>
        <v>0</v>
      </c>
      <c r="S594">
        <f t="shared" si="122"/>
        <v>0</v>
      </c>
      <c r="T594">
        <f t="shared" si="123"/>
        <v>0</v>
      </c>
      <c r="U594">
        <f t="shared" si="124"/>
        <v>0</v>
      </c>
      <c r="V594">
        <f t="shared" si="125"/>
        <v>0</v>
      </c>
      <c r="W594">
        <f t="shared" si="126"/>
        <v>0</v>
      </c>
      <c r="X594">
        <f t="shared" si="127"/>
        <v>0</v>
      </c>
      <c r="Y594">
        <f t="shared" si="128"/>
        <v>0</v>
      </c>
      <c r="Z594">
        <f t="shared" si="129"/>
        <v>0</v>
      </c>
      <c r="AA594">
        <f t="shared" si="130"/>
        <v>0</v>
      </c>
    </row>
    <row r="595" spans="2:27">
      <c r="B595" s="3">
        <v>43324</v>
      </c>
      <c r="C595" t="str">
        <f>IF(AND(B595&gt;='Calculation Sheet Crop 1'!$K$6,B595&lt;='Calculation Sheet Crop 1'!$L$6),"Initial Stage",IF(AND(B595+1&gt;'Calculation Sheet Crop 1'!$K$7,B595&lt;='Calculation Sheet Crop 1'!$L$7),"Crop Development Phase",IF(AND(B595+1&gt;'Calculation Sheet Crop 1'!$K$8,B595&lt;'Calculation Sheet Crop 1'!$L$8+1),"Mid Season",IF(AND(B595+1&gt;'Calculation Sheet Crop 1'!$K$9,B595-1&lt;'Calculation Sheet Crop 1'!$L$9),"Late Season Stage",""))))</f>
        <v/>
      </c>
      <c r="D595">
        <f>IF(MONTH(B595)=1,'General Calculation'!$E$22,IF(MONTH(B595)=2,'General Calculation'!$F$22,IF(MONTH(B595)=3,'General Calculation'!$G$22,IF(MONTH(B595)=4,'General Calculation'!$H$22,IF(MONTH(B595)=5,'General Calculation'!$I$22,IF(MONTH(B595)=6,'General Calculation'!$J$22,IF(MONTH(B595)=7,'General Calculation'!$K$22,IF(MONTH(B595)=8,'General Calculation'!$L$22,IF(MONTH(B595)=9,'General Calculation'!$M$22,IF(MONTH(B595)=10,'General Calculation'!$N$22,IF(MONTH(B595)=11,'General Calculation'!$O$22,IF(MONTH(B595)=12,'General Calculation'!$P$22,""))))))))))))</f>
        <v>5.2023999999999999</v>
      </c>
      <c r="E595" t="str">
        <f>IF(C595="Initial Stage",'Calculation Sheet Crop 1'!$M$6,IF(C595="Crop Development Phase",'Calculation Sheet Crop 1'!$M$7,IF(C595="Mid Season",'Calculation Sheet Crop 1'!$M$8,IF(C595="Late Season Stage",'Calculation Sheet Crop 1'!$M$9,""))))</f>
        <v/>
      </c>
      <c r="F595">
        <f t="shared" si="118"/>
        <v>0</v>
      </c>
      <c r="P595">
        <f t="shared" si="119"/>
        <v>0</v>
      </c>
      <c r="Q595">
        <f t="shared" si="120"/>
        <v>0</v>
      </c>
      <c r="R595">
        <f t="shared" si="121"/>
        <v>0</v>
      </c>
      <c r="S595">
        <f t="shared" si="122"/>
        <v>0</v>
      </c>
      <c r="T595">
        <f t="shared" si="123"/>
        <v>0</v>
      </c>
      <c r="U595">
        <f t="shared" si="124"/>
        <v>0</v>
      </c>
      <c r="V595">
        <f t="shared" si="125"/>
        <v>0</v>
      </c>
      <c r="W595">
        <f t="shared" si="126"/>
        <v>0</v>
      </c>
      <c r="X595">
        <f t="shared" si="127"/>
        <v>0</v>
      </c>
      <c r="Y595">
        <f t="shared" si="128"/>
        <v>0</v>
      </c>
      <c r="Z595">
        <f t="shared" si="129"/>
        <v>0</v>
      </c>
      <c r="AA595">
        <f t="shared" si="130"/>
        <v>0</v>
      </c>
    </row>
    <row r="596" spans="2:27">
      <c r="B596" s="3">
        <v>43325</v>
      </c>
      <c r="C596" t="str">
        <f>IF(AND(B596&gt;='Calculation Sheet Crop 1'!$K$6,B596&lt;='Calculation Sheet Crop 1'!$L$6),"Initial Stage",IF(AND(B596+1&gt;'Calculation Sheet Crop 1'!$K$7,B596&lt;='Calculation Sheet Crop 1'!$L$7),"Crop Development Phase",IF(AND(B596+1&gt;'Calculation Sheet Crop 1'!$K$8,B596&lt;'Calculation Sheet Crop 1'!$L$8+1),"Mid Season",IF(AND(B596+1&gt;'Calculation Sheet Crop 1'!$K$9,B596-1&lt;'Calculation Sheet Crop 1'!$L$9),"Late Season Stage",""))))</f>
        <v/>
      </c>
      <c r="D596">
        <f>IF(MONTH(B596)=1,'General Calculation'!$E$22,IF(MONTH(B596)=2,'General Calculation'!$F$22,IF(MONTH(B596)=3,'General Calculation'!$G$22,IF(MONTH(B596)=4,'General Calculation'!$H$22,IF(MONTH(B596)=5,'General Calculation'!$I$22,IF(MONTH(B596)=6,'General Calculation'!$J$22,IF(MONTH(B596)=7,'General Calculation'!$K$22,IF(MONTH(B596)=8,'General Calculation'!$L$22,IF(MONTH(B596)=9,'General Calculation'!$M$22,IF(MONTH(B596)=10,'General Calculation'!$N$22,IF(MONTH(B596)=11,'General Calculation'!$O$22,IF(MONTH(B596)=12,'General Calculation'!$P$22,""))))))))))))</f>
        <v>5.2023999999999999</v>
      </c>
      <c r="E596" t="str">
        <f>IF(C596="Initial Stage",'Calculation Sheet Crop 1'!$M$6,IF(C596="Crop Development Phase",'Calculation Sheet Crop 1'!$M$7,IF(C596="Mid Season",'Calculation Sheet Crop 1'!$M$8,IF(C596="Late Season Stage",'Calculation Sheet Crop 1'!$M$9,""))))</f>
        <v/>
      </c>
      <c r="F596">
        <f t="shared" si="118"/>
        <v>0</v>
      </c>
      <c r="P596">
        <f t="shared" si="119"/>
        <v>0</v>
      </c>
      <c r="Q596">
        <f t="shared" si="120"/>
        <v>0</v>
      </c>
      <c r="R596">
        <f t="shared" si="121"/>
        <v>0</v>
      </c>
      <c r="S596">
        <f t="shared" si="122"/>
        <v>0</v>
      </c>
      <c r="T596">
        <f t="shared" si="123"/>
        <v>0</v>
      </c>
      <c r="U596">
        <f t="shared" si="124"/>
        <v>0</v>
      </c>
      <c r="V596">
        <f t="shared" si="125"/>
        <v>0</v>
      </c>
      <c r="W596">
        <f t="shared" si="126"/>
        <v>0</v>
      </c>
      <c r="X596">
        <f t="shared" si="127"/>
        <v>0</v>
      </c>
      <c r="Y596">
        <f t="shared" si="128"/>
        <v>0</v>
      </c>
      <c r="Z596">
        <f t="shared" si="129"/>
        <v>0</v>
      </c>
      <c r="AA596">
        <f t="shared" si="130"/>
        <v>0</v>
      </c>
    </row>
    <row r="597" spans="2:27">
      <c r="B597" s="3">
        <v>43326</v>
      </c>
      <c r="C597" t="str">
        <f>IF(AND(B597&gt;='Calculation Sheet Crop 1'!$K$6,B597&lt;='Calculation Sheet Crop 1'!$L$6),"Initial Stage",IF(AND(B597+1&gt;'Calculation Sheet Crop 1'!$K$7,B597&lt;='Calculation Sheet Crop 1'!$L$7),"Crop Development Phase",IF(AND(B597+1&gt;'Calculation Sheet Crop 1'!$K$8,B597&lt;'Calculation Sheet Crop 1'!$L$8+1),"Mid Season",IF(AND(B597+1&gt;'Calculation Sheet Crop 1'!$K$9,B597-1&lt;'Calculation Sheet Crop 1'!$L$9),"Late Season Stage",""))))</f>
        <v/>
      </c>
      <c r="D597">
        <f>IF(MONTH(B597)=1,'General Calculation'!$E$22,IF(MONTH(B597)=2,'General Calculation'!$F$22,IF(MONTH(B597)=3,'General Calculation'!$G$22,IF(MONTH(B597)=4,'General Calculation'!$H$22,IF(MONTH(B597)=5,'General Calculation'!$I$22,IF(MONTH(B597)=6,'General Calculation'!$J$22,IF(MONTH(B597)=7,'General Calculation'!$K$22,IF(MONTH(B597)=8,'General Calculation'!$L$22,IF(MONTH(B597)=9,'General Calculation'!$M$22,IF(MONTH(B597)=10,'General Calculation'!$N$22,IF(MONTH(B597)=11,'General Calculation'!$O$22,IF(MONTH(B597)=12,'General Calculation'!$P$22,""))))))))))))</f>
        <v>5.2023999999999999</v>
      </c>
      <c r="E597" t="str">
        <f>IF(C597="Initial Stage",'Calculation Sheet Crop 1'!$M$6,IF(C597="Crop Development Phase",'Calculation Sheet Crop 1'!$M$7,IF(C597="Mid Season",'Calculation Sheet Crop 1'!$M$8,IF(C597="Late Season Stage",'Calculation Sheet Crop 1'!$M$9,""))))</f>
        <v/>
      </c>
      <c r="F597">
        <f t="shared" si="118"/>
        <v>0</v>
      </c>
      <c r="P597">
        <f t="shared" si="119"/>
        <v>0</v>
      </c>
      <c r="Q597">
        <f t="shared" si="120"/>
        <v>0</v>
      </c>
      <c r="R597">
        <f t="shared" si="121"/>
        <v>0</v>
      </c>
      <c r="S597">
        <f t="shared" si="122"/>
        <v>0</v>
      </c>
      <c r="T597">
        <f t="shared" si="123"/>
        <v>0</v>
      </c>
      <c r="U597">
        <f t="shared" si="124"/>
        <v>0</v>
      </c>
      <c r="V597">
        <f t="shared" si="125"/>
        <v>0</v>
      </c>
      <c r="W597">
        <f t="shared" si="126"/>
        <v>0</v>
      </c>
      <c r="X597">
        <f t="shared" si="127"/>
        <v>0</v>
      </c>
      <c r="Y597">
        <f t="shared" si="128"/>
        <v>0</v>
      </c>
      <c r="Z597">
        <f t="shared" si="129"/>
        <v>0</v>
      </c>
      <c r="AA597">
        <f t="shared" si="130"/>
        <v>0</v>
      </c>
    </row>
    <row r="598" spans="2:27">
      <c r="B598" s="3">
        <v>43327</v>
      </c>
      <c r="C598" t="str">
        <f>IF(AND(B598&gt;='Calculation Sheet Crop 1'!$K$6,B598&lt;='Calculation Sheet Crop 1'!$L$6),"Initial Stage",IF(AND(B598+1&gt;'Calculation Sheet Crop 1'!$K$7,B598&lt;='Calculation Sheet Crop 1'!$L$7),"Crop Development Phase",IF(AND(B598+1&gt;'Calculation Sheet Crop 1'!$K$8,B598&lt;'Calculation Sheet Crop 1'!$L$8+1),"Mid Season",IF(AND(B598+1&gt;'Calculation Sheet Crop 1'!$K$9,B598-1&lt;'Calculation Sheet Crop 1'!$L$9),"Late Season Stage",""))))</f>
        <v/>
      </c>
      <c r="D598">
        <f>IF(MONTH(B598)=1,'General Calculation'!$E$22,IF(MONTH(B598)=2,'General Calculation'!$F$22,IF(MONTH(B598)=3,'General Calculation'!$G$22,IF(MONTH(B598)=4,'General Calculation'!$H$22,IF(MONTH(B598)=5,'General Calculation'!$I$22,IF(MONTH(B598)=6,'General Calculation'!$J$22,IF(MONTH(B598)=7,'General Calculation'!$K$22,IF(MONTH(B598)=8,'General Calculation'!$L$22,IF(MONTH(B598)=9,'General Calculation'!$M$22,IF(MONTH(B598)=10,'General Calculation'!$N$22,IF(MONTH(B598)=11,'General Calculation'!$O$22,IF(MONTH(B598)=12,'General Calculation'!$P$22,""))))))))))))</f>
        <v>5.2023999999999999</v>
      </c>
      <c r="E598" t="str">
        <f>IF(C598="Initial Stage",'Calculation Sheet Crop 1'!$M$6,IF(C598="Crop Development Phase",'Calculation Sheet Crop 1'!$M$7,IF(C598="Mid Season",'Calculation Sheet Crop 1'!$M$8,IF(C598="Late Season Stage",'Calculation Sheet Crop 1'!$M$9,""))))</f>
        <v/>
      </c>
      <c r="F598">
        <f t="shared" si="118"/>
        <v>0</v>
      </c>
      <c r="P598">
        <f t="shared" si="119"/>
        <v>0</v>
      </c>
      <c r="Q598">
        <f t="shared" si="120"/>
        <v>0</v>
      </c>
      <c r="R598">
        <f t="shared" si="121"/>
        <v>0</v>
      </c>
      <c r="S598">
        <f t="shared" si="122"/>
        <v>0</v>
      </c>
      <c r="T598">
        <f t="shared" si="123"/>
        <v>0</v>
      </c>
      <c r="U598">
        <f t="shared" si="124"/>
        <v>0</v>
      </c>
      <c r="V598">
        <f t="shared" si="125"/>
        <v>0</v>
      </c>
      <c r="W598">
        <f t="shared" si="126"/>
        <v>0</v>
      </c>
      <c r="X598">
        <f t="shared" si="127"/>
        <v>0</v>
      </c>
      <c r="Y598">
        <f t="shared" si="128"/>
        <v>0</v>
      </c>
      <c r="Z598">
        <f t="shared" si="129"/>
        <v>0</v>
      </c>
      <c r="AA598">
        <f t="shared" si="130"/>
        <v>0</v>
      </c>
    </row>
    <row r="599" spans="2:27">
      <c r="B599" s="3">
        <v>43328</v>
      </c>
      <c r="C599" t="str">
        <f>IF(AND(B599&gt;='Calculation Sheet Crop 1'!$K$6,B599&lt;='Calculation Sheet Crop 1'!$L$6),"Initial Stage",IF(AND(B599+1&gt;'Calculation Sheet Crop 1'!$K$7,B599&lt;='Calculation Sheet Crop 1'!$L$7),"Crop Development Phase",IF(AND(B599+1&gt;'Calculation Sheet Crop 1'!$K$8,B599&lt;'Calculation Sheet Crop 1'!$L$8+1),"Mid Season",IF(AND(B599+1&gt;'Calculation Sheet Crop 1'!$K$9,B599-1&lt;'Calculation Sheet Crop 1'!$L$9),"Late Season Stage",""))))</f>
        <v/>
      </c>
      <c r="D599">
        <f>IF(MONTH(B599)=1,'General Calculation'!$E$22,IF(MONTH(B599)=2,'General Calculation'!$F$22,IF(MONTH(B599)=3,'General Calculation'!$G$22,IF(MONTH(B599)=4,'General Calculation'!$H$22,IF(MONTH(B599)=5,'General Calculation'!$I$22,IF(MONTH(B599)=6,'General Calculation'!$J$22,IF(MONTH(B599)=7,'General Calculation'!$K$22,IF(MONTH(B599)=8,'General Calculation'!$L$22,IF(MONTH(B599)=9,'General Calculation'!$M$22,IF(MONTH(B599)=10,'General Calculation'!$N$22,IF(MONTH(B599)=11,'General Calculation'!$O$22,IF(MONTH(B599)=12,'General Calculation'!$P$22,""))))))))))))</f>
        <v>5.2023999999999999</v>
      </c>
      <c r="E599" t="str">
        <f>IF(C599="Initial Stage",'Calculation Sheet Crop 1'!$M$6,IF(C599="Crop Development Phase",'Calculation Sheet Crop 1'!$M$7,IF(C599="Mid Season",'Calculation Sheet Crop 1'!$M$8,IF(C599="Late Season Stage",'Calculation Sheet Crop 1'!$M$9,""))))</f>
        <v/>
      </c>
      <c r="F599">
        <f t="shared" si="118"/>
        <v>0</v>
      </c>
      <c r="P599">
        <f t="shared" si="119"/>
        <v>0</v>
      </c>
      <c r="Q599">
        <f t="shared" si="120"/>
        <v>0</v>
      </c>
      <c r="R599">
        <f t="shared" si="121"/>
        <v>0</v>
      </c>
      <c r="S599">
        <f t="shared" si="122"/>
        <v>0</v>
      </c>
      <c r="T599">
        <f t="shared" si="123"/>
        <v>0</v>
      </c>
      <c r="U599">
        <f t="shared" si="124"/>
        <v>0</v>
      </c>
      <c r="V599">
        <f t="shared" si="125"/>
        <v>0</v>
      </c>
      <c r="W599">
        <f t="shared" si="126"/>
        <v>0</v>
      </c>
      <c r="X599">
        <f t="shared" si="127"/>
        <v>0</v>
      </c>
      <c r="Y599">
        <f t="shared" si="128"/>
        <v>0</v>
      </c>
      <c r="Z599">
        <f t="shared" si="129"/>
        <v>0</v>
      </c>
      <c r="AA599">
        <f t="shared" si="130"/>
        <v>0</v>
      </c>
    </row>
    <row r="600" spans="2:27">
      <c r="B600" s="3">
        <v>43329</v>
      </c>
      <c r="C600" t="str">
        <f>IF(AND(B600&gt;='Calculation Sheet Crop 1'!$K$6,B600&lt;='Calculation Sheet Crop 1'!$L$6),"Initial Stage",IF(AND(B600+1&gt;'Calculation Sheet Crop 1'!$K$7,B600&lt;='Calculation Sheet Crop 1'!$L$7),"Crop Development Phase",IF(AND(B600+1&gt;'Calculation Sheet Crop 1'!$K$8,B600&lt;'Calculation Sheet Crop 1'!$L$8+1),"Mid Season",IF(AND(B600+1&gt;'Calculation Sheet Crop 1'!$K$9,B600-1&lt;'Calculation Sheet Crop 1'!$L$9),"Late Season Stage",""))))</f>
        <v/>
      </c>
      <c r="D600">
        <f>IF(MONTH(B600)=1,'General Calculation'!$E$22,IF(MONTH(B600)=2,'General Calculation'!$F$22,IF(MONTH(B600)=3,'General Calculation'!$G$22,IF(MONTH(B600)=4,'General Calculation'!$H$22,IF(MONTH(B600)=5,'General Calculation'!$I$22,IF(MONTH(B600)=6,'General Calculation'!$J$22,IF(MONTH(B600)=7,'General Calculation'!$K$22,IF(MONTH(B600)=8,'General Calculation'!$L$22,IF(MONTH(B600)=9,'General Calculation'!$M$22,IF(MONTH(B600)=10,'General Calculation'!$N$22,IF(MONTH(B600)=11,'General Calculation'!$O$22,IF(MONTH(B600)=12,'General Calculation'!$P$22,""))))))))))))</f>
        <v>5.2023999999999999</v>
      </c>
      <c r="E600" t="str">
        <f>IF(C600="Initial Stage",'Calculation Sheet Crop 1'!$M$6,IF(C600="Crop Development Phase",'Calculation Sheet Crop 1'!$M$7,IF(C600="Mid Season",'Calculation Sheet Crop 1'!$M$8,IF(C600="Late Season Stage",'Calculation Sheet Crop 1'!$M$9,""))))</f>
        <v/>
      </c>
      <c r="F600">
        <f t="shared" si="118"/>
        <v>0</v>
      </c>
      <c r="P600">
        <f t="shared" si="119"/>
        <v>0</v>
      </c>
      <c r="Q600">
        <f t="shared" si="120"/>
        <v>0</v>
      </c>
      <c r="R600">
        <f t="shared" si="121"/>
        <v>0</v>
      </c>
      <c r="S600">
        <f t="shared" si="122"/>
        <v>0</v>
      </c>
      <c r="T600">
        <f t="shared" si="123"/>
        <v>0</v>
      </c>
      <c r="U600">
        <f t="shared" si="124"/>
        <v>0</v>
      </c>
      <c r="V600">
        <f t="shared" si="125"/>
        <v>0</v>
      </c>
      <c r="W600">
        <f t="shared" si="126"/>
        <v>0</v>
      </c>
      <c r="X600">
        <f t="shared" si="127"/>
        <v>0</v>
      </c>
      <c r="Y600">
        <f t="shared" si="128"/>
        <v>0</v>
      </c>
      <c r="Z600">
        <f t="shared" si="129"/>
        <v>0</v>
      </c>
      <c r="AA600">
        <f t="shared" si="130"/>
        <v>0</v>
      </c>
    </row>
    <row r="601" spans="2:27">
      <c r="B601" s="3">
        <v>43330</v>
      </c>
      <c r="C601" t="str">
        <f>IF(AND(B601&gt;='Calculation Sheet Crop 1'!$K$6,B601&lt;='Calculation Sheet Crop 1'!$L$6),"Initial Stage",IF(AND(B601+1&gt;'Calculation Sheet Crop 1'!$K$7,B601&lt;='Calculation Sheet Crop 1'!$L$7),"Crop Development Phase",IF(AND(B601+1&gt;'Calculation Sheet Crop 1'!$K$8,B601&lt;'Calculation Sheet Crop 1'!$L$8+1),"Mid Season",IF(AND(B601+1&gt;'Calculation Sheet Crop 1'!$K$9,B601-1&lt;'Calculation Sheet Crop 1'!$L$9),"Late Season Stage",""))))</f>
        <v/>
      </c>
      <c r="D601">
        <f>IF(MONTH(B601)=1,'General Calculation'!$E$22,IF(MONTH(B601)=2,'General Calculation'!$F$22,IF(MONTH(B601)=3,'General Calculation'!$G$22,IF(MONTH(B601)=4,'General Calculation'!$H$22,IF(MONTH(B601)=5,'General Calculation'!$I$22,IF(MONTH(B601)=6,'General Calculation'!$J$22,IF(MONTH(B601)=7,'General Calculation'!$K$22,IF(MONTH(B601)=8,'General Calculation'!$L$22,IF(MONTH(B601)=9,'General Calculation'!$M$22,IF(MONTH(B601)=10,'General Calculation'!$N$22,IF(MONTH(B601)=11,'General Calculation'!$O$22,IF(MONTH(B601)=12,'General Calculation'!$P$22,""))))))))))))</f>
        <v>5.2023999999999999</v>
      </c>
      <c r="E601" t="str">
        <f>IF(C601="Initial Stage",'Calculation Sheet Crop 1'!$M$6,IF(C601="Crop Development Phase",'Calculation Sheet Crop 1'!$M$7,IF(C601="Mid Season",'Calculation Sheet Crop 1'!$M$8,IF(C601="Late Season Stage",'Calculation Sheet Crop 1'!$M$9,""))))</f>
        <v/>
      </c>
      <c r="F601">
        <f t="shared" si="118"/>
        <v>0</v>
      </c>
      <c r="P601">
        <f t="shared" si="119"/>
        <v>0</v>
      </c>
      <c r="Q601">
        <f t="shared" si="120"/>
        <v>0</v>
      </c>
      <c r="R601">
        <f t="shared" si="121"/>
        <v>0</v>
      </c>
      <c r="S601">
        <f t="shared" si="122"/>
        <v>0</v>
      </c>
      <c r="T601">
        <f t="shared" si="123"/>
        <v>0</v>
      </c>
      <c r="U601">
        <f t="shared" si="124"/>
        <v>0</v>
      </c>
      <c r="V601">
        <f t="shared" si="125"/>
        <v>0</v>
      </c>
      <c r="W601">
        <f t="shared" si="126"/>
        <v>0</v>
      </c>
      <c r="X601">
        <f t="shared" si="127"/>
        <v>0</v>
      </c>
      <c r="Y601">
        <f t="shared" si="128"/>
        <v>0</v>
      </c>
      <c r="Z601">
        <f t="shared" si="129"/>
        <v>0</v>
      </c>
      <c r="AA601">
        <f t="shared" si="130"/>
        <v>0</v>
      </c>
    </row>
    <row r="602" spans="2:27">
      <c r="B602" s="3">
        <v>43331</v>
      </c>
      <c r="C602" t="str">
        <f>IF(AND(B602&gt;='Calculation Sheet Crop 1'!$K$6,B602&lt;='Calculation Sheet Crop 1'!$L$6),"Initial Stage",IF(AND(B602+1&gt;'Calculation Sheet Crop 1'!$K$7,B602&lt;='Calculation Sheet Crop 1'!$L$7),"Crop Development Phase",IF(AND(B602+1&gt;'Calculation Sheet Crop 1'!$K$8,B602&lt;'Calculation Sheet Crop 1'!$L$8+1),"Mid Season",IF(AND(B602+1&gt;'Calculation Sheet Crop 1'!$K$9,B602-1&lt;'Calculation Sheet Crop 1'!$L$9),"Late Season Stage",""))))</f>
        <v/>
      </c>
      <c r="D602">
        <f>IF(MONTH(B602)=1,'General Calculation'!$E$22,IF(MONTH(B602)=2,'General Calculation'!$F$22,IF(MONTH(B602)=3,'General Calculation'!$G$22,IF(MONTH(B602)=4,'General Calculation'!$H$22,IF(MONTH(B602)=5,'General Calculation'!$I$22,IF(MONTH(B602)=6,'General Calculation'!$J$22,IF(MONTH(B602)=7,'General Calculation'!$K$22,IF(MONTH(B602)=8,'General Calculation'!$L$22,IF(MONTH(B602)=9,'General Calculation'!$M$22,IF(MONTH(B602)=10,'General Calculation'!$N$22,IF(MONTH(B602)=11,'General Calculation'!$O$22,IF(MONTH(B602)=12,'General Calculation'!$P$22,""))))))))))))</f>
        <v>5.2023999999999999</v>
      </c>
      <c r="E602" t="str">
        <f>IF(C602="Initial Stage",'Calculation Sheet Crop 1'!$M$6,IF(C602="Crop Development Phase",'Calculation Sheet Crop 1'!$M$7,IF(C602="Mid Season",'Calculation Sheet Crop 1'!$M$8,IF(C602="Late Season Stage",'Calculation Sheet Crop 1'!$M$9,""))))</f>
        <v/>
      </c>
      <c r="F602">
        <f t="shared" si="118"/>
        <v>0</v>
      </c>
      <c r="P602">
        <f t="shared" si="119"/>
        <v>0</v>
      </c>
      <c r="Q602">
        <f t="shared" si="120"/>
        <v>0</v>
      </c>
      <c r="R602">
        <f t="shared" si="121"/>
        <v>0</v>
      </c>
      <c r="S602">
        <f t="shared" si="122"/>
        <v>0</v>
      </c>
      <c r="T602">
        <f t="shared" si="123"/>
        <v>0</v>
      </c>
      <c r="U602">
        <f t="shared" si="124"/>
        <v>0</v>
      </c>
      <c r="V602">
        <f t="shared" si="125"/>
        <v>0</v>
      </c>
      <c r="W602">
        <f t="shared" si="126"/>
        <v>0</v>
      </c>
      <c r="X602">
        <f t="shared" si="127"/>
        <v>0</v>
      </c>
      <c r="Y602">
        <f t="shared" si="128"/>
        <v>0</v>
      </c>
      <c r="Z602">
        <f t="shared" si="129"/>
        <v>0</v>
      </c>
      <c r="AA602">
        <f t="shared" si="130"/>
        <v>0</v>
      </c>
    </row>
    <row r="603" spans="2:27">
      <c r="B603" s="3">
        <v>43332</v>
      </c>
      <c r="C603" t="str">
        <f>IF(AND(B603&gt;='Calculation Sheet Crop 1'!$K$6,B603&lt;='Calculation Sheet Crop 1'!$L$6),"Initial Stage",IF(AND(B603+1&gt;'Calculation Sheet Crop 1'!$K$7,B603&lt;='Calculation Sheet Crop 1'!$L$7),"Crop Development Phase",IF(AND(B603+1&gt;'Calculation Sheet Crop 1'!$K$8,B603&lt;'Calculation Sheet Crop 1'!$L$8+1),"Mid Season",IF(AND(B603+1&gt;'Calculation Sheet Crop 1'!$K$9,B603-1&lt;'Calculation Sheet Crop 1'!$L$9),"Late Season Stage",""))))</f>
        <v/>
      </c>
      <c r="D603">
        <f>IF(MONTH(B603)=1,'General Calculation'!$E$22,IF(MONTH(B603)=2,'General Calculation'!$F$22,IF(MONTH(B603)=3,'General Calculation'!$G$22,IF(MONTH(B603)=4,'General Calculation'!$H$22,IF(MONTH(B603)=5,'General Calculation'!$I$22,IF(MONTH(B603)=6,'General Calculation'!$J$22,IF(MONTH(B603)=7,'General Calculation'!$K$22,IF(MONTH(B603)=8,'General Calculation'!$L$22,IF(MONTH(B603)=9,'General Calculation'!$M$22,IF(MONTH(B603)=10,'General Calculation'!$N$22,IF(MONTH(B603)=11,'General Calculation'!$O$22,IF(MONTH(B603)=12,'General Calculation'!$P$22,""))))))))))))</f>
        <v>5.2023999999999999</v>
      </c>
      <c r="E603" t="str">
        <f>IF(C603="Initial Stage",'Calculation Sheet Crop 1'!$M$6,IF(C603="Crop Development Phase",'Calculation Sheet Crop 1'!$M$7,IF(C603="Mid Season",'Calculation Sheet Crop 1'!$M$8,IF(C603="Late Season Stage",'Calculation Sheet Crop 1'!$M$9,""))))</f>
        <v/>
      </c>
      <c r="F603">
        <f t="shared" si="118"/>
        <v>0</v>
      </c>
      <c r="P603">
        <f t="shared" si="119"/>
        <v>0</v>
      </c>
      <c r="Q603">
        <f t="shared" si="120"/>
        <v>0</v>
      </c>
      <c r="R603">
        <f t="shared" si="121"/>
        <v>0</v>
      </c>
      <c r="S603">
        <f t="shared" si="122"/>
        <v>0</v>
      </c>
      <c r="T603">
        <f t="shared" si="123"/>
        <v>0</v>
      </c>
      <c r="U603">
        <f t="shared" si="124"/>
        <v>0</v>
      </c>
      <c r="V603">
        <f t="shared" si="125"/>
        <v>0</v>
      </c>
      <c r="W603">
        <f t="shared" si="126"/>
        <v>0</v>
      </c>
      <c r="X603">
        <f t="shared" si="127"/>
        <v>0</v>
      </c>
      <c r="Y603">
        <f t="shared" si="128"/>
        <v>0</v>
      </c>
      <c r="Z603">
        <f t="shared" si="129"/>
        <v>0</v>
      </c>
      <c r="AA603">
        <f t="shared" si="130"/>
        <v>0</v>
      </c>
    </row>
    <row r="604" spans="2:27">
      <c r="B604" s="3">
        <v>43333</v>
      </c>
      <c r="C604" t="str">
        <f>IF(AND(B604&gt;='Calculation Sheet Crop 1'!$K$6,B604&lt;='Calculation Sheet Crop 1'!$L$6),"Initial Stage",IF(AND(B604+1&gt;'Calculation Sheet Crop 1'!$K$7,B604&lt;='Calculation Sheet Crop 1'!$L$7),"Crop Development Phase",IF(AND(B604+1&gt;'Calculation Sheet Crop 1'!$K$8,B604&lt;'Calculation Sheet Crop 1'!$L$8+1),"Mid Season",IF(AND(B604+1&gt;'Calculation Sheet Crop 1'!$K$9,B604-1&lt;'Calculation Sheet Crop 1'!$L$9),"Late Season Stage",""))))</f>
        <v/>
      </c>
      <c r="D604">
        <f>IF(MONTH(B604)=1,'General Calculation'!$E$22,IF(MONTH(B604)=2,'General Calculation'!$F$22,IF(MONTH(B604)=3,'General Calculation'!$G$22,IF(MONTH(B604)=4,'General Calculation'!$H$22,IF(MONTH(B604)=5,'General Calculation'!$I$22,IF(MONTH(B604)=6,'General Calculation'!$J$22,IF(MONTH(B604)=7,'General Calculation'!$K$22,IF(MONTH(B604)=8,'General Calculation'!$L$22,IF(MONTH(B604)=9,'General Calculation'!$M$22,IF(MONTH(B604)=10,'General Calculation'!$N$22,IF(MONTH(B604)=11,'General Calculation'!$O$22,IF(MONTH(B604)=12,'General Calculation'!$P$22,""))))))))))))</f>
        <v>5.2023999999999999</v>
      </c>
      <c r="E604" t="str">
        <f>IF(C604="Initial Stage",'Calculation Sheet Crop 1'!$M$6,IF(C604="Crop Development Phase",'Calculation Sheet Crop 1'!$M$7,IF(C604="Mid Season",'Calculation Sheet Crop 1'!$M$8,IF(C604="Late Season Stage",'Calculation Sheet Crop 1'!$M$9,""))))</f>
        <v/>
      </c>
      <c r="F604">
        <f t="shared" si="118"/>
        <v>0</v>
      </c>
      <c r="P604">
        <f t="shared" si="119"/>
        <v>0</v>
      </c>
      <c r="Q604">
        <f t="shared" si="120"/>
        <v>0</v>
      </c>
      <c r="R604">
        <f t="shared" si="121"/>
        <v>0</v>
      </c>
      <c r="S604">
        <f t="shared" si="122"/>
        <v>0</v>
      </c>
      <c r="T604">
        <f t="shared" si="123"/>
        <v>0</v>
      </c>
      <c r="U604">
        <f t="shared" si="124"/>
        <v>0</v>
      </c>
      <c r="V604">
        <f t="shared" si="125"/>
        <v>0</v>
      </c>
      <c r="W604">
        <f t="shared" si="126"/>
        <v>0</v>
      </c>
      <c r="X604">
        <f t="shared" si="127"/>
        <v>0</v>
      </c>
      <c r="Y604">
        <f t="shared" si="128"/>
        <v>0</v>
      </c>
      <c r="Z604">
        <f t="shared" si="129"/>
        <v>0</v>
      </c>
      <c r="AA604">
        <f t="shared" si="130"/>
        <v>0</v>
      </c>
    </row>
    <row r="605" spans="2:27">
      <c r="B605" s="3">
        <v>43334</v>
      </c>
      <c r="C605" t="str">
        <f>IF(AND(B605&gt;='Calculation Sheet Crop 1'!$K$6,B605&lt;='Calculation Sheet Crop 1'!$L$6),"Initial Stage",IF(AND(B605+1&gt;'Calculation Sheet Crop 1'!$K$7,B605&lt;='Calculation Sheet Crop 1'!$L$7),"Crop Development Phase",IF(AND(B605+1&gt;'Calculation Sheet Crop 1'!$K$8,B605&lt;'Calculation Sheet Crop 1'!$L$8+1),"Mid Season",IF(AND(B605+1&gt;'Calculation Sheet Crop 1'!$K$9,B605-1&lt;'Calculation Sheet Crop 1'!$L$9),"Late Season Stage",""))))</f>
        <v/>
      </c>
      <c r="D605">
        <f>IF(MONTH(B605)=1,'General Calculation'!$E$22,IF(MONTH(B605)=2,'General Calculation'!$F$22,IF(MONTH(B605)=3,'General Calculation'!$G$22,IF(MONTH(B605)=4,'General Calculation'!$H$22,IF(MONTH(B605)=5,'General Calculation'!$I$22,IF(MONTH(B605)=6,'General Calculation'!$J$22,IF(MONTH(B605)=7,'General Calculation'!$K$22,IF(MONTH(B605)=8,'General Calculation'!$L$22,IF(MONTH(B605)=9,'General Calculation'!$M$22,IF(MONTH(B605)=10,'General Calculation'!$N$22,IF(MONTH(B605)=11,'General Calculation'!$O$22,IF(MONTH(B605)=12,'General Calculation'!$P$22,""))))))))))))</f>
        <v>5.2023999999999999</v>
      </c>
      <c r="E605" t="str">
        <f>IF(C605="Initial Stage",'Calculation Sheet Crop 1'!$M$6,IF(C605="Crop Development Phase",'Calculation Sheet Crop 1'!$M$7,IF(C605="Mid Season",'Calculation Sheet Crop 1'!$M$8,IF(C605="Late Season Stage",'Calculation Sheet Crop 1'!$M$9,""))))</f>
        <v/>
      </c>
      <c r="F605">
        <f t="shared" si="118"/>
        <v>0</v>
      </c>
      <c r="P605">
        <f t="shared" si="119"/>
        <v>0</v>
      </c>
      <c r="Q605">
        <f t="shared" si="120"/>
        <v>0</v>
      </c>
      <c r="R605">
        <f t="shared" si="121"/>
        <v>0</v>
      </c>
      <c r="S605">
        <f t="shared" si="122"/>
        <v>0</v>
      </c>
      <c r="T605">
        <f t="shared" si="123"/>
        <v>0</v>
      </c>
      <c r="U605">
        <f t="shared" si="124"/>
        <v>0</v>
      </c>
      <c r="V605">
        <f t="shared" si="125"/>
        <v>0</v>
      </c>
      <c r="W605">
        <f t="shared" si="126"/>
        <v>0</v>
      </c>
      <c r="X605">
        <f t="shared" si="127"/>
        <v>0</v>
      </c>
      <c r="Y605">
        <f t="shared" si="128"/>
        <v>0</v>
      </c>
      <c r="Z605">
        <f t="shared" si="129"/>
        <v>0</v>
      </c>
      <c r="AA605">
        <f t="shared" si="130"/>
        <v>0</v>
      </c>
    </row>
    <row r="606" spans="2:27">
      <c r="B606" s="3">
        <v>43335</v>
      </c>
      <c r="C606" t="str">
        <f>IF(AND(B606&gt;='Calculation Sheet Crop 1'!$K$6,B606&lt;='Calculation Sheet Crop 1'!$L$6),"Initial Stage",IF(AND(B606+1&gt;'Calculation Sheet Crop 1'!$K$7,B606&lt;='Calculation Sheet Crop 1'!$L$7),"Crop Development Phase",IF(AND(B606+1&gt;'Calculation Sheet Crop 1'!$K$8,B606&lt;'Calculation Sheet Crop 1'!$L$8+1),"Mid Season",IF(AND(B606+1&gt;'Calculation Sheet Crop 1'!$K$9,B606-1&lt;'Calculation Sheet Crop 1'!$L$9),"Late Season Stage",""))))</f>
        <v/>
      </c>
      <c r="D606">
        <f>IF(MONTH(B606)=1,'General Calculation'!$E$22,IF(MONTH(B606)=2,'General Calculation'!$F$22,IF(MONTH(B606)=3,'General Calculation'!$G$22,IF(MONTH(B606)=4,'General Calculation'!$H$22,IF(MONTH(B606)=5,'General Calculation'!$I$22,IF(MONTH(B606)=6,'General Calculation'!$J$22,IF(MONTH(B606)=7,'General Calculation'!$K$22,IF(MONTH(B606)=8,'General Calculation'!$L$22,IF(MONTH(B606)=9,'General Calculation'!$M$22,IF(MONTH(B606)=10,'General Calculation'!$N$22,IF(MONTH(B606)=11,'General Calculation'!$O$22,IF(MONTH(B606)=12,'General Calculation'!$P$22,""))))))))))))</f>
        <v>5.2023999999999999</v>
      </c>
      <c r="E606" t="str">
        <f>IF(C606="Initial Stage",'Calculation Sheet Crop 1'!$M$6,IF(C606="Crop Development Phase",'Calculation Sheet Crop 1'!$M$7,IF(C606="Mid Season",'Calculation Sheet Crop 1'!$M$8,IF(C606="Late Season Stage",'Calculation Sheet Crop 1'!$M$9,""))))</f>
        <v/>
      </c>
      <c r="F606">
        <f t="shared" si="118"/>
        <v>0</v>
      </c>
      <c r="P606">
        <f t="shared" si="119"/>
        <v>0</v>
      </c>
      <c r="Q606">
        <f t="shared" si="120"/>
        <v>0</v>
      </c>
      <c r="R606">
        <f t="shared" si="121"/>
        <v>0</v>
      </c>
      <c r="S606">
        <f t="shared" si="122"/>
        <v>0</v>
      </c>
      <c r="T606">
        <f t="shared" si="123"/>
        <v>0</v>
      </c>
      <c r="U606">
        <f t="shared" si="124"/>
        <v>0</v>
      </c>
      <c r="V606">
        <f t="shared" si="125"/>
        <v>0</v>
      </c>
      <c r="W606">
        <f t="shared" si="126"/>
        <v>0</v>
      </c>
      <c r="X606">
        <f t="shared" si="127"/>
        <v>0</v>
      </c>
      <c r="Y606">
        <f t="shared" si="128"/>
        <v>0</v>
      </c>
      <c r="Z606">
        <f t="shared" si="129"/>
        <v>0</v>
      </c>
      <c r="AA606">
        <f t="shared" si="130"/>
        <v>0</v>
      </c>
    </row>
    <row r="607" spans="2:27">
      <c r="B607" s="3">
        <v>43336</v>
      </c>
      <c r="C607" t="str">
        <f>IF(AND(B607&gt;='Calculation Sheet Crop 1'!$K$6,B607&lt;='Calculation Sheet Crop 1'!$L$6),"Initial Stage",IF(AND(B607+1&gt;'Calculation Sheet Crop 1'!$K$7,B607&lt;='Calculation Sheet Crop 1'!$L$7),"Crop Development Phase",IF(AND(B607+1&gt;'Calculation Sheet Crop 1'!$K$8,B607&lt;'Calculation Sheet Crop 1'!$L$8+1),"Mid Season",IF(AND(B607+1&gt;'Calculation Sheet Crop 1'!$K$9,B607-1&lt;'Calculation Sheet Crop 1'!$L$9),"Late Season Stage",""))))</f>
        <v/>
      </c>
      <c r="D607">
        <f>IF(MONTH(B607)=1,'General Calculation'!$E$22,IF(MONTH(B607)=2,'General Calculation'!$F$22,IF(MONTH(B607)=3,'General Calculation'!$G$22,IF(MONTH(B607)=4,'General Calculation'!$H$22,IF(MONTH(B607)=5,'General Calculation'!$I$22,IF(MONTH(B607)=6,'General Calculation'!$J$22,IF(MONTH(B607)=7,'General Calculation'!$K$22,IF(MONTH(B607)=8,'General Calculation'!$L$22,IF(MONTH(B607)=9,'General Calculation'!$M$22,IF(MONTH(B607)=10,'General Calculation'!$N$22,IF(MONTH(B607)=11,'General Calculation'!$O$22,IF(MONTH(B607)=12,'General Calculation'!$P$22,""))))))))))))</f>
        <v>5.2023999999999999</v>
      </c>
      <c r="E607" t="str">
        <f>IF(C607="Initial Stage",'Calculation Sheet Crop 1'!$M$6,IF(C607="Crop Development Phase",'Calculation Sheet Crop 1'!$M$7,IF(C607="Mid Season",'Calculation Sheet Crop 1'!$M$8,IF(C607="Late Season Stage",'Calculation Sheet Crop 1'!$M$9,""))))</f>
        <v/>
      </c>
      <c r="F607">
        <f t="shared" si="118"/>
        <v>0</v>
      </c>
      <c r="P607">
        <f t="shared" si="119"/>
        <v>0</v>
      </c>
      <c r="Q607">
        <f t="shared" si="120"/>
        <v>0</v>
      </c>
      <c r="R607">
        <f t="shared" si="121"/>
        <v>0</v>
      </c>
      <c r="S607">
        <f t="shared" si="122"/>
        <v>0</v>
      </c>
      <c r="T607">
        <f t="shared" si="123"/>
        <v>0</v>
      </c>
      <c r="U607">
        <f t="shared" si="124"/>
        <v>0</v>
      </c>
      <c r="V607">
        <f t="shared" si="125"/>
        <v>0</v>
      </c>
      <c r="W607">
        <f t="shared" si="126"/>
        <v>0</v>
      </c>
      <c r="X607">
        <f t="shared" si="127"/>
        <v>0</v>
      </c>
      <c r="Y607">
        <f t="shared" si="128"/>
        <v>0</v>
      </c>
      <c r="Z607">
        <f t="shared" si="129"/>
        <v>0</v>
      </c>
      <c r="AA607">
        <f t="shared" si="130"/>
        <v>0</v>
      </c>
    </row>
    <row r="608" spans="2:27">
      <c r="B608" s="3">
        <v>43337</v>
      </c>
      <c r="C608" t="str">
        <f>IF(AND(B608&gt;='Calculation Sheet Crop 1'!$K$6,B608&lt;='Calculation Sheet Crop 1'!$L$6),"Initial Stage",IF(AND(B608+1&gt;'Calculation Sheet Crop 1'!$K$7,B608&lt;='Calculation Sheet Crop 1'!$L$7),"Crop Development Phase",IF(AND(B608+1&gt;'Calculation Sheet Crop 1'!$K$8,B608&lt;'Calculation Sheet Crop 1'!$L$8+1),"Mid Season",IF(AND(B608+1&gt;'Calculation Sheet Crop 1'!$K$9,B608-1&lt;'Calculation Sheet Crop 1'!$L$9),"Late Season Stage",""))))</f>
        <v/>
      </c>
      <c r="D608">
        <f>IF(MONTH(B608)=1,'General Calculation'!$E$22,IF(MONTH(B608)=2,'General Calculation'!$F$22,IF(MONTH(B608)=3,'General Calculation'!$G$22,IF(MONTH(B608)=4,'General Calculation'!$H$22,IF(MONTH(B608)=5,'General Calculation'!$I$22,IF(MONTH(B608)=6,'General Calculation'!$J$22,IF(MONTH(B608)=7,'General Calculation'!$K$22,IF(MONTH(B608)=8,'General Calculation'!$L$22,IF(MONTH(B608)=9,'General Calculation'!$M$22,IF(MONTH(B608)=10,'General Calculation'!$N$22,IF(MONTH(B608)=11,'General Calculation'!$O$22,IF(MONTH(B608)=12,'General Calculation'!$P$22,""))))))))))))</f>
        <v>5.2023999999999999</v>
      </c>
      <c r="E608" t="str">
        <f>IF(C608="Initial Stage",'Calculation Sheet Crop 1'!$M$6,IF(C608="Crop Development Phase",'Calculation Sheet Crop 1'!$M$7,IF(C608="Mid Season",'Calculation Sheet Crop 1'!$M$8,IF(C608="Late Season Stage",'Calculation Sheet Crop 1'!$M$9,""))))</f>
        <v/>
      </c>
      <c r="F608">
        <f t="shared" si="118"/>
        <v>0</v>
      </c>
      <c r="P608">
        <f t="shared" si="119"/>
        <v>0</v>
      </c>
      <c r="Q608">
        <f t="shared" si="120"/>
        <v>0</v>
      </c>
      <c r="R608">
        <f t="shared" si="121"/>
        <v>0</v>
      </c>
      <c r="S608">
        <f t="shared" si="122"/>
        <v>0</v>
      </c>
      <c r="T608">
        <f t="shared" si="123"/>
        <v>0</v>
      </c>
      <c r="U608">
        <f t="shared" si="124"/>
        <v>0</v>
      </c>
      <c r="V608">
        <f t="shared" si="125"/>
        <v>0</v>
      </c>
      <c r="W608">
        <f t="shared" si="126"/>
        <v>0</v>
      </c>
      <c r="X608">
        <f t="shared" si="127"/>
        <v>0</v>
      </c>
      <c r="Y608">
        <f t="shared" si="128"/>
        <v>0</v>
      </c>
      <c r="Z608">
        <f t="shared" si="129"/>
        <v>0</v>
      </c>
      <c r="AA608">
        <f t="shared" si="130"/>
        <v>0</v>
      </c>
    </row>
    <row r="609" spans="2:27">
      <c r="B609" s="3">
        <v>43338</v>
      </c>
      <c r="C609" t="str">
        <f>IF(AND(B609&gt;='Calculation Sheet Crop 1'!$K$6,B609&lt;='Calculation Sheet Crop 1'!$L$6),"Initial Stage",IF(AND(B609+1&gt;'Calculation Sheet Crop 1'!$K$7,B609&lt;='Calculation Sheet Crop 1'!$L$7),"Crop Development Phase",IF(AND(B609+1&gt;'Calculation Sheet Crop 1'!$K$8,B609&lt;'Calculation Sheet Crop 1'!$L$8+1),"Mid Season",IF(AND(B609+1&gt;'Calculation Sheet Crop 1'!$K$9,B609-1&lt;'Calculation Sheet Crop 1'!$L$9),"Late Season Stage",""))))</f>
        <v/>
      </c>
      <c r="D609">
        <f>IF(MONTH(B609)=1,'General Calculation'!$E$22,IF(MONTH(B609)=2,'General Calculation'!$F$22,IF(MONTH(B609)=3,'General Calculation'!$G$22,IF(MONTH(B609)=4,'General Calculation'!$H$22,IF(MONTH(B609)=5,'General Calculation'!$I$22,IF(MONTH(B609)=6,'General Calculation'!$J$22,IF(MONTH(B609)=7,'General Calculation'!$K$22,IF(MONTH(B609)=8,'General Calculation'!$L$22,IF(MONTH(B609)=9,'General Calculation'!$M$22,IF(MONTH(B609)=10,'General Calculation'!$N$22,IF(MONTH(B609)=11,'General Calculation'!$O$22,IF(MONTH(B609)=12,'General Calculation'!$P$22,""))))))))))))</f>
        <v>5.2023999999999999</v>
      </c>
      <c r="E609" t="str">
        <f>IF(C609="Initial Stage",'Calculation Sheet Crop 1'!$M$6,IF(C609="Crop Development Phase",'Calculation Sheet Crop 1'!$M$7,IF(C609="Mid Season",'Calculation Sheet Crop 1'!$M$8,IF(C609="Late Season Stage",'Calculation Sheet Crop 1'!$M$9,""))))</f>
        <v/>
      </c>
      <c r="F609">
        <f t="shared" si="118"/>
        <v>0</v>
      </c>
      <c r="P609">
        <f t="shared" si="119"/>
        <v>0</v>
      </c>
      <c r="Q609">
        <f t="shared" si="120"/>
        <v>0</v>
      </c>
      <c r="R609">
        <f t="shared" si="121"/>
        <v>0</v>
      </c>
      <c r="S609">
        <f t="shared" si="122"/>
        <v>0</v>
      </c>
      <c r="T609">
        <f t="shared" si="123"/>
        <v>0</v>
      </c>
      <c r="U609">
        <f t="shared" si="124"/>
        <v>0</v>
      </c>
      <c r="V609">
        <f t="shared" si="125"/>
        <v>0</v>
      </c>
      <c r="W609">
        <f t="shared" si="126"/>
        <v>0</v>
      </c>
      <c r="X609">
        <f t="shared" si="127"/>
        <v>0</v>
      </c>
      <c r="Y609">
        <f t="shared" si="128"/>
        <v>0</v>
      </c>
      <c r="Z609">
        <f t="shared" si="129"/>
        <v>0</v>
      </c>
      <c r="AA609">
        <f t="shared" si="130"/>
        <v>0</v>
      </c>
    </row>
    <row r="610" spans="2:27">
      <c r="B610" s="3">
        <v>43339</v>
      </c>
      <c r="C610" t="str">
        <f>IF(AND(B610&gt;='Calculation Sheet Crop 1'!$K$6,B610&lt;='Calculation Sheet Crop 1'!$L$6),"Initial Stage",IF(AND(B610+1&gt;'Calculation Sheet Crop 1'!$K$7,B610&lt;='Calculation Sheet Crop 1'!$L$7),"Crop Development Phase",IF(AND(B610+1&gt;'Calculation Sheet Crop 1'!$K$8,B610&lt;'Calculation Sheet Crop 1'!$L$8+1),"Mid Season",IF(AND(B610+1&gt;'Calculation Sheet Crop 1'!$K$9,B610-1&lt;'Calculation Sheet Crop 1'!$L$9),"Late Season Stage",""))))</f>
        <v/>
      </c>
      <c r="D610">
        <f>IF(MONTH(B610)=1,'General Calculation'!$E$22,IF(MONTH(B610)=2,'General Calculation'!$F$22,IF(MONTH(B610)=3,'General Calculation'!$G$22,IF(MONTH(B610)=4,'General Calculation'!$H$22,IF(MONTH(B610)=5,'General Calculation'!$I$22,IF(MONTH(B610)=6,'General Calculation'!$J$22,IF(MONTH(B610)=7,'General Calculation'!$K$22,IF(MONTH(B610)=8,'General Calculation'!$L$22,IF(MONTH(B610)=9,'General Calculation'!$M$22,IF(MONTH(B610)=10,'General Calculation'!$N$22,IF(MONTH(B610)=11,'General Calculation'!$O$22,IF(MONTH(B610)=12,'General Calculation'!$P$22,""))))))))))))</f>
        <v>5.2023999999999999</v>
      </c>
      <c r="E610" t="str">
        <f>IF(C610="Initial Stage",'Calculation Sheet Crop 1'!$M$6,IF(C610="Crop Development Phase",'Calculation Sheet Crop 1'!$M$7,IF(C610="Mid Season",'Calculation Sheet Crop 1'!$M$8,IF(C610="Late Season Stage",'Calculation Sheet Crop 1'!$M$9,""))))</f>
        <v/>
      </c>
      <c r="F610">
        <f t="shared" si="118"/>
        <v>0</v>
      </c>
      <c r="P610">
        <f t="shared" si="119"/>
        <v>0</v>
      </c>
      <c r="Q610">
        <f t="shared" si="120"/>
        <v>0</v>
      </c>
      <c r="R610">
        <f t="shared" si="121"/>
        <v>0</v>
      </c>
      <c r="S610">
        <f t="shared" si="122"/>
        <v>0</v>
      </c>
      <c r="T610">
        <f t="shared" si="123"/>
        <v>0</v>
      </c>
      <c r="U610">
        <f t="shared" si="124"/>
        <v>0</v>
      </c>
      <c r="V610">
        <f t="shared" si="125"/>
        <v>0</v>
      </c>
      <c r="W610">
        <f t="shared" si="126"/>
        <v>0</v>
      </c>
      <c r="X610">
        <f t="shared" si="127"/>
        <v>0</v>
      </c>
      <c r="Y610">
        <f t="shared" si="128"/>
        <v>0</v>
      </c>
      <c r="Z610">
        <f t="shared" si="129"/>
        <v>0</v>
      </c>
      <c r="AA610">
        <f t="shared" si="130"/>
        <v>0</v>
      </c>
    </row>
    <row r="611" spans="2:27">
      <c r="B611" s="3">
        <v>43340</v>
      </c>
      <c r="C611" t="str">
        <f>IF(AND(B611&gt;='Calculation Sheet Crop 1'!$K$6,B611&lt;='Calculation Sheet Crop 1'!$L$6),"Initial Stage",IF(AND(B611+1&gt;'Calculation Sheet Crop 1'!$K$7,B611&lt;='Calculation Sheet Crop 1'!$L$7),"Crop Development Phase",IF(AND(B611+1&gt;'Calculation Sheet Crop 1'!$K$8,B611&lt;'Calculation Sheet Crop 1'!$L$8+1),"Mid Season",IF(AND(B611+1&gt;'Calculation Sheet Crop 1'!$K$9,B611-1&lt;'Calculation Sheet Crop 1'!$L$9),"Late Season Stage",""))))</f>
        <v/>
      </c>
      <c r="D611">
        <f>IF(MONTH(B611)=1,'General Calculation'!$E$22,IF(MONTH(B611)=2,'General Calculation'!$F$22,IF(MONTH(B611)=3,'General Calculation'!$G$22,IF(MONTH(B611)=4,'General Calculation'!$H$22,IF(MONTH(B611)=5,'General Calculation'!$I$22,IF(MONTH(B611)=6,'General Calculation'!$J$22,IF(MONTH(B611)=7,'General Calculation'!$K$22,IF(MONTH(B611)=8,'General Calculation'!$L$22,IF(MONTH(B611)=9,'General Calculation'!$M$22,IF(MONTH(B611)=10,'General Calculation'!$N$22,IF(MONTH(B611)=11,'General Calculation'!$O$22,IF(MONTH(B611)=12,'General Calculation'!$P$22,""))))))))))))</f>
        <v>5.2023999999999999</v>
      </c>
      <c r="E611" t="str">
        <f>IF(C611="Initial Stage",'Calculation Sheet Crop 1'!$M$6,IF(C611="Crop Development Phase",'Calculation Sheet Crop 1'!$M$7,IF(C611="Mid Season",'Calculation Sheet Crop 1'!$M$8,IF(C611="Late Season Stage",'Calculation Sheet Crop 1'!$M$9,""))))</f>
        <v/>
      </c>
      <c r="F611">
        <f t="shared" si="118"/>
        <v>0</v>
      </c>
      <c r="P611">
        <f t="shared" si="119"/>
        <v>0</v>
      </c>
      <c r="Q611">
        <f t="shared" si="120"/>
        <v>0</v>
      </c>
      <c r="R611">
        <f t="shared" si="121"/>
        <v>0</v>
      </c>
      <c r="S611">
        <f t="shared" si="122"/>
        <v>0</v>
      </c>
      <c r="T611">
        <f t="shared" si="123"/>
        <v>0</v>
      </c>
      <c r="U611">
        <f t="shared" si="124"/>
        <v>0</v>
      </c>
      <c r="V611">
        <f t="shared" si="125"/>
        <v>0</v>
      </c>
      <c r="W611">
        <f t="shared" si="126"/>
        <v>0</v>
      </c>
      <c r="X611">
        <f t="shared" si="127"/>
        <v>0</v>
      </c>
      <c r="Y611">
        <f t="shared" si="128"/>
        <v>0</v>
      </c>
      <c r="Z611">
        <f t="shared" si="129"/>
        <v>0</v>
      </c>
      <c r="AA611">
        <f t="shared" si="130"/>
        <v>0</v>
      </c>
    </row>
    <row r="612" spans="2:27">
      <c r="B612" s="3">
        <v>43341</v>
      </c>
      <c r="C612" t="str">
        <f>IF(AND(B612&gt;='Calculation Sheet Crop 1'!$K$6,B612&lt;='Calculation Sheet Crop 1'!$L$6),"Initial Stage",IF(AND(B612+1&gt;'Calculation Sheet Crop 1'!$K$7,B612&lt;='Calculation Sheet Crop 1'!$L$7),"Crop Development Phase",IF(AND(B612+1&gt;'Calculation Sheet Crop 1'!$K$8,B612&lt;'Calculation Sheet Crop 1'!$L$8+1),"Mid Season",IF(AND(B612+1&gt;'Calculation Sheet Crop 1'!$K$9,B612-1&lt;'Calculation Sheet Crop 1'!$L$9),"Late Season Stage",""))))</f>
        <v/>
      </c>
      <c r="D612">
        <f>IF(MONTH(B612)=1,'General Calculation'!$E$22,IF(MONTH(B612)=2,'General Calculation'!$F$22,IF(MONTH(B612)=3,'General Calculation'!$G$22,IF(MONTH(B612)=4,'General Calculation'!$H$22,IF(MONTH(B612)=5,'General Calculation'!$I$22,IF(MONTH(B612)=6,'General Calculation'!$J$22,IF(MONTH(B612)=7,'General Calculation'!$K$22,IF(MONTH(B612)=8,'General Calculation'!$L$22,IF(MONTH(B612)=9,'General Calculation'!$M$22,IF(MONTH(B612)=10,'General Calculation'!$N$22,IF(MONTH(B612)=11,'General Calculation'!$O$22,IF(MONTH(B612)=12,'General Calculation'!$P$22,""))))))))))))</f>
        <v>5.2023999999999999</v>
      </c>
      <c r="E612" t="str">
        <f>IF(C612="Initial Stage",'Calculation Sheet Crop 1'!$M$6,IF(C612="Crop Development Phase",'Calculation Sheet Crop 1'!$M$7,IF(C612="Mid Season",'Calculation Sheet Crop 1'!$M$8,IF(C612="Late Season Stage",'Calculation Sheet Crop 1'!$M$9,""))))</f>
        <v/>
      </c>
      <c r="F612">
        <f t="shared" si="118"/>
        <v>0</v>
      </c>
      <c r="P612">
        <f t="shared" si="119"/>
        <v>0</v>
      </c>
      <c r="Q612">
        <f t="shared" si="120"/>
        <v>0</v>
      </c>
      <c r="R612">
        <f t="shared" si="121"/>
        <v>0</v>
      </c>
      <c r="S612">
        <f t="shared" si="122"/>
        <v>0</v>
      </c>
      <c r="T612">
        <f t="shared" si="123"/>
        <v>0</v>
      </c>
      <c r="U612">
        <f t="shared" si="124"/>
        <v>0</v>
      </c>
      <c r="V612">
        <f t="shared" si="125"/>
        <v>0</v>
      </c>
      <c r="W612">
        <f t="shared" si="126"/>
        <v>0</v>
      </c>
      <c r="X612">
        <f t="shared" si="127"/>
        <v>0</v>
      </c>
      <c r="Y612">
        <f t="shared" si="128"/>
        <v>0</v>
      </c>
      <c r="Z612">
        <f t="shared" si="129"/>
        <v>0</v>
      </c>
      <c r="AA612">
        <f t="shared" si="130"/>
        <v>0</v>
      </c>
    </row>
    <row r="613" spans="2:27">
      <c r="B613" s="3">
        <v>43342</v>
      </c>
      <c r="C613" t="str">
        <f>IF(AND(B613&gt;='Calculation Sheet Crop 1'!$K$6,B613&lt;='Calculation Sheet Crop 1'!$L$6),"Initial Stage",IF(AND(B613+1&gt;'Calculation Sheet Crop 1'!$K$7,B613&lt;='Calculation Sheet Crop 1'!$L$7),"Crop Development Phase",IF(AND(B613+1&gt;'Calculation Sheet Crop 1'!$K$8,B613&lt;'Calculation Sheet Crop 1'!$L$8+1),"Mid Season",IF(AND(B613+1&gt;'Calculation Sheet Crop 1'!$K$9,B613-1&lt;'Calculation Sheet Crop 1'!$L$9),"Late Season Stage",""))))</f>
        <v/>
      </c>
      <c r="D613">
        <f>IF(MONTH(B613)=1,'General Calculation'!$E$22,IF(MONTH(B613)=2,'General Calculation'!$F$22,IF(MONTH(B613)=3,'General Calculation'!$G$22,IF(MONTH(B613)=4,'General Calculation'!$H$22,IF(MONTH(B613)=5,'General Calculation'!$I$22,IF(MONTH(B613)=6,'General Calculation'!$J$22,IF(MONTH(B613)=7,'General Calculation'!$K$22,IF(MONTH(B613)=8,'General Calculation'!$L$22,IF(MONTH(B613)=9,'General Calculation'!$M$22,IF(MONTH(B613)=10,'General Calculation'!$N$22,IF(MONTH(B613)=11,'General Calculation'!$O$22,IF(MONTH(B613)=12,'General Calculation'!$P$22,""))))))))))))</f>
        <v>5.2023999999999999</v>
      </c>
      <c r="E613" t="str">
        <f>IF(C613="Initial Stage",'Calculation Sheet Crop 1'!$M$6,IF(C613="Crop Development Phase",'Calculation Sheet Crop 1'!$M$7,IF(C613="Mid Season",'Calculation Sheet Crop 1'!$M$8,IF(C613="Late Season Stage",'Calculation Sheet Crop 1'!$M$9,""))))</f>
        <v/>
      </c>
      <c r="F613">
        <f t="shared" si="118"/>
        <v>0</v>
      </c>
      <c r="P613">
        <f t="shared" si="119"/>
        <v>0</v>
      </c>
      <c r="Q613">
        <f t="shared" si="120"/>
        <v>0</v>
      </c>
      <c r="R613">
        <f t="shared" si="121"/>
        <v>0</v>
      </c>
      <c r="S613">
        <f t="shared" si="122"/>
        <v>0</v>
      </c>
      <c r="T613">
        <f t="shared" si="123"/>
        <v>0</v>
      </c>
      <c r="U613">
        <f t="shared" si="124"/>
        <v>0</v>
      </c>
      <c r="V613">
        <f t="shared" si="125"/>
        <v>0</v>
      </c>
      <c r="W613">
        <f t="shared" si="126"/>
        <v>0</v>
      </c>
      <c r="X613">
        <f t="shared" si="127"/>
        <v>0</v>
      </c>
      <c r="Y613">
        <f t="shared" si="128"/>
        <v>0</v>
      </c>
      <c r="Z613">
        <f t="shared" si="129"/>
        <v>0</v>
      </c>
      <c r="AA613">
        <f t="shared" si="130"/>
        <v>0</v>
      </c>
    </row>
    <row r="614" spans="2:27">
      <c r="B614" s="3">
        <v>43343</v>
      </c>
      <c r="C614" t="str">
        <f>IF(AND(B614&gt;='Calculation Sheet Crop 1'!$K$6,B614&lt;='Calculation Sheet Crop 1'!$L$6),"Initial Stage",IF(AND(B614+1&gt;'Calculation Sheet Crop 1'!$K$7,B614&lt;='Calculation Sheet Crop 1'!$L$7),"Crop Development Phase",IF(AND(B614+1&gt;'Calculation Sheet Crop 1'!$K$8,B614&lt;'Calculation Sheet Crop 1'!$L$8+1),"Mid Season",IF(AND(B614+1&gt;'Calculation Sheet Crop 1'!$K$9,B614-1&lt;'Calculation Sheet Crop 1'!$L$9),"Late Season Stage",""))))</f>
        <v/>
      </c>
      <c r="D614">
        <f>IF(MONTH(B614)=1,'General Calculation'!$E$22,IF(MONTH(B614)=2,'General Calculation'!$F$22,IF(MONTH(B614)=3,'General Calculation'!$G$22,IF(MONTH(B614)=4,'General Calculation'!$H$22,IF(MONTH(B614)=5,'General Calculation'!$I$22,IF(MONTH(B614)=6,'General Calculation'!$J$22,IF(MONTH(B614)=7,'General Calculation'!$K$22,IF(MONTH(B614)=8,'General Calculation'!$L$22,IF(MONTH(B614)=9,'General Calculation'!$M$22,IF(MONTH(B614)=10,'General Calculation'!$N$22,IF(MONTH(B614)=11,'General Calculation'!$O$22,IF(MONTH(B614)=12,'General Calculation'!$P$22,""))))))))))))</f>
        <v>5.2023999999999999</v>
      </c>
      <c r="E614" t="str">
        <f>IF(C614="Initial Stage",'Calculation Sheet Crop 1'!$M$6,IF(C614="Crop Development Phase",'Calculation Sheet Crop 1'!$M$7,IF(C614="Mid Season",'Calculation Sheet Crop 1'!$M$8,IF(C614="Late Season Stage",'Calculation Sheet Crop 1'!$M$9,""))))</f>
        <v/>
      </c>
      <c r="F614">
        <f t="shared" si="118"/>
        <v>0</v>
      </c>
      <c r="P614">
        <f t="shared" si="119"/>
        <v>0</v>
      </c>
      <c r="Q614">
        <f t="shared" si="120"/>
        <v>0</v>
      </c>
      <c r="R614">
        <f t="shared" si="121"/>
        <v>0</v>
      </c>
      <c r="S614">
        <f t="shared" si="122"/>
        <v>0</v>
      </c>
      <c r="T614">
        <f t="shared" si="123"/>
        <v>0</v>
      </c>
      <c r="U614">
        <f t="shared" si="124"/>
        <v>0</v>
      </c>
      <c r="V614">
        <f t="shared" si="125"/>
        <v>0</v>
      </c>
      <c r="W614">
        <f t="shared" si="126"/>
        <v>0</v>
      </c>
      <c r="X614">
        <f t="shared" si="127"/>
        <v>0</v>
      </c>
      <c r="Y614">
        <f t="shared" si="128"/>
        <v>0</v>
      </c>
      <c r="Z614">
        <f t="shared" si="129"/>
        <v>0</v>
      </c>
      <c r="AA614">
        <f t="shared" si="130"/>
        <v>0</v>
      </c>
    </row>
    <row r="615" spans="2:27">
      <c r="B615" s="3">
        <v>43344</v>
      </c>
      <c r="C615" t="str">
        <f>IF(AND(B615&gt;='Calculation Sheet Crop 1'!$K$6,B615&lt;='Calculation Sheet Crop 1'!$L$6),"Initial Stage",IF(AND(B615+1&gt;'Calculation Sheet Crop 1'!$K$7,B615&lt;='Calculation Sheet Crop 1'!$L$7),"Crop Development Phase",IF(AND(B615+1&gt;'Calculation Sheet Crop 1'!$K$8,B615&lt;'Calculation Sheet Crop 1'!$L$8+1),"Mid Season",IF(AND(B615+1&gt;'Calculation Sheet Crop 1'!$K$9,B615-1&lt;'Calculation Sheet Crop 1'!$L$9),"Late Season Stage",""))))</f>
        <v/>
      </c>
      <c r="D615">
        <f>IF(MONTH(B615)=1,'General Calculation'!$E$22,IF(MONTH(B615)=2,'General Calculation'!$F$22,IF(MONTH(B615)=3,'General Calculation'!$G$22,IF(MONTH(B615)=4,'General Calculation'!$H$22,IF(MONTH(B615)=5,'General Calculation'!$I$22,IF(MONTH(B615)=6,'General Calculation'!$J$22,IF(MONTH(B615)=7,'General Calculation'!$K$22,IF(MONTH(B615)=8,'General Calculation'!$L$22,IF(MONTH(B615)=9,'General Calculation'!$M$22,IF(MONTH(B615)=10,'General Calculation'!$N$22,IF(MONTH(B615)=11,'General Calculation'!$O$22,IF(MONTH(B615)=12,'General Calculation'!$P$22,""))))))))))))</f>
        <v>5.3311999999999999</v>
      </c>
      <c r="E615" t="str">
        <f>IF(C615="Initial Stage",'Calculation Sheet Crop 1'!$M$6,IF(C615="Crop Development Phase",'Calculation Sheet Crop 1'!$M$7,IF(C615="Mid Season",'Calculation Sheet Crop 1'!$M$8,IF(C615="Late Season Stage",'Calculation Sheet Crop 1'!$M$9,""))))</f>
        <v/>
      </c>
      <c r="F615">
        <f t="shared" si="118"/>
        <v>0</v>
      </c>
      <c r="P615">
        <f t="shared" si="119"/>
        <v>0</v>
      </c>
      <c r="Q615">
        <f t="shared" si="120"/>
        <v>0</v>
      </c>
      <c r="R615">
        <f t="shared" si="121"/>
        <v>0</v>
      </c>
      <c r="S615">
        <f t="shared" si="122"/>
        <v>0</v>
      </c>
      <c r="T615">
        <f t="shared" si="123"/>
        <v>0</v>
      </c>
      <c r="U615">
        <f t="shared" si="124"/>
        <v>0</v>
      </c>
      <c r="V615">
        <f t="shared" si="125"/>
        <v>0</v>
      </c>
      <c r="W615">
        <f t="shared" si="126"/>
        <v>0</v>
      </c>
      <c r="X615">
        <f t="shared" si="127"/>
        <v>0</v>
      </c>
      <c r="Y615">
        <f t="shared" si="128"/>
        <v>0</v>
      </c>
      <c r="Z615">
        <f t="shared" si="129"/>
        <v>0</v>
      </c>
      <c r="AA615">
        <f t="shared" si="130"/>
        <v>0</v>
      </c>
    </row>
    <row r="616" spans="2:27">
      <c r="B616" s="3">
        <v>43345</v>
      </c>
      <c r="C616" t="str">
        <f>IF(AND(B616&gt;='Calculation Sheet Crop 1'!$K$6,B616&lt;='Calculation Sheet Crop 1'!$L$6),"Initial Stage",IF(AND(B616+1&gt;'Calculation Sheet Crop 1'!$K$7,B616&lt;='Calculation Sheet Crop 1'!$L$7),"Crop Development Phase",IF(AND(B616+1&gt;'Calculation Sheet Crop 1'!$K$8,B616&lt;'Calculation Sheet Crop 1'!$L$8+1),"Mid Season",IF(AND(B616+1&gt;'Calculation Sheet Crop 1'!$K$9,B616-1&lt;'Calculation Sheet Crop 1'!$L$9),"Late Season Stage",""))))</f>
        <v/>
      </c>
      <c r="D616">
        <f>IF(MONTH(B616)=1,'General Calculation'!$E$22,IF(MONTH(B616)=2,'General Calculation'!$F$22,IF(MONTH(B616)=3,'General Calculation'!$G$22,IF(MONTH(B616)=4,'General Calculation'!$H$22,IF(MONTH(B616)=5,'General Calculation'!$I$22,IF(MONTH(B616)=6,'General Calculation'!$J$22,IF(MONTH(B616)=7,'General Calculation'!$K$22,IF(MONTH(B616)=8,'General Calculation'!$L$22,IF(MONTH(B616)=9,'General Calculation'!$M$22,IF(MONTH(B616)=10,'General Calculation'!$N$22,IF(MONTH(B616)=11,'General Calculation'!$O$22,IF(MONTH(B616)=12,'General Calculation'!$P$22,""))))))))))))</f>
        <v>5.3311999999999999</v>
      </c>
      <c r="E616" t="str">
        <f>IF(C616="Initial Stage",'Calculation Sheet Crop 1'!$M$6,IF(C616="Crop Development Phase",'Calculation Sheet Crop 1'!$M$7,IF(C616="Mid Season",'Calculation Sheet Crop 1'!$M$8,IF(C616="Late Season Stage",'Calculation Sheet Crop 1'!$M$9,""))))</f>
        <v/>
      </c>
      <c r="F616">
        <f t="shared" si="118"/>
        <v>0</v>
      </c>
      <c r="P616">
        <f t="shared" si="119"/>
        <v>0</v>
      </c>
      <c r="Q616">
        <f t="shared" si="120"/>
        <v>0</v>
      </c>
      <c r="R616">
        <f t="shared" si="121"/>
        <v>0</v>
      </c>
      <c r="S616">
        <f t="shared" si="122"/>
        <v>0</v>
      </c>
      <c r="T616">
        <f t="shared" si="123"/>
        <v>0</v>
      </c>
      <c r="U616">
        <f t="shared" si="124"/>
        <v>0</v>
      </c>
      <c r="V616">
        <f t="shared" si="125"/>
        <v>0</v>
      </c>
      <c r="W616">
        <f t="shared" si="126"/>
        <v>0</v>
      </c>
      <c r="X616">
        <f t="shared" si="127"/>
        <v>0</v>
      </c>
      <c r="Y616">
        <f t="shared" si="128"/>
        <v>0</v>
      </c>
      <c r="Z616">
        <f t="shared" si="129"/>
        <v>0</v>
      </c>
      <c r="AA616">
        <f t="shared" si="130"/>
        <v>0</v>
      </c>
    </row>
    <row r="617" spans="2:27">
      <c r="B617" s="3">
        <v>43346</v>
      </c>
      <c r="C617" t="str">
        <f>IF(AND(B617&gt;='Calculation Sheet Crop 1'!$K$6,B617&lt;='Calculation Sheet Crop 1'!$L$6),"Initial Stage",IF(AND(B617+1&gt;'Calculation Sheet Crop 1'!$K$7,B617&lt;='Calculation Sheet Crop 1'!$L$7),"Crop Development Phase",IF(AND(B617+1&gt;'Calculation Sheet Crop 1'!$K$8,B617&lt;'Calculation Sheet Crop 1'!$L$8+1),"Mid Season",IF(AND(B617+1&gt;'Calculation Sheet Crop 1'!$K$9,B617-1&lt;'Calculation Sheet Crop 1'!$L$9),"Late Season Stage",""))))</f>
        <v/>
      </c>
      <c r="D617">
        <f>IF(MONTH(B617)=1,'General Calculation'!$E$22,IF(MONTH(B617)=2,'General Calculation'!$F$22,IF(MONTH(B617)=3,'General Calculation'!$G$22,IF(MONTH(B617)=4,'General Calculation'!$H$22,IF(MONTH(B617)=5,'General Calculation'!$I$22,IF(MONTH(B617)=6,'General Calculation'!$J$22,IF(MONTH(B617)=7,'General Calculation'!$K$22,IF(MONTH(B617)=8,'General Calculation'!$L$22,IF(MONTH(B617)=9,'General Calculation'!$M$22,IF(MONTH(B617)=10,'General Calculation'!$N$22,IF(MONTH(B617)=11,'General Calculation'!$O$22,IF(MONTH(B617)=12,'General Calculation'!$P$22,""))))))))))))</f>
        <v>5.3311999999999999</v>
      </c>
      <c r="E617" t="str">
        <f>IF(C617="Initial Stage",'Calculation Sheet Crop 1'!$M$6,IF(C617="Crop Development Phase",'Calculation Sheet Crop 1'!$M$7,IF(C617="Mid Season",'Calculation Sheet Crop 1'!$M$8,IF(C617="Late Season Stage",'Calculation Sheet Crop 1'!$M$9,""))))</f>
        <v/>
      </c>
      <c r="F617">
        <f t="shared" si="118"/>
        <v>0</v>
      </c>
      <c r="P617">
        <f t="shared" si="119"/>
        <v>0</v>
      </c>
      <c r="Q617">
        <f t="shared" si="120"/>
        <v>0</v>
      </c>
      <c r="R617">
        <f t="shared" si="121"/>
        <v>0</v>
      </c>
      <c r="S617">
        <f t="shared" si="122"/>
        <v>0</v>
      </c>
      <c r="T617">
        <f t="shared" si="123"/>
        <v>0</v>
      </c>
      <c r="U617">
        <f t="shared" si="124"/>
        <v>0</v>
      </c>
      <c r="V617">
        <f t="shared" si="125"/>
        <v>0</v>
      </c>
      <c r="W617">
        <f t="shared" si="126"/>
        <v>0</v>
      </c>
      <c r="X617">
        <f t="shared" si="127"/>
        <v>0</v>
      </c>
      <c r="Y617">
        <f t="shared" si="128"/>
        <v>0</v>
      </c>
      <c r="Z617">
        <f t="shared" si="129"/>
        <v>0</v>
      </c>
      <c r="AA617">
        <f t="shared" si="130"/>
        <v>0</v>
      </c>
    </row>
    <row r="618" spans="2:27">
      <c r="B618" s="3">
        <v>43347</v>
      </c>
      <c r="C618" t="str">
        <f>IF(AND(B618&gt;='Calculation Sheet Crop 1'!$K$6,B618&lt;='Calculation Sheet Crop 1'!$L$6),"Initial Stage",IF(AND(B618+1&gt;'Calculation Sheet Crop 1'!$K$7,B618&lt;='Calculation Sheet Crop 1'!$L$7),"Crop Development Phase",IF(AND(B618+1&gt;'Calculation Sheet Crop 1'!$K$8,B618&lt;'Calculation Sheet Crop 1'!$L$8+1),"Mid Season",IF(AND(B618+1&gt;'Calculation Sheet Crop 1'!$K$9,B618-1&lt;'Calculation Sheet Crop 1'!$L$9),"Late Season Stage",""))))</f>
        <v/>
      </c>
      <c r="D618">
        <f>IF(MONTH(B618)=1,'General Calculation'!$E$22,IF(MONTH(B618)=2,'General Calculation'!$F$22,IF(MONTH(B618)=3,'General Calculation'!$G$22,IF(MONTH(B618)=4,'General Calculation'!$H$22,IF(MONTH(B618)=5,'General Calculation'!$I$22,IF(MONTH(B618)=6,'General Calculation'!$J$22,IF(MONTH(B618)=7,'General Calculation'!$K$22,IF(MONTH(B618)=8,'General Calculation'!$L$22,IF(MONTH(B618)=9,'General Calculation'!$M$22,IF(MONTH(B618)=10,'General Calculation'!$N$22,IF(MONTH(B618)=11,'General Calculation'!$O$22,IF(MONTH(B618)=12,'General Calculation'!$P$22,""))))))))))))</f>
        <v>5.3311999999999999</v>
      </c>
      <c r="E618" t="str">
        <f>IF(C618="Initial Stage",'Calculation Sheet Crop 1'!$M$6,IF(C618="Crop Development Phase",'Calculation Sheet Crop 1'!$M$7,IF(C618="Mid Season",'Calculation Sheet Crop 1'!$M$8,IF(C618="Late Season Stage",'Calculation Sheet Crop 1'!$M$9,""))))</f>
        <v/>
      </c>
      <c r="F618">
        <f t="shared" si="118"/>
        <v>0</v>
      </c>
      <c r="P618">
        <f t="shared" si="119"/>
        <v>0</v>
      </c>
      <c r="Q618">
        <f t="shared" si="120"/>
        <v>0</v>
      </c>
      <c r="R618">
        <f t="shared" si="121"/>
        <v>0</v>
      </c>
      <c r="S618">
        <f t="shared" si="122"/>
        <v>0</v>
      </c>
      <c r="T618">
        <f t="shared" si="123"/>
        <v>0</v>
      </c>
      <c r="U618">
        <f t="shared" si="124"/>
        <v>0</v>
      </c>
      <c r="V618">
        <f t="shared" si="125"/>
        <v>0</v>
      </c>
      <c r="W618">
        <f t="shared" si="126"/>
        <v>0</v>
      </c>
      <c r="X618">
        <f t="shared" si="127"/>
        <v>0</v>
      </c>
      <c r="Y618">
        <f t="shared" si="128"/>
        <v>0</v>
      </c>
      <c r="Z618">
        <f t="shared" si="129"/>
        <v>0</v>
      </c>
      <c r="AA618">
        <f t="shared" si="130"/>
        <v>0</v>
      </c>
    </row>
    <row r="619" spans="2:27">
      <c r="B619" s="3">
        <v>43348</v>
      </c>
      <c r="C619" t="str">
        <f>IF(AND(B619&gt;='Calculation Sheet Crop 1'!$K$6,B619&lt;='Calculation Sheet Crop 1'!$L$6),"Initial Stage",IF(AND(B619+1&gt;'Calculation Sheet Crop 1'!$K$7,B619&lt;='Calculation Sheet Crop 1'!$L$7),"Crop Development Phase",IF(AND(B619+1&gt;'Calculation Sheet Crop 1'!$K$8,B619&lt;'Calculation Sheet Crop 1'!$L$8+1),"Mid Season",IF(AND(B619+1&gt;'Calculation Sheet Crop 1'!$K$9,B619-1&lt;'Calculation Sheet Crop 1'!$L$9),"Late Season Stage",""))))</f>
        <v/>
      </c>
      <c r="D619">
        <f>IF(MONTH(B619)=1,'General Calculation'!$E$22,IF(MONTH(B619)=2,'General Calculation'!$F$22,IF(MONTH(B619)=3,'General Calculation'!$G$22,IF(MONTH(B619)=4,'General Calculation'!$H$22,IF(MONTH(B619)=5,'General Calculation'!$I$22,IF(MONTH(B619)=6,'General Calculation'!$J$22,IF(MONTH(B619)=7,'General Calculation'!$K$22,IF(MONTH(B619)=8,'General Calculation'!$L$22,IF(MONTH(B619)=9,'General Calculation'!$M$22,IF(MONTH(B619)=10,'General Calculation'!$N$22,IF(MONTH(B619)=11,'General Calculation'!$O$22,IF(MONTH(B619)=12,'General Calculation'!$P$22,""))))))))))))</f>
        <v>5.3311999999999999</v>
      </c>
      <c r="E619" t="str">
        <f>IF(C619="Initial Stage",'Calculation Sheet Crop 1'!$M$6,IF(C619="Crop Development Phase",'Calculation Sheet Crop 1'!$M$7,IF(C619="Mid Season",'Calculation Sheet Crop 1'!$M$8,IF(C619="Late Season Stage",'Calculation Sheet Crop 1'!$M$9,""))))</f>
        <v/>
      </c>
      <c r="F619">
        <f t="shared" si="118"/>
        <v>0</v>
      </c>
      <c r="P619">
        <f t="shared" si="119"/>
        <v>0</v>
      </c>
      <c r="Q619">
        <f t="shared" si="120"/>
        <v>0</v>
      </c>
      <c r="R619">
        <f t="shared" si="121"/>
        <v>0</v>
      </c>
      <c r="S619">
        <f t="shared" si="122"/>
        <v>0</v>
      </c>
      <c r="T619">
        <f t="shared" si="123"/>
        <v>0</v>
      </c>
      <c r="U619">
        <f t="shared" si="124"/>
        <v>0</v>
      </c>
      <c r="V619">
        <f t="shared" si="125"/>
        <v>0</v>
      </c>
      <c r="W619">
        <f t="shared" si="126"/>
        <v>0</v>
      </c>
      <c r="X619">
        <f t="shared" si="127"/>
        <v>0</v>
      </c>
      <c r="Y619">
        <f t="shared" si="128"/>
        <v>0</v>
      </c>
      <c r="Z619">
        <f t="shared" si="129"/>
        <v>0</v>
      </c>
      <c r="AA619">
        <f t="shared" si="130"/>
        <v>0</v>
      </c>
    </row>
    <row r="620" spans="2:27">
      <c r="B620" s="3">
        <v>43349</v>
      </c>
      <c r="C620" t="str">
        <f>IF(AND(B620&gt;='Calculation Sheet Crop 1'!$K$6,B620&lt;='Calculation Sheet Crop 1'!$L$6),"Initial Stage",IF(AND(B620+1&gt;'Calculation Sheet Crop 1'!$K$7,B620&lt;='Calculation Sheet Crop 1'!$L$7),"Crop Development Phase",IF(AND(B620+1&gt;'Calculation Sheet Crop 1'!$K$8,B620&lt;'Calculation Sheet Crop 1'!$L$8+1),"Mid Season",IF(AND(B620+1&gt;'Calculation Sheet Crop 1'!$K$9,B620-1&lt;'Calculation Sheet Crop 1'!$L$9),"Late Season Stage",""))))</f>
        <v/>
      </c>
      <c r="D620">
        <f>IF(MONTH(B620)=1,'General Calculation'!$E$22,IF(MONTH(B620)=2,'General Calculation'!$F$22,IF(MONTH(B620)=3,'General Calculation'!$G$22,IF(MONTH(B620)=4,'General Calculation'!$H$22,IF(MONTH(B620)=5,'General Calculation'!$I$22,IF(MONTH(B620)=6,'General Calculation'!$J$22,IF(MONTH(B620)=7,'General Calculation'!$K$22,IF(MONTH(B620)=8,'General Calculation'!$L$22,IF(MONTH(B620)=9,'General Calculation'!$M$22,IF(MONTH(B620)=10,'General Calculation'!$N$22,IF(MONTH(B620)=11,'General Calculation'!$O$22,IF(MONTH(B620)=12,'General Calculation'!$P$22,""))))))))))))</f>
        <v>5.3311999999999999</v>
      </c>
      <c r="E620" t="str">
        <f>IF(C620="Initial Stage",'Calculation Sheet Crop 1'!$M$6,IF(C620="Crop Development Phase",'Calculation Sheet Crop 1'!$M$7,IF(C620="Mid Season",'Calculation Sheet Crop 1'!$M$8,IF(C620="Late Season Stage",'Calculation Sheet Crop 1'!$M$9,""))))</f>
        <v/>
      </c>
      <c r="F620">
        <f t="shared" si="118"/>
        <v>0</v>
      </c>
      <c r="P620">
        <f t="shared" si="119"/>
        <v>0</v>
      </c>
      <c r="Q620">
        <f t="shared" si="120"/>
        <v>0</v>
      </c>
      <c r="R620">
        <f t="shared" si="121"/>
        <v>0</v>
      </c>
      <c r="S620">
        <f t="shared" si="122"/>
        <v>0</v>
      </c>
      <c r="T620">
        <f t="shared" si="123"/>
        <v>0</v>
      </c>
      <c r="U620">
        <f t="shared" si="124"/>
        <v>0</v>
      </c>
      <c r="V620">
        <f t="shared" si="125"/>
        <v>0</v>
      </c>
      <c r="W620">
        <f t="shared" si="126"/>
        <v>0</v>
      </c>
      <c r="X620">
        <f t="shared" si="127"/>
        <v>0</v>
      </c>
      <c r="Y620">
        <f t="shared" si="128"/>
        <v>0</v>
      </c>
      <c r="Z620">
        <f t="shared" si="129"/>
        <v>0</v>
      </c>
      <c r="AA620">
        <f t="shared" si="130"/>
        <v>0</v>
      </c>
    </row>
    <row r="621" spans="2:27">
      <c r="B621" s="3">
        <v>43350</v>
      </c>
      <c r="C621" t="str">
        <f>IF(AND(B621&gt;='Calculation Sheet Crop 1'!$K$6,B621&lt;='Calculation Sheet Crop 1'!$L$6),"Initial Stage",IF(AND(B621+1&gt;'Calculation Sheet Crop 1'!$K$7,B621&lt;='Calculation Sheet Crop 1'!$L$7),"Crop Development Phase",IF(AND(B621+1&gt;'Calculation Sheet Crop 1'!$K$8,B621&lt;'Calculation Sheet Crop 1'!$L$8+1),"Mid Season",IF(AND(B621+1&gt;'Calculation Sheet Crop 1'!$K$9,B621-1&lt;'Calculation Sheet Crop 1'!$L$9),"Late Season Stage",""))))</f>
        <v/>
      </c>
      <c r="D621">
        <f>IF(MONTH(B621)=1,'General Calculation'!$E$22,IF(MONTH(B621)=2,'General Calculation'!$F$22,IF(MONTH(B621)=3,'General Calculation'!$G$22,IF(MONTH(B621)=4,'General Calculation'!$H$22,IF(MONTH(B621)=5,'General Calculation'!$I$22,IF(MONTH(B621)=6,'General Calculation'!$J$22,IF(MONTH(B621)=7,'General Calculation'!$K$22,IF(MONTH(B621)=8,'General Calculation'!$L$22,IF(MONTH(B621)=9,'General Calculation'!$M$22,IF(MONTH(B621)=10,'General Calculation'!$N$22,IF(MONTH(B621)=11,'General Calculation'!$O$22,IF(MONTH(B621)=12,'General Calculation'!$P$22,""))))))))))))</f>
        <v>5.3311999999999999</v>
      </c>
      <c r="E621" t="str">
        <f>IF(C621="Initial Stage",'Calculation Sheet Crop 1'!$M$6,IF(C621="Crop Development Phase",'Calculation Sheet Crop 1'!$M$7,IF(C621="Mid Season",'Calculation Sheet Crop 1'!$M$8,IF(C621="Late Season Stage",'Calculation Sheet Crop 1'!$M$9,""))))</f>
        <v/>
      </c>
      <c r="F621">
        <f t="shared" si="118"/>
        <v>0</v>
      </c>
      <c r="P621">
        <f t="shared" si="119"/>
        <v>0</v>
      </c>
      <c r="Q621">
        <f t="shared" si="120"/>
        <v>0</v>
      </c>
      <c r="R621">
        <f t="shared" si="121"/>
        <v>0</v>
      </c>
      <c r="S621">
        <f t="shared" si="122"/>
        <v>0</v>
      </c>
      <c r="T621">
        <f t="shared" si="123"/>
        <v>0</v>
      </c>
      <c r="U621">
        <f t="shared" si="124"/>
        <v>0</v>
      </c>
      <c r="V621">
        <f t="shared" si="125"/>
        <v>0</v>
      </c>
      <c r="W621">
        <f t="shared" si="126"/>
        <v>0</v>
      </c>
      <c r="X621">
        <f t="shared" si="127"/>
        <v>0</v>
      </c>
      <c r="Y621">
        <f t="shared" si="128"/>
        <v>0</v>
      </c>
      <c r="Z621">
        <f t="shared" si="129"/>
        <v>0</v>
      </c>
      <c r="AA621">
        <f t="shared" si="130"/>
        <v>0</v>
      </c>
    </row>
    <row r="622" spans="2:27">
      <c r="B622" s="3">
        <v>43351</v>
      </c>
      <c r="C622" t="str">
        <f>IF(AND(B622&gt;='Calculation Sheet Crop 1'!$K$6,B622&lt;='Calculation Sheet Crop 1'!$L$6),"Initial Stage",IF(AND(B622+1&gt;'Calculation Sheet Crop 1'!$K$7,B622&lt;='Calculation Sheet Crop 1'!$L$7),"Crop Development Phase",IF(AND(B622+1&gt;'Calculation Sheet Crop 1'!$K$8,B622&lt;'Calculation Sheet Crop 1'!$L$8+1),"Mid Season",IF(AND(B622+1&gt;'Calculation Sheet Crop 1'!$K$9,B622-1&lt;'Calculation Sheet Crop 1'!$L$9),"Late Season Stage",""))))</f>
        <v/>
      </c>
      <c r="D622">
        <f>IF(MONTH(B622)=1,'General Calculation'!$E$22,IF(MONTH(B622)=2,'General Calculation'!$F$22,IF(MONTH(B622)=3,'General Calculation'!$G$22,IF(MONTH(B622)=4,'General Calculation'!$H$22,IF(MONTH(B622)=5,'General Calculation'!$I$22,IF(MONTH(B622)=6,'General Calculation'!$J$22,IF(MONTH(B622)=7,'General Calculation'!$K$22,IF(MONTH(B622)=8,'General Calculation'!$L$22,IF(MONTH(B622)=9,'General Calculation'!$M$22,IF(MONTH(B622)=10,'General Calculation'!$N$22,IF(MONTH(B622)=11,'General Calculation'!$O$22,IF(MONTH(B622)=12,'General Calculation'!$P$22,""))))))))))))</f>
        <v>5.3311999999999999</v>
      </c>
      <c r="E622" t="str">
        <f>IF(C622="Initial Stage",'Calculation Sheet Crop 1'!$M$6,IF(C622="Crop Development Phase",'Calculation Sheet Crop 1'!$M$7,IF(C622="Mid Season",'Calculation Sheet Crop 1'!$M$8,IF(C622="Late Season Stage",'Calculation Sheet Crop 1'!$M$9,""))))</f>
        <v/>
      </c>
      <c r="F622">
        <f t="shared" si="118"/>
        <v>0</v>
      </c>
      <c r="P622">
        <f t="shared" si="119"/>
        <v>0</v>
      </c>
      <c r="Q622">
        <f t="shared" si="120"/>
        <v>0</v>
      </c>
      <c r="R622">
        <f t="shared" si="121"/>
        <v>0</v>
      </c>
      <c r="S622">
        <f t="shared" si="122"/>
        <v>0</v>
      </c>
      <c r="T622">
        <f t="shared" si="123"/>
        <v>0</v>
      </c>
      <c r="U622">
        <f t="shared" si="124"/>
        <v>0</v>
      </c>
      <c r="V622">
        <f t="shared" si="125"/>
        <v>0</v>
      </c>
      <c r="W622">
        <f t="shared" si="126"/>
        <v>0</v>
      </c>
      <c r="X622">
        <f t="shared" si="127"/>
        <v>0</v>
      </c>
      <c r="Y622">
        <f t="shared" si="128"/>
        <v>0</v>
      </c>
      <c r="Z622">
        <f t="shared" si="129"/>
        <v>0</v>
      </c>
      <c r="AA622">
        <f t="shared" si="130"/>
        <v>0</v>
      </c>
    </row>
    <row r="623" spans="2:27">
      <c r="B623" s="3">
        <v>43352</v>
      </c>
      <c r="C623" t="str">
        <f>IF(AND(B623&gt;='Calculation Sheet Crop 1'!$K$6,B623&lt;='Calculation Sheet Crop 1'!$L$6),"Initial Stage",IF(AND(B623+1&gt;'Calculation Sheet Crop 1'!$K$7,B623&lt;='Calculation Sheet Crop 1'!$L$7),"Crop Development Phase",IF(AND(B623+1&gt;'Calculation Sheet Crop 1'!$K$8,B623&lt;'Calculation Sheet Crop 1'!$L$8+1),"Mid Season",IF(AND(B623+1&gt;'Calculation Sheet Crop 1'!$K$9,B623-1&lt;'Calculation Sheet Crop 1'!$L$9),"Late Season Stage",""))))</f>
        <v/>
      </c>
      <c r="D623">
        <f>IF(MONTH(B623)=1,'General Calculation'!$E$22,IF(MONTH(B623)=2,'General Calculation'!$F$22,IF(MONTH(B623)=3,'General Calculation'!$G$22,IF(MONTH(B623)=4,'General Calculation'!$H$22,IF(MONTH(B623)=5,'General Calculation'!$I$22,IF(MONTH(B623)=6,'General Calculation'!$J$22,IF(MONTH(B623)=7,'General Calculation'!$K$22,IF(MONTH(B623)=8,'General Calculation'!$L$22,IF(MONTH(B623)=9,'General Calculation'!$M$22,IF(MONTH(B623)=10,'General Calculation'!$N$22,IF(MONTH(B623)=11,'General Calculation'!$O$22,IF(MONTH(B623)=12,'General Calculation'!$P$22,""))))))))))))</f>
        <v>5.3311999999999999</v>
      </c>
      <c r="E623" t="str">
        <f>IF(C623="Initial Stage",'Calculation Sheet Crop 1'!$M$6,IF(C623="Crop Development Phase",'Calculation Sheet Crop 1'!$M$7,IF(C623="Mid Season",'Calculation Sheet Crop 1'!$M$8,IF(C623="Late Season Stage",'Calculation Sheet Crop 1'!$M$9,""))))</f>
        <v/>
      </c>
      <c r="F623">
        <f t="shared" si="118"/>
        <v>0</v>
      </c>
      <c r="P623">
        <f t="shared" si="119"/>
        <v>0</v>
      </c>
      <c r="Q623">
        <f t="shared" si="120"/>
        <v>0</v>
      </c>
      <c r="R623">
        <f t="shared" si="121"/>
        <v>0</v>
      </c>
      <c r="S623">
        <f t="shared" si="122"/>
        <v>0</v>
      </c>
      <c r="T623">
        <f t="shared" si="123"/>
        <v>0</v>
      </c>
      <c r="U623">
        <f t="shared" si="124"/>
        <v>0</v>
      </c>
      <c r="V623">
        <f t="shared" si="125"/>
        <v>0</v>
      </c>
      <c r="W623">
        <f t="shared" si="126"/>
        <v>0</v>
      </c>
      <c r="X623">
        <f t="shared" si="127"/>
        <v>0</v>
      </c>
      <c r="Y623">
        <f t="shared" si="128"/>
        <v>0</v>
      </c>
      <c r="Z623">
        <f t="shared" si="129"/>
        <v>0</v>
      </c>
      <c r="AA623">
        <f t="shared" si="130"/>
        <v>0</v>
      </c>
    </row>
    <row r="624" spans="2:27">
      <c r="B624" s="3">
        <v>43353</v>
      </c>
      <c r="C624" t="str">
        <f>IF(AND(B624&gt;='Calculation Sheet Crop 1'!$K$6,B624&lt;='Calculation Sheet Crop 1'!$L$6),"Initial Stage",IF(AND(B624+1&gt;'Calculation Sheet Crop 1'!$K$7,B624&lt;='Calculation Sheet Crop 1'!$L$7),"Crop Development Phase",IF(AND(B624+1&gt;'Calculation Sheet Crop 1'!$K$8,B624&lt;'Calculation Sheet Crop 1'!$L$8+1),"Mid Season",IF(AND(B624+1&gt;'Calculation Sheet Crop 1'!$K$9,B624-1&lt;'Calculation Sheet Crop 1'!$L$9),"Late Season Stage",""))))</f>
        <v/>
      </c>
      <c r="D624">
        <f>IF(MONTH(B624)=1,'General Calculation'!$E$22,IF(MONTH(B624)=2,'General Calculation'!$F$22,IF(MONTH(B624)=3,'General Calculation'!$G$22,IF(MONTH(B624)=4,'General Calculation'!$H$22,IF(MONTH(B624)=5,'General Calculation'!$I$22,IF(MONTH(B624)=6,'General Calculation'!$J$22,IF(MONTH(B624)=7,'General Calculation'!$K$22,IF(MONTH(B624)=8,'General Calculation'!$L$22,IF(MONTH(B624)=9,'General Calculation'!$M$22,IF(MONTH(B624)=10,'General Calculation'!$N$22,IF(MONTH(B624)=11,'General Calculation'!$O$22,IF(MONTH(B624)=12,'General Calculation'!$P$22,""))))))))))))</f>
        <v>5.3311999999999999</v>
      </c>
      <c r="E624" t="str">
        <f>IF(C624="Initial Stage",'Calculation Sheet Crop 1'!$M$6,IF(C624="Crop Development Phase",'Calculation Sheet Crop 1'!$M$7,IF(C624="Mid Season",'Calculation Sheet Crop 1'!$M$8,IF(C624="Late Season Stage",'Calculation Sheet Crop 1'!$M$9,""))))</f>
        <v/>
      </c>
      <c r="F624">
        <f t="shared" si="118"/>
        <v>0</v>
      </c>
      <c r="P624">
        <f t="shared" si="119"/>
        <v>0</v>
      </c>
      <c r="Q624">
        <f t="shared" si="120"/>
        <v>0</v>
      </c>
      <c r="R624">
        <f t="shared" si="121"/>
        <v>0</v>
      </c>
      <c r="S624">
        <f t="shared" si="122"/>
        <v>0</v>
      </c>
      <c r="T624">
        <f t="shared" si="123"/>
        <v>0</v>
      </c>
      <c r="U624">
        <f t="shared" si="124"/>
        <v>0</v>
      </c>
      <c r="V624">
        <f t="shared" si="125"/>
        <v>0</v>
      </c>
      <c r="W624">
        <f t="shared" si="126"/>
        <v>0</v>
      </c>
      <c r="X624">
        <f t="shared" si="127"/>
        <v>0</v>
      </c>
      <c r="Y624">
        <f t="shared" si="128"/>
        <v>0</v>
      </c>
      <c r="Z624">
        <f t="shared" si="129"/>
        <v>0</v>
      </c>
      <c r="AA624">
        <f t="shared" si="130"/>
        <v>0</v>
      </c>
    </row>
    <row r="625" spans="2:27">
      <c r="B625" s="3">
        <v>43354</v>
      </c>
      <c r="C625" t="str">
        <f>IF(AND(B625&gt;='Calculation Sheet Crop 1'!$K$6,B625&lt;='Calculation Sheet Crop 1'!$L$6),"Initial Stage",IF(AND(B625+1&gt;'Calculation Sheet Crop 1'!$K$7,B625&lt;='Calculation Sheet Crop 1'!$L$7),"Crop Development Phase",IF(AND(B625+1&gt;'Calculation Sheet Crop 1'!$K$8,B625&lt;'Calculation Sheet Crop 1'!$L$8+1),"Mid Season",IF(AND(B625+1&gt;'Calculation Sheet Crop 1'!$K$9,B625-1&lt;'Calculation Sheet Crop 1'!$L$9),"Late Season Stage",""))))</f>
        <v/>
      </c>
      <c r="D625">
        <f>IF(MONTH(B625)=1,'General Calculation'!$E$22,IF(MONTH(B625)=2,'General Calculation'!$F$22,IF(MONTH(B625)=3,'General Calculation'!$G$22,IF(MONTH(B625)=4,'General Calculation'!$H$22,IF(MONTH(B625)=5,'General Calculation'!$I$22,IF(MONTH(B625)=6,'General Calculation'!$J$22,IF(MONTH(B625)=7,'General Calculation'!$K$22,IF(MONTH(B625)=8,'General Calculation'!$L$22,IF(MONTH(B625)=9,'General Calculation'!$M$22,IF(MONTH(B625)=10,'General Calculation'!$N$22,IF(MONTH(B625)=11,'General Calculation'!$O$22,IF(MONTH(B625)=12,'General Calculation'!$P$22,""))))))))))))</f>
        <v>5.3311999999999999</v>
      </c>
      <c r="E625" t="str">
        <f>IF(C625="Initial Stage",'Calculation Sheet Crop 1'!$M$6,IF(C625="Crop Development Phase",'Calculation Sheet Crop 1'!$M$7,IF(C625="Mid Season",'Calculation Sheet Crop 1'!$M$8,IF(C625="Late Season Stage",'Calculation Sheet Crop 1'!$M$9,""))))</f>
        <v/>
      </c>
      <c r="F625">
        <f t="shared" si="118"/>
        <v>0</v>
      </c>
      <c r="P625">
        <f t="shared" si="119"/>
        <v>0</v>
      </c>
      <c r="Q625">
        <f t="shared" si="120"/>
        <v>0</v>
      </c>
      <c r="R625">
        <f t="shared" si="121"/>
        <v>0</v>
      </c>
      <c r="S625">
        <f t="shared" si="122"/>
        <v>0</v>
      </c>
      <c r="T625">
        <f t="shared" si="123"/>
        <v>0</v>
      </c>
      <c r="U625">
        <f t="shared" si="124"/>
        <v>0</v>
      </c>
      <c r="V625">
        <f t="shared" si="125"/>
        <v>0</v>
      </c>
      <c r="W625">
        <f t="shared" si="126"/>
        <v>0</v>
      </c>
      <c r="X625">
        <f t="shared" si="127"/>
        <v>0</v>
      </c>
      <c r="Y625">
        <f t="shared" si="128"/>
        <v>0</v>
      </c>
      <c r="Z625">
        <f t="shared" si="129"/>
        <v>0</v>
      </c>
      <c r="AA625">
        <f t="shared" si="130"/>
        <v>0</v>
      </c>
    </row>
    <row r="626" spans="2:27">
      <c r="B626" s="3">
        <v>43355</v>
      </c>
      <c r="C626" t="str">
        <f>IF(AND(B626&gt;='Calculation Sheet Crop 1'!$K$6,B626&lt;='Calculation Sheet Crop 1'!$L$6),"Initial Stage",IF(AND(B626+1&gt;'Calculation Sheet Crop 1'!$K$7,B626&lt;='Calculation Sheet Crop 1'!$L$7),"Crop Development Phase",IF(AND(B626+1&gt;'Calculation Sheet Crop 1'!$K$8,B626&lt;'Calculation Sheet Crop 1'!$L$8+1),"Mid Season",IF(AND(B626+1&gt;'Calculation Sheet Crop 1'!$K$9,B626-1&lt;'Calculation Sheet Crop 1'!$L$9),"Late Season Stage",""))))</f>
        <v/>
      </c>
      <c r="D626">
        <f>IF(MONTH(B626)=1,'General Calculation'!$E$22,IF(MONTH(B626)=2,'General Calculation'!$F$22,IF(MONTH(B626)=3,'General Calculation'!$G$22,IF(MONTH(B626)=4,'General Calculation'!$H$22,IF(MONTH(B626)=5,'General Calculation'!$I$22,IF(MONTH(B626)=6,'General Calculation'!$J$22,IF(MONTH(B626)=7,'General Calculation'!$K$22,IF(MONTH(B626)=8,'General Calculation'!$L$22,IF(MONTH(B626)=9,'General Calculation'!$M$22,IF(MONTH(B626)=10,'General Calculation'!$N$22,IF(MONTH(B626)=11,'General Calculation'!$O$22,IF(MONTH(B626)=12,'General Calculation'!$P$22,""))))))))))))</f>
        <v>5.3311999999999999</v>
      </c>
      <c r="E626" t="str">
        <f>IF(C626="Initial Stage",'Calculation Sheet Crop 1'!$M$6,IF(C626="Crop Development Phase",'Calculation Sheet Crop 1'!$M$7,IF(C626="Mid Season",'Calculation Sheet Crop 1'!$M$8,IF(C626="Late Season Stage",'Calculation Sheet Crop 1'!$M$9,""))))</f>
        <v/>
      </c>
      <c r="F626">
        <f t="shared" si="118"/>
        <v>0</v>
      </c>
      <c r="P626">
        <f t="shared" si="119"/>
        <v>0</v>
      </c>
      <c r="Q626">
        <f t="shared" si="120"/>
        <v>0</v>
      </c>
      <c r="R626">
        <f t="shared" si="121"/>
        <v>0</v>
      </c>
      <c r="S626">
        <f t="shared" si="122"/>
        <v>0</v>
      </c>
      <c r="T626">
        <f t="shared" si="123"/>
        <v>0</v>
      </c>
      <c r="U626">
        <f t="shared" si="124"/>
        <v>0</v>
      </c>
      <c r="V626">
        <f t="shared" si="125"/>
        <v>0</v>
      </c>
      <c r="W626">
        <f t="shared" si="126"/>
        <v>0</v>
      </c>
      <c r="X626">
        <f t="shared" si="127"/>
        <v>0</v>
      </c>
      <c r="Y626">
        <f t="shared" si="128"/>
        <v>0</v>
      </c>
      <c r="Z626">
        <f t="shared" si="129"/>
        <v>0</v>
      </c>
      <c r="AA626">
        <f t="shared" si="130"/>
        <v>0</v>
      </c>
    </row>
    <row r="627" spans="2:27">
      <c r="B627" s="3">
        <v>43356</v>
      </c>
      <c r="C627" t="str">
        <f>IF(AND(B627&gt;='Calculation Sheet Crop 1'!$K$6,B627&lt;='Calculation Sheet Crop 1'!$L$6),"Initial Stage",IF(AND(B627+1&gt;'Calculation Sheet Crop 1'!$K$7,B627&lt;='Calculation Sheet Crop 1'!$L$7),"Crop Development Phase",IF(AND(B627+1&gt;'Calculation Sheet Crop 1'!$K$8,B627&lt;'Calculation Sheet Crop 1'!$L$8+1),"Mid Season",IF(AND(B627+1&gt;'Calculation Sheet Crop 1'!$K$9,B627-1&lt;'Calculation Sheet Crop 1'!$L$9),"Late Season Stage",""))))</f>
        <v/>
      </c>
      <c r="D627">
        <f>IF(MONTH(B627)=1,'General Calculation'!$E$22,IF(MONTH(B627)=2,'General Calculation'!$F$22,IF(MONTH(B627)=3,'General Calculation'!$G$22,IF(MONTH(B627)=4,'General Calculation'!$H$22,IF(MONTH(B627)=5,'General Calculation'!$I$22,IF(MONTH(B627)=6,'General Calculation'!$J$22,IF(MONTH(B627)=7,'General Calculation'!$K$22,IF(MONTH(B627)=8,'General Calculation'!$L$22,IF(MONTH(B627)=9,'General Calculation'!$M$22,IF(MONTH(B627)=10,'General Calculation'!$N$22,IF(MONTH(B627)=11,'General Calculation'!$O$22,IF(MONTH(B627)=12,'General Calculation'!$P$22,""))))))))))))</f>
        <v>5.3311999999999999</v>
      </c>
      <c r="E627" t="str">
        <f>IF(C627="Initial Stage",'Calculation Sheet Crop 1'!$M$6,IF(C627="Crop Development Phase",'Calculation Sheet Crop 1'!$M$7,IF(C627="Mid Season",'Calculation Sheet Crop 1'!$M$8,IF(C627="Late Season Stage",'Calculation Sheet Crop 1'!$M$9,""))))</f>
        <v/>
      </c>
      <c r="F627">
        <f t="shared" si="118"/>
        <v>0</v>
      </c>
      <c r="P627">
        <f t="shared" si="119"/>
        <v>0</v>
      </c>
      <c r="Q627">
        <f t="shared" si="120"/>
        <v>0</v>
      </c>
      <c r="R627">
        <f t="shared" si="121"/>
        <v>0</v>
      </c>
      <c r="S627">
        <f t="shared" si="122"/>
        <v>0</v>
      </c>
      <c r="T627">
        <f t="shared" si="123"/>
        <v>0</v>
      </c>
      <c r="U627">
        <f t="shared" si="124"/>
        <v>0</v>
      </c>
      <c r="V627">
        <f t="shared" si="125"/>
        <v>0</v>
      </c>
      <c r="W627">
        <f t="shared" si="126"/>
        <v>0</v>
      </c>
      <c r="X627">
        <f t="shared" si="127"/>
        <v>0</v>
      </c>
      <c r="Y627">
        <f t="shared" si="128"/>
        <v>0</v>
      </c>
      <c r="Z627">
        <f t="shared" si="129"/>
        <v>0</v>
      </c>
      <c r="AA627">
        <f t="shared" si="130"/>
        <v>0</v>
      </c>
    </row>
    <row r="628" spans="2:27">
      <c r="B628" s="3">
        <v>43357</v>
      </c>
      <c r="C628" t="str">
        <f>IF(AND(B628&gt;='Calculation Sheet Crop 1'!$K$6,B628&lt;='Calculation Sheet Crop 1'!$L$6),"Initial Stage",IF(AND(B628+1&gt;'Calculation Sheet Crop 1'!$K$7,B628&lt;='Calculation Sheet Crop 1'!$L$7),"Crop Development Phase",IF(AND(B628+1&gt;'Calculation Sheet Crop 1'!$K$8,B628&lt;'Calculation Sheet Crop 1'!$L$8+1),"Mid Season",IF(AND(B628+1&gt;'Calculation Sheet Crop 1'!$K$9,B628-1&lt;'Calculation Sheet Crop 1'!$L$9),"Late Season Stage",""))))</f>
        <v/>
      </c>
      <c r="D628">
        <f>IF(MONTH(B628)=1,'General Calculation'!$E$22,IF(MONTH(B628)=2,'General Calculation'!$F$22,IF(MONTH(B628)=3,'General Calculation'!$G$22,IF(MONTH(B628)=4,'General Calculation'!$H$22,IF(MONTH(B628)=5,'General Calculation'!$I$22,IF(MONTH(B628)=6,'General Calculation'!$J$22,IF(MONTH(B628)=7,'General Calculation'!$K$22,IF(MONTH(B628)=8,'General Calculation'!$L$22,IF(MONTH(B628)=9,'General Calculation'!$M$22,IF(MONTH(B628)=10,'General Calculation'!$N$22,IF(MONTH(B628)=11,'General Calculation'!$O$22,IF(MONTH(B628)=12,'General Calculation'!$P$22,""))))))))))))</f>
        <v>5.3311999999999999</v>
      </c>
      <c r="E628" t="str">
        <f>IF(C628="Initial Stage",'Calculation Sheet Crop 1'!$M$6,IF(C628="Crop Development Phase",'Calculation Sheet Crop 1'!$M$7,IF(C628="Mid Season",'Calculation Sheet Crop 1'!$M$8,IF(C628="Late Season Stage",'Calculation Sheet Crop 1'!$M$9,""))))</f>
        <v/>
      </c>
      <c r="F628">
        <f t="shared" si="118"/>
        <v>0</v>
      </c>
      <c r="P628">
        <f t="shared" si="119"/>
        <v>0</v>
      </c>
      <c r="Q628">
        <f t="shared" si="120"/>
        <v>0</v>
      </c>
      <c r="R628">
        <f t="shared" si="121"/>
        <v>0</v>
      </c>
      <c r="S628">
        <f t="shared" si="122"/>
        <v>0</v>
      </c>
      <c r="T628">
        <f t="shared" si="123"/>
        <v>0</v>
      </c>
      <c r="U628">
        <f t="shared" si="124"/>
        <v>0</v>
      </c>
      <c r="V628">
        <f t="shared" si="125"/>
        <v>0</v>
      </c>
      <c r="W628">
        <f t="shared" si="126"/>
        <v>0</v>
      </c>
      <c r="X628">
        <f t="shared" si="127"/>
        <v>0</v>
      </c>
      <c r="Y628">
        <f t="shared" si="128"/>
        <v>0</v>
      </c>
      <c r="Z628">
        <f t="shared" si="129"/>
        <v>0</v>
      </c>
      <c r="AA628">
        <f t="shared" si="130"/>
        <v>0</v>
      </c>
    </row>
    <row r="629" spans="2:27">
      <c r="B629" s="3">
        <v>43358</v>
      </c>
      <c r="C629" t="str">
        <f>IF(AND(B629&gt;='Calculation Sheet Crop 1'!$K$6,B629&lt;='Calculation Sheet Crop 1'!$L$6),"Initial Stage",IF(AND(B629+1&gt;'Calculation Sheet Crop 1'!$K$7,B629&lt;='Calculation Sheet Crop 1'!$L$7),"Crop Development Phase",IF(AND(B629+1&gt;'Calculation Sheet Crop 1'!$K$8,B629&lt;'Calculation Sheet Crop 1'!$L$8+1),"Mid Season",IF(AND(B629+1&gt;'Calculation Sheet Crop 1'!$K$9,B629-1&lt;'Calculation Sheet Crop 1'!$L$9),"Late Season Stage",""))))</f>
        <v/>
      </c>
      <c r="D629">
        <f>IF(MONTH(B629)=1,'General Calculation'!$E$22,IF(MONTH(B629)=2,'General Calculation'!$F$22,IF(MONTH(B629)=3,'General Calculation'!$G$22,IF(MONTH(B629)=4,'General Calculation'!$H$22,IF(MONTH(B629)=5,'General Calculation'!$I$22,IF(MONTH(B629)=6,'General Calculation'!$J$22,IF(MONTH(B629)=7,'General Calculation'!$K$22,IF(MONTH(B629)=8,'General Calculation'!$L$22,IF(MONTH(B629)=9,'General Calculation'!$M$22,IF(MONTH(B629)=10,'General Calculation'!$N$22,IF(MONTH(B629)=11,'General Calculation'!$O$22,IF(MONTH(B629)=12,'General Calculation'!$P$22,""))))))))))))</f>
        <v>5.3311999999999999</v>
      </c>
      <c r="E629" t="str">
        <f>IF(C629="Initial Stage",'Calculation Sheet Crop 1'!$M$6,IF(C629="Crop Development Phase",'Calculation Sheet Crop 1'!$M$7,IF(C629="Mid Season",'Calculation Sheet Crop 1'!$M$8,IF(C629="Late Season Stage",'Calculation Sheet Crop 1'!$M$9,""))))</f>
        <v/>
      </c>
      <c r="F629">
        <f t="shared" si="118"/>
        <v>0</v>
      </c>
      <c r="P629">
        <f t="shared" si="119"/>
        <v>0</v>
      </c>
      <c r="Q629">
        <f t="shared" si="120"/>
        <v>0</v>
      </c>
      <c r="R629">
        <f t="shared" si="121"/>
        <v>0</v>
      </c>
      <c r="S629">
        <f t="shared" si="122"/>
        <v>0</v>
      </c>
      <c r="T629">
        <f t="shared" si="123"/>
        <v>0</v>
      </c>
      <c r="U629">
        <f t="shared" si="124"/>
        <v>0</v>
      </c>
      <c r="V629">
        <f t="shared" si="125"/>
        <v>0</v>
      </c>
      <c r="W629">
        <f t="shared" si="126"/>
        <v>0</v>
      </c>
      <c r="X629">
        <f t="shared" si="127"/>
        <v>0</v>
      </c>
      <c r="Y629">
        <f t="shared" si="128"/>
        <v>0</v>
      </c>
      <c r="Z629">
        <f t="shared" si="129"/>
        <v>0</v>
      </c>
      <c r="AA629">
        <f t="shared" si="130"/>
        <v>0</v>
      </c>
    </row>
    <row r="630" spans="2:27">
      <c r="B630" s="3">
        <v>43359</v>
      </c>
      <c r="C630" t="str">
        <f>IF(AND(B630&gt;='Calculation Sheet Crop 1'!$K$6,B630&lt;='Calculation Sheet Crop 1'!$L$6),"Initial Stage",IF(AND(B630+1&gt;'Calculation Sheet Crop 1'!$K$7,B630&lt;='Calculation Sheet Crop 1'!$L$7),"Crop Development Phase",IF(AND(B630+1&gt;'Calculation Sheet Crop 1'!$K$8,B630&lt;'Calculation Sheet Crop 1'!$L$8+1),"Mid Season",IF(AND(B630+1&gt;'Calculation Sheet Crop 1'!$K$9,B630-1&lt;'Calculation Sheet Crop 1'!$L$9),"Late Season Stage",""))))</f>
        <v/>
      </c>
      <c r="D630">
        <f>IF(MONTH(B630)=1,'General Calculation'!$E$22,IF(MONTH(B630)=2,'General Calculation'!$F$22,IF(MONTH(B630)=3,'General Calculation'!$G$22,IF(MONTH(B630)=4,'General Calculation'!$H$22,IF(MONTH(B630)=5,'General Calculation'!$I$22,IF(MONTH(B630)=6,'General Calculation'!$J$22,IF(MONTH(B630)=7,'General Calculation'!$K$22,IF(MONTH(B630)=8,'General Calculation'!$L$22,IF(MONTH(B630)=9,'General Calculation'!$M$22,IF(MONTH(B630)=10,'General Calculation'!$N$22,IF(MONTH(B630)=11,'General Calculation'!$O$22,IF(MONTH(B630)=12,'General Calculation'!$P$22,""))))))))))))</f>
        <v>5.3311999999999999</v>
      </c>
      <c r="E630" t="str">
        <f>IF(C630="Initial Stage",'Calculation Sheet Crop 1'!$M$6,IF(C630="Crop Development Phase",'Calculation Sheet Crop 1'!$M$7,IF(C630="Mid Season",'Calculation Sheet Crop 1'!$M$8,IF(C630="Late Season Stage",'Calculation Sheet Crop 1'!$M$9,""))))</f>
        <v/>
      </c>
      <c r="F630">
        <f t="shared" si="118"/>
        <v>0</v>
      </c>
      <c r="P630">
        <f t="shared" si="119"/>
        <v>0</v>
      </c>
      <c r="Q630">
        <f t="shared" si="120"/>
        <v>0</v>
      </c>
      <c r="R630">
        <f t="shared" si="121"/>
        <v>0</v>
      </c>
      <c r="S630">
        <f t="shared" si="122"/>
        <v>0</v>
      </c>
      <c r="T630">
        <f t="shared" si="123"/>
        <v>0</v>
      </c>
      <c r="U630">
        <f t="shared" si="124"/>
        <v>0</v>
      </c>
      <c r="V630">
        <f t="shared" si="125"/>
        <v>0</v>
      </c>
      <c r="W630">
        <f t="shared" si="126"/>
        <v>0</v>
      </c>
      <c r="X630">
        <f t="shared" si="127"/>
        <v>0</v>
      </c>
      <c r="Y630">
        <f t="shared" si="128"/>
        <v>0</v>
      </c>
      <c r="Z630">
        <f t="shared" si="129"/>
        <v>0</v>
      </c>
      <c r="AA630">
        <f t="shared" si="130"/>
        <v>0</v>
      </c>
    </row>
    <row r="631" spans="2:27">
      <c r="B631" s="3">
        <v>43360</v>
      </c>
      <c r="C631" t="str">
        <f>IF(AND(B631&gt;='Calculation Sheet Crop 1'!$K$6,B631&lt;='Calculation Sheet Crop 1'!$L$6),"Initial Stage",IF(AND(B631+1&gt;'Calculation Sheet Crop 1'!$K$7,B631&lt;='Calculation Sheet Crop 1'!$L$7),"Crop Development Phase",IF(AND(B631+1&gt;'Calculation Sheet Crop 1'!$K$8,B631&lt;'Calculation Sheet Crop 1'!$L$8+1),"Mid Season",IF(AND(B631+1&gt;'Calculation Sheet Crop 1'!$K$9,B631-1&lt;'Calculation Sheet Crop 1'!$L$9),"Late Season Stage",""))))</f>
        <v/>
      </c>
      <c r="D631">
        <f>IF(MONTH(B631)=1,'General Calculation'!$E$22,IF(MONTH(B631)=2,'General Calculation'!$F$22,IF(MONTH(B631)=3,'General Calculation'!$G$22,IF(MONTH(B631)=4,'General Calculation'!$H$22,IF(MONTH(B631)=5,'General Calculation'!$I$22,IF(MONTH(B631)=6,'General Calculation'!$J$22,IF(MONTH(B631)=7,'General Calculation'!$K$22,IF(MONTH(B631)=8,'General Calculation'!$L$22,IF(MONTH(B631)=9,'General Calculation'!$M$22,IF(MONTH(B631)=10,'General Calculation'!$N$22,IF(MONTH(B631)=11,'General Calculation'!$O$22,IF(MONTH(B631)=12,'General Calculation'!$P$22,""))))))))))))</f>
        <v>5.3311999999999999</v>
      </c>
      <c r="E631" t="str">
        <f>IF(C631="Initial Stage",'Calculation Sheet Crop 1'!$M$6,IF(C631="Crop Development Phase",'Calculation Sheet Crop 1'!$M$7,IF(C631="Mid Season",'Calculation Sheet Crop 1'!$M$8,IF(C631="Late Season Stage",'Calculation Sheet Crop 1'!$M$9,""))))</f>
        <v/>
      </c>
      <c r="F631">
        <f t="shared" si="118"/>
        <v>0</v>
      </c>
      <c r="P631">
        <f t="shared" si="119"/>
        <v>0</v>
      </c>
      <c r="Q631">
        <f t="shared" si="120"/>
        <v>0</v>
      </c>
      <c r="R631">
        <f t="shared" si="121"/>
        <v>0</v>
      </c>
      <c r="S631">
        <f t="shared" si="122"/>
        <v>0</v>
      </c>
      <c r="T631">
        <f t="shared" si="123"/>
        <v>0</v>
      </c>
      <c r="U631">
        <f t="shared" si="124"/>
        <v>0</v>
      </c>
      <c r="V631">
        <f t="shared" si="125"/>
        <v>0</v>
      </c>
      <c r="W631">
        <f t="shared" si="126"/>
        <v>0</v>
      </c>
      <c r="X631">
        <f t="shared" si="127"/>
        <v>0</v>
      </c>
      <c r="Y631">
        <f t="shared" si="128"/>
        <v>0</v>
      </c>
      <c r="Z631">
        <f t="shared" si="129"/>
        <v>0</v>
      </c>
      <c r="AA631">
        <f t="shared" si="130"/>
        <v>0</v>
      </c>
    </row>
    <row r="632" spans="2:27">
      <c r="B632" s="3">
        <v>43361</v>
      </c>
      <c r="C632" t="str">
        <f>IF(AND(B632&gt;='Calculation Sheet Crop 1'!$K$6,B632&lt;='Calculation Sheet Crop 1'!$L$6),"Initial Stage",IF(AND(B632+1&gt;'Calculation Sheet Crop 1'!$K$7,B632&lt;='Calculation Sheet Crop 1'!$L$7),"Crop Development Phase",IF(AND(B632+1&gt;'Calculation Sheet Crop 1'!$K$8,B632&lt;'Calculation Sheet Crop 1'!$L$8+1),"Mid Season",IF(AND(B632+1&gt;'Calculation Sheet Crop 1'!$K$9,B632-1&lt;'Calculation Sheet Crop 1'!$L$9),"Late Season Stage",""))))</f>
        <v/>
      </c>
      <c r="D632">
        <f>IF(MONTH(B632)=1,'General Calculation'!$E$22,IF(MONTH(B632)=2,'General Calculation'!$F$22,IF(MONTH(B632)=3,'General Calculation'!$G$22,IF(MONTH(B632)=4,'General Calculation'!$H$22,IF(MONTH(B632)=5,'General Calculation'!$I$22,IF(MONTH(B632)=6,'General Calculation'!$J$22,IF(MONTH(B632)=7,'General Calculation'!$K$22,IF(MONTH(B632)=8,'General Calculation'!$L$22,IF(MONTH(B632)=9,'General Calculation'!$M$22,IF(MONTH(B632)=10,'General Calculation'!$N$22,IF(MONTH(B632)=11,'General Calculation'!$O$22,IF(MONTH(B632)=12,'General Calculation'!$P$22,""))))))))))))</f>
        <v>5.3311999999999999</v>
      </c>
      <c r="E632" t="str">
        <f>IF(C632="Initial Stage",'Calculation Sheet Crop 1'!$M$6,IF(C632="Crop Development Phase",'Calculation Sheet Crop 1'!$M$7,IF(C632="Mid Season",'Calculation Sheet Crop 1'!$M$8,IF(C632="Late Season Stage",'Calculation Sheet Crop 1'!$M$9,""))))</f>
        <v/>
      </c>
      <c r="F632">
        <f t="shared" si="118"/>
        <v>0</v>
      </c>
      <c r="P632">
        <f t="shared" si="119"/>
        <v>0</v>
      </c>
      <c r="Q632">
        <f t="shared" si="120"/>
        <v>0</v>
      </c>
      <c r="R632">
        <f t="shared" si="121"/>
        <v>0</v>
      </c>
      <c r="S632">
        <f t="shared" si="122"/>
        <v>0</v>
      </c>
      <c r="T632">
        <f t="shared" si="123"/>
        <v>0</v>
      </c>
      <c r="U632">
        <f t="shared" si="124"/>
        <v>0</v>
      </c>
      <c r="V632">
        <f t="shared" si="125"/>
        <v>0</v>
      </c>
      <c r="W632">
        <f t="shared" si="126"/>
        <v>0</v>
      </c>
      <c r="X632">
        <f t="shared" si="127"/>
        <v>0</v>
      </c>
      <c r="Y632">
        <f t="shared" si="128"/>
        <v>0</v>
      </c>
      <c r="Z632">
        <f t="shared" si="129"/>
        <v>0</v>
      </c>
      <c r="AA632">
        <f t="shared" si="130"/>
        <v>0</v>
      </c>
    </row>
    <row r="633" spans="2:27">
      <c r="B633" s="3">
        <v>43362</v>
      </c>
      <c r="C633" t="str">
        <f>IF(AND(B633&gt;='Calculation Sheet Crop 1'!$K$6,B633&lt;='Calculation Sheet Crop 1'!$L$6),"Initial Stage",IF(AND(B633+1&gt;'Calculation Sheet Crop 1'!$K$7,B633&lt;='Calculation Sheet Crop 1'!$L$7),"Crop Development Phase",IF(AND(B633+1&gt;'Calculation Sheet Crop 1'!$K$8,B633&lt;'Calculation Sheet Crop 1'!$L$8+1),"Mid Season",IF(AND(B633+1&gt;'Calculation Sheet Crop 1'!$K$9,B633-1&lt;'Calculation Sheet Crop 1'!$L$9),"Late Season Stage",""))))</f>
        <v/>
      </c>
      <c r="D633">
        <f>IF(MONTH(B633)=1,'General Calculation'!$E$22,IF(MONTH(B633)=2,'General Calculation'!$F$22,IF(MONTH(B633)=3,'General Calculation'!$G$22,IF(MONTH(B633)=4,'General Calculation'!$H$22,IF(MONTH(B633)=5,'General Calculation'!$I$22,IF(MONTH(B633)=6,'General Calculation'!$J$22,IF(MONTH(B633)=7,'General Calculation'!$K$22,IF(MONTH(B633)=8,'General Calculation'!$L$22,IF(MONTH(B633)=9,'General Calculation'!$M$22,IF(MONTH(B633)=10,'General Calculation'!$N$22,IF(MONTH(B633)=11,'General Calculation'!$O$22,IF(MONTH(B633)=12,'General Calculation'!$P$22,""))))))))))))</f>
        <v>5.3311999999999999</v>
      </c>
      <c r="E633" t="str">
        <f>IF(C633="Initial Stage",'Calculation Sheet Crop 1'!$M$6,IF(C633="Crop Development Phase",'Calculation Sheet Crop 1'!$M$7,IF(C633="Mid Season",'Calculation Sheet Crop 1'!$M$8,IF(C633="Late Season Stage",'Calculation Sheet Crop 1'!$M$9,""))))</f>
        <v/>
      </c>
      <c r="F633">
        <f t="shared" si="118"/>
        <v>0</v>
      </c>
      <c r="P633">
        <f t="shared" si="119"/>
        <v>0</v>
      </c>
      <c r="Q633">
        <f t="shared" si="120"/>
        <v>0</v>
      </c>
      <c r="R633">
        <f t="shared" si="121"/>
        <v>0</v>
      </c>
      <c r="S633">
        <f t="shared" si="122"/>
        <v>0</v>
      </c>
      <c r="T633">
        <f t="shared" si="123"/>
        <v>0</v>
      </c>
      <c r="U633">
        <f t="shared" si="124"/>
        <v>0</v>
      </c>
      <c r="V633">
        <f t="shared" si="125"/>
        <v>0</v>
      </c>
      <c r="W633">
        <f t="shared" si="126"/>
        <v>0</v>
      </c>
      <c r="X633">
        <f t="shared" si="127"/>
        <v>0</v>
      </c>
      <c r="Y633">
        <f t="shared" si="128"/>
        <v>0</v>
      </c>
      <c r="Z633">
        <f t="shared" si="129"/>
        <v>0</v>
      </c>
      <c r="AA633">
        <f t="shared" si="130"/>
        <v>0</v>
      </c>
    </row>
    <row r="634" spans="2:27">
      <c r="B634" s="3">
        <v>43363</v>
      </c>
      <c r="C634" t="str">
        <f>IF(AND(B634&gt;='Calculation Sheet Crop 1'!$K$6,B634&lt;='Calculation Sheet Crop 1'!$L$6),"Initial Stage",IF(AND(B634+1&gt;'Calculation Sheet Crop 1'!$K$7,B634&lt;='Calculation Sheet Crop 1'!$L$7),"Crop Development Phase",IF(AND(B634+1&gt;'Calculation Sheet Crop 1'!$K$8,B634&lt;'Calculation Sheet Crop 1'!$L$8+1),"Mid Season",IF(AND(B634+1&gt;'Calculation Sheet Crop 1'!$K$9,B634-1&lt;'Calculation Sheet Crop 1'!$L$9),"Late Season Stage",""))))</f>
        <v/>
      </c>
      <c r="D634">
        <f>IF(MONTH(B634)=1,'General Calculation'!$E$22,IF(MONTH(B634)=2,'General Calculation'!$F$22,IF(MONTH(B634)=3,'General Calculation'!$G$22,IF(MONTH(B634)=4,'General Calculation'!$H$22,IF(MONTH(B634)=5,'General Calculation'!$I$22,IF(MONTH(B634)=6,'General Calculation'!$J$22,IF(MONTH(B634)=7,'General Calculation'!$K$22,IF(MONTH(B634)=8,'General Calculation'!$L$22,IF(MONTH(B634)=9,'General Calculation'!$M$22,IF(MONTH(B634)=10,'General Calculation'!$N$22,IF(MONTH(B634)=11,'General Calculation'!$O$22,IF(MONTH(B634)=12,'General Calculation'!$P$22,""))))))))))))</f>
        <v>5.3311999999999999</v>
      </c>
      <c r="E634" t="str">
        <f>IF(C634="Initial Stage",'Calculation Sheet Crop 1'!$M$6,IF(C634="Crop Development Phase",'Calculation Sheet Crop 1'!$M$7,IF(C634="Mid Season",'Calculation Sheet Crop 1'!$M$8,IF(C634="Late Season Stage",'Calculation Sheet Crop 1'!$M$9,""))))</f>
        <v/>
      </c>
      <c r="F634">
        <f t="shared" si="118"/>
        <v>0</v>
      </c>
      <c r="P634">
        <f t="shared" si="119"/>
        <v>0</v>
      </c>
      <c r="Q634">
        <f t="shared" si="120"/>
        <v>0</v>
      </c>
      <c r="R634">
        <f t="shared" si="121"/>
        <v>0</v>
      </c>
      <c r="S634">
        <f t="shared" si="122"/>
        <v>0</v>
      </c>
      <c r="T634">
        <f t="shared" si="123"/>
        <v>0</v>
      </c>
      <c r="U634">
        <f t="shared" si="124"/>
        <v>0</v>
      </c>
      <c r="V634">
        <f t="shared" si="125"/>
        <v>0</v>
      </c>
      <c r="W634">
        <f t="shared" si="126"/>
        <v>0</v>
      </c>
      <c r="X634">
        <f t="shared" si="127"/>
        <v>0</v>
      </c>
      <c r="Y634">
        <f t="shared" si="128"/>
        <v>0</v>
      </c>
      <c r="Z634">
        <f t="shared" si="129"/>
        <v>0</v>
      </c>
      <c r="AA634">
        <f t="shared" si="130"/>
        <v>0</v>
      </c>
    </row>
    <row r="635" spans="2:27">
      <c r="B635" s="3">
        <v>43364</v>
      </c>
      <c r="C635" t="str">
        <f>IF(AND(B635&gt;='Calculation Sheet Crop 1'!$K$6,B635&lt;='Calculation Sheet Crop 1'!$L$6),"Initial Stage",IF(AND(B635+1&gt;'Calculation Sheet Crop 1'!$K$7,B635&lt;='Calculation Sheet Crop 1'!$L$7),"Crop Development Phase",IF(AND(B635+1&gt;'Calculation Sheet Crop 1'!$K$8,B635&lt;'Calculation Sheet Crop 1'!$L$8+1),"Mid Season",IF(AND(B635+1&gt;'Calculation Sheet Crop 1'!$K$9,B635-1&lt;'Calculation Sheet Crop 1'!$L$9),"Late Season Stage",""))))</f>
        <v/>
      </c>
      <c r="D635">
        <f>IF(MONTH(B635)=1,'General Calculation'!$E$22,IF(MONTH(B635)=2,'General Calculation'!$F$22,IF(MONTH(B635)=3,'General Calculation'!$G$22,IF(MONTH(B635)=4,'General Calculation'!$H$22,IF(MONTH(B635)=5,'General Calculation'!$I$22,IF(MONTH(B635)=6,'General Calculation'!$J$22,IF(MONTH(B635)=7,'General Calculation'!$K$22,IF(MONTH(B635)=8,'General Calculation'!$L$22,IF(MONTH(B635)=9,'General Calculation'!$M$22,IF(MONTH(B635)=10,'General Calculation'!$N$22,IF(MONTH(B635)=11,'General Calculation'!$O$22,IF(MONTH(B635)=12,'General Calculation'!$P$22,""))))))))))))</f>
        <v>5.3311999999999999</v>
      </c>
      <c r="E635" t="str">
        <f>IF(C635="Initial Stage",'Calculation Sheet Crop 1'!$M$6,IF(C635="Crop Development Phase",'Calculation Sheet Crop 1'!$M$7,IF(C635="Mid Season",'Calculation Sheet Crop 1'!$M$8,IF(C635="Late Season Stage",'Calculation Sheet Crop 1'!$M$9,""))))</f>
        <v/>
      </c>
      <c r="F635">
        <f t="shared" si="118"/>
        <v>0</v>
      </c>
      <c r="P635">
        <f t="shared" si="119"/>
        <v>0</v>
      </c>
      <c r="Q635">
        <f t="shared" si="120"/>
        <v>0</v>
      </c>
      <c r="R635">
        <f t="shared" si="121"/>
        <v>0</v>
      </c>
      <c r="S635">
        <f t="shared" si="122"/>
        <v>0</v>
      </c>
      <c r="T635">
        <f t="shared" si="123"/>
        <v>0</v>
      </c>
      <c r="U635">
        <f t="shared" si="124"/>
        <v>0</v>
      </c>
      <c r="V635">
        <f t="shared" si="125"/>
        <v>0</v>
      </c>
      <c r="W635">
        <f t="shared" si="126"/>
        <v>0</v>
      </c>
      <c r="X635">
        <f t="shared" si="127"/>
        <v>0</v>
      </c>
      <c r="Y635">
        <f t="shared" si="128"/>
        <v>0</v>
      </c>
      <c r="Z635">
        <f t="shared" si="129"/>
        <v>0</v>
      </c>
      <c r="AA635">
        <f t="shared" si="130"/>
        <v>0</v>
      </c>
    </row>
    <row r="636" spans="2:27">
      <c r="B636" s="3">
        <v>43365</v>
      </c>
      <c r="C636" t="str">
        <f>IF(AND(B636&gt;='Calculation Sheet Crop 1'!$K$6,B636&lt;='Calculation Sheet Crop 1'!$L$6),"Initial Stage",IF(AND(B636+1&gt;'Calculation Sheet Crop 1'!$K$7,B636&lt;='Calculation Sheet Crop 1'!$L$7),"Crop Development Phase",IF(AND(B636+1&gt;'Calculation Sheet Crop 1'!$K$8,B636&lt;'Calculation Sheet Crop 1'!$L$8+1),"Mid Season",IF(AND(B636+1&gt;'Calculation Sheet Crop 1'!$K$9,B636-1&lt;'Calculation Sheet Crop 1'!$L$9),"Late Season Stage",""))))</f>
        <v/>
      </c>
      <c r="D636">
        <f>IF(MONTH(B636)=1,'General Calculation'!$E$22,IF(MONTH(B636)=2,'General Calculation'!$F$22,IF(MONTH(B636)=3,'General Calculation'!$G$22,IF(MONTH(B636)=4,'General Calculation'!$H$22,IF(MONTH(B636)=5,'General Calculation'!$I$22,IF(MONTH(B636)=6,'General Calculation'!$J$22,IF(MONTH(B636)=7,'General Calculation'!$K$22,IF(MONTH(B636)=8,'General Calculation'!$L$22,IF(MONTH(B636)=9,'General Calculation'!$M$22,IF(MONTH(B636)=10,'General Calculation'!$N$22,IF(MONTH(B636)=11,'General Calculation'!$O$22,IF(MONTH(B636)=12,'General Calculation'!$P$22,""))))))))))))</f>
        <v>5.3311999999999999</v>
      </c>
      <c r="E636" t="str">
        <f>IF(C636="Initial Stage",'Calculation Sheet Crop 1'!$M$6,IF(C636="Crop Development Phase",'Calculation Sheet Crop 1'!$M$7,IF(C636="Mid Season",'Calculation Sheet Crop 1'!$M$8,IF(C636="Late Season Stage",'Calculation Sheet Crop 1'!$M$9,""))))</f>
        <v/>
      </c>
      <c r="F636">
        <f t="shared" si="118"/>
        <v>0</v>
      </c>
      <c r="P636">
        <f t="shared" si="119"/>
        <v>0</v>
      </c>
      <c r="Q636">
        <f t="shared" si="120"/>
        <v>0</v>
      </c>
      <c r="R636">
        <f t="shared" si="121"/>
        <v>0</v>
      </c>
      <c r="S636">
        <f t="shared" si="122"/>
        <v>0</v>
      </c>
      <c r="T636">
        <f t="shared" si="123"/>
        <v>0</v>
      </c>
      <c r="U636">
        <f t="shared" si="124"/>
        <v>0</v>
      </c>
      <c r="V636">
        <f t="shared" si="125"/>
        <v>0</v>
      </c>
      <c r="W636">
        <f t="shared" si="126"/>
        <v>0</v>
      </c>
      <c r="X636">
        <f t="shared" si="127"/>
        <v>0</v>
      </c>
      <c r="Y636">
        <f t="shared" si="128"/>
        <v>0</v>
      </c>
      <c r="Z636">
        <f t="shared" si="129"/>
        <v>0</v>
      </c>
      <c r="AA636">
        <f t="shared" si="130"/>
        <v>0</v>
      </c>
    </row>
    <row r="637" spans="2:27">
      <c r="B637" s="3">
        <v>43366</v>
      </c>
      <c r="C637" t="str">
        <f>IF(AND(B637&gt;='Calculation Sheet Crop 1'!$K$6,B637&lt;='Calculation Sheet Crop 1'!$L$6),"Initial Stage",IF(AND(B637+1&gt;'Calculation Sheet Crop 1'!$K$7,B637&lt;='Calculation Sheet Crop 1'!$L$7),"Crop Development Phase",IF(AND(B637+1&gt;'Calculation Sheet Crop 1'!$K$8,B637&lt;'Calculation Sheet Crop 1'!$L$8+1),"Mid Season",IF(AND(B637+1&gt;'Calculation Sheet Crop 1'!$K$9,B637-1&lt;'Calculation Sheet Crop 1'!$L$9),"Late Season Stage",""))))</f>
        <v/>
      </c>
      <c r="D637">
        <f>IF(MONTH(B637)=1,'General Calculation'!$E$22,IF(MONTH(B637)=2,'General Calculation'!$F$22,IF(MONTH(B637)=3,'General Calculation'!$G$22,IF(MONTH(B637)=4,'General Calculation'!$H$22,IF(MONTH(B637)=5,'General Calculation'!$I$22,IF(MONTH(B637)=6,'General Calculation'!$J$22,IF(MONTH(B637)=7,'General Calculation'!$K$22,IF(MONTH(B637)=8,'General Calculation'!$L$22,IF(MONTH(B637)=9,'General Calculation'!$M$22,IF(MONTH(B637)=10,'General Calculation'!$N$22,IF(MONTH(B637)=11,'General Calculation'!$O$22,IF(MONTH(B637)=12,'General Calculation'!$P$22,""))))))))))))</f>
        <v>5.3311999999999999</v>
      </c>
      <c r="E637" t="str">
        <f>IF(C637="Initial Stage",'Calculation Sheet Crop 1'!$M$6,IF(C637="Crop Development Phase",'Calculation Sheet Crop 1'!$M$7,IF(C637="Mid Season",'Calculation Sheet Crop 1'!$M$8,IF(C637="Late Season Stage",'Calculation Sheet Crop 1'!$M$9,""))))</f>
        <v/>
      </c>
      <c r="F637">
        <f t="shared" si="118"/>
        <v>0</v>
      </c>
      <c r="P637">
        <f t="shared" si="119"/>
        <v>0</v>
      </c>
      <c r="Q637">
        <f t="shared" si="120"/>
        <v>0</v>
      </c>
      <c r="R637">
        <f t="shared" si="121"/>
        <v>0</v>
      </c>
      <c r="S637">
        <f t="shared" si="122"/>
        <v>0</v>
      </c>
      <c r="T637">
        <f t="shared" si="123"/>
        <v>0</v>
      </c>
      <c r="U637">
        <f t="shared" si="124"/>
        <v>0</v>
      </c>
      <c r="V637">
        <f t="shared" si="125"/>
        <v>0</v>
      </c>
      <c r="W637">
        <f t="shared" si="126"/>
        <v>0</v>
      </c>
      <c r="X637">
        <f t="shared" si="127"/>
        <v>0</v>
      </c>
      <c r="Y637">
        <f t="shared" si="128"/>
        <v>0</v>
      </c>
      <c r="Z637">
        <f t="shared" si="129"/>
        <v>0</v>
      </c>
      <c r="AA637">
        <f t="shared" si="130"/>
        <v>0</v>
      </c>
    </row>
    <row r="638" spans="2:27">
      <c r="B638" s="3">
        <v>43367</v>
      </c>
      <c r="C638" t="str">
        <f>IF(AND(B638&gt;='Calculation Sheet Crop 1'!$K$6,B638&lt;='Calculation Sheet Crop 1'!$L$6),"Initial Stage",IF(AND(B638+1&gt;'Calculation Sheet Crop 1'!$K$7,B638&lt;='Calculation Sheet Crop 1'!$L$7),"Crop Development Phase",IF(AND(B638+1&gt;'Calculation Sheet Crop 1'!$K$8,B638&lt;'Calculation Sheet Crop 1'!$L$8+1),"Mid Season",IF(AND(B638+1&gt;'Calculation Sheet Crop 1'!$K$9,B638-1&lt;'Calculation Sheet Crop 1'!$L$9),"Late Season Stage",""))))</f>
        <v/>
      </c>
      <c r="D638">
        <f>IF(MONTH(B638)=1,'General Calculation'!$E$22,IF(MONTH(B638)=2,'General Calculation'!$F$22,IF(MONTH(B638)=3,'General Calculation'!$G$22,IF(MONTH(B638)=4,'General Calculation'!$H$22,IF(MONTH(B638)=5,'General Calculation'!$I$22,IF(MONTH(B638)=6,'General Calculation'!$J$22,IF(MONTH(B638)=7,'General Calculation'!$K$22,IF(MONTH(B638)=8,'General Calculation'!$L$22,IF(MONTH(B638)=9,'General Calculation'!$M$22,IF(MONTH(B638)=10,'General Calculation'!$N$22,IF(MONTH(B638)=11,'General Calculation'!$O$22,IF(MONTH(B638)=12,'General Calculation'!$P$22,""))))))))))))</f>
        <v>5.3311999999999999</v>
      </c>
      <c r="E638" t="str">
        <f>IF(C638="Initial Stage",'Calculation Sheet Crop 1'!$M$6,IF(C638="Crop Development Phase",'Calculation Sheet Crop 1'!$M$7,IF(C638="Mid Season",'Calculation Sheet Crop 1'!$M$8,IF(C638="Late Season Stage",'Calculation Sheet Crop 1'!$M$9,""))))</f>
        <v/>
      </c>
      <c r="F638">
        <f t="shared" si="118"/>
        <v>0</v>
      </c>
      <c r="P638">
        <f t="shared" si="119"/>
        <v>0</v>
      </c>
      <c r="Q638">
        <f t="shared" si="120"/>
        <v>0</v>
      </c>
      <c r="R638">
        <f t="shared" si="121"/>
        <v>0</v>
      </c>
      <c r="S638">
        <f t="shared" si="122"/>
        <v>0</v>
      </c>
      <c r="T638">
        <f t="shared" si="123"/>
        <v>0</v>
      </c>
      <c r="U638">
        <f t="shared" si="124"/>
        <v>0</v>
      </c>
      <c r="V638">
        <f t="shared" si="125"/>
        <v>0</v>
      </c>
      <c r="W638">
        <f t="shared" si="126"/>
        <v>0</v>
      </c>
      <c r="X638">
        <f t="shared" si="127"/>
        <v>0</v>
      </c>
      <c r="Y638">
        <f t="shared" si="128"/>
        <v>0</v>
      </c>
      <c r="Z638">
        <f t="shared" si="129"/>
        <v>0</v>
      </c>
      <c r="AA638">
        <f t="shared" si="130"/>
        <v>0</v>
      </c>
    </row>
    <row r="639" spans="2:27">
      <c r="B639" s="3">
        <v>43368</v>
      </c>
      <c r="C639" t="str">
        <f>IF(AND(B639&gt;='Calculation Sheet Crop 1'!$K$6,B639&lt;='Calculation Sheet Crop 1'!$L$6),"Initial Stage",IF(AND(B639+1&gt;'Calculation Sheet Crop 1'!$K$7,B639&lt;='Calculation Sheet Crop 1'!$L$7),"Crop Development Phase",IF(AND(B639+1&gt;'Calculation Sheet Crop 1'!$K$8,B639&lt;'Calculation Sheet Crop 1'!$L$8+1),"Mid Season",IF(AND(B639+1&gt;'Calculation Sheet Crop 1'!$K$9,B639-1&lt;'Calculation Sheet Crop 1'!$L$9),"Late Season Stage",""))))</f>
        <v/>
      </c>
      <c r="D639">
        <f>IF(MONTH(B639)=1,'General Calculation'!$E$22,IF(MONTH(B639)=2,'General Calculation'!$F$22,IF(MONTH(B639)=3,'General Calculation'!$G$22,IF(MONTH(B639)=4,'General Calculation'!$H$22,IF(MONTH(B639)=5,'General Calculation'!$I$22,IF(MONTH(B639)=6,'General Calculation'!$J$22,IF(MONTH(B639)=7,'General Calculation'!$K$22,IF(MONTH(B639)=8,'General Calculation'!$L$22,IF(MONTH(B639)=9,'General Calculation'!$M$22,IF(MONTH(B639)=10,'General Calculation'!$N$22,IF(MONTH(B639)=11,'General Calculation'!$O$22,IF(MONTH(B639)=12,'General Calculation'!$P$22,""))))))))))))</f>
        <v>5.3311999999999999</v>
      </c>
      <c r="E639" t="str">
        <f>IF(C639="Initial Stage",'Calculation Sheet Crop 1'!$M$6,IF(C639="Crop Development Phase",'Calculation Sheet Crop 1'!$M$7,IF(C639="Mid Season",'Calculation Sheet Crop 1'!$M$8,IF(C639="Late Season Stage",'Calculation Sheet Crop 1'!$M$9,""))))</f>
        <v/>
      </c>
      <c r="F639">
        <f t="shared" si="118"/>
        <v>0</v>
      </c>
      <c r="P639">
        <f t="shared" si="119"/>
        <v>0</v>
      </c>
      <c r="Q639">
        <f t="shared" si="120"/>
        <v>0</v>
      </c>
      <c r="R639">
        <f t="shared" si="121"/>
        <v>0</v>
      </c>
      <c r="S639">
        <f t="shared" si="122"/>
        <v>0</v>
      </c>
      <c r="T639">
        <f t="shared" si="123"/>
        <v>0</v>
      </c>
      <c r="U639">
        <f t="shared" si="124"/>
        <v>0</v>
      </c>
      <c r="V639">
        <f t="shared" si="125"/>
        <v>0</v>
      </c>
      <c r="W639">
        <f t="shared" si="126"/>
        <v>0</v>
      </c>
      <c r="X639">
        <f t="shared" si="127"/>
        <v>0</v>
      </c>
      <c r="Y639">
        <f t="shared" si="128"/>
        <v>0</v>
      </c>
      <c r="Z639">
        <f t="shared" si="129"/>
        <v>0</v>
      </c>
      <c r="AA639">
        <f t="shared" si="130"/>
        <v>0</v>
      </c>
    </row>
    <row r="640" spans="2:27">
      <c r="B640" s="3">
        <v>43369</v>
      </c>
      <c r="C640" t="str">
        <f>IF(AND(B640&gt;='Calculation Sheet Crop 1'!$K$6,B640&lt;='Calculation Sheet Crop 1'!$L$6),"Initial Stage",IF(AND(B640+1&gt;'Calculation Sheet Crop 1'!$K$7,B640&lt;='Calculation Sheet Crop 1'!$L$7),"Crop Development Phase",IF(AND(B640+1&gt;'Calculation Sheet Crop 1'!$K$8,B640&lt;'Calculation Sheet Crop 1'!$L$8+1),"Mid Season",IF(AND(B640+1&gt;'Calculation Sheet Crop 1'!$K$9,B640-1&lt;'Calculation Sheet Crop 1'!$L$9),"Late Season Stage",""))))</f>
        <v/>
      </c>
      <c r="D640">
        <f>IF(MONTH(B640)=1,'General Calculation'!$E$22,IF(MONTH(B640)=2,'General Calculation'!$F$22,IF(MONTH(B640)=3,'General Calculation'!$G$22,IF(MONTH(B640)=4,'General Calculation'!$H$22,IF(MONTH(B640)=5,'General Calculation'!$I$22,IF(MONTH(B640)=6,'General Calculation'!$J$22,IF(MONTH(B640)=7,'General Calculation'!$K$22,IF(MONTH(B640)=8,'General Calculation'!$L$22,IF(MONTH(B640)=9,'General Calculation'!$M$22,IF(MONTH(B640)=10,'General Calculation'!$N$22,IF(MONTH(B640)=11,'General Calculation'!$O$22,IF(MONTH(B640)=12,'General Calculation'!$P$22,""))))))))))))</f>
        <v>5.3311999999999999</v>
      </c>
      <c r="E640" t="str">
        <f>IF(C640="Initial Stage",'Calculation Sheet Crop 1'!$M$6,IF(C640="Crop Development Phase",'Calculation Sheet Crop 1'!$M$7,IF(C640="Mid Season",'Calculation Sheet Crop 1'!$M$8,IF(C640="Late Season Stage",'Calculation Sheet Crop 1'!$M$9,""))))</f>
        <v/>
      </c>
      <c r="F640">
        <f t="shared" si="118"/>
        <v>0</v>
      </c>
      <c r="P640">
        <f t="shared" si="119"/>
        <v>0</v>
      </c>
      <c r="Q640">
        <f t="shared" si="120"/>
        <v>0</v>
      </c>
      <c r="R640">
        <f t="shared" si="121"/>
        <v>0</v>
      </c>
      <c r="S640">
        <f t="shared" si="122"/>
        <v>0</v>
      </c>
      <c r="T640">
        <f t="shared" si="123"/>
        <v>0</v>
      </c>
      <c r="U640">
        <f t="shared" si="124"/>
        <v>0</v>
      </c>
      <c r="V640">
        <f t="shared" si="125"/>
        <v>0</v>
      </c>
      <c r="W640">
        <f t="shared" si="126"/>
        <v>0</v>
      </c>
      <c r="X640">
        <f t="shared" si="127"/>
        <v>0</v>
      </c>
      <c r="Y640">
        <f t="shared" si="128"/>
        <v>0</v>
      </c>
      <c r="Z640">
        <f t="shared" si="129"/>
        <v>0</v>
      </c>
      <c r="AA640">
        <f t="shared" si="130"/>
        <v>0</v>
      </c>
    </row>
    <row r="641" spans="2:27">
      <c r="B641" s="3">
        <v>43370</v>
      </c>
      <c r="C641" t="str">
        <f>IF(AND(B641&gt;='Calculation Sheet Crop 1'!$K$6,B641&lt;='Calculation Sheet Crop 1'!$L$6),"Initial Stage",IF(AND(B641+1&gt;'Calculation Sheet Crop 1'!$K$7,B641&lt;='Calculation Sheet Crop 1'!$L$7),"Crop Development Phase",IF(AND(B641+1&gt;'Calculation Sheet Crop 1'!$K$8,B641&lt;'Calculation Sheet Crop 1'!$L$8+1),"Mid Season",IF(AND(B641+1&gt;'Calculation Sheet Crop 1'!$K$9,B641-1&lt;'Calculation Sheet Crop 1'!$L$9),"Late Season Stage",""))))</f>
        <v/>
      </c>
      <c r="D641">
        <f>IF(MONTH(B641)=1,'General Calculation'!$E$22,IF(MONTH(B641)=2,'General Calculation'!$F$22,IF(MONTH(B641)=3,'General Calculation'!$G$22,IF(MONTH(B641)=4,'General Calculation'!$H$22,IF(MONTH(B641)=5,'General Calculation'!$I$22,IF(MONTH(B641)=6,'General Calculation'!$J$22,IF(MONTH(B641)=7,'General Calculation'!$K$22,IF(MONTH(B641)=8,'General Calculation'!$L$22,IF(MONTH(B641)=9,'General Calculation'!$M$22,IF(MONTH(B641)=10,'General Calculation'!$N$22,IF(MONTH(B641)=11,'General Calculation'!$O$22,IF(MONTH(B641)=12,'General Calculation'!$P$22,""))))))))))))</f>
        <v>5.3311999999999999</v>
      </c>
      <c r="E641" t="str">
        <f>IF(C641="Initial Stage",'Calculation Sheet Crop 1'!$M$6,IF(C641="Crop Development Phase",'Calculation Sheet Crop 1'!$M$7,IF(C641="Mid Season",'Calculation Sheet Crop 1'!$M$8,IF(C641="Late Season Stage",'Calculation Sheet Crop 1'!$M$9,""))))</f>
        <v/>
      </c>
      <c r="F641">
        <f t="shared" si="118"/>
        <v>0</v>
      </c>
      <c r="P641">
        <f t="shared" si="119"/>
        <v>0</v>
      </c>
      <c r="Q641">
        <f t="shared" si="120"/>
        <v>0</v>
      </c>
      <c r="R641">
        <f t="shared" si="121"/>
        <v>0</v>
      </c>
      <c r="S641">
        <f t="shared" si="122"/>
        <v>0</v>
      </c>
      <c r="T641">
        <f t="shared" si="123"/>
        <v>0</v>
      </c>
      <c r="U641">
        <f t="shared" si="124"/>
        <v>0</v>
      </c>
      <c r="V641">
        <f t="shared" si="125"/>
        <v>0</v>
      </c>
      <c r="W641">
        <f t="shared" si="126"/>
        <v>0</v>
      </c>
      <c r="X641">
        <f t="shared" si="127"/>
        <v>0</v>
      </c>
      <c r="Y641">
        <f t="shared" si="128"/>
        <v>0</v>
      </c>
      <c r="Z641">
        <f t="shared" si="129"/>
        <v>0</v>
      </c>
      <c r="AA641">
        <f t="shared" si="130"/>
        <v>0</v>
      </c>
    </row>
    <row r="642" spans="2:27">
      <c r="B642" s="3">
        <v>43371</v>
      </c>
      <c r="C642" t="str">
        <f>IF(AND(B642&gt;='Calculation Sheet Crop 1'!$K$6,B642&lt;='Calculation Sheet Crop 1'!$L$6),"Initial Stage",IF(AND(B642+1&gt;'Calculation Sheet Crop 1'!$K$7,B642&lt;='Calculation Sheet Crop 1'!$L$7),"Crop Development Phase",IF(AND(B642+1&gt;'Calculation Sheet Crop 1'!$K$8,B642&lt;'Calculation Sheet Crop 1'!$L$8+1),"Mid Season",IF(AND(B642+1&gt;'Calculation Sheet Crop 1'!$K$9,B642-1&lt;'Calculation Sheet Crop 1'!$L$9),"Late Season Stage",""))))</f>
        <v/>
      </c>
      <c r="D642">
        <f>IF(MONTH(B642)=1,'General Calculation'!$E$22,IF(MONTH(B642)=2,'General Calculation'!$F$22,IF(MONTH(B642)=3,'General Calculation'!$G$22,IF(MONTH(B642)=4,'General Calculation'!$H$22,IF(MONTH(B642)=5,'General Calculation'!$I$22,IF(MONTH(B642)=6,'General Calculation'!$J$22,IF(MONTH(B642)=7,'General Calculation'!$K$22,IF(MONTH(B642)=8,'General Calculation'!$L$22,IF(MONTH(B642)=9,'General Calculation'!$M$22,IF(MONTH(B642)=10,'General Calculation'!$N$22,IF(MONTH(B642)=11,'General Calculation'!$O$22,IF(MONTH(B642)=12,'General Calculation'!$P$22,""))))))))))))</f>
        <v>5.3311999999999999</v>
      </c>
      <c r="E642" t="str">
        <f>IF(C642="Initial Stage",'Calculation Sheet Crop 1'!$M$6,IF(C642="Crop Development Phase",'Calculation Sheet Crop 1'!$M$7,IF(C642="Mid Season",'Calculation Sheet Crop 1'!$M$8,IF(C642="Late Season Stage",'Calculation Sheet Crop 1'!$M$9,""))))</f>
        <v/>
      </c>
      <c r="F642">
        <f t="shared" si="118"/>
        <v>0</v>
      </c>
      <c r="P642">
        <f t="shared" si="119"/>
        <v>0</v>
      </c>
      <c r="Q642">
        <f t="shared" si="120"/>
        <v>0</v>
      </c>
      <c r="R642">
        <f t="shared" si="121"/>
        <v>0</v>
      </c>
      <c r="S642">
        <f t="shared" si="122"/>
        <v>0</v>
      </c>
      <c r="T642">
        <f t="shared" si="123"/>
        <v>0</v>
      </c>
      <c r="U642">
        <f t="shared" si="124"/>
        <v>0</v>
      </c>
      <c r="V642">
        <f t="shared" si="125"/>
        <v>0</v>
      </c>
      <c r="W642">
        <f t="shared" si="126"/>
        <v>0</v>
      </c>
      <c r="X642">
        <f t="shared" si="127"/>
        <v>0</v>
      </c>
      <c r="Y642">
        <f t="shared" si="128"/>
        <v>0</v>
      </c>
      <c r="Z642">
        <f t="shared" si="129"/>
        <v>0</v>
      </c>
      <c r="AA642">
        <f t="shared" si="130"/>
        <v>0</v>
      </c>
    </row>
    <row r="643" spans="2:27">
      <c r="B643" s="3">
        <v>43372</v>
      </c>
      <c r="C643" t="str">
        <f>IF(AND(B643&gt;='Calculation Sheet Crop 1'!$K$6,B643&lt;='Calculation Sheet Crop 1'!$L$6),"Initial Stage",IF(AND(B643+1&gt;'Calculation Sheet Crop 1'!$K$7,B643&lt;='Calculation Sheet Crop 1'!$L$7),"Crop Development Phase",IF(AND(B643+1&gt;'Calculation Sheet Crop 1'!$K$8,B643&lt;'Calculation Sheet Crop 1'!$L$8+1),"Mid Season",IF(AND(B643+1&gt;'Calculation Sheet Crop 1'!$K$9,B643-1&lt;'Calculation Sheet Crop 1'!$L$9),"Late Season Stage",""))))</f>
        <v/>
      </c>
      <c r="D643">
        <f>IF(MONTH(B643)=1,'General Calculation'!$E$22,IF(MONTH(B643)=2,'General Calculation'!$F$22,IF(MONTH(B643)=3,'General Calculation'!$G$22,IF(MONTH(B643)=4,'General Calculation'!$H$22,IF(MONTH(B643)=5,'General Calculation'!$I$22,IF(MONTH(B643)=6,'General Calculation'!$J$22,IF(MONTH(B643)=7,'General Calculation'!$K$22,IF(MONTH(B643)=8,'General Calculation'!$L$22,IF(MONTH(B643)=9,'General Calculation'!$M$22,IF(MONTH(B643)=10,'General Calculation'!$N$22,IF(MONTH(B643)=11,'General Calculation'!$O$22,IF(MONTH(B643)=12,'General Calculation'!$P$22,""))))))))))))</f>
        <v>5.3311999999999999</v>
      </c>
      <c r="E643" t="str">
        <f>IF(C643="Initial Stage",'Calculation Sheet Crop 1'!$M$6,IF(C643="Crop Development Phase",'Calculation Sheet Crop 1'!$M$7,IF(C643="Mid Season",'Calculation Sheet Crop 1'!$M$8,IF(C643="Late Season Stage",'Calculation Sheet Crop 1'!$M$9,""))))</f>
        <v/>
      </c>
      <c r="F643">
        <f t="shared" si="118"/>
        <v>0</v>
      </c>
      <c r="P643">
        <f t="shared" si="119"/>
        <v>0</v>
      </c>
      <c r="Q643">
        <f t="shared" si="120"/>
        <v>0</v>
      </c>
      <c r="R643">
        <f t="shared" si="121"/>
        <v>0</v>
      </c>
      <c r="S643">
        <f t="shared" si="122"/>
        <v>0</v>
      </c>
      <c r="T643">
        <f t="shared" si="123"/>
        <v>0</v>
      </c>
      <c r="U643">
        <f t="shared" si="124"/>
        <v>0</v>
      </c>
      <c r="V643">
        <f t="shared" si="125"/>
        <v>0</v>
      </c>
      <c r="W643">
        <f t="shared" si="126"/>
        <v>0</v>
      </c>
      <c r="X643">
        <f t="shared" si="127"/>
        <v>0</v>
      </c>
      <c r="Y643">
        <f t="shared" si="128"/>
        <v>0</v>
      </c>
      <c r="Z643">
        <f t="shared" si="129"/>
        <v>0</v>
      </c>
      <c r="AA643">
        <f t="shared" si="130"/>
        <v>0</v>
      </c>
    </row>
    <row r="644" spans="2:27">
      <c r="B644" s="3">
        <v>43373</v>
      </c>
      <c r="C644" t="str">
        <f>IF(AND(B644&gt;='Calculation Sheet Crop 1'!$K$6,B644&lt;='Calculation Sheet Crop 1'!$L$6),"Initial Stage",IF(AND(B644+1&gt;'Calculation Sheet Crop 1'!$K$7,B644&lt;='Calculation Sheet Crop 1'!$L$7),"Crop Development Phase",IF(AND(B644+1&gt;'Calculation Sheet Crop 1'!$K$8,B644&lt;'Calculation Sheet Crop 1'!$L$8+1),"Mid Season",IF(AND(B644+1&gt;'Calculation Sheet Crop 1'!$K$9,B644-1&lt;'Calculation Sheet Crop 1'!$L$9),"Late Season Stage",""))))</f>
        <v/>
      </c>
      <c r="D644">
        <f>IF(MONTH(B644)=1,'General Calculation'!$E$22,IF(MONTH(B644)=2,'General Calculation'!$F$22,IF(MONTH(B644)=3,'General Calculation'!$G$22,IF(MONTH(B644)=4,'General Calculation'!$H$22,IF(MONTH(B644)=5,'General Calculation'!$I$22,IF(MONTH(B644)=6,'General Calculation'!$J$22,IF(MONTH(B644)=7,'General Calculation'!$K$22,IF(MONTH(B644)=8,'General Calculation'!$L$22,IF(MONTH(B644)=9,'General Calculation'!$M$22,IF(MONTH(B644)=10,'General Calculation'!$N$22,IF(MONTH(B644)=11,'General Calculation'!$O$22,IF(MONTH(B644)=12,'General Calculation'!$P$22,""))))))))))))</f>
        <v>5.3311999999999999</v>
      </c>
      <c r="E644" t="str">
        <f>IF(C644="Initial Stage",'Calculation Sheet Crop 1'!$M$6,IF(C644="Crop Development Phase",'Calculation Sheet Crop 1'!$M$7,IF(C644="Mid Season",'Calculation Sheet Crop 1'!$M$8,IF(C644="Late Season Stage",'Calculation Sheet Crop 1'!$M$9,""))))</f>
        <v/>
      </c>
      <c r="F644">
        <f t="shared" si="118"/>
        <v>0</v>
      </c>
      <c r="P644">
        <f t="shared" si="119"/>
        <v>0</v>
      </c>
      <c r="Q644">
        <f t="shared" si="120"/>
        <v>0</v>
      </c>
      <c r="R644">
        <f t="shared" si="121"/>
        <v>0</v>
      </c>
      <c r="S644">
        <f t="shared" si="122"/>
        <v>0</v>
      </c>
      <c r="T644">
        <f t="shared" si="123"/>
        <v>0</v>
      </c>
      <c r="U644">
        <f t="shared" si="124"/>
        <v>0</v>
      </c>
      <c r="V644">
        <f t="shared" si="125"/>
        <v>0</v>
      </c>
      <c r="W644">
        <f t="shared" si="126"/>
        <v>0</v>
      </c>
      <c r="X644">
        <f t="shared" si="127"/>
        <v>0</v>
      </c>
      <c r="Y644">
        <f t="shared" si="128"/>
        <v>0</v>
      </c>
      <c r="Z644">
        <f t="shared" si="129"/>
        <v>0</v>
      </c>
      <c r="AA644">
        <f t="shared" si="130"/>
        <v>0</v>
      </c>
    </row>
    <row r="645" spans="2:27">
      <c r="B645" s="3">
        <v>43374</v>
      </c>
      <c r="C645" t="str">
        <f>IF(AND(B645&gt;='Calculation Sheet Crop 1'!$K$6,B645&lt;='Calculation Sheet Crop 1'!$L$6),"Initial Stage",IF(AND(B645+1&gt;'Calculation Sheet Crop 1'!$K$7,B645&lt;='Calculation Sheet Crop 1'!$L$7),"Crop Development Phase",IF(AND(B645+1&gt;'Calculation Sheet Crop 1'!$K$8,B645&lt;'Calculation Sheet Crop 1'!$L$8+1),"Mid Season",IF(AND(B645+1&gt;'Calculation Sheet Crop 1'!$K$9,B645-1&lt;'Calculation Sheet Crop 1'!$L$9),"Late Season Stage",""))))</f>
        <v/>
      </c>
      <c r="D645">
        <f>IF(MONTH(B645)=1,'General Calculation'!$E$22,IF(MONTH(B645)=2,'General Calculation'!$F$22,IF(MONTH(B645)=3,'General Calculation'!$G$22,IF(MONTH(B645)=4,'General Calculation'!$H$22,IF(MONTH(B645)=5,'General Calculation'!$I$22,IF(MONTH(B645)=6,'General Calculation'!$J$22,IF(MONTH(B645)=7,'General Calculation'!$K$22,IF(MONTH(B645)=8,'General Calculation'!$L$22,IF(MONTH(B645)=9,'General Calculation'!$M$22,IF(MONTH(B645)=10,'General Calculation'!$N$22,IF(MONTH(B645)=11,'General Calculation'!$O$22,IF(MONTH(B645)=12,'General Calculation'!$P$22,""))))))))))))</f>
        <v>5.2650000000000006</v>
      </c>
      <c r="E645" t="str">
        <f>IF(C645="Initial Stage",'Calculation Sheet Crop 1'!$M$6,IF(C645="Crop Development Phase",'Calculation Sheet Crop 1'!$M$7,IF(C645="Mid Season",'Calculation Sheet Crop 1'!$M$8,IF(C645="Late Season Stage",'Calculation Sheet Crop 1'!$M$9,""))))</f>
        <v/>
      </c>
      <c r="F645">
        <f t="shared" si="118"/>
        <v>0</v>
      </c>
      <c r="P645">
        <f t="shared" si="119"/>
        <v>0</v>
      </c>
      <c r="Q645">
        <f t="shared" si="120"/>
        <v>0</v>
      </c>
      <c r="R645">
        <f t="shared" si="121"/>
        <v>0</v>
      </c>
      <c r="S645">
        <f t="shared" si="122"/>
        <v>0</v>
      </c>
      <c r="T645">
        <f t="shared" si="123"/>
        <v>0</v>
      </c>
      <c r="U645">
        <f t="shared" si="124"/>
        <v>0</v>
      </c>
      <c r="V645">
        <f t="shared" si="125"/>
        <v>0</v>
      </c>
      <c r="W645">
        <f t="shared" si="126"/>
        <v>0</v>
      </c>
      <c r="X645">
        <f t="shared" si="127"/>
        <v>0</v>
      </c>
      <c r="Y645">
        <f t="shared" si="128"/>
        <v>0</v>
      </c>
      <c r="Z645">
        <f t="shared" si="129"/>
        <v>0</v>
      </c>
      <c r="AA645">
        <f t="shared" si="130"/>
        <v>0</v>
      </c>
    </row>
    <row r="646" spans="2:27">
      <c r="B646" s="3">
        <v>43375</v>
      </c>
      <c r="C646" t="str">
        <f>IF(AND(B646&gt;='Calculation Sheet Crop 1'!$K$6,B646&lt;='Calculation Sheet Crop 1'!$L$6),"Initial Stage",IF(AND(B646+1&gt;'Calculation Sheet Crop 1'!$K$7,B646&lt;='Calculation Sheet Crop 1'!$L$7),"Crop Development Phase",IF(AND(B646+1&gt;'Calculation Sheet Crop 1'!$K$8,B646&lt;'Calculation Sheet Crop 1'!$L$8+1),"Mid Season",IF(AND(B646+1&gt;'Calculation Sheet Crop 1'!$K$9,B646-1&lt;'Calculation Sheet Crop 1'!$L$9),"Late Season Stage",""))))</f>
        <v/>
      </c>
      <c r="D646">
        <f>IF(MONTH(B646)=1,'General Calculation'!$E$22,IF(MONTH(B646)=2,'General Calculation'!$F$22,IF(MONTH(B646)=3,'General Calculation'!$G$22,IF(MONTH(B646)=4,'General Calculation'!$H$22,IF(MONTH(B646)=5,'General Calculation'!$I$22,IF(MONTH(B646)=6,'General Calculation'!$J$22,IF(MONTH(B646)=7,'General Calculation'!$K$22,IF(MONTH(B646)=8,'General Calculation'!$L$22,IF(MONTH(B646)=9,'General Calculation'!$M$22,IF(MONTH(B646)=10,'General Calculation'!$N$22,IF(MONTH(B646)=11,'General Calculation'!$O$22,IF(MONTH(B646)=12,'General Calculation'!$P$22,""))))))))))))</f>
        <v>5.2650000000000006</v>
      </c>
      <c r="E646" t="str">
        <f>IF(C646="Initial Stage",'Calculation Sheet Crop 1'!$M$6,IF(C646="Crop Development Phase",'Calculation Sheet Crop 1'!$M$7,IF(C646="Mid Season",'Calculation Sheet Crop 1'!$M$8,IF(C646="Late Season Stage",'Calculation Sheet Crop 1'!$M$9,""))))</f>
        <v/>
      </c>
      <c r="F646">
        <f t="shared" si="118"/>
        <v>0</v>
      </c>
      <c r="P646">
        <f t="shared" si="119"/>
        <v>0</v>
      </c>
      <c r="Q646">
        <f t="shared" si="120"/>
        <v>0</v>
      </c>
      <c r="R646">
        <f t="shared" si="121"/>
        <v>0</v>
      </c>
      <c r="S646">
        <f t="shared" si="122"/>
        <v>0</v>
      </c>
      <c r="T646">
        <f t="shared" si="123"/>
        <v>0</v>
      </c>
      <c r="U646">
        <f t="shared" si="124"/>
        <v>0</v>
      </c>
      <c r="V646">
        <f t="shared" si="125"/>
        <v>0</v>
      </c>
      <c r="W646">
        <f t="shared" si="126"/>
        <v>0</v>
      </c>
      <c r="X646">
        <f t="shared" si="127"/>
        <v>0</v>
      </c>
      <c r="Y646">
        <f t="shared" si="128"/>
        <v>0</v>
      </c>
      <c r="Z646">
        <f t="shared" si="129"/>
        <v>0</v>
      </c>
      <c r="AA646">
        <f t="shared" si="130"/>
        <v>0</v>
      </c>
    </row>
    <row r="647" spans="2:27">
      <c r="B647" s="3">
        <v>43376</v>
      </c>
      <c r="C647" t="str">
        <f>IF(AND(B647&gt;='Calculation Sheet Crop 1'!$K$6,B647&lt;='Calculation Sheet Crop 1'!$L$6),"Initial Stage",IF(AND(B647+1&gt;'Calculation Sheet Crop 1'!$K$7,B647&lt;='Calculation Sheet Crop 1'!$L$7),"Crop Development Phase",IF(AND(B647+1&gt;'Calculation Sheet Crop 1'!$K$8,B647&lt;'Calculation Sheet Crop 1'!$L$8+1),"Mid Season",IF(AND(B647+1&gt;'Calculation Sheet Crop 1'!$K$9,B647-1&lt;'Calculation Sheet Crop 1'!$L$9),"Late Season Stage",""))))</f>
        <v/>
      </c>
      <c r="D647">
        <f>IF(MONTH(B647)=1,'General Calculation'!$E$22,IF(MONTH(B647)=2,'General Calculation'!$F$22,IF(MONTH(B647)=3,'General Calculation'!$G$22,IF(MONTH(B647)=4,'General Calculation'!$H$22,IF(MONTH(B647)=5,'General Calculation'!$I$22,IF(MONTH(B647)=6,'General Calculation'!$J$22,IF(MONTH(B647)=7,'General Calculation'!$K$22,IF(MONTH(B647)=8,'General Calculation'!$L$22,IF(MONTH(B647)=9,'General Calculation'!$M$22,IF(MONTH(B647)=10,'General Calculation'!$N$22,IF(MONTH(B647)=11,'General Calculation'!$O$22,IF(MONTH(B647)=12,'General Calculation'!$P$22,""))))))))))))</f>
        <v>5.2650000000000006</v>
      </c>
      <c r="E647" t="str">
        <f>IF(C647="Initial Stage",'Calculation Sheet Crop 1'!$M$6,IF(C647="Crop Development Phase",'Calculation Sheet Crop 1'!$M$7,IF(C647="Mid Season",'Calculation Sheet Crop 1'!$M$8,IF(C647="Late Season Stage",'Calculation Sheet Crop 1'!$M$9,""))))</f>
        <v/>
      </c>
      <c r="F647">
        <f t="shared" si="118"/>
        <v>0</v>
      </c>
      <c r="P647">
        <f t="shared" si="119"/>
        <v>0</v>
      </c>
      <c r="Q647">
        <f t="shared" si="120"/>
        <v>0</v>
      </c>
      <c r="R647">
        <f t="shared" si="121"/>
        <v>0</v>
      </c>
      <c r="S647">
        <f t="shared" si="122"/>
        <v>0</v>
      </c>
      <c r="T647">
        <f t="shared" si="123"/>
        <v>0</v>
      </c>
      <c r="U647">
        <f t="shared" si="124"/>
        <v>0</v>
      </c>
      <c r="V647">
        <f t="shared" si="125"/>
        <v>0</v>
      </c>
      <c r="W647">
        <f t="shared" si="126"/>
        <v>0</v>
      </c>
      <c r="X647">
        <f t="shared" si="127"/>
        <v>0</v>
      </c>
      <c r="Y647">
        <f t="shared" si="128"/>
        <v>0</v>
      </c>
      <c r="Z647">
        <f t="shared" si="129"/>
        <v>0</v>
      </c>
      <c r="AA647">
        <f t="shared" si="130"/>
        <v>0</v>
      </c>
    </row>
    <row r="648" spans="2:27">
      <c r="B648" s="3">
        <v>43377</v>
      </c>
      <c r="C648" t="str">
        <f>IF(AND(B648&gt;='Calculation Sheet Crop 1'!$K$6,B648&lt;='Calculation Sheet Crop 1'!$L$6),"Initial Stage",IF(AND(B648+1&gt;'Calculation Sheet Crop 1'!$K$7,B648&lt;='Calculation Sheet Crop 1'!$L$7),"Crop Development Phase",IF(AND(B648+1&gt;'Calculation Sheet Crop 1'!$K$8,B648&lt;'Calculation Sheet Crop 1'!$L$8+1),"Mid Season",IF(AND(B648+1&gt;'Calculation Sheet Crop 1'!$K$9,B648-1&lt;'Calculation Sheet Crop 1'!$L$9),"Late Season Stage",""))))</f>
        <v/>
      </c>
      <c r="D648">
        <f>IF(MONTH(B648)=1,'General Calculation'!$E$22,IF(MONTH(B648)=2,'General Calculation'!$F$22,IF(MONTH(B648)=3,'General Calculation'!$G$22,IF(MONTH(B648)=4,'General Calculation'!$H$22,IF(MONTH(B648)=5,'General Calculation'!$I$22,IF(MONTH(B648)=6,'General Calculation'!$J$22,IF(MONTH(B648)=7,'General Calculation'!$K$22,IF(MONTH(B648)=8,'General Calculation'!$L$22,IF(MONTH(B648)=9,'General Calculation'!$M$22,IF(MONTH(B648)=10,'General Calculation'!$N$22,IF(MONTH(B648)=11,'General Calculation'!$O$22,IF(MONTH(B648)=12,'General Calculation'!$P$22,""))))))))))))</f>
        <v>5.2650000000000006</v>
      </c>
      <c r="E648" t="str">
        <f>IF(C648="Initial Stage",'Calculation Sheet Crop 1'!$M$6,IF(C648="Crop Development Phase",'Calculation Sheet Crop 1'!$M$7,IF(C648="Mid Season",'Calculation Sheet Crop 1'!$M$8,IF(C648="Late Season Stage",'Calculation Sheet Crop 1'!$M$9,""))))</f>
        <v/>
      </c>
      <c r="F648">
        <f t="shared" ref="F648:F711" si="131">IFERROR((D648*E648),0)</f>
        <v>0</v>
      </c>
      <c r="P648">
        <f t="shared" ref="P648:P711" si="132">IF(MONTH($B648)=1,$F648,0)</f>
        <v>0</v>
      </c>
      <c r="Q648">
        <f t="shared" ref="Q648:Q711" si="133">IF(MONTH($B648)=2,$F648,0)</f>
        <v>0</v>
      </c>
      <c r="R648">
        <f t="shared" ref="R648:R711" si="134">IF(MONTH($B648)=3,$F648,0)</f>
        <v>0</v>
      </c>
      <c r="S648">
        <f t="shared" ref="S648:S711" si="135">IF(MONTH($B648)=4,$F648,0)</f>
        <v>0</v>
      </c>
      <c r="T648">
        <f t="shared" ref="T648:T711" si="136">IF(MONTH($B648)=5,$F648,0)</f>
        <v>0</v>
      </c>
      <c r="U648">
        <f t="shared" ref="U648:U711" si="137">IF(MONTH($B648)=6,$F648,0)</f>
        <v>0</v>
      </c>
      <c r="V648">
        <f t="shared" ref="V648:V711" si="138">IF(MONTH($B648)=7,$F648,0)</f>
        <v>0</v>
      </c>
      <c r="W648">
        <f t="shared" ref="W648:W711" si="139">IF(MONTH($B648)=8,$F648,0)</f>
        <v>0</v>
      </c>
      <c r="X648">
        <f t="shared" ref="X648:X711" si="140">IF(MONTH($B648)=9,$F648,0)</f>
        <v>0</v>
      </c>
      <c r="Y648">
        <f t="shared" ref="Y648:Y711" si="141">IF(MONTH($B648)=10,$F648,0)</f>
        <v>0</v>
      </c>
      <c r="Z648">
        <f t="shared" ref="Z648:Z711" si="142">IF(MONTH($B648)=11,$F648,0)</f>
        <v>0</v>
      </c>
      <c r="AA648">
        <f t="shared" ref="AA648:AA711" si="143">IF(MONTH($B648)=12,$F648,0)</f>
        <v>0</v>
      </c>
    </row>
    <row r="649" spans="2:27">
      <c r="B649" s="3">
        <v>43378</v>
      </c>
      <c r="C649" t="str">
        <f>IF(AND(B649&gt;='Calculation Sheet Crop 1'!$K$6,B649&lt;='Calculation Sheet Crop 1'!$L$6),"Initial Stage",IF(AND(B649+1&gt;'Calculation Sheet Crop 1'!$K$7,B649&lt;='Calculation Sheet Crop 1'!$L$7),"Crop Development Phase",IF(AND(B649+1&gt;'Calculation Sheet Crop 1'!$K$8,B649&lt;'Calculation Sheet Crop 1'!$L$8+1),"Mid Season",IF(AND(B649+1&gt;'Calculation Sheet Crop 1'!$K$9,B649-1&lt;'Calculation Sheet Crop 1'!$L$9),"Late Season Stage",""))))</f>
        <v/>
      </c>
      <c r="D649">
        <f>IF(MONTH(B649)=1,'General Calculation'!$E$22,IF(MONTH(B649)=2,'General Calculation'!$F$22,IF(MONTH(B649)=3,'General Calculation'!$G$22,IF(MONTH(B649)=4,'General Calculation'!$H$22,IF(MONTH(B649)=5,'General Calculation'!$I$22,IF(MONTH(B649)=6,'General Calculation'!$J$22,IF(MONTH(B649)=7,'General Calculation'!$K$22,IF(MONTH(B649)=8,'General Calculation'!$L$22,IF(MONTH(B649)=9,'General Calculation'!$M$22,IF(MONTH(B649)=10,'General Calculation'!$N$22,IF(MONTH(B649)=11,'General Calculation'!$O$22,IF(MONTH(B649)=12,'General Calculation'!$P$22,""))))))))))))</f>
        <v>5.2650000000000006</v>
      </c>
      <c r="E649" t="str">
        <f>IF(C649="Initial Stage",'Calculation Sheet Crop 1'!$M$6,IF(C649="Crop Development Phase",'Calculation Sheet Crop 1'!$M$7,IF(C649="Mid Season",'Calculation Sheet Crop 1'!$M$8,IF(C649="Late Season Stage",'Calculation Sheet Crop 1'!$M$9,""))))</f>
        <v/>
      </c>
      <c r="F649">
        <f t="shared" si="131"/>
        <v>0</v>
      </c>
      <c r="P649">
        <f t="shared" si="132"/>
        <v>0</v>
      </c>
      <c r="Q649">
        <f t="shared" si="133"/>
        <v>0</v>
      </c>
      <c r="R649">
        <f t="shared" si="134"/>
        <v>0</v>
      </c>
      <c r="S649">
        <f t="shared" si="135"/>
        <v>0</v>
      </c>
      <c r="T649">
        <f t="shared" si="136"/>
        <v>0</v>
      </c>
      <c r="U649">
        <f t="shared" si="137"/>
        <v>0</v>
      </c>
      <c r="V649">
        <f t="shared" si="138"/>
        <v>0</v>
      </c>
      <c r="W649">
        <f t="shared" si="139"/>
        <v>0</v>
      </c>
      <c r="X649">
        <f t="shared" si="140"/>
        <v>0</v>
      </c>
      <c r="Y649">
        <f t="shared" si="141"/>
        <v>0</v>
      </c>
      <c r="Z649">
        <f t="shared" si="142"/>
        <v>0</v>
      </c>
      <c r="AA649">
        <f t="shared" si="143"/>
        <v>0</v>
      </c>
    </row>
    <row r="650" spans="2:27">
      <c r="B650" s="3">
        <v>43379</v>
      </c>
      <c r="C650" t="str">
        <f>IF(AND(B650&gt;='Calculation Sheet Crop 1'!$K$6,B650&lt;='Calculation Sheet Crop 1'!$L$6),"Initial Stage",IF(AND(B650+1&gt;'Calculation Sheet Crop 1'!$K$7,B650&lt;='Calculation Sheet Crop 1'!$L$7),"Crop Development Phase",IF(AND(B650+1&gt;'Calculation Sheet Crop 1'!$K$8,B650&lt;'Calculation Sheet Crop 1'!$L$8+1),"Mid Season",IF(AND(B650+1&gt;'Calculation Sheet Crop 1'!$K$9,B650-1&lt;'Calculation Sheet Crop 1'!$L$9),"Late Season Stage",""))))</f>
        <v/>
      </c>
      <c r="D650">
        <f>IF(MONTH(B650)=1,'General Calculation'!$E$22,IF(MONTH(B650)=2,'General Calculation'!$F$22,IF(MONTH(B650)=3,'General Calculation'!$G$22,IF(MONTH(B650)=4,'General Calculation'!$H$22,IF(MONTH(B650)=5,'General Calculation'!$I$22,IF(MONTH(B650)=6,'General Calculation'!$J$22,IF(MONTH(B650)=7,'General Calculation'!$K$22,IF(MONTH(B650)=8,'General Calculation'!$L$22,IF(MONTH(B650)=9,'General Calculation'!$M$22,IF(MONTH(B650)=10,'General Calculation'!$N$22,IF(MONTH(B650)=11,'General Calculation'!$O$22,IF(MONTH(B650)=12,'General Calculation'!$P$22,""))))))))))))</f>
        <v>5.2650000000000006</v>
      </c>
      <c r="E650" t="str">
        <f>IF(C650="Initial Stage",'Calculation Sheet Crop 1'!$M$6,IF(C650="Crop Development Phase",'Calculation Sheet Crop 1'!$M$7,IF(C650="Mid Season",'Calculation Sheet Crop 1'!$M$8,IF(C650="Late Season Stage",'Calculation Sheet Crop 1'!$M$9,""))))</f>
        <v/>
      </c>
      <c r="F650">
        <f t="shared" si="131"/>
        <v>0</v>
      </c>
      <c r="P650">
        <f t="shared" si="132"/>
        <v>0</v>
      </c>
      <c r="Q650">
        <f t="shared" si="133"/>
        <v>0</v>
      </c>
      <c r="R650">
        <f t="shared" si="134"/>
        <v>0</v>
      </c>
      <c r="S650">
        <f t="shared" si="135"/>
        <v>0</v>
      </c>
      <c r="T650">
        <f t="shared" si="136"/>
        <v>0</v>
      </c>
      <c r="U650">
        <f t="shared" si="137"/>
        <v>0</v>
      </c>
      <c r="V650">
        <f t="shared" si="138"/>
        <v>0</v>
      </c>
      <c r="W650">
        <f t="shared" si="139"/>
        <v>0</v>
      </c>
      <c r="X650">
        <f t="shared" si="140"/>
        <v>0</v>
      </c>
      <c r="Y650">
        <f t="shared" si="141"/>
        <v>0</v>
      </c>
      <c r="Z650">
        <f t="shared" si="142"/>
        <v>0</v>
      </c>
      <c r="AA650">
        <f t="shared" si="143"/>
        <v>0</v>
      </c>
    </row>
    <row r="651" spans="2:27">
      <c r="B651" s="3">
        <v>43380</v>
      </c>
      <c r="C651" t="str">
        <f>IF(AND(B651&gt;='Calculation Sheet Crop 1'!$K$6,B651&lt;='Calculation Sheet Crop 1'!$L$6),"Initial Stage",IF(AND(B651+1&gt;'Calculation Sheet Crop 1'!$K$7,B651&lt;='Calculation Sheet Crop 1'!$L$7),"Crop Development Phase",IF(AND(B651+1&gt;'Calculation Sheet Crop 1'!$K$8,B651&lt;'Calculation Sheet Crop 1'!$L$8+1),"Mid Season",IF(AND(B651+1&gt;'Calculation Sheet Crop 1'!$K$9,B651-1&lt;'Calculation Sheet Crop 1'!$L$9),"Late Season Stage",""))))</f>
        <v/>
      </c>
      <c r="D651">
        <f>IF(MONTH(B651)=1,'General Calculation'!$E$22,IF(MONTH(B651)=2,'General Calculation'!$F$22,IF(MONTH(B651)=3,'General Calculation'!$G$22,IF(MONTH(B651)=4,'General Calculation'!$H$22,IF(MONTH(B651)=5,'General Calculation'!$I$22,IF(MONTH(B651)=6,'General Calculation'!$J$22,IF(MONTH(B651)=7,'General Calculation'!$K$22,IF(MONTH(B651)=8,'General Calculation'!$L$22,IF(MONTH(B651)=9,'General Calculation'!$M$22,IF(MONTH(B651)=10,'General Calculation'!$N$22,IF(MONTH(B651)=11,'General Calculation'!$O$22,IF(MONTH(B651)=12,'General Calculation'!$P$22,""))))))))))))</f>
        <v>5.2650000000000006</v>
      </c>
      <c r="E651" t="str">
        <f>IF(C651="Initial Stage",'Calculation Sheet Crop 1'!$M$6,IF(C651="Crop Development Phase",'Calculation Sheet Crop 1'!$M$7,IF(C651="Mid Season",'Calculation Sheet Crop 1'!$M$8,IF(C651="Late Season Stage",'Calculation Sheet Crop 1'!$M$9,""))))</f>
        <v/>
      </c>
      <c r="F651">
        <f t="shared" si="131"/>
        <v>0</v>
      </c>
      <c r="P651">
        <f t="shared" si="132"/>
        <v>0</v>
      </c>
      <c r="Q651">
        <f t="shared" si="133"/>
        <v>0</v>
      </c>
      <c r="R651">
        <f t="shared" si="134"/>
        <v>0</v>
      </c>
      <c r="S651">
        <f t="shared" si="135"/>
        <v>0</v>
      </c>
      <c r="T651">
        <f t="shared" si="136"/>
        <v>0</v>
      </c>
      <c r="U651">
        <f t="shared" si="137"/>
        <v>0</v>
      </c>
      <c r="V651">
        <f t="shared" si="138"/>
        <v>0</v>
      </c>
      <c r="W651">
        <f t="shared" si="139"/>
        <v>0</v>
      </c>
      <c r="X651">
        <f t="shared" si="140"/>
        <v>0</v>
      </c>
      <c r="Y651">
        <f t="shared" si="141"/>
        <v>0</v>
      </c>
      <c r="Z651">
        <f t="shared" si="142"/>
        <v>0</v>
      </c>
      <c r="AA651">
        <f t="shared" si="143"/>
        <v>0</v>
      </c>
    </row>
    <row r="652" spans="2:27">
      <c r="B652" s="3">
        <v>43381</v>
      </c>
      <c r="C652" t="str">
        <f>IF(AND(B652&gt;='Calculation Sheet Crop 1'!$K$6,B652&lt;='Calculation Sheet Crop 1'!$L$6),"Initial Stage",IF(AND(B652+1&gt;'Calculation Sheet Crop 1'!$K$7,B652&lt;='Calculation Sheet Crop 1'!$L$7),"Crop Development Phase",IF(AND(B652+1&gt;'Calculation Sheet Crop 1'!$K$8,B652&lt;'Calculation Sheet Crop 1'!$L$8+1),"Mid Season",IF(AND(B652+1&gt;'Calculation Sheet Crop 1'!$K$9,B652-1&lt;'Calculation Sheet Crop 1'!$L$9),"Late Season Stage",""))))</f>
        <v/>
      </c>
      <c r="D652">
        <f>IF(MONTH(B652)=1,'General Calculation'!$E$22,IF(MONTH(B652)=2,'General Calculation'!$F$22,IF(MONTH(B652)=3,'General Calculation'!$G$22,IF(MONTH(B652)=4,'General Calculation'!$H$22,IF(MONTH(B652)=5,'General Calculation'!$I$22,IF(MONTH(B652)=6,'General Calculation'!$J$22,IF(MONTH(B652)=7,'General Calculation'!$K$22,IF(MONTH(B652)=8,'General Calculation'!$L$22,IF(MONTH(B652)=9,'General Calculation'!$M$22,IF(MONTH(B652)=10,'General Calculation'!$N$22,IF(MONTH(B652)=11,'General Calculation'!$O$22,IF(MONTH(B652)=12,'General Calculation'!$P$22,""))))))))))))</f>
        <v>5.2650000000000006</v>
      </c>
      <c r="E652" t="str">
        <f>IF(C652="Initial Stage",'Calculation Sheet Crop 1'!$M$6,IF(C652="Crop Development Phase",'Calculation Sheet Crop 1'!$M$7,IF(C652="Mid Season",'Calculation Sheet Crop 1'!$M$8,IF(C652="Late Season Stage",'Calculation Sheet Crop 1'!$M$9,""))))</f>
        <v/>
      </c>
      <c r="F652">
        <f t="shared" si="131"/>
        <v>0</v>
      </c>
      <c r="P652">
        <f t="shared" si="132"/>
        <v>0</v>
      </c>
      <c r="Q652">
        <f t="shared" si="133"/>
        <v>0</v>
      </c>
      <c r="R652">
        <f t="shared" si="134"/>
        <v>0</v>
      </c>
      <c r="S652">
        <f t="shared" si="135"/>
        <v>0</v>
      </c>
      <c r="T652">
        <f t="shared" si="136"/>
        <v>0</v>
      </c>
      <c r="U652">
        <f t="shared" si="137"/>
        <v>0</v>
      </c>
      <c r="V652">
        <f t="shared" si="138"/>
        <v>0</v>
      </c>
      <c r="W652">
        <f t="shared" si="139"/>
        <v>0</v>
      </c>
      <c r="X652">
        <f t="shared" si="140"/>
        <v>0</v>
      </c>
      <c r="Y652">
        <f t="shared" si="141"/>
        <v>0</v>
      </c>
      <c r="Z652">
        <f t="shared" si="142"/>
        <v>0</v>
      </c>
      <c r="AA652">
        <f t="shared" si="143"/>
        <v>0</v>
      </c>
    </row>
    <row r="653" spans="2:27">
      <c r="B653" s="3">
        <v>43382</v>
      </c>
      <c r="C653" t="str">
        <f>IF(AND(B653&gt;='Calculation Sheet Crop 1'!$K$6,B653&lt;='Calculation Sheet Crop 1'!$L$6),"Initial Stage",IF(AND(B653+1&gt;'Calculation Sheet Crop 1'!$K$7,B653&lt;='Calculation Sheet Crop 1'!$L$7),"Crop Development Phase",IF(AND(B653+1&gt;'Calculation Sheet Crop 1'!$K$8,B653&lt;'Calculation Sheet Crop 1'!$L$8+1),"Mid Season",IF(AND(B653+1&gt;'Calculation Sheet Crop 1'!$K$9,B653-1&lt;'Calculation Sheet Crop 1'!$L$9),"Late Season Stage",""))))</f>
        <v/>
      </c>
      <c r="D653">
        <f>IF(MONTH(B653)=1,'General Calculation'!$E$22,IF(MONTH(B653)=2,'General Calculation'!$F$22,IF(MONTH(B653)=3,'General Calculation'!$G$22,IF(MONTH(B653)=4,'General Calculation'!$H$22,IF(MONTH(B653)=5,'General Calculation'!$I$22,IF(MONTH(B653)=6,'General Calculation'!$J$22,IF(MONTH(B653)=7,'General Calculation'!$K$22,IF(MONTH(B653)=8,'General Calculation'!$L$22,IF(MONTH(B653)=9,'General Calculation'!$M$22,IF(MONTH(B653)=10,'General Calculation'!$N$22,IF(MONTH(B653)=11,'General Calculation'!$O$22,IF(MONTH(B653)=12,'General Calculation'!$P$22,""))))))))))))</f>
        <v>5.2650000000000006</v>
      </c>
      <c r="E653" t="str">
        <f>IF(C653="Initial Stage",'Calculation Sheet Crop 1'!$M$6,IF(C653="Crop Development Phase",'Calculation Sheet Crop 1'!$M$7,IF(C653="Mid Season",'Calculation Sheet Crop 1'!$M$8,IF(C653="Late Season Stage",'Calculation Sheet Crop 1'!$M$9,""))))</f>
        <v/>
      </c>
      <c r="F653">
        <f t="shared" si="131"/>
        <v>0</v>
      </c>
      <c r="P653">
        <f t="shared" si="132"/>
        <v>0</v>
      </c>
      <c r="Q653">
        <f t="shared" si="133"/>
        <v>0</v>
      </c>
      <c r="R653">
        <f t="shared" si="134"/>
        <v>0</v>
      </c>
      <c r="S653">
        <f t="shared" si="135"/>
        <v>0</v>
      </c>
      <c r="T653">
        <f t="shared" si="136"/>
        <v>0</v>
      </c>
      <c r="U653">
        <f t="shared" si="137"/>
        <v>0</v>
      </c>
      <c r="V653">
        <f t="shared" si="138"/>
        <v>0</v>
      </c>
      <c r="W653">
        <f t="shared" si="139"/>
        <v>0</v>
      </c>
      <c r="X653">
        <f t="shared" si="140"/>
        <v>0</v>
      </c>
      <c r="Y653">
        <f t="shared" si="141"/>
        <v>0</v>
      </c>
      <c r="Z653">
        <f t="shared" si="142"/>
        <v>0</v>
      </c>
      <c r="AA653">
        <f t="shared" si="143"/>
        <v>0</v>
      </c>
    </row>
    <row r="654" spans="2:27">
      <c r="B654" s="3">
        <v>43383</v>
      </c>
      <c r="C654" t="str">
        <f>IF(AND(B654&gt;='Calculation Sheet Crop 1'!$K$6,B654&lt;='Calculation Sheet Crop 1'!$L$6),"Initial Stage",IF(AND(B654+1&gt;'Calculation Sheet Crop 1'!$K$7,B654&lt;='Calculation Sheet Crop 1'!$L$7),"Crop Development Phase",IF(AND(B654+1&gt;'Calculation Sheet Crop 1'!$K$8,B654&lt;'Calculation Sheet Crop 1'!$L$8+1),"Mid Season",IF(AND(B654+1&gt;'Calculation Sheet Crop 1'!$K$9,B654-1&lt;'Calculation Sheet Crop 1'!$L$9),"Late Season Stage",""))))</f>
        <v/>
      </c>
      <c r="D654">
        <f>IF(MONTH(B654)=1,'General Calculation'!$E$22,IF(MONTH(B654)=2,'General Calculation'!$F$22,IF(MONTH(B654)=3,'General Calculation'!$G$22,IF(MONTH(B654)=4,'General Calculation'!$H$22,IF(MONTH(B654)=5,'General Calculation'!$I$22,IF(MONTH(B654)=6,'General Calculation'!$J$22,IF(MONTH(B654)=7,'General Calculation'!$K$22,IF(MONTH(B654)=8,'General Calculation'!$L$22,IF(MONTH(B654)=9,'General Calculation'!$M$22,IF(MONTH(B654)=10,'General Calculation'!$N$22,IF(MONTH(B654)=11,'General Calculation'!$O$22,IF(MONTH(B654)=12,'General Calculation'!$P$22,""))))))))))))</f>
        <v>5.2650000000000006</v>
      </c>
      <c r="E654" t="str">
        <f>IF(C654="Initial Stage",'Calculation Sheet Crop 1'!$M$6,IF(C654="Crop Development Phase",'Calculation Sheet Crop 1'!$M$7,IF(C654="Mid Season",'Calculation Sheet Crop 1'!$M$8,IF(C654="Late Season Stage",'Calculation Sheet Crop 1'!$M$9,""))))</f>
        <v/>
      </c>
      <c r="F654">
        <f t="shared" si="131"/>
        <v>0</v>
      </c>
      <c r="P654">
        <f t="shared" si="132"/>
        <v>0</v>
      </c>
      <c r="Q654">
        <f t="shared" si="133"/>
        <v>0</v>
      </c>
      <c r="R654">
        <f t="shared" si="134"/>
        <v>0</v>
      </c>
      <c r="S654">
        <f t="shared" si="135"/>
        <v>0</v>
      </c>
      <c r="T654">
        <f t="shared" si="136"/>
        <v>0</v>
      </c>
      <c r="U654">
        <f t="shared" si="137"/>
        <v>0</v>
      </c>
      <c r="V654">
        <f t="shared" si="138"/>
        <v>0</v>
      </c>
      <c r="W654">
        <f t="shared" si="139"/>
        <v>0</v>
      </c>
      <c r="X654">
        <f t="shared" si="140"/>
        <v>0</v>
      </c>
      <c r="Y654">
        <f t="shared" si="141"/>
        <v>0</v>
      </c>
      <c r="Z654">
        <f t="shared" si="142"/>
        <v>0</v>
      </c>
      <c r="AA654">
        <f t="shared" si="143"/>
        <v>0</v>
      </c>
    </row>
    <row r="655" spans="2:27">
      <c r="B655" s="3">
        <v>43384</v>
      </c>
      <c r="C655" t="str">
        <f>IF(AND(B655&gt;='Calculation Sheet Crop 1'!$K$6,B655&lt;='Calculation Sheet Crop 1'!$L$6),"Initial Stage",IF(AND(B655+1&gt;'Calculation Sheet Crop 1'!$K$7,B655&lt;='Calculation Sheet Crop 1'!$L$7),"Crop Development Phase",IF(AND(B655+1&gt;'Calculation Sheet Crop 1'!$K$8,B655&lt;'Calculation Sheet Crop 1'!$L$8+1),"Mid Season",IF(AND(B655+1&gt;'Calculation Sheet Crop 1'!$K$9,B655-1&lt;'Calculation Sheet Crop 1'!$L$9),"Late Season Stage",""))))</f>
        <v/>
      </c>
      <c r="D655">
        <f>IF(MONTH(B655)=1,'General Calculation'!$E$22,IF(MONTH(B655)=2,'General Calculation'!$F$22,IF(MONTH(B655)=3,'General Calculation'!$G$22,IF(MONTH(B655)=4,'General Calculation'!$H$22,IF(MONTH(B655)=5,'General Calculation'!$I$22,IF(MONTH(B655)=6,'General Calculation'!$J$22,IF(MONTH(B655)=7,'General Calculation'!$K$22,IF(MONTH(B655)=8,'General Calculation'!$L$22,IF(MONTH(B655)=9,'General Calculation'!$M$22,IF(MONTH(B655)=10,'General Calculation'!$N$22,IF(MONTH(B655)=11,'General Calculation'!$O$22,IF(MONTH(B655)=12,'General Calculation'!$P$22,""))))))))))))</f>
        <v>5.2650000000000006</v>
      </c>
      <c r="E655" t="str">
        <f>IF(C655="Initial Stage",'Calculation Sheet Crop 1'!$M$6,IF(C655="Crop Development Phase",'Calculation Sheet Crop 1'!$M$7,IF(C655="Mid Season",'Calculation Sheet Crop 1'!$M$8,IF(C655="Late Season Stage",'Calculation Sheet Crop 1'!$M$9,""))))</f>
        <v/>
      </c>
      <c r="F655">
        <f t="shared" si="131"/>
        <v>0</v>
      </c>
      <c r="P655">
        <f t="shared" si="132"/>
        <v>0</v>
      </c>
      <c r="Q655">
        <f t="shared" si="133"/>
        <v>0</v>
      </c>
      <c r="R655">
        <f t="shared" si="134"/>
        <v>0</v>
      </c>
      <c r="S655">
        <f t="shared" si="135"/>
        <v>0</v>
      </c>
      <c r="T655">
        <f t="shared" si="136"/>
        <v>0</v>
      </c>
      <c r="U655">
        <f t="shared" si="137"/>
        <v>0</v>
      </c>
      <c r="V655">
        <f t="shared" si="138"/>
        <v>0</v>
      </c>
      <c r="W655">
        <f t="shared" si="139"/>
        <v>0</v>
      </c>
      <c r="X655">
        <f t="shared" si="140"/>
        <v>0</v>
      </c>
      <c r="Y655">
        <f t="shared" si="141"/>
        <v>0</v>
      </c>
      <c r="Z655">
        <f t="shared" si="142"/>
        <v>0</v>
      </c>
      <c r="AA655">
        <f t="shared" si="143"/>
        <v>0</v>
      </c>
    </row>
    <row r="656" spans="2:27">
      <c r="B656" s="3">
        <v>43385</v>
      </c>
      <c r="C656" t="str">
        <f>IF(AND(B656&gt;='Calculation Sheet Crop 1'!$K$6,B656&lt;='Calculation Sheet Crop 1'!$L$6),"Initial Stage",IF(AND(B656+1&gt;'Calculation Sheet Crop 1'!$K$7,B656&lt;='Calculation Sheet Crop 1'!$L$7),"Crop Development Phase",IF(AND(B656+1&gt;'Calculation Sheet Crop 1'!$K$8,B656&lt;'Calculation Sheet Crop 1'!$L$8+1),"Mid Season",IF(AND(B656+1&gt;'Calculation Sheet Crop 1'!$K$9,B656-1&lt;'Calculation Sheet Crop 1'!$L$9),"Late Season Stage",""))))</f>
        <v/>
      </c>
      <c r="D656">
        <f>IF(MONTH(B656)=1,'General Calculation'!$E$22,IF(MONTH(B656)=2,'General Calculation'!$F$22,IF(MONTH(B656)=3,'General Calculation'!$G$22,IF(MONTH(B656)=4,'General Calculation'!$H$22,IF(MONTH(B656)=5,'General Calculation'!$I$22,IF(MONTH(B656)=6,'General Calculation'!$J$22,IF(MONTH(B656)=7,'General Calculation'!$K$22,IF(MONTH(B656)=8,'General Calculation'!$L$22,IF(MONTH(B656)=9,'General Calculation'!$M$22,IF(MONTH(B656)=10,'General Calculation'!$N$22,IF(MONTH(B656)=11,'General Calculation'!$O$22,IF(MONTH(B656)=12,'General Calculation'!$P$22,""))))))))))))</f>
        <v>5.2650000000000006</v>
      </c>
      <c r="E656" t="str">
        <f>IF(C656="Initial Stage",'Calculation Sheet Crop 1'!$M$6,IF(C656="Crop Development Phase",'Calculation Sheet Crop 1'!$M$7,IF(C656="Mid Season",'Calculation Sheet Crop 1'!$M$8,IF(C656="Late Season Stage",'Calculation Sheet Crop 1'!$M$9,""))))</f>
        <v/>
      </c>
      <c r="F656">
        <f t="shared" si="131"/>
        <v>0</v>
      </c>
      <c r="P656">
        <f t="shared" si="132"/>
        <v>0</v>
      </c>
      <c r="Q656">
        <f t="shared" si="133"/>
        <v>0</v>
      </c>
      <c r="R656">
        <f t="shared" si="134"/>
        <v>0</v>
      </c>
      <c r="S656">
        <f t="shared" si="135"/>
        <v>0</v>
      </c>
      <c r="T656">
        <f t="shared" si="136"/>
        <v>0</v>
      </c>
      <c r="U656">
        <f t="shared" si="137"/>
        <v>0</v>
      </c>
      <c r="V656">
        <f t="shared" si="138"/>
        <v>0</v>
      </c>
      <c r="W656">
        <f t="shared" si="139"/>
        <v>0</v>
      </c>
      <c r="X656">
        <f t="shared" si="140"/>
        <v>0</v>
      </c>
      <c r="Y656">
        <f t="shared" si="141"/>
        <v>0</v>
      </c>
      <c r="Z656">
        <f t="shared" si="142"/>
        <v>0</v>
      </c>
      <c r="AA656">
        <f t="shared" si="143"/>
        <v>0</v>
      </c>
    </row>
    <row r="657" spans="2:27">
      <c r="B657" s="3">
        <v>43386</v>
      </c>
      <c r="C657" t="str">
        <f>IF(AND(B657&gt;='Calculation Sheet Crop 1'!$K$6,B657&lt;='Calculation Sheet Crop 1'!$L$6),"Initial Stage",IF(AND(B657+1&gt;'Calculation Sheet Crop 1'!$K$7,B657&lt;='Calculation Sheet Crop 1'!$L$7),"Crop Development Phase",IF(AND(B657+1&gt;'Calculation Sheet Crop 1'!$K$8,B657&lt;'Calculation Sheet Crop 1'!$L$8+1),"Mid Season",IF(AND(B657+1&gt;'Calculation Sheet Crop 1'!$K$9,B657-1&lt;'Calculation Sheet Crop 1'!$L$9),"Late Season Stage",""))))</f>
        <v/>
      </c>
      <c r="D657">
        <f>IF(MONTH(B657)=1,'General Calculation'!$E$22,IF(MONTH(B657)=2,'General Calculation'!$F$22,IF(MONTH(B657)=3,'General Calculation'!$G$22,IF(MONTH(B657)=4,'General Calculation'!$H$22,IF(MONTH(B657)=5,'General Calculation'!$I$22,IF(MONTH(B657)=6,'General Calculation'!$J$22,IF(MONTH(B657)=7,'General Calculation'!$K$22,IF(MONTH(B657)=8,'General Calculation'!$L$22,IF(MONTH(B657)=9,'General Calculation'!$M$22,IF(MONTH(B657)=10,'General Calculation'!$N$22,IF(MONTH(B657)=11,'General Calculation'!$O$22,IF(MONTH(B657)=12,'General Calculation'!$P$22,""))))))))))))</f>
        <v>5.2650000000000006</v>
      </c>
      <c r="E657" t="str">
        <f>IF(C657="Initial Stage",'Calculation Sheet Crop 1'!$M$6,IF(C657="Crop Development Phase",'Calculation Sheet Crop 1'!$M$7,IF(C657="Mid Season",'Calculation Sheet Crop 1'!$M$8,IF(C657="Late Season Stage",'Calculation Sheet Crop 1'!$M$9,""))))</f>
        <v/>
      </c>
      <c r="F657">
        <f t="shared" si="131"/>
        <v>0</v>
      </c>
      <c r="P657">
        <f t="shared" si="132"/>
        <v>0</v>
      </c>
      <c r="Q657">
        <f t="shared" si="133"/>
        <v>0</v>
      </c>
      <c r="R657">
        <f t="shared" si="134"/>
        <v>0</v>
      </c>
      <c r="S657">
        <f t="shared" si="135"/>
        <v>0</v>
      </c>
      <c r="T657">
        <f t="shared" si="136"/>
        <v>0</v>
      </c>
      <c r="U657">
        <f t="shared" si="137"/>
        <v>0</v>
      </c>
      <c r="V657">
        <f t="shared" si="138"/>
        <v>0</v>
      </c>
      <c r="W657">
        <f t="shared" si="139"/>
        <v>0</v>
      </c>
      <c r="X657">
        <f t="shared" si="140"/>
        <v>0</v>
      </c>
      <c r="Y657">
        <f t="shared" si="141"/>
        <v>0</v>
      </c>
      <c r="Z657">
        <f t="shared" si="142"/>
        <v>0</v>
      </c>
      <c r="AA657">
        <f t="shared" si="143"/>
        <v>0</v>
      </c>
    </row>
    <row r="658" spans="2:27">
      <c r="B658" s="3">
        <v>43387</v>
      </c>
      <c r="C658" t="str">
        <f>IF(AND(B658&gt;='Calculation Sheet Crop 1'!$K$6,B658&lt;='Calculation Sheet Crop 1'!$L$6),"Initial Stage",IF(AND(B658+1&gt;'Calculation Sheet Crop 1'!$K$7,B658&lt;='Calculation Sheet Crop 1'!$L$7),"Crop Development Phase",IF(AND(B658+1&gt;'Calculation Sheet Crop 1'!$K$8,B658&lt;'Calculation Sheet Crop 1'!$L$8+1),"Mid Season",IF(AND(B658+1&gt;'Calculation Sheet Crop 1'!$K$9,B658-1&lt;'Calculation Sheet Crop 1'!$L$9),"Late Season Stage",""))))</f>
        <v/>
      </c>
      <c r="D658">
        <f>IF(MONTH(B658)=1,'General Calculation'!$E$22,IF(MONTH(B658)=2,'General Calculation'!$F$22,IF(MONTH(B658)=3,'General Calculation'!$G$22,IF(MONTH(B658)=4,'General Calculation'!$H$22,IF(MONTH(B658)=5,'General Calculation'!$I$22,IF(MONTH(B658)=6,'General Calculation'!$J$22,IF(MONTH(B658)=7,'General Calculation'!$K$22,IF(MONTH(B658)=8,'General Calculation'!$L$22,IF(MONTH(B658)=9,'General Calculation'!$M$22,IF(MONTH(B658)=10,'General Calculation'!$N$22,IF(MONTH(B658)=11,'General Calculation'!$O$22,IF(MONTH(B658)=12,'General Calculation'!$P$22,""))))))))))))</f>
        <v>5.2650000000000006</v>
      </c>
      <c r="E658" t="str">
        <f>IF(C658="Initial Stage",'Calculation Sheet Crop 1'!$M$6,IF(C658="Crop Development Phase",'Calculation Sheet Crop 1'!$M$7,IF(C658="Mid Season",'Calculation Sheet Crop 1'!$M$8,IF(C658="Late Season Stage",'Calculation Sheet Crop 1'!$M$9,""))))</f>
        <v/>
      </c>
      <c r="F658">
        <f t="shared" si="131"/>
        <v>0</v>
      </c>
      <c r="P658">
        <f t="shared" si="132"/>
        <v>0</v>
      </c>
      <c r="Q658">
        <f t="shared" si="133"/>
        <v>0</v>
      </c>
      <c r="R658">
        <f t="shared" si="134"/>
        <v>0</v>
      </c>
      <c r="S658">
        <f t="shared" si="135"/>
        <v>0</v>
      </c>
      <c r="T658">
        <f t="shared" si="136"/>
        <v>0</v>
      </c>
      <c r="U658">
        <f t="shared" si="137"/>
        <v>0</v>
      </c>
      <c r="V658">
        <f t="shared" si="138"/>
        <v>0</v>
      </c>
      <c r="W658">
        <f t="shared" si="139"/>
        <v>0</v>
      </c>
      <c r="X658">
        <f t="shared" si="140"/>
        <v>0</v>
      </c>
      <c r="Y658">
        <f t="shared" si="141"/>
        <v>0</v>
      </c>
      <c r="Z658">
        <f t="shared" si="142"/>
        <v>0</v>
      </c>
      <c r="AA658">
        <f t="shared" si="143"/>
        <v>0</v>
      </c>
    </row>
    <row r="659" spans="2:27">
      <c r="B659" s="3">
        <v>43388</v>
      </c>
      <c r="C659" t="str">
        <f>IF(AND(B659&gt;='Calculation Sheet Crop 1'!$K$6,B659&lt;='Calculation Sheet Crop 1'!$L$6),"Initial Stage",IF(AND(B659+1&gt;'Calculation Sheet Crop 1'!$K$7,B659&lt;='Calculation Sheet Crop 1'!$L$7),"Crop Development Phase",IF(AND(B659+1&gt;'Calculation Sheet Crop 1'!$K$8,B659&lt;'Calculation Sheet Crop 1'!$L$8+1),"Mid Season",IF(AND(B659+1&gt;'Calculation Sheet Crop 1'!$K$9,B659-1&lt;'Calculation Sheet Crop 1'!$L$9),"Late Season Stage",""))))</f>
        <v/>
      </c>
      <c r="D659">
        <f>IF(MONTH(B659)=1,'General Calculation'!$E$22,IF(MONTH(B659)=2,'General Calculation'!$F$22,IF(MONTH(B659)=3,'General Calculation'!$G$22,IF(MONTH(B659)=4,'General Calculation'!$H$22,IF(MONTH(B659)=5,'General Calculation'!$I$22,IF(MONTH(B659)=6,'General Calculation'!$J$22,IF(MONTH(B659)=7,'General Calculation'!$K$22,IF(MONTH(B659)=8,'General Calculation'!$L$22,IF(MONTH(B659)=9,'General Calculation'!$M$22,IF(MONTH(B659)=10,'General Calculation'!$N$22,IF(MONTH(B659)=11,'General Calculation'!$O$22,IF(MONTH(B659)=12,'General Calculation'!$P$22,""))))))))))))</f>
        <v>5.2650000000000006</v>
      </c>
      <c r="E659" t="str">
        <f>IF(C659="Initial Stage",'Calculation Sheet Crop 1'!$M$6,IF(C659="Crop Development Phase",'Calculation Sheet Crop 1'!$M$7,IF(C659="Mid Season",'Calculation Sheet Crop 1'!$M$8,IF(C659="Late Season Stage",'Calculation Sheet Crop 1'!$M$9,""))))</f>
        <v/>
      </c>
      <c r="F659">
        <f t="shared" si="131"/>
        <v>0</v>
      </c>
      <c r="P659">
        <f t="shared" si="132"/>
        <v>0</v>
      </c>
      <c r="Q659">
        <f t="shared" si="133"/>
        <v>0</v>
      </c>
      <c r="R659">
        <f t="shared" si="134"/>
        <v>0</v>
      </c>
      <c r="S659">
        <f t="shared" si="135"/>
        <v>0</v>
      </c>
      <c r="T659">
        <f t="shared" si="136"/>
        <v>0</v>
      </c>
      <c r="U659">
        <f t="shared" si="137"/>
        <v>0</v>
      </c>
      <c r="V659">
        <f t="shared" si="138"/>
        <v>0</v>
      </c>
      <c r="W659">
        <f t="shared" si="139"/>
        <v>0</v>
      </c>
      <c r="X659">
        <f t="shared" si="140"/>
        <v>0</v>
      </c>
      <c r="Y659">
        <f t="shared" si="141"/>
        <v>0</v>
      </c>
      <c r="Z659">
        <f t="shared" si="142"/>
        <v>0</v>
      </c>
      <c r="AA659">
        <f t="shared" si="143"/>
        <v>0</v>
      </c>
    </row>
    <row r="660" spans="2:27">
      <c r="B660" s="3">
        <v>43389</v>
      </c>
      <c r="C660" t="str">
        <f>IF(AND(B660&gt;='Calculation Sheet Crop 1'!$K$6,B660&lt;='Calculation Sheet Crop 1'!$L$6),"Initial Stage",IF(AND(B660+1&gt;'Calculation Sheet Crop 1'!$K$7,B660&lt;='Calculation Sheet Crop 1'!$L$7),"Crop Development Phase",IF(AND(B660+1&gt;'Calculation Sheet Crop 1'!$K$8,B660&lt;'Calculation Sheet Crop 1'!$L$8+1),"Mid Season",IF(AND(B660+1&gt;'Calculation Sheet Crop 1'!$K$9,B660-1&lt;'Calculation Sheet Crop 1'!$L$9),"Late Season Stage",""))))</f>
        <v/>
      </c>
      <c r="D660">
        <f>IF(MONTH(B660)=1,'General Calculation'!$E$22,IF(MONTH(B660)=2,'General Calculation'!$F$22,IF(MONTH(B660)=3,'General Calculation'!$G$22,IF(MONTH(B660)=4,'General Calculation'!$H$22,IF(MONTH(B660)=5,'General Calculation'!$I$22,IF(MONTH(B660)=6,'General Calculation'!$J$22,IF(MONTH(B660)=7,'General Calculation'!$K$22,IF(MONTH(B660)=8,'General Calculation'!$L$22,IF(MONTH(B660)=9,'General Calculation'!$M$22,IF(MONTH(B660)=10,'General Calculation'!$N$22,IF(MONTH(B660)=11,'General Calculation'!$O$22,IF(MONTH(B660)=12,'General Calculation'!$P$22,""))))))))))))</f>
        <v>5.2650000000000006</v>
      </c>
      <c r="E660" t="str">
        <f>IF(C660="Initial Stage",'Calculation Sheet Crop 1'!$M$6,IF(C660="Crop Development Phase",'Calculation Sheet Crop 1'!$M$7,IF(C660="Mid Season",'Calculation Sheet Crop 1'!$M$8,IF(C660="Late Season Stage",'Calculation Sheet Crop 1'!$M$9,""))))</f>
        <v/>
      </c>
      <c r="F660">
        <f t="shared" si="131"/>
        <v>0</v>
      </c>
      <c r="P660">
        <f t="shared" si="132"/>
        <v>0</v>
      </c>
      <c r="Q660">
        <f t="shared" si="133"/>
        <v>0</v>
      </c>
      <c r="R660">
        <f t="shared" si="134"/>
        <v>0</v>
      </c>
      <c r="S660">
        <f t="shared" si="135"/>
        <v>0</v>
      </c>
      <c r="T660">
        <f t="shared" si="136"/>
        <v>0</v>
      </c>
      <c r="U660">
        <f t="shared" si="137"/>
        <v>0</v>
      </c>
      <c r="V660">
        <f t="shared" si="138"/>
        <v>0</v>
      </c>
      <c r="W660">
        <f t="shared" si="139"/>
        <v>0</v>
      </c>
      <c r="X660">
        <f t="shared" si="140"/>
        <v>0</v>
      </c>
      <c r="Y660">
        <f t="shared" si="141"/>
        <v>0</v>
      </c>
      <c r="Z660">
        <f t="shared" si="142"/>
        <v>0</v>
      </c>
      <c r="AA660">
        <f t="shared" si="143"/>
        <v>0</v>
      </c>
    </row>
    <row r="661" spans="2:27">
      <c r="B661" s="3">
        <v>43390</v>
      </c>
      <c r="C661" t="str">
        <f>IF(AND(B661&gt;='Calculation Sheet Crop 1'!$K$6,B661&lt;='Calculation Sheet Crop 1'!$L$6),"Initial Stage",IF(AND(B661+1&gt;'Calculation Sheet Crop 1'!$K$7,B661&lt;='Calculation Sheet Crop 1'!$L$7),"Crop Development Phase",IF(AND(B661+1&gt;'Calculation Sheet Crop 1'!$K$8,B661&lt;'Calculation Sheet Crop 1'!$L$8+1),"Mid Season",IF(AND(B661+1&gt;'Calculation Sheet Crop 1'!$K$9,B661-1&lt;'Calculation Sheet Crop 1'!$L$9),"Late Season Stage",""))))</f>
        <v/>
      </c>
      <c r="D661">
        <f>IF(MONTH(B661)=1,'General Calculation'!$E$22,IF(MONTH(B661)=2,'General Calculation'!$F$22,IF(MONTH(B661)=3,'General Calculation'!$G$22,IF(MONTH(B661)=4,'General Calculation'!$H$22,IF(MONTH(B661)=5,'General Calculation'!$I$22,IF(MONTH(B661)=6,'General Calculation'!$J$22,IF(MONTH(B661)=7,'General Calculation'!$K$22,IF(MONTH(B661)=8,'General Calculation'!$L$22,IF(MONTH(B661)=9,'General Calculation'!$M$22,IF(MONTH(B661)=10,'General Calculation'!$N$22,IF(MONTH(B661)=11,'General Calculation'!$O$22,IF(MONTH(B661)=12,'General Calculation'!$P$22,""))))))))))))</f>
        <v>5.2650000000000006</v>
      </c>
      <c r="E661" t="str">
        <f>IF(C661="Initial Stage",'Calculation Sheet Crop 1'!$M$6,IF(C661="Crop Development Phase",'Calculation Sheet Crop 1'!$M$7,IF(C661="Mid Season",'Calculation Sheet Crop 1'!$M$8,IF(C661="Late Season Stage",'Calculation Sheet Crop 1'!$M$9,""))))</f>
        <v/>
      </c>
      <c r="F661">
        <f t="shared" si="131"/>
        <v>0</v>
      </c>
      <c r="P661">
        <f t="shared" si="132"/>
        <v>0</v>
      </c>
      <c r="Q661">
        <f t="shared" si="133"/>
        <v>0</v>
      </c>
      <c r="R661">
        <f t="shared" si="134"/>
        <v>0</v>
      </c>
      <c r="S661">
        <f t="shared" si="135"/>
        <v>0</v>
      </c>
      <c r="T661">
        <f t="shared" si="136"/>
        <v>0</v>
      </c>
      <c r="U661">
        <f t="shared" si="137"/>
        <v>0</v>
      </c>
      <c r="V661">
        <f t="shared" si="138"/>
        <v>0</v>
      </c>
      <c r="W661">
        <f t="shared" si="139"/>
        <v>0</v>
      </c>
      <c r="X661">
        <f t="shared" si="140"/>
        <v>0</v>
      </c>
      <c r="Y661">
        <f t="shared" si="141"/>
        <v>0</v>
      </c>
      <c r="Z661">
        <f t="shared" si="142"/>
        <v>0</v>
      </c>
      <c r="AA661">
        <f t="shared" si="143"/>
        <v>0</v>
      </c>
    </row>
    <row r="662" spans="2:27">
      <c r="B662" s="3">
        <v>43391</v>
      </c>
      <c r="C662" t="str">
        <f>IF(AND(B662&gt;='Calculation Sheet Crop 1'!$K$6,B662&lt;='Calculation Sheet Crop 1'!$L$6),"Initial Stage",IF(AND(B662+1&gt;'Calculation Sheet Crop 1'!$K$7,B662&lt;='Calculation Sheet Crop 1'!$L$7),"Crop Development Phase",IF(AND(B662+1&gt;'Calculation Sheet Crop 1'!$K$8,B662&lt;'Calculation Sheet Crop 1'!$L$8+1),"Mid Season",IF(AND(B662+1&gt;'Calculation Sheet Crop 1'!$K$9,B662-1&lt;'Calculation Sheet Crop 1'!$L$9),"Late Season Stage",""))))</f>
        <v/>
      </c>
      <c r="D662">
        <f>IF(MONTH(B662)=1,'General Calculation'!$E$22,IF(MONTH(B662)=2,'General Calculation'!$F$22,IF(MONTH(B662)=3,'General Calculation'!$G$22,IF(MONTH(B662)=4,'General Calculation'!$H$22,IF(MONTH(B662)=5,'General Calculation'!$I$22,IF(MONTH(B662)=6,'General Calculation'!$J$22,IF(MONTH(B662)=7,'General Calculation'!$K$22,IF(MONTH(B662)=8,'General Calculation'!$L$22,IF(MONTH(B662)=9,'General Calculation'!$M$22,IF(MONTH(B662)=10,'General Calculation'!$N$22,IF(MONTH(B662)=11,'General Calculation'!$O$22,IF(MONTH(B662)=12,'General Calculation'!$P$22,""))))))))))))</f>
        <v>5.2650000000000006</v>
      </c>
      <c r="E662" t="str">
        <f>IF(C662="Initial Stage",'Calculation Sheet Crop 1'!$M$6,IF(C662="Crop Development Phase",'Calculation Sheet Crop 1'!$M$7,IF(C662="Mid Season",'Calculation Sheet Crop 1'!$M$8,IF(C662="Late Season Stage",'Calculation Sheet Crop 1'!$M$9,""))))</f>
        <v/>
      </c>
      <c r="F662">
        <f t="shared" si="131"/>
        <v>0</v>
      </c>
      <c r="P662">
        <f t="shared" si="132"/>
        <v>0</v>
      </c>
      <c r="Q662">
        <f t="shared" si="133"/>
        <v>0</v>
      </c>
      <c r="R662">
        <f t="shared" si="134"/>
        <v>0</v>
      </c>
      <c r="S662">
        <f t="shared" si="135"/>
        <v>0</v>
      </c>
      <c r="T662">
        <f t="shared" si="136"/>
        <v>0</v>
      </c>
      <c r="U662">
        <f t="shared" si="137"/>
        <v>0</v>
      </c>
      <c r="V662">
        <f t="shared" si="138"/>
        <v>0</v>
      </c>
      <c r="W662">
        <f t="shared" si="139"/>
        <v>0</v>
      </c>
      <c r="X662">
        <f t="shared" si="140"/>
        <v>0</v>
      </c>
      <c r="Y662">
        <f t="shared" si="141"/>
        <v>0</v>
      </c>
      <c r="Z662">
        <f t="shared" si="142"/>
        <v>0</v>
      </c>
      <c r="AA662">
        <f t="shared" si="143"/>
        <v>0</v>
      </c>
    </row>
    <row r="663" spans="2:27">
      <c r="B663" s="3">
        <v>43392</v>
      </c>
      <c r="C663" t="str">
        <f>IF(AND(B663&gt;='Calculation Sheet Crop 1'!$K$6,B663&lt;='Calculation Sheet Crop 1'!$L$6),"Initial Stage",IF(AND(B663+1&gt;'Calculation Sheet Crop 1'!$K$7,B663&lt;='Calculation Sheet Crop 1'!$L$7),"Crop Development Phase",IF(AND(B663+1&gt;'Calculation Sheet Crop 1'!$K$8,B663&lt;'Calculation Sheet Crop 1'!$L$8+1),"Mid Season",IF(AND(B663+1&gt;'Calculation Sheet Crop 1'!$K$9,B663-1&lt;'Calculation Sheet Crop 1'!$L$9),"Late Season Stage",""))))</f>
        <v/>
      </c>
      <c r="D663">
        <f>IF(MONTH(B663)=1,'General Calculation'!$E$22,IF(MONTH(B663)=2,'General Calculation'!$F$22,IF(MONTH(B663)=3,'General Calculation'!$G$22,IF(MONTH(B663)=4,'General Calculation'!$H$22,IF(MONTH(B663)=5,'General Calculation'!$I$22,IF(MONTH(B663)=6,'General Calculation'!$J$22,IF(MONTH(B663)=7,'General Calculation'!$K$22,IF(MONTH(B663)=8,'General Calculation'!$L$22,IF(MONTH(B663)=9,'General Calculation'!$M$22,IF(MONTH(B663)=10,'General Calculation'!$N$22,IF(MONTH(B663)=11,'General Calculation'!$O$22,IF(MONTH(B663)=12,'General Calculation'!$P$22,""))))))))))))</f>
        <v>5.2650000000000006</v>
      </c>
      <c r="E663" t="str">
        <f>IF(C663="Initial Stage",'Calculation Sheet Crop 1'!$M$6,IF(C663="Crop Development Phase",'Calculation Sheet Crop 1'!$M$7,IF(C663="Mid Season",'Calculation Sheet Crop 1'!$M$8,IF(C663="Late Season Stage",'Calculation Sheet Crop 1'!$M$9,""))))</f>
        <v/>
      </c>
      <c r="F663">
        <f t="shared" si="131"/>
        <v>0</v>
      </c>
      <c r="P663">
        <f t="shared" si="132"/>
        <v>0</v>
      </c>
      <c r="Q663">
        <f t="shared" si="133"/>
        <v>0</v>
      </c>
      <c r="R663">
        <f t="shared" si="134"/>
        <v>0</v>
      </c>
      <c r="S663">
        <f t="shared" si="135"/>
        <v>0</v>
      </c>
      <c r="T663">
        <f t="shared" si="136"/>
        <v>0</v>
      </c>
      <c r="U663">
        <f t="shared" si="137"/>
        <v>0</v>
      </c>
      <c r="V663">
        <f t="shared" si="138"/>
        <v>0</v>
      </c>
      <c r="W663">
        <f t="shared" si="139"/>
        <v>0</v>
      </c>
      <c r="X663">
        <f t="shared" si="140"/>
        <v>0</v>
      </c>
      <c r="Y663">
        <f t="shared" si="141"/>
        <v>0</v>
      </c>
      <c r="Z663">
        <f t="shared" si="142"/>
        <v>0</v>
      </c>
      <c r="AA663">
        <f t="shared" si="143"/>
        <v>0</v>
      </c>
    </row>
    <row r="664" spans="2:27">
      <c r="B664" s="3">
        <v>43393</v>
      </c>
      <c r="C664" t="str">
        <f>IF(AND(B664&gt;='Calculation Sheet Crop 1'!$K$6,B664&lt;='Calculation Sheet Crop 1'!$L$6),"Initial Stage",IF(AND(B664+1&gt;'Calculation Sheet Crop 1'!$K$7,B664&lt;='Calculation Sheet Crop 1'!$L$7),"Crop Development Phase",IF(AND(B664+1&gt;'Calculation Sheet Crop 1'!$K$8,B664&lt;'Calculation Sheet Crop 1'!$L$8+1),"Mid Season",IF(AND(B664+1&gt;'Calculation Sheet Crop 1'!$K$9,B664-1&lt;'Calculation Sheet Crop 1'!$L$9),"Late Season Stage",""))))</f>
        <v/>
      </c>
      <c r="D664">
        <f>IF(MONTH(B664)=1,'General Calculation'!$E$22,IF(MONTH(B664)=2,'General Calculation'!$F$22,IF(MONTH(B664)=3,'General Calculation'!$G$22,IF(MONTH(B664)=4,'General Calculation'!$H$22,IF(MONTH(B664)=5,'General Calculation'!$I$22,IF(MONTH(B664)=6,'General Calculation'!$J$22,IF(MONTH(B664)=7,'General Calculation'!$K$22,IF(MONTH(B664)=8,'General Calculation'!$L$22,IF(MONTH(B664)=9,'General Calculation'!$M$22,IF(MONTH(B664)=10,'General Calculation'!$N$22,IF(MONTH(B664)=11,'General Calculation'!$O$22,IF(MONTH(B664)=12,'General Calculation'!$P$22,""))))))))))))</f>
        <v>5.2650000000000006</v>
      </c>
      <c r="E664" t="str">
        <f>IF(C664="Initial Stage",'Calculation Sheet Crop 1'!$M$6,IF(C664="Crop Development Phase",'Calculation Sheet Crop 1'!$M$7,IF(C664="Mid Season",'Calculation Sheet Crop 1'!$M$8,IF(C664="Late Season Stage",'Calculation Sheet Crop 1'!$M$9,""))))</f>
        <v/>
      </c>
      <c r="F664">
        <f t="shared" si="131"/>
        <v>0</v>
      </c>
      <c r="P664">
        <f t="shared" si="132"/>
        <v>0</v>
      </c>
      <c r="Q664">
        <f t="shared" si="133"/>
        <v>0</v>
      </c>
      <c r="R664">
        <f t="shared" si="134"/>
        <v>0</v>
      </c>
      <c r="S664">
        <f t="shared" si="135"/>
        <v>0</v>
      </c>
      <c r="T664">
        <f t="shared" si="136"/>
        <v>0</v>
      </c>
      <c r="U664">
        <f t="shared" si="137"/>
        <v>0</v>
      </c>
      <c r="V664">
        <f t="shared" si="138"/>
        <v>0</v>
      </c>
      <c r="W664">
        <f t="shared" si="139"/>
        <v>0</v>
      </c>
      <c r="X664">
        <f t="shared" si="140"/>
        <v>0</v>
      </c>
      <c r="Y664">
        <f t="shared" si="141"/>
        <v>0</v>
      </c>
      <c r="Z664">
        <f t="shared" si="142"/>
        <v>0</v>
      </c>
      <c r="AA664">
        <f t="shared" si="143"/>
        <v>0</v>
      </c>
    </row>
    <row r="665" spans="2:27">
      <c r="B665" s="3">
        <v>43394</v>
      </c>
      <c r="C665" t="str">
        <f>IF(AND(B665&gt;='Calculation Sheet Crop 1'!$K$6,B665&lt;='Calculation Sheet Crop 1'!$L$6),"Initial Stage",IF(AND(B665+1&gt;'Calculation Sheet Crop 1'!$K$7,B665&lt;='Calculation Sheet Crop 1'!$L$7),"Crop Development Phase",IF(AND(B665+1&gt;'Calculation Sheet Crop 1'!$K$8,B665&lt;'Calculation Sheet Crop 1'!$L$8+1),"Mid Season",IF(AND(B665+1&gt;'Calculation Sheet Crop 1'!$K$9,B665-1&lt;'Calculation Sheet Crop 1'!$L$9),"Late Season Stage",""))))</f>
        <v/>
      </c>
      <c r="D665">
        <f>IF(MONTH(B665)=1,'General Calculation'!$E$22,IF(MONTH(B665)=2,'General Calculation'!$F$22,IF(MONTH(B665)=3,'General Calculation'!$G$22,IF(MONTH(B665)=4,'General Calculation'!$H$22,IF(MONTH(B665)=5,'General Calculation'!$I$22,IF(MONTH(B665)=6,'General Calculation'!$J$22,IF(MONTH(B665)=7,'General Calculation'!$K$22,IF(MONTH(B665)=8,'General Calculation'!$L$22,IF(MONTH(B665)=9,'General Calculation'!$M$22,IF(MONTH(B665)=10,'General Calculation'!$N$22,IF(MONTH(B665)=11,'General Calculation'!$O$22,IF(MONTH(B665)=12,'General Calculation'!$P$22,""))))))))))))</f>
        <v>5.2650000000000006</v>
      </c>
      <c r="E665" t="str">
        <f>IF(C665="Initial Stage",'Calculation Sheet Crop 1'!$M$6,IF(C665="Crop Development Phase",'Calculation Sheet Crop 1'!$M$7,IF(C665="Mid Season",'Calculation Sheet Crop 1'!$M$8,IF(C665="Late Season Stage",'Calculation Sheet Crop 1'!$M$9,""))))</f>
        <v/>
      </c>
      <c r="F665">
        <f t="shared" si="131"/>
        <v>0</v>
      </c>
      <c r="P665">
        <f t="shared" si="132"/>
        <v>0</v>
      </c>
      <c r="Q665">
        <f t="shared" si="133"/>
        <v>0</v>
      </c>
      <c r="R665">
        <f t="shared" si="134"/>
        <v>0</v>
      </c>
      <c r="S665">
        <f t="shared" si="135"/>
        <v>0</v>
      </c>
      <c r="T665">
        <f t="shared" si="136"/>
        <v>0</v>
      </c>
      <c r="U665">
        <f t="shared" si="137"/>
        <v>0</v>
      </c>
      <c r="V665">
        <f t="shared" si="138"/>
        <v>0</v>
      </c>
      <c r="W665">
        <f t="shared" si="139"/>
        <v>0</v>
      </c>
      <c r="X665">
        <f t="shared" si="140"/>
        <v>0</v>
      </c>
      <c r="Y665">
        <f t="shared" si="141"/>
        <v>0</v>
      </c>
      <c r="Z665">
        <f t="shared" si="142"/>
        <v>0</v>
      </c>
      <c r="AA665">
        <f t="shared" si="143"/>
        <v>0</v>
      </c>
    </row>
    <row r="666" spans="2:27">
      <c r="B666" s="3">
        <v>43395</v>
      </c>
      <c r="C666" t="str">
        <f>IF(AND(B666&gt;='Calculation Sheet Crop 1'!$K$6,B666&lt;='Calculation Sheet Crop 1'!$L$6),"Initial Stage",IF(AND(B666+1&gt;'Calculation Sheet Crop 1'!$K$7,B666&lt;='Calculation Sheet Crop 1'!$L$7),"Crop Development Phase",IF(AND(B666+1&gt;'Calculation Sheet Crop 1'!$K$8,B666&lt;'Calculation Sheet Crop 1'!$L$8+1),"Mid Season",IF(AND(B666+1&gt;'Calculation Sheet Crop 1'!$K$9,B666-1&lt;'Calculation Sheet Crop 1'!$L$9),"Late Season Stage",""))))</f>
        <v/>
      </c>
      <c r="D666">
        <f>IF(MONTH(B666)=1,'General Calculation'!$E$22,IF(MONTH(B666)=2,'General Calculation'!$F$22,IF(MONTH(B666)=3,'General Calculation'!$G$22,IF(MONTH(B666)=4,'General Calculation'!$H$22,IF(MONTH(B666)=5,'General Calculation'!$I$22,IF(MONTH(B666)=6,'General Calculation'!$J$22,IF(MONTH(B666)=7,'General Calculation'!$K$22,IF(MONTH(B666)=8,'General Calculation'!$L$22,IF(MONTH(B666)=9,'General Calculation'!$M$22,IF(MONTH(B666)=10,'General Calculation'!$N$22,IF(MONTH(B666)=11,'General Calculation'!$O$22,IF(MONTH(B666)=12,'General Calculation'!$P$22,""))))))))))))</f>
        <v>5.2650000000000006</v>
      </c>
      <c r="E666" t="str">
        <f>IF(C666="Initial Stage",'Calculation Sheet Crop 1'!$M$6,IF(C666="Crop Development Phase",'Calculation Sheet Crop 1'!$M$7,IF(C666="Mid Season",'Calculation Sheet Crop 1'!$M$8,IF(C666="Late Season Stage",'Calculation Sheet Crop 1'!$M$9,""))))</f>
        <v/>
      </c>
      <c r="F666">
        <f t="shared" si="131"/>
        <v>0</v>
      </c>
      <c r="P666">
        <f t="shared" si="132"/>
        <v>0</v>
      </c>
      <c r="Q666">
        <f t="shared" si="133"/>
        <v>0</v>
      </c>
      <c r="R666">
        <f t="shared" si="134"/>
        <v>0</v>
      </c>
      <c r="S666">
        <f t="shared" si="135"/>
        <v>0</v>
      </c>
      <c r="T666">
        <f t="shared" si="136"/>
        <v>0</v>
      </c>
      <c r="U666">
        <f t="shared" si="137"/>
        <v>0</v>
      </c>
      <c r="V666">
        <f t="shared" si="138"/>
        <v>0</v>
      </c>
      <c r="W666">
        <f t="shared" si="139"/>
        <v>0</v>
      </c>
      <c r="X666">
        <f t="shared" si="140"/>
        <v>0</v>
      </c>
      <c r="Y666">
        <f t="shared" si="141"/>
        <v>0</v>
      </c>
      <c r="Z666">
        <f t="shared" si="142"/>
        <v>0</v>
      </c>
      <c r="AA666">
        <f t="shared" si="143"/>
        <v>0</v>
      </c>
    </row>
    <row r="667" spans="2:27">
      <c r="B667" s="3">
        <v>43396</v>
      </c>
      <c r="C667" t="str">
        <f>IF(AND(B667&gt;='Calculation Sheet Crop 1'!$K$6,B667&lt;='Calculation Sheet Crop 1'!$L$6),"Initial Stage",IF(AND(B667+1&gt;'Calculation Sheet Crop 1'!$K$7,B667&lt;='Calculation Sheet Crop 1'!$L$7),"Crop Development Phase",IF(AND(B667+1&gt;'Calculation Sheet Crop 1'!$K$8,B667&lt;'Calculation Sheet Crop 1'!$L$8+1),"Mid Season",IF(AND(B667+1&gt;'Calculation Sheet Crop 1'!$K$9,B667-1&lt;'Calculation Sheet Crop 1'!$L$9),"Late Season Stage",""))))</f>
        <v/>
      </c>
      <c r="D667">
        <f>IF(MONTH(B667)=1,'General Calculation'!$E$22,IF(MONTH(B667)=2,'General Calculation'!$F$22,IF(MONTH(B667)=3,'General Calculation'!$G$22,IF(MONTH(B667)=4,'General Calculation'!$H$22,IF(MONTH(B667)=5,'General Calculation'!$I$22,IF(MONTH(B667)=6,'General Calculation'!$J$22,IF(MONTH(B667)=7,'General Calculation'!$K$22,IF(MONTH(B667)=8,'General Calculation'!$L$22,IF(MONTH(B667)=9,'General Calculation'!$M$22,IF(MONTH(B667)=10,'General Calculation'!$N$22,IF(MONTH(B667)=11,'General Calculation'!$O$22,IF(MONTH(B667)=12,'General Calculation'!$P$22,""))))))))))))</f>
        <v>5.2650000000000006</v>
      </c>
      <c r="E667" t="str">
        <f>IF(C667="Initial Stage",'Calculation Sheet Crop 1'!$M$6,IF(C667="Crop Development Phase",'Calculation Sheet Crop 1'!$M$7,IF(C667="Mid Season",'Calculation Sheet Crop 1'!$M$8,IF(C667="Late Season Stage",'Calculation Sheet Crop 1'!$M$9,""))))</f>
        <v/>
      </c>
      <c r="F667">
        <f t="shared" si="131"/>
        <v>0</v>
      </c>
      <c r="P667">
        <f t="shared" si="132"/>
        <v>0</v>
      </c>
      <c r="Q667">
        <f t="shared" si="133"/>
        <v>0</v>
      </c>
      <c r="R667">
        <f t="shared" si="134"/>
        <v>0</v>
      </c>
      <c r="S667">
        <f t="shared" si="135"/>
        <v>0</v>
      </c>
      <c r="T667">
        <f t="shared" si="136"/>
        <v>0</v>
      </c>
      <c r="U667">
        <f t="shared" si="137"/>
        <v>0</v>
      </c>
      <c r="V667">
        <f t="shared" si="138"/>
        <v>0</v>
      </c>
      <c r="W667">
        <f t="shared" si="139"/>
        <v>0</v>
      </c>
      <c r="X667">
        <f t="shared" si="140"/>
        <v>0</v>
      </c>
      <c r="Y667">
        <f t="shared" si="141"/>
        <v>0</v>
      </c>
      <c r="Z667">
        <f t="shared" si="142"/>
        <v>0</v>
      </c>
      <c r="AA667">
        <f t="shared" si="143"/>
        <v>0</v>
      </c>
    </row>
    <row r="668" spans="2:27">
      <c r="B668" s="3">
        <v>43397</v>
      </c>
      <c r="C668" t="str">
        <f>IF(AND(B668&gt;='Calculation Sheet Crop 1'!$K$6,B668&lt;='Calculation Sheet Crop 1'!$L$6),"Initial Stage",IF(AND(B668+1&gt;'Calculation Sheet Crop 1'!$K$7,B668&lt;='Calculation Sheet Crop 1'!$L$7),"Crop Development Phase",IF(AND(B668+1&gt;'Calculation Sheet Crop 1'!$K$8,B668&lt;'Calculation Sheet Crop 1'!$L$8+1),"Mid Season",IF(AND(B668+1&gt;'Calculation Sheet Crop 1'!$K$9,B668-1&lt;'Calculation Sheet Crop 1'!$L$9),"Late Season Stage",""))))</f>
        <v/>
      </c>
      <c r="D668">
        <f>IF(MONTH(B668)=1,'General Calculation'!$E$22,IF(MONTH(B668)=2,'General Calculation'!$F$22,IF(MONTH(B668)=3,'General Calculation'!$G$22,IF(MONTH(B668)=4,'General Calculation'!$H$22,IF(MONTH(B668)=5,'General Calculation'!$I$22,IF(MONTH(B668)=6,'General Calculation'!$J$22,IF(MONTH(B668)=7,'General Calculation'!$K$22,IF(MONTH(B668)=8,'General Calculation'!$L$22,IF(MONTH(B668)=9,'General Calculation'!$M$22,IF(MONTH(B668)=10,'General Calculation'!$N$22,IF(MONTH(B668)=11,'General Calculation'!$O$22,IF(MONTH(B668)=12,'General Calculation'!$P$22,""))))))))))))</f>
        <v>5.2650000000000006</v>
      </c>
      <c r="E668" t="str">
        <f>IF(C668="Initial Stage",'Calculation Sheet Crop 1'!$M$6,IF(C668="Crop Development Phase",'Calculation Sheet Crop 1'!$M$7,IF(C668="Mid Season",'Calculation Sheet Crop 1'!$M$8,IF(C668="Late Season Stage",'Calculation Sheet Crop 1'!$M$9,""))))</f>
        <v/>
      </c>
      <c r="F668">
        <f t="shared" si="131"/>
        <v>0</v>
      </c>
      <c r="P668">
        <f t="shared" si="132"/>
        <v>0</v>
      </c>
      <c r="Q668">
        <f t="shared" si="133"/>
        <v>0</v>
      </c>
      <c r="R668">
        <f t="shared" si="134"/>
        <v>0</v>
      </c>
      <c r="S668">
        <f t="shared" si="135"/>
        <v>0</v>
      </c>
      <c r="T668">
        <f t="shared" si="136"/>
        <v>0</v>
      </c>
      <c r="U668">
        <f t="shared" si="137"/>
        <v>0</v>
      </c>
      <c r="V668">
        <f t="shared" si="138"/>
        <v>0</v>
      </c>
      <c r="W668">
        <f t="shared" si="139"/>
        <v>0</v>
      </c>
      <c r="X668">
        <f t="shared" si="140"/>
        <v>0</v>
      </c>
      <c r="Y668">
        <f t="shared" si="141"/>
        <v>0</v>
      </c>
      <c r="Z668">
        <f t="shared" si="142"/>
        <v>0</v>
      </c>
      <c r="AA668">
        <f t="shared" si="143"/>
        <v>0</v>
      </c>
    </row>
    <row r="669" spans="2:27">
      <c r="B669" s="3">
        <v>43398</v>
      </c>
      <c r="C669" t="str">
        <f>IF(AND(B669&gt;='Calculation Sheet Crop 1'!$K$6,B669&lt;='Calculation Sheet Crop 1'!$L$6),"Initial Stage",IF(AND(B669+1&gt;'Calculation Sheet Crop 1'!$K$7,B669&lt;='Calculation Sheet Crop 1'!$L$7),"Crop Development Phase",IF(AND(B669+1&gt;'Calculation Sheet Crop 1'!$K$8,B669&lt;'Calculation Sheet Crop 1'!$L$8+1),"Mid Season",IF(AND(B669+1&gt;'Calculation Sheet Crop 1'!$K$9,B669-1&lt;'Calculation Sheet Crop 1'!$L$9),"Late Season Stage",""))))</f>
        <v/>
      </c>
      <c r="D669">
        <f>IF(MONTH(B669)=1,'General Calculation'!$E$22,IF(MONTH(B669)=2,'General Calculation'!$F$22,IF(MONTH(B669)=3,'General Calculation'!$G$22,IF(MONTH(B669)=4,'General Calculation'!$H$22,IF(MONTH(B669)=5,'General Calculation'!$I$22,IF(MONTH(B669)=6,'General Calculation'!$J$22,IF(MONTH(B669)=7,'General Calculation'!$K$22,IF(MONTH(B669)=8,'General Calculation'!$L$22,IF(MONTH(B669)=9,'General Calculation'!$M$22,IF(MONTH(B669)=10,'General Calculation'!$N$22,IF(MONTH(B669)=11,'General Calculation'!$O$22,IF(MONTH(B669)=12,'General Calculation'!$P$22,""))))))))))))</f>
        <v>5.2650000000000006</v>
      </c>
      <c r="E669" t="str">
        <f>IF(C669="Initial Stage",'Calculation Sheet Crop 1'!$M$6,IF(C669="Crop Development Phase",'Calculation Sheet Crop 1'!$M$7,IF(C669="Mid Season",'Calculation Sheet Crop 1'!$M$8,IF(C669="Late Season Stage",'Calculation Sheet Crop 1'!$M$9,""))))</f>
        <v/>
      </c>
      <c r="F669">
        <f t="shared" si="131"/>
        <v>0</v>
      </c>
      <c r="P669">
        <f t="shared" si="132"/>
        <v>0</v>
      </c>
      <c r="Q669">
        <f t="shared" si="133"/>
        <v>0</v>
      </c>
      <c r="R669">
        <f t="shared" si="134"/>
        <v>0</v>
      </c>
      <c r="S669">
        <f t="shared" si="135"/>
        <v>0</v>
      </c>
      <c r="T669">
        <f t="shared" si="136"/>
        <v>0</v>
      </c>
      <c r="U669">
        <f t="shared" si="137"/>
        <v>0</v>
      </c>
      <c r="V669">
        <f t="shared" si="138"/>
        <v>0</v>
      </c>
      <c r="W669">
        <f t="shared" si="139"/>
        <v>0</v>
      </c>
      <c r="X669">
        <f t="shared" si="140"/>
        <v>0</v>
      </c>
      <c r="Y669">
        <f t="shared" si="141"/>
        <v>0</v>
      </c>
      <c r="Z669">
        <f t="shared" si="142"/>
        <v>0</v>
      </c>
      <c r="AA669">
        <f t="shared" si="143"/>
        <v>0</v>
      </c>
    </row>
    <row r="670" spans="2:27">
      <c r="B670" s="3">
        <v>43399</v>
      </c>
      <c r="C670" t="str">
        <f>IF(AND(B670&gt;='Calculation Sheet Crop 1'!$K$6,B670&lt;='Calculation Sheet Crop 1'!$L$6),"Initial Stage",IF(AND(B670+1&gt;'Calculation Sheet Crop 1'!$K$7,B670&lt;='Calculation Sheet Crop 1'!$L$7),"Crop Development Phase",IF(AND(B670+1&gt;'Calculation Sheet Crop 1'!$K$8,B670&lt;'Calculation Sheet Crop 1'!$L$8+1),"Mid Season",IF(AND(B670+1&gt;'Calculation Sheet Crop 1'!$K$9,B670-1&lt;'Calculation Sheet Crop 1'!$L$9),"Late Season Stage",""))))</f>
        <v/>
      </c>
      <c r="D670">
        <f>IF(MONTH(B670)=1,'General Calculation'!$E$22,IF(MONTH(B670)=2,'General Calculation'!$F$22,IF(MONTH(B670)=3,'General Calculation'!$G$22,IF(MONTH(B670)=4,'General Calculation'!$H$22,IF(MONTH(B670)=5,'General Calculation'!$I$22,IF(MONTH(B670)=6,'General Calculation'!$J$22,IF(MONTH(B670)=7,'General Calculation'!$K$22,IF(MONTH(B670)=8,'General Calculation'!$L$22,IF(MONTH(B670)=9,'General Calculation'!$M$22,IF(MONTH(B670)=10,'General Calculation'!$N$22,IF(MONTH(B670)=11,'General Calculation'!$O$22,IF(MONTH(B670)=12,'General Calculation'!$P$22,""))))))))))))</f>
        <v>5.2650000000000006</v>
      </c>
      <c r="E670" t="str">
        <f>IF(C670="Initial Stage",'Calculation Sheet Crop 1'!$M$6,IF(C670="Crop Development Phase",'Calculation Sheet Crop 1'!$M$7,IF(C670="Mid Season",'Calculation Sheet Crop 1'!$M$8,IF(C670="Late Season Stage",'Calculation Sheet Crop 1'!$M$9,""))))</f>
        <v/>
      </c>
      <c r="F670">
        <f t="shared" si="131"/>
        <v>0</v>
      </c>
      <c r="P670">
        <f t="shared" si="132"/>
        <v>0</v>
      </c>
      <c r="Q670">
        <f t="shared" si="133"/>
        <v>0</v>
      </c>
      <c r="R670">
        <f t="shared" si="134"/>
        <v>0</v>
      </c>
      <c r="S670">
        <f t="shared" si="135"/>
        <v>0</v>
      </c>
      <c r="T670">
        <f t="shared" si="136"/>
        <v>0</v>
      </c>
      <c r="U670">
        <f t="shared" si="137"/>
        <v>0</v>
      </c>
      <c r="V670">
        <f t="shared" si="138"/>
        <v>0</v>
      </c>
      <c r="W670">
        <f t="shared" si="139"/>
        <v>0</v>
      </c>
      <c r="X670">
        <f t="shared" si="140"/>
        <v>0</v>
      </c>
      <c r="Y670">
        <f t="shared" si="141"/>
        <v>0</v>
      </c>
      <c r="Z670">
        <f t="shared" si="142"/>
        <v>0</v>
      </c>
      <c r="AA670">
        <f t="shared" si="143"/>
        <v>0</v>
      </c>
    </row>
    <row r="671" spans="2:27">
      <c r="B671" s="3">
        <v>43400</v>
      </c>
      <c r="C671" t="str">
        <f>IF(AND(B671&gt;='Calculation Sheet Crop 1'!$K$6,B671&lt;='Calculation Sheet Crop 1'!$L$6),"Initial Stage",IF(AND(B671+1&gt;'Calculation Sheet Crop 1'!$K$7,B671&lt;='Calculation Sheet Crop 1'!$L$7),"Crop Development Phase",IF(AND(B671+1&gt;'Calculation Sheet Crop 1'!$K$8,B671&lt;'Calculation Sheet Crop 1'!$L$8+1),"Mid Season",IF(AND(B671+1&gt;'Calculation Sheet Crop 1'!$K$9,B671-1&lt;'Calculation Sheet Crop 1'!$L$9),"Late Season Stage",""))))</f>
        <v/>
      </c>
      <c r="D671">
        <f>IF(MONTH(B671)=1,'General Calculation'!$E$22,IF(MONTH(B671)=2,'General Calculation'!$F$22,IF(MONTH(B671)=3,'General Calculation'!$G$22,IF(MONTH(B671)=4,'General Calculation'!$H$22,IF(MONTH(B671)=5,'General Calculation'!$I$22,IF(MONTH(B671)=6,'General Calculation'!$J$22,IF(MONTH(B671)=7,'General Calculation'!$K$22,IF(MONTH(B671)=8,'General Calculation'!$L$22,IF(MONTH(B671)=9,'General Calculation'!$M$22,IF(MONTH(B671)=10,'General Calculation'!$N$22,IF(MONTH(B671)=11,'General Calculation'!$O$22,IF(MONTH(B671)=12,'General Calculation'!$P$22,""))))))))))))</f>
        <v>5.2650000000000006</v>
      </c>
      <c r="E671" t="str">
        <f>IF(C671="Initial Stage",'Calculation Sheet Crop 1'!$M$6,IF(C671="Crop Development Phase",'Calculation Sheet Crop 1'!$M$7,IF(C671="Mid Season",'Calculation Sheet Crop 1'!$M$8,IF(C671="Late Season Stage",'Calculation Sheet Crop 1'!$M$9,""))))</f>
        <v/>
      </c>
      <c r="F671">
        <f t="shared" si="131"/>
        <v>0</v>
      </c>
      <c r="P671">
        <f t="shared" si="132"/>
        <v>0</v>
      </c>
      <c r="Q671">
        <f t="shared" si="133"/>
        <v>0</v>
      </c>
      <c r="R671">
        <f t="shared" si="134"/>
        <v>0</v>
      </c>
      <c r="S671">
        <f t="shared" si="135"/>
        <v>0</v>
      </c>
      <c r="T671">
        <f t="shared" si="136"/>
        <v>0</v>
      </c>
      <c r="U671">
        <f t="shared" si="137"/>
        <v>0</v>
      </c>
      <c r="V671">
        <f t="shared" si="138"/>
        <v>0</v>
      </c>
      <c r="W671">
        <f t="shared" si="139"/>
        <v>0</v>
      </c>
      <c r="X671">
        <f t="shared" si="140"/>
        <v>0</v>
      </c>
      <c r="Y671">
        <f t="shared" si="141"/>
        <v>0</v>
      </c>
      <c r="Z671">
        <f t="shared" si="142"/>
        <v>0</v>
      </c>
      <c r="AA671">
        <f t="shared" si="143"/>
        <v>0</v>
      </c>
    </row>
    <row r="672" spans="2:27">
      <c r="B672" s="3">
        <v>43401</v>
      </c>
      <c r="C672" t="str">
        <f>IF(AND(B672&gt;='Calculation Sheet Crop 1'!$K$6,B672&lt;='Calculation Sheet Crop 1'!$L$6),"Initial Stage",IF(AND(B672+1&gt;'Calculation Sheet Crop 1'!$K$7,B672&lt;='Calculation Sheet Crop 1'!$L$7),"Crop Development Phase",IF(AND(B672+1&gt;'Calculation Sheet Crop 1'!$K$8,B672&lt;'Calculation Sheet Crop 1'!$L$8+1),"Mid Season",IF(AND(B672+1&gt;'Calculation Sheet Crop 1'!$K$9,B672-1&lt;'Calculation Sheet Crop 1'!$L$9),"Late Season Stage",""))))</f>
        <v/>
      </c>
      <c r="D672">
        <f>IF(MONTH(B672)=1,'General Calculation'!$E$22,IF(MONTH(B672)=2,'General Calculation'!$F$22,IF(MONTH(B672)=3,'General Calculation'!$G$22,IF(MONTH(B672)=4,'General Calculation'!$H$22,IF(MONTH(B672)=5,'General Calculation'!$I$22,IF(MONTH(B672)=6,'General Calculation'!$J$22,IF(MONTH(B672)=7,'General Calculation'!$K$22,IF(MONTH(B672)=8,'General Calculation'!$L$22,IF(MONTH(B672)=9,'General Calculation'!$M$22,IF(MONTH(B672)=10,'General Calculation'!$N$22,IF(MONTH(B672)=11,'General Calculation'!$O$22,IF(MONTH(B672)=12,'General Calculation'!$P$22,""))))))))))))</f>
        <v>5.2650000000000006</v>
      </c>
      <c r="E672" t="str">
        <f>IF(C672="Initial Stage",'Calculation Sheet Crop 1'!$M$6,IF(C672="Crop Development Phase",'Calculation Sheet Crop 1'!$M$7,IF(C672="Mid Season",'Calculation Sheet Crop 1'!$M$8,IF(C672="Late Season Stage",'Calculation Sheet Crop 1'!$M$9,""))))</f>
        <v/>
      </c>
      <c r="F672">
        <f t="shared" si="131"/>
        <v>0</v>
      </c>
      <c r="P672">
        <f t="shared" si="132"/>
        <v>0</v>
      </c>
      <c r="Q672">
        <f t="shared" si="133"/>
        <v>0</v>
      </c>
      <c r="R672">
        <f t="shared" si="134"/>
        <v>0</v>
      </c>
      <c r="S672">
        <f t="shared" si="135"/>
        <v>0</v>
      </c>
      <c r="T672">
        <f t="shared" si="136"/>
        <v>0</v>
      </c>
      <c r="U672">
        <f t="shared" si="137"/>
        <v>0</v>
      </c>
      <c r="V672">
        <f t="shared" si="138"/>
        <v>0</v>
      </c>
      <c r="W672">
        <f t="shared" si="139"/>
        <v>0</v>
      </c>
      <c r="X672">
        <f t="shared" si="140"/>
        <v>0</v>
      </c>
      <c r="Y672">
        <f t="shared" si="141"/>
        <v>0</v>
      </c>
      <c r="Z672">
        <f t="shared" si="142"/>
        <v>0</v>
      </c>
      <c r="AA672">
        <f t="shared" si="143"/>
        <v>0</v>
      </c>
    </row>
    <row r="673" spans="2:27">
      <c r="B673" s="3">
        <v>43402</v>
      </c>
      <c r="C673" t="str">
        <f>IF(AND(B673&gt;='Calculation Sheet Crop 1'!$K$6,B673&lt;='Calculation Sheet Crop 1'!$L$6),"Initial Stage",IF(AND(B673+1&gt;'Calculation Sheet Crop 1'!$K$7,B673&lt;='Calculation Sheet Crop 1'!$L$7),"Crop Development Phase",IF(AND(B673+1&gt;'Calculation Sheet Crop 1'!$K$8,B673&lt;'Calculation Sheet Crop 1'!$L$8+1),"Mid Season",IF(AND(B673+1&gt;'Calculation Sheet Crop 1'!$K$9,B673-1&lt;'Calculation Sheet Crop 1'!$L$9),"Late Season Stage",""))))</f>
        <v/>
      </c>
      <c r="D673">
        <f>IF(MONTH(B673)=1,'General Calculation'!$E$22,IF(MONTH(B673)=2,'General Calculation'!$F$22,IF(MONTH(B673)=3,'General Calculation'!$G$22,IF(MONTH(B673)=4,'General Calculation'!$H$22,IF(MONTH(B673)=5,'General Calculation'!$I$22,IF(MONTH(B673)=6,'General Calculation'!$J$22,IF(MONTH(B673)=7,'General Calculation'!$K$22,IF(MONTH(B673)=8,'General Calculation'!$L$22,IF(MONTH(B673)=9,'General Calculation'!$M$22,IF(MONTH(B673)=10,'General Calculation'!$N$22,IF(MONTH(B673)=11,'General Calculation'!$O$22,IF(MONTH(B673)=12,'General Calculation'!$P$22,""))))))))))))</f>
        <v>5.2650000000000006</v>
      </c>
      <c r="E673" t="str">
        <f>IF(C673="Initial Stage",'Calculation Sheet Crop 1'!$M$6,IF(C673="Crop Development Phase",'Calculation Sheet Crop 1'!$M$7,IF(C673="Mid Season",'Calculation Sheet Crop 1'!$M$8,IF(C673="Late Season Stage",'Calculation Sheet Crop 1'!$M$9,""))))</f>
        <v/>
      </c>
      <c r="F673">
        <f t="shared" si="131"/>
        <v>0</v>
      </c>
      <c r="P673">
        <f t="shared" si="132"/>
        <v>0</v>
      </c>
      <c r="Q673">
        <f t="shared" si="133"/>
        <v>0</v>
      </c>
      <c r="R673">
        <f t="shared" si="134"/>
        <v>0</v>
      </c>
      <c r="S673">
        <f t="shared" si="135"/>
        <v>0</v>
      </c>
      <c r="T673">
        <f t="shared" si="136"/>
        <v>0</v>
      </c>
      <c r="U673">
        <f t="shared" si="137"/>
        <v>0</v>
      </c>
      <c r="V673">
        <f t="shared" si="138"/>
        <v>0</v>
      </c>
      <c r="W673">
        <f t="shared" si="139"/>
        <v>0</v>
      </c>
      <c r="X673">
        <f t="shared" si="140"/>
        <v>0</v>
      </c>
      <c r="Y673">
        <f t="shared" si="141"/>
        <v>0</v>
      </c>
      <c r="Z673">
        <f t="shared" si="142"/>
        <v>0</v>
      </c>
      <c r="AA673">
        <f t="shared" si="143"/>
        <v>0</v>
      </c>
    </row>
    <row r="674" spans="2:27">
      <c r="B674" s="3">
        <v>43403</v>
      </c>
      <c r="C674" t="str">
        <f>IF(AND(B674&gt;='Calculation Sheet Crop 1'!$K$6,B674&lt;='Calculation Sheet Crop 1'!$L$6),"Initial Stage",IF(AND(B674+1&gt;'Calculation Sheet Crop 1'!$K$7,B674&lt;='Calculation Sheet Crop 1'!$L$7),"Crop Development Phase",IF(AND(B674+1&gt;'Calculation Sheet Crop 1'!$K$8,B674&lt;'Calculation Sheet Crop 1'!$L$8+1),"Mid Season",IF(AND(B674+1&gt;'Calculation Sheet Crop 1'!$K$9,B674-1&lt;'Calculation Sheet Crop 1'!$L$9),"Late Season Stage",""))))</f>
        <v/>
      </c>
      <c r="D674">
        <f>IF(MONTH(B674)=1,'General Calculation'!$E$22,IF(MONTH(B674)=2,'General Calculation'!$F$22,IF(MONTH(B674)=3,'General Calculation'!$G$22,IF(MONTH(B674)=4,'General Calculation'!$H$22,IF(MONTH(B674)=5,'General Calculation'!$I$22,IF(MONTH(B674)=6,'General Calculation'!$J$22,IF(MONTH(B674)=7,'General Calculation'!$K$22,IF(MONTH(B674)=8,'General Calculation'!$L$22,IF(MONTH(B674)=9,'General Calculation'!$M$22,IF(MONTH(B674)=10,'General Calculation'!$N$22,IF(MONTH(B674)=11,'General Calculation'!$O$22,IF(MONTH(B674)=12,'General Calculation'!$P$22,""))))))))))))</f>
        <v>5.2650000000000006</v>
      </c>
      <c r="E674" t="str">
        <f>IF(C674="Initial Stage",'Calculation Sheet Crop 1'!$M$6,IF(C674="Crop Development Phase",'Calculation Sheet Crop 1'!$M$7,IF(C674="Mid Season",'Calculation Sheet Crop 1'!$M$8,IF(C674="Late Season Stage",'Calculation Sheet Crop 1'!$M$9,""))))</f>
        <v/>
      </c>
      <c r="F674">
        <f t="shared" si="131"/>
        <v>0</v>
      </c>
      <c r="P674">
        <f t="shared" si="132"/>
        <v>0</v>
      </c>
      <c r="Q674">
        <f t="shared" si="133"/>
        <v>0</v>
      </c>
      <c r="R674">
        <f t="shared" si="134"/>
        <v>0</v>
      </c>
      <c r="S674">
        <f t="shared" si="135"/>
        <v>0</v>
      </c>
      <c r="T674">
        <f t="shared" si="136"/>
        <v>0</v>
      </c>
      <c r="U674">
        <f t="shared" si="137"/>
        <v>0</v>
      </c>
      <c r="V674">
        <f t="shared" si="138"/>
        <v>0</v>
      </c>
      <c r="W674">
        <f t="shared" si="139"/>
        <v>0</v>
      </c>
      <c r="X674">
        <f t="shared" si="140"/>
        <v>0</v>
      </c>
      <c r="Y674">
        <f t="shared" si="141"/>
        <v>0</v>
      </c>
      <c r="Z674">
        <f t="shared" si="142"/>
        <v>0</v>
      </c>
      <c r="AA674">
        <f t="shared" si="143"/>
        <v>0</v>
      </c>
    </row>
    <row r="675" spans="2:27">
      <c r="B675" s="3">
        <v>43404</v>
      </c>
      <c r="C675" t="str">
        <f>IF(AND(B675&gt;='Calculation Sheet Crop 1'!$K$6,B675&lt;='Calculation Sheet Crop 1'!$L$6),"Initial Stage",IF(AND(B675+1&gt;'Calculation Sheet Crop 1'!$K$7,B675&lt;='Calculation Sheet Crop 1'!$L$7),"Crop Development Phase",IF(AND(B675+1&gt;'Calculation Sheet Crop 1'!$K$8,B675&lt;'Calculation Sheet Crop 1'!$L$8+1),"Mid Season",IF(AND(B675+1&gt;'Calculation Sheet Crop 1'!$K$9,B675-1&lt;'Calculation Sheet Crop 1'!$L$9),"Late Season Stage",""))))</f>
        <v/>
      </c>
      <c r="D675">
        <f>IF(MONTH(B675)=1,'General Calculation'!$E$22,IF(MONTH(B675)=2,'General Calculation'!$F$22,IF(MONTH(B675)=3,'General Calculation'!$G$22,IF(MONTH(B675)=4,'General Calculation'!$H$22,IF(MONTH(B675)=5,'General Calculation'!$I$22,IF(MONTH(B675)=6,'General Calculation'!$J$22,IF(MONTH(B675)=7,'General Calculation'!$K$22,IF(MONTH(B675)=8,'General Calculation'!$L$22,IF(MONTH(B675)=9,'General Calculation'!$M$22,IF(MONTH(B675)=10,'General Calculation'!$N$22,IF(MONTH(B675)=11,'General Calculation'!$O$22,IF(MONTH(B675)=12,'General Calculation'!$P$22,""))))))))))))</f>
        <v>5.2650000000000006</v>
      </c>
      <c r="E675" t="str">
        <f>IF(C675="Initial Stage",'Calculation Sheet Crop 1'!$M$6,IF(C675="Crop Development Phase",'Calculation Sheet Crop 1'!$M$7,IF(C675="Mid Season",'Calculation Sheet Crop 1'!$M$8,IF(C675="Late Season Stage",'Calculation Sheet Crop 1'!$M$9,""))))</f>
        <v/>
      </c>
      <c r="F675">
        <f t="shared" si="131"/>
        <v>0</v>
      </c>
      <c r="P675">
        <f t="shared" si="132"/>
        <v>0</v>
      </c>
      <c r="Q675">
        <f t="shared" si="133"/>
        <v>0</v>
      </c>
      <c r="R675">
        <f t="shared" si="134"/>
        <v>0</v>
      </c>
      <c r="S675">
        <f t="shared" si="135"/>
        <v>0</v>
      </c>
      <c r="T675">
        <f t="shared" si="136"/>
        <v>0</v>
      </c>
      <c r="U675">
        <f t="shared" si="137"/>
        <v>0</v>
      </c>
      <c r="V675">
        <f t="shared" si="138"/>
        <v>0</v>
      </c>
      <c r="W675">
        <f t="shared" si="139"/>
        <v>0</v>
      </c>
      <c r="X675">
        <f t="shared" si="140"/>
        <v>0</v>
      </c>
      <c r="Y675">
        <f t="shared" si="141"/>
        <v>0</v>
      </c>
      <c r="Z675">
        <f t="shared" si="142"/>
        <v>0</v>
      </c>
      <c r="AA675">
        <f t="shared" si="143"/>
        <v>0</v>
      </c>
    </row>
    <row r="676" spans="2:27">
      <c r="B676" s="3">
        <v>43405</v>
      </c>
      <c r="C676" t="str">
        <f>IF(AND(B676&gt;='Calculation Sheet Crop 1'!$K$6,B676&lt;='Calculation Sheet Crop 1'!$L$6),"Initial Stage",IF(AND(B676+1&gt;'Calculation Sheet Crop 1'!$K$7,B676&lt;='Calculation Sheet Crop 1'!$L$7),"Crop Development Phase",IF(AND(B676+1&gt;'Calculation Sheet Crop 1'!$K$8,B676&lt;'Calculation Sheet Crop 1'!$L$8+1),"Mid Season",IF(AND(B676+1&gt;'Calculation Sheet Crop 1'!$K$9,B676-1&lt;'Calculation Sheet Crop 1'!$L$9),"Late Season Stage",""))))</f>
        <v/>
      </c>
      <c r="D676">
        <f>IF(MONTH(B676)=1,'General Calculation'!$E$22,IF(MONTH(B676)=2,'General Calculation'!$F$22,IF(MONTH(B676)=3,'General Calculation'!$G$22,IF(MONTH(B676)=4,'General Calculation'!$H$22,IF(MONTH(B676)=5,'General Calculation'!$I$22,IF(MONTH(B676)=6,'General Calculation'!$J$22,IF(MONTH(B676)=7,'General Calculation'!$K$22,IF(MONTH(B676)=8,'General Calculation'!$L$22,IF(MONTH(B676)=9,'General Calculation'!$M$22,IF(MONTH(B676)=10,'General Calculation'!$N$22,IF(MONTH(B676)=11,'General Calculation'!$O$22,IF(MONTH(B676)=12,'General Calculation'!$P$22,""))))))))))))</f>
        <v>5.07</v>
      </c>
      <c r="E676" t="str">
        <f>IF(C676="Initial Stage",'Calculation Sheet Crop 1'!$M$6,IF(C676="Crop Development Phase",'Calculation Sheet Crop 1'!$M$7,IF(C676="Mid Season",'Calculation Sheet Crop 1'!$M$8,IF(C676="Late Season Stage",'Calculation Sheet Crop 1'!$M$9,""))))</f>
        <v/>
      </c>
      <c r="F676">
        <f t="shared" si="131"/>
        <v>0</v>
      </c>
      <c r="P676">
        <f t="shared" si="132"/>
        <v>0</v>
      </c>
      <c r="Q676">
        <f t="shared" si="133"/>
        <v>0</v>
      </c>
      <c r="R676">
        <f t="shared" si="134"/>
        <v>0</v>
      </c>
      <c r="S676">
        <f t="shared" si="135"/>
        <v>0</v>
      </c>
      <c r="T676">
        <f t="shared" si="136"/>
        <v>0</v>
      </c>
      <c r="U676">
        <f t="shared" si="137"/>
        <v>0</v>
      </c>
      <c r="V676">
        <f t="shared" si="138"/>
        <v>0</v>
      </c>
      <c r="W676">
        <f t="shared" si="139"/>
        <v>0</v>
      </c>
      <c r="X676">
        <f t="shared" si="140"/>
        <v>0</v>
      </c>
      <c r="Y676">
        <f t="shared" si="141"/>
        <v>0</v>
      </c>
      <c r="Z676">
        <f t="shared" si="142"/>
        <v>0</v>
      </c>
      <c r="AA676">
        <f t="shared" si="143"/>
        <v>0</v>
      </c>
    </row>
    <row r="677" spans="2:27">
      <c r="B677" s="3">
        <v>43406</v>
      </c>
      <c r="C677" t="str">
        <f>IF(AND(B677&gt;='Calculation Sheet Crop 1'!$K$6,B677&lt;='Calculation Sheet Crop 1'!$L$6),"Initial Stage",IF(AND(B677+1&gt;'Calculation Sheet Crop 1'!$K$7,B677&lt;='Calculation Sheet Crop 1'!$L$7),"Crop Development Phase",IF(AND(B677+1&gt;'Calculation Sheet Crop 1'!$K$8,B677&lt;'Calculation Sheet Crop 1'!$L$8+1),"Mid Season",IF(AND(B677+1&gt;'Calculation Sheet Crop 1'!$K$9,B677-1&lt;'Calculation Sheet Crop 1'!$L$9),"Late Season Stage",""))))</f>
        <v/>
      </c>
      <c r="D677">
        <f>IF(MONTH(B677)=1,'General Calculation'!$E$22,IF(MONTH(B677)=2,'General Calculation'!$F$22,IF(MONTH(B677)=3,'General Calculation'!$G$22,IF(MONTH(B677)=4,'General Calculation'!$H$22,IF(MONTH(B677)=5,'General Calculation'!$I$22,IF(MONTH(B677)=6,'General Calculation'!$J$22,IF(MONTH(B677)=7,'General Calculation'!$K$22,IF(MONTH(B677)=8,'General Calculation'!$L$22,IF(MONTH(B677)=9,'General Calculation'!$M$22,IF(MONTH(B677)=10,'General Calculation'!$N$22,IF(MONTH(B677)=11,'General Calculation'!$O$22,IF(MONTH(B677)=12,'General Calculation'!$P$22,""))))))))))))</f>
        <v>5.07</v>
      </c>
      <c r="E677" t="str">
        <f>IF(C677="Initial Stage",'Calculation Sheet Crop 1'!$M$6,IF(C677="Crop Development Phase",'Calculation Sheet Crop 1'!$M$7,IF(C677="Mid Season",'Calculation Sheet Crop 1'!$M$8,IF(C677="Late Season Stage",'Calculation Sheet Crop 1'!$M$9,""))))</f>
        <v/>
      </c>
      <c r="F677">
        <f t="shared" si="131"/>
        <v>0</v>
      </c>
      <c r="P677">
        <f t="shared" si="132"/>
        <v>0</v>
      </c>
      <c r="Q677">
        <f t="shared" si="133"/>
        <v>0</v>
      </c>
      <c r="R677">
        <f t="shared" si="134"/>
        <v>0</v>
      </c>
      <c r="S677">
        <f t="shared" si="135"/>
        <v>0</v>
      </c>
      <c r="T677">
        <f t="shared" si="136"/>
        <v>0</v>
      </c>
      <c r="U677">
        <f t="shared" si="137"/>
        <v>0</v>
      </c>
      <c r="V677">
        <f t="shared" si="138"/>
        <v>0</v>
      </c>
      <c r="W677">
        <f t="shared" si="139"/>
        <v>0</v>
      </c>
      <c r="X677">
        <f t="shared" si="140"/>
        <v>0</v>
      </c>
      <c r="Y677">
        <f t="shared" si="141"/>
        <v>0</v>
      </c>
      <c r="Z677">
        <f t="shared" si="142"/>
        <v>0</v>
      </c>
      <c r="AA677">
        <f t="shared" si="143"/>
        <v>0</v>
      </c>
    </row>
    <row r="678" spans="2:27">
      <c r="B678" s="3">
        <v>43407</v>
      </c>
      <c r="C678" t="str">
        <f>IF(AND(B678&gt;='Calculation Sheet Crop 1'!$K$6,B678&lt;='Calculation Sheet Crop 1'!$L$6),"Initial Stage",IF(AND(B678+1&gt;'Calculation Sheet Crop 1'!$K$7,B678&lt;='Calculation Sheet Crop 1'!$L$7),"Crop Development Phase",IF(AND(B678+1&gt;'Calculation Sheet Crop 1'!$K$8,B678&lt;'Calculation Sheet Crop 1'!$L$8+1),"Mid Season",IF(AND(B678+1&gt;'Calculation Sheet Crop 1'!$K$9,B678-1&lt;'Calculation Sheet Crop 1'!$L$9),"Late Season Stage",""))))</f>
        <v/>
      </c>
      <c r="D678">
        <f>IF(MONTH(B678)=1,'General Calculation'!$E$22,IF(MONTH(B678)=2,'General Calculation'!$F$22,IF(MONTH(B678)=3,'General Calculation'!$G$22,IF(MONTH(B678)=4,'General Calculation'!$H$22,IF(MONTH(B678)=5,'General Calculation'!$I$22,IF(MONTH(B678)=6,'General Calculation'!$J$22,IF(MONTH(B678)=7,'General Calculation'!$K$22,IF(MONTH(B678)=8,'General Calculation'!$L$22,IF(MONTH(B678)=9,'General Calculation'!$M$22,IF(MONTH(B678)=10,'General Calculation'!$N$22,IF(MONTH(B678)=11,'General Calculation'!$O$22,IF(MONTH(B678)=12,'General Calculation'!$P$22,""))))))))))))</f>
        <v>5.07</v>
      </c>
      <c r="E678" t="str">
        <f>IF(C678="Initial Stage",'Calculation Sheet Crop 1'!$M$6,IF(C678="Crop Development Phase",'Calculation Sheet Crop 1'!$M$7,IF(C678="Mid Season",'Calculation Sheet Crop 1'!$M$8,IF(C678="Late Season Stage",'Calculation Sheet Crop 1'!$M$9,""))))</f>
        <v/>
      </c>
      <c r="F678">
        <f t="shared" si="131"/>
        <v>0</v>
      </c>
      <c r="P678">
        <f t="shared" si="132"/>
        <v>0</v>
      </c>
      <c r="Q678">
        <f t="shared" si="133"/>
        <v>0</v>
      </c>
      <c r="R678">
        <f t="shared" si="134"/>
        <v>0</v>
      </c>
      <c r="S678">
        <f t="shared" si="135"/>
        <v>0</v>
      </c>
      <c r="T678">
        <f t="shared" si="136"/>
        <v>0</v>
      </c>
      <c r="U678">
        <f t="shared" si="137"/>
        <v>0</v>
      </c>
      <c r="V678">
        <f t="shared" si="138"/>
        <v>0</v>
      </c>
      <c r="W678">
        <f t="shared" si="139"/>
        <v>0</v>
      </c>
      <c r="X678">
        <f t="shared" si="140"/>
        <v>0</v>
      </c>
      <c r="Y678">
        <f t="shared" si="141"/>
        <v>0</v>
      </c>
      <c r="Z678">
        <f t="shared" si="142"/>
        <v>0</v>
      </c>
      <c r="AA678">
        <f t="shared" si="143"/>
        <v>0</v>
      </c>
    </row>
    <row r="679" spans="2:27">
      <c r="B679" s="3">
        <v>43408</v>
      </c>
      <c r="C679" t="str">
        <f>IF(AND(B679&gt;='Calculation Sheet Crop 1'!$K$6,B679&lt;='Calculation Sheet Crop 1'!$L$6),"Initial Stage",IF(AND(B679+1&gt;'Calculation Sheet Crop 1'!$K$7,B679&lt;='Calculation Sheet Crop 1'!$L$7),"Crop Development Phase",IF(AND(B679+1&gt;'Calculation Sheet Crop 1'!$K$8,B679&lt;'Calculation Sheet Crop 1'!$L$8+1),"Mid Season",IF(AND(B679+1&gt;'Calculation Sheet Crop 1'!$K$9,B679-1&lt;'Calculation Sheet Crop 1'!$L$9),"Late Season Stage",""))))</f>
        <v/>
      </c>
      <c r="D679">
        <f>IF(MONTH(B679)=1,'General Calculation'!$E$22,IF(MONTH(B679)=2,'General Calculation'!$F$22,IF(MONTH(B679)=3,'General Calculation'!$G$22,IF(MONTH(B679)=4,'General Calculation'!$H$22,IF(MONTH(B679)=5,'General Calculation'!$I$22,IF(MONTH(B679)=6,'General Calculation'!$J$22,IF(MONTH(B679)=7,'General Calculation'!$K$22,IF(MONTH(B679)=8,'General Calculation'!$L$22,IF(MONTH(B679)=9,'General Calculation'!$M$22,IF(MONTH(B679)=10,'General Calculation'!$N$22,IF(MONTH(B679)=11,'General Calculation'!$O$22,IF(MONTH(B679)=12,'General Calculation'!$P$22,""))))))))))))</f>
        <v>5.07</v>
      </c>
      <c r="E679" t="str">
        <f>IF(C679="Initial Stage",'Calculation Sheet Crop 1'!$M$6,IF(C679="Crop Development Phase",'Calculation Sheet Crop 1'!$M$7,IF(C679="Mid Season",'Calculation Sheet Crop 1'!$M$8,IF(C679="Late Season Stage",'Calculation Sheet Crop 1'!$M$9,""))))</f>
        <v/>
      </c>
      <c r="F679">
        <f t="shared" si="131"/>
        <v>0</v>
      </c>
      <c r="P679">
        <f t="shared" si="132"/>
        <v>0</v>
      </c>
      <c r="Q679">
        <f t="shared" si="133"/>
        <v>0</v>
      </c>
      <c r="R679">
        <f t="shared" si="134"/>
        <v>0</v>
      </c>
      <c r="S679">
        <f t="shared" si="135"/>
        <v>0</v>
      </c>
      <c r="T679">
        <f t="shared" si="136"/>
        <v>0</v>
      </c>
      <c r="U679">
        <f t="shared" si="137"/>
        <v>0</v>
      </c>
      <c r="V679">
        <f t="shared" si="138"/>
        <v>0</v>
      </c>
      <c r="W679">
        <f t="shared" si="139"/>
        <v>0</v>
      </c>
      <c r="X679">
        <f t="shared" si="140"/>
        <v>0</v>
      </c>
      <c r="Y679">
        <f t="shared" si="141"/>
        <v>0</v>
      </c>
      <c r="Z679">
        <f t="shared" si="142"/>
        <v>0</v>
      </c>
      <c r="AA679">
        <f t="shared" si="143"/>
        <v>0</v>
      </c>
    </row>
    <row r="680" spans="2:27">
      <c r="B680" s="3">
        <v>43409</v>
      </c>
      <c r="C680" t="str">
        <f>IF(AND(B680&gt;='Calculation Sheet Crop 1'!$K$6,B680&lt;='Calculation Sheet Crop 1'!$L$6),"Initial Stage",IF(AND(B680+1&gt;'Calculation Sheet Crop 1'!$K$7,B680&lt;='Calculation Sheet Crop 1'!$L$7),"Crop Development Phase",IF(AND(B680+1&gt;'Calculation Sheet Crop 1'!$K$8,B680&lt;'Calculation Sheet Crop 1'!$L$8+1),"Mid Season",IF(AND(B680+1&gt;'Calculation Sheet Crop 1'!$K$9,B680-1&lt;'Calculation Sheet Crop 1'!$L$9),"Late Season Stage",""))))</f>
        <v/>
      </c>
      <c r="D680">
        <f>IF(MONTH(B680)=1,'General Calculation'!$E$22,IF(MONTH(B680)=2,'General Calculation'!$F$22,IF(MONTH(B680)=3,'General Calculation'!$G$22,IF(MONTH(B680)=4,'General Calculation'!$H$22,IF(MONTH(B680)=5,'General Calculation'!$I$22,IF(MONTH(B680)=6,'General Calculation'!$J$22,IF(MONTH(B680)=7,'General Calculation'!$K$22,IF(MONTH(B680)=8,'General Calculation'!$L$22,IF(MONTH(B680)=9,'General Calculation'!$M$22,IF(MONTH(B680)=10,'General Calculation'!$N$22,IF(MONTH(B680)=11,'General Calculation'!$O$22,IF(MONTH(B680)=12,'General Calculation'!$P$22,""))))))))))))</f>
        <v>5.07</v>
      </c>
      <c r="E680" t="str">
        <f>IF(C680="Initial Stage",'Calculation Sheet Crop 1'!$M$6,IF(C680="Crop Development Phase",'Calculation Sheet Crop 1'!$M$7,IF(C680="Mid Season",'Calculation Sheet Crop 1'!$M$8,IF(C680="Late Season Stage",'Calculation Sheet Crop 1'!$M$9,""))))</f>
        <v/>
      </c>
      <c r="F680">
        <f t="shared" si="131"/>
        <v>0</v>
      </c>
      <c r="P680">
        <f t="shared" si="132"/>
        <v>0</v>
      </c>
      <c r="Q680">
        <f t="shared" si="133"/>
        <v>0</v>
      </c>
      <c r="R680">
        <f t="shared" si="134"/>
        <v>0</v>
      </c>
      <c r="S680">
        <f t="shared" si="135"/>
        <v>0</v>
      </c>
      <c r="T680">
        <f t="shared" si="136"/>
        <v>0</v>
      </c>
      <c r="U680">
        <f t="shared" si="137"/>
        <v>0</v>
      </c>
      <c r="V680">
        <f t="shared" si="138"/>
        <v>0</v>
      </c>
      <c r="W680">
        <f t="shared" si="139"/>
        <v>0</v>
      </c>
      <c r="X680">
        <f t="shared" si="140"/>
        <v>0</v>
      </c>
      <c r="Y680">
        <f t="shared" si="141"/>
        <v>0</v>
      </c>
      <c r="Z680">
        <f t="shared" si="142"/>
        <v>0</v>
      </c>
      <c r="AA680">
        <f t="shared" si="143"/>
        <v>0</v>
      </c>
    </row>
    <row r="681" spans="2:27">
      <c r="B681" s="3">
        <v>43410</v>
      </c>
      <c r="C681" t="str">
        <f>IF(AND(B681&gt;='Calculation Sheet Crop 1'!$K$6,B681&lt;='Calculation Sheet Crop 1'!$L$6),"Initial Stage",IF(AND(B681+1&gt;'Calculation Sheet Crop 1'!$K$7,B681&lt;='Calculation Sheet Crop 1'!$L$7),"Crop Development Phase",IF(AND(B681+1&gt;'Calculation Sheet Crop 1'!$K$8,B681&lt;'Calculation Sheet Crop 1'!$L$8+1),"Mid Season",IF(AND(B681+1&gt;'Calculation Sheet Crop 1'!$K$9,B681-1&lt;'Calculation Sheet Crop 1'!$L$9),"Late Season Stage",""))))</f>
        <v/>
      </c>
      <c r="D681">
        <f>IF(MONTH(B681)=1,'General Calculation'!$E$22,IF(MONTH(B681)=2,'General Calculation'!$F$22,IF(MONTH(B681)=3,'General Calculation'!$G$22,IF(MONTH(B681)=4,'General Calculation'!$H$22,IF(MONTH(B681)=5,'General Calculation'!$I$22,IF(MONTH(B681)=6,'General Calculation'!$J$22,IF(MONTH(B681)=7,'General Calculation'!$K$22,IF(MONTH(B681)=8,'General Calculation'!$L$22,IF(MONTH(B681)=9,'General Calculation'!$M$22,IF(MONTH(B681)=10,'General Calculation'!$N$22,IF(MONTH(B681)=11,'General Calculation'!$O$22,IF(MONTH(B681)=12,'General Calculation'!$P$22,""))))))))))))</f>
        <v>5.07</v>
      </c>
      <c r="E681" t="str">
        <f>IF(C681="Initial Stage",'Calculation Sheet Crop 1'!$M$6,IF(C681="Crop Development Phase",'Calculation Sheet Crop 1'!$M$7,IF(C681="Mid Season",'Calculation Sheet Crop 1'!$M$8,IF(C681="Late Season Stage",'Calculation Sheet Crop 1'!$M$9,""))))</f>
        <v/>
      </c>
      <c r="F681">
        <f t="shared" si="131"/>
        <v>0</v>
      </c>
      <c r="P681">
        <f t="shared" si="132"/>
        <v>0</v>
      </c>
      <c r="Q681">
        <f t="shared" si="133"/>
        <v>0</v>
      </c>
      <c r="R681">
        <f t="shared" si="134"/>
        <v>0</v>
      </c>
      <c r="S681">
        <f t="shared" si="135"/>
        <v>0</v>
      </c>
      <c r="T681">
        <f t="shared" si="136"/>
        <v>0</v>
      </c>
      <c r="U681">
        <f t="shared" si="137"/>
        <v>0</v>
      </c>
      <c r="V681">
        <f t="shared" si="138"/>
        <v>0</v>
      </c>
      <c r="W681">
        <f t="shared" si="139"/>
        <v>0</v>
      </c>
      <c r="X681">
        <f t="shared" si="140"/>
        <v>0</v>
      </c>
      <c r="Y681">
        <f t="shared" si="141"/>
        <v>0</v>
      </c>
      <c r="Z681">
        <f t="shared" si="142"/>
        <v>0</v>
      </c>
      <c r="AA681">
        <f t="shared" si="143"/>
        <v>0</v>
      </c>
    </row>
    <row r="682" spans="2:27">
      <c r="B682" s="3">
        <v>43411</v>
      </c>
      <c r="C682" t="str">
        <f>IF(AND(B682&gt;='Calculation Sheet Crop 1'!$K$6,B682&lt;='Calculation Sheet Crop 1'!$L$6),"Initial Stage",IF(AND(B682+1&gt;'Calculation Sheet Crop 1'!$K$7,B682&lt;='Calculation Sheet Crop 1'!$L$7),"Crop Development Phase",IF(AND(B682+1&gt;'Calculation Sheet Crop 1'!$K$8,B682&lt;'Calculation Sheet Crop 1'!$L$8+1),"Mid Season",IF(AND(B682+1&gt;'Calculation Sheet Crop 1'!$K$9,B682-1&lt;'Calculation Sheet Crop 1'!$L$9),"Late Season Stage",""))))</f>
        <v/>
      </c>
      <c r="D682">
        <f>IF(MONTH(B682)=1,'General Calculation'!$E$22,IF(MONTH(B682)=2,'General Calculation'!$F$22,IF(MONTH(B682)=3,'General Calculation'!$G$22,IF(MONTH(B682)=4,'General Calculation'!$H$22,IF(MONTH(B682)=5,'General Calculation'!$I$22,IF(MONTH(B682)=6,'General Calculation'!$J$22,IF(MONTH(B682)=7,'General Calculation'!$K$22,IF(MONTH(B682)=8,'General Calculation'!$L$22,IF(MONTH(B682)=9,'General Calculation'!$M$22,IF(MONTH(B682)=10,'General Calculation'!$N$22,IF(MONTH(B682)=11,'General Calculation'!$O$22,IF(MONTH(B682)=12,'General Calculation'!$P$22,""))))))))))))</f>
        <v>5.07</v>
      </c>
      <c r="E682" t="str">
        <f>IF(C682="Initial Stage",'Calculation Sheet Crop 1'!$M$6,IF(C682="Crop Development Phase",'Calculation Sheet Crop 1'!$M$7,IF(C682="Mid Season",'Calculation Sheet Crop 1'!$M$8,IF(C682="Late Season Stage",'Calculation Sheet Crop 1'!$M$9,""))))</f>
        <v/>
      </c>
      <c r="F682">
        <f t="shared" si="131"/>
        <v>0</v>
      </c>
      <c r="P682">
        <f t="shared" si="132"/>
        <v>0</v>
      </c>
      <c r="Q682">
        <f t="shared" si="133"/>
        <v>0</v>
      </c>
      <c r="R682">
        <f t="shared" si="134"/>
        <v>0</v>
      </c>
      <c r="S682">
        <f t="shared" si="135"/>
        <v>0</v>
      </c>
      <c r="T682">
        <f t="shared" si="136"/>
        <v>0</v>
      </c>
      <c r="U682">
        <f t="shared" si="137"/>
        <v>0</v>
      </c>
      <c r="V682">
        <f t="shared" si="138"/>
        <v>0</v>
      </c>
      <c r="W682">
        <f t="shared" si="139"/>
        <v>0</v>
      </c>
      <c r="X682">
        <f t="shared" si="140"/>
        <v>0</v>
      </c>
      <c r="Y682">
        <f t="shared" si="141"/>
        <v>0</v>
      </c>
      <c r="Z682">
        <f t="shared" si="142"/>
        <v>0</v>
      </c>
      <c r="AA682">
        <f t="shared" si="143"/>
        <v>0</v>
      </c>
    </row>
    <row r="683" spans="2:27">
      <c r="B683" s="3">
        <v>43412</v>
      </c>
      <c r="C683" t="str">
        <f>IF(AND(B683&gt;='Calculation Sheet Crop 1'!$K$6,B683&lt;='Calculation Sheet Crop 1'!$L$6),"Initial Stage",IF(AND(B683+1&gt;'Calculation Sheet Crop 1'!$K$7,B683&lt;='Calculation Sheet Crop 1'!$L$7),"Crop Development Phase",IF(AND(B683+1&gt;'Calculation Sheet Crop 1'!$K$8,B683&lt;'Calculation Sheet Crop 1'!$L$8+1),"Mid Season",IF(AND(B683+1&gt;'Calculation Sheet Crop 1'!$K$9,B683-1&lt;'Calculation Sheet Crop 1'!$L$9),"Late Season Stage",""))))</f>
        <v/>
      </c>
      <c r="D683">
        <f>IF(MONTH(B683)=1,'General Calculation'!$E$22,IF(MONTH(B683)=2,'General Calculation'!$F$22,IF(MONTH(B683)=3,'General Calculation'!$G$22,IF(MONTH(B683)=4,'General Calculation'!$H$22,IF(MONTH(B683)=5,'General Calculation'!$I$22,IF(MONTH(B683)=6,'General Calculation'!$J$22,IF(MONTH(B683)=7,'General Calculation'!$K$22,IF(MONTH(B683)=8,'General Calculation'!$L$22,IF(MONTH(B683)=9,'General Calculation'!$M$22,IF(MONTH(B683)=10,'General Calculation'!$N$22,IF(MONTH(B683)=11,'General Calculation'!$O$22,IF(MONTH(B683)=12,'General Calculation'!$P$22,""))))))))))))</f>
        <v>5.07</v>
      </c>
      <c r="E683" t="str">
        <f>IF(C683="Initial Stage",'Calculation Sheet Crop 1'!$M$6,IF(C683="Crop Development Phase",'Calculation Sheet Crop 1'!$M$7,IF(C683="Mid Season",'Calculation Sheet Crop 1'!$M$8,IF(C683="Late Season Stage",'Calculation Sheet Crop 1'!$M$9,""))))</f>
        <v/>
      </c>
      <c r="F683">
        <f t="shared" si="131"/>
        <v>0</v>
      </c>
      <c r="P683">
        <f t="shared" si="132"/>
        <v>0</v>
      </c>
      <c r="Q683">
        <f t="shared" si="133"/>
        <v>0</v>
      </c>
      <c r="R683">
        <f t="shared" si="134"/>
        <v>0</v>
      </c>
      <c r="S683">
        <f t="shared" si="135"/>
        <v>0</v>
      </c>
      <c r="T683">
        <f t="shared" si="136"/>
        <v>0</v>
      </c>
      <c r="U683">
        <f t="shared" si="137"/>
        <v>0</v>
      </c>
      <c r="V683">
        <f t="shared" si="138"/>
        <v>0</v>
      </c>
      <c r="W683">
        <f t="shared" si="139"/>
        <v>0</v>
      </c>
      <c r="X683">
        <f t="shared" si="140"/>
        <v>0</v>
      </c>
      <c r="Y683">
        <f t="shared" si="141"/>
        <v>0</v>
      </c>
      <c r="Z683">
        <f t="shared" si="142"/>
        <v>0</v>
      </c>
      <c r="AA683">
        <f t="shared" si="143"/>
        <v>0</v>
      </c>
    </row>
    <row r="684" spans="2:27">
      <c r="B684" s="3">
        <v>43413</v>
      </c>
      <c r="C684" t="str">
        <f>IF(AND(B684&gt;='Calculation Sheet Crop 1'!$K$6,B684&lt;='Calculation Sheet Crop 1'!$L$6),"Initial Stage",IF(AND(B684+1&gt;'Calculation Sheet Crop 1'!$K$7,B684&lt;='Calculation Sheet Crop 1'!$L$7),"Crop Development Phase",IF(AND(B684+1&gt;'Calculation Sheet Crop 1'!$K$8,B684&lt;'Calculation Sheet Crop 1'!$L$8+1),"Mid Season",IF(AND(B684+1&gt;'Calculation Sheet Crop 1'!$K$9,B684-1&lt;'Calculation Sheet Crop 1'!$L$9),"Late Season Stage",""))))</f>
        <v/>
      </c>
      <c r="D684">
        <f>IF(MONTH(B684)=1,'General Calculation'!$E$22,IF(MONTH(B684)=2,'General Calculation'!$F$22,IF(MONTH(B684)=3,'General Calculation'!$G$22,IF(MONTH(B684)=4,'General Calculation'!$H$22,IF(MONTH(B684)=5,'General Calculation'!$I$22,IF(MONTH(B684)=6,'General Calculation'!$J$22,IF(MONTH(B684)=7,'General Calculation'!$K$22,IF(MONTH(B684)=8,'General Calculation'!$L$22,IF(MONTH(B684)=9,'General Calculation'!$M$22,IF(MONTH(B684)=10,'General Calculation'!$N$22,IF(MONTH(B684)=11,'General Calculation'!$O$22,IF(MONTH(B684)=12,'General Calculation'!$P$22,""))))))))))))</f>
        <v>5.07</v>
      </c>
      <c r="E684" t="str">
        <f>IF(C684="Initial Stage",'Calculation Sheet Crop 1'!$M$6,IF(C684="Crop Development Phase",'Calculation Sheet Crop 1'!$M$7,IF(C684="Mid Season",'Calculation Sheet Crop 1'!$M$8,IF(C684="Late Season Stage",'Calculation Sheet Crop 1'!$M$9,""))))</f>
        <v/>
      </c>
      <c r="F684">
        <f t="shared" si="131"/>
        <v>0</v>
      </c>
      <c r="P684">
        <f t="shared" si="132"/>
        <v>0</v>
      </c>
      <c r="Q684">
        <f t="shared" si="133"/>
        <v>0</v>
      </c>
      <c r="R684">
        <f t="shared" si="134"/>
        <v>0</v>
      </c>
      <c r="S684">
        <f t="shared" si="135"/>
        <v>0</v>
      </c>
      <c r="T684">
        <f t="shared" si="136"/>
        <v>0</v>
      </c>
      <c r="U684">
        <f t="shared" si="137"/>
        <v>0</v>
      </c>
      <c r="V684">
        <f t="shared" si="138"/>
        <v>0</v>
      </c>
      <c r="W684">
        <f t="shared" si="139"/>
        <v>0</v>
      </c>
      <c r="X684">
        <f t="shared" si="140"/>
        <v>0</v>
      </c>
      <c r="Y684">
        <f t="shared" si="141"/>
        <v>0</v>
      </c>
      <c r="Z684">
        <f t="shared" si="142"/>
        <v>0</v>
      </c>
      <c r="AA684">
        <f t="shared" si="143"/>
        <v>0</v>
      </c>
    </row>
    <row r="685" spans="2:27">
      <c r="B685" s="3">
        <v>43414</v>
      </c>
      <c r="C685" t="str">
        <f>IF(AND(B685&gt;='Calculation Sheet Crop 1'!$K$6,B685&lt;='Calculation Sheet Crop 1'!$L$6),"Initial Stage",IF(AND(B685+1&gt;'Calculation Sheet Crop 1'!$K$7,B685&lt;='Calculation Sheet Crop 1'!$L$7),"Crop Development Phase",IF(AND(B685+1&gt;'Calculation Sheet Crop 1'!$K$8,B685&lt;'Calculation Sheet Crop 1'!$L$8+1),"Mid Season",IF(AND(B685+1&gt;'Calculation Sheet Crop 1'!$K$9,B685-1&lt;'Calculation Sheet Crop 1'!$L$9),"Late Season Stage",""))))</f>
        <v/>
      </c>
      <c r="D685">
        <f>IF(MONTH(B685)=1,'General Calculation'!$E$22,IF(MONTH(B685)=2,'General Calculation'!$F$22,IF(MONTH(B685)=3,'General Calculation'!$G$22,IF(MONTH(B685)=4,'General Calculation'!$H$22,IF(MONTH(B685)=5,'General Calculation'!$I$22,IF(MONTH(B685)=6,'General Calculation'!$J$22,IF(MONTH(B685)=7,'General Calculation'!$K$22,IF(MONTH(B685)=8,'General Calculation'!$L$22,IF(MONTH(B685)=9,'General Calculation'!$M$22,IF(MONTH(B685)=10,'General Calculation'!$N$22,IF(MONTH(B685)=11,'General Calculation'!$O$22,IF(MONTH(B685)=12,'General Calculation'!$P$22,""))))))))))))</f>
        <v>5.07</v>
      </c>
      <c r="E685" t="str">
        <f>IF(C685="Initial Stage",'Calculation Sheet Crop 1'!$M$6,IF(C685="Crop Development Phase",'Calculation Sheet Crop 1'!$M$7,IF(C685="Mid Season",'Calculation Sheet Crop 1'!$M$8,IF(C685="Late Season Stage",'Calculation Sheet Crop 1'!$M$9,""))))</f>
        <v/>
      </c>
      <c r="F685">
        <f t="shared" si="131"/>
        <v>0</v>
      </c>
      <c r="P685">
        <f t="shared" si="132"/>
        <v>0</v>
      </c>
      <c r="Q685">
        <f t="shared" si="133"/>
        <v>0</v>
      </c>
      <c r="R685">
        <f t="shared" si="134"/>
        <v>0</v>
      </c>
      <c r="S685">
        <f t="shared" si="135"/>
        <v>0</v>
      </c>
      <c r="T685">
        <f t="shared" si="136"/>
        <v>0</v>
      </c>
      <c r="U685">
        <f t="shared" si="137"/>
        <v>0</v>
      </c>
      <c r="V685">
        <f t="shared" si="138"/>
        <v>0</v>
      </c>
      <c r="W685">
        <f t="shared" si="139"/>
        <v>0</v>
      </c>
      <c r="X685">
        <f t="shared" si="140"/>
        <v>0</v>
      </c>
      <c r="Y685">
        <f t="shared" si="141"/>
        <v>0</v>
      </c>
      <c r="Z685">
        <f t="shared" si="142"/>
        <v>0</v>
      </c>
      <c r="AA685">
        <f t="shared" si="143"/>
        <v>0</v>
      </c>
    </row>
    <row r="686" spans="2:27">
      <c r="B686" s="3">
        <v>43415</v>
      </c>
      <c r="C686" t="str">
        <f>IF(AND(B686&gt;='Calculation Sheet Crop 1'!$K$6,B686&lt;='Calculation Sheet Crop 1'!$L$6),"Initial Stage",IF(AND(B686+1&gt;'Calculation Sheet Crop 1'!$K$7,B686&lt;='Calculation Sheet Crop 1'!$L$7),"Crop Development Phase",IF(AND(B686+1&gt;'Calculation Sheet Crop 1'!$K$8,B686&lt;'Calculation Sheet Crop 1'!$L$8+1),"Mid Season",IF(AND(B686+1&gt;'Calculation Sheet Crop 1'!$K$9,B686-1&lt;'Calculation Sheet Crop 1'!$L$9),"Late Season Stage",""))))</f>
        <v/>
      </c>
      <c r="D686">
        <f>IF(MONTH(B686)=1,'General Calculation'!$E$22,IF(MONTH(B686)=2,'General Calculation'!$F$22,IF(MONTH(B686)=3,'General Calculation'!$G$22,IF(MONTH(B686)=4,'General Calculation'!$H$22,IF(MONTH(B686)=5,'General Calculation'!$I$22,IF(MONTH(B686)=6,'General Calculation'!$J$22,IF(MONTH(B686)=7,'General Calculation'!$K$22,IF(MONTH(B686)=8,'General Calculation'!$L$22,IF(MONTH(B686)=9,'General Calculation'!$M$22,IF(MONTH(B686)=10,'General Calculation'!$N$22,IF(MONTH(B686)=11,'General Calculation'!$O$22,IF(MONTH(B686)=12,'General Calculation'!$P$22,""))))))))))))</f>
        <v>5.07</v>
      </c>
      <c r="E686" t="str">
        <f>IF(C686="Initial Stage",'Calculation Sheet Crop 1'!$M$6,IF(C686="Crop Development Phase",'Calculation Sheet Crop 1'!$M$7,IF(C686="Mid Season",'Calculation Sheet Crop 1'!$M$8,IF(C686="Late Season Stage",'Calculation Sheet Crop 1'!$M$9,""))))</f>
        <v/>
      </c>
      <c r="F686">
        <f t="shared" si="131"/>
        <v>0</v>
      </c>
      <c r="P686">
        <f t="shared" si="132"/>
        <v>0</v>
      </c>
      <c r="Q686">
        <f t="shared" si="133"/>
        <v>0</v>
      </c>
      <c r="R686">
        <f t="shared" si="134"/>
        <v>0</v>
      </c>
      <c r="S686">
        <f t="shared" si="135"/>
        <v>0</v>
      </c>
      <c r="T686">
        <f t="shared" si="136"/>
        <v>0</v>
      </c>
      <c r="U686">
        <f t="shared" si="137"/>
        <v>0</v>
      </c>
      <c r="V686">
        <f t="shared" si="138"/>
        <v>0</v>
      </c>
      <c r="W686">
        <f t="shared" si="139"/>
        <v>0</v>
      </c>
      <c r="X686">
        <f t="shared" si="140"/>
        <v>0</v>
      </c>
      <c r="Y686">
        <f t="shared" si="141"/>
        <v>0</v>
      </c>
      <c r="Z686">
        <f t="shared" si="142"/>
        <v>0</v>
      </c>
      <c r="AA686">
        <f t="shared" si="143"/>
        <v>0</v>
      </c>
    </row>
    <row r="687" spans="2:27">
      <c r="B687" s="3">
        <v>43416</v>
      </c>
      <c r="C687" t="str">
        <f>IF(AND(B687&gt;='Calculation Sheet Crop 1'!$K$6,B687&lt;='Calculation Sheet Crop 1'!$L$6),"Initial Stage",IF(AND(B687+1&gt;'Calculation Sheet Crop 1'!$K$7,B687&lt;='Calculation Sheet Crop 1'!$L$7),"Crop Development Phase",IF(AND(B687+1&gt;'Calculation Sheet Crop 1'!$K$8,B687&lt;'Calculation Sheet Crop 1'!$L$8+1),"Mid Season",IF(AND(B687+1&gt;'Calculation Sheet Crop 1'!$K$9,B687-1&lt;'Calculation Sheet Crop 1'!$L$9),"Late Season Stage",""))))</f>
        <v/>
      </c>
      <c r="D687">
        <f>IF(MONTH(B687)=1,'General Calculation'!$E$22,IF(MONTH(B687)=2,'General Calculation'!$F$22,IF(MONTH(B687)=3,'General Calculation'!$G$22,IF(MONTH(B687)=4,'General Calculation'!$H$22,IF(MONTH(B687)=5,'General Calculation'!$I$22,IF(MONTH(B687)=6,'General Calculation'!$J$22,IF(MONTH(B687)=7,'General Calculation'!$K$22,IF(MONTH(B687)=8,'General Calculation'!$L$22,IF(MONTH(B687)=9,'General Calculation'!$M$22,IF(MONTH(B687)=10,'General Calculation'!$N$22,IF(MONTH(B687)=11,'General Calculation'!$O$22,IF(MONTH(B687)=12,'General Calculation'!$P$22,""))))))))))))</f>
        <v>5.07</v>
      </c>
      <c r="E687" t="str">
        <f>IF(C687="Initial Stage",'Calculation Sheet Crop 1'!$M$6,IF(C687="Crop Development Phase",'Calculation Sheet Crop 1'!$M$7,IF(C687="Mid Season",'Calculation Sheet Crop 1'!$M$8,IF(C687="Late Season Stage",'Calculation Sheet Crop 1'!$M$9,""))))</f>
        <v/>
      </c>
      <c r="F687">
        <f t="shared" si="131"/>
        <v>0</v>
      </c>
      <c r="P687">
        <f t="shared" si="132"/>
        <v>0</v>
      </c>
      <c r="Q687">
        <f t="shared" si="133"/>
        <v>0</v>
      </c>
      <c r="R687">
        <f t="shared" si="134"/>
        <v>0</v>
      </c>
      <c r="S687">
        <f t="shared" si="135"/>
        <v>0</v>
      </c>
      <c r="T687">
        <f t="shared" si="136"/>
        <v>0</v>
      </c>
      <c r="U687">
        <f t="shared" si="137"/>
        <v>0</v>
      </c>
      <c r="V687">
        <f t="shared" si="138"/>
        <v>0</v>
      </c>
      <c r="W687">
        <f t="shared" si="139"/>
        <v>0</v>
      </c>
      <c r="X687">
        <f t="shared" si="140"/>
        <v>0</v>
      </c>
      <c r="Y687">
        <f t="shared" si="141"/>
        <v>0</v>
      </c>
      <c r="Z687">
        <f t="shared" si="142"/>
        <v>0</v>
      </c>
      <c r="AA687">
        <f t="shared" si="143"/>
        <v>0</v>
      </c>
    </row>
    <row r="688" spans="2:27">
      <c r="B688" s="3">
        <v>43417</v>
      </c>
      <c r="C688" t="str">
        <f>IF(AND(B688&gt;='Calculation Sheet Crop 1'!$K$6,B688&lt;='Calculation Sheet Crop 1'!$L$6),"Initial Stage",IF(AND(B688+1&gt;'Calculation Sheet Crop 1'!$K$7,B688&lt;='Calculation Sheet Crop 1'!$L$7),"Crop Development Phase",IF(AND(B688+1&gt;'Calculation Sheet Crop 1'!$K$8,B688&lt;'Calculation Sheet Crop 1'!$L$8+1),"Mid Season",IF(AND(B688+1&gt;'Calculation Sheet Crop 1'!$K$9,B688-1&lt;'Calculation Sheet Crop 1'!$L$9),"Late Season Stage",""))))</f>
        <v/>
      </c>
      <c r="D688">
        <f>IF(MONTH(B688)=1,'General Calculation'!$E$22,IF(MONTH(B688)=2,'General Calculation'!$F$22,IF(MONTH(B688)=3,'General Calculation'!$G$22,IF(MONTH(B688)=4,'General Calculation'!$H$22,IF(MONTH(B688)=5,'General Calculation'!$I$22,IF(MONTH(B688)=6,'General Calculation'!$J$22,IF(MONTH(B688)=7,'General Calculation'!$K$22,IF(MONTH(B688)=8,'General Calculation'!$L$22,IF(MONTH(B688)=9,'General Calculation'!$M$22,IF(MONTH(B688)=10,'General Calculation'!$N$22,IF(MONTH(B688)=11,'General Calculation'!$O$22,IF(MONTH(B688)=12,'General Calculation'!$P$22,""))))))))))))</f>
        <v>5.07</v>
      </c>
      <c r="E688" t="str">
        <f>IF(C688="Initial Stage",'Calculation Sheet Crop 1'!$M$6,IF(C688="Crop Development Phase",'Calculation Sheet Crop 1'!$M$7,IF(C688="Mid Season",'Calculation Sheet Crop 1'!$M$8,IF(C688="Late Season Stage",'Calculation Sheet Crop 1'!$M$9,""))))</f>
        <v/>
      </c>
      <c r="F688">
        <f t="shared" si="131"/>
        <v>0</v>
      </c>
      <c r="P688">
        <f t="shared" si="132"/>
        <v>0</v>
      </c>
      <c r="Q688">
        <f t="shared" si="133"/>
        <v>0</v>
      </c>
      <c r="R688">
        <f t="shared" si="134"/>
        <v>0</v>
      </c>
      <c r="S688">
        <f t="shared" si="135"/>
        <v>0</v>
      </c>
      <c r="T688">
        <f t="shared" si="136"/>
        <v>0</v>
      </c>
      <c r="U688">
        <f t="shared" si="137"/>
        <v>0</v>
      </c>
      <c r="V688">
        <f t="shared" si="138"/>
        <v>0</v>
      </c>
      <c r="W688">
        <f t="shared" si="139"/>
        <v>0</v>
      </c>
      <c r="X688">
        <f t="shared" si="140"/>
        <v>0</v>
      </c>
      <c r="Y688">
        <f t="shared" si="141"/>
        <v>0</v>
      </c>
      <c r="Z688">
        <f t="shared" si="142"/>
        <v>0</v>
      </c>
      <c r="AA688">
        <f t="shared" si="143"/>
        <v>0</v>
      </c>
    </row>
    <row r="689" spans="2:27">
      <c r="B689" s="3">
        <v>43418</v>
      </c>
      <c r="C689" t="str">
        <f>IF(AND(B689&gt;='Calculation Sheet Crop 1'!$K$6,B689&lt;='Calculation Sheet Crop 1'!$L$6),"Initial Stage",IF(AND(B689+1&gt;'Calculation Sheet Crop 1'!$K$7,B689&lt;='Calculation Sheet Crop 1'!$L$7),"Crop Development Phase",IF(AND(B689+1&gt;'Calculation Sheet Crop 1'!$K$8,B689&lt;'Calculation Sheet Crop 1'!$L$8+1),"Mid Season",IF(AND(B689+1&gt;'Calculation Sheet Crop 1'!$K$9,B689-1&lt;'Calculation Sheet Crop 1'!$L$9),"Late Season Stage",""))))</f>
        <v/>
      </c>
      <c r="D689">
        <f>IF(MONTH(B689)=1,'General Calculation'!$E$22,IF(MONTH(B689)=2,'General Calculation'!$F$22,IF(MONTH(B689)=3,'General Calculation'!$G$22,IF(MONTH(B689)=4,'General Calculation'!$H$22,IF(MONTH(B689)=5,'General Calculation'!$I$22,IF(MONTH(B689)=6,'General Calculation'!$J$22,IF(MONTH(B689)=7,'General Calculation'!$K$22,IF(MONTH(B689)=8,'General Calculation'!$L$22,IF(MONTH(B689)=9,'General Calculation'!$M$22,IF(MONTH(B689)=10,'General Calculation'!$N$22,IF(MONTH(B689)=11,'General Calculation'!$O$22,IF(MONTH(B689)=12,'General Calculation'!$P$22,""))))))))))))</f>
        <v>5.07</v>
      </c>
      <c r="E689" t="str">
        <f>IF(C689="Initial Stage",'Calculation Sheet Crop 1'!$M$6,IF(C689="Crop Development Phase",'Calculation Sheet Crop 1'!$M$7,IF(C689="Mid Season",'Calculation Sheet Crop 1'!$M$8,IF(C689="Late Season Stage",'Calculation Sheet Crop 1'!$M$9,""))))</f>
        <v/>
      </c>
      <c r="F689">
        <f t="shared" si="131"/>
        <v>0</v>
      </c>
      <c r="P689">
        <f t="shared" si="132"/>
        <v>0</v>
      </c>
      <c r="Q689">
        <f t="shared" si="133"/>
        <v>0</v>
      </c>
      <c r="R689">
        <f t="shared" si="134"/>
        <v>0</v>
      </c>
      <c r="S689">
        <f t="shared" si="135"/>
        <v>0</v>
      </c>
      <c r="T689">
        <f t="shared" si="136"/>
        <v>0</v>
      </c>
      <c r="U689">
        <f t="shared" si="137"/>
        <v>0</v>
      </c>
      <c r="V689">
        <f t="shared" si="138"/>
        <v>0</v>
      </c>
      <c r="W689">
        <f t="shared" si="139"/>
        <v>0</v>
      </c>
      <c r="X689">
        <f t="shared" si="140"/>
        <v>0</v>
      </c>
      <c r="Y689">
        <f t="shared" si="141"/>
        <v>0</v>
      </c>
      <c r="Z689">
        <f t="shared" si="142"/>
        <v>0</v>
      </c>
      <c r="AA689">
        <f t="shared" si="143"/>
        <v>0</v>
      </c>
    </row>
    <row r="690" spans="2:27">
      <c r="B690" s="3">
        <v>43419</v>
      </c>
      <c r="C690" t="str">
        <f>IF(AND(B690&gt;='Calculation Sheet Crop 1'!$K$6,B690&lt;='Calculation Sheet Crop 1'!$L$6),"Initial Stage",IF(AND(B690+1&gt;'Calculation Sheet Crop 1'!$K$7,B690&lt;='Calculation Sheet Crop 1'!$L$7),"Crop Development Phase",IF(AND(B690+1&gt;'Calculation Sheet Crop 1'!$K$8,B690&lt;'Calculation Sheet Crop 1'!$L$8+1),"Mid Season",IF(AND(B690+1&gt;'Calculation Sheet Crop 1'!$K$9,B690-1&lt;'Calculation Sheet Crop 1'!$L$9),"Late Season Stage",""))))</f>
        <v/>
      </c>
      <c r="D690">
        <f>IF(MONTH(B690)=1,'General Calculation'!$E$22,IF(MONTH(B690)=2,'General Calculation'!$F$22,IF(MONTH(B690)=3,'General Calculation'!$G$22,IF(MONTH(B690)=4,'General Calculation'!$H$22,IF(MONTH(B690)=5,'General Calculation'!$I$22,IF(MONTH(B690)=6,'General Calculation'!$J$22,IF(MONTH(B690)=7,'General Calculation'!$K$22,IF(MONTH(B690)=8,'General Calculation'!$L$22,IF(MONTH(B690)=9,'General Calculation'!$M$22,IF(MONTH(B690)=10,'General Calculation'!$N$22,IF(MONTH(B690)=11,'General Calculation'!$O$22,IF(MONTH(B690)=12,'General Calculation'!$P$22,""))))))))))))</f>
        <v>5.07</v>
      </c>
      <c r="E690" t="str">
        <f>IF(C690="Initial Stage",'Calculation Sheet Crop 1'!$M$6,IF(C690="Crop Development Phase",'Calculation Sheet Crop 1'!$M$7,IF(C690="Mid Season",'Calculation Sheet Crop 1'!$M$8,IF(C690="Late Season Stage",'Calculation Sheet Crop 1'!$M$9,""))))</f>
        <v/>
      </c>
      <c r="F690">
        <f t="shared" si="131"/>
        <v>0</v>
      </c>
      <c r="P690">
        <f t="shared" si="132"/>
        <v>0</v>
      </c>
      <c r="Q690">
        <f t="shared" si="133"/>
        <v>0</v>
      </c>
      <c r="R690">
        <f t="shared" si="134"/>
        <v>0</v>
      </c>
      <c r="S690">
        <f t="shared" si="135"/>
        <v>0</v>
      </c>
      <c r="T690">
        <f t="shared" si="136"/>
        <v>0</v>
      </c>
      <c r="U690">
        <f t="shared" si="137"/>
        <v>0</v>
      </c>
      <c r="V690">
        <f t="shared" si="138"/>
        <v>0</v>
      </c>
      <c r="W690">
        <f t="shared" si="139"/>
        <v>0</v>
      </c>
      <c r="X690">
        <f t="shared" si="140"/>
        <v>0</v>
      </c>
      <c r="Y690">
        <f t="shared" si="141"/>
        <v>0</v>
      </c>
      <c r="Z690">
        <f t="shared" si="142"/>
        <v>0</v>
      </c>
      <c r="AA690">
        <f t="shared" si="143"/>
        <v>0</v>
      </c>
    </row>
    <row r="691" spans="2:27">
      <c r="B691" s="3">
        <v>43420</v>
      </c>
      <c r="C691" t="str">
        <f>IF(AND(B691&gt;='Calculation Sheet Crop 1'!$K$6,B691&lt;='Calculation Sheet Crop 1'!$L$6),"Initial Stage",IF(AND(B691+1&gt;'Calculation Sheet Crop 1'!$K$7,B691&lt;='Calculation Sheet Crop 1'!$L$7),"Crop Development Phase",IF(AND(B691+1&gt;'Calculation Sheet Crop 1'!$K$8,B691&lt;'Calculation Sheet Crop 1'!$L$8+1),"Mid Season",IF(AND(B691+1&gt;'Calculation Sheet Crop 1'!$K$9,B691-1&lt;'Calculation Sheet Crop 1'!$L$9),"Late Season Stage",""))))</f>
        <v/>
      </c>
      <c r="D691">
        <f>IF(MONTH(B691)=1,'General Calculation'!$E$22,IF(MONTH(B691)=2,'General Calculation'!$F$22,IF(MONTH(B691)=3,'General Calculation'!$G$22,IF(MONTH(B691)=4,'General Calculation'!$H$22,IF(MONTH(B691)=5,'General Calculation'!$I$22,IF(MONTH(B691)=6,'General Calculation'!$J$22,IF(MONTH(B691)=7,'General Calculation'!$K$22,IF(MONTH(B691)=8,'General Calculation'!$L$22,IF(MONTH(B691)=9,'General Calculation'!$M$22,IF(MONTH(B691)=10,'General Calculation'!$N$22,IF(MONTH(B691)=11,'General Calculation'!$O$22,IF(MONTH(B691)=12,'General Calculation'!$P$22,""))))))))))))</f>
        <v>5.07</v>
      </c>
      <c r="E691" t="str">
        <f>IF(C691="Initial Stage",'Calculation Sheet Crop 1'!$M$6,IF(C691="Crop Development Phase",'Calculation Sheet Crop 1'!$M$7,IF(C691="Mid Season",'Calculation Sheet Crop 1'!$M$8,IF(C691="Late Season Stage",'Calculation Sheet Crop 1'!$M$9,""))))</f>
        <v/>
      </c>
      <c r="F691">
        <f t="shared" si="131"/>
        <v>0</v>
      </c>
      <c r="P691">
        <f t="shared" si="132"/>
        <v>0</v>
      </c>
      <c r="Q691">
        <f t="shared" si="133"/>
        <v>0</v>
      </c>
      <c r="R691">
        <f t="shared" si="134"/>
        <v>0</v>
      </c>
      <c r="S691">
        <f t="shared" si="135"/>
        <v>0</v>
      </c>
      <c r="T691">
        <f t="shared" si="136"/>
        <v>0</v>
      </c>
      <c r="U691">
        <f t="shared" si="137"/>
        <v>0</v>
      </c>
      <c r="V691">
        <f t="shared" si="138"/>
        <v>0</v>
      </c>
      <c r="W691">
        <f t="shared" si="139"/>
        <v>0</v>
      </c>
      <c r="X691">
        <f t="shared" si="140"/>
        <v>0</v>
      </c>
      <c r="Y691">
        <f t="shared" si="141"/>
        <v>0</v>
      </c>
      <c r="Z691">
        <f t="shared" si="142"/>
        <v>0</v>
      </c>
      <c r="AA691">
        <f t="shared" si="143"/>
        <v>0</v>
      </c>
    </row>
    <row r="692" spans="2:27">
      <c r="B692" s="3">
        <v>43421</v>
      </c>
      <c r="C692" t="str">
        <f>IF(AND(B692&gt;='Calculation Sheet Crop 1'!$K$6,B692&lt;='Calculation Sheet Crop 1'!$L$6),"Initial Stage",IF(AND(B692+1&gt;'Calculation Sheet Crop 1'!$K$7,B692&lt;='Calculation Sheet Crop 1'!$L$7),"Crop Development Phase",IF(AND(B692+1&gt;'Calculation Sheet Crop 1'!$K$8,B692&lt;'Calculation Sheet Crop 1'!$L$8+1),"Mid Season",IF(AND(B692+1&gt;'Calculation Sheet Crop 1'!$K$9,B692-1&lt;'Calculation Sheet Crop 1'!$L$9),"Late Season Stage",""))))</f>
        <v/>
      </c>
      <c r="D692">
        <f>IF(MONTH(B692)=1,'General Calculation'!$E$22,IF(MONTH(B692)=2,'General Calculation'!$F$22,IF(MONTH(B692)=3,'General Calculation'!$G$22,IF(MONTH(B692)=4,'General Calculation'!$H$22,IF(MONTH(B692)=5,'General Calculation'!$I$22,IF(MONTH(B692)=6,'General Calculation'!$J$22,IF(MONTH(B692)=7,'General Calculation'!$K$22,IF(MONTH(B692)=8,'General Calculation'!$L$22,IF(MONTH(B692)=9,'General Calculation'!$M$22,IF(MONTH(B692)=10,'General Calculation'!$N$22,IF(MONTH(B692)=11,'General Calculation'!$O$22,IF(MONTH(B692)=12,'General Calculation'!$P$22,""))))))))))))</f>
        <v>5.07</v>
      </c>
      <c r="E692" t="str">
        <f>IF(C692="Initial Stage",'Calculation Sheet Crop 1'!$M$6,IF(C692="Crop Development Phase",'Calculation Sheet Crop 1'!$M$7,IF(C692="Mid Season",'Calculation Sheet Crop 1'!$M$8,IF(C692="Late Season Stage",'Calculation Sheet Crop 1'!$M$9,""))))</f>
        <v/>
      </c>
      <c r="F692">
        <f t="shared" si="131"/>
        <v>0</v>
      </c>
      <c r="P692">
        <f t="shared" si="132"/>
        <v>0</v>
      </c>
      <c r="Q692">
        <f t="shared" si="133"/>
        <v>0</v>
      </c>
      <c r="R692">
        <f t="shared" si="134"/>
        <v>0</v>
      </c>
      <c r="S692">
        <f t="shared" si="135"/>
        <v>0</v>
      </c>
      <c r="T692">
        <f t="shared" si="136"/>
        <v>0</v>
      </c>
      <c r="U692">
        <f t="shared" si="137"/>
        <v>0</v>
      </c>
      <c r="V692">
        <f t="shared" si="138"/>
        <v>0</v>
      </c>
      <c r="W692">
        <f t="shared" si="139"/>
        <v>0</v>
      </c>
      <c r="X692">
        <f t="shared" si="140"/>
        <v>0</v>
      </c>
      <c r="Y692">
        <f t="shared" si="141"/>
        <v>0</v>
      </c>
      <c r="Z692">
        <f t="shared" si="142"/>
        <v>0</v>
      </c>
      <c r="AA692">
        <f t="shared" si="143"/>
        <v>0</v>
      </c>
    </row>
    <row r="693" spans="2:27">
      <c r="B693" s="3">
        <v>43422</v>
      </c>
      <c r="C693" t="str">
        <f>IF(AND(B693&gt;='Calculation Sheet Crop 1'!$K$6,B693&lt;='Calculation Sheet Crop 1'!$L$6),"Initial Stage",IF(AND(B693+1&gt;'Calculation Sheet Crop 1'!$K$7,B693&lt;='Calculation Sheet Crop 1'!$L$7),"Crop Development Phase",IF(AND(B693+1&gt;'Calculation Sheet Crop 1'!$K$8,B693&lt;'Calculation Sheet Crop 1'!$L$8+1),"Mid Season",IF(AND(B693+1&gt;'Calculation Sheet Crop 1'!$K$9,B693-1&lt;'Calculation Sheet Crop 1'!$L$9),"Late Season Stage",""))))</f>
        <v/>
      </c>
      <c r="D693">
        <f>IF(MONTH(B693)=1,'General Calculation'!$E$22,IF(MONTH(B693)=2,'General Calculation'!$F$22,IF(MONTH(B693)=3,'General Calculation'!$G$22,IF(MONTH(B693)=4,'General Calculation'!$H$22,IF(MONTH(B693)=5,'General Calculation'!$I$22,IF(MONTH(B693)=6,'General Calculation'!$J$22,IF(MONTH(B693)=7,'General Calculation'!$K$22,IF(MONTH(B693)=8,'General Calculation'!$L$22,IF(MONTH(B693)=9,'General Calculation'!$M$22,IF(MONTH(B693)=10,'General Calculation'!$N$22,IF(MONTH(B693)=11,'General Calculation'!$O$22,IF(MONTH(B693)=12,'General Calculation'!$P$22,""))))))))))))</f>
        <v>5.07</v>
      </c>
      <c r="E693" t="str">
        <f>IF(C693="Initial Stage",'Calculation Sheet Crop 1'!$M$6,IF(C693="Crop Development Phase",'Calculation Sheet Crop 1'!$M$7,IF(C693="Mid Season",'Calculation Sheet Crop 1'!$M$8,IF(C693="Late Season Stage",'Calculation Sheet Crop 1'!$M$9,""))))</f>
        <v/>
      </c>
      <c r="F693">
        <f t="shared" si="131"/>
        <v>0</v>
      </c>
      <c r="P693">
        <f t="shared" si="132"/>
        <v>0</v>
      </c>
      <c r="Q693">
        <f t="shared" si="133"/>
        <v>0</v>
      </c>
      <c r="R693">
        <f t="shared" si="134"/>
        <v>0</v>
      </c>
      <c r="S693">
        <f t="shared" si="135"/>
        <v>0</v>
      </c>
      <c r="T693">
        <f t="shared" si="136"/>
        <v>0</v>
      </c>
      <c r="U693">
        <f t="shared" si="137"/>
        <v>0</v>
      </c>
      <c r="V693">
        <f t="shared" si="138"/>
        <v>0</v>
      </c>
      <c r="W693">
        <f t="shared" si="139"/>
        <v>0</v>
      </c>
      <c r="X693">
        <f t="shared" si="140"/>
        <v>0</v>
      </c>
      <c r="Y693">
        <f t="shared" si="141"/>
        <v>0</v>
      </c>
      <c r="Z693">
        <f t="shared" si="142"/>
        <v>0</v>
      </c>
      <c r="AA693">
        <f t="shared" si="143"/>
        <v>0</v>
      </c>
    </row>
    <row r="694" spans="2:27">
      <c r="B694" s="3">
        <v>43423</v>
      </c>
      <c r="C694" t="str">
        <f>IF(AND(B694&gt;='Calculation Sheet Crop 1'!$K$6,B694&lt;='Calculation Sheet Crop 1'!$L$6),"Initial Stage",IF(AND(B694+1&gt;'Calculation Sheet Crop 1'!$K$7,B694&lt;='Calculation Sheet Crop 1'!$L$7),"Crop Development Phase",IF(AND(B694+1&gt;'Calculation Sheet Crop 1'!$K$8,B694&lt;'Calculation Sheet Crop 1'!$L$8+1),"Mid Season",IF(AND(B694+1&gt;'Calculation Sheet Crop 1'!$K$9,B694-1&lt;'Calculation Sheet Crop 1'!$L$9),"Late Season Stage",""))))</f>
        <v/>
      </c>
      <c r="D694">
        <f>IF(MONTH(B694)=1,'General Calculation'!$E$22,IF(MONTH(B694)=2,'General Calculation'!$F$22,IF(MONTH(B694)=3,'General Calculation'!$G$22,IF(MONTH(B694)=4,'General Calculation'!$H$22,IF(MONTH(B694)=5,'General Calculation'!$I$22,IF(MONTH(B694)=6,'General Calculation'!$J$22,IF(MONTH(B694)=7,'General Calculation'!$K$22,IF(MONTH(B694)=8,'General Calculation'!$L$22,IF(MONTH(B694)=9,'General Calculation'!$M$22,IF(MONTH(B694)=10,'General Calculation'!$N$22,IF(MONTH(B694)=11,'General Calculation'!$O$22,IF(MONTH(B694)=12,'General Calculation'!$P$22,""))))))))))))</f>
        <v>5.07</v>
      </c>
      <c r="E694" t="str">
        <f>IF(C694="Initial Stage",'Calculation Sheet Crop 1'!$M$6,IF(C694="Crop Development Phase",'Calculation Sheet Crop 1'!$M$7,IF(C694="Mid Season",'Calculation Sheet Crop 1'!$M$8,IF(C694="Late Season Stage",'Calculation Sheet Crop 1'!$M$9,""))))</f>
        <v/>
      </c>
      <c r="F694">
        <f t="shared" si="131"/>
        <v>0</v>
      </c>
      <c r="P694">
        <f t="shared" si="132"/>
        <v>0</v>
      </c>
      <c r="Q694">
        <f t="shared" si="133"/>
        <v>0</v>
      </c>
      <c r="R694">
        <f t="shared" si="134"/>
        <v>0</v>
      </c>
      <c r="S694">
        <f t="shared" si="135"/>
        <v>0</v>
      </c>
      <c r="T694">
        <f t="shared" si="136"/>
        <v>0</v>
      </c>
      <c r="U694">
        <f t="shared" si="137"/>
        <v>0</v>
      </c>
      <c r="V694">
        <f t="shared" si="138"/>
        <v>0</v>
      </c>
      <c r="W694">
        <f t="shared" si="139"/>
        <v>0</v>
      </c>
      <c r="X694">
        <f t="shared" si="140"/>
        <v>0</v>
      </c>
      <c r="Y694">
        <f t="shared" si="141"/>
        <v>0</v>
      </c>
      <c r="Z694">
        <f t="shared" si="142"/>
        <v>0</v>
      </c>
      <c r="AA694">
        <f t="shared" si="143"/>
        <v>0</v>
      </c>
    </row>
    <row r="695" spans="2:27">
      <c r="B695" s="3">
        <v>43424</v>
      </c>
      <c r="C695" t="str">
        <f>IF(AND(B695&gt;='Calculation Sheet Crop 1'!$K$6,B695&lt;='Calculation Sheet Crop 1'!$L$6),"Initial Stage",IF(AND(B695+1&gt;'Calculation Sheet Crop 1'!$K$7,B695&lt;='Calculation Sheet Crop 1'!$L$7),"Crop Development Phase",IF(AND(B695+1&gt;'Calculation Sheet Crop 1'!$K$8,B695&lt;'Calculation Sheet Crop 1'!$L$8+1),"Mid Season",IF(AND(B695+1&gt;'Calculation Sheet Crop 1'!$K$9,B695-1&lt;'Calculation Sheet Crop 1'!$L$9),"Late Season Stage",""))))</f>
        <v/>
      </c>
      <c r="D695">
        <f>IF(MONTH(B695)=1,'General Calculation'!$E$22,IF(MONTH(B695)=2,'General Calculation'!$F$22,IF(MONTH(B695)=3,'General Calculation'!$G$22,IF(MONTH(B695)=4,'General Calculation'!$H$22,IF(MONTH(B695)=5,'General Calculation'!$I$22,IF(MONTH(B695)=6,'General Calculation'!$J$22,IF(MONTH(B695)=7,'General Calculation'!$K$22,IF(MONTH(B695)=8,'General Calculation'!$L$22,IF(MONTH(B695)=9,'General Calculation'!$M$22,IF(MONTH(B695)=10,'General Calculation'!$N$22,IF(MONTH(B695)=11,'General Calculation'!$O$22,IF(MONTH(B695)=12,'General Calculation'!$P$22,""))))))))))))</f>
        <v>5.07</v>
      </c>
      <c r="E695" t="str">
        <f>IF(C695="Initial Stage",'Calculation Sheet Crop 1'!$M$6,IF(C695="Crop Development Phase",'Calculation Sheet Crop 1'!$M$7,IF(C695="Mid Season",'Calculation Sheet Crop 1'!$M$8,IF(C695="Late Season Stage",'Calculation Sheet Crop 1'!$M$9,""))))</f>
        <v/>
      </c>
      <c r="F695">
        <f t="shared" si="131"/>
        <v>0</v>
      </c>
      <c r="P695">
        <f t="shared" si="132"/>
        <v>0</v>
      </c>
      <c r="Q695">
        <f t="shared" si="133"/>
        <v>0</v>
      </c>
      <c r="R695">
        <f t="shared" si="134"/>
        <v>0</v>
      </c>
      <c r="S695">
        <f t="shared" si="135"/>
        <v>0</v>
      </c>
      <c r="T695">
        <f t="shared" si="136"/>
        <v>0</v>
      </c>
      <c r="U695">
        <f t="shared" si="137"/>
        <v>0</v>
      </c>
      <c r="V695">
        <f t="shared" si="138"/>
        <v>0</v>
      </c>
      <c r="W695">
        <f t="shared" si="139"/>
        <v>0</v>
      </c>
      <c r="X695">
        <f t="shared" si="140"/>
        <v>0</v>
      </c>
      <c r="Y695">
        <f t="shared" si="141"/>
        <v>0</v>
      </c>
      <c r="Z695">
        <f t="shared" si="142"/>
        <v>0</v>
      </c>
      <c r="AA695">
        <f t="shared" si="143"/>
        <v>0</v>
      </c>
    </row>
    <row r="696" spans="2:27">
      <c r="B696" s="3">
        <v>43425</v>
      </c>
      <c r="C696" t="str">
        <f>IF(AND(B696&gt;='Calculation Sheet Crop 1'!$K$6,B696&lt;='Calculation Sheet Crop 1'!$L$6),"Initial Stage",IF(AND(B696+1&gt;'Calculation Sheet Crop 1'!$K$7,B696&lt;='Calculation Sheet Crop 1'!$L$7),"Crop Development Phase",IF(AND(B696+1&gt;'Calculation Sheet Crop 1'!$K$8,B696&lt;'Calculation Sheet Crop 1'!$L$8+1),"Mid Season",IF(AND(B696+1&gt;'Calculation Sheet Crop 1'!$K$9,B696-1&lt;'Calculation Sheet Crop 1'!$L$9),"Late Season Stage",""))))</f>
        <v/>
      </c>
      <c r="D696">
        <f>IF(MONTH(B696)=1,'General Calculation'!$E$22,IF(MONTH(B696)=2,'General Calculation'!$F$22,IF(MONTH(B696)=3,'General Calculation'!$G$22,IF(MONTH(B696)=4,'General Calculation'!$H$22,IF(MONTH(B696)=5,'General Calculation'!$I$22,IF(MONTH(B696)=6,'General Calculation'!$J$22,IF(MONTH(B696)=7,'General Calculation'!$K$22,IF(MONTH(B696)=8,'General Calculation'!$L$22,IF(MONTH(B696)=9,'General Calculation'!$M$22,IF(MONTH(B696)=10,'General Calculation'!$N$22,IF(MONTH(B696)=11,'General Calculation'!$O$22,IF(MONTH(B696)=12,'General Calculation'!$P$22,""))))))))))))</f>
        <v>5.07</v>
      </c>
      <c r="E696" t="str">
        <f>IF(C696="Initial Stage",'Calculation Sheet Crop 1'!$M$6,IF(C696="Crop Development Phase",'Calculation Sheet Crop 1'!$M$7,IF(C696="Mid Season",'Calculation Sheet Crop 1'!$M$8,IF(C696="Late Season Stage",'Calculation Sheet Crop 1'!$M$9,""))))</f>
        <v/>
      </c>
      <c r="F696">
        <f t="shared" si="131"/>
        <v>0</v>
      </c>
      <c r="P696">
        <f t="shared" si="132"/>
        <v>0</v>
      </c>
      <c r="Q696">
        <f t="shared" si="133"/>
        <v>0</v>
      </c>
      <c r="R696">
        <f t="shared" si="134"/>
        <v>0</v>
      </c>
      <c r="S696">
        <f t="shared" si="135"/>
        <v>0</v>
      </c>
      <c r="T696">
        <f t="shared" si="136"/>
        <v>0</v>
      </c>
      <c r="U696">
        <f t="shared" si="137"/>
        <v>0</v>
      </c>
      <c r="V696">
        <f t="shared" si="138"/>
        <v>0</v>
      </c>
      <c r="W696">
        <f t="shared" si="139"/>
        <v>0</v>
      </c>
      <c r="X696">
        <f t="shared" si="140"/>
        <v>0</v>
      </c>
      <c r="Y696">
        <f t="shared" si="141"/>
        <v>0</v>
      </c>
      <c r="Z696">
        <f t="shared" si="142"/>
        <v>0</v>
      </c>
      <c r="AA696">
        <f t="shared" si="143"/>
        <v>0</v>
      </c>
    </row>
    <row r="697" spans="2:27">
      <c r="B697" s="3">
        <v>43426</v>
      </c>
      <c r="C697" t="str">
        <f>IF(AND(B697&gt;='Calculation Sheet Crop 1'!$K$6,B697&lt;='Calculation Sheet Crop 1'!$L$6),"Initial Stage",IF(AND(B697+1&gt;'Calculation Sheet Crop 1'!$K$7,B697&lt;='Calculation Sheet Crop 1'!$L$7),"Crop Development Phase",IF(AND(B697+1&gt;'Calculation Sheet Crop 1'!$K$8,B697&lt;'Calculation Sheet Crop 1'!$L$8+1),"Mid Season",IF(AND(B697+1&gt;'Calculation Sheet Crop 1'!$K$9,B697-1&lt;'Calculation Sheet Crop 1'!$L$9),"Late Season Stage",""))))</f>
        <v/>
      </c>
      <c r="D697">
        <f>IF(MONTH(B697)=1,'General Calculation'!$E$22,IF(MONTH(B697)=2,'General Calculation'!$F$22,IF(MONTH(B697)=3,'General Calculation'!$G$22,IF(MONTH(B697)=4,'General Calculation'!$H$22,IF(MONTH(B697)=5,'General Calculation'!$I$22,IF(MONTH(B697)=6,'General Calculation'!$J$22,IF(MONTH(B697)=7,'General Calculation'!$K$22,IF(MONTH(B697)=8,'General Calculation'!$L$22,IF(MONTH(B697)=9,'General Calculation'!$M$22,IF(MONTH(B697)=10,'General Calculation'!$N$22,IF(MONTH(B697)=11,'General Calculation'!$O$22,IF(MONTH(B697)=12,'General Calculation'!$P$22,""))))))))))))</f>
        <v>5.07</v>
      </c>
      <c r="E697" t="str">
        <f>IF(C697="Initial Stage",'Calculation Sheet Crop 1'!$M$6,IF(C697="Crop Development Phase",'Calculation Sheet Crop 1'!$M$7,IF(C697="Mid Season",'Calculation Sheet Crop 1'!$M$8,IF(C697="Late Season Stage",'Calculation Sheet Crop 1'!$M$9,""))))</f>
        <v/>
      </c>
      <c r="F697">
        <f t="shared" si="131"/>
        <v>0</v>
      </c>
      <c r="P697">
        <f t="shared" si="132"/>
        <v>0</v>
      </c>
      <c r="Q697">
        <f t="shared" si="133"/>
        <v>0</v>
      </c>
      <c r="R697">
        <f t="shared" si="134"/>
        <v>0</v>
      </c>
      <c r="S697">
        <f t="shared" si="135"/>
        <v>0</v>
      </c>
      <c r="T697">
        <f t="shared" si="136"/>
        <v>0</v>
      </c>
      <c r="U697">
        <f t="shared" si="137"/>
        <v>0</v>
      </c>
      <c r="V697">
        <f t="shared" si="138"/>
        <v>0</v>
      </c>
      <c r="W697">
        <f t="shared" si="139"/>
        <v>0</v>
      </c>
      <c r="X697">
        <f t="shared" si="140"/>
        <v>0</v>
      </c>
      <c r="Y697">
        <f t="shared" si="141"/>
        <v>0</v>
      </c>
      <c r="Z697">
        <f t="shared" si="142"/>
        <v>0</v>
      </c>
      <c r="AA697">
        <f t="shared" si="143"/>
        <v>0</v>
      </c>
    </row>
    <row r="698" spans="2:27">
      <c r="B698" s="3">
        <v>43427</v>
      </c>
      <c r="C698" t="str">
        <f>IF(AND(B698&gt;='Calculation Sheet Crop 1'!$K$6,B698&lt;='Calculation Sheet Crop 1'!$L$6),"Initial Stage",IF(AND(B698+1&gt;'Calculation Sheet Crop 1'!$K$7,B698&lt;='Calculation Sheet Crop 1'!$L$7),"Crop Development Phase",IF(AND(B698+1&gt;'Calculation Sheet Crop 1'!$K$8,B698&lt;'Calculation Sheet Crop 1'!$L$8+1),"Mid Season",IF(AND(B698+1&gt;'Calculation Sheet Crop 1'!$K$9,B698-1&lt;'Calculation Sheet Crop 1'!$L$9),"Late Season Stage",""))))</f>
        <v/>
      </c>
      <c r="D698">
        <f>IF(MONTH(B698)=1,'General Calculation'!$E$22,IF(MONTH(B698)=2,'General Calculation'!$F$22,IF(MONTH(B698)=3,'General Calculation'!$G$22,IF(MONTH(B698)=4,'General Calculation'!$H$22,IF(MONTH(B698)=5,'General Calculation'!$I$22,IF(MONTH(B698)=6,'General Calculation'!$J$22,IF(MONTH(B698)=7,'General Calculation'!$K$22,IF(MONTH(B698)=8,'General Calculation'!$L$22,IF(MONTH(B698)=9,'General Calculation'!$M$22,IF(MONTH(B698)=10,'General Calculation'!$N$22,IF(MONTH(B698)=11,'General Calculation'!$O$22,IF(MONTH(B698)=12,'General Calculation'!$P$22,""))))))))))))</f>
        <v>5.07</v>
      </c>
      <c r="E698" t="str">
        <f>IF(C698="Initial Stage",'Calculation Sheet Crop 1'!$M$6,IF(C698="Crop Development Phase",'Calculation Sheet Crop 1'!$M$7,IF(C698="Mid Season",'Calculation Sheet Crop 1'!$M$8,IF(C698="Late Season Stage",'Calculation Sheet Crop 1'!$M$9,""))))</f>
        <v/>
      </c>
      <c r="F698">
        <f t="shared" si="131"/>
        <v>0</v>
      </c>
      <c r="P698">
        <f t="shared" si="132"/>
        <v>0</v>
      </c>
      <c r="Q698">
        <f t="shared" si="133"/>
        <v>0</v>
      </c>
      <c r="R698">
        <f t="shared" si="134"/>
        <v>0</v>
      </c>
      <c r="S698">
        <f t="shared" si="135"/>
        <v>0</v>
      </c>
      <c r="T698">
        <f t="shared" si="136"/>
        <v>0</v>
      </c>
      <c r="U698">
        <f t="shared" si="137"/>
        <v>0</v>
      </c>
      <c r="V698">
        <f t="shared" si="138"/>
        <v>0</v>
      </c>
      <c r="W698">
        <f t="shared" si="139"/>
        <v>0</v>
      </c>
      <c r="X698">
        <f t="shared" si="140"/>
        <v>0</v>
      </c>
      <c r="Y698">
        <f t="shared" si="141"/>
        <v>0</v>
      </c>
      <c r="Z698">
        <f t="shared" si="142"/>
        <v>0</v>
      </c>
      <c r="AA698">
        <f t="shared" si="143"/>
        <v>0</v>
      </c>
    </row>
    <row r="699" spans="2:27">
      <c r="B699" s="3">
        <v>43428</v>
      </c>
      <c r="C699" t="str">
        <f>IF(AND(B699&gt;='Calculation Sheet Crop 1'!$K$6,B699&lt;='Calculation Sheet Crop 1'!$L$6),"Initial Stage",IF(AND(B699+1&gt;'Calculation Sheet Crop 1'!$K$7,B699&lt;='Calculation Sheet Crop 1'!$L$7),"Crop Development Phase",IF(AND(B699+1&gt;'Calculation Sheet Crop 1'!$K$8,B699&lt;'Calculation Sheet Crop 1'!$L$8+1),"Mid Season",IF(AND(B699+1&gt;'Calculation Sheet Crop 1'!$K$9,B699-1&lt;'Calculation Sheet Crop 1'!$L$9),"Late Season Stage",""))))</f>
        <v/>
      </c>
      <c r="D699">
        <f>IF(MONTH(B699)=1,'General Calculation'!$E$22,IF(MONTH(B699)=2,'General Calculation'!$F$22,IF(MONTH(B699)=3,'General Calculation'!$G$22,IF(MONTH(B699)=4,'General Calculation'!$H$22,IF(MONTH(B699)=5,'General Calculation'!$I$22,IF(MONTH(B699)=6,'General Calculation'!$J$22,IF(MONTH(B699)=7,'General Calculation'!$K$22,IF(MONTH(B699)=8,'General Calculation'!$L$22,IF(MONTH(B699)=9,'General Calculation'!$M$22,IF(MONTH(B699)=10,'General Calculation'!$N$22,IF(MONTH(B699)=11,'General Calculation'!$O$22,IF(MONTH(B699)=12,'General Calculation'!$P$22,""))))))))))))</f>
        <v>5.07</v>
      </c>
      <c r="E699" t="str">
        <f>IF(C699="Initial Stage",'Calculation Sheet Crop 1'!$M$6,IF(C699="Crop Development Phase",'Calculation Sheet Crop 1'!$M$7,IF(C699="Mid Season",'Calculation Sheet Crop 1'!$M$8,IF(C699="Late Season Stage",'Calculation Sheet Crop 1'!$M$9,""))))</f>
        <v/>
      </c>
      <c r="F699">
        <f t="shared" si="131"/>
        <v>0</v>
      </c>
      <c r="P699">
        <f t="shared" si="132"/>
        <v>0</v>
      </c>
      <c r="Q699">
        <f t="shared" si="133"/>
        <v>0</v>
      </c>
      <c r="R699">
        <f t="shared" si="134"/>
        <v>0</v>
      </c>
      <c r="S699">
        <f t="shared" si="135"/>
        <v>0</v>
      </c>
      <c r="T699">
        <f t="shared" si="136"/>
        <v>0</v>
      </c>
      <c r="U699">
        <f t="shared" si="137"/>
        <v>0</v>
      </c>
      <c r="V699">
        <f t="shared" si="138"/>
        <v>0</v>
      </c>
      <c r="W699">
        <f t="shared" si="139"/>
        <v>0</v>
      </c>
      <c r="X699">
        <f t="shared" si="140"/>
        <v>0</v>
      </c>
      <c r="Y699">
        <f t="shared" si="141"/>
        <v>0</v>
      </c>
      <c r="Z699">
        <f t="shared" si="142"/>
        <v>0</v>
      </c>
      <c r="AA699">
        <f t="shared" si="143"/>
        <v>0</v>
      </c>
    </row>
    <row r="700" spans="2:27">
      <c r="B700" s="3">
        <v>43429</v>
      </c>
      <c r="C700" t="str">
        <f>IF(AND(B700&gt;='Calculation Sheet Crop 1'!$K$6,B700&lt;='Calculation Sheet Crop 1'!$L$6),"Initial Stage",IF(AND(B700+1&gt;'Calculation Sheet Crop 1'!$K$7,B700&lt;='Calculation Sheet Crop 1'!$L$7),"Crop Development Phase",IF(AND(B700+1&gt;'Calculation Sheet Crop 1'!$K$8,B700&lt;'Calculation Sheet Crop 1'!$L$8+1),"Mid Season",IF(AND(B700+1&gt;'Calculation Sheet Crop 1'!$K$9,B700-1&lt;'Calculation Sheet Crop 1'!$L$9),"Late Season Stage",""))))</f>
        <v/>
      </c>
      <c r="D700">
        <f>IF(MONTH(B700)=1,'General Calculation'!$E$22,IF(MONTH(B700)=2,'General Calculation'!$F$22,IF(MONTH(B700)=3,'General Calculation'!$G$22,IF(MONTH(B700)=4,'General Calculation'!$H$22,IF(MONTH(B700)=5,'General Calculation'!$I$22,IF(MONTH(B700)=6,'General Calculation'!$J$22,IF(MONTH(B700)=7,'General Calculation'!$K$22,IF(MONTH(B700)=8,'General Calculation'!$L$22,IF(MONTH(B700)=9,'General Calculation'!$M$22,IF(MONTH(B700)=10,'General Calculation'!$N$22,IF(MONTH(B700)=11,'General Calculation'!$O$22,IF(MONTH(B700)=12,'General Calculation'!$P$22,""))))))))))))</f>
        <v>5.07</v>
      </c>
      <c r="E700" t="str">
        <f>IF(C700="Initial Stage",'Calculation Sheet Crop 1'!$M$6,IF(C700="Crop Development Phase",'Calculation Sheet Crop 1'!$M$7,IF(C700="Mid Season",'Calculation Sheet Crop 1'!$M$8,IF(C700="Late Season Stage",'Calculation Sheet Crop 1'!$M$9,""))))</f>
        <v/>
      </c>
      <c r="F700">
        <f t="shared" si="131"/>
        <v>0</v>
      </c>
      <c r="P700">
        <f t="shared" si="132"/>
        <v>0</v>
      </c>
      <c r="Q700">
        <f t="shared" si="133"/>
        <v>0</v>
      </c>
      <c r="R700">
        <f t="shared" si="134"/>
        <v>0</v>
      </c>
      <c r="S700">
        <f t="shared" si="135"/>
        <v>0</v>
      </c>
      <c r="T700">
        <f t="shared" si="136"/>
        <v>0</v>
      </c>
      <c r="U700">
        <f t="shared" si="137"/>
        <v>0</v>
      </c>
      <c r="V700">
        <f t="shared" si="138"/>
        <v>0</v>
      </c>
      <c r="W700">
        <f t="shared" si="139"/>
        <v>0</v>
      </c>
      <c r="X700">
        <f t="shared" si="140"/>
        <v>0</v>
      </c>
      <c r="Y700">
        <f t="shared" si="141"/>
        <v>0</v>
      </c>
      <c r="Z700">
        <f t="shared" si="142"/>
        <v>0</v>
      </c>
      <c r="AA700">
        <f t="shared" si="143"/>
        <v>0</v>
      </c>
    </row>
    <row r="701" spans="2:27">
      <c r="B701" s="3">
        <v>43430</v>
      </c>
      <c r="C701" t="str">
        <f>IF(AND(B701&gt;='Calculation Sheet Crop 1'!$K$6,B701&lt;='Calculation Sheet Crop 1'!$L$6),"Initial Stage",IF(AND(B701+1&gt;'Calculation Sheet Crop 1'!$K$7,B701&lt;='Calculation Sheet Crop 1'!$L$7),"Crop Development Phase",IF(AND(B701+1&gt;'Calculation Sheet Crop 1'!$K$8,B701&lt;'Calculation Sheet Crop 1'!$L$8+1),"Mid Season",IF(AND(B701+1&gt;'Calculation Sheet Crop 1'!$K$9,B701-1&lt;'Calculation Sheet Crop 1'!$L$9),"Late Season Stage",""))))</f>
        <v/>
      </c>
      <c r="D701">
        <f>IF(MONTH(B701)=1,'General Calculation'!$E$22,IF(MONTH(B701)=2,'General Calculation'!$F$22,IF(MONTH(B701)=3,'General Calculation'!$G$22,IF(MONTH(B701)=4,'General Calculation'!$H$22,IF(MONTH(B701)=5,'General Calculation'!$I$22,IF(MONTH(B701)=6,'General Calculation'!$J$22,IF(MONTH(B701)=7,'General Calculation'!$K$22,IF(MONTH(B701)=8,'General Calculation'!$L$22,IF(MONTH(B701)=9,'General Calculation'!$M$22,IF(MONTH(B701)=10,'General Calculation'!$N$22,IF(MONTH(B701)=11,'General Calculation'!$O$22,IF(MONTH(B701)=12,'General Calculation'!$P$22,""))))))))))))</f>
        <v>5.07</v>
      </c>
      <c r="E701" t="str">
        <f>IF(C701="Initial Stage",'Calculation Sheet Crop 1'!$M$6,IF(C701="Crop Development Phase",'Calculation Sheet Crop 1'!$M$7,IF(C701="Mid Season",'Calculation Sheet Crop 1'!$M$8,IF(C701="Late Season Stage",'Calculation Sheet Crop 1'!$M$9,""))))</f>
        <v/>
      </c>
      <c r="F701">
        <f t="shared" si="131"/>
        <v>0</v>
      </c>
      <c r="P701">
        <f t="shared" si="132"/>
        <v>0</v>
      </c>
      <c r="Q701">
        <f t="shared" si="133"/>
        <v>0</v>
      </c>
      <c r="R701">
        <f t="shared" si="134"/>
        <v>0</v>
      </c>
      <c r="S701">
        <f t="shared" si="135"/>
        <v>0</v>
      </c>
      <c r="T701">
        <f t="shared" si="136"/>
        <v>0</v>
      </c>
      <c r="U701">
        <f t="shared" si="137"/>
        <v>0</v>
      </c>
      <c r="V701">
        <f t="shared" si="138"/>
        <v>0</v>
      </c>
      <c r="W701">
        <f t="shared" si="139"/>
        <v>0</v>
      </c>
      <c r="X701">
        <f t="shared" si="140"/>
        <v>0</v>
      </c>
      <c r="Y701">
        <f t="shared" si="141"/>
        <v>0</v>
      </c>
      <c r="Z701">
        <f t="shared" si="142"/>
        <v>0</v>
      </c>
      <c r="AA701">
        <f t="shared" si="143"/>
        <v>0</v>
      </c>
    </row>
    <row r="702" spans="2:27">
      <c r="B702" s="3">
        <v>43431</v>
      </c>
      <c r="C702" t="str">
        <f>IF(AND(B702&gt;='Calculation Sheet Crop 1'!$K$6,B702&lt;='Calculation Sheet Crop 1'!$L$6),"Initial Stage",IF(AND(B702+1&gt;'Calculation Sheet Crop 1'!$K$7,B702&lt;='Calculation Sheet Crop 1'!$L$7),"Crop Development Phase",IF(AND(B702+1&gt;'Calculation Sheet Crop 1'!$K$8,B702&lt;'Calculation Sheet Crop 1'!$L$8+1),"Mid Season",IF(AND(B702+1&gt;'Calculation Sheet Crop 1'!$K$9,B702-1&lt;'Calculation Sheet Crop 1'!$L$9),"Late Season Stage",""))))</f>
        <v/>
      </c>
      <c r="D702">
        <f>IF(MONTH(B702)=1,'General Calculation'!$E$22,IF(MONTH(B702)=2,'General Calculation'!$F$22,IF(MONTH(B702)=3,'General Calculation'!$G$22,IF(MONTH(B702)=4,'General Calculation'!$H$22,IF(MONTH(B702)=5,'General Calculation'!$I$22,IF(MONTH(B702)=6,'General Calculation'!$J$22,IF(MONTH(B702)=7,'General Calculation'!$K$22,IF(MONTH(B702)=8,'General Calculation'!$L$22,IF(MONTH(B702)=9,'General Calculation'!$M$22,IF(MONTH(B702)=10,'General Calculation'!$N$22,IF(MONTH(B702)=11,'General Calculation'!$O$22,IF(MONTH(B702)=12,'General Calculation'!$P$22,""))))))))))))</f>
        <v>5.07</v>
      </c>
      <c r="E702" t="str">
        <f>IF(C702="Initial Stage",'Calculation Sheet Crop 1'!$M$6,IF(C702="Crop Development Phase",'Calculation Sheet Crop 1'!$M$7,IF(C702="Mid Season",'Calculation Sheet Crop 1'!$M$8,IF(C702="Late Season Stage",'Calculation Sheet Crop 1'!$M$9,""))))</f>
        <v/>
      </c>
      <c r="F702">
        <f t="shared" si="131"/>
        <v>0</v>
      </c>
      <c r="P702">
        <f t="shared" si="132"/>
        <v>0</v>
      </c>
      <c r="Q702">
        <f t="shared" si="133"/>
        <v>0</v>
      </c>
      <c r="R702">
        <f t="shared" si="134"/>
        <v>0</v>
      </c>
      <c r="S702">
        <f t="shared" si="135"/>
        <v>0</v>
      </c>
      <c r="T702">
        <f t="shared" si="136"/>
        <v>0</v>
      </c>
      <c r="U702">
        <f t="shared" si="137"/>
        <v>0</v>
      </c>
      <c r="V702">
        <f t="shared" si="138"/>
        <v>0</v>
      </c>
      <c r="W702">
        <f t="shared" si="139"/>
        <v>0</v>
      </c>
      <c r="X702">
        <f t="shared" si="140"/>
        <v>0</v>
      </c>
      <c r="Y702">
        <f t="shared" si="141"/>
        <v>0</v>
      </c>
      <c r="Z702">
        <f t="shared" si="142"/>
        <v>0</v>
      </c>
      <c r="AA702">
        <f t="shared" si="143"/>
        <v>0</v>
      </c>
    </row>
    <row r="703" spans="2:27">
      <c r="B703" s="3">
        <v>43432</v>
      </c>
      <c r="C703" t="str">
        <f>IF(AND(B703&gt;='Calculation Sheet Crop 1'!$K$6,B703&lt;='Calculation Sheet Crop 1'!$L$6),"Initial Stage",IF(AND(B703+1&gt;'Calculation Sheet Crop 1'!$K$7,B703&lt;='Calculation Sheet Crop 1'!$L$7),"Crop Development Phase",IF(AND(B703+1&gt;'Calculation Sheet Crop 1'!$K$8,B703&lt;'Calculation Sheet Crop 1'!$L$8+1),"Mid Season",IF(AND(B703+1&gt;'Calculation Sheet Crop 1'!$K$9,B703-1&lt;'Calculation Sheet Crop 1'!$L$9),"Late Season Stage",""))))</f>
        <v/>
      </c>
      <c r="D703">
        <f>IF(MONTH(B703)=1,'General Calculation'!$E$22,IF(MONTH(B703)=2,'General Calculation'!$F$22,IF(MONTH(B703)=3,'General Calculation'!$G$22,IF(MONTH(B703)=4,'General Calculation'!$H$22,IF(MONTH(B703)=5,'General Calculation'!$I$22,IF(MONTH(B703)=6,'General Calculation'!$J$22,IF(MONTH(B703)=7,'General Calculation'!$K$22,IF(MONTH(B703)=8,'General Calculation'!$L$22,IF(MONTH(B703)=9,'General Calculation'!$M$22,IF(MONTH(B703)=10,'General Calculation'!$N$22,IF(MONTH(B703)=11,'General Calculation'!$O$22,IF(MONTH(B703)=12,'General Calculation'!$P$22,""))))))))))))</f>
        <v>5.07</v>
      </c>
      <c r="E703" t="str">
        <f>IF(C703="Initial Stage",'Calculation Sheet Crop 1'!$M$6,IF(C703="Crop Development Phase",'Calculation Sheet Crop 1'!$M$7,IF(C703="Mid Season",'Calculation Sheet Crop 1'!$M$8,IF(C703="Late Season Stage",'Calculation Sheet Crop 1'!$M$9,""))))</f>
        <v/>
      </c>
      <c r="F703">
        <f t="shared" si="131"/>
        <v>0</v>
      </c>
      <c r="P703">
        <f t="shared" si="132"/>
        <v>0</v>
      </c>
      <c r="Q703">
        <f t="shared" si="133"/>
        <v>0</v>
      </c>
      <c r="R703">
        <f t="shared" si="134"/>
        <v>0</v>
      </c>
      <c r="S703">
        <f t="shared" si="135"/>
        <v>0</v>
      </c>
      <c r="T703">
        <f t="shared" si="136"/>
        <v>0</v>
      </c>
      <c r="U703">
        <f t="shared" si="137"/>
        <v>0</v>
      </c>
      <c r="V703">
        <f t="shared" si="138"/>
        <v>0</v>
      </c>
      <c r="W703">
        <f t="shared" si="139"/>
        <v>0</v>
      </c>
      <c r="X703">
        <f t="shared" si="140"/>
        <v>0</v>
      </c>
      <c r="Y703">
        <f t="shared" si="141"/>
        <v>0</v>
      </c>
      <c r="Z703">
        <f t="shared" si="142"/>
        <v>0</v>
      </c>
      <c r="AA703">
        <f t="shared" si="143"/>
        <v>0</v>
      </c>
    </row>
    <row r="704" spans="2:27">
      <c r="B704" s="3">
        <v>43433</v>
      </c>
      <c r="C704" t="str">
        <f>IF(AND(B704&gt;='Calculation Sheet Crop 1'!$K$6,B704&lt;='Calculation Sheet Crop 1'!$L$6),"Initial Stage",IF(AND(B704+1&gt;'Calculation Sheet Crop 1'!$K$7,B704&lt;='Calculation Sheet Crop 1'!$L$7),"Crop Development Phase",IF(AND(B704+1&gt;'Calculation Sheet Crop 1'!$K$8,B704&lt;'Calculation Sheet Crop 1'!$L$8+1),"Mid Season",IF(AND(B704+1&gt;'Calculation Sheet Crop 1'!$K$9,B704-1&lt;'Calculation Sheet Crop 1'!$L$9),"Late Season Stage",""))))</f>
        <v/>
      </c>
      <c r="D704">
        <f>IF(MONTH(B704)=1,'General Calculation'!$E$22,IF(MONTH(B704)=2,'General Calculation'!$F$22,IF(MONTH(B704)=3,'General Calculation'!$G$22,IF(MONTH(B704)=4,'General Calculation'!$H$22,IF(MONTH(B704)=5,'General Calculation'!$I$22,IF(MONTH(B704)=6,'General Calculation'!$J$22,IF(MONTH(B704)=7,'General Calculation'!$K$22,IF(MONTH(B704)=8,'General Calculation'!$L$22,IF(MONTH(B704)=9,'General Calculation'!$M$22,IF(MONTH(B704)=10,'General Calculation'!$N$22,IF(MONTH(B704)=11,'General Calculation'!$O$22,IF(MONTH(B704)=12,'General Calculation'!$P$22,""))))))))))))</f>
        <v>5.07</v>
      </c>
      <c r="E704" t="str">
        <f>IF(C704="Initial Stage",'Calculation Sheet Crop 1'!$M$6,IF(C704="Crop Development Phase",'Calculation Sheet Crop 1'!$M$7,IF(C704="Mid Season",'Calculation Sheet Crop 1'!$M$8,IF(C704="Late Season Stage",'Calculation Sheet Crop 1'!$M$9,""))))</f>
        <v/>
      </c>
      <c r="F704">
        <f t="shared" si="131"/>
        <v>0</v>
      </c>
      <c r="P704">
        <f t="shared" si="132"/>
        <v>0</v>
      </c>
      <c r="Q704">
        <f t="shared" si="133"/>
        <v>0</v>
      </c>
      <c r="R704">
        <f t="shared" si="134"/>
        <v>0</v>
      </c>
      <c r="S704">
        <f t="shared" si="135"/>
        <v>0</v>
      </c>
      <c r="T704">
        <f t="shared" si="136"/>
        <v>0</v>
      </c>
      <c r="U704">
        <f t="shared" si="137"/>
        <v>0</v>
      </c>
      <c r="V704">
        <f t="shared" si="138"/>
        <v>0</v>
      </c>
      <c r="W704">
        <f t="shared" si="139"/>
        <v>0</v>
      </c>
      <c r="X704">
        <f t="shared" si="140"/>
        <v>0</v>
      </c>
      <c r="Y704">
        <f t="shared" si="141"/>
        <v>0</v>
      </c>
      <c r="Z704">
        <f t="shared" si="142"/>
        <v>0</v>
      </c>
      <c r="AA704">
        <f t="shared" si="143"/>
        <v>0</v>
      </c>
    </row>
    <row r="705" spans="2:27">
      <c r="B705" s="3">
        <v>43434</v>
      </c>
      <c r="C705" t="str">
        <f>IF(AND(B705&gt;='Calculation Sheet Crop 1'!$K$6,B705&lt;='Calculation Sheet Crop 1'!$L$6),"Initial Stage",IF(AND(B705+1&gt;'Calculation Sheet Crop 1'!$K$7,B705&lt;='Calculation Sheet Crop 1'!$L$7),"Crop Development Phase",IF(AND(B705+1&gt;'Calculation Sheet Crop 1'!$K$8,B705&lt;'Calculation Sheet Crop 1'!$L$8+1),"Mid Season",IF(AND(B705+1&gt;'Calculation Sheet Crop 1'!$K$9,B705-1&lt;'Calculation Sheet Crop 1'!$L$9),"Late Season Stage",""))))</f>
        <v/>
      </c>
      <c r="D705">
        <f>IF(MONTH(B705)=1,'General Calculation'!$E$22,IF(MONTH(B705)=2,'General Calculation'!$F$22,IF(MONTH(B705)=3,'General Calculation'!$G$22,IF(MONTH(B705)=4,'General Calculation'!$H$22,IF(MONTH(B705)=5,'General Calculation'!$I$22,IF(MONTH(B705)=6,'General Calculation'!$J$22,IF(MONTH(B705)=7,'General Calculation'!$K$22,IF(MONTH(B705)=8,'General Calculation'!$L$22,IF(MONTH(B705)=9,'General Calculation'!$M$22,IF(MONTH(B705)=10,'General Calculation'!$N$22,IF(MONTH(B705)=11,'General Calculation'!$O$22,IF(MONTH(B705)=12,'General Calculation'!$P$22,""))))))))))))</f>
        <v>5.07</v>
      </c>
      <c r="E705" t="str">
        <f>IF(C705="Initial Stage",'Calculation Sheet Crop 1'!$M$6,IF(C705="Crop Development Phase",'Calculation Sheet Crop 1'!$M$7,IF(C705="Mid Season",'Calculation Sheet Crop 1'!$M$8,IF(C705="Late Season Stage",'Calculation Sheet Crop 1'!$M$9,""))))</f>
        <v/>
      </c>
      <c r="F705">
        <f t="shared" si="131"/>
        <v>0</v>
      </c>
      <c r="P705">
        <f t="shared" si="132"/>
        <v>0</v>
      </c>
      <c r="Q705">
        <f t="shared" si="133"/>
        <v>0</v>
      </c>
      <c r="R705">
        <f t="shared" si="134"/>
        <v>0</v>
      </c>
      <c r="S705">
        <f t="shared" si="135"/>
        <v>0</v>
      </c>
      <c r="T705">
        <f t="shared" si="136"/>
        <v>0</v>
      </c>
      <c r="U705">
        <f t="shared" si="137"/>
        <v>0</v>
      </c>
      <c r="V705">
        <f t="shared" si="138"/>
        <v>0</v>
      </c>
      <c r="W705">
        <f t="shared" si="139"/>
        <v>0</v>
      </c>
      <c r="X705">
        <f t="shared" si="140"/>
        <v>0</v>
      </c>
      <c r="Y705">
        <f t="shared" si="141"/>
        <v>0</v>
      </c>
      <c r="Z705">
        <f t="shared" si="142"/>
        <v>0</v>
      </c>
      <c r="AA705">
        <f t="shared" si="143"/>
        <v>0</v>
      </c>
    </row>
    <row r="706" spans="2:27">
      <c r="B706" s="3">
        <v>43435</v>
      </c>
      <c r="C706" t="str">
        <f>IF(AND(B706&gt;='Calculation Sheet Crop 1'!$K$6,B706&lt;='Calculation Sheet Crop 1'!$L$6),"Initial Stage",IF(AND(B706+1&gt;'Calculation Sheet Crop 1'!$K$7,B706&lt;='Calculation Sheet Crop 1'!$L$7),"Crop Development Phase",IF(AND(B706+1&gt;'Calculation Sheet Crop 1'!$K$8,B706&lt;'Calculation Sheet Crop 1'!$L$8+1),"Mid Season",IF(AND(B706+1&gt;'Calculation Sheet Crop 1'!$K$9,B706-1&lt;'Calculation Sheet Crop 1'!$L$9),"Late Season Stage",""))))</f>
        <v/>
      </c>
      <c r="D706">
        <f>IF(MONTH(B706)=1,'General Calculation'!$E$22,IF(MONTH(B706)=2,'General Calculation'!$F$22,IF(MONTH(B706)=3,'General Calculation'!$G$22,IF(MONTH(B706)=4,'General Calculation'!$H$22,IF(MONTH(B706)=5,'General Calculation'!$I$22,IF(MONTH(B706)=6,'General Calculation'!$J$22,IF(MONTH(B706)=7,'General Calculation'!$K$22,IF(MONTH(B706)=8,'General Calculation'!$L$22,IF(MONTH(B706)=9,'General Calculation'!$M$22,IF(MONTH(B706)=10,'General Calculation'!$N$22,IF(MONTH(B706)=11,'General Calculation'!$O$22,IF(MONTH(B706)=12,'General Calculation'!$P$22,""))))))))))))</f>
        <v>5.07</v>
      </c>
      <c r="E706" t="str">
        <f>IF(C706="Initial Stage",'Calculation Sheet Crop 1'!$M$6,IF(C706="Crop Development Phase",'Calculation Sheet Crop 1'!$M$7,IF(C706="Mid Season",'Calculation Sheet Crop 1'!$M$8,IF(C706="Late Season Stage",'Calculation Sheet Crop 1'!$M$9,""))))</f>
        <v/>
      </c>
      <c r="F706">
        <f t="shared" si="131"/>
        <v>0</v>
      </c>
      <c r="P706">
        <f t="shared" si="132"/>
        <v>0</v>
      </c>
      <c r="Q706">
        <f t="shared" si="133"/>
        <v>0</v>
      </c>
      <c r="R706">
        <f t="shared" si="134"/>
        <v>0</v>
      </c>
      <c r="S706">
        <f t="shared" si="135"/>
        <v>0</v>
      </c>
      <c r="T706">
        <f t="shared" si="136"/>
        <v>0</v>
      </c>
      <c r="U706">
        <f t="shared" si="137"/>
        <v>0</v>
      </c>
      <c r="V706">
        <f t="shared" si="138"/>
        <v>0</v>
      </c>
      <c r="W706">
        <f t="shared" si="139"/>
        <v>0</v>
      </c>
      <c r="X706">
        <f t="shared" si="140"/>
        <v>0</v>
      </c>
      <c r="Y706">
        <f t="shared" si="141"/>
        <v>0</v>
      </c>
      <c r="Z706">
        <f t="shared" si="142"/>
        <v>0</v>
      </c>
      <c r="AA706">
        <f t="shared" si="143"/>
        <v>0</v>
      </c>
    </row>
    <row r="707" spans="2:27">
      <c r="B707" s="3">
        <v>43436</v>
      </c>
      <c r="C707" t="str">
        <f>IF(AND(B707&gt;='Calculation Sheet Crop 1'!$K$6,B707&lt;='Calculation Sheet Crop 1'!$L$6),"Initial Stage",IF(AND(B707+1&gt;'Calculation Sheet Crop 1'!$K$7,B707&lt;='Calculation Sheet Crop 1'!$L$7),"Crop Development Phase",IF(AND(B707+1&gt;'Calculation Sheet Crop 1'!$K$8,B707&lt;'Calculation Sheet Crop 1'!$L$8+1),"Mid Season",IF(AND(B707+1&gt;'Calculation Sheet Crop 1'!$K$9,B707-1&lt;'Calculation Sheet Crop 1'!$L$9),"Late Season Stage",""))))</f>
        <v/>
      </c>
      <c r="D707">
        <f>IF(MONTH(B707)=1,'General Calculation'!$E$22,IF(MONTH(B707)=2,'General Calculation'!$F$22,IF(MONTH(B707)=3,'General Calculation'!$G$22,IF(MONTH(B707)=4,'General Calculation'!$H$22,IF(MONTH(B707)=5,'General Calculation'!$I$22,IF(MONTH(B707)=6,'General Calculation'!$J$22,IF(MONTH(B707)=7,'General Calculation'!$K$22,IF(MONTH(B707)=8,'General Calculation'!$L$22,IF(MONTH(B707)=9,'General Calculation'!$M$22,IF(MONTH(B707)=10,'General Calculation'!$N$22,IF(MONTH(B707)=11,'General Calculation'!$O$22,IF(MONTH(B707)=12,'General Calculation'!$P$22,""))))))))))))</f>
        <v>5.07</v>
      </c>
      <c r="E707" t="str">
        <f>IF(C707="Initial Stage",'Calculation Sheet Crop 1'!$M$6,IF(C707="Crop Development Phase",'Calculation Sheet Crop 1'!$M$7,IF(C707="Mid Season",'Calculation Sheet Crop 1'!$M$8,IF(C707="Late Season Stage",'Calculation Sheet Crop 1'!$M$9,""))))</f>
        <v/>
      </c>
      <c r="F707">
        <f t="shared" si="131"/>
        <v>0</v>
      </c>
      <c r="P707">
        <f t="shared" si="132"/>
        <v>0</v>
      </c>
      <c r="Q707">
        <f t="shared" si="133"/>
        <v>0</v>
      </c>
      <c r="R707">
        <f t="shared" si="134"/>
        <v>0</v>
      </c>
      <c r="S707">
        <f t="shared" si="135"/>
        <v>0</v>
      </c>
      <c r="T707">
        <f t="shared" si="136"/>
        <v>0</v>
      </c>
      <c r="U707">
        <f t="shared" si="137"/>
        <v>0</v>
      </c>
      <c r="V707">
        <f t="shared" si="138"/>
        <v>0</v>
      </c>
      <c r="W707">
        <f t="shared" si="139"/>
        <v>0</v>
      </c>
      <c r="X707">
        <f t="shared" si="140"/>
        <v>0</v>
      </c>
      <c r="Y707">
        <f t="shared" si="141"/>
        <v>0</v>
      </c>
      <c r="Z707">
        <f t="shared" si="142"/>
        <v>0</v>
      </c>
      <c r="AA707">
        <f t="shared" si="143"/>
        <v>0</v>
      </c>
    </row>
    <row r="708" spans="2:27">
      <c r="B708" s="3">
        <v>43437</v>
      </c>
      <c r="C708" t="str">
        <f>IF(AND(B708&gt;='Calculation Sheet Crop 1'!$K$6,B708&lt;='Calculation Sheet Crop 1'!$L$6),"Initial Stage",IF(AND(B708+1&gt;'Calculation Sheet Crop 1'!$K$7,B708&lt;='Calculation Sheet Crop 1'!$L$7),"Crop Development Phase",IF(AND(B708+1&gt;'Calculation Sheet Crop 1'!$K$8,B708&lt;'Calculation Sheet Crop 1'!$L$8+1),"Mid Season",IF(AND(B708+1&gt;'Calculation Sheet Crop 1'!$K$9,B708-1&lt;'Calculation Sheet Crop 1'!$L$9),"Late Season Stage",""))))</f>
        <v/>
      </c>
      <c r="D708">
        <f>IF(MONTH(B708)=1,'General Calculation'!$E$22,IF(MONTH(B708)=2,'General Calculation'!$F$22,IF(MONTH(B708)=3,'General Calculation'!$G$22,IF(MONTH(B708)=4,'General Calculation'!$H$22,IF(MONTH(B708)=5,'General Calculation'!$I$22,IF(MONTH(B708)=6,'General Calculation'!$J$22,IF(MONTH(B708)=7,'General Calculation'!$K$22,IF(MONTH(B708)=8,'General Calculation'!$L$22,IF(MONTH(B708)=9,'General Calculation'!$M$22,IF(MONTH(B708)=10,'General Calculation'!$N$22,IF(MONTH(B708)=11,'General Calculation'!$O$22,IF(MONTH(B708)=12,'General Calculation'!$P$22,""))))))))))))</f>
        <v>5.07</v>
      </c>
      <c r="E708" t="str">
        <f>IF(C708="Initial Stage",'Calculation Sheet Crop 1'!$M$6,IF(C708="Crop Development Phase",'Calculation Sheet Crop 1'!$M$7,IF(C708="Mid Season",'Calculation Sheet Crop 1'!$M$8,IF(C708="Late Season Stage",'Calculation Sheet Crop 1'!$M$9,""))))</f>
        <v/>
      </c>
      <c r="F708">
        <f t="shared" si="131"/>
        <v>0</v>
      </c>
      <c r="P708">
        <f t="shared" si="132"/>
        <v>0</v>
      </c>
      <c r="Q708">
        <f t="shared" si="133"/>
        <v>0</v>
      </c>
      <c r="R708">
        <f t="shared" si="134"/>
        <v>0</v>
      </c>
      <c r="S708">
        <f t="shared" si="135"/>
        <v>0</v>
      </c>
      <c r="T708">
        <f t="shared" si="136"/>
        <v>0</v>
      </c>
      <c r="U708">
        <f t="shared" si="137"/>
        <v>0</v>
      </c>
      <c r="V708">
        <f t="shared" si="138"/>
        <v>0</v>
      </c>
      <c r="W708">
        <f t="shared" si="139"/>
        <v>0</v>
      </c>
      <c r="X708">
        <f t="shared" si="140"/>
        <v>0</v>
      </c>
      <c r="Y708">
        <f t="shared" si="141"/>
        <v>0</v>
      </c>
      <c r="Z708">
        <f t="shared" si="142"/>
        <v>0</v>
      </c>
      <c r="AA708">
        <f t="shared" si="143"/>
        <v>0</v>
      </c>
    </row>
    <row r="709" spans="2:27">
      <c r="B709" s="3">
        <v>43438</v>
      </c>
      <c r="C709" t="str">
        <f>IF(AND(B709&gt;='Calculation Sheet Crop 1'!$K$6,B709&lt;='Calculation Sheet Crop 1'!$L$6),"Initial Stage",IF(AND(B709+1&gt;'Calculation Sheet Crop 1'!$K$7,B709&lt;='Calculation Sheet Crop 1'!$L$7),"Crop Development Phase",IF(AND(B709+1&gt;'Calculation Sheet Crop 1'!$K$8,B709&lt;'Calculation Sheet Crop 1'!$L$8+1),"Mid Season",IF(AND(B709+1&gt;'Calculation Sheet Crop 1'!$K$9,B709-1&lt;'Calculation Sheet Crop 1'!$L$9),"Late Season Stage",""))))</f>
        <v/>
      </c>
      <c r="D709">
        <f>IF(MONTH(B709)=1,'General Calculation'!$E$22,IF(MONTH(B709)=2,'General Calculation'!$F$22,IF(MONTH(B709)=3,'General Calculation'!$G$22,IF(MONTH(B709)=4,'General Calculation'!$H$22,IF(MONTH(B709)=5,'General Calculation'!$I$22,IF(MONTH(B709)=6,'General Calculation'!$J$22,IF(MONTH(B709)=7,'General Calculation'!$K$22,IF(MONTH(B709)=8,'General Calculation'!$L$22,IF(MONTH(B709)=9,'General Calculation'!$M$22,IF(MONTH(B709)=10,'General Calculation'!$N$22,IF(MONTH(B709)=11,'General Calculation'!$O$22,IF(MONTH(B709)=12,'General Calculation'!$P$22,""))))))))))))</f>
        <v>5.07</v>
      </c>
      <c r="E709" t="str">
        <f>IF(C709="Initial Stage",'Calculation Sheet Crop 1'!$M$6,IF(C709="Crop Development Phase",'Calculation Sheet Crop 1'!$M$7,IF(C709="Mid Season",'Calculation Sheet Crop 1'!$M$8,IF(C709="Late Season Stage",'Calculation Sheet Crop 1'!$M$9,""))))</f>
        <v/>
      </c>
      <c r="F709">
        <f t="shared" si="131"/>
        <v>0</v>
      </c>
      <c r="P709">
        <f t="shared" si="132"/>
        <v>0</v>
      </c>
      <c r="Q709">
        <f t="shared" si="133"/>
        <v>0</v>
      </c>
      <c r="R709">
        <f t="shared" si="134"/>
        <v>0</v>
      </c>
      <c r="S709">
        <f t="shared" si="135"/>
        <v>0</v>
      </c>
      <c r="T709">
        <f t="shared" si="136"/>
        <v>0</v>
      </c>
      <c r="U709">
        <f t="shared" si="137"/>
        <v>0</v>
      </c>
      <c r="V709">
        <f t="shared" si="138"/>
        <v>0</v>
      </c>
      <c r="W709">
        <f t="shared" si="139"/>
        <v>0</v>
      </c>
      <c r="X709">
        <f t="shared" si="140"/>
        <v>0</v>
      </c>
      <c r="Y709">
        <f t="shared" si="141"/>
        <v>0</v>
      </c>
      <c r="Z709">
        <f t="shared" si="142"/>
        <v>0</v>
      </c>
      <c r="AA709">
        <f t="shared" si="143"/>
        <v>0</v>
      </c>
    </row>
    <row r="710" spans="2:27">
      <c r="B710" s="3">
        <v>43439</v>
      </c>
      <c r="C710" t="str">
        <f>IF(AND(B710&gt;='Calculation Sheet Crop 1'!$K$6,B710&lt;='Calculation Sheet Crop 1'!$L$6),"Initial Stage",IF(AND(B710+1&gt;'Calculation Sheet Crop 1'!$K$7,B710&lt;='Calculation Sheet Crop 1'!$L$7),"Crop Development Phase",IF(AND(B710+1&gt;'Calculation Sheet Crop 1'!$K$8,B710&lt;'Calculation Sheet Crop 1'!$L$8+1),"Mid Season",IF(AND(B710+1&gt;'Calculation Sheet Crop 1'!$K$9,B710-1&lt;'Calculation Sheet Crop 1'!$L$9),"Late Season Stage",""))))</f>
        <v/>
      </c>
      <c r="D710">
        <f>IF(MONTH(B710)=1,'General Calculation'!$E$22,IF(MONTH(B710)=2,'General Calculation'!$F$22,IF(MONTH(B710)=3,'General Calculation'!$G$22,IF(MONTH(B710)=4,'General Calculation'!$H$22,IF(MONTH(B710)=5,'General Calculation'!$I$22,IF(MONTH(B710)=6,'General Calculation'!$J$22,IF(MONTH(B710)=7,'General Calculation'!$K$22,IF(MONTH(B710)=8,'General Calculation'!$L$22,IF(MONTH(B710)=9,'General Calculation'!$M$22,IF(MONTH(B710)=10,'General Calculation'!$N$22,IF(MONTH(B710)=11,'General Calculation'!$O$22,IF(MONTH(B710)=12,'General Calculation'!$P$22,""))))))))))))</f>
        <v>5.07</v>
      </c>
      <c r="E710" t="str">
        <f>IF(C710="Initial Stage",'Calculation Sheet Crop 1'!$M$6,IF(C710="Crop Development Phase",'Calculation Sheet Crop 1'!$M$7,IF(C710="Mid Season",'Calculation Sheet Crop 1'!$M$8,IF(C710="Late Season Stage",'Calculation Sheet Crop 1'!$M$9,""))))</f>
        <v/>
      </c>
      <c r="F710">
        <f t="shared" si="131"/>
        <v>0</v>
      </c>
      <c r="P710">
        <f t="shared" si="132"/>
        <v>0</v>
      </c>
      <c r="Q710">
        <f t="shared" si="133"/>
        <v>0</v>
      </c>
      <c r="R710">
        <f t="shared" si="134"/>
        <v>0</v>
      </c>
      <c r="S710">
        <f t="shared" si="135"/>
        <v>0</v>
      </c>
      <c r="T710">
        <f t="shared" si="136"/>
        <v>0</v>
      </c>
      <c r="U710">
        <f t="shared" si="137"/>
        <v>0</v>
      </c>
      <c r="V710">
        <f t="shared" si="138"/>
        <v>0</v>
      </c>
      <c r="W710">
        <f t="shared" si="139"/>
        <v>0</v>
      </c>
      <c r="X710">
        <f t="shared" si="140"/>
        <v>0</v>
      </c>
      <c r="Y710">
        <f t="shared" si="141"/>
        <v>0</v>
      </c>
      <c r="Z710">
        <f t="shared" si="142"/>
        <v>0</v>
      </c>
      <c r="AA710">
        <f t="shared" si="143"/>
        <v>0</v>
      </c>
    </row>
    <row r="711" spans="2:27">
      <c r="B711" s="3">
        <v>43440</v>
      </c>
      <c r="C711" t="str">
        <f>IF(AND(B711&gt;='Calculation Sheet Crop 1'!$K$6,B711&lt;='Calculation Sheet Crop 1'!$L$6),"Initial Stage",IF(AND(B711+1&gt;'Calculation Sheet Crop 1'!$K$7,B711&lt;='Calculation Sheet Crop 1'!$L$7),"Crop Development Phase",IF(AND(B711+1&gt;'Calculation Sheet Crop 1'!$K$8,B711&lt;'Calculation Sheet Crop 1'!$L$8+1),"Mid Season",IF(AND(B711+1&gt;'Calculation Sheet Crop 1'!$K$9,B711-1&lt;'Calculation Sheet Crop 1'!$L$9),"Late Season Stage",""))))</f>
        <v/>
      </c>
      <c r="D711">
        <f>IF(MONTH(B711)=1,'General Calculation'!$E$22,IF(MONTH(B711)=2,'General Calculation'!$F$22,IF(MONTH(B711)=3,'General Calculation'!$G$22,IF(MONTH(B711)=4,'General Calculation'!$H$22,IF(MONTH(B711)=5,'General Calculation'!$I$22,IF(MONTH(B711)=6,'General Calculation'!$J$22,IF(MONTH(B711)=7,'General Calculation'!$K$22,IF(MONTH(B711)=8,'General Calculation'!$L$22,IF(MONTH(B711)=9,'General Calculation'!$M$22,IF(MONTH(B711)=10,'General Calculation'!$N$22,IF(MONTH(B711)=11,'General Calculation'!$O$22,IF(MONTH(B711)=12,'General Calculation'!$P$22,""))))))))))))</f>
        <v>5.07</v>
      </c>
      <c r="E711" t="str">
        <f>IF(C711="Initial Stage",'Calculation Sheet Crop 1'!$M$6,IF(C711="Crop Development Phase",'Calculation Sheet Crop 1'!$M$7,IF(C711="Mid Season",'Calculation Sheet Crop 1'!$M$8,IF(C711="Late Season Stage",'Calculation Sheet Crop 1'!$M$9,""))))</f>
        <v/>
      </c>
      <c r="F711">
        <f t="shared" si="131"/>
        <v>0</v>
      </c>
      <c r="P711">
        <f t="shared" si="132"/>
        <v>0</v>
      </c>
      <c r="Q711">
        <f t="shared" si="133"/>
        <v>0</v>
      </c>
      <c r="R711">
        <f t="shared" si="134"/>
        <v>0</v>
      </c>
      <c r="S711">
        <f t="shared" si="135"/>
        <v>0</v>
      </c>
      <c r="T711">
        <f t="shared" si="136"/>
        <v>0</v>
      </c>
      <c r="U711">
        <f t="shared" si="137"/>
        <v>0</v>
      </c>
      <c r="V711">
        <f t="shared" si="138"/>
        <v>0</v>
      </c>
      <c r="W711">
        <f t="shared" si="139"/>
        <v>0</v>
      </c>
      <c r="X711">
        <f t="shared" si="140"/>
        <v>0</v>
      </c>
      <c r="Y711">
        <f t="shared" si="141"/>
        <v>0</v>
      </c>
      <c r="Z711">
        <f t="shared" si="142"/>
        <v>0</v>
      </c>
      <c r="AA711">
        <f t="shared" si="143"/>
        <v>0</v>
      </c>
    </row>
    <row r="712" spans="2:27">
      <c r="B712" s="3">
        <v>43441</v>
      </c>
      <c r="C712" t="str">
        <f>IF(AND(B712&gt;='Calculation Sheet Crop 1'!$K$6,B712&lt;='Calculation Sheet Crop 1'!$L$6),"Initial Stage",IF(AND(B712+1&gt;'Calculation Sheet Crop 1'!$K$7,B712&lt;='Calculation Sheet Crop 1'!$L$7),"Crop Development Phase",IF(AND(B712+1&gt;'Calculation Sheet Crop 1'!$K$8,B712&lt;'Calculation Sheet Crop 1'!$L$8+1),"Mid Season",IF(AND(B712+1&gt;'Calculation Sheet Crop 1'!$K$9,B712-1&lt;'Calculation Sheet Crop 1'!$L$9),"Late Season Stage",""))))</f>
        <v/>
      </c>
      <c r="D712">
        <f>IF(MONTH(B712)=1,'General Calculation'!$E$22,IF(MONTH(B712)=2,'General Calculation'!$F$22,IF(MONTH(B712)=3,'General Calculation'!$G$22,IF(MONTH(B712)=4,'General Calculation'!$H$22,IF(MONTH(B712)=5,'General Calculation'!$I$22,IF(MONTH(B712)=6,'General Calculation'!$J$22,IF(MONTH(B712)=7,'General Calculation'!$K$22,IF(MONTH(B712)=8,'General Calculation'!$L$22,IF(MONTH(B712)=9,'General Calculation'!$M$22,IF(MONTH(B712)=10,'General Calculation'!$N$22,IF(MONTH(B712)=11,'General Calculation'!$O$22,IF(MONTH(B712)=12,'General Calculation'!$P$22,""))))))))))))</f>
        <v>5.07</v>
      </c>
      <c r="E712" t="str">
        <f>IF(C712="Initial Stage",'Calculation Sheet Crop 1'!$M$6,IF(C712="Crop Development Phase",'Calculation Sheet Crop 1'!$M$7,IF(C712="Mid Season",'Calculation Sheet Crop 1'!$M$8,IF(C712="Late Season Stage",'Calculation Sheet Crop 1'!$M$9,""))))</f>
        <v/>
      </c>
      <c r="F712">
        <f t="shared" ref="F712:F775" si="144">IFERROR((D712*E712),0)</f>
        <v>0</v>
      </c>
      <c r="P712">
        <f t="shared" ref="P712:P775" si="145">IF(MONTH($B712)=1,$F712,0)</f>
        <v>0</v>
      </c>
      <c r="Q712">
        <f t="shared" ref="Q712:Q775" si="146">IF(MONTH($B712)=2,$F712,0)</f>
        <v>0</v>
      </c>
      <c r="R712">
        <f t="shared" ref="R712:R775" si="147">IF(MONTH($B712)=3,$F712,0)</f>
        <v>0</v>
      </c>
      <c r="S712">
        <f t="shared" ref="S712:S775" si="148">IF(MONTH($B712)=4,$F712,0)</f>
        <v>0</v>
      </c>
      <c r="T712">
        <f t="shared" ref="T712:T775" si="149">IF(MONTH($B712)=5,$F712,0)</f>
        <v>0</v>
      </c>
      <c r="U712">
        <f t="shared" ref="U712:U775" si="150">IF(MONTH($B712)=6,$F712,0)</f>
        <v>0</v>
      </c>
      <c r="V712">
        <f t="shared" ref="V712:V775" si="151">IF(MONTH($B712)=7,$F712,0)</f>
        <v>0</v>
      </c>
      <c r="W712">
        <f t="shared" ref="W712:W775" si="152">IF(MONTH($B712)=8,$F712,0)</f>
        <v>0</v>
      </c>
      <c r="X712">
        <f t="shared" ref="X712:X775" si="153">IF(MONTH($B712)=9,$F712,0)</f>
        <v>0</v>
      </c>
      <c r="Y712">
        <f t="shared" ref="Y712:Y775" si="154">IF(MONTH($B712)=10,$F712,0)</f>
        <v>0</v>
      </c>
      <c r="Z712">
        <f t="shared" ref="Z712:Z775" si="155">IF(MONTH($B712)=11,$F712,0)</f>
        <v>0</v>
      </c>
      <c r="AA712">
        <f t="shared" ref="AA712:AA775" si="156">IF(MONTH($B712)=12,$F712,0)</f>
        <v>0</v>
      </c>
    </row>
    <row r="713" spans="2:27">
      <c r="B713" s="3">
        <v>43442</v>
      </c>
      <c r="C713" t="str">
        <f>IF(AND(B713&gt;='Calculation Sheet Crop 1'!$K$6,B713&lt;='Calculation Sheet Crop 1'!$L$6),"Initial Stage",IF(AND(B713+1&gt;'Calculation Sheet Crop 1'!$K$7,B713&lt;='Calculation Sheet Crop 1'!$L$7),"Crop Development Phase",IF(AND(B713+1&gt;'Calculation Sheet Crop 1'!$K$8,B713&lt;'Calculation Sheet Crop 1'!$L$8+1),"Mid Season",IF(AND(B713+1&gt;'Calculation Sheet Crop 1'!$K$9,B713-1&lt;'Calculation Sheet Crop 1'!$L$9),"Late Season Stage",""))))</f>
        <v/>
      </c>
      <c r="D713">
        <f>IF(MONTH(B713)=1,'General Calculation'!$E$22,IF(MONTH(B713)=2,'General Calculation'!$F$22,IF(MONTH(B713)=3,'General Calculation'!$G$22,IF(MONTH(B713)=4,'General Calculation'!$H$22,IF(MONTH(B713)=5,'General Calculation'!$I$22,IF(MONTH(B713)=6,'General Calculation'!$J$22,IF(MONTH(B713)=7,'General Calculation'!$K$22,IF(MONTH(B713)=8,'General Calculation'!$L$22,IF(MONTH(B713)=9,'General Calculation'!$M$22,IF(MONTH(B713)=10,'General Calculation'!$N$22,IF(MONTH(B713)=11,'General Calculation'!$O$22,IF(MONTH(B713)=12,'General Calculation'!$P$22,""))))))))))))</f>
        <v>5.07</v>
      </c>
      <c r="E713" t="str">
        <f>IF(C713="Initial Stage",'Calculation Sheet Crop 1'!$M$6,IF(C713="Crop Development Phase",'Calculation Sheet Crop 1'!$M$7,IF(C713="Mid Season",'Calculation Sheet Crop 1'!$M$8,IF(C713="Late Season Stage",'Calculation Sheet Crop 1'!$M$9,""))))</f>
        <v/>
      </c>
      <c r="F713">
        <f t="shared" si="144"/>
        <v>0</v>
      </c>
      <c r="P713">
        <f t="shared" si="145"/>
        <v>0</v>
      </c>
      <c r="Q713">
        <f t="shared" si="146"/>
        <v>0</v>
      </c>
      <c r="R713">
        <f t="shared" si="147"/>
        <v>0</v>
      </c>
      <c r="S713">
        <f t="shared" si="148"/>
        <v>0</v>
      </c>
      <c r="T713">
        <f t="shared" si="149"/>
        <v>0</v>
      </c>
      <c r="U713">
        <f t="shared" si="150"/>
        <v>0</v>
      </c>
      <c r="V713">
        <f t="shared" si="151"/>
        <v>0</v>
      </c>
      <c r="W713">
        <f t="shared" si="152"/>
        <v>0</v>
      </c>
      <c r="X713">
        <f t="shared" si="153"/>
        <v>0</v>
      </c>
      <c r="Y713">
        <f t="shared" si="154"/>
        <v>0</v>
      </c>
      <c r="Z713">
        <f t="shared" si="155"/>
        <v>0</v>
      </c>
      <c r="AA713">
        <f t="shared" si="156"/>
        <v>0</v>
      </c>
    </row>
    <row r="714" spans="2:27">
      <c r="B714" s="3">
        <v>43443</v>
      </c>
      <c r="C714" t="str">
        <f>IF(AND(B714&gt;='Calculation Sheet Crop 1'!$K$6,B714&lt;='Calculation Sheet Crop 1'!$L$6),"Initial Stage",IF(AND(B714+1&gt;'Calculation Sheet Crop 1'!$K$7,B714&lt;='Calculation Sheet Crop 1'!$L$7),"Crop Development Phase",IF(AND(B714+1&gt;'Calculation Sheet Crop 1'!$K$8,B714&lt;'Calculation Sheet Crop 1'!$L$8+1),"Mid Season",IF(AND(B714+1&gt;'Calculation Sheet Crop 1'!$K$9,B714-1&lt;'Calculation Sheet Crop 1'!$L$9),"Late Season Stage",""))))</f>
        <v/>
      </c>
      <c r="D714">
        <f>IF(MONTH(B714)=1,'General Calculation'!$E$22,IF(MONTH(B714)=2,'General Calculation'!$F$22,IF(MONTH(B714)=3,'General Calculation'!$G$22,IF(MONTH(B714)=4,'General Calculation'!$H$22,IF(MONTH(B714)=5,'General Calculation'!$I$22,IF(MONTH(B714)=6,'General Calculation'!$J$22,IF(MONTH(B714)=7,'General Calculation'!$K$22,IF(MONTH(B714)=8,'General Calculation'!$L$22,IF(MONTH(B714)=9,'General Calculation'!$M$22,IF(MONTH(B714)=10,'General Calculation'!$N$22,IF(MONTH(B714)=11,'General Calculation'!$O$22,IF(MONTH(B714)=12,'General Calculation'!$P$22,""))))))))))))</f>
        <v>5.07</v>
      </c>
      <c r="E714" t="str">
        <f>IF(C714="Initial Stage",'Calculation Sheet Crop 1'!$M$6,IF(C714="Crop Development Phase",'Calculation Sheet Crop 1'!$M$7,IF(C714="Mid Season",'Calculation Sheet Crop 1'!$M$8,IF(C714="Late Season Stage",'Calculation Sheet Crop 1'!$M$9,""))))</f>
        <v/>
      </c>
      <c r="F714">
        <f t="shared" si="144"/>
        <v>0</v>
      </c>
      <c r="P714">
        <f t="shared" si="145"/>
        <v>0</v>
      </c>
      <c r="Q714">
        <f t="shared" si="146"/>
        <v>0</v>
      </c>
      <c r="R714">
        <f t="shared" si="147"/>
        <v>0</v>
      </c>
      <c r="S714">
        <f t="shared" si="148"/>
        <v>0</v>
      </c>
      <c r="T714">
        <f t="shared" si="149"/>
        <v>0</v>
      </c>
      <c r="U714">
        <f t="shared" si="150"/>
        <v>0</v>
      </c>
      <c r="V714">
        <f t="shared" si="151"/>
        <v>0</v>
      </c>
      <c r="W714">
        <f t="shared" si="152"/>
        <v>0</v>
      </c>
      <c r="X714">
        <f t="shared" si="153"/>
        <v>0</v>
      </c>
      <c r="Y714">
        <f t="shared" si="154"/>
        <v>0</v>
      </c>
      <c r="Z714">
        <f t="shared" si="155"/>
        <v>0</v>
      </c>
      <c r="AA714">
        <f t="shared" si="156"/>
        <v>0</v>
      </c>
    </row>
    <row r="715" spans="2:27">
      <c r="B715" s="3">
        <v>43444</v>
      </c>
      <c r="C715" t="str">
        <f>IF(AND(B715&gt;='Calculation Sheet Crop 1'!$K$6,B715&lt;='Calculation Sheet Crop 1'!$L$6),"Initial Stage",IF(AND(B715+1&gt;'Calculation Sheet Crop 1'!$K$7,B715&lt;='Calculation Sheet Crop 1'!$L$7),"Crop Development Phase",IF(AND(B715+1&gt;'Calculation Sheet Crop 1'!$K$8,B715&lt;'Calculation Sheet Crop 1'!$L$8+1),"Mid Season",IF(AND(B715+1&gt;'Calculation Sheet Crop 1'!$K$9,B715-1&lt;'Calculation Sheet Crop 1'!$L$9),"Late Season Stage",""))))</f>
        <v/>
      </c>
      <c r="D715">
        <f>IF(MONTH(B715)=1,'General Calculation'!$E$22,IF(MONTH(B715)=2,'General Calculation'!$F$22,IF(MONTH(B715)=3,'General Calculation'!$G$22,IF(MONTH(B715)=4,'General Calculation'!$H$22,IF(MONTH(B715)=5,'General Calculation'!$I$22,IF(MONTH(B715)=6,'General Calculation'!$J$22,IF(MONTH(B715)=7,'General Calculation'!$K$22,IF(MONTH(B715)=8,'General Calculation'!$L$22,IF(MONTH(B715)=9,'General Calculation'!$M$22,IF(MONTH(B715)=10,'General Calculation'!$N$22,IF(MONTH(B715)=11,'General Calculation'!$O$22,IF(MONTH(B715)=12,'General Calculation'!$P$22,""))))))))))))</f>
        <v>5.07</v>
      </c>
      <c r="E715" t="str">
        <f>IF(C715="Initial Stage",'Calculation Sheet Crop 1'!$M$6,IF(C715="Crop Development Phase",'Calculation Sheet Crop 1'!$M$7,IF(C715="Mid Season",'Calculation Sheet Crop 1'!$M$8,IF(C715="Late Season Stage",'Calculation Sheet Crop 1'!$M$9,""))))</f>
        <v/>
      </c>
      <c r="F715">
        <f t="shared" si="144"/>
        <v>0</v>
      </c>
      <c r="P715">
        <f t="shared" si="145"/>
        <v>0</v>
      </c>
      <c r="Q715">
        <f t="shared" si="146"/>
        <v>0</v>
      </c>
      <c r="R715">
        <f t="shared" si="147"/>
        <v>0</v>
      </c>
      <c r="S715">
        <f t="shared" si="148"/>
        <v>0</v>
      </c>
      <c r="T715">
        <f t="shared" si="149"/>
        <v>0</v>
      </c>
      <c r="U715">
        <f t="shared" si="150"/>
        <v>0</v>
      </c>
      <c r="V715">
        <f t="shared" si="151"/>
        <v>0</v>
      </c>
      <c r="W715">
        <f t="shared" si="152"/>
        <v>0</v>
      </c>
      <c r="X715">
        <f t="shared" si="153"/>
        <v>0</v>
      </c>
      <c r="Y715">
        <f t="shared" si="154"/>
        <v>0</v>
      </c>
      <c r="Z715">
        <f t="shared" si="155"/>
        <v>0</v>
      </c>
      <c r="AA715">
        <f t="shared" si="156"/>
        <v>0</v>
      </c>
    </row>
    <row r="716" spans="2:27">
      <c r="B716" s="3">
        <v>43445</v>
      </c>
      <c r="C716" t="str">
        <f>IF(AND(B716&gt;='Calculation Sheet Crop 1'!$K$6,B716&lt;='Calculation Sheet Crop 1'!$L$6),"Initial Stage",IF(AND(B716+1&gt;'Calculation Sheet Crop 1'!$K$7,B716&lt;='Calculation Sheet Crop 1'!$L$7),"Crop Development Phase",IF(AND(B716+1&gt;'Calculation Sheet Crop 1'!$K$8,B716&lt;'Calculation Sheet Crop 1'!$L$8+1),"Mid Season",IF(AND(B716+1&gt;'Calculation Sheet Crop 1'!$K$9,B716-1&lt;'Calculation Sheet Crop 1'!$L$9),"Late Season Stage",""))))</f>
        <v/>
      </c>
      <c r="D716">
        <f>IF(MONTH(B716)=1,'General Calculation'!$E$22,IF(MONTH(B716)=2,'General Calculation'!$F$22,IF(MONTH(B716)=3,'General Calculation'!$G$22,IF(MONTH(B716)=4,'General Calculation'!$H$22,IF(MONTH(B716)=5,'General Calculation'!$I$22,IF(MONTH(B716)=6,'General Calculation'!$J$22,IF(MONTH(B716)=7,'General Calculation'!$K$22,IF(MONTH(B716)=8,'General Calculation'!$L$22,IF(MONTH(B716)=9,'General Calculation'!$M$22,IF(MONTH(B716)=10,'General Calculation'!$N$22,IF(MONTH(B716)=11,'General Calculation'!$O$22,IF(MONTH(B716)=12,'General Calculation'!$P$22,""))))))))))))</f>
        <v>5.07</v>
      </c>
      <c r="E716" t="str">
        <f>IF(C716="Initial Stage",'Calculation Sheet Crop 1'!$M$6,IF(C716="Crop Development Phase",'Calculation Sheet Crop 1'!$M$7,IF(C716="Mid Season",'Calculation Sheet Crop 1'!$M$8,IF(C716="Late Season Stage",'Calculation Sheet Crop 1'!$M$9,""))))</f>
        <v/>
      </c>
      <c r="F716">
        <f t="shared" si="144"/>
        <v>0</v>
      </c>
      <c r="P716">
        <f t="shared" si="145"/>
        <v>0</v>
      </c>
      <c r="Q716">
        <f t="shared" si="146"/>
        <v>0</v>
      </c>
      <c r="R716">
        <f t="shared" si="147"/>
        <v>0</v>
      </c>
      <c r="S716">
        <f t="shared" si="148"/>
        <v>0</v>
      </c>
      <c r="T716">
        <f t="shared" si="149"/>
        <v>0</v>
      </c>
      <c r="U716">
        <f t="shared" si="150"/>
        <v>0</v>
      </c>
      <c r="V716">
        <f t="shared" si="151"/>
        <v>0</v>
      </c>
      <c r="W716">
        <f t="shared" si="152"/>
        <v>0</v>
      </c>
      <c r="X716">
        <f t="shared" si="153"/>
        <v>0</v>
      </c>
      <c r="Y716">
        <f t="shared" si="154"/>
        <v>0</v>
      </c>
      <c r="Z716">
        <f t="shared" si="155"/>
        <v>0</v>
      </c>
      <c r="AA716">
        <f t="shared" si="156"/>
        <v>0</v>
      </c>
    </row>
    <row r="717" spans="2:27">
      <c r="B717" s="3">
        <v>43446</v>
      </c>
      <c r="C717" t="str">
        <f>IF(AND(B717&gt;='Calculation Sheet Crop 1'!$K$6,B717&lt;='Calculation Sheet Crop 1'!$L$6),"Initial Stage",IF(AND(B717+1&gt;'Calculation Sheet Crop 1'!$K$7,B717&lt;='Calculation Sheet Crop 1'!$L$7),"Crop Development Phase",IF(AND(B717+1&gt;'Calculation Sheet Crop 1'!$K$8,B717&lt;'Calculation Sheet Crop 1'!$L$8+1),"Mid Season",IF(AND(B717+1&gt;'Calculation Sheet Crop 1'!$K$9,B717-1&lt;'Calculation Sheet Crop 1'!$L$9),"Late Season Stage",""))))</f>
        <v/>
      </c>
      <c r="D717">
        <f>IF(MONTH(B717)=1,'General Calculation'!$E$22,IF(MONTH(B717)=2,'General Calculation'!$F$22,IF(MONTH(B717)=3,'General Calculation'!$G$22,IF(MONTH(B717)=4,'General Calculation'!$H$22,IF(MONTH(B717)=5,'General Calculation'!$I$22,IF(MONTH(B717)=6,'General Calculation'!$J$22,IF(MONTH(B717)=7,'General Calculation'!$K$22,IF(MONTH(B717)=8,'General Calculation'!$L$22,IF(MONTH(B717)=9,'General Calculation'!$M$22,IF(MONTH(B717)=10,'General Calculation'!$N$22,IF(MONTH(B717)=11,'General Calculation'!$O$22,IF(MONTH(B717)=12,'General Calculation'!$P$22,""))))))))))))</f>
        <v>5.07</v>
      </c>
      <c r="E717" t="str">
        <f>IF(C717="Initial Stage",'Calculation Sheet Crop 1'!$M$6,IF(C717="Crop Development Phase",'Calculation Sheet Crop 1'!$M$7,IF(C717="Mid Season",'Calculation Sheet Crop 1'!$M$8,IF(C717="Late Season Stage",'Calculation Sheet Crop 1'!$M$9,""))))</f>
        <v/>
      </c>
      <c r="F717">
        <f t="shared" si="144"/>
        <v>0</v>
      </c>
      <c r="P717">
        <f t="shared" si="145"/>
        <v>0</v>
      </c>
      <c r="Q717">
        <f t="shared" si="146"/>
        <v>0</v>
      </c>
      <c r="R717">
        <f t="shared" si="147"/>
        <v>0</v>
      </c>
      <c r="S717">
        <f t="shared" si="148"/>
        <v>0</v>
      </c>
      <c r="T717">
        <f t="shared" si="149"/>
        <v>0</v>
      </c>
      <c r="U717">
        <f t="shared" si="150"/>
        <v>0</v>
      </c>
      <c r="V717">
        <f t="shared" si="151"/>
        <v>0</v>
      </c>
      <c r="W717">
        <f t="shared" si="152"/>
        <v>0</v>
      </c>
      <c r="X717">
        <f t="shared" si="153"/>
        <v>0</v>
      </c>
      <c r="Y717">
        <f t="shared" si="154"/>
        <v>0</v>
      </c>
      <c r="Z717">
        <f t="shared" si="155"/>
        <v>0</v>
      </c>
      <c r="AA717">
        <f t="shared" si="156"/>
        <v>0</v>
      </c>
    </row>
    <row r="718" spans="2:27">
      <c r="B718" s="3">
        <v>43447</v>
      </c>
      <c r="C718" t="str">
        <f>IF(AND(B718&gt;='Calculation Sheet Crop 1'!$K$6,B718&lt;='Calculation Sheet Crop 1'!$L$6),"Initial Stage",IF(AND(B718+1&gt;'Calculation Sheet Crop 1'!$K$7,B718&lt;='Calculation Sheet Crop 1'!$L$7),"Crop Development Phase",IF(AND(B718+1&gt;'Calculation Sheet Crop 1'!$K$8,B718&lt;'Calculation Sheet Crop 1'!$L$8+1),"Mid Season",IF(AND(B718+1&gt;'Calculation Sheet Crop 1'!$K$9,B718-1&lt;'Calculation Sheet Crop 1'!$L$9),"Late Season Stage",""))))</f>
        <v/>
      </c>
      <c r="D718">
        <f>IF(MONTH(B718)=1,'General Calculation'!$E$22,IF(MONTH(B718)=2,'General Calculation'!$F$22,IF(MONTH(B718)=3,'General Calculation'!$G$22,IF(MONTH(B718)=4,'General Calculation'!$H$22,IF(MONTH(B718)=5,'General Calculation'!$I$22,IF(MONTH(B718)=6,'General Calculation'!$J$22,IF(MONTH(B718)=7,'General Calculation'!$K$22,IF(MONTH(B718)=8,'General Calculation'!$L$22,IF(MONTH(B718)=9,'General Calculation'!$M$22,IF(MONTH(B718)=10,'General Calculation'!$N$22,IF(MONTH(B718)=11,'General Calculation'!$O$22,IF(MONTH(B718)=12,'General Calculation'!$P$22,""))))))))))))</f>
        <v>5.07</v>
      </c>
      <c r="E718" t="str">
        <f>IF(C718="Initial Stage",'Calculation Sheet Crop 1'!$M$6,IF(C718="Crop Development Phase",'Calculation Sheet Crop 1'!$M$7,IF(C718="Mid Season",'Calculation Sheet Crop 1'!$M$8,IF(C718="Late Season Stage",'Calculation Sheet Crop 1'!$M$9,""))))</f>
        <v/>
      </c>
      <c r="F718">
        <f t="shared" si="144"/>
        <v>0</v>
      </c>
      <c r="P718">
        <f t="shared" si="145"/>
        <v>0</v>
      </c>
      <c r="Q718">
        <f t="shared" si="146"/>
        <v>0</v>
      </c>
      <c r="R718">
        <f t="shared" si="147"/>
        <v>0</v>
      </c>
      <c r="S718">
        <f t="shared" si="148"/>
        <v>0</v>
      </c>
      <c r="T718">
        <f t="shared" si="149"/>
        <v>0</v>
      </c>
      <c r="U718">
        <f t="shared" si="150"/>
        <v>0</v>
      </c>
      <c r="V718">
        <f t="shared" si="151"/>
        <v>0</v>
      </c>
      <c r="W718">
        <f t="shared" si="152"/>
        <v>0</v>
      </c>
      <c r="X718">
        <f t="shared" si="153"/>
        <v>0</v>
      </c>
      <c r="Y718">
        <f t="shared" si="154"/>
        <v>0</v>
      </c>
      <c r="Z718">
        <f t="shared" si="155"/>
        <v>0</v>
      </c>
      <c r="AA718">
        <f t="shared" si="156"/>
        <v>0</v>
      </c>
    </row>
    <row r="719" spans="2:27">
      <c r="B719" s="3">
        <v>43448</v>
      </c>
      <c r="C719" t="str">
        <f>IF(AND(B719&gt;='Calculation Sheet Crop 1'!$K$6,B719&lt;='Calculation Sheet Crop 1'!$L$6),"Initial Stage",IF(AND(B719+1&gt;'Calculation Sheet Crop 1'!$K$7,B719&lt;='Calculation Sheet Crop 1'!$L$7),"Crop Development Phase",IF(AND(B719+1&gt;'Calculation Sheet Crop 1'!$K$8,B719&lt;'Calculation Sheet Crop 1'!$L$8+1),"Mid Season",IF(AND(B719+1&gt;'Calculation Sheet Crop 1'!$K$9,B719-1&lt;'Calculation Sheet Crop 1'!$L$9),"Late Season Stage",""))))</f>
        <v/>
      </c>
      <c r="D719">
        <f>IF(MONTH(B719)=1,'General Calculation'!$E$22,IF(MONTH(B719)=2,'General Calculation'!$F$22,IF(MONTH(B719)=3,'General Calculation'!$G$22,IF(MONTH(B719)=4,'General Calculation'!$H$22,IF(MONTH(B719)=5,'General Calculation'!$I$22,IF(MONTH(B719)=6,'General Calculation'!$J$22,IF(MONTH(B719)=7,'General Calculation'!$K$22,IF(MONTH(B719)=8,'General Calculation'!$L$22,IF(MONTH(B719)=9,'General Calculation'!$M$22,IF(MONTH(B719)=10,'General Calculation'!$N$22,IF(MONTH(B719)=11,'General Calculation'!$O$22,IF(MONTH(B719)=12,'General Calculation'!$P$22,""))))))))))))</f>
        <v>5.07</v>
      </c>
      <c r="E719" t="str">
        <f>IF(C719="Initial Stage",'Calculation Sheet Crop 1'!$M$6,IF(C719="Crop Development Phase",'Calculation Sheet Crop 1'!$M$7,IF(C719="Mid Season",'Calculation Sheet Crop 1'!$M$8,IF(C719="Late Season Stage",'Calculation Sheet Crop 1'!$M$9,""))))</f>
        <v/>
      </c>
      <c r="F719">
        <f t="shared" si="144"/>
        <v>0</v>
      </c>
      <c r="P719">
        <f t="shared" si="145"/>
        <v>0</v>
      </c>
      <c r="Q719">
        <f t="shared" si="146"/>
        <v>0</v>
      </c>
      <c r="R719">
        <f t="shared" si="147"/>
        <v>0</v>
      </c>
      <c r="S719">
        <f t="shared" si="148"/>
        <v>0</v>
      </c>
      <c r="T719">
        <f t="shared" si="149"/>
        <v>0</v>
      </c>
      <c r="U719">
        <f t="shared" si="150"/>
        <v>0</v>
      </c>
      <c r="V719">
        <f t="shared" si="151"/>
        <v>0</v>
      </c>
      <c r="W719">
        <f t="shared" si="152"/>
        <v>0</v>
      </c>
      <c r="X719">
        <f t="shared" si="153"/>
        <v>0</v>
      </c>
      <c r="Y719">
        <f t="shared" si="154"/>
        <v>0</v>
      </c>
      <c r="Z719">
        <f t="shared" si="155"/>
        <v>0</v>
      </c>
      <c r="AA719">
        <f t="shared" si="156"/>
        <v>0</v>
      </c>
    </row>
    <row r="720" spans="2:27">
      <c r="B720" s="3">
        <v>43449</v>
      </c>
      <c r="C720" t="str">
        <f>IF(AND(B720&gt;='Calculation Sheet Crop 1'!$K$6,B720&lt;='Calculation Sheet Crop 1'!$L$6),"Initial Stage",IF(AND(B720+1&gt;'Calculation Sheet Crop 1'!$K$7,B720&lt;='Calculation Sheet Crop 1'!$L$7),"Crop Development Phase",IF(AND(B720+1&gt;'Calculation Sheet Crop 1'!$K$8,B720&lt;'Calculation Sheet Crop 1'!$L$8+1),"Mid Season",IF(AND(B720+1&gt;'Calculation Sheet Crop 1'!$K$9,B720-1&lt;'Calculation Sheet Crop 1'!$L$9),"Late Season Stage",""))))</f>
        <v/>
      </c>
      <c r="D720">
        <f>IF(MONTH(B720)=1,'General Calculation'!$E$22,IF(MONTH(B720)=2,'General Calculation'!$F$22,IF(MONTH(B720)=3,'General Calculation'!$G$22,IF(MONTH(B720)=4,'General Calculation'!$H$22,IF(MONTH(B720)=5,'General Calculation'!$I$22,IF(MONTH(B720)=6,'General Calculation'!$J$22,IF(MONTH(B720)=7,'General Calculation'!$K$22,IF(MONTH(B720)=8,'General Calculation'!$L$22,IF(MONTH(B720)=9,'General Calculation'!$M$22,IF(MONTH(B720)=10,'General Calculation'!$N$22,IF(MONTH(B720)=11,'General Calculation'!$O$22,IF(MONTH(B720)=12,'General Calculation'!$P$22,""))))))))))))</f>
        <v>5.07</v>
      </c>
      <c r="E720" t="str">
        <f>IF(C720="Initial Stage",'Calculation Sheet Crop 1'!$M$6,IF(C720="Crop Development Phase",'Calculation Sheet Crop 1'!$M$7,IF(C720="Mid Season",'Calculation Sheet Crop 1'!$M$8,IF(C720="Late Season Stage",'Calculation Sheet Crop 1'!$M$9,""))))</f>
        <v/>
      </c>
      <c r="F720">
        <f t="shared" si="144"/>
        <v>0</v>
      </c>
      <c r="P720">
        <f t="shared" si="145"/>
        <v>0</v>
      </c>
      <c r="Q720">
        <f t="shared" si="146"/>
        <v>0</v>
      </c>
      <c r="R720">
        <f t="shared" si="147"/>
        <v>0</v>
      </c>
      <c r="S720">
        <f t="shared" si="148"/>
        <v>0</v>
      </c>
      <c r="T720">
        <f t="shared" si="149"/>
        <v>0</v>
      </c>
      <c r="U720">
        <f t="shared" si="150"/>
        <v>0</v>
      </c>
      <c r="V720">
        <f t="shared" si="151"/>
        <v>0</v>
      </c>
      <c r="W720">
        <f t="shared" si="152"/>
        <v>0</v>
      </c>
      <c r="X720">
        <f t="shared" si="153"/>
        <v>0</v>
      </c>
      <c r="Y720">
        <f t="shared" si="154"/>
        <v>0</v>
      </c>
      <c r="Z720">
        <f t="shared" si="155"/>
        <v>0</v>
      </c>
      <c r="AA720">
        <f t="shared" si="156"/>
        <v>0</v>
      </c>
    </row>
    <row r="721" spans="2:27">
      <c r="B721" s="3">
        <v>43450</v>
      </c>
      <c r="C721" t="str">
        <f>IF(AND(B721&gt;='Calculation Sheet Crop 1'!$K$6,B721&lt;='Calculation Sheet Crop 1'!$L$6),"Initial Stage",IF(AND(B721+1&gt;'Calculation Sheet Crop 1'!$K$7,B721&lt;='Calculation Sheet Crop 1'!$L$7),"Crop Development Phase",IF(AND(B721+1&gt;'Calculation Sheet Crop 1'!$K$8,B721&lt;'Calculation Sheet Crop 1'!$L$8+1),"Mid Season",IF(AND(B721+1&gt;'Calculation Sheet Crop 1'!$K$9,B721-1&lt;'Calculation Sheet Crop 1'!$L$9),"Late Season Stage",""))))</f>
        <v/>
      </c>
      <c r="D721">
        <f>IF(MONTH(B721)=1,'General Calculation'!$E$22,IF(MONTH(B721)=2,'General Calculation'!$F$22,IF(MONTH(B721)=3,'General Calculation'!$G$22,IF(MONTH(B721)=4,'General Calculation'!$H$22,IF(MONTH(B721)=5,'General Calculation'!$I$22,IF(MONTH(B721)=6,'General Calculation'!$J$22,IF(MONTH(B721)=7,'General Calculation'!$K$22,IF(MONTH(B721)=8,'General Calculation'!$L$22,IF(MONTH(B721)=9,'General Calculation'!$M$22,IF(MONTH(B721)=10,'General Calculation'!$N$22,IF(MONTH(B721)=11,'General Calculation'!$O$22,IF(MONTH(B721)=12,'General Calculation'!$P$22,""))))))))))))</f>
        <v>5.07</v>
      </c>
      <c r="E721" t="str">
        <f>IF(C721="Initial Stage",'Calculation Sheet Crop 1'!$M$6,IF(C721="Crop Development Phase",'Calculation Sheet Crop 1'!$M$7,IF(C721="Mid Season",'Calculation Sheet Crop 1'!$M$8,IF(C721="Late Season Stage",'Calculation Sheet Crop 1'!$M$9,""))))</f>
        <v/>
      </c>
      <c r="F721">
        <f t="shared" si="144"/>
        <v>0</v>
      </c>
      <c r="P721">
        <f t="shared" si="145"/>
        <v>0</v>
      </c>
      <c r="Q721">
        <f t="shared" si="146"/>
        <v>0</v>
      </c>
      <c r="R721">
        <f t="shared" si="147"/>
        <v>0</v>
      </c>
      <c r="S721">
        <f t="shared" si="148"/>
        <v>0</v>
      </c>
      <c r="T721">
        <f t="shared" si="149"/>
        <v>0</v>
      </c>
      <c r="U721">
        <f t="shared" si="150"/>
        <v>0</v>
      </c>
      <c r="V721">
        <f t="shared" si="151"/>
        <v>0</v>
      </c>
      <c r="W721">
        <f t="shared" si="152"/>
        <v>0</v>
      </c>
      <c r="X721">
        <f t="shared" si="153"/>
        <v>0</v>
      </c>
      <c r="Y721">
        <f t="shared" si="154"/>
        <v>0</v>
      </c>
      <c r="Z721">
        <f t="shared" si="155"/>
        <v>0</v>
      </c>
      <c r="AA721">
        <f t="shared" si="156"/>
        <v>0</v>
      </c>
    </row>
    <row r="722" spans="2:27">
      <c r="B722" s="3">
        <v>43451</v>
      </c>
      <c r="C722" t="str">
        <f>IF(AND(B722&gt;='Calculation Sheet Crop 1'!$K$6,B722&lt;='Calculation Sheet Crop 1'!$L$6),"Initial Stage",IF(AND(B722+1&gt;'Calculation Sheet Crop 1'!$K$7,B722&lt;='Calculation Sheet Crop 1'!$L$7),"Crop Development Phase",IF(AND(B722+1&gt;'Calculation Sheet Crop 1'!$K$8,B722&lt;'Calculation Sheet Crop 1'!$L$8+1),"Mid Season",IF(AND(B722+1&gt;'Calculation Sheet Crop 1'!$K$9,B722-1&lt;'Calculation Sheet Crop 1'!$L$9),"Late Season Stage",""))))</f>
        <v/>
      </c>
      <c r="D722">
        <f>IF(MONTH(B722)=1,'General Calculation'!$E$22,IF(MONTH(B722)=2,'General Calculation'!$F$22,IF(MONTH(B722)=3,'General Calculation'!$G$22,IF(MONTH(B722)=4,'General Calculation'!$H$22,IF(MONTH(B722)=5,'General Calculation'!$I$22,IF(MONTH(B722)=6,'General Calculation'!$J$22,IF(MONTH(B722)=7,'General Calculation'!$K$22,IF(MONTH(B722)=8,'General Calculation'!$L$22,IF(MONTH(B722)=9,'General Calculation'!$M$22,IF(MONTH(B722)=10,'General Calculation'!$N$22,IF(MONTH(B722)=11,'General Calculation'!$O$22,IF(MONTH(B722)=12,'General Calculation'!$P$22,""))))))))))))</f>
        <v>5.07</v>
      </c>
      <c r="E722" t="str">
        <f>IF(C722="Initial Stage",'Calculation Sheet Crop 1'!$M$6,IF(C722="Crop Development Phase",'Calculation Sheet Crop 1'!$M$7,IF(C722="Mid Season",'Calculation Sheet Crop 1'!$M$8,IF(C722="Late Season Stage",'Calculation Sheet Crop 1'!$M$9,""))))</f>
        <v/>
      </c>
      <c r="F722">
        <f t="shared" si="144"/>
        <v>0</v>
      </c>
      <c r="P722">
        <f t="shared" si="145"/>
        <v>0</v>
      </c>
      <c r="Q722">
        <f t="shared" si="146"/>
        <v>0</v>
      </c>
      <c r="R722">
        <f t="shared" si="147"/>
        <v>0</v>
      </c>
      <c r="S722">
        <f t="shared" si="148"/>
        <v>0</v>
      </c>
      <c r="T722">
        <f t="shared" si="149"/>
        <v>0</v>
      </c>
      <c r="U722">
        <f t="shared" si="150"/>
        <v>0</v>
      </c>
      <c r="V722">
        <f t="shared" si="151"/>
        <v>0</v>
      </c>
      <c r="W722">
        <f t="shared" si="152"/>
        <v>0</v>
      </c>
      <c r="X722">
        <f t="shared" si="153"/>
        <v>0</v>
      </c>
      <c r="Y722">
        <f t="shared" si="154"/>
        <v>0</v>
      </c>
      <c r="Z722">
        <f t="shared" si="155"/>
        <v>0</v>
      </c>
      <c r="AA722">
        <f t="shared" si="156"/>
        <v>0</v>
      </c>
    </row>
    <row r="723" spans="2:27">
      <c r="B723" s="3">
        <v>43452</v>
      </c>
      <c r="C723" t="str">
        <f>IF(AND(B723&gt;='Calculation Sheet Crop 1'!$K$6,B723&lt;='Calculation Sheet Crop 1'!$L$6),"Initial Stage",IF(AND(B723+1&gt;'Calculation Sheet Crop 1'!$K$7,B723&lt;='Calculation Sheet Crop 1'!$L$7),"Crop Development Phase",IF(AND(B723+1&gt;'Calculation Sheet Crop 1'!$K$8,B723&lt;'Calculation Sheet Crop 1'!$L$8+1),"Mid Season",IF(AND(B723+1&gt;'Calculation Sheet Crop 1'!$K$9,B723-1&lt;'Calculation Sheet Crop 1'!$L$9),"Late Season Stage",""))))</f>
        <v/>
      </c>
      <c r="D723">
        <f>IF(MONTH(B723)=1,'General Calculation'!$E$22,IF(MONTH(B723)=2,'General Calculation'!$F$22,IF(MONTH(B723)=3,'General Calculation'!$G$22,IF(MONTH(B723)=4,'General Calculation'!$H$22,IF(MONTH(B723)=5,'General Calculation'!$I$22,IF(MONTH(B723)=6,'General Calculation'!$J$22,IF(MONTH(B723)=7,'General Calculation'!$K$22,IF(MONTH(B723)=8,'General Calculation'!$L$22,IF(MONTH(B723)=9,'General Calculation'!$M$22,IF(MONTH(B723)=10,'General Calculation'!$N$22,IF(MONTH(B723)=11,'General Calculation'!$O$22,IF(MONTH(B723)=12,'General Calculation'!$P$22,""))))))))))))</f>
        <v>5.07</v>
      </c>
      <c r="E723" t="str">
        <f>IF(C723="Initial Stage",'Calculation Sheet Crop 1'!$M$6,IF(C723="Crop Development Phase",'Calculation Sheet Crop 1'!$M$7,IF(C723="Mid Season",'Calculation Sheet Crop 1'!$M$8,IF(C723="Late Season Stage",'Calculation Sheet Crop 1'!$M$9,""))))</f>
        <v/>
      </c>
      <c r="F723">
        <f t="shared" si="144"/>
        <v>0</v>
      </c>
      <c r="P723">
        <f t="shared" si="145"/>
        <v>0</v>
      </c>
      <c r="Q723">
        <f t="shared" si="146"/>
        <v>0</v>
      </c>
      <c r="R723">
        <f t="shared" si="147"/>
        <v>0</v>
      </c>
      <c r="S723">
        <f t="shared" si="148"/>
        <v>0</v>
      </c>
      <c r="T723">
        <f t="shared" si="149"/>
        <v>0</v>
      </c>
      <c r="U723">
        <f t="shared" si="150"/>
        <v>0</v>
      </c>
      <c r="V723">
        <f t="shared" si="151"/>
        <v>0</v>
      </c>
      <c r="W723">
        <f t="shared" si="152"/>
        <v>0</v>
      </c>
      <c r="X723">
        <f t="shared" si="153"/>
        <v>0</v>
      </c>
      <c r="Y723">
        <f t="shared" si="154"/>
        <v>0</v>
      </c>
      <c r="Z723">
        <f t="shared" si="155"/>
        <v>0</v>
      </c>
      <c r="AA723">
        <f t="shared" si="156"/>
        <v>0</v>
      </c>
    </row>
    <row r="724" spans="2:27">
      <c r="B724" s="3">
        <v>43453</v>
      </c>
      <c r="C724" t="str">
        <f>IF(AND(B724&gt;='Calculation Sheet Crop 1'!$K$6,B724&lt;='Calculation Sheet Crop 1'!$L$6),"Initial Stage",IF(AND(B724+1&gt;'Calculation Sheet Crop 1'!$K$7,B724&lt;='Calculation Sheet Crop 1'!$L$7),"Crop Development Phase",IF(AND(B724+1&gt;'Calculation Sheet Crop 1'!$K$8,B724&lt;'Calculation Sheet Crop 1'!$L$8+1),"Mid Season",IF(AND(B724+1&gt;'Calculation Sheet Crop 1'!$K$9,B724-1&lt;'Calculation Sheet Crop 1'!$L$9),"Late Season Stage",""))))</f>
        <v/>
      </c>
      <c r="D724">
        <f>IF(MONTH(B724)=1,'General Calculation'!$E$22,IF(MONTH(B724)=2,'General Calculation'!$F$22,IF(MONTH(B724)=3,'General Calculation'!$G$22,IF(MONTH(B724)=4,'General Calculation'!$H$22,IF(MONTH(B724)=5,'General Calculation'!$I$22,IF(MONTH(B724)=6,'General Calculation'!$J$22,IF(MONTH(B724)=7,'General Calculation'!$K$22,IF(MONTH(B724)=8,'General Calculation'!$L$22,IF(MONTH(B724)=9,'General Calculation'!$M$22,IF(MONTH(B724)=10,'General Calculation'!$N$22,IF(MONTH(B724)=11,'General Calculation'!$O$22,IF(MONTH(B724)=12,'General Calculation'!$P$22,""))))))))))))</f>
        <v>5.07</v>
      </c>
      <c r="E724" t="str">
        <f>IF(C724="Initial Stage",'Calculation Sheet Crop 1'!$M$6,IF(C724="Crop Development Phase",'Calculation Sheet Crop 1'!$M$7,IF(C724="Mid Season",'Calculation Sheet Crop 1'!$M$8,IF(C724="Late Season Stage",'Calculation Sheet Crop 1'!$M$9,""))))</f>
        <v/>
      </c>
      <c r="F724">
        <f t="shared" si="144"/>
        <v>0</v>
      </c>
      <c r="P724">
        <f t="shared" si="145"/>
        <v>0</v>
      </c>
      <c r="Q724">
        <f t="shared" si="146"/>
        <v>0</v>
      </c>
      <c r="R724">
        <f t="shared" si="147"/>
        <v>0</v>
      </c>
      <c r="S724">
        <f t="shared" si="148"/>
        <v>0</v>
      </c>
      <c r="T724">
        <f t="shared" si="149"/>
        <v>0</v>
      </c>
      <c r="U724">
        <f t="shared" si="150"/>
        <v>0</v>
      </c>
      <c r="V724">
        <f t="shared" si="151"/>
        <v>0</v>
      </c>
      <c r="W724">
        <f t="shared" si="152"/>
        <v>0</v>
      </c>
      <c r="X724">
        <f t="shared" si="153"/>
        <v>0</v>
      </c>
      <c r="Y724">
        <f t="shared" si="154"/>
        <v>0</v>
      </c>
      <c r="Z724">
        <f t="shared" si="155"/>
        <v>0</v>
      </c>
      <c r="AA724">
        <f t="shared" si="156"/>
        <v>0</v>
      </c>
    </row>
    <row r="725" spans="2:27">
      <c r="B725" s="3">
        <v>43454</v>
      </c>
      <c r="C725" t="str">
        <f>IF(AND(B725&gt;='Calculation Sheet Crop 1'!$K$6,B725&lt;='Calculation Sheet Crop 1'!$L$6),"Initial Stage",IF(AND(B725+1&gt;'Calculation Sheet Crop 1'!$K$7,B725&lt;='Calculation Sheet Crop 1'!$L$7),"Crop Development Phase",IF(AND(B725+1&gt;'Calculation Sheet Crop 1'!$K$8,B725&lt;'Calculation Sheet Crop 1'!$L$8+1),"Mid Season",IF(AND(B725+1&gt;'Calculation Sheet Crop 1'!$K$9,B725-1&lt;'Calculation Sheet Crop 1'!$L$9),"Late Season Stage",""))))</f>
        <v/>
      </c>
      <c r="D725">
        <f>IF(MONTH(B725)=1,'General Calculation'!$E$22,IF(MONTH(B725)=2,'General Calculation'!$F$22,IF(MONTH(B725)=3,'General Calculation'!$G$22,IF(MONTH(B725)=4,'General Calculation'!$H$22,IF(MONTH(B725)=5,'General Calculation'!$I$22,IF(MONTH(B725)=6,'General Calculation'!$J$22,IF(MONTH(B725)=7,'General Calculation'!$K$22,IF(MONTH(B725)=8,'General Calculation'!$L$22,IF(MONTH(B725)=9,'General Calculation'!$M$22,IF(MONTH(B725)=10,'General Calculation'!$N$22,IF(MONTH(B725)=11,'General Calculation'!$O$22,IF(MONTH(B725)=12,'General Calculation'!$P$22,""))))))))))))</f>
        <v>5.07</v>
      </c>
      <c r="E725" t="str">
        <f>IF(C725="Initial Stage",'Calculation Sheet Crop 1'!$M$6,IF(C725="Crop Development Phase",'Calculation Sheet Crop 1'!$M$7,IF(C725="Mid Season",'Calculation Sheet Crop 1'!$M$8,IF(C725="Late Season Stage",'Calculation Sheet Crop 1'!$M$9,""))))</f>
        <v/>
      </c>
      <c r="F725">
        <f t="shared" si="144"/>
        <v>0</v>
      </c>
      <c r="P725">
        <f t="shared" si="145"/>
        <v>0</v>
      </c>
      <c r="Q725">
        <f t="shared" si="146"/>
        <v>0</v>
      </c>
      <c r="R725">
        <f t="shared" si="147"/>
        <v>0</v>
      </c>
      <c r="S725">
        <f t="shared" si="148"/>
        <v>0</v>
      </c>
      <c r="T725">
        <f t="shared" si="149"/>
        <v>0</v>
      </c>
      <c r="U725">
        <f t="shared" si="150"/>
        <v>0</v>
      </c>
      <c r="V725">
        <f t="shared" si="151"/>
        <v>0</v>
      </c>
      <c r="W725">
        <f t="shared" si="152"/>
        <v>0</v>
      </c>
      <c r="X725">
        <f t="shared" si="153"/>
        <v>0</v>
      </c>
      <c r="Y725">
        <f t="shared" si="154"/>
        <v>0</v>
      </c>
      <c r="Z725">
        <f t="shared" si="155"/>
        <v>0</v>
      </c>
      <c r="AA725">
        <f t="shared" si="156"/>
        <v>0</v>
      </c>
    </row>
    <row r="726" spans="2:27">
      <c r="B726" s="3">
        <v>43455</v>
      </c>
      <c r="C726" t="str">
        <f>IF(AND(B726&gt;='Calculation Sheet Crop 1'!$K$6,B726&lt;='Calculation Sheet Crop 1'!$L$6),"Initial Stage",IF(AND(B726+1&gt;'Calculation Sheet Crop 1'!$K$7,B726&lt;='Calculation Sheet Crop 1'!$L$7),"Crop Development Phase",IF(AND(B726+1&gt;'Calculation Sheet Crop 1'!$K$8,B726&lt;'Calculation Sheet Crop 1'!$L$8+1),"Mid Season",IF(AND(B726+1&gt;'Calculation Sheet Crop 1'!$K$9,B726-1&lt;'Calculation Sheet Crop 1'!$L$9),"Late Season Stage",""))))</f>
        <v/>
      </c>
      <c r="D726">
        <f>IF(MONTH(B726)=1,'General Calculation'!$E$22,IF(MONTH(B726)=2,'General Calculation'!$F$22,IF(MONTH(B726)=3,'General Calculation'!$G$22,IF(MONTH(B726)=4,'General Calculation'!$H$22,IF(MONTH(B726)=5,'General Calculation'!$I$22,IF(MONTH(B726)=6,'General Calculation'!$J$22,IF(MONTH(B726)=7,'General Calculation'!$K$22,IF(MONTH(B726)=8,'General Calculation'!$L$22,IF(MONTH(B726)=9,'General Calculation'!$M$22,IF(MONTH(B726)=10,'General Calculation'!$N$22,IF(MONTH(B726)=11,'General Calculation'!$O$22,IF(MONTH(B726)=12,'General Calculation'!$P$22,""))))))))))))</f>
        <v>5.07</v>
      </c>
      <c r="E726" t="str">
        <f>IF(C726="Initial Stage",'Calculation Sheet Crop 1'!$M$6,IF(C726="Crop Development Phase",'Calculation Sheet Crop 1'!$M$7,IF(C726="Mid Season",'Calculation Sheet Crop 1'!$M$8,IF(C726="Late Season Stage",'Calculation Sheet Crop 1'!$M$9,""))))</f>
        <v/>
      </c>
      <c r="F726">
        <f t="shared" si="144"/>
        <v>0</v>
      </c>
      <c r="P726">
        <f t="shared" si="145"/>
        <v>0</v>
      </c>
      <c r="Q726">
        <f t="shared" si="146"/>
        <v>0</v>
      </c>
      <c r="R726">
        <f t="shared" si="147"/>
        <v>0</v>
      </c>
      <c r="S726">
        <f t="shared" si="148"/>
        <v>0</v>
      </c>
      <c r="T726">
        <f t="shared" si="149"/>
        <v>0</v>
      </c>
      <c r="U726">
        <f t="shared" si="150"/>
        <v>0</v>
      </c>
      <c r="V726">
        <f t="shared" si="151"/>
        <v>0</v>
      </c>
      <c r="W726">
        <f t="shared" si="152"/>
        <v>0</v>
      </c>
      <c r="X726">
        <f t="shared" si="153"/>
        <v>0</v>
      </c>
      <c r="Y726">
        <f t="shared" si="154"/>
        <v>0</v>
      </c>
      <c r="Z726">
        <f t="shared" si="155"/>
        <v>0</v>
      </c>
      <c r="AA726">
        <f t="shared" si="156"/>
        <v>0</v>
      </c>
    </row>
    <row r="727" spans="2:27">
      <c r="B727" s="3">
        <v>43456</v>
      </c>
      <c r="C727" t="str">
        <f>IF(AND(B727&gt;='Calculation Sheet Crop 1'!$K$6,B727&lt;='Calculation Sheet Crop 1'!$L$6),"Initial Stage",IF(AND(B727+1&gt;'Calculation Sheet Crop 1'!$K$7,B727&lt;='Calculation Sheet Crop 1'!$L$7),"Crop Development Phase",IF(AND(B727+1&gt;'Calculation Sheet Crop 1'!$K$8,B727&lt;'Calculation Sheet Crop 1'!$L$8+1),"Mid Season",IF(AND(B727+1&gt;'Calculation Sheet Crop 1'!$K$9,B727-1&lt;'Calculation Sheet Crop 1'!$L$9),"Late Season Stage",""))))</f>
        <v/>
      </c>
      <c r="D727">
        <f>IF(MONTH(B727)=1,'General Calculation'!$E$22,IF(MONTH(B727)=2,'General Calculation'!$F$22,IF(MONTH(B727)=3,'General Calculation'!$G$22,IF(MONTH(B727)=4,'General Calculation'!$H$22,IF(MONTH(B727)=5,'General Calculation'!$I$22,IF(MONTH(B727)=6,'General Calculation'!$J$22,IF(MONTH(B727)=7,'General Calculation'!$K$22,IF(MONTH(B727)=8,'General Calculation'!$L$22,IF(MONTH(B727)=9,'General Calculation'!$M$22,IF(MONTH(B727)=10,'General Calculation'!$N$22,IF(MONTH(B727)=11,'General Calculation'!$O$22,IF(MONTH(B727)=12,'General Calculation'!$P$22,""))))))))))))</f>
        <v>5.07</v>
      </c>
      <c r="E727" t="str">
        <f>IF(C727="Initial Stage",'Calculation Sheet Crop 1'!$M$6,IF(C727="Crop Development Phase",'Calculation Sheet Crop 1'!$M$7,IF(C727="Mid Season",'Calculation Sheet Crop 1'!$M$8,IF(C727="Late Season Stage",'Calculation Sheet Crop 1'!$M$9,""))))</f>
        <v/>
      </c>
      <c r="F727">
        <f t="shared" si="144"/>
        <v>0</v>
      </c>
      <c r="P727">
        <f t="shared" si="145"/>
        <v>0</v>
      </c>
      <c r="Q727">
        <f t="shared" si="146"/>
        <v>0</v>
      </c>
      <c r="R727">
        <f t="shared" si="147"/>
        <v>0</v>
      </c>
      <c r="S727">
        <f t="shared" si="148"/>
        <v>0</v>
      </c>
      <c r="T727">
        <f t="shared" si="149"/>
        <v>0</v>
      </c>
      <c r="U727">
        <f t="shared" si="150"/>
        <v>0</v>
      </c>
      <c r="V727">
        <f t="shared" si="151"/>
        <v>0</v>
      </c>
      <c r="W727">
        <f t="shared" si="152"/>
        <v>0</v>
      </c>
      <c r="X727">
        <f t="shared" si="153"/>
        <v>0</v>
      </c>
      <c r="Y727">
        <f t="shared" si="154"/>
        <v>0</v>
      </c>
      <c r="Z727">
        <f t="shared" si="155"/>
        <v>0</v>
      </c>
      <c r="AA727">
        <f t="shared" si="156"/>
        <v>0</v>
      </c>
    </row>
    <row r="728" spans="2:27">
      <c r="B728" s="3">
        <v>43457</v>
      </c>
      <c r="C728" t="str">
        <f>IF(AND(B728&gt;='Calculation Sheet Crop 1'!$K$6,B728&lt;='Calculation Sheet Crop 1'!$L$6),"Initial Stage",IF(AND(B728+1&gt;'Calculation Sheet Crop 1'!$K$7,B728&lt;='Calculation Sheet Crop 1'!$L$7),"Crop Development Phase",IF(AND(B728+1&gt;'Calculation Sheet Crop 1'!$K$8,B728&lt;'Calculation Sheet Crop 1'!$L$8+1),"Mid Season",IF(AND(B728+1&gt;'Calculation Sheet Crop 1'!$K$9,B728-1&lt;'Calculation Sheet Crop 1'!$L$9),"Late Season Stage",""))))</f>
        <v/>
      </c>
      <c r="D728">
        <f>IF(MONTH(B728)=1,'General Calculation'!$E$22,IF(MONTH(B728)=2,'General Calculation'!$F$22,IF(MONTH(B728)=3,'General Calculation'!$G$22,IF(MONTH(B728)=4,'General Calculation'!$H$22,IF(MONTH(B728)=5,'General Calculation'!$I$22,IF(MONTH(B728)=6,'General Calculation'!$J$22,IF(MONTH(B728)=7,'General Calculation'!$K$22,IF(MONTH(B728)=8,'General Calculation'!$L$22,IF(MONTH(B728)=9,'General Calculation'!$M$22,IF(MONTH(B728)=10,'General Calculation'!$N$22,IF(MONTH(B728)=11,'General Calculation'!$O$22,IF(MONTH(B728)=12,'General Calculation'!$P$22,""))))))))))))</f>
        <v>5.07</v>
      </c>
      <c r="E728" t="str">
        <f>IF(C728="Initial Stage",'Calculation Sheet Crop 1'!$M$6,IF(C728="Crop Development Phase",'Calculation Sheet Crop 1'!$M$7,IF(C728="Mid Season",'Calculation Sheet Crop 1'!$M$8,IF(C728="Late Season Stage",'Calculation Sheet Crop 1'!$M$9,""))))</f>
        <v/>
      </c>
      <c r="F728">
        <f t="shared" si="144"/>
        <v>0</v>
      </c>
      <c r="P728">
        <f t="shared" si="145"/>
        <v>0</v>
      </c>
      <c r="Q728">
        <f t="shared" si="146"/>
        <v>0</v>
      </c>
      <c r="R728">
        <f t="shared" si="147"/>
        <v>0</v>
      </c>
      <c r="S728">
        <f t="shared" si="148"/>
        <v>0</v>
      </c>
      <c r="T728">
        <f t="shared" si="149"/>
        <v>0</v>
      </c>
      <c r="U728">
        <f t="shared" si="150"/>
        <v>0</v>
      </c>
      <c r="V728">
        <f t="shared" si="151"/>
        <v>0</v>
      </c>
      <c r="W728">
        <f t="shared" si="152"/>
        <v>0</v>
      </c>
      <c r="X728">
        <f t="shared" si="153"/>
        <v>0</v>
      </c>
      <c r="Y728">
        <f t="shared" si="154"/>
        <v>0</v>
      </c>
      <c r="Z728">
        <f t="shared" si="155"/>
        <v>0</v>
      </c>
      <c r="AA728">
        <f t="shared" si="156"/>
        <v>0</v>
      </c>
    </row>
    <row r="729" spans="2:27">
      <c r="B729" s="3">
        <v>43458</v>
      </c>
      <c r="C729" t="str">
        <f>IF(AND(B729&gt;='Calculation Sheet Crop 1'!$K$6,B729&lt;='Calculation Sheet Crop 1'!$L$6),"Initial Stage",IF(AND(B729+1&gt;'Calculation Sheet Crop 1'!$K$7,B729&lt;='Calculation Sheet Crop 1'!$L$7),"Crop Development Phase",IF(AND(B729+1&gt;'Calculation Sheet Crop 1'!$K$8,B729&lt;'Calculation Sheet Crop 1'!$L$8+1),"Mid Season",IF(AND(B729+1&gt;'Calculation Sheet Crop 1'!$K$9,B729-1&lt;'Calculation Sheet Crop 1'!$L$9),"Late Season Stage",""))))</f>
        <v/>
      </c>
      <c r="D729">
        <f>IF(MONTH(B729)=1,'General Calculation'!$E$22,IF(MONTH(B729)=2,'General Calculation'!$F$22,IF(MONTH(B729)=3,'General Calculation'!$G$22,IF(MONTH(B729)=4,'General Calculation'!$H$22,IF(MONTH(B729)=5,'General Calculation'!$I$22,IF(MONTH(B729)=6,'General Calculation'!$J$22,IF(MONTH(B729)=7,'General Calculation'!$K$22,IF(MONTH(B729)=8,'General Calculation'!$L$22,IF(MONTH(B729)=9,'General Calculation'!$M$22,IF(MONTH(B729)=10,'General Calculation'!$N$22,IF(MONTH(B729)=11,'General Calculation'!$O$22,IF(MONTH(B729)=12,'General Calculation'!$P$22,""))))))))))))</f>
        <v>5.07</v>
      </c>
      <c r="E729" t="str">
        <f>IF(C729="Initial Stage",'Calculation Sheet Crop 1'!$M$6,IF(C729="Crop Development Phase",'Calculation Sheet Crop 1'!$M$7,IF(C729="Mid Season",'Calculation Sheet Crop 1'!$M$8,IF(C729="Late Season Stage",'Calculation Sheet Crop 1'!$M$9,""))))</f>
        <v/>
      </c>
      <c r="F729">
        <f t="shared" si="144"/>
        <v>0</v>
      </c>
      <c r="P729">
        <f t="shared" si="145"/>
        <v>0</v>
      </c>
      <c r="Q729">
        <f t="shared" si="146"/>
        <v>0</v>
      </c>
      <c r="R729">
        <f t="shared" si="147"/>
        <v>0</v>
      </c>
      <c r="S729">
        <f t="shared" si="148"/>
        <v>0</v>
      </c>
      <c r="T729">
        <f t="shared" si="149"/>
        <v>0</v>
      </c>
      <c r="U729">
        <f t="shared" si="150"/>
        <v>0</v>
      </c>
      <c r="V729">
        <f t="shared" si="151"/>
        <v>0</v>
      </c>
      <c r="W729">
        <f t="shared" si="152"/>
        <v>0</v>
      </c>
      <c r="X729">
        <f t="shared" si="153"/>
        <v>0</v>
      </c>
      <c r="Y729">
        <f t="shared" si="154"/>
        <v>0</v>
      </c>
      <c r="Z729">
        <f t="shared" si="155"/>
        <v>0</v>
      </c>
      <c r="AA729">
        <f t="shared" si="156"/>
        <v>0</v>
      </c>
    </row>
    <row r="730" spans="2:27">
      <c r="B730" s="3">
        <v>43459</v>
      </c>
      <c r="C730" t="str">
        <f>IF(AND(B730&gt;='Calculation Sheet Crop 1'!$K$6,B730&lt;='Calculation Sheet Crop 1'!$L$6),"Initial Stage",IF(AND(B730+1&gt;'Calculation Sheet Crop 1'!$K$7,B730&lt;='Calculation Sheet Crop 1'!$L$7),"Crop Development Phase",IF(AND(B730+1&gt;'Calculation Sheet Crop 1'!$K$8,B730&lt;'Calculation Sheet Crop 1'!$L$8+1),"Mid Season",IF(AND(B730+1&gt;'Calculation Sheet Crop 1'!$K$9,B730-1&lt;'Calculation Sheet Crop 1'!$L$9),"Late Season Stage",""))))</f>
        <v/>
      </c>
      <c r="D730">
        <f>IF(MONTH(B730)=1,'General Calculation'!$E$22,IF(MONTH(B730)=2,'General Calculation'!$F$22,IF(MONTH(B730)=3,'General Calculation'!$G$22,IF(MONTH(B730)=4,'General Calculation'!$H$22,IF(MONTH(B730)=5,'General Calculation'!$I$22,IF(MONTH(B730)=6,'General Calculation'!$J$22,IF(MONTH(B730)=7,'General Calculation'!$K$22,IF(MONTH(B730)=8,'General Calculation'!$L$22,IF(MONTH(B730)=9,'General Calculation'!$M$22,IF(MONTH(B730)=10,'General Calculation'!$N$22,IF(MONTH(B730)=11,'General Calculation'!$O$22,IF(MONTH(B730)=12,'General Calculation'!$P$22,""))))))))))))</f>
        <v>5.07</v>
      </c>
      <c r="E730" t="str">
        <f>IF(C730="Initial Stage",'Calculation Sheet Crop 1'!$M$6,IF(C730="Crop Development Phase",'Calculation Sheet Crop 1'!$M$7,IF(C730="Mid Season",'Calculation Sheet Crop 1'!$M$8,IF(C730="Late Season Stage",'Calculation Sheet Crop 1'!$M$9,""))))</f>
        <v/>
      </c>
      <c r="F730">
        <f t="shared" si="144"/>
        <v>0</v>
      </c>
      <c r="P730">
        <f t="shared" si="145"/>
        <v>0</v>
      </c>
      <c r="Q730">
        <f t="shared" si="146"/>
        <v>0</v>
      </c>
      <c r="R730">
        <f t="shared" si="147"/>
        <v>0</v>
      </c>
      <c r="S730">
        <f t="shared" si="148"/>
        <v>0</v>
      </c>
      <c r="T730">
        <f t="shared" si="149"/>
        <v>0</v>
      </c>
      <c r="U730">
        <f t="shared" si="150"/>
        <v>0</v>
      </c>
      <c r="V730">
        <f t="shared" si="151"/>
        <v>0</v>
      </c>
      <c r="W730">
        <f t="shared" si="152"/>
        <v>0</v>
      </c>
      <c r="X730">
        <f t="shared" si="153"/>
        <v>0</v>
      </c>
      <c r="Y730">
        <f t="shared" si="154"/>
        <v>0</v>
      </c>
      <c r="Z730">
        <f t="shared" si="155"/>
        <v>0</v>
      </c>
      <c r="AA730">
        <f t="shared" si="156"/>
        <v>0</v>
      </c>
    </row>
    <row r="731" spans="2:27">
      <c r="B731" s="3">
        <v>43460</v>
      </c>
      <c r="C731" t="str">
        <f>IF(AND(B731&gt;='Calculation Sheet Crop 1'!$K$6,B731&lt;='Calculation Sheet Crop 1'!$L$6),"Initial Stage",IF(AND(B731+1&gt;'Calculation Sheet Crop 1'!$K$7,B731&lt;='Calculation Sheet Crop 1'!$L$7),"Crop Development Phase",IF(AND(B731+1&gt;'Calculation Sheet Crop 1'!$K$8,B731&lt;'Calculation Sheet Crop 1'!$L$8+1),"Mid Season",IF(AND(B731+1&gt;'Calculation Sheet Crop 1'!$K$9,B731-1&lt;'Calculation Sheet Crop 1'!$L$9),"Late Season Stage",""))))</f>
        <v/>
      </c>
      <c r="D731">
        <f>IF(MONTH(B731)=1,'General Calculation'!$E$22,IF(MONTH(B731)=2,'General Calculation'!$F$22,IF(MONTH(B731)=3,'General Calculation'!$G$22,IF(MONTH(B731)=4,'General Calculation'!$H$22,IF(MONTH(B731)=5,'General Calculation'!$I$22,IF(MONTH(B731)=6,'General Calculation'!$J$22,IF(MONTH(B731)=7,'General Calculation'!$K$22,IF(MONTH(B731)=8,'General Calculation'!$L$22,IF(MONTH(B731)=9,'General Calculation'!$M$22,IF(MONTH(B731)=10,'General Calculation'!$N$22,IF(MONTH(B731)=11,'General Calculation'!$O$22,IF(MONTH(B731)=12,'General Calculation'!$P$22,""))))))))))))</f>
        <v>5.07</v>
      </c>
      <c r="E731" t="str">
        <f>IF(C731="Initial Stage",'Calculation Sheet Crop 1'!$M$6,IF(C731="Crop Development Phase",'Calculation Sheet Crop 1'!$M$7,IF(C731="Mid Season",'Calculation Sheet Crop 1'!$M$8,IF(C731="Late Season Stage",'Calculation Sheet Crop 1'!$M$9,""))))</f>
        <v/>
      </c>
      <c r="F731">
        <f t="shared" si="144"/>
        <v>0</v>
      </c>
      <c r="P731">
        <f t="shared" si="145"/>
        <v>0</v>
      </c>
      <c r="Q731">
        <f t="shared" si="146"/>
        <v>0</v>
      </c>
      <c r="R731">
        <f t="shared" si="147"/>
        <v>0</v>
      </c>
      <c r="S731">
        <f t="shared" si="148"/>
        <v>0</v>
      </c>
      <c r="T731">
        <f t="shared" si="149"/>
        <v>0</v>
      </c>
      <c r="U731">
        <f t="shared" si="150"/>
        <v>0</v>
      </c>
      <c r="V731">
        <f t="shared" si="151"/>
        <v>0</v>
      </c>
      <c r="W731">
        <f t="shared" si="152"/>
        <v>0</v>
      </c>
      <c r="X731">
        <f t="shared" si="153"/>
        <v>0</v>
      </c>
      <c r="Y731">
        <f t="shared" si="154"/>
        <v>0</v>
      </c>
      <c r="Z731">
        <f t="shared" si="155"/>
        <v>0</v>
      </c>
      <c r="AA731">
        <f t="shared" si="156"/>
        <v>0</v>
      </c>
    </row>
    <row r="732" spans="2:27">
      <c r="B732" s="3">
        <v>43461</v>
      </c>
      <c r="C732" t="str">
        <f>IF(AND(B732&gt;='Calculation Sheet Crop 1'!$K$6,B732&lt;='Calculation Sheet Crop 1'!$L$6),"Initial Stage",IF(AND(B732+1&gt;'Calculation Sheet Crop 1'!$K$7,B732&lt;='Calculation Sheet Crop 1'!$L$7),"Crop Development Phase",IF(AND(B732+1&gt;'Calculation Sheet Crop 1'!$K$8,B732&lt;'Calculation Sheet Crop 1'!$L$8+1),"Mid Season",IF(AND(B732+1&gt;'Calculation Sheet Crop 1'!$K$9,B732-1&lt;'Calculation Sheet Crop 1'!$L$9),"Late Season Stage",""))))</f>
        <v/>
      </c>
      <c r="D732">
        <f>IF(MONTH(B732)=1,'General Calculation'!$E$22,IF(MONTH(B732)=2,'General Calculation'!$F$22,IF(MONTH(B732)=3,'General Calculation'!$G$22,IF(MONTH(B732)=4,'General Calculation'!$H$22,IF(MONTH(B732)=5,'General Calculation'!$I$22,IF(MONTH(B732)=6,'General Calculation'!$J$22,IF(MONTH(B732)=7,'General Calculation'!$K$22,IF(MONTH(B732)=8,'General Calculation'!$L$22,IF(MONTH(B732)=9,'General Calculation'!$M$22,IF(MONTH(B732)=10,'General Calculation'!$N$22,IF(MONTH(B732)=11,'General Calculation'!$O$22,IF(MONTH(B732)=12,'General Calculation'!$P$22,""))))))))))))</f>
        <v>5.07</v>
      </c>
      <c r="E732" t="str">
        <f>IF(C732="Initial Stage",'Calculation Sheet Crop 1'!$M$6,IF(C732="Crop Development Phase",'Calculation Sheet Crop 1'!$M$7,IF(C732="Mid Season",'Calculation Sheet Crop 1'!$M$8,IF(C732="Late Season Stage",'Calculation Sheet Crop 1'!$M$9,""))))</f>
        <v/>
      </c>
      <c r="F732">
        <f t="shared" si="144"/>
        <v>0</v>
      </c>
      <c r="P732">
        <f t="shared" si="145"/>
        <v>0</v>
      </c>
      <c r="Q732">
        <f t="shared" si="146"/>
        <v>0</v>
      </c>
      <c r="R732">
        <f t="shared" si="147"/>
        <v>0</v>
      </c>
      <c r="S732">
        <f t="shared" si="148"/>
        <v>0</v>
      </c>
      <c r="T732">
        <f t="shared" si="149"/>
        <v>0</v>
      </c>
      <c r="U732">
        <f t="shared" si="150"/>
        <v>0</v>
      </c>
      <c r="V732">
        <f t="shared" si="151"/>
        <v>0</v>
      </c>
      <c r="W732">
        <f t="shared" si="152"/>
        <v>0</v>
      </c>
      <c r="X732">
        <f t="shared" si="153"/>
        <v>0</v>
      </c>
      <c r="Y732">
        <f t="shared" si="154"/>
        <v>0</v>
      </c>
      <c r="Z732">
        <f t="shared" si="155"/>
        <v>0</v>
      </c>
      <c r="AA732">
        <f t="shared" si="156"/>
        <v>0</v>
      </c>
    </row>
    <row r="733" spans="2:27">
      <c r="B733" s="3">
        <v>43462</v>
      </c>
      <c r="C733" t="str">
        <f>IF(AND(B733&gt;='Calculation Sheet Crop 1'!$K$6,B733&lt;='Calculation Sheet Crop 1'!$L$6),"Initial Stage",IF(AND(B733+1&gt;'Calculation Sheet Crop 1'!$K$7,B733&lt;='Calculation Sheet Crop 1'!$L$7),"Crop Development Phase",IF(AND(B733+1&gt;'Calculation Sheet Crop 1'!$K$8,B733&lt;'Calculation Sheet Crop 1'!$L$8+1),"Mid Season",IF(AND(B733+1&gt;'Calculation Sheet Crop 1'!$K$9,B733-1&lt;'Calculation Sheet Crop 1'!$L$9),"Late Season Stage",""))))</f>
        <v/>
      </c>
      <c r="D733">
        <f>IF(MONTH(B733)=1,'General Calculation'!$E$22,IF(MONTH(B733)=2,'General Calculation'!$F$22,IF(MONTH(B733)=3,'General Calculation'!$G$22,IF(MONTH(B733)=4,'General Calculation'!$H$22,IF(MONTH(B733)=5,'General Calculation'!$I$22,IF(MONTH(B733)=6,'General Calculation'!$J$22,IF(MONTH(B733)=7,'General Calculation'!$K$22,IF(MONTH(B733)=8,'General Calculation'!$L$22,IF(MONTH(B733)=9,'General Calculation'!$M$22,IF(MONTH(B733)=10,'General Calculation'!$N$22,IF(MONTH(B733)=11,'General Calculation'!$O$22,IF(MONTH(B733)=12,'General Calculation'!$P$22,""))))))))))))</f>
        <v>5.07</v>
      </c>
      <c r="E733" t="str">
        <f>IF(C733="Initial Stage",'Calculation Sheet Crop 1'!$M$6,IF(C733="Crop Development Phase",'Calculation Sheet Crop 1'!$M$7,IF(C733="Mid Season",'Calculation Sheet Crop 1'!$M$8,IF(C733="Late Season Stage",'Calculation Sheet Crop 1'!$M$9,""))))</f>
        <v/>
      </c>
      <c r="F733">
        <f t="shared" si="144"/>
        <v>0</v>
      </c>
      <c r="P733">
        <f t="shared" si="145"/>
        <v>0</v>
      </c>
      <c r="Q733">
        <f t="shared" si="146"/>
        <v>0</v>
      </c>
      <c r="R733">
        <f t="shared" si="147"/>
        <v>0</v>
      </c>
      <c r="S733">
        <f t="shared" si="148"/>
        <v>0</v>
      </c>
      <c r="T733">
        <f t="shared" si="149"/>
        <v>0</v>
      </c>
      <c r="U733">
        <f t="shared" si="150"/>
        <v>0</v>
      </c>
      <c r="V733">
        <f t="shared" si="151"/>
        <v>0</v>
      </c>
      <c r="W733">
        <f t="shared" si="152"/>
        <v>0</v>
      </c>
      <c r="X733">
        <f t="shared" si="153"/>
        <v>0</v>
      </c>
      <c r="Y733">
        <f t="shared" si="154"/>
        <v>0</v>
      </c>
      <c r="Z733">
        <f t="shared" si="155"/>
        <v>0</v>
      </c>
      <c r="AA733">
        <f t="shared" si="156"/>
        <v>0</v>
      </c>
    </row>
    <row r="734" spans="2:27">
      <c r="B734" s="3">
        <v>43463</v>
      </c>
      <c r="C734" t="str">
        <f>IF(AND(B734&gt;='Calculation Sheet Crop 1'!$K$6,B734&lt;='Calculation Sheet Crop 1'!$L$6),"Initial Stage",IF(AND(B734+1&gt;'Calculation Sheet Crop 1'!$K$7,B734&lt;='Calculation Sheet Crop 1'!$L$7),"Crop Development Phase",IF(AND(B734+1&gt;'Calculation Sheet Crop 1'!$K$8,B734&lt;'Calculation Sheet Crop 1'!$L$8+1),"Mid Season",IF(AND(B734+1&gt;'Calculation Sheet Crop 1'!$K$9,B734-1&lt;'Calculation Sheet Crop 1'!$L$9),"Late Season Stage",""))))</f>
        <v/>
      </c>
      <c r="D734">
        <f>IF(MONTH(B734)=1,'General Calculation'!$E$22,IF(MONTH(B734)=2,'General Calculation'!$F$22,IF(MONTH(B734)=3,'General Calculation'!$G$22,IF(MONTH(B734)=4,'General Calculation'!$H$22,IF(MONTH(B734)=5,'General Calculation'!$I$22,IF(MONTH(B734)=6,'General Calculation'!$J$22,IF(MONTH(B734)=7,'General Calculation'!$K$22,IF(MONTH(B734)=8,'General Calculation'!$L$22,IF(MONTH(B734)=9,'General Calculation'!$M$22,IF(MONTH(B734)=10,'General Calculation'!$N$22,IF(MONTH(B734)=11,'General Calculation'!$O$22,IF(MONTH(B734)=12,'General Calculation'!$P$22,""))))))))))))</f>
        <v>5.07</v>
      </c>
      <c r="E734" t="str">
        <f>IF(C734="Initial Stage",'Calculation Sheet Crop 1'!$M$6,IF(C734="Crop Development Phase",'Calculation Sheet Crop 1'!$M$7,IF(C734="Mid Season",'Calculation Sheet Crop 1'!$M$8,IF(C734="Late Season Stage",'Calculation Sheet Crop 1'!$M$9,""))))</f>
        <v/>
      </c>
      <c r="F734">
        <f t="shared" si="144"/>
        <v>0</v>
      </c>
      <c r="P734">
        <f t="shared" si="145"/>
        <v>0</v>
      </c>
      <c r="Q734">
        <f t="shared" si="146"/>
        <v>0</v>
      </c>
      <c r="R734">
        <f t="shared" si="147"/>
        <v>0</v>
      </c>
      <c r="S734">
        <f t="shared" si="148"/>
        <v>0</v>
      </c>
      <c r="T734">
        <f t="shared" si="149"/>
        <v>0</v>
      </c>
      <c r="U734">
        <f t="shared" si="150"/>
        <v>0</v>
      </c>
      <c r="V734">
        <f t="shared" si="151"/>
        <v>0</v>
      </c>
      <c r="W734">
        <f t="shared" si="152"/>
        <v>0</v>
      </c>
      <c r="X734">
        <f t="shared" si="153"/>
        <v>0</v>
      </c>
      <c r="Y734">
        <f t="shared" si="154"/>
        <v>0</v>
      </c>
      <c r="Z734">
        <f t="shared" si="155"/>
        <v>0</v>
      </c>
      <c r="AA734">
        <f t="shared" si="156"/>
        <v>0</v>
      </c>
    </row>
    <row r="735" spans="2:27">
      <c r="B735" s="3">
        <v>43464</v>
      </c>
      <c r="C735" t="str">
        <f>IF(AND(B735&gt;='Calculation Sheet Crop 1'!$K$6,B735&lt;='Calculation Sheet Crop 1'!$L$6),"Initial Stage",IF(AND(B735+1&gt;'Calculation Sheet Crop 1'!$K$7,B735&lt;='Calculation Sheet Crop 1'!$L$7),"Crop Development Phase",IF(AND(B735+1&gt;'Calculation Sheet Crop 1'!$K$8,B735&lt;'Calculation Sheet Crop 1'!$L$8+1),"Mid Season",IF(AND(B735+1&gt;'Calculation Sheet Crop 1'!$K$9,B735-1&lt;'Calculation Sheet Crop 1'!$L$9),"Late Season Stage",""))))</f>
        <v/>
      </c>
      <c r="D735">
        <f>IF(MONTH(B735)=1,'General Calculation'!$E$22,IF(MONTH(B735)=2,'General Calculation'!$F$22,IF(MONTH(B735)=3,'General Calculation'!$G$22,IF(MONTH(B735)=4,'General Calculation'!$H$22,IF(MONTH(B735)=5,'General Calculation'!$I$22,IF(MONTH(B735)=6,'General Calculation'!$J$22,IF(MONTH(B735)=7,'General Calculation'!$K$22,IF(MONTH(B735)=8,'General Calculation'!$L$22,IF(MONTH(B735)=9,'General Calculation'!$M$22,IF(MONTH(B735)=10,'General Calculation'!$N$22,IF(MONTH(B735)=11,'General Calculation'!$O$22,IF(MONTH(B735)=12,'General Calculation'!$P$22,""))))))))))))</f>
        <v>5.07</v>
      </c>
      <c r="E735" t="str">
        <f>IF(C735="Initial Stage",'Calculation Sheet Crop 1'!$M$6,IF(C735="Crop Development Phase",'Calculation Sheet Crop 1'!$M$7,IF(C735="Mid Season",'Calculation Sheet Crop 1'!$M$8,IF(C735="Late Season Stage",'Calculation Sheet Crop 1'!$M$9,""))))</f>
        <v/>
      </c>
      <c r="F735">
        <f t="shared" si="144"/>
        <v>0</v>
      </c>
      <c r="P735">
        <f t="shared" si="145"/>
        <v>0</v>
      </c>
      <c r="Q735">
        <f t="shared" si="146"/>
        <v>0</v>
      </c>
      <c r="R735">
        <f t="shared" si="147"/>
        <v>0</v>
      </c>
      <c r="S735">
        <f t="shared" si="148"/>
        <v>0</v>
      </c>
      <c r="T735">
        <f t="shared" si="149"/>
        <v>0</v>
      </c>
      <c r="U735">
        <f t="shared" si="150"/>
        <v>0</v>
      </c>
      <c r="V735">
        <f t="shared" si="151"/>
        <v>0</v>
      </c>
      <c r="W735">
        <f t="shared" si="152"/>
        <v>0</v>
      </c>
      <c r="X735">
        <f t="shared" si="153"/>
        <v>0</v>
      </c>
      <c r="Y735">
        <f t="shared" si="154"/>
        <v>0</v>
      </c>
      <c r="Z735">
        <f t="shared" si="155"/>
        <v>0</v>
      </c>
      <c r="AA735">
        <f t="shared" si="156"/>
        <v>0</v>
      </c>
    </row>
    <row r="736" spans="2:27">
      <c r="B736" s="3">
        <v>43465</v>
      </c>
      <c r="C736" t="str">
        <f>IF(AND(B736&gt;='Calculation Sheet Crop 1'!$K$6,B736&lt;='Calculation Sheet Crop 1'!$L$6),"Initial Stage",IF(AND(B736+1&gt;'Calculation Sheet Crop 1'!$K$7,B736&lt;='Calculation Sheet Crop 1'!$L$7),"Crop Development Phase",IF(AND(B736+1&gt;'Calculation Sheet Crop 1'!$K$8,B736&lt;'Calculation Sheet Crop 1'!$L$8+1),"Mid Season",IF(AND(B736+1&gt;'Calculation Sheet Crop 1'!$K$9,B736-1&lt;'Calculation Sheet Crop 1'!$L$9),"Late Season Stage",""))))</f>
        <v/>
      </c>
      <c r="D736">
        <f>IF(MONTH(B736)=1,'General Calculation'!$E$22,IF(MONTH(B736)=2,'General Calculation'!$F$22,IF(MONTH(B736)=3,'General Calculation'!$G$22,IF(MONTH(B736)=4,'General Calculation'!$H$22,IF(MONTH(B736)=5,'General Calculation'!$I$22,IF(MONTH(B736)=6,'General Calculation'!$J$22,IF(MONTH(B736)=7,'General Calculation'!$K$22,IF(MONTH(B736)=8,'General Calculation'!$L$22,IF(MONTH(B736)=9,'General Calculation'!$M$22,IF(MONTH(B736)=10,'General Calculation'!$N$22,IF(MONTH(B736)=11,'General Calculation'!$O$22,IF(MONTH(B736)=12,'General Calculation'!$P$22,""))))))))))))</f>
        <v>5.07</v>
      </c>
      <c r="E736" t="str">
        <f>IF(C736="Initial Stage",'Calculation Sheet Crop 1'!$M$6,IF(C736="Crop Development Phase",'Calculation Sheet Crop 1'!$M$7,IF(C736="Mid Season",'Calculation Sheet Crop 1'!$M$8,IF(C736="Late Season Stage",'Calculation Sheet Crop 1'!$M$9,""))))</f>
        <v/>
      </c>
      <c r="F736">
        <f t="shared" si="144"/>
        <v>0</v>
      </c>
      <c r="P736">
        <f t="shared" si="145"/>
        <v>0</v>
      </c>
      <c r="Q736">
        <f t="shared" si="146"/>
        <v>0</v>
      </c>
      <c r="R736">
        <f t="shared" si="147"/>
        <v>0</v>
      </c>
      <c r="S736">
        <f t="shared" si="148"/>
        <v>0</v>
      </c>
      <c r="T736">
        <f t="shared" si="149"/>
        <v>0</v>
      </c>
      <c r="U736">
        <f t="shared" si="150"/>
        <v>0</v>
      </c>
      <c r="V736">
        <f t="shared" si="151"/>
        <v>0</v>
      </c>
      <c r="W736">
        <f t="shared" si="152"/>
        <v>0</v>
      </c>
      <c r="X736">
        <f t="shared" si="153"/>
        <v>0</v>
      </c>
      <c r="Y736">
        <f t="shared" si="154"/>
        <v>0</v>
      </c>
      <c r="Z736">
        <f t="shared" si="155"/>
        <v>0</v>
      </c>
      <c r="AA736">
        <f t="shared" si="156"/>
        <v>0</v>
      </c>
    </row>
    <row r="737" spans="2:27">
      <c r="B737" s="3">
        <v>43466</v>
      </c>
      <c r="C737" t="str">
        <f>IF(AND(B737&gt;='Calculation Sheet Crop 1'!$K$6,B737&lt;='Calculation Sheet Crop 1'!$L$6),"Initial Stage",IF(AND(B737+1&gt;'Calculation Sheet Crop 1'!$K$7,B737&lt;='Calculation Sheet Crop 1'!$L$7),"Crop Development Phase",IF(AND(B737+1&gt;'Calculation Sheet Crop 1'!$K$8,B737&lt;'Calculation Sheet Crop 1'!$L$8+1),"Mid Season",IF(AND(B737+1&gt;'Calculation Sheet Crop 1'!$K$9,B737-1&lt;'Calculation Sheet Crop 1'!$L$9),"Late Season Stage",""))))</f>
        <v/>
      </c>
      <c r="D737">
        <f>IF(MONTH(B737)=1,'General Calculation'!$E$22,IF(MONTH(B737)=2,'General Calculation'!$F$22,IF(MONTH(B737)=3,'General Calculation'!$G$22,IF(MONTH(B737)=4,'General Calculation'!$H$22,IF(MONTH(B737)=5,'General Calculation'!$I$22,IF(MONTH(B737)=6,'General Calculation'!$J$22,IF(MONTH(B737)=7,'General Calculation'!$K$22,IF(MONTH(B737)=8,'General Calculation'!$L$22,IF(MONTH(B737)=9,'General Calculation'!$M$22,IF(MONTH(B737)=10,'General Calculation'!$N$22,IF(MONTH(B737)=11,'General Calculation'!$O$22,IF(MONTH(B737)=12,'General Calculation'!$P$22,""))))))))))))</f>
        <v>5.07</v>
      </c>
      <c r="E737" t="str">
        <f>IF(C737="Initial Stage",'Calculation Sheet Crop 1'!$M$6,IF(C737="Crop Development Phase",'Calculation Sheet Crop 1'!$M$7,IF(C737="Mid Season",'Calculation Sheet Crop 1'!$M$8,IF(C737="Late Season Stage",'Calculation Sheet Crop 1'!$M$9,""))))</f>
        <v/>
      </c>
      <c r="F737">
        <f t="shared" si="144"/>
        <v>0</v>
      </c>
      <c r="P737">
        <f t="shared" si="145"/>
        <v>0</v>
      </c>
      <c r="Q737">
        <f t="shared" si="146"/>
        <v>0</v>
      </c>
      <c r="R737">
        <f t="shared" si="147"/>
        <v>0</v>
      </c>
      <c r="S737">
        <f t="shared" si="148"/>
        <v>0</v>
      </c>
      <c r="T737">
        <f t="shared" si="149"/>
        <v>0</v>
      </c>
      <c r="U737">
        <f t="shared" si="150"/>
        <v>0</v>
      </c>
      <c r="V737">
        <f t="shared" si="151"/>
        <v>0</v>
      </c>
      <c r="W737">
        <f t="shared" si="152"/>
        <v>0</v>
      </c>
      <c r="X737">
        <f t="shared" si="153"/>
        <v>0</v>
      </c>
      <c r="Y737">
        <f t="shared" si="154"/>
        <v>0</v>
      </c>
      <c r="Z737">
        <f t="shared" si="155"/>
        <v>0</v>
      </c>
      <c r="AA737">
        <f t="shared" si="156"/>
        <v>0</v>
      </c>
    </row>
    <row r="738" spans="2:27">
      <c r="B738" s="3">
        <v>43467</v>
      </c>
      <c r="C738" t="str">
        <f>IF(AND(B738&gt;='Calculation Sheet Crop 1'!$K$6,B738&lt;='Calculation Sheet Crop 1'!$L$6),"Initial Stage",IF(AND(B738+1&gt;'Calculation Sheet Crop 1'!$K$7,B738&lt;='Calculation Sheet Crop 1'!$L$7),"Crop Development Phase",IF(AND(B738+1&gt;'Calculation Sheet Crop 1'!$K$8,B738&lt;'Calculation Sheet Crop 1'!$L$8+1),"Mid Season",IF(AND(B738+1&gt;'Calculation Sheet Crop 1'!$K$9,B738-1&lt;'Calculation Sheet Crop 1'!$L$9),"Late Season Stage",""))))</f>
        <v/>
      </c>
      <c r="D738">
        <f>IF(MONTH(B738)=1,'General Calculation'!$E$22,IF(MONTH(B738)=2,'General Calculation'!$F$22,IF(MONTH(B738)=3,'General Calculation'!$G$22,IF(MONTH(B738)=4,'General Calculation'!$H$22,IF(MONTH(B738)=5,'General Calculation'!$I$22,IF(MONTH(B738)=6,'General Calculation'!$J$22,IF(MONTH(B738)=7,'General Calculation'!$K$22,IF(MONTH(B738)=8,'General Calculation'!$L$22,IF(MONTH(B738)=9,'General Calculation'!$M$22,IF(MONTH(B738)=10,'General Calculation'!$N$22,IF(MONTH(B738)=11,'General Calculation'!$O$22,IF(MONTH(B738)=12,'General Calculation'!$P$22,""))))))))))))</f>
        <v>5.07</v>
      </c>
      <c r="E738" t="str">
        <f>IF(C738="Initial Stage",'Calculation Sheet Crop 1'!$M$6,IF(C738="Crop Development Phase",'Calculation Sheet Crop 1'!$M$7,IF(C738="Mid Season",'Calculation Sheet Crop 1'!$M$8,IF(C738="Late Season Stage",'Calculation Sheet Crop 1'!$M$9,""))))</f>
        <v/>
      </c>
      <c r="F738">
        <f t="shared" si="144"/>
        <v>0</v>
      </c>
      <c r="P738">
        <f t="shared" si="145"/>
        <v>0</v>
      </c>
      <c r="Q738">
        <f t="shared" si="146"/>
        <v>0</v>
      </c>
      <c r="R738">
        <f t="shared" si="147"/>
        <v>0</v>
      </c>
      <c r="S738">
        <f t="shared" si="148"/>
        <v>0</v>
      </c>
      <c r="T738">
        <f t="shared" si="149"/>
        <v>0</v>
      </c>
      <c r="U738">
        <f t="shared" si="150"/>
        <v>0</v>
      </c>
      <c r="V738">
        <f t="shared" si="151"/>
        <v>0</v>
      </c>
      <c r="W738">
        <f t="shared" si="152"/>
        <v>0</v>
      </c>
      <c r="X738">
        <f t="shared" si="153"/>
        <v>0</v>
      </c>
      <c r="Y738">
        <f t="shared" si="154"/>
        <v>0</v>
      </c>
      <c r="Z738">
        <f t="shared" si="155"/>
        <v>0</v>
      </c>
      <c r="AA738">
        <f t="shared" si="156"/>
        <v>0</v>
      </c>
    </row>
    <row r="739" spans="2:27">
      <c r="B739" s="3">
        <v>43468</v>
      </c>
      <c r="C739" t="str">
        <f>IF(AND(B739&gt;='Calculation Sheet Crop 1'!$K$6,B739&lt;='Calculation Sheet Crop 1'!$L$6),"Initial Stage",IF(AND(B739+1&gt;'Calculation Sheet Crop 1'!$K$7,B739&lt;='Calculation Sheet Crop 1'!$L$7),"Crop Development Phase",IF(AND(B739+1&gt;'Calculation Sheet Crop 1'!$K$8,B739&lt;'Calculation Sheet Crop 1'!$L$8+1),"Mid Season",IF(AND(B739+1&gt;'Calculation Sheet Crop 1'!$K$9,B739-1&lt;'Calculation Sheet Crop 1'!$L$9),"Late Season Stage",""))))</f>
        <v/>
      </c>
      <c r="D739">
        <f>IF(MONTH(B739)=1,'General Calculation'!$E$22,IF(MONTH(B739)=2,'General Calculation'!$F$22,IF(MONTH(B739)=3,'General Calculation'!$G$22,IF(MONTH(B739)=4,'General Calculation'!$H$22,IF(MONTH(B739)=5,'General Calculation'!$I$22,IF(MONTH(B739)=6,'General Calculation'!$J$22,IF(MONTH(B739)=7,'General Calculation'!$K$22,IF(MONTH(B739)=8,'General Calculation'!$L$22,IF(MONTH(B739)=9,'General Calculation'!$M$22,IF(MONTH(B739)=10,'General Calculation'!$N$22,IF(MONTH(B739)=11,'General Calculation'!$O$22,IF(MONTH(B739)=12,'General Calculation'!$P$22,""))))))))))))</f>
        <v>5.07</v>
      </c>
      <c r="E739" t="str">
        <f>IF(C739="Initial Stage",'Calculation Sheet Crop 1'!$M$6,IF(C739="Crop Development Phase",'Calculation Sheet Crop 1'!$M$7,IF(C739="Mid Season",'Calculation Sheet Crop 1'!$M$8,IF(C739="Late Season Stage",'Calculation Sheet Crop 1'!$M$9,""))))</f>
        <v/>
      </c>
      <c r="F739">
        <f t="shared" si="144"/>
        <v>0</v>
      </c>
      <c r="P739">
        <f t="shared" si="145"/>
        <v>0</v>
      </c>
      <c r="Q739">
        <f t="shared" si="146"/>
        <v>0</v>
      </c>
      <c r="R739">
        <f t="shared" si="147"/>
        <v>0</v>
      </c>
      <c r="S739">
        <f t="shared" si="148"/>
        <v>0</v>
      </c>
      <c r="T739">
        <f t="shared" si="149"/>
        <v>0</v>
      </c>
      <c r="U739">
        <f t="shared" si="150"/>
        <v>0</v>
      </c>
      <c r="V739">
        <f t="shared" si="151"/>
        <v>0</v>
      </c>
      <c r="W739">
        <f t="shared" si="152"/>
        <v>0</v>
      </c>
      <c r="X739">
        <f t="shared" si="153"/>
        <v>0</v>
      </c>
      <c r="Y739">
        <f t="shared" si="154"/>
        <v>0</v>
      </c>
      <c r="Z739">
        <f t="shared" si="155"/>
        <v>0</v>
      </c>
      <c r="AA739">
        <f t="shared" si="156"/>
        <v>0</v>
      </c>
    </row>
    <row r="740" spans="2:27">
      <c r="B740" s="3">
        <v>43469</v>
      </c>
      <c r="C740" t="str">
        <f>IF(AND(B740&gt;='Calculation Sheet Crop 1'!$K$6,B740&lt;='Calculation Sheet Crop 1'!$L$6),"Initial Stage",IF(AND(B740+1&gt;'Calculation Sheet Crop 1'!$K$7,B740&lt;='Calculation Sheet Crop 1'!$L$7),"Crop Development Phase",IF(AND(B740+1&gt;'Calculation Sheet Crop 1'!$K$8,B740&lt;'Calculation Sheet Crop 1'!$L$8+1),"Mid Season",IF(AND(B740+1&gt;'Calculation Sheet Crop 1'!$K$9,B740-1&lt;'Calculation Sheet Crop 1'!$L$9),"Late Season Stage",""))))</f>
        <v/>
      </c>
      <c r="D740">
        <f>IF(MONTH(B740)=1,'General Calculation'!$E$22,IF(MONTH(B740)=2,'General Calculation'!$F$22,IF(MONTH(B740)=3,'General Calculation'!$G$22,IF(MONTH(B740)=4,'General Calculation'!$H$22,IF(MONTH(B740)=5,'General Calculation'!$I$22,IF(MONTH(B740)=6,'General Calculation'!$J$22,IF(MONTH(B740)=7,'General Calculation'!$K$22,IF(MONTH(B740)=8,'General Calculation'!$L$22,IF(MONTH(B740)=9,'General Calculation'!$M$22,IF(MONTH(B740)=10,'General Calculation'!$N$22,IF(MONTH(B740)=11,'General Calculation'!$O$22,IF(MONTH(B740)=12,'General Calculation'!$P$22,""))))))))))))</f>
        <v>5.07</v>
      </c>
      <c r="E740" t="str">
        <f>IF(C740="Initial Stage",'Calculation Sheet Crop 1'!$M$6,IF(C740="Crop Development Phase",'Calculation Sheet Crop 1'!$M$7,IF(C740="Mid Season",'Calculation Sheet Crop 1'!$M$8,IF(C740="Late Season Stage",'Calculation Sheet Crop 1'!$M$9,""))))</f>
        <v/>
      </c>
      <c r="F740">
        <f t="shared" si="144"/>
        <v>0</v>
      </c>
      <c r="P740">
        <f t="shared" si="145"/>
        <v>0</v>
      </c>
      <c r="Q740">
        <f t="shared" si="146"/>
        <v>0</v>
      </c>
      <c r="R740">
        <f t="shared" si="147"/>
        <v>0</v>
      </c>
      <c r="S740">
        <f t="shared" si="148"/>
        <v>0</v>
      </c>
      <c r="T740">
        <f t="shared" si="149"/>
        <v>0</v>
      </c>
      <c r="U740">
        <f t="shared" si="150"/>
        <v>0</v>
      </c>
      <c r="V740">
        <f t="shared" si="151"/>
        <v>0</v>
      </c>
      <c r="W740">
        <f t="shared" si="152"/>
        <v>0</v>
      </c>
      <c r="X740">
        <f t="shared" si="153"/>
        <v>0</v>
      </c>
      <c r="Y740">
        <f t="shared" si="154"/>
        <v>0</v>
      </c>
      <c r="Z740">
        <f t="shared" si="155"/>
        <v>0</v>
      </c>
      <c r="AA740">
        <f t="shared" si="156"/>
        <v>0</v>
      </c>
    </row>
    <row r="741" spans="2:27">
      <c r="B741" s="3">
        <v>43470</v>
      </c>
      <c r="C741" t="str">
        <f>IF(AND(B741&gt;='Calculation Sheet Crop 1'!$K$6,B741&lt;='Calculation Sheet Crop 1'!$L$6),"Initial Stage",IF(AND(B741+1&gt;'Calculation Sheet Crop 1'!$K$7,B741&lt;='Calculation Sheet Crop 1'!$L$7),"Crop Development Phase",IF(AND(B741+1&gt;'Calculation Sheet Crop 1'!$K$8,B741&lt;'Calculation Sheet Crop 1'!$L$8+1),"Mid Season",IF(AND(B741+1&gt;'Calculation Sheet Crop 1'!$K$9,B741-1&lt;'Calculation Sheet Crop 1'!$L$9),"Late Season Stage",""))))</f>
        <v/>
      </c>
      <c r="D741">
        <f>IF(MONTH(B741)=1,'General Calculation'!$E$22,IF(MONTH(B741)=2,'General Calculation'!$F$22,IF(MONTH(B741)=3,'General Calculation'!$G$22,IF(MONTH(B741)=4,'General Calculation'!$H$22,IF(MONTH(B741)=5,'General Calculation'!$I$22,IF(MONTH(B741)=6,'General Calculation'!$J$22,IF(MONTH(B741)=7,'General Calculation'!$K$22,IF(MONTH(B741)=8,'General Calculation'!$L$22,IF(MONTH(B741)=9,'General Calculation'!$M$22,IF(MONTH(B741)=10,'General Calculation'!$N$22,IF(MONTH(B741)=11,'General Calculation'!$O$22,IF(MONTH(B741)=12,'General Calculation'!$P$22,""))))))))))))</f>
        <v>5.07</v>
      </c>
      <c r="E741" t="str">
        <f>IF(C741="Initial Stage",'Calculation Sheet Crop 1'!$M$6,IF(C741="Crop Development Phase",'Calculation Sheet Crop 1'!$M$7,IF(C741="Mid Season",'Calculation Sheet Crop 1'!$M$8,IF(C741="Late Season Stage",'Calculation Sheet Crop 1'!$M$9,""))))</f>
        <v/>
      </c>
      <c r="F741">
        <f t="shared" si="144"/>
        <v>0</v>
      </c>
      <c r="P741">
        <f t="shared" si="145"/>
        <v>0</v>
      </c>
      <c r="Q741">
        <f t="shared" si="146"/>
        <v>0</v>
      </c>
      <c r="R741">
        <f t="shared" si="147"/>
        <v>0</v>
      </c>
      <c r="S741">
        <f t="shared" si="148"/>
        <v>0</v>
      </c>
      <c r="T741">
        <f t="shared" si="149"/>
        <v>0</v>
      </c>
      <c r="U741">
        <f t="shared" si="150"/>
        <v>0</v>
      </c>
      <c r="V741">
        <f t="shared" si="151"/>
        <v>0</v>
      </c>
      <c r="W741">
        <f t="shared" si="152"/>
        <v>0</v>
      </c>
      <c r="X741">
        <f t="shared" si="153"/>
        <v>0</v>
      </c>
      <c r="Y741">
        <f t="shared" si="154"/>
        <v>0</v>
      </c>
      <c r="Z741">
        <f t="shared" si="155"/>
        <v>0</v>
      </c>
      <c r="AA741">
        <f t="shared" si="156"/>
        <v>0</v>
      </c>
    </row>
    <row r="742" spans="2:27">
      <c r="B742" s="3">
        <v>43471</v>
      </c>
      <c r="C742" t="str">
        <f>IF(AND(B742&gt;='Calculation Sheet Crop 1'!$K$6,B742&lt;='Calculation Sheet Crop 1'!$L$6),"Initial Stage",IF(AND(B742+1&gt;'Calculation Sheet Crop 1'!$K$7,B742&lt;='Calculation Sheet Crop 1'!$L$7),"Crop Development Phase",IF(AND(B742+1&gt;'Calculation Sheet Crop 1'!$K$8,B742&lt;'Calculation Sheet Crop 1'!$L$8+1),"Mid Season",IF(AND(B742+1&gt;'Calculation Sheet Crop 1'!$K$9,B742-1&lt;'Calculation Sheet Crop 1'!$L$9),"Late Season Stage",""))))</f>
        <v/>
      </c>
      <c r="D742">
        <f>IF(MONTH(B742)=1,'General Calculation'!$E$22,IF(MONTH(B742)=2,'General Calculation'!$F$22,IF(MONTH(B742)=3,'General Calculation'!$G$22,IF(MONTH(B742)=4,'General Calculation'!$H$22,IF(MONTH(B742)=5,'General Calculation'!$I$22,IF(MONTH(B742)=6,'General Calculation'!$J$22,IF(MONTH(B742)=7,'General Calculation'!$K$22,IF(MONTH(B742)=8,'General Calculation'!$L$22,IF(MONTH(B742)=9,'General Calculation'!$M$22,IF(MONTH(B742)=10,'General Calculation'!$N$22,IF(MONTH(B742)=11,'General Calculation'!$O$22,IF(MONTH(B742)=12,'General Calculation'!$P$22,""))))))))))))</f>
        <v>5.07</v>
      </c>
      <c r="E742" t="str">
        <f>IF(C742="Initial Stage",'Calculation Sheet Crop 1'!$M$6,IF(C742="Crop Development Phase",'Calculation Sheet Crop 1'!$M$7,IF(C742="Mid Season",'Calculation Sheet Crop 1'!$M$8,IF(C742="Late Season Stage",'Calculation Sheet Crop 1'!$M$9,""))))</f>
        <v/>
      </c>
      <c r="F742">
        <f t="shared" si="144"/>
        <v>0</v>
      </c>
      <c r="P742">
        <f t="shared" si="145"/>
        <v>0</v>
      </c>
      <c r="Q742">
        <f t="shared" si="146"/>
        <v>0</v>
      </c>
      <c r="R742">
        <f t="shared" si="147"/>
        <v>0</v>
      </c>
      <c r="S742">
        <f t="shared" si="148"/>
        <v>0</v>
      </c>
      <c r="T742">
        <f t="shared" si="149"/>
        <v>0</v>
      </c>
      <c r="U742">
        <f t="shared" si="150"/>
        <v>0</v>
      </c>
      <c r="V742">
        <f t="shared" si="151"/>
        <v>0</v>
      </c>
      <c r="W742">
        <f t="shared" si="152"/>
        <v>0</v>
      </c>
      <c r="X742">
        <f t="shared" si="153"/>
        <v>0</v>
      </c>
      <c r="Y742">
        <f t="shared" si="154"/>
        <v>0</v>
      </c>
      <c r="Z742">
        <f t="shared" si="155"/>
        <v>0</v>
      </c>
      <c r="AA742">
        <f t="shared" si="156"/>
        <v>0</v>
      </c>
    </row>
    <row r="743" spans="2:27">
      <c r="B743" s="3">
        <v>43472</v>
      </c>
      <c r="C743" t="str">
        <f>IF(AND(B743&gt;='Calculation Sheet Crop 1'!$K$6,B743&lt;='Calculation Sheet Crop 1'!$L$6),"Initial Stage",IF(AND(B743+1&gt;'Calculation Sheet Crop 1'!$K$7,B743&lt;='Calculation Sheet Crop 1'!$L$7),"Crop Development Phase",IF(AND(B743+1&gt;'Calculation Sheet Crop 1'!$K$8,B743&lt;'Calculation Sheet Crop 1'!$L$8+1),"Mid Season",IF(AND(B743+1&gt;'Calculation Sheet Crop 1'!$K$9,B743-1&lt;'Calculation Sheet Crop 1'!$L$9),"Late Season Stage",""))))</f>
        <v/>
      </c>
      <c r="D743">
        <f>IF(MONTH(B743)=1,'General Calculation'!$E$22,IF(MONTH(B743)=2,'General Calculation'!$F$22,IF(MONTH(B743)=3,'General Calculation'!$G$22,IF(MONTH(B743)=4,'General Calculation'!$H$22,IF(MONTH(B743)=5,'General Calculation'!$I$22,IF(MONTH(B743)=6,'General Calculation'!$J$22,IF(MONTH(B743)=7,'General Calculation'!$K$22,IF(MONTH(B743)=8,'General Calculation'!$L$22,IF(MONTH(B743)=9,'General Calculation'!$M$22,IF(MONTH(B743)=10,'General Calculation'!$N$22,IF(MONTH(B743)=11,'General Calculation'!$O$22,IF(MONTH(B743)=12,'General Calculation'!$P$22,""))))))))))))</f>
        <v>5.07</v>
      </c>
      <c r="E743" t="str">
        <f>IF(C743="Initial Stage",'Calculation Sheet Crop 1'!$M$6,IF(C743="Crop Development Phase",'Calculation Sheet Crop 1'!$M$7,IF(C743="Mid Season",'Calculation Sheet Crop 1'!$M$8,IF(C743="Late Season Stage",'Calculation Sheet Crop 1'!$M$9,""))))</f>
        <v/>
      </c>
      <c r="F743">
        <f t="shared" si="144"/>
        <v>0</v>
      </c>
      <c r="P743">
        <f t="shared" si="145"/>
        <v>0</v>
      </c>
      <c r="Q743">
        <f t="shared" si="146"/>
        <v>0</v>
      </c>
      <c r="R743">
        <f t="shared" si="147"/>
        <v>0</v>
      </c>
      <c r="S743">
        <f t="shared" si="148"/>
        <v>0</v>
      </c>
      <c r="T743">
        <f t="shared" si="149"/>
        <v>0</v>
      </c>
      <c r="U743">
        <f t="shared" si="150"/>
        <v>0</v>
      </c>
      <c r="V743">
        <f t="shared" si="151"/>
        <v>0</v>
      </c>
      <c r="W743">
        <f t="shared" si="152"/>
        <v>0</v>
      </c>
      <c r="X743">
        <f t="shared" si="153"/>
        <v>0</v>
      </c>
      <c r="Y743">
        <f t="shared" si="154"/>
        <v>0</v>
      </c>
      <c r="Z743">
        <f t="shared" si="155"/>
        <v>0</v>
      </c>
      <c r="AA743">
        <f t="shared" si="156"/>
        <v>0</v>
      </c>
    </row>
    <row r="744" spans="2:27">
      <c r="B744" s="3">
        <v>43473</v>
      </c>
      <c r="C744" t="str">
        <f>IF(AND(B744&gt;='Calculation Sheet Crop 1'!$K$6,B744&lt;='Calculation Sheet Crop 1'!$L$6),"Initial Stage",IF(AND(B744+1&gt;'Calculation Sheet Crop 1'!$K$7,B744&lt;='Calculation Sheet Crop 1'!$L$7),"Crop Development Phase",IF(AND(B744+1&gt;'Calculation Sheet Crop 1'!$K$8,B744&lt;'Calculation Sheet Crop 1'!$L$8+1),"Mid Season",IF(AND(B744+1&gt;'Calculation Sheet Crop 1'!$K$9,B744-1&lt;'Calculation Sheet Crop 1'!$L$9),"Late Season Stage",""))))</f>
        <v/>
      </c>
      <c r="D744">
        <f>IF(MONTH(B744)=1,'General Calculation'!$E$22,IF(MONTH(B744)=2,'General Calculation'!$F$22,IF(MONTH(B744)=3,'General Calculation'!$G$22,IF(MONTH(B744)=4,'General Calculation'!$H$22,IF(MONTH(B744)=5,'General Calculation'!$I$22,IF(MONTH(B744)=6,'General Calculation'!$J$22,IF(MONTH(B744)=7,'General Calculation'!$K$22,IF(MONTH(B744)=8,'General Calculation'!$L$22,IF(MONTH(B744)=9,'General Calculation'!$M$22,IF(MONTH(B744)=10,'General Calculation'!$N$22,IF(MONTH(B744)=11,'General Calculation'!$O$22,IF(MONTH(B744)=12,'General Calculation'!$P$22,""))))))))))))</f>
        <v>5.07</v>
      </c>
      <c r="E744" t="str">
        <f>IF(C744="Initial Stage",'Calculation Sheet Crop 1'!$M$6,IF(C744="Crop Development Phase",'Calculation Sheet Crop 1'!$M$7,IF(C744="Mid Season",'Calculation Sheet Crop 1'!$M$8,IF(C744="Late Season Stage",'Calculation Sheet Crop 1'!$M$9,""))))</f>
        <v/>
      </c>
      <c r="F744">
        <f t="shared" si="144"/>
        <v>0</v>
      </c>
      <c r="P744">
        <f t="shared" si="145"/>
        <v>0</v>
      </c>
      <c r="Q744">
        <f t="shared" si="146"/>
        <v>0</v>
      </c>
      <c r="R744">
        <f t="shared" si="147"/>
        <v>0</v>
      </c>
      <c r="S744">
        <f t="shared" si="148"/>
        <v>0</v>
      </c>
      <c r="T744">
        <f t="shared" si="149"/>
        <v>0</v>
      </c>
      <c r="U744">
        <f t="shared" si="150"/>
        <v>0</v>
      </c>
      <c r="V744">
        <f t="shared" si="151"/>
        <v>0</v>
      </c>
      <c r="W744">
        <f t="shared" si="152"/>
        <v>0</v>
      </c>
      <c r="X744">
        <f t="shared" si="153"/>
        <v>0</v>
      </c>
      <c r="Y744">
        <f t="shared" si="154"/>
        <v>0</v>
      </c>
      <c r="Z744">
        <f t="shared" si="155"/>
        <v>0</v>
      </c>
      <c r="AA744">
        <f t="shared" si="156"/>
        <v>0</v>
      </c>
    </row>
    <row r="745" spans="2:27">
      <c r="B745" s="3">
        <v>43474</v>
      </c>
      <c r="C745" t="str">
        <f>IF(AND(B745&gt;='Calculation Sheet Crop 1'!$K$6,B745&lt;='Calculation Sheet Crop 1'!$L$6),"Initial Stage",IF(AND(B745+1&gt;'Calculation Sheet Crop 1'!$K$7,B745&lt;='Calculation Sheet Crop 1'!$L$7),"Crop Development Phase",IF(AND(B745+1&gt;'Calculation Sheet Crop 1'!$K$8,B745&lt;'Calculation Sheet Crop 1'!$L$8+1),"Mid Season",IF(AND(B745+1&gt;'Calculation Sheet Crop 1'!$K$9,B745-1&lt;'Calculation Sheet Crop 1'!$L$9),"Late Season Stage",""))))</f>
        <v/>
      </c>
      <c r="D745">
        <f>IF(MONTH(B745)=1,'General Calculation'!$E$22,IF(MONTH(B745)=2,'General Calculation'!$F$22,IF(MONTH(B745)=3,'General Calculation'!$G$22,IF(MONTH(B745)=4,'General Calculation'!$H$22,IF(MONTH(B745)=5,'General Calculation'!$I$22,IF(MONTH(B745)=6,'General Calculation'!$J$22,IF(MONTH(B745)=7,'General Calculation'!$K$22,IF(MONTH(B745)=8,'General Calculation'!$L$22,IF(MONTH(B745)=9,'General Calculation'!$M$22,IF(MONTH(B745)=10,'General Calculation'!$N$22,IF(MONTH(B745)=11,'General Calculation'!$O$22,IF(MONTH(B745)=12,'General Calculation'!$P$22,""))))))))))))</f>
        <v>5.07</v>
      </c>
      <c r="E745" t="str">
        <f>IF(C745="Initial Stage",'Calculation Sheet Crop 1'!$M$6,IF(C745="Crop Development Phase",'Calculation Sheet Crop 1'!$M$7,IF(C745="Mid Season",'Calculation Sheet Crop 1'!$M$8,IF(C745="Late Season Stage",'Calculation Sheet Crop 1'!$M$9,""))))</f>
        <v/>
      </c>
      <c r="F745">
        <f t="shared" si="144"/>
        <v>0</v>
      </c>
      <c r="P745">
        <f t="shared" si="145"/>
        <v>0</v>
      </c>
      <c r="Q745">
        <f t="shared" si="146"/>
        <v>0</v>
      </c>
      <c r="R745">
        <f t="shared" si="147"/>
        <v>0</v>
      </c>
      <c r="S745">
        <f t="shared" si="148"/>
        <v>0</v>
      </c>
      <c r="T745">
        <f t="shared" si="149"/>
        <v>0</v>
      </c>
      <c r="U745">
        <f t="shared" si="150"/>
        <v>0</v>
      </c>
      <c r="V745">
        <f t="shared" si="151"/>
        <v>0</v>
      </c>
      <c r="W745">
        <f t="shared" si="152"/>
        <v>0</v>
      </c>
      <c r="X745">
        <f t="shared" si="153"/>
        <v>0</v>
      </c>
      <c r="Y745">
        <f t="shared" si="154"/>
        <v>0</v>
      </c>
      <c r="Z745">
        <f t="shared" si="155"/>
        <v>0</v>
      </c>
      <c r="AA745">
        <f t="shared" si="156"/>
        <v>0</v>
      </c>
    </row>
    <row r="746" spans="2:27">
      <c r="B746" s="3">
        <v>43475</v>
      </c>
      <c r="C746" t="str">
        <f>IF(AND(B746&gt;='Calculation Sheet Crop 1'!$K$6,B746&lt;='Calculation Sheet Crop 1'!$L$6),"Initial Stage",IF(AND(B746+1&gt;'Calculation Sheet Crop 1'!$K$7,B746&lt;='Calculation Sheet Crop 1'!$L$7),"Crop Development Phase",IF(AND(B746+1&gt;'Calculation Sheet Crop 1'!$K$8,B746&lt;'Calculation Sheet Crop 1'!$L$8+1),"Mid Season",IF(AND(B746+1&gt;'Calculation Sheet Crop 1'!$K$9,B746-1&lt;'Calculation Sheet Crop 1'!$L$9),"Late Season Stage",""))))</f>
        <v/>
      </c>
      <c r="D746">
        <f>IF(MONTH(B746)=1,'General Calculation'!$E$22,IF(MONTH(B746)=2,'General Calculation'!$F$22,IF(MONTH(B746)=3,'General Calculation'!$G$22,IF(MONTH(B746)=4,'General Calculation'!$H$22,IF(MONTH(B746)=5,'General Calculation'!$I$22,IF(MONTH(B746)=6,'General Calculation'!$J$22,IF(MONTH(B746)=7,'General Calculation'!$K$22,IF(MONTH(B746)=8,'General Calculation'!$L$22,IF(MONTH(B746)=9,'General Calculation'!$M$22,IF(MONTH(B746)=10,'General Calculation'!$N$22,IF(MONTH(B746)=11,'General Calculation'!$O$22,IF(MONTH(B746)=12,'General Calculation'!$P$22,""))))))))))))</f>
        <v>5.07</v>
      </c>
      <c r="E746" t="str">
        <f>IF(C746="Initial Stage",'Calculation Sheet Crop 1'!$M$6,IF(C746="Crop Development Phase",'Calculation Sheet Crop 1'!$M$7,IF(C746="Mid Season",'Calculation Sheet Crop 1'!$M$8,IF(C746="Late Season Stage",'Calculation Sheet Crop 1'!$M$9,""))))</f>
        <v/>
      </c>
      <c r="F746">
        <f t="shared" si="144"/>
        <v>0</v>
      </c>
      <c r="P746">
        <f t="shared" si="145"/>
        <v>0</v>
      </c>
      <c r="Q746">
        <f t="shared" si="146"/>
        <v>0</v>
      </c>
      <c r="R746">
        <f t="shared" si="147"/>
        <v>0</v>
      </c>
      <c r="S746">
        <f t="shared" si="148"/>
        <v>0</v>
      </c>
      <c r="T746">
        <f t="shared" si="149"/>
        <v>0</v>
      </c>
      <c r="U746">
        <f t="shared" si="150"/>
        <v>0</v>
      </c>
      <c r="V746">
        <f t="shared" si="151"/>
        <v>0</v>
      </c>
      <c r="W746">
        <f t="shared" si="152"/>
        <v>0</v>
      </c>
      <c r="X746">
        <f t="shared" si="153"/>
        <v>0</v>
      </c>
      <c r="Y746">
        <f t="shared" si="154"/>
        <v>0</v>
      </c>
      <c r="Z746">
        <f t="shared" si="155"/>
        <v>0</v>
      </c>
      <c r="AA746">
        <f t="shared" si="156"/>
        <v>0</v>
      </c>
    </row>
    <row r="747" spans="2:27">
      <c r="B747" s="3">
        <v>43476</v>
      </c>
      <c r="C747" t="str">
        <f>IF(AND(B747&gt;='Calculation Sheet Crop 1'!$K$6,B747&lt;='Calculation Sheet Crop 1'!$L$6),"Initial Stage",IF(AND(B747+1&gt;'Calculation Sheet Crop 1'!$K$7,B747&lt;='Calculation Sheet Crop 1'!$L$7),"Crop Development Phase",IF(AND(B747+1&gt;'Calculation Sheet Crop 1'!$K$8,B747&lt;'Calculation Sheet Crop 1'!$L$8+1),"Mid Season",IF(AND(B747+1&gt;'Calculation Sheet Crop 1'!$K$9,B747-1&lt;'Calculation Sheet Crop 1'!$L$9),"Late Season Stage",""))))</f>
        <v/>
      </c>
      <c r="D747">
        <f>IF(MONTH(B747)=1,'General Calculation'!$E$22,IF(MONTH(B747)=2,'General Calculation'!$F$22,IF(MONTH(B747)=3,'General Calculation'!$G$22,IF(MONTH(B747)=4,'General Calculation'!$H$22,IF(MONTH(B747)=5,'General Calculation'!$I$22,IF(MONTH(B747)=6,'General Calculation'!$J$22,IF(MONTH(B747)=7,'General Calculation'!$K$22,IF(MONTH(B747)=8,'General Calculation'!$L$22,IF(MONTH(B747)=9,'General Calculation'!$M$22,IF(MONTH(B747)=10,'General Calculation'!$N$22,IF(MONTH(B747)=11,'General Calculation'!$O$22,IF(MONTH(B747)=12,'General Calculation'!$P$22,""))))))))))))</f>
        <v>5.07</v>
      </c>
      <c r="E747" t="str">
        <f>IF(C747="Initial Stage",'Calculation Sheet Crop 1'!$M$6,IF(C747="Crop Development Phase",'Calculation Sheet Crop 1'!$M$7,IF(C747="Mid Season",'Calculation Sheet Crop 1'!$M$8,IF(C747="Late Season Stage",'Calculation Sheet Crop 1'!$M$9,""))))</f>
        <v/>
      </c>
      <c r="F747">
        <f t="shared" si="144"/>
        <v>0</v>
      </c>
      <c r="P747">
        <f t="shared" si="145"/>
        <v>0</v>
      </c>
      <c r="Q747">
        <f t="shared" si="146"/>
        <v>0</v>
      </c>
      <c r="R747">
        <f t="shared" si="147"/>
        <v>0</v>
      </c>
      <c r="S747">
        <f t="shared" si="148"/>
        <v>0</v>
      </c>
      <c r="T747">
        <f t="shared" si="149"/>
        <v>0</v>
      </c>
      <c r="U747">
        <f t="shared" si="150"/>
        <v>0</v>
      </c>
      <c r="V747">
        <f t="shared" si="151"/>
        <v>0</v>
      </c>
      <c r="W747">
        <f t="shared" si="152"/>
        <v>0</v>
      </c>
      <c r="X747">
        <f t="shared" si="153"/>
        <v>0</v>
      </c>
      <c r="Y747">
        <f t="shared" si="154"/>
        <v>0</v>
      </c>
      <c r="Z747">
        <f t="shared" si="155"/>
        <v>0</v>
      </c>
      <c r="AA747">
        <f t="shared" si="156"/>
        <v>0</v>
      </c>
    </row>
    <row r="748" spans="2:27">
      <c r="B748" s="3">
        <v>43477</v>
      </c>
      <c r="C748" t="str">
        <f>IF(AND(B748&gt;='Calculation Sheet Crop 1'!$K$6,B748&lt;='Calculation Sheet Crop 1'!$L$6),"Initial Stage",IF(AND(B748+1&gt;'Calculation Sheet Crop 1'!$K$7,B748&lt;='Calculation Sheet Crop 1'!$L$7),"Crop Development Phase",IF(AND(B748+1&gt;'Calculation Sheet Crop 1'!$K$8,B748&lt;'Calculation Sheet Crop 1'!$L$8+1),"Mid Season",IF(AND(B748+1&gt;'Calculation Sheet Crop 1'!$K$9,B748-1&lt;'Calculation Sheet Crop 1'!$L$9),"Late Season Stage",""))))</f>
        <v/>
      </c>
      <c r="D748">
        <f>IF(MONTH(B748)=1,'General Calculation'!$E$22,IF(MONTH(B748)=2,'General Calculation'!$F$22,IF(MONTH(B748)=3,'General Calculation'!$G$22,IF(MONTH(B748)=4,'General Calculation'!$H$22,IF(MONTH(B748)=5,'General Calculation'!$I$22,IF(MONTH(B748)=6,'General Calculation'!$J$22,IF(MONTH(B748)=7,'General Calculation'!$K$22,IF(MONTH(B748)=8,'General Calculation'!$L$22,IF(MONTH(B748)=9,'General Calculation'!$M$22,IF(MONTH(B748)=10,'General Calculation'!$N$22,IF(MONTH(B748)=11,'General Calculation'!$O$22,IF(MONTH(B748)=12,'General Calculation'!$P$22,""))))))))))))</f>
        <v>5.07</v>
      </c>
      <c r="E748" t="str">
        <f>IF(C748="Initial Stage",'Calculation Sheet Crop 1'!$M$6,IF(C748="Crop Development Phase",'Calculation Sheet Crop 1'!$M$7,IF(C748="Mid Season",'Calculation Sheet Crop 1'!$M$8,IF(C748="Late Season Stage",'Calculation Sheet Crop 1'!$M$9,""))))</f>
        <v/>
      </c>
      <c r="F748">
        <f t="shared" si="144"/>
        <v>0</v>
      </c>
      <c r="P748">
        <f t="shared" si="145"/>
        <v>0</v>
      </c>
      <c r="Q748">
        <f t="shared" si="146"/>
        <v>0</v>
      </c>
      <c r="R748">
        <f t="shared" si="147"/>
        <v>0</v>
      </c>
      <c r="S748">
        <f t="shared" si="148"/>
        <v>0</v>
      </c>
      <c r="T748">
        <f t="shared" si="149"/>
        <v>0</v>
      </c>
      <c r="U748">
        <f t="shared" si="150"/>
        <v>0</v>
      </c>
      <c r="V748">
        <f t="shared" si="151"/>
        <v>0</v>
      </c>
      <c r="W748">
        <f t="shared" si="152"/>
        <v>0</v>
      </c>
      <c r="X748">
        <f t="shared" si="153"/>
        <v>0</v>
      </c>
      <c r="Y748">
        <f t="shared" si="154"/>
        <v>0</v>
      </c>
      <c r="Z748">
        <f t="shared" si="155"/>
        <v>0</v>
      </c>
      <c r="AA748">
        <f t="shared" si="156"/>
        <v>0</v>
      </c>
    </row>
    <row r="749" spans="2:27">
      <c r="B749" s="3">
        <v>43478</v>
      </c>
      <c r="C749" t="str">
        <f>IF(AND(B749&gt;='Calculation Sheet Crop 1'!$K$6,B749&lt;='Calculation Sheet Crop 1'!$L$6),"Initial Stage",IF(AND(B749+1&gt;'Calculation Sheet Crop 1'!$K$7,B749&lt;='Calculation Sheet Crop 1'!$L$7),"Crop Development Phase",IF(AND(B749+1&gt;'Calculation Sheet Crop 1'!$K$8,B749&lt;'Calculation Sheet Crop 1'!$L$8+1),"Mid Season",IF(AND(B749+1&gt;'Calculation Sheet Crop 1'!$K$9,B749-1&lt;'Calculation Sheet Crop 1'!$L$9),"Late Season Stage",""))))</f>
        <v/>
      </c>
      <c r="D749">
        <f>IF(MONTH(B749)=1,'General Calculation'!$E$22,IF(MONTH(B749)=2,'General Calculation'!$F$22,IF(MONTH(B749)=3,'General Calculation'!$G$22,IF(MONTH(B749)=4,'General Calculation'!$H$22,IF(MONTH(B749)=5,'General Calculation'!$I$22,IF(MONTH(B749)=6,'General Calculation'!$J$22,IF(MONTH(B749)=7,'General Calculation'!$K$22,IF(MONTH(B749)=8,'General Calculation'!$L$22,IF(MONTH(B749)=9,'General Calculation'!$M$22,IF(MONTH(B749)=10,'General Calculation'!$N$22,IF(MONTH(B749)=11,'General Calculation'!$O$22,IF(MONTH(B749)=12,'General Calculation'!$P$22,""))))))))))))</f>
        <v>5.07</v>
      </c>
      <c r="E749" t="str">
        <f>IF(C749="Initial Stage",'Calculation Sheet Crop 1'!$M$6,IF(C749="Crop Development Phase",'Calculation Sheet Crop 1'!$M$7,IF(C749="Mid Season",'Calculation Sheet Crop 1'!$M$8,IF(C749="Late Season Stage",'Calculation Sheet Crop 1'!$M$9,""))))</f>
        <v/>
      </c>
      <c r="F749">
        <f t="shared" si="144"/>
        <v>0</v>
      </c>
      <c r="P749">
        <f t="shared" si="145"/>
        <v>0</v>
      </c>
      <c r="Q749">
        <f t="shared" si="146"/>
        <v>0</v>
      </c>
      <c r="R749">
        <f t="shared" si="147"/>
        <v>0</v>
      </c>
      <c r="S749">
        <f t="shared" si="148"/>
        <v>0</v>
      </c>
      <c r="T749">
        <f t="shared" si="149"/>
        <v>0</v>
      </c>
      <c r="U749">
        <f t="shared" si="150"/>
        <v>0</v>
      </c>
      <c r="V749">
        <f t="shared" si="151"/>
        <v>0</v>
      </c>
      <c r="W749">
        <f t="shared" si="152"/>
        <v>0</v>
      </c>
      <c r="X749">
        <f t="shared" si="153"/>
        <v>0</v>
      </c>
      <c r="Y749">
        <f t="shared" si="154"/>
        <v>0</v>
      </c>
      <c r="Z749">
        <f t="shared" si="155"/>
        <v>0</v>
      </c>
      <c r="AA749">
        <f t="shared" si="156"/>
        <v>0</v>
      </c>
    </row>
    <row r="750" spans="2:27">
      <c r="B750" s="3">
        <v>43479</v>
      </c>
      <c r="C750" t="str">
        <f>IF(AND(B750&gt;='Calculation Sheet Crop 1'!$K$6,B750&lt;='Calculation Sheet Crop 1'!$L$6),"Initial Stage",IF(AND(B750+1&gt;'Calculation Sheet Crop 1'!$K$7,B750&lt;='Calculation Sheet Crop 1'!$L$7),"Crop Development Phase",IF(AND(B750+1&gt;'Calculation Sheet Crop 1'!$K$8,B750&lt;'Calculation Sheet Crop 1'!$L$8+1),"Mid Season",IF(AND(B750+1&gt;'Calculation Sheet Crop 1'!$K$9,B750-1&lt;'Calculation Sheet Crop 1'!$L$9),"Late Season Stage",""))))</f>
        <v/>
      </c>
      <c r="D750">
        <f>IF(MONTH(B750)=1,'General Calculation'!$E$22,IF(MONTH(B750)=2,'General Calculation'!$F$22,IF(MONTH(B750)=3,'General Calculation'!$G$22,IF(MONTH(B750)=4,'General Calculation'!$H$22,IF(MONTH(B750)=5,'General Calculation'!$I$22,IF(MONTH(B750)=6,'General Calculation'!$J$22,IF(MONTH(B750)=7,'General Calculation'!$K$22,IF(MONTH(B750)=8,'General Calculation'!$L$22,IF(MONTH(B750)=9,'General Calculation'!$M$22,IF(MONTH(B750)=10,'General Calculation'!$N$22,IF(MONTH(B750)=11,'General Calculation'!$O$22,IF(MONTH(B750)=12,'General Calculation'!$P$22,""))))))))))))</f>
        <v>5.07</v>
      </c>
      <c r="E750" t="str">
        <f>IF(C750="Initial Stage",'Calculation Sheet Crop 1'!$M$6,IF(C750="Crop Development Phase",'Calculation Sheet Crop 1'!$M$7,IF(C750="Mid Season",'Calculation Sheet Crop 1'!$M$8,IF(C750="Late Season Stage",'Calculation Sheet Crop 1'!$M$9,""))))</f>
        <v/>
      </c>
      <c r="F750">
        <f t="shared" si="144"/>
        <v>0</v>
      </c>
      <c r="P750">
        <f t="shared" si="145"/>
        <v>0</v>
      </c>
      <c r="Q750">
        <f t="shared" si="146"/>
        <v>0</v>
      </c>
      <c r="R750">
        <f t="shared" si="147"/>
        <v>0</v>
      </c>
      <c r="S750">
        <f t="shared" si="148"/>
        <v>0</v>
      </c>
      <c r="T750">
        <f t="shared" si="149"/>
        <v>0</v>
      </c>
      <c r="U750">
        <f t="shared" si="150"/>
        <v>0</v>
      </c>
      <c r="V750">
        <f t="shared" si="151"/>
        <v>0</v>
      </c>
      <c r="W750">
        <f t="shared" si="152"/>
        <v>0</v>
      </c>
      <c r="X750">
        <f t="shared" si="153"/>
        <v>0</v>
      </c>
      <c r="Y750">
        <f t="shared" si="154"/>
        <v>0</v>
      </c>
      <c r="Z750">
        <f t="shared" si="155"/>
        <v>0</v>
      </c>
      <c r="AA750">
        <f t="shared" si="156"/>
        <v>0</v>
      </c>
    </row>
    <row r="751" spans="2:27">
      <c r="B751" s="3">
        <v>43480</v>
      </c>
      <c r="C751" t="str">
        <f>IF(AND(B751&gt;='Calculation Sheet Crop 1'!$K$6,B751&lt;='Calculation Sheet Crop 1'!$L$6),"Initial Stage",IF(AND(B751+1&gt;'Calculation Sheet Crop 1'!$K$7,B751&lt;='Calculation Sheet Crop 1'!$L$7),"Crop Development Phase",IF(AND(B751+1&gt;'Calculation Sheet Crop 1'!$K$8,B751&lt;'Calculation Sheet Crop 1'!$L$8+1),"Mid Season",IF(AND(B751+1&gt;'Calculation Sheet Crop 1'!$K$9,B751-1&lt;'Calculation Sheet Crop 1'!$L$9),"Late Season Stage",""))))</f>
        <v/>
      </c>
      <c r="D751">
        <f>IF(MONTH(B751)=1,'General Calculation'!$E$22,IF(MONTH(B751)=2,'General Calculation'!$F$22,IF(MONTH(B751)=3,'General Calculation'!$G$22,IF(MONTH(B751)=4,'General Calculation'!$H$22,IF(MONTH(B751)=5,'General Calculation'!$I$22,IF(MONTH(B751)=6,'General Calculation'!$J$22,IF(MONTH(B751)=7,'General Calculation'!$K$22,IF(MONTH(B751)=8,'General Calculation'!$L$22,IF(MONTH(B751)=9,'General Calculation'!$M$22,IF(MONTH(B751)=10,'General Calculation'!$N$22,IF(MONTH(B751)=11,'General Calculation'!$O$22,IF(MONTH(B751)=12,'General Calculation'!$P$22,""))))))))))))</f>
        <v>5.07</v>
      </c>
      <c r="E751" t="str">
        <f>IF(C751="Initial Stage",'Calculation Sheet Crop 1'!$M$6,IF(C751="Crop Development Phase",'Calculation Sheet Crop 1'!$M$7,IF(C751="Mid Season",'Calculation Sheet Crop 1'!$M$8,IF(C751="Late Season Stage",'Calculation Sheet Crop 1'!$M$9,""))))</f>
        <v/>
      </c>
      <c r="F751">
        <f t="shared" si="144"/>
        <v>0</v>
      </c>
      <c r="P751">
        <f t="shared" si="145"/>
        <v>0</v>
      </c>
      <c r="Q751">
        <f t="shared" si="146"/>
        <v>0</v>
      </c>
      <c r="R751">
        <f t="shared" si="147"/>
        <v>0</v>
      </c>
      <c r="S751">
        <f t="shared" si="148"/>
        <v>0</v>
      </c>
      <c r="T751">
        <f t="shared" si="149"/>
        <v>0</v>
      </c>
      <c r="U751">
        <f t="shared" si="150"/>
        <v>0</v>
      </c>
      <c r="V751">
        <f t="shared" si="151"/>
        <v>0</v>
      </c>
      <c r="W751">
        <f t="shared" si="152"/>
        <v>0</v>
      </c>
      <c r="X751">
        <f t="shared" si="153"/>
        <v>0</v>
      </c>
      <c r="Y751">
        <f t="shared" si="154"/>
        <v>0</v>
      </c>
      <c r="Z751">
        <f t="shared" si="155"/>
        <v>0</v>
      </c>
      <c r="AA751">
        <f t="shared" si="156"/>
        <v>0</v>
      </c>
    </row>
    <row r="752" spans="2:27">
      <c r="B752" s="3">
        <v>43481</v>
      </c>
      <c r="C752" t="str">
        <f>IF(AND(B752&gt;='Calculation Sheet Crop 1'!$K$6,B752&lt;='Calculation Sheet Crop 1'!$L$6),"Initial Stage",IF(AND(B752+1&gt;'Calculation Sheet Crop 1'!$K$7,B752&lt;='Calculation Sheet Crop 1'!$L$7),"Crop Development Phase",IF(AND(B752+1&gt;'Calculation Sheet Crop 1'!$K$8,B752&lt;'Calculation Sheet Crop 1'!$L$8+1),"Mid Season",IF(AND(B752+1&gt;'Calculation Sheet Crop 1'!$K$9,B752-1&lt;'Calculation Sheet Crop 1'!$L$9),"Late Season Stage",""))))</f>
        <v/>
      </c>
      <c r="D752">
        <f>IF(MONTH(B752)=1,'General Calculation'!$E$22,IF(MONTH(B752)=2,'General Calculation'!$F$22,IF(MONTH(B752)=3,'General Calculation'!$G$22,IF(MONTH(B752)=4,'General Calculation'!$H$22,IF(MONTH(B752)=5,'General Calculation'!$I$22,IF(MONTH(B752)=6,'General Calculation'!$J$22,IF(MONTH(B752)=7,'General Calculation'!$K$22,IF(MONTH(B752)=8,'General Calculation'!$L$22,IF(MONTH(B752)=9,'General Calculation'!$M$22,IF(MONTH(B752)=10,'General Calculation'!$N$22,IF(MONTH(B752)=11,'General Calculation'!$O$22,IF(MONTH(B752)=12,'General Calculation'!$P$22,""))))))))))))</f>
        <v>5.07</v>
      </c>
      <c r="E752" t="str">
        <f>IF(C752="Initial Stage",'Calculation Sheet Crop 1'!$M$6,IF(C752="Crop Development Phase",'Calculation Sheet Crop 1'!$M$7,IF(C752="Mid Season",'Calculation Sheet Crop 1'!$M$8,IF(C752="Late Season Stage",'Calculation Sheet Crop 1'!$M$9,""))))</f>
        <v/>
      </c>
      <c r="F752">
        <f t="shared" si="144"/>
        <v>0</v>
      </c>
      <c r="P752">
        <f t="shared" si="145"/>
        <v>0</v>
      </c>
      <c r="Q752">
        <f t="shared" si="146"/>
        <v>0</v>
      </c>
      <c r="R752">
        <f t="shared" si="147"/>
        <v>0</v>
      </c>
      <c r="S752">
        <f t="shared" si="148"/>
        <v>0</v>
      </c>
      <c r="T752">
        <f t="shared" si="149"/>
        <v>0</v>
      </c>
      <c r="U752">
        <f t="shared" si="150"/>
        <v>0</v>
      </c>
      <c r="V752">
        <f t="shared" si="151"/>
        <v>0</v>
      </c>
      <c r="W752">
        <f t="shared" si="152"/>
        <v>0</v>
      </c>
      <c r="X752">
        <f t="shared" si="153"/>
        <v>0</v>
      </c>
      <c r="Y752">
        <f t="shared" si="154"/>
        <v>0</v>
      </c>
      <c r="Z752">
        <f t="shared" si="155"/>
        <v>0</v>
      </c>
      <c r="AA752">
        <f t="shared" si="156"/>
        <v>0</v>
      </c>
    </row>
    <row r="753" spans="2:27">
      <c r="B753" s="3">
        <v>43482</v>
      </c>
      <c r="C753" t="str">
        <f>IF(AND(B753&gt;='Calculation Sheet Crop 1'!$K$6,B753&lt;='Calculation Sheet Crop 1'!$L$6),"Initial Stage",IF(AND(B753+1&gt;'Calculation Sheet Crop 1'!$K$7,B753&lt;='Calculation Sheet Crop 1'!$L$7),"Crop Development Phase",IF(AND(B753+1&gt;'Calculation Sheet Crop 1'!$K$8,B753&lt;'Calculation Sheet Crop 1'!$L$8+1),"Mid Season",IF(AND(B753+1&gt;'Calculation Sheet Crop 1'!$K$9,B753-1&lt;'Calculation Sheet Crop 1'!$L$9),"Late Season Stage",""))))</f>
        <v/>
      </c>
      <c r="D753">
        <f>IF(MONTH(B753)=1,'General Calculation'!$E$22,IF(MONTH(B753)=2,'General Calculation'!$F$22,IF(MONTH(B753)=3,'General Calculation'!$G$22,IF(MONTH(B753)=4,'General Calculation'!$H$22,IF(MONTH(B753)=5,'General Calculation'!$I$22,IF(MONTH(B753)=6,'General Calculation'!$J$22,IF(MONTH(B753)=7,'General Calculation'!$K$22,IF(MONTH(B753)=8,'General Calculation'!$L$22,IF(MONTH(B753)=9,'General Calculation'!$M$22,IF(MONTH(B753)=10,'General Calculation'!$N$22,IF(MONTH(B753)=11,'General Calculation'!$O$22,IF(MONTH(B753)=12,'General Calculation'!$P$22,""))))))))))))</f>
        <v>5.07</v>
      </c>
      <c r="E753" t="str">
        <f>IF(C753="Initial Stage",'Calculation Sheet Crop 1'!$M$6,IF(C753="Crop Development Phase",'Calculation Sheet Crop 1'!$M$7,IF(C753="Mid Season",'Calculation Sheet Crop 1'!$M$8,IF(C753="Late Season Stage",'Calculation Sheet Crop 1'!$M$9,""))))</f>
        <v/>
      </c>
      <c r="F753">
        <f t="shared" si="144"/>
        <v>0</v>
      </c>
      <c r="P753">
        <f t="shared" si="145"/>
        <v>0</v>
      </c>
      <c r="Q753">
        <f t="shared" si="146"/>
        <v>0</v>
      </c>
      <c r="R753">
        <f t="shared" si="147"/>
        <v>0</v>
      </c>
      <c r="S753">
        <f t="shared" si="148"/>
        <v>0</v>
      </c>
      <c r="T753">
        <f t="shared" si="149"/>
        <v>0</v>
      </c>
      <c r="U753">
        <f t="shared" si="150"/>
        <v>0</v>
      </c>
      <c r="V753">
        <f t="shared" si="151"/>
        <v>0</v>
      </c>
      <c r="W753">
        <f t="shared" si="152"/>
        <v>0</v>
      </c>
      <c r="X753">
        <f t="shared" si="153"/>
        <v>0</v>
      </c>
      <c r="Y753">
        <f t="shared" si="154"/>
        <v>0</v>
      </c>
      <c r="Z753">
        <f t="shared" si="155"/>
        <v>0</v>
      </c>
      <c r="AA753">
        <f t="shared" si="156"/>
        <v>0</v>
      </c>
    </row>
    <row r="754" spans="2:27">
      <c r="B754" s="3">
        <v>43483</v>
      </c>
      <c r="C754" t="str">
        <f>IF(AND(B754&gt;='Calculation Sheet Crop 1'!$K$6,B754&lt;='Calculation Sheet Crop 1'!$L$6),"Initial Stage",IF(AND(B754+1&gt;'Calculation Sheet Crop 1'!$K$7,B754&lt;='Calculation Sheet Crop 1'!$L$7),"Crop Development Phase",IF(AND(B754+1&gt;'Calculation Sheet Crop 1'!$K$8,B754&lt;'Calculation Sheet Crop 1'!$L$8+1),"Mid Season",IF(AND(B754+1&gt;'Calculation Sheet Crop 1'!$K$9,B754-1&lt;'Calculation Sheet Crop 1'!$L$9),"Late Season Stage",""))))</f>
        <v/>
      </c>
      <c r="D754">
        <f>IF(MONTH(B754)=1,'General Calculation'!$E$22,IF(MONTH(B754)=2,'General Calculation'!$F$22,IF(MONTH(B754)=3,'General Calculation'!$G$22,IF(MONTH(B754)=4,'General Calculation'!$H$22,IF(MONTH(B754)=5,'General Calculation'!$I$22,IF(MONTH(B754)=6,'General Calculation'!$J$22,IF(MONTH(B754)=7,'General Calculation'!$K$22,IF(MONTH(B754)=8,'General Calculation'!$L$22,IF(MONTH(B754)=9,'General Calculation'!$M$22,IF(MONTH(B754)=10,'General Calculation'!$N$22,IF(MONTH(B754)=11,'General Calculation'!$O$22,IF(MONTH(B754)=12,'General Calculation'!$P$22,""))))))))))))</f>
        <v>5.07</v>
      </c>
      <c r="E754" t="str">
        <f>IF(C754="Initial Stage",'Calculation Sheet Crop 1'!$M$6,IF(C754="Crop Development Phase",'Calculation Sheet Crop 1'!$M$7,IF(C754="Mid Season",'Calculation Sheet Crop 1'!$M$8,IF(C754="Late Season Stage",'Calculation Sheet Crop 1'!$M$9,""))))</f>
        <v/>
      </c>
      <c r="F754">
        <f t="shared" si="144"/>
        <v>0</v>
      </c>
      <c r="P754">
        <f t="shared" si="145"/>
        <v>0</v>
      </c>
      <c r="Q754">
        <f t="shared" si="146"/>
        <v>0</v>
      </c>
      <c r="R754">
        <f t="shared" si="147"/>
        <v>0</v>
      </c>
      <c r="S754">
        <f t="shared" si="148"/>
        <v>0</v>
      </c>
      <c r="T754">
        <f t="shared" si="149"/>
        <v>0</v>
      </c>
      <c r="U754">
        <f t="shared" si="150"/>
        <v>0</v>
      </c>
      <c r="V754">
        <f t="shared" si="151"/>
        <v>0</v>
      </c>
      <c r="W754">
        <f t="shared" si="152"/>
        <v>0</v>
      </c>
      <c r="X754">
        <f t="shared" si="153"/>
        <v>0</v>
      </c>
      <c r="Y754">
        <f t="shared" si="154"/>
        <v>0</v>
      </c>
      <c r="Z754">
        <f t="shared" si="155"/>
        <v>0</v>
      </c>
      <c r="AA754">
        <f t="shared" si="156"/>
        <v>0</v>
      </c>
    </row>
    <row r="755" spans="2:27">
      <c r="B755" s="3">
        <v>43484</v>
      </c>
      <c r="C755" t="str">
        <f>IF(AND(B755&gt;='Calculation Sheet Crop 1'!$K$6,B755&lt;='Calculation Sheet Crop 1'!$L$6),"Initial Stage",IF(AND(B755+1&gt;'Calculation Sheet Crop 1'!$K$7,B755&lt;='Calculation Sheet Crop 1'!$L$7),"Crop Development Phase",IF(AND(B755+1&gt;'Calculation Sheet Crop 1'!$K$8,B755&lt;'Calculation Sheet Crop 1'!$L$8+1),"Mid Season",IF(AND(B755+1&gt;'Calculation Sheet Crop 1'!$K$9,B755-1&lt;'Calculation Sheet Crop 1'!$L$9),"Late Season Stage",""))))</f>
        <v/>
      </c>
      <c r="D755">
        <f>IF(MONTH(B755)=1,'General Calculation'!$E$22,IF(MONTH(B755)=2,'General Calculation'!$F$22,IF(MONTH(B755)=3,'General Calculation'!$G$22,IF(MONTH(B755)=4,'General Calculation'!$H$22,IF(MONTH(B755)=5,'General Calculation'!$I$22,IF(MONTH(B755)=6,'General Calculation'!$J$22,IF(MONTH(B755)=7,'General Calculation'!$K$22,IF(MONTH(B755)=8,'General Calculation'!$L$22,IF(MONTH(B755)=9,'General Calculation'!$M$22,IF(MONTH(B755)=10,'General Calculation'!$N$22,IF(MONTH(B755)=11,'General Calculation'!$O$22,IF(MONTH(B755)=12,'General Calculation'!$P$22,""))))))))))))</f>
        <v>5.07</v>
      </c>
      <c r="E755" t="str">
        <f>IF(C755="Initial Stage",'Calculation Sheet Crop 1'!$M$6,IF(C755="Crop Development Phase",'Calculation Sheet Crop 1'!$M$7,IF(C755="Mid Season",'Calculation Sheet Crop 1'!$M$8,IF(C755="Late Season Stage",'Calculation Sheet Crop 1'!$M$9,""))))</f>
        <v/>
      </c>
      <c r="F755">
        <f t="shared" si="144"/>
        <v>0</v>
      </c>
      <c r="P755">
        <f t="shared" si="145"/>
        <v>0</v>
      </c>
      <c r="Q755">
        <f t="shared" si="146"/>
        <v>0</v>
      </c>
      <c r="R755">
        <f t="shared" si="147"/>
        <v>0</v>
      </c>
      <c r="S755">
        <f t="shared" si="148"/>
        <v>0</v>
      </c>
      <c r="T755">
        <f t="shared" si="149"/>
        <v>0</v>
      </c>
      <c r="U755">
        <f t="shared" si="150"/>
        <v>0</v>
      </c>
      <c r="V755">
        <f t="shared" si="151"/>
        <v>0</v>
      </c>
      <c r="W755">
        <f t="shared" si="152"/>
        <v>0</v>
      </c>
      <c r="X755">
        <f t="shared" si="153"/>
        <v>0</v>
      </c>
      <c r="Y755">
        <f t="shared" si="154"/>
        <v>0</v>
      </c>
      <c r="Z755">
        <f t="shared" si="155"/>
        <v>0</v>
      </c>
      <c r="AA755">
        <f t="shared" si="156"/>
        <v>0</v>
      </c>
    </row>
    <row r="756" spans="2:27">
      <c r="B756" s="3">
        <v>43485</v>
      </c>
      <c r="C756" t="str">
        <f>IF(AND(B756&gt;='Calculation Sheet Crop 1'!$K$6,B756&lt;='Calculation Sheet Crop 1'!$L$6),"Initial Stage",IF(AND(B756+1&gt;'Calculation Sheet Crop 1'!$K$7,B756&lt;='Calculation Sheet Crop 1'!$L$7),"Crop Development Phase",IF(AND(B756+1&gt;'Calculation Sheet Crop 1'!$K$8,B756&lt;'Calculation Sheet Crop 1'!$L$8+1),"Mid Season",IF(AND(B756+1&gt;'Calculation Sheet Crop 1'!$K$9,B756-1&lt;'Calculation Sheet Crop 1'!$L$9),"Late Season Stage",""))))</f>
        <v/>
      </c>
      <c r="D756">
        <f>IF(MONTH(B756)=1,'General Calculation'!$E$22,IF(MONTH(B756)=2,'General Calculation'!$F$22,IF(MONTH(B756)=3,'General Calculation'!$G$22,IF(MONTH(B756)=4,'General Calculation'!$H$22,IF(MONTH(B756)=5,'General Calculation'!$I$22,IF(MONTH(B756)=6,'General Calculation'!$J$22,IF(MONTH(B756)=7,'General Calculation'!$K$22,IF(MONTH(B756)=8,'General Calculation'!$L$22,IF(MONTH(B756)=9,'General Calculation'!$M$22,IF(MONTH(B756)=10,'General Calculation'!$N$22,IF(MONTH(B756)=11,'General Calculation'!$O$22,IF(MONTH(B756)=12,'General Calculation'!$P$22,""))))))))))))</f>
        <v>5.07</v>
      </c>
      <c r="E756" t="str">
        <f>IF(C756="Initial Stage",'Calculation Sheet Crop 1'!$M$6,IF(C756="Crop Development Phase",'Calculation Sheet Crop 1'!$M$7,IF(C756="Mid Season",'Calculation Sheet Crop 1'!$M$8,IF(C756="Late Season Stage",'Calculation Sheet Crop 1'!$M$9,""))))</f>
        <v/>
      </c>
      <c r="F756">
        <f t="shared" si="144"/>
        <v>0</v>
      </c>
      <c r="P756">
        <f t="shared" si="145"/>
        <v>0</v>
      </c>
      <c r="Q756">
        <f t="shared" si="146"/>
        <v>0</v>
      </c>
      <c r="R756">
        <f t="shared" si="147"/>
        <v>0</v>
      </c>
      <c r="S756">
        <f t="shared" si="148"/>
        <v>0</v>
      </c>
      <c r="T756">
        <f t="shared" si="149"/>
        <v>0</v>
      </c>
      <c r="U756">
        <f t="shared" si="150"/>
        <v>0</v>
      </c>
      <c r="V756">
        <f t="shared" si="151"/>
        <v>0</v>
      </c>
      <c r="W756">
        <f t="shared" si="152"/>
        <v>0</v>
      </c>
      <c r="X756">
        <f t="shared" si="153"/>
        <v>0</v>
      </c>
      <c r="Y756">
        <f t="shared" si="154"/>
        <v>0</v>
      </c>
      <c r="Z756">
        <f t="shared" si="155"/>
        <v>0</v>
      </c>
      <c r="AA756">
        <f t="shared" si="156"/>
        <v>0</v>
      </c>
    </row>
    <row r="757" spans="2:27">
      <c r="B757" s="3">
        <v>43486</v>
      </c>
      <c r="C757" t="str">
        <f>IF(AND(B757&gt;='Calculation Sheet Crop 1'!$K$6,B757&lt;='Calculation Sheet Crop 1'!$L$6),"Initial Stage",IF(AND(B757+1&gt;'Calculation Sheet Crop 1'!$K$7,B757&lt;='Calculation Sheet Crop 1'!$L$7),"Crop Development Phase",IF(AND(B757+1&gt;'Calculation Sheet Crop 1'!$K$8,B757&lt;'Calculation Sheet Crop 1'!$L$8+1),"Mid Season",IF(AND(B757+1&gt;'Calculation Sheet Crop 1'!$K$9,B757-1&lt;'Calculation Sheet Crop 1'!$L$9),"Late Season Stage",""))))</f>
        <v/>
      </c>
      <c r="D757">
        <f>IF(MONTH(B757)=1,'General Calculation'!$E$22,IF(MONTH(B757)=2,'General Calculation'!$F$22,IF(MONTH(B757)=3,'General Calculation'!$G$22,IF(MONTH(B757)=4,'General Calculation'!$H$22,IF(MONTH(B757)=5,'General Calculation'!$I$22,IF(MONTH(B757)=6,'General Calculation'!$J$22,IF(MONTH(B757)=7,'General Calculation'!$K$22,IF(MONTH(B757)=8,'General Calculation'!$L$22,IF(MONTH(B757)=9,'General Calculation'!$M$22,IF(MONTH(B757)=10,'General Calculation'!$N$22,IF(MONTH(B757)=11,'General Calculation'!$O$22,IF(MONTH(B757)=12,'General Calculation'!$P$22,""))))))))))))</f>
        <v>5.07</v>
      </c>
      <c r="E757" t="str">
        <f>IF(C757="Initial Stage",'Calculation Sheet Crop 1'!$M$6,IF(C757="Crop Development Phase",'Calculation Sheet Crop 1'!$M$7,IF(C757="Mid Season",'Calculation Sheet Crop 1'!$M$8,IF(C757="Late Season Stage",'Calculation Sheet Crop 1'!$M$9,""))))</f>
        <v/>
      </c>
      <c r="F757">
        <f t="shared" si="144"/>
        <v>0</v>
      </c>
      <c r="P757">
        <f t="shared" si="145"/>
        <v>0</v>
      </c>
      <c r="Q757">
        <f t="shared" si="146"/>
        <v>0</v>
      </c>
      <c r="R757">
        <f t="shared" si="147"/>
        <v>0</v>
      </c>
      <c r="S757">
        <f t="shared" si="148"/>
        <v>0</v>
      </c>
      <c r="T757">
        <f t="shared" si="149"/>
        <v>0</v>
      </c>
      <c r="U757">
        <f t="shared" si="150"/>
        <v>0</v>
      </c>
      <c r="V757">
        <f t="shared" si="151"/>
        <v>0</v>
      </c>
      <c r="W757">
        <f t="shared" si="152"/>
        <v>0</v>
      </c>
      <c r="X757">
        <f t="shared" si="153"/>
        <v>0</v>
      </c>
      <c r="Y757">
        <f t="shared" si="154"/>
        <v>0</v>
      </c>
      <c r="Z757">
        <f t="shared" si="155"/>
        <v>0</v>
      </c>
      <c r="AA757">
        <f t="shared" si="156"/>
        <v>0</v>
      </c>
    </row>
    <row r="758" spans="2:27">
      <c r="B758" s="3">
        <v>43487</v>
      </c>
      <c r="C758" t="str">
        <f>IF(AND(B758&gt;='Calculation Sheet Crop 1'!$K$6,B758&lt;='Calculation Sheet Crop 1'!$L$6),"Initial Stage",IF(AND(B758+1&gt;'Calculation Sheet Crop 1'!$K$7,B758&lt;='Calculation Sheet Crop 1'!$L$7),"Crop Development Phase",IF(AND(B758+1&gt;'Calculation Sheet Crop 1'!$K$8,B758&lt;'Calculation Sheet Crop 1'!$L$8+1),"Mid Season",IF(AND(B758+1&gt;'Calculation Sheet Crop 1'!$K$9,B758-1&lt;'Calculation Sheet Crop 1'!$L$9),"Late Season Stage",""))))</f>
        <v/>
      </c>
      <c r="D758">
        <f>IF(MONTH(B758)=1,'General Calculation'!$E$22,IF(MONTH(B758)=2,'General Calculation'!$F$22,IF(MONTH(B758)=3,'General Calculation'!$G$22,IF(MONTH(B758)=4,'General Calculation'!$H$22,IF(MONTH(B758)=5,'General Calculation'!$I$22,IF(MONTH(B758)=6,'General Calculation'!$J$22,IF(MONTH(B758)=7,'General Calculation'!$K$22,IF(MONTH(B758)=8,'General Calculation'!$L$22,IF(MONTH(B758)=9,'General Calculation'!$M$22,IF(MONTH(B758)=10,'General Calculation'!$N$22,IF(MONTH(B758)=11,'General Calculation'!$O$22,IF(MONTH(B758)=12,'General Calculation'!$P$22,""))))))))))))</f>
        <v>5.07</v>
      </c>
      <c r="E758" t="str">
        <f>IF(C758="Initial Stage",'Calculation Sheet Crop 1'!$M$6,IF(C758="Crop Development Phase",'Calculation Sheet Crop 1'!$M$7,IF(C758="Mid Season",'Calculation Sheet Crop 1'!$M$8,IF(C758="Late Season Stage",'Calculation Sheet Crop 1'!$M$9,""))))</f>
        <v/>
      </c>
      <c r="F758">
        <f t="shared" si="144"/>
        <v>0</v>
      </c>
      <c r="P758">
        <f t="shared" si="145"/>
        <v>0</v>
      </c>
      <c r="Q758">
        <f t="shared" si="146"/>
        <v>0</v>
      </c>
      <c r="R758">
        <f t="shared" si="147"/>
        <v>0</v>
      </c>
      <c r="S758">
        <f t="shared" si="148"/>
        <v>0</v>
      </c>
      <c r="T758">
        <f t="shared" si="149"/>
        <v>0</v>
      </c>
      <c r="U758">
        <f t="shared" si="150"/>
        <v>0</v>
      </c>
      <c r="V758">
        <f t="shared" si="151"/>
        <v>0</v>
      </c>
      <c r="W758">
        <f t="shared" si="152"/>
        <v>0</v>
      </c>
      <c r="X758">
        <f t="shared" si="153"/>
        <v>0</v>
      </c>
      <c r="Y758">
        <f t="shared" si="154"/>
        <v>0</v>
      </c>
      <c r="Z758">
        <f t="shared" si="155"/>
        <v>0</v>
      </c>
      <c r="AA758">
        <f t="shared" si="156"/>
        <v>0</v>
      </c>
    </row>
    <row r="759" spans="2:27">
      <c r="B759" s="3">
        <v>43488</v>
      </c>
      <c r="C759" t="str">
        <f>IF(AND(B759&gt;='Calculation Sheet Crop 1'!$K$6,B759&lt;='Calculation Sheet Crop 1'!$L$6),"Initial Stage",IF(AND(B759+1&gt;'Calculation Sheet Crop 1'!$K$7,B759&lt;='Calculation Sheet Crop 1'!$L$7),"Crop Development Phase",IF(AND(B759+1&gt;'Calculation Sheet Crop 1'!$K$8,B759&lt;'Calculation Sheet Crop 1'!$L$8+1),"Mid Season",IF(AND(B759+1&gt;'Calculation Sheet Crop 1'!$K$9,B759-1&lt;'Calculation Sheet Crop 1'!$L$9),"Late Season Stage",""))))</f>
        <v/>
      </c>
      <c r="D759">
        <f>IF(MONTH(B759)=1,'General Calculation'!$E$22,IF(MONTH(B759)=2,'General Calculation'!$F$22,IF(MONTH(B759)=3,'General Calculation'!$G$22,IF(MONTH(B759)=4,'General Calculation'!$H$22,IF(MONTH(B759)=5,'General Calculation'!$I$22,IF(MONTH(B759)=6,'General Calculation'!$J$22,IF(MONTH(B759)=7,'General Calculation'!$K$22,IF(MONTH(B759)=8,'General Calculation'!$L$22,IF(MONTH(B759)=9,'General Calculation'!$M$22,IF(MONTH(B759)=10,'General Calculation'!$N$22,IF(MONTH(B759)=11,'General Calculation'!$O$22,IF(MONTH(B759)=12,'General Calculation'!$P$22,""))))))))))))</f>
        <v>5.07</v>
      </c>
      <c r="E759" t="str">
        <f>IF(C759="Initial Stage",'Calculation Sheet Crop 1'!$M$6,IF(C759="Crop Development Phase",'Calculation Sheet Crop 1'!$M$7,IF(C759="Mid Season",'Calculation Sheet Crop 1'!$M$8,IF(C759="Late Season Stage",'Calculation Sheet Crop 1'!$M$9,""))))</f>
        <v/>
      </c>
      <c r="F759">
        <f t="shared" si="144"/>
        <v>0</v>
      </c>
      <c r="P759">
        <f t="shared" si="145"/>
        <v>0</v>
      </c>
      <c r="Q759">
        <f t="shared" si="146"/>
        <v>0</v>
      </c>
      <c r="R759">
        <f t="shared" si="147"/>
        <v>0</v>
      </c>
      <c r="S759">
        <f t="shared" si="148"/>
        <v>0</v>
      </c>
      <c r="T759">
        <f t="shared" si="149"/>
        <v>0</v>
      </c>
      <c r="U759">
        <f t="shared" si="150"/>
        <v>0</v>
      </c>
      <c r="V759">
        <f t="shared" si="151"/>
        <v>0</v>
      </c>
      <c r="W759">
        <f t="shared" si="152"/>
        <v>0</v>
      </c>
      <c r="X759">
        <f t="shared" si="153"/>
        <v>0</v>
      </c>
      <c r="Y759">
        <f t="shared" si="154"/>
        <v>0</v>
      </c>
      <c r="Z759">
        <f t="shared" si="155"/>
        <v>0</v>
      </c>
      <c r="AA759">
        <f t="shared" si="156"/>
        <v>0</v>
      </c>
    </row>
    <row r="760" spans="2:27">
      <c r="B760" s="3">
        <v>43489</v>
      </c>
      <c r="C760" t="str">
        <f>IF(AND(B760&gt;='Calculation Sheet Crop 1'!$K$6,B760&lt;='Calculation Sheet Crop 1'!$L$6),"Initial Stage",IF(AND(B760+1&gt;'Calculation Sheet Crop 1'!$K$7,B760&lt;='Calculation Sheet Crop 1'!$L$7),"Crop Development Phase",IF(AND(B760+1&gt;'Calculation Sheet Crop 1'!$K$8,B760&lt;'Calculation Sheet Crop 1'!$L$8+1),"Mid Season",IF(AND(B760+1&gt;'Calculation Sheet Crop 1'!$K$9,B760-1&lt;'Calculation Sheet Crop 1'!$L$9),"Late Season Stage",""))))</f>
        <v/>
      </c>
      <c r="D760">
        <f>IF(MONTH(B760)=1,'General Calculation'!$E$22,IF(MONTH(B760)=2,'General Calculation'!$F$22,IF(MONTH(B760)=3,'General Calculation'!$G$22,IF(MONTH(B760)=4,'General Calculation'!$H$22,IF(MONTH(B760)=5,'General Calculation'!$I$22,IF(MONTH(B760)=6,'General Calculation'!$J$22,IF(MONTH(B760)=7,'General Calculation'!$K$22,IF(MONTH(B760)=8,'General Calculation'!$L$22,IF(MONTH(B760)=9,'General Calculation'!$M$22,IF(MONTH(B760)=10,'General Calculation'!$N$22,IF(MONTH(B760)=11,'General Calculation'!$O$22,IF(MONTH(B760)=12,'General Calculation'!$P$22,""))))))))))))</f>
        <v>5.07</v>
      </c>
      <c r="E760" t="str">
        <f>IF(C760="Initial Stage",'Calculation Sheet Crop 1'!$M$6,IF(C760="Crop Development Phase",'Calculation Sheet Crop 1'!$M$7,IF(C760="Mid Season",'Calculation Sheet Crop 1'!$M$8,IF(C760="Late Season Stage",'Calculation Sheet Crop 1'!$M$9,""))))</f>
        <v/>
      </c>
      <c r="F760">
        <f t="shared" si="144"/>
        <v>0</v>
      </c>
      <c r="P760">
        <f t="shared" si="145"/>
        <v>0</v>
      </c>
      <c r="Q760">
        <f t="shared" si="146"/>
        <v>0</v>
      </c>
      <c r="R760">
        <f t="shared" si="147"/>
        <v>0</v>
      </c>
      <c r="S760">
        <f t="shared" si="148"/>
        <v>0</v>
      </c>
      <c r="T760">
        <f t="shared" si="149"/>
        <v>0</v>
      </c>
      <c r="U760">
        <f t="shared" si="150"/>
        <v>0</v>
      </c>
      <c r="V760">
        <f t="shared" si="151"/>
        <v>0</v>
      </c>
      <c r="W760">
        <f t="shared" si="152"/>
        <v>0</v>
      </c>
      <c r="X760">
        <f t="shared" si="153"/>
        <v>0</v>
      </c>
      <c r="Y760">
        <f t="shared" si="154"/>
        <v>0</v>
      </c>
      <c r="Z760">
        <f t="shared" si="155"/>
        <v>0</v>
      </c>
      <c r="AA760">
        <f t="shared" si="156"/>
        <v>0</v>
      </c>
    </row>
    <row r="761" spans="2:27">
      <c r="B761" s="3">
        <v>43490</v>
      </c>
      <c r="C761" t="str">
        <f>IF(AND(B761&gt;='Calculation Sheet Crop 1'!$K$6,B761&lt;='Calculation Sheet Crop 1'!$L$6),"Initial Stage",IF(AND(B761+1&gt;'Calculation Sheet Crop 1'!$K$7,B761&lt;='Calculation Sheet Crop 1'!$L$7),"Crop Development Phase",IF(AND(B761+1&gt;'Calculation Sheet Crop 1'!$K$8,B761&lt;'Calculation Sheet Crop 1'!$L$8+1),"Mid Season",IF(AND(B761+1&gt;'Calculation Sheet Crop 1'!$K$9,B761-1&lt;'Calculation Sheet Crop 1'!$L$9),"Late Season Stage",""))))</f>
        <v/>
      </c>
      <c r="D761">
        <f>IF(MONTH(B761)=1,'General Calculation'!$E$22,IF(MONTH(B761)=2,'General Calculation'!$F$22,IF(MONTH(B761)=3,'General Calculation'!$G$22,IF(MONTH(B761)=4,'General Calculation'!$H$22,IF(MONTH(B761)=5,'General Calculation'!$I$22,IF(MONTH(B761)=6,'General Calculation'!$J$22,IF(MONTH(B761)=7,'General Calculation'!$K$22,IF(MONTH(B761)=8,'General Calculation'!$L$22,IF(MONTH(B761)=9,'General Calculation'!$M$22,IF(MONTH(B761)=10,'General Calculation'!$N$22,IF(MONTH(B761)=11,'General Calculation'!$O$22,IF(MONTH(B761)=12,'General Calculation'!$P$22,""))))))))))))</f>
        <v>5.07</v>
      </c>
      <c r="E761" t="str">
        <f>IF(C761="Initial Stage",'Calculation Sheet Crop 1'!$M$6,IF(C761="Crop Development Phase",'Calculation Sheet Crop 1'!$M$7,IF(C761="Mid Season",'Calculation Sheet Crop 1'!$M$8,IF(C761="Late Season Stage",'Calculation Sheet Crop 1'!$M$9,""))))</f>
        <v/>
      </c>
      <c r="F761">
        <f t="shared" si="144"/>
        <v>0</v>
      </c>
      <c r="P761">
        <f t="shared" si="145"/>
        <v>0</v>
      </c>
      <c r="Q761">
        <f t="shared" si="146"/>
        <v>0</v>
      </c>
      <c r="R761">
        <f t="shared" si="147"/>
        <v>0</v>
      </c>
      <c r="S761">
        <f t="shared" si="148"/>
        <v>0</v>
      </c>
      <c r="T761">
        <f t="shared" si="149"/>
        <v>0</v>
      </c>
      <c r="U761">
        <f t="shared" si="150"/>
        <v>0</v>
      </c>
      <c r="V761">
        <f t="shared" si="151"/>
        <v>0</v>
      </c>
      <c r="W761">
        <f t="shared" si="152"/>
        <v>0</v>
      </c>
      <c r="X761">
        <f t="shared" si="153"/>
        <v>0</v>
      </c>
      <c r="Y761">
        <f t="shared" si="154"/>
        <v>0</v>
      </c>
      <c r="Z761">
        <f t="shared" si="155"/>
        <v>0</v>
      </c>
      <c r="AA761">
        <f t="shared" si="156"/>
        <v>0</v>
      </c>
    </row>
    <row r="762" spans="2:27">
      <c r="B762" s="3">
        <v>43491</v>
      </c>
      <c r="C762" t="str">
        <f>IF(AND(B762&gt;='Calculation Sheet Crop 1'!$K$6,B762&lt;='Calculation Sheet Crop 1'!$L$6),"Initial Stage",IF(AND(B762+1&gt;'Calculation Sheet Crop 1'!$K$7,B762&lt;='Calculation Sheet Crop 1'!$L$7),"Crop Development Phase",IF(AND(B762+1&gt;'Calculation Sheet Crop 1'!$K$8,B762&lt;'Calculation Sheet Crop 1'!$L$8+1),"Mid Season",IF(AND(B762+1&gt;'Calculation Sheet Crop 1'!$K$9,B762-1&lt;'Calculation Sheet Crop 1'!$L$9),"Late Season Stage",""))))</f>
        <v/>
      </c>
      <c r="D762">
        <f>IF(MONTH(B762)=1,'General Calculation'!$E$22,IF(MONTH(B762)=2,'General Calculation'!$F$22,IF(MONTH(B762)=3,'General Calculation'!$G$22,IF(MONTH(B762)=4,'General Calculation'!$H$22,IF(MONTH(B762)=5,'General Calculation'!$I$22,IF(MONTH(B762)=6,'General Calculation'!$J$22,IF(MONTH(B762)=7,'General Calculation'!$K$22,IF(MONTH(B762)=8,'General Calculation'!$L$22,IF(MONTH(B762)=9,'General Calculation'!$M$22,IF(MONTH(B762)=10,'General Calculation'!$N$22,IF(MONTH(B762)=11,'General Calculation'!$O$22,IF(MONTH(B762)=12,'General Calculation'!$P$22,""))))))))))))</f>
        <v>5.07</v>
      </c>
      <c r="E762" t="str">
        <f>IF(C762="Initial Stage",'Calculation Sheet Crop 1'!$M$6,IF(C762="Crop Development Phase",'Calculation Sheet Crop 1'!$M$7,IF(C762="Mid Season",'Calculation Sheet Crop 1'!$M$8,IF(C762="Late Season Stage",'Calculation Sheet Crop 1'!$M$9,""))))</f>
        <v/>
      </c>
      <c r="F762">
        <f t="shared" si="144"/>
        <v>0</v>
      </c>
      <c r="P762">
        <f t="shared" si="145"/>
        <v>0</v>
      </c>
      <c r="Q762">
        <f t="shared" si="146"/>
        <v>0</v>
      </c>
      <c r="R762">
        <f t="shared" si="147"/>
        <v>0</v>
      </c>
      <c r="S762">
        <f t="shared" si="148"/>
        <v>0</v>
      </c>
      <c r="T762">
        <f t="shared" si="149"/>
        <v>0</v>
      </c>
      <c r="U762">
        <f t="shared" si="150"/>
        <v>0</v>
      </c>
      <c r="V762">
        <f t="shared" si="151"/>
        <v>0</v>
      </c>
      <c r="W762">
        <f t="shared" si="152"/>
        <v>0</v>
      </c>
      <c r="X762">
        <f t="shared" si="153"/>
        <v>0</v>
      </c>
      <c r="Y762">
        <f t="shared" si="154"/>
        <v>0</v>
      </c>
      <c r="Z762">
        <f t="shared" si="155"/>
        <v>0</v>
      </c>
      <c r="AA762">
        <f t="shared" si="156"/>
        <v>0</v>
      </c>
    </row>
    <row r="763" spans="2:27">
      <c r="B763" s="3">
        <v>43492</v>
      </c>
      <c r="C763" t="str">
        <f>IF(AND(B763&gt;='Calculation Sheet Crop 1'!$K$6,B763&lt;='Calculation Sheet Crop 1'!$L$6),"Initial Stage",IF(AND(B763+1&gt;'Calculation Sheet Crop 1'!$K$7,B763&lt;='Calculation Sheet Crop 1'!$L$7),"Crop Development Phase",IF(AND(B763+1&gt;'Calculation Sheet Crop 1'!$K$8,B763&lt;'Calculation Sheet Crop 1'!$L$8+1),"Mid Season",IF(AND(B763+1&gt;'Calculation Sheet Crop 1'!$K$9,B763-1&lt;'Calculation Sheet Crop 1'!$L$9),"Late Season Stage",""))))</f>
        <v/>
      </c>
      <c r="D763">
        <f>IF(MONTH(B763)=1,'General Calculation'!$E$22,IF(MONTH(B763)=2,'General Calculation'!$F$22,IF(MONTH(B763)=3,'General Calculation'!$G$22,IF(MONTH(B763)=4,'General Calculation'!$H$22,IF(MONTH(B763)=5,'General Calculation'!$I$22,IF(MONTH(B763)=6,'General Calculation'!$J$22,IF(MONTH(B763)=7,'General Calculation'!$K$22,IF(MONTH(B763)=8,'General Calculation'!$L$22,IF(MONTH(B763)=9,'General Calculation'!$M$22,IF(MONTH(B763)=10,'General Calculation'!$N$22,IF(MONTH(B763)=11,'General Calculation'!$O$22,IF(MONTH(B763)=12,'General Calculation'!$P$22,""))))))))))))</f>
        <v>5.07</v>
      </c>
      <c r="E763" t="str">
        <f>IF(C763="Initial Stage",'Calculation Sheet Crop 1'!$M$6,IF(C763="Crop Development Phase",'Calculation Sheet Crop 1'!$M$7,IF(C763="Mid Season",'Calculation Sheet Crop 1'!$M$8,IF(C763="Late Season Stage",'Calculation Sheet Crop 1'!$M$9,""))))</f>
        <v/>
      </c>
      <c r="F763">
        <f t="shared" si="144"/>
        <v>0</v>
      </c>
      <c r="P763">
        <f t="shared" si="145"/>
        <v>0</v>
      </c>
      <c r="Q763">
        <f t="shared" si="146"/>
        <v>0</v>
      </c>
      <c r="R763">
        <f t="shared" si="147"/>
        <v>0</v>
      </c>
      <c r="S763">
        <f t="shared" si="148"/>
        <v>0</v>
      </c>
      <c r="T763">
        <f t="shared" si="149"/>
        <v>0</v>
      </c>
      <c r="U763">
        <f t="shared" si="150"/>
        <v>0</v>
      </c>
      <c r="V763">
        <f t="shared" si="151"/>
        <v>0</v>
      </c>
      <c r="W763">
        <f t="shared" si="152"/>
        <v>0</v>
      </c>
      <c r="X763">
        <f t="shared" si="153"/>
        <v>0</v>
      </c>
      <c r="Y763">
        <f t="shared" si="154"/>
        <v>0</v>
      </c>
      <c r="Z763">
        <f t="shared" si="155"/>
        <v>0</v>
      </c>
      <c r="AA763">
        <f t="shared" si="156"/>
        <v>0</v>
      </c>
    </row>
    <row r="764" spans="2:27">
      <c r="B764" s="3">
        <v>43493</v>
      </c>
      <c r="C764" t="str">
        <f>IF(AND(B764&gt;='Calculation Sheet Crop 1'!$K$6,B764&lt;='Calculation Sheet Crop 1'!$L$6),"Initial Stage",IF(AND(B764+1&gt;'Calculation Sheet Crop 1'!$K$7,B764&lt;='Calculation Sheet Crop 1'!$L$7),"Crop Development Phase",IF(AND(B764+1&gt;'Calculation Sheet Crop 1'!$K$8,B764&lt;'Calculation Sheet Crop 1'!$L$8+1),"Mid Season",IF(AND(B764+1&gt;'Calculation Sheet Crop 1'!$K$9,B764-1&lt;'Calculation Sheet Crop 1'!$L$9),"Late Season Stage",""))))</f>
        <v/>
      </c>
      <c r="D764">
        <f>IF(MONTH(B764)=1,'General Calculation'!$E$22,IF(MONTH(B764)=2,'General Calculation'!$F$22,IF(MONTH(B764)=3,'General Calculation'!$G$22,IF(MONTH(B764)=4,'General Calculation'!$H$22,IF(MONTH(B764)=5,'General Calculation'!$I$22,IF(MONTH(B764)=6,'General Calculation'!$J$22,IF(MONTH(B764)=7,'General Calculation'!$K$22,IF(MONTH(B764)=8,'General Calculation'!$L$22,IF(MONTH(B764)=9,'General Calculation'!$M$22,IF(MONTH(B764)=10,'General Calculation'!$N$22,IF(MONTH(B764)=11,'General Calculation'!$O$22,IF(MONTH(B764)=12,'General Calculation'!$P$22,""))))))))))))</f>
        <v>5.07</v>
      </c>
      <c r="E764" t="str">
        <f>IF(C764="Initial Stage",'Calculation Sheet Crop 1'!$M$6,IF(C764="Crop Development Phase",'Calculation Sheet Crop 1'!$M$7,IF(C764="Mid Season",'Calculation Sheet Crop 1'!$M$8,IF(C764="Late Season Stage",'Calculation Sheet Crop 1'!$M$9,""))))</f>
        <v/>
      </c>
      <c r="F764">
        <f t="shared" si="144"/>
        <v>0</v>
      </c>
      <c r="P764">
        <f t="shared" si="145"/>
        <v>0</v>
      </c>
      <c r="Q764">
        <f t="shared" si="146"/>
        <v>0</v>
      </c>
      <c r="R764">
        <f t="shared" si="147"/>
        <v>0</v>
      </c>
      <c r="S764">
        <f t="shared" si="148"/>
        <v>0</v>
      </c>
      <c r="T764">
        <f t="shared" si="149"/>
        <v>0</v>
      </c>
      <c r="U764">
        <f t="shared" si="150"/>
        <v>0</v>
      </c>
      <c r="V764">
        <f t="shared" si="151"/>
        <v>0</v>
      </c>
      <c r="W764">
        <f t="shared" si="152"/>
        <v>0</v>
      </c>
      <c r="X764">
        <f t="shared" si="153"/>
        <v>0</v>
      </c>
      <c r="Y764">
        <f t="shared" si="154"/>
        <v>0</v>
      </c>
      <c r="Z764">
        <f t="shared" si="155"/>
        <v>0</v>
      </c>
      <c r="AA764">
        <f t="shared" si="156"/>
        <v>0</v>
      </c>
    </row>
    <row r="765" spans="2:27">
      <c r="B765" s="3">
        <v>43494</v>
      </c>
      <c r="C765" t="str">
        <f>IF(AND(B765&gt;='Calculation Sheet Crop 1'!$K$6,B765&lt;='Calculation Sheet Crop 1'!$L$6),"Initial Stage",IF(AND(B765+1&gt;'Calculation Sheet Crop 1'!$K$7,B765&lt;='Calculation Sheet Crop 1'!$L$7),"Crop Development Phase",IF(AND(B765+1&gt;'Calculation Sheet Crop 1'!$K$8,B765&lt;'Calculation Sheet Crop 1'!$L$8+1),"Mid Season",IF(AND(B765+1&gt;'Calculation Sheet Crop 1'!$K$9,B765-1&lt;'Calculation Sheet Crop 1'!$L$9),"Late Season Stage",""))))</f>
        <v/>
      </c>
      <c r="D765">
        <f>IF(MONTH(B765)=1,'General Calculation'!$E$22,IF(MONTH(B765)=2,'General Calculation'!$F$22,IF(MONTH(B765)=3,'General Calculation'!$G$22,IF(MONTH(B765)=4,'General Calculation'!$H$22,IF(MONTH(B765)=5,'General Calculation'!$I$22,IF(MONTH(B765)=6,'General Calculation'!$J$22,IF(MONTH(B765)=7,'General Calculation'!$K$22,IF(MONTH(B765)=8,'General Calculation'!$L$22,IF(MONTH(B765)=9,'General Calculation'!$M$22,IF(MONTH(B765)=10,'General Calculation'!$N$22,IF(MONTH(B765)=11,'General Calculation'!$O$22,IF(MONTH(B765)=12,'General Calculation'!$P$22,""))))))))))))</f>
        <v>5.07</v>
      </c>
      <c r="E765" t="str">
        <f>IF(C765="Initial Stage",'Calculation Sheet Crop 1'!$M$6,IF(C765="Crop Development Phase",'Calculation Sheet Crop 1'!$M$7,IF(C765="Mid Season",'Calculation Sheet Crop 1'!$M$8,IF(C765="Late Season Stage",'Calculation Sheet Crop 1'!$M$9,""))))</f>
        <v/>
      </c>
      <c r="F765">
        <f t="shared" si="144"/>
        <v>0</v>
      </c>
      <c r="P765">
        <f t="shared" si="145"/>
        <v>0</v>
      </c>
      <c r="Q765">
        <f t="shared" si="146"/>
        <v>0</v>
      </c>
      <c r="R765">
        <f t="shared" si="147"/>
        <v>0</v>
      </c>
      <c r="S765">
        <f t="shared" si="148"/>
        <v>0</v>
      </c>
      <c r="T765">
        <f t="shared" si="149"/>
        <v>0</v>
      </c>
      <c r="U765">
        <f t="shared" si="150"/>
        <v>0</v>
      </c>
      <c r="V765">
        <f t="shared" si="151"/>
        <v>0</v>
      </c>
      <c r="W765">
        <f t="shared" si="152"/>
        <v>0</v>
      </c>
      <c r="X765">
        <f t="shared" si="153"/>
        <v>0</v>
      </c>
      <c r="Y765">
        <f t="shared" si="154"/>
        <v>0</v>
      </c>
      <c r="Z765">
        <f t="shared" si="155"/>
        <v>0</v>
      </c>
      <c r="AA765">
        <f t="shared" si="156"/>
        <v>0</v>
      </c>
    </row>
    <row r="766" spans="2:27">
      <c r="B766" s="3">
        <v>43495</v>
      </c>
      <c r="C766" t="str">
        <f>IF(AND(B766&gt;='Calculation Sheet Crop 1'!$K$6,B766&lt;='Calculation Sheet Crop 1'!$L$6),"Initial Stage",IF(AND(B766+1&gt;'Calculation Sheet Crop 1'!$K$7,B766&lt;='Calculation Sheet Crop 1'!$L$7),"Crop Development Phase",IF(AND(B766+1&gt;'Calculation Sheet Crop 1'!$K$8,B766&lt;'Calculation Sheet Crop 1'!$L$8+1),"Mid Season",IF(AND(B766+1&gt;'Calculation Sheet Crop 1'!$K$9,B766-1&lt;'Calculation Sheet Crop 1'!$L$9),"Late Season Stage",""))))</f>
        <v/>
      </c>
      <c r="D766">
        <f>IF(MONTH(B766)=1,'General Calculation'!$E$22,IF(MONTH(B766)=2,'General Calculation'!$F$22,IF(MONTH(B766)=3,'General Calculation'!$G$22,IF(MONTH(B766)=4,'General Calculation'!$H$22,IF(MONTH(B766)=5,'General Calculation'!$I$22,IF(MONTH(B766)=6,'General Calculation'!$J$22,IF(MONTH(B766)=7,'General Calculation'!$K$22,IF(MONTH(B766)=8,'General Calculation'!$L$22,IF(MONTH(B766)=9,'General Calculation'!$M$22,IF(MONTH(B766)=10,'General Calculation'!$N$22,IF(MONTH(B766)=11,'General Calculation'!$O$22,IF(MONTH(B766)=12,'General Calculation'!$P$22,""))))))))))))</f>
        <v>5.07</v>
      </c>
      <c r="E766" t="str">
        <f>IF(C766="Initial Stage",'Calculation Sheet Crop 1'!$M$6,IF(C766="Crop Development Phase",'Calculation Sheet Crop 1'!$M$7,IF(C766="Mid Season",'Calculation Sheet Crop 1'!$M$8,IF(C766="Late Season Stage",'Calculation Sheet Crop 1'!$M$9,""))))</f>
        <v/>
      </c>
      <c r="F766">
        <f t="shared" si="144"/>
        <v>0</v>
      </c>
      <c r="P766">
        <f t="shared" si="145"/>
        <v>0</v>
      </c>
      <c r="Q766">
        <f t="shared" si="146"/>
        <v>0</v>
      </c>
      <c r="R766">
        <f t="shared" si="147"/>
        <v>0</v>
      </c>
      <c r="S766">
        <f t="shared" si="148"/>
        <v>0</v>
      </c>
      <c r="T766">
        <f t="shared" si="149"/>
        <v>0</v>
      </c>
      <c r="U766">
        <f t="shared" si="150"/>
        <v>0</v>
      </c>
      <c r="V766">
        <f t="shared" si="151"/>
        <v>0</v>
      </c>
      <c r="W766">
        <f t="shared" si="152"/>
        <v>0</v>
      </c>
      <c r="X766">
        <f t="shared" si="153"/>
        <v>0</v>
      </c>
      <c r="Y766">
        <f t="shared" si="154"/>
        <v>0</v>
      </c>
      <c r="Z766">
        <f t="shared" si="155"/>
        <v>0</v>
      </c>
      <c r="AA766">
        <f t="shared" si="156"/>
        <v>0</v>
      </c>
    </row>
    <row r="767" spans="2:27">
      <c r="B767" s="3">
        <v>43496</v>
      </c>
      <c r="C767" t="str">
        <f>IF(AND(B767&gt;='Calculation Sheet Crop 1'!$K$6,B767&lt;='Calculation Sheet Crop 1'!$L$6),"Initial Stage",IF(AND(B767+1&gt;'Calculation Sheet Crop 1'!$K$7,B767&lt;='Calculation Sheet Crop 1'!$L$7),"Crop Development Phase",IF(AND(B767+1&gt;'Calculation Sheet Crop 1'!$K$8,B767&lt;'Calculation Sheet Crop 1'!$L$8+1),"Mid Season",IF(AND(B767+1&gt;'Calculation Sheet Crop 1'!$K$9,B767-1&lt;'Calculation Sheet Crop 1'!$L$9),"Late Season Stage",""))))</f>
        <v/>
      </c>
      <c r="D767">
        <f>IF(MONTH(B767)=1,'General Calculation'!$E$22,IF(MONTH(B767)=2,'General Calculation'!$F$22,IF(MONTH(B767)=3,'General Calculation'!$G$22,IF(MONTH(B767)=4,'General Calculation'!$H$22,IF(MONTH(B767)=5,'General Calculation'!$I$22,IF(MONTH(B767)=6,'General Calculation'!$J$22,IF(MONTH(B767)=7,'General Calculation'!$K$22,IF(MONTH(B767)=8,'General Calculation'!$L$22,IF(MONTH(B767)=9,'General Calculation'!$M$22,IF(MONTH(B767)=10,'General Calculation'!$N$22,IF(MONTH(B767)=11,'General Calculation'!$O$22,IF(MONTH(B767)=12,'General Calculation'!$P$22,""))))))))))))</f>
        <v>5.07</v>
      </c>
      <c r="E767" t="str">
        <f>IF(C767="Initial Stage",'Calculation Sheet Crop 1'!$M$6,IF(C767="Crop Development Phase",'Calculation Sheet Crop 1'!$M$7,IF(C767="Mid Season",'Calculation Sheet Crop 1'!$M$8,IF(C767="Late Season Stage",'Calculation Sheet Crop 1'!$M$9,""))))</f>
        <v/>
      </c>
      <c r="F767">
        <f t="shared" si="144"/>
        <v>0</v>
      </c>
      <c r="P767">
        <f t="shared" si="145"/>
        <v>0</v>
      </c>
      <c r="Q767">
        <f t="shared" si="146"/>
        <v>0</v>
      </c>
      <c r="R767">
        <f t="shared" si="147"/>
        <v>0</v>
      </c>
      <c r="S767">
        <f t="shared" si="148"/>
        <v>0</v>
      </c>
      <c r="T767">
        <f t="shared" si="149"/>
        <v>0</v>
      </c>
      <c r="U767">
        <f t="shared" si="150"/>
        <v>0</v>
      </c>
      <c r="V767">
        <f t="shared" si="151"/>
        <v>0</v>
      </c>
      <c r="W767">
        <f t="shared" si="152"/>
        <v>0</v>
      </c>
      <c r="X767">
        <f t="shared" si="153"/>
        <v>0</v>
      </c>
      <c r="Y767">
        <f t="shared" si="154"/>
        <v>0</v>
      </c>
      <c r="Z767">
        <f t="shared" si="155"/>
        <v>0</v>
      </c>
      <c r="AA767">
        <f t="shared" si="156"/>
        <v>0</v>
      </c>
    </row>
    <row r="768" spans="2:27">
      <c r="B768" s="3">
        <v>43497</v>
      </c>
      <c r="C768" t="str">
        <f>IF(AND(B768&gt;='Calculation Sheet Crop 1'!$K$6,B768&lt;='Calculation Sheet Crop 1'!$L$6),"Initial Stage",IF(AND(B768+1&gt;'Calculation Sheet Crop 1'!$K$7,B768&lt;='Calculation Sheet Crop 1'!$L$7),"Crop Development Phase",IF(AND(B768+1&gt;'Calculation Sheet Crop 1'!$K$8,B768&lt;'Calculation Sheet Crop 1'!$L$8+1),"Mid Season",IF(AND(B768+1&gt;'Calculation Sheet Crop 1'!$K$9,B768-1&lt;'Calculation Sheet Crop 1'!$L$9),"Late Season Stage",""))))</f>
        <v/>
      </c>
      <c r="D768">
        <f>IF(MONTH(B768)=1,'General Calculation'!$E$22,IF(MONTH(B768)=2,'General Calculation'!$F$22,IF(MONTH(B768)=3,'General Calculation'!$G$22,IF(MONTH(B768)=4,'General Calculation'!$H$22,IF(MONTH(B768)=5,'General Calculation'!$I$22,IF(MONTH(B768)=6,'General Calculation'!$J$22,IF(MONTH(B768)=7,'General Calculation'!$K$22,IF(MONTH(B768)=8,'General Calculation'!$L$22,IF(MONTH(B768)=9,'General Calculation'!$M$22,IF(MONTH(B768)=10,'General Calculation'!$N$22,IF(MONTH(B768)=11,'General Calculation'!$O$22,IF(MONTH(B768)=12,'General Calculation'!$P$22,""))))))))))))</f>
        <v>5.3892000000000007</v>
      </c>
      <c r="E768" t="str">
        <f>IF(C768="Initial Stage",'Calculation Sheet Crop 1'!$M$6,IF(C768="Crop Development Phase",'Calculation Sheet Crop 1'!$M$7,IF(C768="Mid Season",'Calculation Sheet Crop 1'!$M$8,IF(C768="Late Season Stage",'Calculation Sheet Crop 1'!$M$9,""))))</f>
        <v/>
      </c>
      <c r="F768">
        <f t="shared" si="144"/>
        <v>0</v>
      </c>
      <c r="P768">
        <f t="shared" si="145"/>
        <v>0</v>
      </c>
      <c r="Q768">
        <f t="shared" si="146"/>
        <v>0</v>
      </c>
      <c r="R768">
        <f t="shared" si="147"/>
        <v>0</v>
      </c>
      <c r="S768">
        <f t="shared" si="148"/>
        <v>0</v>
      </c>
      <c r="T768">
        <f t="shared" si="149"/>
        <v>0</v>
      </c>
      <c r="U768">
        <f t="shared" si="150"/>
        <v>0</v>
      </c>
      <c r="V768">
        <f t="shared" si="151"/>
        <v>0</v>
      </c>
      <c r="W768">
        <f t="shared" si="152"/>
        <v>0</v>
      </c>
      <c r="X768">
        <f t="shared" si="153"/>
        <v>0</v>
      </c>
      <c r="Y768">
        <f t="shared" si="154"/>
        <v>0</v>
      </c>
      <c r="Z768">
        <f t="shared" si="155"/>
        <v>0</v>
      </c>
      <c r="AA768">
        <f t="shared" si="156"/>
        <v>0</v>
      </c>
    </row>
    <row r="769" spans="2:27">
      <c r="B769" s="3">
        <v>43498</v>
      </c>
      <c r="C769" t="str">
        <f>IF(AND(B769&gt;='Calculation Sheet Crop 1'!$K$6,B769&lt;='Calculation Sheet Crop 1'!$L$6),"Initial Stage",IF(AND(B769+1&gt;'Calculation Sheet Crop 1'!$K$7,B769&lt;='Calculation Sheet Crop 1'!$L$7),"Crop Development Phase",IF(AND(B769+1&gt;'Calculation Sheet Crop 1'!$K$8,B769&lt;'Calculation Sheet Crop 1'!$L$8+1),"Mid Season",IF(AND(B769+1&gt;'Calculation Sheet Crop 1'!$K$9,B769-1&lt;'Calculation Sheet Crop 1'!$L$9),"Late Season Stage",""))))</f>
        <v/>
      </c>
      <c r="D769">
        <f>IF(MONTH(B769)=1,'General Calculation'!$E$22,IF(MONTH(B769)=2,'General Calculation'!$F$22,IF(MONTH(B769)=3,'General Calculation'!$G$22,IF(MONTH(B769)=4,'General Calculation'!$H$22,IF(MONTH(B769)=5,'General Calculation'!$I$22,IF(MONTH(B769)=6,'General Calculation'!$J$22,IF(MONTH(B769)=7,'General Calculation'!$K$22,IF(MONTH(B769)=8,'General Calculation'!$L$22,IF(MONTH(B769)=9,'General Calculation'!$M$22,IF(MONTH(B769)=10,'General Calculation'!$N$22,IF(MONTH(B769)=11,'General Calculation'!$O$22,IF(MONTH(B769)=12,'General Calculation'!$P$22,""))))))))))))</f>
        <v>5.3892000000000007</v>
      </c>
      <c r="E769" t="str">
        <f>IF(C769="Initial Stage",'Calculation Sheet Crop 1'!$M$6,IF(C769="Crop Development Phase",'Calculation Sheet Crop 1'!$M$7,IF(C769="Mid Season",'Calculation Sheet Crop 1'!$M$8,IF(C769="Late Season Stage",'Calculation Sheet Crop 1'!$M$9,""))))</f>
        <v/>
      </c>
      <c r="F769">
        <f t="shared" si="144"/>
        <v>0</v>
      </c>
      <c r="P769">
        <f t="shared" si="145"/>
        <v>0</v>
      </c>
      <c r="Q769">
        <f t="shared" si="146"/>
        <v>0</v>
      </c>
      <c r="R769">
        <f t="shared" si="147"/>
        <v>0</v>
      </c>
      <c r="S769">
        <f t="shared" si="148"/>
        <v>0</v>
      </c>
      <c r="T769">
        <f t="shared" si="149"/>
        <v>0</v>
      </c>
      <c r="U769">
        <f t="shared" si="150"/>
        <v>0</v>
      </c>
      <c r="V769">
        <f t="shared" si="151"/>
        <v>0</v>
      </c>
      <c r="W769">
        <f t="shared" si="152"/>
        <v>0</v>
      </c>
      <c r="X769">
        <f t="shared" si="153"/>
        <v>0</v>
      </c>
      <c r="Y769">
        <f t="shared" si="154"/>
        <v>0</v>
      </c>
      <c r="Z769">
        <f t="shared" si="155"/>
        <v>0</v>
      </c>
      <c r="AA769">
        <f t="shared" si="156"/>
        <v>0</v>
      </c>
    </row>
    <row r="770" spans="2:27">
      <c r="B770" s="3">
        <v>43499</v>
      </c>
      <c r="C770" t="str">
        <f>IF(AND(B770&gt;='Calculation Sheet Crop 1'!$K$6,B770&lt;='Calculation Sheet Crop 1'!$L$6),"Initial Stage",IF(AND(B770+1&gt;'Calculation Sheet Crop 1'!$K$7,B770&lt;='Calculation Sheet Crop 1'!$L$7),"Crop Development Phase",IF(AND(B770+1&gt;'Calculation Sheet Crop 1'!$K$8,B770&lt;'Calculation Sheet Crop 1'!$L$8+1),"Mid Season",IF(AND(B770+1&gt;'Calculation Sheet Crop 1'!$K$9,B770-1&lt;'Calculation Sheet Crop 1'!$L$9),"Late Season Stage",""))))</f>
        <v/>
      </c>
      <c r="D770">
        <f>IF(MONTH(B770)=1,'General Calculation'!$E$22,IF(MONTH(B770)=2,'General Calculation'!$F$22,IF(MONTH(B770)=3,'General Calculation'!$G$22,IF(MONTH(B770)=4,'General Calculation'!$H$22,IF(MONTH(B770)=5,'General Calculation'!$I$22,IF(MONTH(B770)=6,'General Calculation'!$J$22,IF(MONTH(B770)=7,'General Calculation'!$K$22,IF(MONTH(B770)=8,'General Calculation'!$L$22,IF(MONTH(B770)=9,'General Calculation'!$M$22,IF(MONTH(B770)=10,'General Calculation'!$N$22,IF(MONTH(B770)=11,'General Calculation'!$O$22,IF(MONTH(B770)=12,'General Calculation'!$P$22,""))))))))))))</f>
        <v>5.3892000000000007</v>
      </c>
      <c r="E770" t="str">
        <f>IF(C770="Initial Stage",'Calculation Sheet Crop 1'!$M$6,IF(C770="Crop Development Phase",'Calculation Sheet Crop 1'!$M$7,IF(C770="Mid Season",'Calculation Sheet Crop 1'!$M$8,IF(C770="Late Season Stage",'Calculation Sheet Crop 1'!$M$9,""))))</f>
        <v/>
      </c>
      <c r="F770">
        <f t="shared" si="144"/>
        <v>0</v>
      </c>
      <c r="P770">
        <f t="shared" si="145"/>
        <v>0</v>
      </c>
      <c r="Q770">
        <f t="shared" si="146"/>
        <v>0</v>
      </c>
      <c r="R770">
        <f t="shared" si="147"/>
        <v>0</v>
      </c>
      <c r="S770">
        <f t="shared" si="148"/>
        <v>0</v>
      </c>
      <c r="T770">
        <f t="shared" si="149"/>
        <v>0</v>
      </c>
      <c r="U770">
        <f t="shared" si="150"/>
        <v>0</v>
      </c>
      <c r="V770">
        <f t="shared" si="151"/>
        <v>0</v>
      </c>
      <c r="W770">
        <f t="shared" si="152"/>
        <v>0</v>
      </c>
      <c r="X770">
        <f t="shared" si="153"/>
        <v>0</v>
      </c>
      <c r="Y770">
        <f t="shared" si="154"/>
        <v>0</v>
      </c>
      <c r="Z770">
        <f t="shared" si="155"/>
        <v>0</v>
      </c>
      <c r="AA770">
        <f t="shared" si="156"/>
        <v>0</v>
      </c>
    </row>
    <row r="771" spans="2:27">
      <c r="B771" s="3">
        <v>43500</v>
      </c>
      <c r="C771" t="str">
        <f>IF(AND(B771&gt;='Calculation Sheet Crop 1'!$K$6,B771&lt;='Calculation Sheet Crop 1'!$L$6),"Initial Stage",IF(AND(B771+1&gt;'Calculation Sheet Crop 1'!$K$7,B771&lt;='Calculation Sheet Crop 1'!$L$7),"Crop Development Phase",IF(AND(B771+1&gt;'Calculation Sheet Crop 1'!$K$8,B771&lt;'Calculation Sheet Crop 1'!$L$8+1),"Mid Season",IF(AND(B771+1&gt;'Calculation Sheet Crop 1'!$K$9,B771-1&lt;'Calculation Sheet Crop 1'!$L$9),"Late Season Stage",""))))</f>
        <v/>
      </c>
      <c r="D771">
        <f>IF(MONTH(B771)=1,'General Calculation'!$E$22,IF(MONTH(B771)=2,'General Calculation'!$F$22,IF(MONTH(B771)=3,'General Calculation'!$G$22,IF(MONTH(B771)=4,'General Calculation'!$H$22,IF(MONTH(B771)=5,'General Calculation'!$I$22,IF(MONTH(B771)=6,'General Calculation'!$J$22,IF(MONTH(B771)=7,'General Calculation'!$K$22,IF(MONTH(B771)=8,'General Calculation'!$L$22,IF(MONTH(B771)=9,'General Calculation'!$M$22,IF(MONTH(B771)=10,'General Calculation'!$N$22,IF(MONTH(B771)=11,'General Calculation'!$O$22,IF(MONTH(B771)=12,'General Calculation'!$P$22,""))))))))))))</f>
        <v>5.3892000000000007</v>
      </c>
      <c r="E771" t="str">
        <f>IF(C771="Initial Stage",'Calculation Sheet Crop 1'!$M$6,IF(C771="Crop Development Phase",'Calculation Sheet Crop 1'!$M$7,IF(C771="Mid Season",'Calculation Sheet Crop 1'!$M$8,IF(C771="Late Season Stage",'Calculation Sheet Crop 1'!$M$9,""))))</f>
        <v/>
      </c>
      <c r="F771">
        <f t="shared" si="144"/>
        <v>0</v>
      </c>
      <c r="P771">
        <f t="shared" si="145"/>
        <v>0</v>
      </c>
      <c r="Q771">
        <f t="shared" si="146"/>
        <v>0</v>
      </c>
      <c r="R771">
        <f t="shared" si="147"/>
        <v>0</v>
      </c>
      <c r="S771">
        <f t="shared" si="148"/>
        <v>0</v>
      </c>
      <c r="T771">
        <f t="shared" si="149"/>
        <v>0</v>
      </c>
      <c r="U771">
        <f t="shared" si="150"/>
        <v>0</v>
      </c>
      <c r="V771">
        <f t="shared" si="151"/>
        <v>0</v>
      </c>
      <c r="W771">
        <f t="shared" si="152"/>
        <v>0</v>
      </c>
      <c r="X771">
        <f t="shared" si="153"/>
        <v>0</v>
      </c>
      <c r="Y771">
        <f t="shared" si="154"/>
        <v>0</v>
      </c>
      <c r="Z771">
        <f t="shared" si="155"/>
        <v>0</v>
      </c>
      <c r="AA771">
        <f t="shared" si="156"/>
        <v>0</v>
      </c>
    </row>
    <row r="772" spans="2:27">
      <c r="B772" s="3">
        <v>43501</v>
      </c>
      <c r="C772" t="str">
        <f>IF(AND(B772&gt;='Calculation Sheet Crop 1'!$K$6,B772&lt;='Calculation Sheet Crop 1'!$L$6),"Initial Stage",IF(AND(B772+1&gt;'Calculation Sheet Crop 1'!$K$7,B772&lt;='Calculation Sheet Crop 1'!$L$7),"Crop Development Phase",IF(AND(B772+1&gt;'Calculation Sheet Crop 1'!$K$8,B772&lt;'Calculation Sheet Crop 1'!$L$8+1),"Mid Season",IF(AND(B772+1&gt;'Calculation Sheet Crop 1'!$K$9,B772-1&lt;'Calculation Sheet Crop 1'!$L$9),"Late Season Stage",""))))</f>
        <v/>
      </c>
      <c r="D772">
        <f>IF(MONTH(B772)=1,'General Calculation'!$E$22,IF(MONTH(B772)=2,'General Calculation'!$F$22,IF(MONTH(B772)=3,'General Calculation'!$G$22,IF(MONTH(B772)=4,'General Calculation'!$H$22,IF(MONTH(B772)=5,'General Calculation'!$I$22,IF(MONTH(B772)=6,'General Calculation'!$J$22,IF(MONTH(B772)=7,'General Calculation'!$K$22,IF(MONTH(B772)=8,'General Calculation'!$L$22,IF(MONTH(B772)=9,'General Calculation'!$M$22,IF(MONTH(B772)=10,'General Calculation'!$N$22,IF(MONTH(B772)=11,'General Calculation'!$O$22,IF(MONTH(B772)=12,'General Calculation'!$P$22,""))))))))))))</f>
        <v>5.3892000000000007</v>
      </c>
      <c r="E772" t="str">
        <f>IF(C772="Initial Stage",'Calculation Sheet Crop 1'!$M$6,IF(C772="Crop Development Phase",'Calculation Sheet Crop 1'!$M$7,IF(C772="Mid Season",'Calculation Sheet Crop 1'!$M$8,IF(C772="Late Season Stage",'Calculation Sheet Crop 1'!$M$9,""))))</f>
        <v/>
      </c>
      <c r="F772">
        <f t="shared" si="144"/>
        <v>0</v>
      </c>
      <c r="P772">
        <f t="shared" si="145"/>
        <v>0</v>
      </c>
      <c r="Q772">
        <f t="shared" si="146"/>
        <v>0</v>
      </c>
      <c r="R772">
        <f t="shared" si="147"/>
        <v>0</v>
      </c>
      <c r="S772">
        <f t="shared" si="148"/>
        <v>0</v>
      </c>
      <c r="T772">
        <f t="shared" si="149"/>
        <v>0</v>
      </c>
      <c r="U772">
        <f t="shared" si="150"/>
        <v>0</v>
      </c>
      <c r="V772">
        <f t="shared" si="151"/>
        <v>0</v>
      </c>
      <c r="W772">
        <f t="shared" si="152"/>
        <v>0</v>
      </c>
      <c r="X772">
        <f t="shared" si="153"/>
        <v>0</v>
      </c>
      <c r="Y772">
        <f t="shared" si="154"/>
        <v>0</v>
      </c>
      <c r="Z772">
        <f t="shared" si="155"/>
        <v>0</v>
      </c>
      <c r="AA772">
        <f t="shared" si="156"/>
        <v>0</v>
      </c>
    </row>
    <row r="773" spans="2:27">
      <c r="B773" s="3">
        <v>43502</v>
      </c>
      <c r="C773" t="str">
        <f>IF(AND(B773&gt;='Calculation Sheet Crop 1'!$K$6,B773&lt;='Calculation Sheet Crop 1'!$L$6),"Initial Stage",IF(AND(B773+1&gt;'Calculation Sheet Crop 1'!$K$7,B773&lt;='Calculation Sheet Crop 1'!$L$7),"Crop Development Phase",IF(AND(B773+1&gt;'Calculation Sheet Crop 1'!$K$8,B773&lt;'Calculation Sheet Crop 1'!$L$8+1),"Mid Season",IF(AND(B773+1&gt;'Calculation Sheet Crop 1'!$K$9,B773-1&lt;'Calculation Sheet Crop 1'!$L$9),"Late Season Stage",""))))</f>
        <v/>
      </c>
      <c r="D773">
        <f>IF(MONTH(B773)=1,'General Calculation'!$E$22,IF(MONTH(B773)=2,'General Calculation'!$F$22,IF(MONTH(B773)=3,'General Calculation'!$G$22,IF(MONTH(B773)=4,'General Calculation'!$H$22,IF(MONTH(B773)=5,'General Calculation'!$I$22,IF(MONTH(B773)=6,'General Calculation'!$J$22,IF(MONTH(B773)=7,'General Calculation'!$K$22,IF(MONTH(B773)=8,'General Calculation'!$L$22,IF(MONTH(B773)=9,'General Calculation'!$M$22,IF(MONTH(B773)=10,'General Calculation'!$N$22,IF(MONTH(B773)=11,'General Calculation'!$O$22,IF(MONTH(B773)=12,'General Calculation'!$P$22,""))))))))))))</f>
        <v>5.3892000000000007</v>
      </c>
      <c r="E773" t="str">
        <f>IF(C773="Initial Stage",'Calculation Sheet Crop 1'!$M$6,IF(C773="Crop Development Phase",'Calculation Sheet Crop 1'!$M$7,IF(C773="Mid Season",'Calculation Sheet Crop 1'!$M$8,IF(C773="Late Season Stage",'Calculation Sheet Crop 1'!$M$9,""))))</f>
        <v/>
      </c>
      <c r="F773">
        <f t="shared" si="144"/>
        <v>0</v>
      </c>
      <c r="P773">
        <f t="shared" si="145"/>
        <v>0</v>
      </c>
      <c r="Q773">
        <f t="shared" si="146"/>
        <v>0</v>
      </c>
      <c r="R773">
        <f t="shared" si="147"/>
        <v>0</v>
      </c>
      <c r="S773">
        <f t="shared" si="148"/>
        <v>0</v>
      </c>
      <c r="T773">
        <f t="shared" si="149"/>
        <v>0</v>
      </c>
      <c r="U773">
        <f t="shared" si="150"/>
        <v>0</v>
      </c>
      <c r="V773">
        <f t="shared" si="151"/>
        <v>0</v>
      </c>
      <c r="W773">
        <f t="shared" si="152"/>
        <v>0</v>
      </c>
      <c r="X773">
        <f t="shared" si="153"/>
        <v>0</v>
      </c>
      <c r="Y773">
        <f t="shared" si="154"/>
        <v>0</v>
      </c>
      <c r="Z773">
        <f t="shared" si="155"/>
        <v>0</v>
      </c>
      <c r="AA773">
        <f t="shared" si="156"/>
        <v>0</v>
      </c>
    </row>
    <row r="774" spans="2:27">
      <c r="B774" s="3">
        <v>43503</v>
      </c>
      <c r="C774" t="str">
        <f>IF(AND(B774&gt;='Calculation Sheet Crop 1'!$K$6,B774&lt;='Calculation Sheet Crop 1'!$L$6),"Initial Stage",IF(AND(B774+1&gt;'Calculation Sheet Crop 1'!$K$7,B774&lt;='Calculation Sheet Crop 1'!$L$7),"Crop Development Phase",IF(AND(B774+1&gt;'Calculation Sheet Crop 1'!$K$8,B774&lt;'Calculation Sheet Crop 1'!$L$8+1),"Mid Season",IF(AND(B774+1&gt;'Calculation Sheet Crop 1'!$K$9,B774-1&lt;'Calculation Sheet Crop 1'!$L$9),"Late Season Stage",""))))</f>
        <v/>
      </c>
      <c r="D774">
        <f>IF(MONTH(B774)=1,'General Calculation'!$E$22,IF(MONTH(B774)=2,'General Calculation'!$F$22,IF(MONTH(B774)=3,'General Calculation'!$G$22,IF(MONTH(B774)=4,'General Calculation'!$H$22,IF(MONTH(B774)=5,'General Calculation'!$I$22,IF(MONTH(B774)=6,'General Calculation'!$J$22,IF(MONTH(B774)=7,'General Calculation'!$K$22,IF(MONTH(B774)=8,'General Calculation'!$L$22,IF(MONTH(B774)=9,'General Calculation'!$M$22,IF(MONTH(B774)=10,'General Calculation'!$N$22,IF(MONTH(B774)=11,'General Calculation'!$O$22,IF(MONTH(B774)=12,'General Calculation'!$P$22,""))))))))))))</f>
        <v>5.3892000000000007</v>
      </c>
      <c r="E774" t="str">
        <f>IF(C774="Initial Stage",'Calculation Sheet Crop 1'!$M$6,IF(C774="Crop Development Phase",'Calculation Sheet Crop 1'!$M$7,IF(C774="Mid Season",'Calculation Sheet Crop 1'!$M$8,IF(C774="Late Season Stage",'Calculation Sheet Crop 1'!$M$9,""))))</f>
        <v/>
      </c>
      <c r="F774">
        <f t="shared" si="144"/>
        <v>0</v>
      </c>
      <c r="P774">
        <f t="shared" si="145"/>
        <v>0</v>
      </c>
      <c r="Q774">
        <f t="shared" si="146"/>
        <v>0</v>
      </c>
      <c r="R774">
        <f t="shared" si="147"/>
        <v>0</v>
      </c>
      <c r="S774">
        <f t="shared" si="148"/>
        <v>0</v>
      </c>
      <c r="T774">
        <f t="shared" si="149"/>
        <v>0</v>
      </c>
      <c r="U774">
        <f t="shared" si="150"/>
        <v>0</v>
      </c>
      <c r="V774">
        <f t="shared" si="151"/>
        <v>0</v>
      </c>
      <c r="W774">
        <f t="shared" si="152"/>
        <v>0</v>
      </c>
      <c r="X774">
        <f t="shared" si="153"/>
        <v>0</v>
      </c>
      <c r="Y774">
        <f t="shared" si="154"/>
        <v>0</v>
      </c>
      <c r="Z774">
        <f t="shared" si="155"/>
        <v>0</v>
      </c>
      <c r="AA774">
        <f t="shared" si="156"/>
        <v>0</v>
      </c>
    </row>
    <row r="775" spans="2:27">
      <c r="B775" s="3">
        <v>43504</v>
      </c>
      <c r="C775" t="str">
        <f>IF(AND(B775&gt;='Calculation Sheet Crop 1'!$K$6,B775&lt;='Calculation Sheet Crop 1'!$L$6),"Initial Stage",IF(AND(B775+1&gt;'Calculation Sheet Crop 1'!$K$7,B775&lt;='Calculation Sheet Crop 1'!$L$7),"Crop Development Phase",IF(AND(B775+1&gt;'Calculation Sheet Crop 1'!$K$8,B775&lt;'Calculation Sheet Crop 1'!$L$8+1),"Mid Season",IF(AND(B775+1&gt;'Calculation Sheet Crop 1'!$K$9,B775-1&lt;'Calculation Sheet Crop 1'!$L$9),"Late Season Stage",""))))</f>
        <v/>
      </c>
      <c r="D775">
        <f>IF(MONTH(B775)=1,'General Calculation'!$E$22,IF(MONTH(B775)=2,'General Calculation'!$F$22,IF(MONTH(B775)=3,'General Calculation'!$G$22,IF(MONTH(B775)=4,'General Calculation'!$H$22,IF(MONTH(B775)=5,'General Calculation'!$I$22,IF(MONTH(B775)=6,'General Calculation'!$J$22,IF(MONTH(B775)=7,'General Calculation'!$K$22,IF(MONTH(B775)=8,'General Calculation'!$L$22,IF(MONTH(B775)=9,'General Calculation'!$M$22,IF(MONTH(B775)=10,'General Calculation'!$N$22,IF(MONTH(B775)=11,'General Calculation'!$O$22,IF(MONTH(B775)=12,'General Calculation'!$P$22,""))))))))))))</f>
        <v>5.3892000000000007</v>
      </c>
      <c r="E775" t="str">
        <f>IF(C775="Initial Stage",'Calculation Sheet Crop 1'!$M$6,IF(C775="Crop Development Phase",'Calculation Sheet Crop 1'!$M$7,IF(C775="Mid Season",'Calculation Sheet Crop 1'!$M$8,IF(C775="Late Season Stage",'Calculation Sheet Crop 1'!$M$9,""))))</f>
        <v/>
      </c>
      <c r="F775">
        <f t="shared" si="144"/>
        <v>0</v>
      </c>
      <c r="P775">
        <f t="shared" si="145"/>
        <v>0</v>
      </c>
      <c r="Q775">
        <f t="shared" si="146"/>
        <v>0</v>
      </c>
      <c r="R775">
        <f t="shared" si="147"/>
        <v>0</v>
      </c>
      <c r="S775">
        <f t="shared" si="148"/>
        <v>0</v>
      </c>
      <c r="T775">
        <f t="shared" si="149"/>
        <v>0</v>
      </c>
      <c r="U775">
        <f t="shared" si="150"/>
        <v>0</v>
      </c>
      <c r="V775">
        <f t="shared" si="151"/>
        <v>0</v>
      </c>
      <c r="W775">
        <f t="shared" si="152"/>
        <v>0</v>
      </c>
      <c r="X775">
        <f t="shared" si="153"/>
        <v>0</v>
      </c>
      <c r="Y775">
        <f t="shared" si="154"/>
        <v>0</v>
      </c>
      <c r="Z775">
        <f t="shared" si="155"/>
        <v>0</v>
      </c>
      <c r="AA775">
        <f t="shared" si="156"/>
        <v>0</v>
      </c>
    </row>
    <row r="776" spans="2:27">
      <c r="B776" s="3">
        <v>43505</v>
      </c>
      <c r="C776" t="str">
        <f>IF(AND(B776&gt;='Calculation Sheet Crop 1'!$K$6,B776&lt;='Calculation Sheet Crop 1'!$L$6),"Initial Stage",IF(AND(B776+1&gt;'Calculation Sheet Crop 1'!$K$7,B776&lt;='Calculation Sheet Crop 1'!$L$7),"Crop Development Phase",IF(AND(B776+1&gt;'Calculation Sheet Crop 1'!$K$8,B776&lt;'Calculation Sheet Crop 1'!$L$8+1),"Mid Season",IF(AND(B776+1&gt;'Calculation Sheet Crop 1'!$K$9,B776-1&lt;'Calculation Sheet Crop 1'!$L$9),"Late Season Stage",""))))</f>
        <v/>
      </c>
      <c r="D776">
        <f>IF(MONTH(B776)=1,'General Calculation'!$E$22,IF(MONTH(B776)=2,'General Calculation'!$F$22,IF(MONTH(B776)=3,'General Calculation'!$G$22,IF(MONTH(B776)=4,'General Calculation'!$H$22,IF(MONTH(B776)=5,'General Calculation'!$I$22,IF(MONTH(B776)=6,'General Calculation'!$J$22,IF(MONTH(B776)=7,'General Calculation'!$K$22,IF(MONTH(B776)=8,'General Calculation'!$L$22,IF(MONTH(B776)=9,'General Calculation'!$M$22,IF(MONTH(B776)=10,'General Calculation'!$N$22,IF(MONTH(B776)=11,'General Calculation'!$O$22,IF(MONTH(B776)=12,'General Calculation'!$P$22,""))))))))))))</f>
        <v>5.3892000000000007</v>
      </c>
      <c r="E776" t="str">
        <f>IF(C776="Initial Stage",'Calculation Sheet Crop 1'!$M$6,IF(C776="Crop Development Phase",'Calculation Sheet Crop 1'!$M$7,IF(C776="Mid Season",'Calculation Sheet Crop 1'!$M$8,IF(C776="Late Season Stage",'Calculation Sheet Crop 1'!$M$9,""))))</f>
        <v/>
      </c>
      <c r="F776">
        <f t="shared" ref="F776:F839" si="157">IFERROR((D776*E776),0)</f>
        <v>0</v>
      </c>
      <c r="P776">
        <f t="shared" ref="P776:P839" si="158">IF(MONTH($B776)=1,$F776,0)</f>
        <v>0</v>
      </c>
      <c r="Q776">
        <f t="shared" ref="Q776:Q839" si="159">IF(MONTH($B776)=2,$F776,0)</f>
        <v>0</v>
      </c>
      <c r="R776">
        <f t="shared" ref="R776:R839" si="160">IF(MONTH($B776)=3,$F776,0)</f>
        <v>0</v>
      </c>
      <c r="S776">
        <f t="shared" ref="S776:S839" si="161">IF(MONTH($B776)=4,$F776,0)</f>
        <v>0</v>
      </c>
      <c r="T776">
        <f t="shared" ref="T776:T839" si="162">IF(MONTH($B776)=5,$F776,0)</f>
        <v>0</v>
      </c>
      <c r="U776">
        <f t="shared" ref="U776:U839" si="163">IF(MONTH($B776)=6,$F776,0)</f>
        <v>0</v>
      </c>
      <c r="V776">
        <f t="shared" ref="V776:V839" si="164">IF(MONTH($B776)=7,$F776,0)</f>
        <v>0</v>
      </c>
      <c r="W776">
        <f t="shared" ref="W776:W839" si="165">IF(MONTH($B776)=8,$F776,0)</f>
        <v>0</v>
      </c>
      <c r="X776">
        <f t="shared" ref="X776:X839" si="166">IF(MONTH($B776)=9,$F776,0)</f>
        <v>0</v>
      </c>
      <c r="Y776">
        <f t="shared" ref="Y776:Y839" si="167">IF(MONTH($B776)=10,$F776,0)</f>
        <v>0</v>
      </c>
      <c r="Z776">
        <f t="shared" ref="Z776:Z839" si="168">IF(MONTH($B776)=11,$F776,0)</f>
        <v>0</v>
      </c>
      <c r="AA776">
        <f t="shared" ref="AA776:AA839" si="169">IF(MONTH($B776)=12,$F776,0)</f>
        <v>0</v>
      </c>
    </row>
    <row r="777" spans="2:27">
      <c r="B777" s="3">
        <v>43506</v>
      </c>
      <c r="C777" t="str">
        <f>IF(AND(B777&gt;='Calculation Sheet Crop 1'!$K$6,B777&lt;='Calculation Sheet Crop 1'!$L$6),"Initial Stage",IF(AND(B777+1&gt;'Calculation Sheet Crop 1'!$K$7,B777&lt;='Calculation Sheet Crop 1'!$L$7),"Crop Development Phase",IF(AND(B777+1&gt;'Calculation Sheet Crop 1'!$K$8,B777&lt;'Calculation Sheet Crop 1'!$L$8+1),"Mid Season",IF(AND(B777+1&gt;'Calculation Sheet Crop 1'!$K$9,B777-1&lt;'Calculation Sheet Crop 1'!$L$9),"Late Season Stage",""))))</f>
        <v/>
      </c>
      <c r="D777">
        <f>IF(MONTH(B777)=1,'General Calculation'!$E$22,IF(MONTH(B777)=2,'General Calculation'!$F$22,IF(MONTH(B777)=3,'General Calculation'!$G$22,IF(MONTH(B777)=4,'General Calculation'!$H$22,IF(MONTH(B777)=5,'General Calculation'!$I$22,IF(MONTH(B777)=6,'General Calculation'!$J$22,IF(MONTH(B777)=7,'General Calculation'!$K$22,IF(MONTH(B777)=8,'General Calculation'!$L$22,IF(MONTH(B777)=9,'General Calculation'!$M$22,IF(MONTH(B777)=10,'General Calculation'!$N$22,IF(MONTH(B777)=11,'General Calculation'!$O$22,IF(MONTH(B777)=12,'General Calculation'!$P$22,""))))))))))))</f>
        <v>5.3892000000000007</v>
      </c>
      <c r="E777" t="str">
        <f>IF(C777="Initial Stage",'Calculation Sheet Crop 1'!$M$6,IF(C777="Crop Development Phase",'Calculation Sheet Crop 1'!$M$7,IF(C777="Mid Season",'Calculation Sheet Crop 1'!$M$8,IF(C777="Late Season Stage",'Calculation Sheet Crop 1'!$M$9,""))))</f>
        <v/>
      </c>
      <c r="F777">
        <f t="shared" si="157"/>
        <v>0</v>
      </c>
      <c r="P777">
        <f t="shared" si="158"/>
        <v>0</v>
      </c>
      <c r="Q777">
        <f t="shared" si="159"/>
        <v>0</v>
      </c>
      <c r="R777">
        <f t="shared" si="160"/>
        <v>0</v>
      </c>
      <c r="S777">
        <f t="shared" si="161"/>
        <v>0</v>
      </c>
      <c r="T777">
        <f t="shared" si="162"/>
        <v>0</v>
      </c>
      <c r="U777">
        <f t="shared" si="163"/>
        <v>0</v>
      </c>
      <c r="V777">
        <f t="shared" si="164"/>
        <v>0</v>
      </c>
      <c r="W777">
        <f t="shared" si="165"/>
        <v>0</v>
      </c>
      <c r="X777">
        <f t="shared" si="166"/>
        <v>0</v>
      </c>
      <c r="Y777">
        <f t="shared" si="167"/>
        <v>0</v>
      </c>
      <c r="Z777">
        <f t="shared" si="168"/>
        <v>0</v>
      </c>
      <c r="AA777">
        <f t="shared" si="169"/>
        <v>0</v>
      </c>
    </row>
    <row r="778" spans="2:27">
      <c r="B778" s="3">
        <v>43507</v>
      </c>
      <c r="C778" t="str">
        <f>IF(AND(B778&gt;='Calculation Sheet Crop 1'!$K$6,B778&lt;='Calculation Sheet Crop 1'!$L$6),"Initial Stage",IF(AND(B778+1&gt;'Calculation Sheet Crop 1'!$K$7,B778&lt;='Calculation Sheet Crop 1'!$L$7),"Crop Development Phase",IF(AND(B778+1&gt;'Calculation Sheet Crop 1'!$K$8,B778&lt;'Calculation Sheet Crop 1'!$L$8+1),"Mid Season",IF(AND(B778+1&gt;'Calculation Sheet Crop 1'!$K$9,B778-1&lt;'Calculation Sheet Crop 1'!$L$9),"Late Season Stage",""))))</f>
        <v/>
      </c>
      <c r="D778">
        <f>IF(MONTH(B778)=1,'General Calculation'!$E$22,IF(MONTH(B778)=2,'General Calculation'!$F$22,IF(MONTH(B778)=3,'General Calculation'!$G$22,IF(MONTH(B778)=4,'General Calculation'!$H$22,IF(MONTH(B778)=5,'General Calculation'!$I$22,IF(MONTH(B778)=6,'General Calculation'!$J$22,IF(MONTH(B778)=7,'General Calculation'!$K$22,IF(MONTH(B778)=8,'General Calculation'!$L$22,IF(MONTH(B778)=9,'General Calculation'!$M$22,IF(MONTH(B778)=10,'General Calculation'!$N$22,IF(MONTH(B778)=11,'General Calculation'!$O$22,IF(MONTH(B778)=12,'General Calculation'!$P$22,""))))))))))))</f>
        <v>5.3892000000000007</v>
      </c>
      <c r="E778" t="str">
        <f>IF(C778="Initial Stage",'Calculation Sheet Crop 1'!$M$6,IF(C778="Crop Development Phase",'Calculation Sheet Crop 1'!$M$7,IF(C778="Mid Season",'Calculation Sheet Crop 1'!$M$8,IF(C778="Late Season Stage",'Calculation Sheet Crop 1'!$M$9,""))))</f>
        <v/>
      </c>
      <c r="F778">
        <f t="shared" si="157"/>
        <v>0</v>
      </c>
      <c r="P778">
        <f t="shared" si="158"/>
        <v>0</v>
      </c>
      <c r="Q778">
        <f t="shared" si="159"/>
        <v>0</v>
      </c>
      <c r="R778">
        <f t="shared" si="160"/>
        <v>0</v>
      </c>
      <c r="S778">
        <f t="shared" si="161"/>
        <v>0</v>
      </c>
      <c r="T778">
        <f t="shared" si="162"/>
        <v>0</v>
      </c>
      <c r="U778">
        <f t="shared" si="163"/>
        <v>0</v>
      </c>
      <c r="V778">
        <f t="shared" si="164"/>
        <v>0</v>
      </c>
      <c r="W778">
        <f t="shared" si="165"/>
        <v>0</v>
      </c>
      <c r="X778">
        <f t="shared" si="166"/>
        <v>0</v>
      </c>
      <c r="Y778">
        <f t="shared" si="167"/>
        <v>0</v>
      </c>
      <c r="Z778">
        <f t="shared" si="168"/>
        <v>0</v>
      </c>
      <c r="AA778">
        <f t="shared" si="169"/>
        <v>0</v>
      </c>
    </row>
    <row r="779" spans="2:27">
      <c r="B779" s="3">
        <v>43508</v>
      </c>
      <c r="C779" t="str">
        <f>IF(AND(B779&gt;='Calculation Sheet Crop 1'!$K$6,B779&lt;='Calculation Sheet Crop 1'!$L$6),"Initial Stage",IF(AND(B779+1&gt;'Calculation Sheet Crop 1'!$K$7,B779&lt;='Calculation Sheet Crop 1'!$L$7),"Crop Development Phase",IF(AND(B779+1&gt;'Calculation Sheet Crop 1'!$K$8,B779&lt;'Calculation Sheet Crop 1'!$L$8+1),"Mid Season",IF(AND(B779+1&gt;'Calculation Sheet Crop 1'!$K$9,B779-1&lt;'Calculation Sheet Crop 1'!$L$9),"Late Season Stage",""))))</f>
        <v/>
      </c>
      <c r="D779">
        <f>IF(MONTH(B779)=1,'General Calculation'!$E$22,IF(MONTH(B779)=2,'General Calculation'!$F$22,IF(MONTH(B779)=3,'General Calculation'!$G$22,IF(MONTH(B779)=4,'General Calculation'!$H$22,IF(MONTH(B779)=5,'General Calculation'!$I$22,IF(MONTH(B779)=6,'General Calculation'!$J$22,IF(MONTH(B779)=7,'General Calculation'!$K$22,IF(MONTH(B779)=8,'General Calculation'!$L$22,IF(MONTH(B779)=9,'General Calculation'!$M$22,IF(MONTH(B779)=10,'General Calculation'!$N$22,IF(MONTH(B779)=11,'General Calculation'!$O$22,IF(MONTH(B779)=12,'General Calculation'!$P$22,""))))))))))))</f>
        <v>5.3892000000000007</v>
      </c>
      <c r="E779" t="str">
        <f>IF(C779="Initial Stage",'Calculation Sheet Crop 1'!$M$6,IF(C779="Crop Development Phase",'Calculation Sheet Crop 1'!$M$7,IF(C779="Mid Season",'Calculation Sheet Crop 1'!$M$8,IF(C779="Late Season Stage",'Calculation Sheet Crop 1'!$M$9,""))))</f>
        <v/>
      </c>
      <c r="F779">
        <f t="shared" si="157"/>
        <v>0</v>
      </c>
      <c r="P779">
        <f t="shared" si="158"/>
        <v>0</v>
      </c>
      <c r="Q779">
        <f t="shared" si="159"/>
        <v>0</v>
      </c>
      <c r="R779">
        <f t="shared" si="160"/>
        <v>0</v>
      </c>
      <c r="S779">
        <f t="shared" si="161"/>
        <v>0</v>
      </c>
      <c r="T779">
        <f t="shared" si="162"/>
        <v>0</v>
      </c>
      <c r="U779">
        <f t="shared" si="163"/>
        <v>0</v>
      </c>
      <c r="V779">
        <f t="shared" si="164"/>
        <v>0</v>
      </c>
      <c r="W779">
        <f t="shared" si="165"/>
        <v>0</v>
      </c>
      <c r="X779">
        <f t="shared" si="166"/>
        <v>0</v>
      </c>
      <c r="Y779">
        <f t="shared" si="167"/>
        <v>0</v>
      </c>
      <c r="Z779">
        <f t="shared" si="168"/>
        <v>0</v>
      </c>
      <c r="AA779">
        <f t="shared" si="169"/>
        <v>0</v>
      </c>
    </row>
    <row r="780" spans="2:27">
      <c r="B780" s="3">
        <v>43509</v>
      </c>
      <c r="C780" t="str">
        <f>IF(AND(B780&gt;='Calculation Sheet Crop 1'!$K$6,B780&lt;='Calculation Sheet Crop 1'!$L$6),"Initial Stage",IF(AND(B780+1&gt;'Calculation Sheet Crop 1'!$K$7,B780&lt;='Calculation Sheet Crop 1'!$L$7),"Crop Development Phase",IF(AND(B780+1&gt;'Calculation Sheet Crop 1'!$K$8,B780&lt;'Calculation Sheet Crop 1'!$L$8+1),"Mid Season",IF(AND(B780+1&gt;'Calculation Sheet Crop 1'!$K$9,B780-1&lt;'Calculation Sheet Crop 1'!$L$9),"Late Season Stage",""))))</f>
        <v/>
      </c>
      <c r="D780">
        <f>IF(MONTH(B780)=1,'General Calculation'!$E$22,IF(MONTH(B780)=2,'General Calculation'!$F$22,IF(MONTH(B780)=3,'General Calculation'!$G$22,IF(MONTH(B780)=4,'General Calculation'!$H$22,IF(MONTH(B780)=5,'General Calculation'!$I$22,IF(MONTH(B780)=6,'General Calculation'!$J$22,IF(MONTH(B780)=7,'General Calculation'!$K$22,IF(MONTH(B780)=8,'General Calculation'!$L$22,IF(MONTH(B780)=9,'General Calculation'!$M$22,IF(MONTH(B780)=10,'General Calculation'!$N$22,IF(MONTH(B780)=11,'General Calculation'!$O$22,IF(MONTH(B780)=12,'General Calculation'!$P$22,""))))))))))))</f>
        <v>5.3892000000000007</v>
      </c>
      <c r="E780" t="str">
        <f>IF(C780="Initial Stage",'Calculation Sheet Crop 1'!$M$6,IF(C780="Crop Development Phase",'Calculation Sheet Crop 1'!$M$7,IF(C780="Mid Season",'Calculation Sheet Crop 1'!$M$8,IF(C780="Late Season Stage",'Calculation Sheet Crop 1'!$M$9,""))))</f>
        <v/>
      </c>
      <c r="F780">
        <f t="shared" si="157"/>
        <v>0</v>
      </c>
      <c r="P780">
        <f t="shared" si="158"/>
        <v>0</v>
      </c>
      <c r="Q780">
        <f t="shared" si="159"/>
        <v>0</v>
      </c>
      <c r="R780">
        <f t="shared" si="160"/>
        <v>0</v>
      </c>
      <c r="S780">
        <f t="shared" si="161"/>
        <v>0</v>
      </c>
      <c r="T780">
        <f t="shared" si="162"/>
        <v>0</v>
      </c>
      <c r="U780">
        <f t="shared" si="163"/>
        <v>0</v>
      </c>
      <c r="V780">
        <f t="shared" si="164"/>
        <v>0</v>
      </c>
      <c r="W780">
        <f t="shared" si="165"/>
        <v>0</v>
      </c>
      <c r="X780">
        <f t="shared" si="166"/>
        <v>0</v>
      </c>
      <c r="Y780">
        <f t="shared" si="167"/>
        <v>0</v>
      </c>
      <c r="Z780">
        <f t="shared" si="168"/>
        <v>0</v>
      </c>
      <c r="AA780">
        <f t="shared" si="169"/>
        <v>0</v>
      </c>
    </row>
    <row r="781" spans="2:27">
      <c r="B781" s="3">
        <v>43510</v>
      </c>
      <c r="C781" t="str">
        <f>IF(AND(B781&gt;='Calculation Sheet Crop 1'!$K$6,B781&lt;='Calculation Sheet Crop 1'!$L$6),"Initial Stage",IF(AND(B781+1&gt;'Calculation Sheet Crop 1'!$K$7,B781&lt;='Calculation Sheet Crop 1'!$L$7),"Crop Development Phase",IF(AND(B781+1&gt;'Calculation Sheet Crop 1'!$K$8,B781&lt;'Calculation Sheet Crop 1'!$L$8+1),"Mid Season",IF(AND(B781+1&gt;'Calculation Sheet Crop 1'!$K$9,B781-1&lt;'Calculation Sheet Crop 1'!$L$9),"Late Season Stage",""))))</f>
        <v/>
      </c>
      <c r="D781">
        <f>IF(MONTH(B781)=1,'General Calculation'!$E$22,IF(MONTH(B781)=2,'General Calculation'!$F$22,IF(MONTH(B781)=3,'General Calculation'!$G$22,IF(MONTH(B781)=4,'General Calculation'!$H$22,IF(MONTH(B781)=5,'General Calculation'!$I$22,IF(MONTH(B781)=6,'General Calculation'!$J$22,IF(MONTH(B781)=7,'General Calculation'!$K$22,IF(MONTH(B781)=8,'General Calculation'!$L$22,IF(MONTH(B781)=9,'General Calculation'!$M$22,IF(MONTH(B781)=10,'General Calculation'!$N$22,IF(MONTH(B781)=11,'General Calculation'!$O$22,IF(MONTH(B781)=12,'General Calculation'!$P$22,""))))))))))))</f>
        <v>5.3892000000000007</v>
      </c>
      <c r="E781" t="str">
        <f>IF(C781="Initial Stage",'Calculation Sheet Crop 1'!$M$6,IF(C781="Crop Development Phase",'Calculation Sheet Crop 1'!$M$7,IF(C781="Mid Season",'Calculation Sheet Crop 1'!$M$8,IF(C781="Late Season Stage",'Calculation Sheet Crop 1'!$M$9,""))))</f>
        <v/>
      </c>
      <c r="F781">
        <f t="shared" si="157"/>
        <v>0</v>
      </c>
      <c r="P781">
        <f t="shared" si="158"/>
        <v>0</v>
      </c>
      <c r="Q781">
        <f t="shared" si="159"/>
        <v>0</v>
      </c>
      <c r="R781">
        <f t="shared" si="160"/>
        <v>0</v>
      </c>
      <c r="S781">
        <f t="shared" si="161"/>
        <v>0</v>
      </c>
      <c r="T781">
        <f t="shared" si="162"/>
        <v>0</v>
      </c>
      <c r="U781">
        <f t="shared" si="163"/>
        <v>0</v>
      </c>
      <c r="V781">
        <f t="shared" si="164"/>
        <v>0</v>
      </c>
      <c r="W781">
        <f t="shared" si="165"/>
        <v>0</v>
      </c>
      <c r="X781">
        <f t="shared" si="166"/>
        <v>0</v>
      </c>
      <c r="Y781">
        <f t="shared" si="167"/>
        <v>0</v>
      </c>
      <c r="Z781">
        <f t="shared" si="168"/>
        <v>0</v>
      </c>
      <c r="AA781">
        <f t="shared" si="169"/>
        <v>0</v>
      </c>
    </row>
    <row r="782" spans="2:27">
      <c r="B782" s="3">
        <v>43511</v>
      </c>
      <c r="C782" t="str">
        <f>IF(AND(B782&gt;='Calculation Sheet Crop 1'!$K$6,B782&lt;='Calculation Sheet Crop 1'!$L$6),"Initial Stage",IF(AND(B782+1&gt;'Calculation Sheet Crop 1'!$K$7,B782&lt;='Calculation Sheet Crop 1'!$L$7),"Crop Development Phase",IF(AND(B782+1&gt;'Calculation Sheet Crop 1'!$K$8,B782&lt;'Calculation Sheet Crop 1'!$L$8+1),"Mid Season",IF(AND(B782+1&gt;'Calculation Sheet Crop 1'!$K$9,B782-1&lt;'Calculation Sheet Crop 1'!$L$9),"Late Season Stage",""))))</f>
        <v/>
      </c>
      <c r="D782">
        <f>IF(MONTH(B782)=1,'General Calculation'!$E$22,IF(MONTH(B782)=2,'General Calculation'!$F$22,IF(MONTH(B782)=3,'General Calculation'!$G$22,IF(MONTH(B782)=4,'General Calculation'!$H$22,IF(MONTH(B782)=5,'General Calculation'!$I$22,IF(MONTH(B782)=6,'General Calculation'!$J$22,IF(MONTH(B782)=7,'General Calculation'!$K$22,IF(MONTH(B782)=8,'General Calculation'!$L$22,IF(MONTH(B782)=9,'General Calculation'!$M$22,IF(MONTH(B782)=10,'General Calculation'!$N$22,IF(MONTH(B782)=11,'General Calculation'!$O$22,IF(MONTH(B782)=12,'General Calculation'!$P$22,""))))))))))))</f>
        <v>5.3892000000000007</v>
      </c>
      <c r="E782" t="str">
        <f>IF(C782="Initial Stage",'Calculation Sheet Crop 1'!$M$6,IF(C782="Crop Development Phase",'Calculation Sheet Crop 1'!$M$7,IF(C782="Mid Season",'Calculation Sheet Crop 1'!$M$8,IF(C782="Late Season Stage",'Calculation Sheet Crop 1'!$M$9,""))))</f>
        <v/>
      </c>
      <c r="F782">
        <f t="shared" si="157"/>
        <v>0</v>
      </c>
      <c r="P782">
        <f t="shared" si="158"/>
        <v>0</v>
      </c>
      <c r="Q782">
        <f t="shared" si="159"/>
        <v>0</v>
      </c>
      <c r="R782">
        <f t="shared" si="160"/>
        <v>0</v>
      </c>
      <c r="S782">
        <f t="shared" si="161"/>
        <v>0</v>
      </c>
      <c r="T782">
        <f t="shared" si="162"/>
        <v>0</v>
      </c>
      <c r="U782">
        <f t="shared" si="163"/>
        <v>0</v>
      </c>
      <c r="V782">
        <f t="shared" si="164"/>
        <v>0</v>
      </c>
      <c r="W782">
        <f t="shared" si="165"/>
        <v>0</v>
      </c>
      <c r="X782">
        <f t="shared" si="166"/>
        <v>0</v>
      </c>
      <c r="Y782">
        <f t="shared" si="167"/>
        <v>0</v>
      </c>
      <c r="Z782">
        <f t="shared" si="168"/>
        <v>0</v>
      </c>
      <c r="AA782">
        <f t="shared" si="169"/>
        <v>0</v>
      </c>
    </row>
    <row r="783" spans="2:27">
      <c r="B783" s="3">
        <v>43512</v>
      </c>
      <c r="C783" t="str">
        <f>IF(AND(B783&gt;='Calculation Sheet Crop 1'!$K$6,B783&lt;='Calculation Sheet Crop 1'!$L$6),"Initial Stage",IF(AND(B783+1&gt;'Calculation Sheet Crop 1'!$K$7,B783&lt;='Calculation Sheet Crop 1'!$L$7),"Crop Development Phase",IF(AND(B783+1&gt;'Calculation Sheet Crop 1'!$K$8,B783&lt;'Calculation Sheet Crop 1'!$L$8+1),"Mid Season",IF(AND(B783+1&gt;'Calculation Sheet Crop 1'!$K$9,B783-1&lt;'Calculation Sheet Crop 1'!$L$9),"Late Season Stage",""))))</f>
        <v/>
      </c>
      <c r="D783">
        <f>IF(MONTH(B783)=1,'General Calculation'!$E$22,IF(MONTH(B783)=2,'General Calculation'!$F$22,IF(MONTH(B783)=3,'General Calculation'!$G$22,IF(MONTH(B783)=4,'General Calculation'!$H$22,IF(MONTH(B783)=5,'General Calculation'!$I$22,IF(MONTH(B783)=6,'General Calculation'!$J$22,IF(MONTH(B783)=7,'General Calculation'!$K$22,IF(MONTH(B783)=8,'General Calculation'!$L$22,IF(MONTH(B783)=9,'General Calculation'!$M$22,IF(MONTH(B783)=10,'General Calculation'!$N$22,IF(MONTH(B783)=11,'General Calculation'!$O$22,IF(MONTH(B783)=12,'General Calculation'!$P$22,""))))))))))))</f>
        <v>5.3892000000000007</v>
      </c>
      <c r="E783" t="str">
        <f>IF(C783="Initial Stage",'Calculation Sheet Crop 1'!$M$6,IF(C783="Crop Development Phase",'Calculation Sheet Crop 1'!$M$7,IF(C783="Mid Season",'Calculation Sheet Crop 1'!$M$8,IF(C783="Late Season Stage",'Calculation Sheet Crop 1'!$M$9,""))))</f>
        <v/>
      </c>
      <c r="F783">
        <f t="shared" si="157"/>
        <v>0</v>
      </c>
      <c r="P783">
        <f t="shared" si="158"/>
        <v>0</v>
      </c>
      <c r="Q783">
        <f t="shared" si="159"/>
        <v>0</v>
      </c>
      <c r="R783">
        <f t="shared" si="160"/>
        <v>0</v>
      </c>
      <c r="S783">
        <f t="shared" si="161"/>
        <v>0</v>
      </c>
      <c r="T783">
        <f t="shared" si="162"/>
        <v>0</v>
      </c>
      <c r="U783">
        <f t="shared" si="163"/>
        <v>0</v>
      </c>
      <c r="V783">
        <f t="shared" si="164"/>
        <v>0</v>
      </c>
      <c r="W783">
        <f t="shared" si="165"/>
        <v>0</v>
      </c>
      <c r="X783">
        <f t="shared" si="166"/>
        <v>0</v>
      </c>
      <c r="Y783">
        <f t="shared" si="167"/>
        <v>0</v>
      </c>
      <c r="Z783">
        <f t="shared" si="168"/>
        <v>0</v>
      </c>
      <c r="AA783">
        <f t="shared" si="169"/>
        <v>0</v>
      </c>
    </row>
    <row r="784" spans="2:27">
      <c r="B784" s="3">
        <v>43513</v>
      </c>
      <c r="C784" t="str">
        <f>IF(AND(B784&gt;='Calculation Sheet Crop 1'!$K$6,B784&lt;='Calculation Sheet Crop 1'!$L$6),"Initial Stage",IF(AND(B784+1&gt;'Calculation Sheet Crop 1'!$K$7,B784&lt;='Calculation Sheet Crop 1'!$L$7),"Crop Development Phase",IF(AND(B784+1&gt;'Calculation Sheet Crop 1'!$K$8,B784&lt;'Calculation Sheet Crop 1'!$L$8+1),"Mid Season",IF(AND(B784+1&gt;'Calculation Sheet Crop 1'!$K$9,B784-1&lt;'Calculation Sheet Crop 1'!$L$9),"Late Season Stage",""))))</f>
        <v/>
      </c>
      <c r="D784">
        <f>IF(MONTH(B784)=1,'General Calculation'!$E$22,IF(MONTH(B784)=2,'General Calculation'!$F$22,IF(MONTH(B784)=3,'General Calculation'!$G$22,IF(MONTH(B784)=4,'General Calculation'!$H$22,IF(MONTH(B784)=5,'General Calculation'!$I$22,IF(MONTH(B784)=6,'General Calculation'!$J$22,IF(MONTH(B784)=7,'General Calculation'!$K$22,IF(MONTH(B784)=8,'General Calculation'!$L$22,IF(MONTH(B784)=9,'General Calculation'!$M$22,IF(MONTH(B784)=10,'General Calculation'!$N$22,IF(MONTH(B784)=11,'General Calculation'!$O$22,IF(MONTH(B784)=12,'General Calculation'!$P$22,""))))))))))))</f>
        <v>5.3892000000000007</v>
      </c>
      <c r="E784" t="str">
        <f>IF(C784="Initial Stage",'Calculation Sheet Crop 1'!$M$6,IF(C784="Crop Development Phase",'Calculation Sheet Crop 1'!$M$7,IF(C784="Mid Season",'Calculation Sheet Crop 1'!$M$8,IF(C784="Late Season Stage",'Calculation Sheet Crop 1'!$M$9,""))))</f>
        <v/>
      </c>
      <c r="F784">
        <f t="shared" si="157"/>
        <v>0</v>
      </c>
      <c r="P784">
        <f t="shared" si="158"/>
        <v>0</v>
      </c>
      <c r="Q784">
        <f t="shared" si="159"/>
        <v>0</v>
      </c>
      <c r="R784">
        <f t="shared" si="160"/>
        <v>0</v>
      </c>
      <c r="S784">
        <f t="shared" si="161"/>
        <v>0</v>
      </c>
      <c r="T784">
        <f t="shared" si="162"/>
        <v>0</v>
      </c>
      <c r="U784">
        <f t="shared" si="163"/>
        <v>0</v>
      </c>
      <c r="V784">
        <f t="shared" si="164"/>
        <v>0</v>
      </c>
      <c r="W784">
        <f t="shared" si="165"/>
        <v>0</v>
      </c>
      <c r="X784">
        <f t="shared" si="166"/>
        <v>0</v>
      </c>
      <c r="Y784">
        <f t="shared" si="167"/>
        <v>0</v>
      </c>
      <c r="Z784">
        <f t="shared" si="168"/>
        <v>0</v>
      </c>
      <c r="AA784">
        <f t="shared" si="169"/>
        <v>0</v>
      </c>
    </row>
    <row r="785" spans="2:27">
      <c r="B785" s="3">
        <v>43514</v>
      </c>
      <c r="C785" t="str">
        <f>IF(AND(B785&gt;='Calculation Sheet Crop 1'!$K$6,B785&lt;='Calculation Sheet Crop 1'!$L$6),"Initial Stage",IF(AND(B785+1&gt;'Calculation Sheet Crop 1'!$K$7,B785&lt;='Calculation Sheet Crop 1'!$L$7),"Crop Development Phase",IF(AND(B785+1&gt;'Calculation Sheet Crop 1'!$K$8,B785&lt;'Calculation Sheet Crop 1'!$L$8+1),"Mid Season",IF(AND(B785+1&gt;'Calculation Sheet Crop 1'!$K$9,B785-1&lt;'Calculation Sheet Crop 1'!$L$9),"Late Season Stage",""))))</f>
        <v/>
      </c>
      <c r="D785">
        <f>IF(MONTH(B785)=1,'General Calculation'!$E$22,IF(MONTH(B785)=2,'General Calculation'!$F$22,IF(MONTH(B785)=3,'General Calculation'!$G$22,IF(MONTH(B785)=4,'General Calculation'!$H$22,IF(MONTH(B785)=5,'General Calculation'!$I$22,IF(MONTH(B785)=6,'General Calculation'!$J$22,IF(MONTH(B785)=7,'General Calculation'!$K$22,IF(MONTH(B785)=8,'General Calculation'!$L$22,IF(MONTH(B785)=9,'General Calculation'!$M$22,IF(MONTH(B785)=10,'General Calculation'!$N$22,IF(MONTH(B785)=11,'General Calculation'!$O$22,IF(MONTH(B785)=12,'General Calculation'!$P$22,""))))))))))))</f>
        <v>5.3892000000000007</v>
      </c>
      <c r="E785" t="str">
        <f>IF(C785="Initial Stage",'Calculation Sheet Crop 1'!$M$6,IF(C785="Crop Development Phase",'Calculation Sheet Crop 1'!$M$7,IF(C785="Mid Season",'Calculation Sheet Crop 1'!$M$8,IF(C785="Late Season Stage",'Calculation Sheet Crop 1'!$M$9,""))))</f>
        <v/>
      </c>
      <c r="F785">
        <f t="shared" si="157"/>
        <v>0</v>
      </c>
      <c r="P785">
        <f t="shared" si="158"/>
        <v>0</v>
      </c>
      <c r="Q785">
        <f t="shared" si="159"/>
        <v>0</v>
      </c>
      <c r="R785">
        <f t="shared" si="160"/>
        <v>0</v>
      </c>
      <c r="S785">
        <f t="shared" si="161"/>
        <v>0</v>
      </c>
      <c r="T785">
        <f t="shared" si="162"/>
        <v>0</v>
      </c>
      <c r="U785">
        <f t="shared" si="163"/>
        <v>0</v>
      </c>
      <c r="V785">
        <f t="shared" si="164"/>
        <v>0</v>
      </c>
      <c r="W785">
        <f t="shared" si="165"/>
        <v>0</v>
      </c>
      <c r="X785">
        <f t="shared" si="166"/>
        <v>0</v>
      </c>
      <c r="Y785">
        <f t="shared" si="167"/>
        <v>0</v>
      </c>
      <c r="Z785">
        <f t="shared" si="168"/>
        <v>0</v>
      </c>
      <c r="AA785">
        <f t="shared" si="169"/>
        <v>0</v>
      </c>
    </row>
    <row r="786" spans="2:27">
      <c r="B786" s="3">
        <v>43515</v>
      </c>
      <c r="C786" t="str">
        <f>IF(AND(B786&gt;='Calculation Sheet Crop 1'!$K$6,B786&lt;='Calculation Sheet Crop 1'!$L$6),"Initial Stage",IF(AND(B786+1&gt;'Calculation Sheet Crop 1'!$K$7,B786&lt;='Calculation Sheet Crop 1'!$L$7),"Crop Development Phase",IF(AND(B786+1&gt;'Calculation Sheet Crop 1'!$K$8,B786&lt;'Calculation Sheet Crop 1'!$L$8+1),"Mid Season",IF(AND(B786+1&gt;'Calculation Sheet Crop 1'!$K$9,B786-1&lt;'Calculation Sheet Crop 1'!$L$9),"Late Season Stage",""))))</f>
        <v/>
      </c>
      <c r="D786">
        <f>IF(MONTH(B786)=1,'General Calculation'!$E$22,IF(MONTH(B786)=2,'General Calculation'!$F$22,IF(MONTH(B786)=3,'General Calculation'!$G$22,IF(MONTH(B786)=4,'General Calculation'!$H$22,IF(MONTH(B786)=5,'General Calculation'!$I$22,IF(MONTH(B786)=6,'General Calculation'!$J$22,IF(MONTH(B786)=7,'General Calculation'!$K$22,IF(MONTH(B786)=8,'General Calculation'!$L$22,IF(MONTH(B786)=9,'General Calculation'!$M$22,IF(MONTH(B786)=10,'General Calculation'!$N$22,IF(MONTH(B786)=11,'General Calculation'!$O$22,IF(MONTH(B786)=12,'General Calculation'!$P$22,""))))))))))))</f>
        <v>5.3892000000000007</v>
      </c>
      <c r="E786" t="str">
        <f>IF(C786="Initial Stage",'Calculation Sheet Crop 1'!$M$6,IF(C786="Crop Development Phase",'Calculation Sheet Crop 1'!$M$7,IF(C786="Mid Season",'Calculation Sheet Crop 1'!$M$8,IF(C786="Late Season Stage",'Calculation Sheet Crop 1'!$M$9,""))))</f>
        <v/>
      </c>
      <c r="F786">
        <f t="shared" si="157"/>
        <v>0</v>
      </c>
      <c r="P786">
        <f t="shared" si="158"/>
        <v>0</v>
      </c>
      <c r="Q786">
        <f t="shared" si="159"/>
        <v>0</v>
      </c>
      <c r="R786">
        <f t="shared" si="160"/>
        <v>0</v>
      </c>
      <c r="S786">
        <f t="shared" si="161"/>
        <v>0</v>
      </c>
      <c r="T786">
        <f t="shared" si="162"/>
        <v>0</v>
      </c>
      <c r="U786">
        <f t="shared" si="163"/>
        <v>0</v>
      </c>
      <c r="V786">
        <f t="shared" si="164"/>
        <v>0</v>
      </c>
      <c r="W786">
        <f t="shared" si="165"/>
        <v>0</v>
      </c>
      <c r="X786">
        <f t="shared" si="166"/>
        <v>0</v>
      </c>
      <c r="Y786">
        <f t="shared" si="167"/>
        <v>0</v>
      </c>
      <c r="Z786">
        <f t="shared" si="168"/>
        <v>0</v>
      </c>
      <c r="AA786">
        <f t="shared" si="169"/>
        <v>0</v>
      </c>
    </row>
    <row r="787" spans="2:27">
      <c r="B787" s="3">
        <v>43516</v>
      </c>
      <c r="C787" t="str">
        <f>IF(AND(B787&gt;='Calculation Sheet Crop 1'!$K$6,B787&lt;='Calculation Sheet Crop 1'!$L$6),"Initial Stage",IF(AND(B787+1&gt;'Calculation Sheet Crop 1'!$K$7,B787&lt;='Calculation Sheet Crop 1'!$L$7),"Crop Development Phase",IF(AND(B787+1&gt;'Calculation Sheet Crop 1'!$K$8,B787&lt;'Calculation Sheet Crop 1'!$L$8+1),"Mid Season",IF(AND(B787+1&gt;'Calculation Sheet Crop 1'!$K$9,B787-1&lt;'Calculation Sheet Crop 1'!$L$9),"Late Season Stage",""))))</f>
        <v/>
      </c>
      <c r="D787">
        <f>IF(MONTH(B787)=1,'General Calculation'!$E$22,IF(MONTH(B787)=2,'General Calculation'!$F$22,IF(MONTH(B787)=3,'General Calculation'!$G$22,IF(MONTH(B787)=4,'General Calculation'!$H$22,IF(MONTH(B787)=5,'General Calculation'!$I$22,IF(MONTH(B787)=6,'General Calculation'!$J$22,IF(MONTH(B787)=7,'General Calculation'!$K$22,IF(MONTH(B787)=8,'General Calculation'!$L$22,IF(MONTH(B787)=9,'General Calculation'!$M$22,IF(MONTH(B787)=10,'General Calculation'!$N$22,IF(MONTH(B787)=11,'General Calculation'!$O$22,IF(MONTH(B787)=12,'General Calculation'!$P$22,""))))))))))))</f>
        <v>5.3892000000000007</v>
      </c>
      <c r="E787" t="str">
        <f>IF(C787="Initial Stage",'Calculation Sheet Crop 1'!$M$6,IF(C787="Crop Development Phase",'Calculation Sheet Crop 1'!$M$7,IF(C787="Mid Season",'Calculation Sheet Crop 1'!$M$8,IF(C787="Late Season Stage",'Calculation Sheet Crop 1'!$M$9,""))))</f>
        <v/>
      </c>
      <c r="F787">
        <f t="shared" si="157"/>
        <v>0</v>
      </c>
      <c r="P787">
        <f t="shared" si="158"/>
        <v>0</v>
      </c>
      <c r="Q787">
        <f t="shared" si="159"/>
        <v>0</v>
      </c>
      <c r="R787">
        <f t="shared" si="160"/>
        <v>0</v>
      </c>
      <c r="S787">
        <f t="shared" si="161"/>
        <v>0</v>
      </c>
      <c r="T787">
        <f t="shared" si="162"/>
        <v>0</v>
      </c>
      <c r="U787">
        <f t="shared" si="163"/>
        <v>0</v>
      </c>
      <c r="V787">
        <f t="shared" si="164"/>
        <v>0</v>
      </c>
      <c r="W787">
        <f t="shared" si="165"/>
        <v>0</v>
      </c>
      <c r="X787">
        <f t="shared" si="166"/>
        <v>0</v>
      </c>
      <c r="Y787">
        <f t="shared" si="167"/>
        <v>0</v>
      </c>
      <c r="Z787">
        <f t="shared" si="168"/>
        <v>0</v>
      </c>
      <c r="AA787">
        <f t="shared" si="169"/>
        <v>0</v>
      </c>
    </row>
    <row r="788" spans="2:27">
      <c r="B788" s="3">
        <v>43517</v>
      </c>
      <c r="C788" t="str">
        <f>IF(AND(B788&gt;='Calculation Sheet Crop 1'!$K$6,B788&lt;='Calculation Sheet Crop 1'!$L$6),"Initial Stage",IF(AND(B788+1&gt;'Calculation Sheet Crop 1'!$K$7,B788&lt;='Calculation Sheet Crop 1'!$L$7),"Crop Development Phase",IF(AND(B788+1&gt;'Calculation Sheet Crop 1'!$K$8,B788&lt;'Calculation Sheet Crop 1'!$L$8+1),"Mid Season",IF(AND(B788+1&gt;'Calculation Sheet Crop 1'!$K$9,B788-1&lt;'Calculation Sheet Crop 1'!$L$9),"Late Season Stage",""))))</f>
        <v/>
      </c>
      <c r="D788">
        <f>IF(MONTH(B788)=1,'General Calculation'!$E$22,IF(MONTH(B788)=2,'General Calculation'!$F$22,IF(MONTH(B788)=3,'General Calculation'!$G$22,IF(MONTH(B788)=4,'General Calculation'!$H$22,IF(MONTH(B788)=5,'General Calculation'!$I$22,IF(MONTH(B788)=6,'General Calculation'!$J$22,IF(MONTH(B788)=7,'General Calculation'!$K$22,IF(MONTH(B788)=8,'General Calculation'!$L$22,IF(MONTH(B788)=9,'General Calculation'!$M$22,IF(MONTH(B788)=10,'General Calculation'!$N$22,IF(MONTH(B788)=11,'General Calculation'!$O$22,IF(MONTH(B788)=12,'General Calculation'!$P$22,""))))))))))))</f>
        <v>5.3892000000000007</v>
      </c>
      <c r="E788" t="str">
        <f>IF(C788="Initial Stage",'Calculation Sheet Crop 1'!$M$6,IF(C788="Crop Development Phase",'Calculation Sheet Crop 1'!$M$7,IF(C788="Mid Season",'Calculation Sheet Crop 1'!$M$8,IF(C788="Late Season Stage",'Calculation Sheet Crop 1'!$M$9,""))))</f>
        <v/>
      </c>
      <c r="F788">
        <f t="shared" si="157"/>
        <v>0</v>
      </c>
      <c r="P788">
        <f t="shared" si="158"/>
        <v>0</v>
      </c>
      <c r="Q788">
        <f t="shared" si="159"/>
        <v>0</v>
      </c>
      <c r="R788">
        <f t="shared" si="160"/>
        <v>0</v>
      </c>
      <c r="S788">
        <f t="shared" si="161"/>
        <v>0</v>
      </c>
      <c r="T788">
        <f t="shared" si="162"/>
        <v>0</v>
      </c>
      <c r="U788">
        <f t="shared" si="163"/>
        <v>0</v>
      </c>
      <c r="V788">
        <f t="shared" si="164"/>
        <v>0</v>
      </c>
      <c r="W788">
        <f t="shared" si="165"/>
        <v>0</v>
      </c>
      <c r="X788">
        <f t="shared" si="166"/>
        <v>0</v>
      </c>
      <c r="Y788">
        <f t="shared" si="167"/>
        <v>0</v>
      </c>
      <c r="Z788">
        <f t="shared" si="168"/>
        <v>0</v>
      </c>
      <c r="AA788">
        <f t="shared" si="169"/>
        <v>0</v>
      </c>
    </row>
    <row r="789" spans="2:27">
      <c r="B789" s="3">
        <v>43518</v>
      </c>
      <c r="C789" t="str">
        <f>IF(AND(B789&gt;='Calculation Sheet Crop 1'!$K$6,B789&lt;='Calculation Sheet Crop 1'!$L$6),"Initial Stage",IF(AND(B789+1&gt;'Calculation Sheet Crop 1'!$K$7,B789&lt;='Calculation Sheet Crop 1'!$L$7),"Crop Development Phase",IF(AND(B789+1&gt;'Calculation Sheet Crop 1'!$K$8,B789&lt;'Calculation Sheet Crop 1'!$L$8+1),"Mid Season",IF(AND(B789+1&gt;'Calculation Sheet Crop 1'!$K$9,B789-1&lt;'Calculation Sheet Crop 1'!$L$9),"Late Season Stage",""))))</f>
        <v/>
      </c>
      <c r="D789">
        <f>IF(MONTH(B789)=1,'General Calculation'!$E$22,IF(MONTH(B789)=2,'General Calculation'!$F$22,IF(MONTH(B789)=3,'General Calculation'!$G$22,IF(MONTH(B789)=4,'General Calculation'!$H$22,IF(MONTH(B789)=5,'General Calculation'!$I$22,IF(MONTH(B789)=6,'General Calculation'!$J$22,IF(MONTH(B789)=7,'General Calculation'!$K$22,IF(MONTH(B789)=8,'General Calculation'!$L$22,IF(MONTH(B789)=9,'General Calculation'!$M$22,IF(MONTH(B789)=10,'General Calculation'!$N$22,IF(MONTH(B789)=11,'General Calculation'!$O$22,IF(MONTH(B789)=12,'General Calculation'!$P$22,""))))))))))))</f>
        <v>5.3892000000000007</v>
      </c>
      <c r="E789" t="str">
        <f>IF(C789="Initial Stage",'Calculation Sheet Crop 1'!$M$6,IF(C789="Crop Development Phase",'Calculation Sheet Crop 1'!$M$7,IF(C789="Mid Season",'Calculation Sheet Crop 1'!$M$8,IF(C789="Late Season Stage",'Calculation Sheet Crop 1'!$M$9,""))))</f>
        <v/>
      </c>
      <c r="F789">
        <f t="shared" si="157"/>
        <v>0</v>
      </c>
      <c r="P789">
        <f t="shared" si="158"/>
        <v>0</v>
      </c>
      <c r="Q789">
        <f t="shared" si="159"/>
        <v>0</v>
      </c>
      <c r="R789">
        <f t="shared" si="160"/>
        <v>0</v>
      </c>
      <c r="S789">
        <f t="shared" si="161"/>
        <v>0</v>
      </c>
      <c r="T789">
        <f t="shared" si="162"/>
        <v>0</v>
      </c>
      <c r="U789">
        <f t="shared" si="163"/>
        <v>0</v>
      </c>
      <c r="V789">
        <f t="shared" si="164"/>
        <v>0</v>
      </c>
      <c r="W789">
        <f t="shared" si="165"/>
        <v>0</v>
      </c>
      <c r="X789">
        <f t="shared" si="166"/>
        <v>0</v>
      </c>
      <c r="Y789">
        <f t="shared" si="167"/>
        <v>0</v>
      </c>
      <c r="Z789">
        <f t="shared" si="168"/>
        <v>0</v>
      </c>
      <c r="AA789">
        <f t="shared" si="169"/>
        <v>0</v>
      </c>
    </row>
    <row r="790" spans="2:27">
      <c r="B790" s="3">
        <v>43519</v>
      </c>
      <c r="C790" t="str">
        <f>IF(AND(B790&gt;='Calculation Sheet Crop 1'!$K$6,B790&lt;='Calculation Sheet Crop 1'!$L$6),"Initial Stage",IF(AND(B790+1&gt;'Calculation Sheet Crop 1'!$K$7,B790&lt;='Calculation Sheet Crop 1'!$L$7),"Crop Development Phase",IF(AND(B790+1&gt;'Calculation Sheet Crop 1'!$K$8,B790&lt;'Calculation Sheet Crop 1'!$L$8+1),"Mid Season",IF(AND(B790+1&gt;'Calculation Sheet Crop 1'!$K$9,B790-1&lt;'Calculation Sheet Crop 1'!$L$9),"Late Season Stage",""))))</f>
        <v/>
      </c>
      <c r="D790">
        <f>IF(MONTH(B790)=1,'General Calculation'!$E$22,IF(MONTH(B790)=2,'General Calculation'!$F$22,IF(MONTH(B790)=3,'General Calculation'!$G$22,IF(MONTH(B790)=4,'General Calculation'!$H$22,IF(MONTH(B790)=5,'General Calculation'!$I$22,IF(MONTH(B790)=6,'General Calculation'!$J$22,IF(MONTH(B790)=7,'General Calculation'!$K$22,IF(MONTH(B790)=8,'General Calculation'!$L$22,IF(MONTH(B790)=9,'General Calculation'!$M$22,IF(MONTH(B790)=10,'General Calculation'!$N$22,IF(MONTH(B790)=11,'General Calculation'!$O$22,IF(MONTH(B790)=12,'General Calculation'!$P$22,""))))))))))))</f>
        <v>5.3892000000000007</v>
      </c>
      <c r="E790" t="str">
        <f>IF(C790="Initial Stage",'Calculation Sheet Crop 1'!$M$6,IF(C790="Crop Development Phase",'Calculation Sheet Crop 1'!$M$7,IF(C790="Mid Season",'Calculation Sheet Crop 1'!$M$8,IF(C790="Late Season Stage",'Calculation Sheet Crop 1'!$M$9,""))))</f>
        <v/>
      </c>
      <c r="F790">
        <f t="shared" si="157"/>
        <v>0</v>
      </c>
      <c r="P790">
        <f t="shared" si="158"/>
        <v>0</v>
      </c>
      <c r="Q790">
        <f t="shared" si="159"/>
        <v>0</v>
      </c>
      <c r="R790">
        <f t="shared" si="160"/>
        <v>0</v>
      </c>
      <c r="S790">
        <f t="shared" si="161"/>
        <v>0</v>
      </c>
      <c r="T790">
        <f t="shared" si="162"/>
        <v>0</v>
      </c>
      <c r="U790">
        <f t="shared" si="163"/>
        <v>0</v>
      </c>
      <c r="V790">
        <f t="shared" si="164"/>
        <v>0</v>
      </c>
      <c r="W790">
        <f t="shared" si="165"/>
        <v>0</v>
      </c>
      <c r="X790">
        <f t="shared" si="166"/>
        <v>0</v>
      </c>
      <c r="Y790">
        <f t="shared" si="167"/>
        <v>0</v>
      </c>
      <c r="Z790">
        <f t="shared" si="168"/>
        <v>0</v>
      </c>
      <c r="AA790">
        <f t="shared" si="169"/>
        <v>0</v>
      </c>
    </row>
    <row r="791" spans="2:27">
      <c r="B791" s="3">
        <v>43520</v>
      </c>
      <c r="C791" t="str">
        <f>IF(AND(B791&gt;='Calculation Sheet Crop 1'!$K$6,B791&lt;='Calculation Sheet Crop 1'!$L$6),"Initial Stage",IF(AND(B791+1&gt;'Calculation Sheet Crop 1'!$K$7,B791&lt;='Calculation Sheet Crop 1'!$L$7),"Crop Development Phase",IF(AND(B791+1&gt;'Calculation Sheet Crop 1'!$K$8,B791&lt;'Calculation Sheet Crop 1'!$L$8+1),"Mid Season",IF(AND(B791+1&gt;'Calculation Sheet Crop 1'!$K$9,B791-1&lt;'Calculation Sheet Crop 1'!$L$9),"Late Season Stage",""))))</f>
        <v/>
      </c>
      <c r="D791">
        <f>IF(MONTH(B791)=1,'General Calculation'!$E$22,IF(MONTH(B791)=2,'General Calculation'!$F$22,IF(MONTH(B791)=3,'General Calculation'!$G$22,IF(MONTH(B791)=4,'General Calculation'!$H$22,IF(MONTH(B791)=5,'General Calculation'!$I$22,IF(MONTH(B791)=6,'General Calculation'!$J$22,IF(MONTH(B791)=7,'General Calculation'!$K$22,IF(MONTH(B791)=8,'General Calculation'!$L$22,IF(MONTH(B791)=9,'General Calculation'!$M$22,IF(MONTH(B791)=10,'General Calculation'!$N$22,IF(MONTH(B791)=11,'General Calculation'!$O$22,IF(MONTH(B791)=12,'General Calculation'!$P$22,""))))))))))))</f>
        <v>5.3892000000000007</v>
      </c>
      <c r="E791" t="str">
        <f>IF(C791="Initial Stage",'Calculation Sheet Crop 1'!$M$6,IF(C791="Crop Development Phase",'Calculation Sheet Crop 1'!$M$7,IF(C791="Mid Season",'Calculation Sheet Crop 1'!$M$8,IF(C791="Late Season Stage",'Calculation Sheet Crop 1'!$M$9,""))))</f>
        <v/>
      </c>
      <c r="F791">
        <f t="shared" si="157"/>
        <v>0</v>
      </c>
      <c r="P791">
        <f t="shared" si="158"/>
        <v>0</v>
      </c>
      <c r="Q791">
        <f t="shared" si="159"/>
        <v>0</v>
      </c>
      <c r="R791">
        <f t="shared" si="160"/>
        <v>0</v>
      </c>
      <c r="S791">
        <f t="shared" si="161"/>
        <v>0</v>
      </c>
      <c r="T791">
        <f t="shared" si="162"/>
        <v>0</v>
      </c>
      <c r="U791">
        <f t="shared" si="163"/>
        <v>0</v>
      </c>
      <c r="V791">
        <f t="shared" si="164"/>
        <v>0</v>
      </c>
      <c r="W791">
        <f t="shared" si="165"/>
        <v>0</v>
      </c>
      <c r="X791">
        <f t="shared" si="166"/>
        <v>0</v>
      </c>
      <c r="Y791">
        <f t="shared" si="167"/>
        <v>0</v>
      </c>
      <c r="Z791">
        <f t="shared" si="168"/>
        <v>0</v>
      </c>
      <c r="AA791">
        <f t="shared" si="169"/>
        <v>0</v>
      </c>
    </row>
    <row r="792" spans="2:27">
      <c r="B792" s="3">
        <v>43521</v>
      </c>
      <c r="C792" t="str">
        <f>IF(AND(B792&gt;='Calculation Sheet Crop 1'!$K$6,B792&lt;='Calculation Sheet Crop 1'!$L$6),"Initial Stage",IF(AND(B792+1&gt;'Calculation Sheet Crop 1'!$K$7,B792&lt;='Calculation Sheet Crop 1'!$L$7),"Crop Development Phase",IF(AND(B792+1&gt;'Calculation Sheet Crop 1'!$K$8,B792&lt;'Calculation Sheet Crop 1'!$L$8+1),"Mid Season",IF(AND(B792+1&gt;'Calculation Sheet Crop 1'!$K$9,B792-1&lt;'Calculation Sheet Crop 1'!$L$9),"Late Season Stage",""))))</f>
        <v/>
      </c>
      <c r="D792">
        <f>IF(MONTH(B792)=1,'General Calculation'!$E$22,IF(MONTH(B792)=2,'General Calculation'!$F$22,IF(MONTH(B792)=3,'General Calculation'!$G$22,IF(MONTH(B792)=4,'General Calculation'!$H$22,IF(MONTH(B792)=5,'General Calculation'!$I$22,IF(MONTH(B792)=6,'General Calculation'!$J$22,IF(MONTH(B792)=7,'General Calculation'!$K$22,IF(MONTH(B792)=8,'General Calculation'!$L$22,IF(MONTH(B792)=9,'General Calculation'!$M$22,IF(MONTH(B792)=10,'General Calculation'!$N$22,IF(MONTH(B792)=11,'General Calculation'!$O$22,IF(MONTH(B792)=12,'General Calculation'!$P$22,""))))))))))))</f>
        <v>5.3892000000000007</v>
      </c>
      <c r="E792" t="str">
        <f>IF(C792="Initial Stage",'Calculation Sheet Crop 1'!$M$6,IF(C792="Crop Development Phase",'Calculation Sheet Crop 1'!$M$7,IF(C792="Mid Season",'Calculation Sheet Crop 1'!$M$8,IF(C792="Late Season Stage",'Calculation Sheet Crop 1'!$M$9,""))))</f>
        <v/>
      </c>
      <c r="F792">
        <f t="shared" si="157"/>
        <v>0</v>
      </c>
      <c r="P792">
        <f t="shared" si="158"/>
        <v>0</v>
      </c>
      <c r="Q792">
        <f t="shared" si="159"/>
        <v>0</v>
      </c>
      <c r="R792">
        <f t="shared" si="160"/>
        <v>0</v>
      </c>
      <c r="S792">
        <f t="shared" si="161"/>
        <v>0</v>
      </c>
      <c r="T792">
        <f t="shared" si="162"/>
        <v>0</v>
      </c>
      <c r="U792">
        <f t="shared" si="163"/>
        <v>0</v>
      </c>
      <c r="V792">
        <f t="shared" si="164"/>
        <v>0</v>
      </c>
      <c r="W792">
        <f t="shared" si="165"/>
        <v>0</v>
      </c>
      <c r="X792">
        <f t="shared" si="166"/>
        <v>0</v>
      </c>
      <c r="Y792">
        <f t="shared" si="167"/>
        <v>0</v>
      </c>
      <c r="Z792">
        <f t="shared" si="168"/>
        <v>0</v>
      </c>
      <c r="AA792">
        <f t="shared" si="169"/>
        <v>0</v>
      </c>
    </row>
    <row r="793" spans="2:27">
      <c r="B793" s="3">
        <v>43522</v>
      </c>
      <c r="C793" t="str">
        <f>IF(AND(B793&gt;='Calculation Sheet Crop 1'!$K$6,B793&lt;='Calculation Sheet Crop 1'!$L$6),"Initial Stage",IF(AND(B793+1&gt;'Calculation Sheet Crop 1'!$K$7,B793&lt;='Calculation Sheet Crop 1'!$L$7),"Crop Development Phase",IF(AND(B793+1&gt;'Calculation Sheet Crop 1'!$K$8,B793&lt;'Calculation Sheet Crop 1'!$L$8+1),"Mid Season",IF(AND(B793+1&gt;'Calculation Sheet Crop 1'!$K$9,B793-1&lt;'Calculation Sheet Crop 1'!$L$9),"Late Season Stage",""))))</f>
        <v/>
      </c>
      <c r="D793">
        <f>IF(MONTH(B793)=1,'General Calculation'!$E$22,IF(MONTH(B793)=2,'General Calculation'!$F$22,IF(MONTH(B793)=3,'General Calculation'!$G$22,IF(MONTH(B793)=4,'General Calculation'!$H$22,IF(MONTH(B793)=5,'General Calculation'!$I$22,IF(MONTH(B793)=6,'General Calculation'!$J$22,IF(MONTH(B793)=7,'General Calculation'!$K$22,IF(MONTH(B793)=8,'General Calculation'!$L$22,IF(MONTH(B793)=9,'General Calculation'!$M$22,IF(MONTH(B793)=10,'General Calculation'!$N$22,IF(MONTH(B793)=11,'General Calculation'!$O$22,IF(MONTH(B793)=12,'General Calculation'!$P$22,""))))))))))))</f>
        <v>5.3892000000000007</v>
      </c>
      <c r="E793" t="str">
        <f>IF(C793="Initial Stage",'Calculation Sheet Crop 1'!$M$6,IF(C793="Crop Development Phase",'Calculation Sheet Crop 1'!$M$7,IF(C793="Mid Season",'Calculation Sheet Crop 1'!$M$8,IF(C793="Late Season Stage",'Calculation Sheet Crop 1'!$M$9,""))))</f>
        <v/>
      </c>
      <c r="F793">
        <f t="shared" si="157"/>
        <v>0</v>
      </c>
      <c r="P793">
        <f t="shared" si="158"/>
        <v>0</v>
      </c>
      <c r="Q793">
        <f t="shared" si="159"/>
        <v>0</v>
      </c>
      <c r="R793">
        <f t="shared" si="160"/>
        <v>0</v>
      </c>
      <c r="S793">
        <f t="shared" si="161"/>
        <v>0</v>
      </c>
      <c r="T793">
        <f t="shared" si="162"/>
        <v>0</v>
      </c>
      <c r="U793">
        <f t="shared" si="163"/>
        <v>0</v>
      </c>
      <c r="V793">
        <f t="shared" si="164"/>
        <v>0</v>
      </c>
      <c r="W793">
        <f t="shared" si="165"/>
        <v>0</v>
      </c>
      <c r="X793">
        <f t="shared" si="166"/>
        <v>0</v>
      </c>
      <c r="Y793">
        <f t="shared" si="167"/>
        <v>0</v>
      </c>
      <c r="Z793">
        <f t="shared" si="168"/>
        <v>0</v>
      </c>
      <c r="AA793">
        <f t="shared" si="169"/>
        <v>0</v>
      </c>
    </row>
    <row r="794" spans="2:27">
      <c r="B794" s="3">
        <v>43523</v>
      </c>
      <c r="C794" t="str">
        <f>IF(AND(B794&gt;='Calculation Sheet Crop 1'!$K$6,B794&lt;='Calculation Sheet Crop 1'!$L$6),"Initial Stage",IF(AND(B794+1&gt;'Calculation Sheet Crop 1'!$K$7,B794&lt;='Calculation Sheet Crop 1'!$L$7),"Crop Development Phase",IF(AND(B794+1&gt;'Calculation Sheet Crop 1'!$K$8,B794&lt;'Calculation Sheet Crop 1'!$L$8+1),"Mid Season",IF(AND(B794+1&gt;'Calculation Sheet Crop 1'!$K$9,B794-1&lt;'Calculation Sheet Crop 1'!$L$9),"Late Season Stage",""))))</f>
        <v/>
      </c>
      <c r="D794">
        <f>IF(MONTH(B794)=1,'General Calculation'!$E$22,IF(MONTH(B794)=2,'General Calculation'!$F$22,IF(MONTH(B794)=3,'General Calculation'!$G$22,IF(MONTH(B794)=4,'General Calculation'!$H$22,IF(MONTH(B794)=5,'General Calculation'!$I$22,IF(MONTH(B794)=6,'General Calculation'!$J$22,IF(MONTH(B794)=7,'General Calculation'!$K$22,IF(MONTH(B794)=8,'General Calculation'!$L$22,IF(MONTH(B794)=9,'General Calculation'!$M$22,IF(MONTH(B794)=10,'General Calculation'!$N$22,IF(MONTH(B794)=11,'General Calculation'!$O$22,IF(MONTH(B794)=12,'General Calculation'!$P$22,""))))))))))))</f>
        <v>5.3892000000000007</v>
      </c>
      <c r="E794" t="str">
        <f>IF(C794="Initial Stage",'Calculation Sheet Crop 1'!$M$6,IF(C794="Crop Development Phase",'Calculation Sheet Crop 1'!$M$7,IF(C794="Mid Season",'Calculation Sheet Crop 1'!$M$8,IF(C794="Late Season Stage",'Calculation Sheet Crop 1'!$M$9,""))))</f>
        <v/>
      </c>
      <c r="F794">
        <f t="shared" si="157"/>
        <v>0</v>
      </c>
      <c r="P794">
        <f t="shared" si="158"/>
        <v>0</v>
      </c>
      <c r="Q794">
        <f t="shared" si="159"/>
        <v>0</v>
      </c>
      <c r="R794">
        <f t="shared" si="160"/>
        <v>0</v>
      </c>
      <c r="S794">
        <f t="shared" si="161"/>
        <v>0</v>
      </c>
      <c r="T794">
        <f t="shared" si="162"/>
        <v>0</v>
      </c>
      <c r="U794">
        <f t="shared" si="163"/>
        <v>0</v>
      </c>
      <c r="V794">
        <f t="shared" si="164"/>
        <v>0</v>
      </c>
      <c r="W794">
        <f t="shared" si="165"/>
        <v>0</v>
      </c>
      <c r="X794">
        <f t="shared" si="166"/>
        <v>0</v>
      </c>
      <c r="Y794">
        <f t="shared" si="167"/>
        <v>0</v>
      </c>
      <c r="Z794">
        <f t="shared" si="168"/>
        <v>0</v>
      </c>
      <c r="AA794">
        <f t="shared" si="169"/>
        <v>0</v>
      </c>
    </row>
    <row r="795" spans="2:27">
      <c r="B795" s="3">
        <v>43524</v>
      </c>
      <c r="C795" t="str">
        <f>IF(AND(B795&gt;='Calculation Sheet Crop 1'!$K$6,B795&lt;='Calculation Sheet Crop 1'!$L$6),"Initial Stage",IF(AND(B795+1&gt;'Calculation Sheet Crop 1'!$K$7,B795&lt;='Calculation Sheet Crop 1'!$L$7),"Crop Development Phase",IF(AND(B795+1&gt;'Calculation Sheet Crop 1'!$K$8,B795&lt;'Calculation Sheet Crop 1'!$L$8+1),"Mid Season",IF(AND(B795+1&gt;'Calculation Sheet Crop 1'!$K$9,B795-1&lt;'Calculation Sheet Crop 1'!$L$9),"Late Season Stage",""))))</f>
        <v/>
      </c>
      <c r="D795">
        <f>IF(MONTH(B795)=1,'General Calculation'!$E$22,IF(MONTH(B795)=2,'General Calculation'!$F$22,IF(MONTH(B795)=3,'General Calculation'!$G$22,IF(MONTH(B795)=4,'General Calculation'!$H$22,IF(MONTH(B795)=5,'General Calculation'!$I$22,IF(MONTH(B795)=6,'General Calculation'!$J$22,IF(MONTH(B795)=7,'General Calculation'!$K$22,IF(MONTH(B795)=8,'General Calculation'!$L$22,IF(MONTH(B795)=9,'General Calculation'!$M$22,IF(MONTH(B795)=10,'General Calculation'!$N$22,IF(MONTH(B795)=11,'General Calculation'!$O$22,IF(MONTH(B795)=12,'General Calculation'!$P$22,""))))))))))))</f>
        <v>5.3892000000000007</v>
      </c>
      <c r="E795" t="str">
        <f>IF(C795="Initial Stage",'Calculation Sheet Crop 1'!$M$6,IF(C795="Crop Development Phase",'Calculation Sheet Crop 1'!$M$7,IF(C795="Mid Season",'Calculation Sheet Crop 1'!$M$8,IF(C795="Late Season Stage",'Calculation Sheet Crop 1'!$M$9,""))))</f>
        <v/>
      </c>
      <c r="F795">
        <f t="shared" si="157"/>
        <v>0</v>
      </c>
      <c r="P795">
        <f t="shared" si="158"/>
        <v>0</v>
      </c>
      <c r="Q795">
        <f t="shared" si="159"/>
        <v>0</v>
      </c>
      <c r="R795">
        <f t="shared" si="160"/>
        <v>0</v>
      </c>
      <c r="S795">
        <f t="shared" si="161"/>
        <v>0</v>
      </c>
      <c r="T795">
        <f t="shared" si="162"/>
        <v>0</v>
      </c>
      <c r="U795">
        <f t="shared" si="163"/>
        <v>0</v>
      </c>
      <c r="V795">
        <f t="shared" si="164"/>
        <v>0</v>
      </c>
      <c r="W795">
        <f t="shared" si="165"/>
        <v>0</v>
      </c>
      <c r="X795">
        <f t="shared" si="166"/>
        <v>0</v>
      </c>
      <c r="Y795">
        <f t="shared" si="167"/>
        <v>0</v>
      </c>
      <c r="Z795">
        <f t="shared" si="168"/>
        <v>0</v>
      </c>
      <c r="AA795">
        <f t="shared" si="169"/>
        <v>0</v>
      </c>
    </row>
    <row r="796" spans="2:27">
      <c r="B796" s="3">
        <v>43525</v>
      </c>
      <c r="C796" t="str">
        <f>IF(AND(B796&gt;='Calculation Sheet Crop 1'!$K$6,B796&lt;='Calculation Sheet Crop 1'!$L$6),"Initial Stage",IF(AND(B796+1&gt;'Calculation Sheet Crop 1'!$K$7,B796&lt;='Calculation Sheet Crop 1'!$L$7),"Crop Development Phase",IF(AND(B796+1&gt;'Calculation Sheet Crop 1'!$K$8,B796&lt;'Calculation Sheet Crop 1'!$L$8+1),"Mid Season",IF(AND(B796+1&gt;'Calculation Sheet Crop 1'!$K$9,B796-1&lt;'Calculation Sheet Crop 1'!$L$9),"Late Season Stage",""))))</f>
        <v/>
      </c>
      <c r="D796">
        <f>IF(MONTH(B796)=1,'General Calculation'!$E$22,IF(MONTH(B796)=2,'General Calculation'!$F$22,IF(MONTH(B796)=3,'General Calculation'!$G$22,IF(MONTH(B796)=4,'General Calculation'!$H$22,IF(MONTH(B796)=5,'General Calculation'!$I$22,IF(MONTH(B796)=6,'General Calculation'!$J$22,IF(MONTH(B796)=7,'General Calculation'!$K$22,IF(MONTH(B796)=8,'General Calculation'!$L$22,IF(MONTH(B796)=9,'General Calculation'!$M$22,IF(MONTH(B796)=10,'General Calculation'!$N$22,IF(MONTH(B796)=11,'General Calculation'!$O$22,IF(MONTH(B796)=12,'General Calculation'!$P$22,""))))))))))))</f>
        <v>5.3892000000000007</v>
      </c>
      <c r="E796" t="str">
        <f>IF(C796="Initial Stage",'Calculation Sheet Crop 1'!$M$6,IF(C796="Crop Development Phase",'Calculation Sheet Crop 1'!$M$7,IF(C796="Mid Season",'Calculation Sheet Crop 1'!$M$8,IF(C796="Late Season Stage",'Calculation Sheet Crop 1'!$M$9,""))))</f>
        <v/>
      </c>
      <c r="F796">
        <f t="shared" si="157"/>
        <v>0</v>
      </c>
      <c r="P796">
        <f t="shared" si="158"/>
        <v>0</v>
      </c>
      <c r="Q796">
        <f t="shared" si="159"/>
        <v>0</v>
      </c>
      <c r="R796">
        <f t="shared" si="160"/>
        <v>0</v>
      </c>
      <c r="S796">
        <f t="shared" si="161"/>
        <v>0</v>
      </c>
      <c r="T796">
        <f t="shared" si="162"/>
        <v>0</v>
      </c>
      <c r="U796">
        <f t="shared" si="163"/>
        <v>0</v>
      </c>
      <c r="V796">
        <f t="shared" si="164"/>
        <v>0</v>
      </c>
      <c r="W796">
        <f t="shared" si="165"/>
        <v>0</v>
      </c>
      <c r="X796">
        <f t="shared" si="166"/>
        <v>0</v>
      </c>
      <c r="Y796">
        <f t="shared" si="167"/>
        <v>0</v>
      </c>
      <c r="Z796">
        <f t="shared" si="168"/>
        <v>0</v>
      </c>
      <c r="AA796">
        <f t="shared" si="169"/>
        <v>0</v>
      </c>
    </row>
    <row r="797" spans="2:27">
      <c r="B797" s="3">
        <v>43526</v>
      </c>
      <c r="C797" t="str">
        <f>IF(AND(B797&gt;='Calculation Sheet Crop 1'!$K$6,B797&lt;='Calculation Sheet Crop 1'!$L$6),"Initial Stage",IF(AND(B797+1&gt;'Calculation Sheet Crop 1'!$K$7,B797&lt;='Calculation Sheet Crop 1'!$L$7),"Crop Development Phase",IF(AND(B797+1&gt;'Calculation Sheet Crop 1'!$K$8,B797&lt;'Calculation Sheet Crop 1'!$L$8+1),"Mid Season",IF(AND(B797+1&gt;'Calculation Sheet Crop 1'!$K$9,B797-1&lt;'Calculation Sheet Crop 1'!$L$9),"Late Season Stage",""))))</f>
        <v/>
      </c>
      <c r="D797">
        <f>IF(MONTH(B797)=1,'General Calculation'!$E$22,IF(MONTH(B797)=2,'General Calculation'!$F$22,IF(MONTH(B797)=3,'General Calculation'!$G$22,IF(MONTH(B797)=4,'General Calculation'!$H$22,IF(MONTH(B797)=5,'General Calculation'!$I$22,IF(MONTH(B797)=6,'General Calculation'!$J$22,IF(MONTH(B797)=7,'General Calculation'!$K$22,IF(MONTH(B797)=8,'General Calculation'!$L$22,IF(MONTH(B797)=9,'General Calculation'!$M$22,IF(MONTH(B797)=10,'General Calculation'!$N$22,IF(MONTH(B797)=11,'General Calculation'!$O$22,IF(MONTH(B797)=12,'General Calculation'!$P$22,""))))))))))))</f>
        <v>5.3892000000000007</v>
      </c>
      <c r="E797" t="str">
        <f>IF(C797="Initial Stage",'Calculation Sheet Crop 1'!$M$6,IF(C797="Crop Development Phase",'Calculation Sheet Crop 1'!$M$7,IF(C797="Mid Season",'Calculation Sheet Crop 1'!$M$8,IF(C797="Late Season Stage",'Calculation Sheet Crop 1'!$M$9,""))))</f>
        <v/>
      </c>
      <c r="F797">
        <f t="shared" si="157"/>
        <v>0</v>
      </c>
      <c r="P797">
        <f t="shared" si="158"/>
        <v>0</v>
      </c>
      <c r="Q797">
        <f t="shared" si="159"/>
        <v>0</v>
      </c>
      <c r="R797">
        <f t="shared" si="160"/>
        <v>0</v>
      </c>
      <c r="S797">
        <f t="shared" si="161"/>
        <v>0</v>
      </c>
      <c r="T797">
        <f t="shared" si="162"/>
        <v>0</v>
      </c>
      <c r="U797">
        <f t="shared" si="163"/>
        <v>0</v>
      </c>
      <c r="V797">
        <f t="shared" si="164"/>
        <v>0</v>
      </c>
      <c r="W797">
        <f t="shared" si="165"/>
        <v>0</v>
      </c>
      <c r="X797">
        <f t="shared" si="166"/>
        <v>0</v>
      </c>
      <c r="Y797">
        <f t="shared" si="167"/>
        <v>0</v>
      </c>
      <c r="Z797">
        <f t="shared" si="168"/>
        <v>0</v>
      </c>
      <c r="AA797">
        <f t="shared" si="169"/>
        <v>0</v>
      </c>
    </row>
    <row r="798" spans="2:27">
      <c r="B798" s="3">
        <v>43527</v>
      </c>
      <c r="C798" t="str">
        <f>IF(AND(B798&gt;='Calculation Sheet Crop 1'!$K$6,B798&lt;='Calculation Sheet Crop 1'!$L$6),"Initial Stage",IF(AND(B798+1&gt;'Calculation Sheet Crop 1'!$K$7,B798&lt;='Calculation Sheet Crop 1'!$L$7),"Crop Development Phase",IF(AND(B798+1&gt;'Calculation Sheet Crop 1'!$K$8,B798&lt;'Calculation Sheet Crop 1'!$L$8+1),"Mid Season",IF(AND(B798+1&gt;'Calculation Sheet Crop 1'!$K$9,B798-1&lt;'Calculation Sheet Crop 1'!$L$9),"Late Season Stage",""))))</f>
        <v/>
      </c>
      <c r="D798">
        <f>IF(MONTH(B798)=1,'General Calculation'!$E$22,IF(MONTH(B798)=2,'General Calculation'!$F$22,IF(MONTH(B798)=3,'General Calculation'!$G$22,IF(MONTH(B798)=4,'General Calculation'!$H$22,IF(MONTH(B798)=5,'General Calculation'!$I$22,IF(MONTH(B798)=6,'General Calculation'!$J$22,IF(MONTH(B798)=7,'General Calculation'!$K$22,IF(MONTH(B798)=8,'General Calculation'!$L$22,IF(MONTH(B798)=9,'General Calculation'!$M$22,IF(MONTH(B798)=10,'General Calculation'!$N$22,IF(MONTH(B798)=11,'General Calculation'!$O$22,IF(MONTH(B798)=12,'General Calculation'!$P$22,""))))))))))))</f>
        <v>5.3892000000000007</v>
      </c>
      <c r="E798" t="str">
        <f>IF(C798="Initial Stage",'Calculation Sheet Crop 1'!$M$6,IF(C798="Crop Development Phase",'Calculation Sheet Crop 1'!$M$7,IF(C798="Mid Season",'Calculation Sheet Crop 1'!$M$8,IF(C798="Late Season Stage",'Calculation Sheet Crop 1'!$M$9,""))))</f>
        <v/>
      </c>
      <c r="F798">
        <f t="shared" si="157"/>
        <v>0</v>
      </c>
      <c r="P798">
        <f t="shared" si="158"/>
        <v>0</v>
      </c>
      <c r="Q798">
        <f t="shared" si="159"/>
        <v>0</v>
      </c>
      <c r="R798">
        <f t="shared" si="160"/>
        <v>0</v>
      </c>
      <c r="S798">
        <f t="shared" si="161"/>
        <v>0</v>
      </c>
      <c r="T798">
        <f t="shared" si="162"/>
        <v>0</v>
      </c>
      <c r="U798">
        <f t="shared" si="163"/>
        <v>0</v>
      </c>
      <c r="V798">
        <f t="shared" si="164"/>
        <v>0</v>
      </c>
      <c r="W798">
        <f t="shared" si="165"/>
        <v>0</v>
      </c>
      <c r="X798">
        <f t="shared" si="166"/>
        <v>0</v>
      </c>
      <c r="Y798">
        <f t="shared" si="167"/>
        <v>0</v>
      </c>
      <c r="Z798">
        <f t="shared" si="168"/>
        <v>0</v>
      </c>
      <c r="AA798">
        <f t="shared" si="169"/>
        <v>0</v>
      </c>
    </row>
    <row r="799" spans="2:27">
      <c r="B799" s="3">
        <v>43528</v>
      </c>
      <c r="C799" t="str">
        <f>IF(AND(B799&gt;='Calculation Sheet Crop 1'!$K$6,B799&lt;='Calculation Sheet Crop 1'!$L$6),"Initial Stage",IF(AND(B799+1&gt;'Calculation Sheet Crop 1'!$K$7,B799&lt;='Calculation Sheet Crop 1'!$L$7),"Crop Development Phase",IF(AND(B799+1&gt;'Calculation Sheet Crop 1'!$K$8,B799&lt;'Calculation Sheet Crop 1'!$L$8+1),"Mid Season",IF(AND(B799+1&gt;'Calculation Sheet Crop 1'!$K$9,B799-1&lt;'Calculation Sheet Crop 1'!$L$9),"Late Season Stage",""))))</f>
        <v/>
      </c>
      <c r="D799">
        <f>IF(MONTH(B799)=1,'General Calculation'!$E$22,IF(MONTH(B799)=2,'General Calculation'!$F$22,IF(MONTH(B799)=3,'General Calculation'!$G$22,IF(MONTH(B799)=4,'General Calculation'!$H$22,IF(MONTH(B799)=5,'General Calculation'!$I$22,IF(MONTH(B799)=6,'General Calculation'!$J$22,IF(MONTH(B799)=7,'General Calculation'!$K$22,IF(MONTH(B799)=8,'General Calculation'!$L$22,IF(MONTH(B799)=9,'General Calculation'!$M$22,IF(MONTH(B799)=10,'General Calculation'!$N$22,IF(MONTH(B799)=11,'General Calculation'!$O$22,IF(MONTH(B799)=12,'General Calculation'!$P$22,""))))))))))))</f>
        <v>5.3892000000000007</v>
      </c>
      <c r="E799" t="str">
        <f>IF(C799="Initial Stage",'Calculation Sheet Crop 1'!$M$6,IF(C799="Crop Development Phase",'Calculation Sheet Crop 1'!$M$7,IF(C799="Mid Season",'Calculation Sheet Crop 1'!$M$8,IF(C799="Late Season Stage",'Calculation Sheet Crop 1'!$M$9,""))))</f>
        <v/>
      </c>
      <c r="F799">
        <f t="shared" si="157"/>
        <v>0</v>
      </c>
      <c r="P799">
        <f t="shared" si="158"/>
        <v>0</v>
      </c>
      <c r="Q799">
        <f t="shared" si="159"/>
        <v>0</v>
      </c>
      <c r="R799">
        <f t="shared" si="160"/>
        <v>0</v>
      </c>
      <c r="S799">
        <f t="shared" si="161"/>
        <v>0</v>
      </c>
      <c r="T799">
        <f t="shared" si="162"/>
        <v>0</v>
      </c>
      <c r="U799">
        <f t="shared" si="163"/>
        <v>0</v>
      </c>
      <c r="V799">
        <f t="shared" si="164"/>
        <v>0</v>
      </c>
      <c r="W799">
        <f t="shared" si="165"/>
        <v>0</v>
      </c>
      <c r="X799">
        <f t="shared" si="166"/>
        <v>0</v>
      </c>
      <c r="Y799">
        <f t="shared" si="167"/>
        <v>0</v>
      </c>
      <c r="Z799">
        <f t="shared" si="168"/>
        <v>0</v>
      </c>
      <c r="AA799">
        <f t="shared" si="169"/>
        <v>0</v>
      </c>
    </row>
    <row r="800" spans="2:27">
      <c r="B800" s="3">
        <v>43529</v>
      </c>
      <c r="C800" t="str">
        <f>IF(AND(B800&gt;='Calculation Sheet Crop 1'!$K$6,B800&lt;='Calculation Sheet Crop 1'!$L$6),"Initial Stage",IF(AND(B800+1&gt;'Calculation Sheet Crop 1'!$K$7,B800&lt;='Calculation Sheet Crop 1'!$L$7),"Crop Development Phase",IF(AND(B800+1&gt;'Calculation Sheet Crop 1'!$K$8,B800&lt;'Calculation Sheet Crop 1'!$L$8+1),"Mid Season",IF(AND(B800+1&gt;'Calculation Sheet Crop 1'!$K$9,B800-1&lt;'Calculation Sheet Crop 1'!$L$9),"Late Season Stage",""))))</f>
        <v/>
      </c>
      <c r="D800">
        <f>IF(MONTH(B800)=1,'General Calculation'!$E$22,IF(MONTH(B800)=2,'General Calculation'!$F$22,IF(MONTH(B800)=3,'General Calculation'!$G$22,IF(MONTH(B800)=4,'General Calculation'!$H$22,IF(MONTH(B800)=5,'General Calculation'!$I$22,IF(MONTH(B800)=6,'General Calculation'!$J$22,IF(MONTH(B800)=7,'General Calculation'!$K$22,IF(MONTH(B800)=8,'General Calculation'!$L$22,IF(MONTH(B800)=9,'General Calculation'!$M$22,IF(MONTH(B800)=10,'General Calculation'!$N$22,IF(MONTH(B800)=11,'General Calculation'!$O$22,IF(MONTH(B800)=12,'General Calculation'!$P$22,""))))))))))))</f>
        <v>5.3892000000000007</v>
      </c>
      <c r="E800" t="str">
        <f>IF(C800="Initial Stage",'Calculation Sheet Crop 1'!$M$6,IF(C800="Crop Development Phase",'Calculation Sheet Crop 1'!$M$7,IF(C800="Mid Season",'Calculation Sheet Crop 1'!$M$8,IF(C800="Late Season Stage",'Calculation Sheet Crop 1'!$M$9,""))))</f>
        <v/>
      </c>
      <c r="F800">
        <f t="shared" si="157"/>
        <v>0</v>
      </c>
      <c r="P800">
        <f t="shared" si="158"/>
        <v>0</v>
      </c>
      <c r="Q800">
        <f t="shared" si="159"/>
        <v>0</v>
      </c>
      <c r="R800">
        <f t="shared" si="160"/>
        <v>0</v>
      </c>
      <c r="S800">
        <f t="shared" si="161"/>
        <v>0</v>
      </c>
      <c r="T800">
        <f t="shared" si="162"/>
        <v>0</v>
      </c>
      <c r="U800">
        <f t="shared" si="163"/>
        <v>0</v>
      </c>
      <c r="V800">
        <f t="shared" si="164"/>
        <v>0</v>
      </c>
      <c r="W800">
        <f t="shared" si="165"/>
        <v>0</v>
      </c>
      <c r="X800">
        <f t="shared" si="166"/>
        <v>0</v>
      </c>
      <c r="Y800">
        <f t="shared" si="167"/>
        <v>0</v>
      </c>
      <c r="Z800">
        <f t="shared" si="168"/>
        <v>0</v>
      </c>
      <c r="AA800">
        <f t="shared" si="169"/>
        <v>0</v>
      </c>
    </row>
    <row r="801" spans="2:27">
      <c r="B801" s="3">
        <v>43530</v>
      </c>
      <c r="C801" t="str">
        <f>IF(AND(B801&gt;='Calculation Sheet Crop 1'!$K$6,B801&lt;='Calculation Sheet Crop 1'!$L$6),"Initial Stage",IF(AND(B801+1&gt;'Calculation Sheet Crop 1'!$K$7,B801&lt;='Calculation Sheet Crop 1'!$L$7),"Crop Development Phase",IF(AND(B801+1&gt;'Calculation Sheet Crop 1'!$K$8,B801&lt;'Calculation Sheet Crop 1'!$L$8+1),"Mid Season",IF(AND(B801+1&gt;'Calculation Sheet Crop 1'!$K$9,B801-1&lt;'Calculation Sheet Crop 1'!$L$9),"Late Season Stage",""))))</f>
        <v/>
      </c>
      <c r="D801">
        <f>IF(MONTH(B801)=1,'General Calculation'!$E$22,IF(MONTH(B801)=2,'General Calculation'!$F$22,IF(MONTH(B801)=3,'General Calculation'!$G$22,IF(MONTH(B801)=4,'General Calculation'!$H$22,IF(MONTH(B801)=5,'General Calculation'!$I$22,IF(MONTH(B801)=6,'General Calculation'!$J$22,IF(MONTH(B801)=7,'General Calculation'!$K$22,IF(MONTH(B801)=8,'General Calculation'!$L$22,IF(MONTH(B801)=9,'General Calculation'!$M$22,IF(MONTH(B801)=10,'General Calculation'!$N$22,IF(MONTH(B801)=11,'General Calculation'!$O$22,IF(MONTH(B801)=12,'General Calculation'!$P$22,""))))))))))))</f>
        <v>5.3892000000000007</v>
      </c>
      <c r="E801" t="str">
        <f>IF(C801="Initial Stage",'Calculation Sheet Crop 1'!$M$6,IF(C801="Crop Development Phase",'Calculation Sheet Crop 1'!$M$7,IF(C801="Mid Season",'Calculation Sheet Crop 1'!$M$8,IF(C801="Late Season Stage",'Calculation Sheet Crop 1'!$M$9,""))))</f>
        <v/>
      </c>
      <c r="F801">
        <f t="shared" si="157"/>
        <v>0</v>
      </c>
      <c r="P801">
        <f t="shared" si="158"/>
        <v>0</v>
      </c>
      <c r="Q801">
        <f t="shared" si="159"/>
        <v>0</v>
      </c>
      <c r="R801">
        <f t="shared" si="160"/>
        <v>0</v>
      </c>
      <c r="S801">
        <f t="shared" si="161"/>
        <v>0</v>
      </c>
      <c r="T801">
        <f t="shared" si="162"/>
        <v>0</v>
      </c>
      <c r="U801">
        <f t="shared" si="163"/>
        <v>0</v>
      </c>
      <c r="V801">
        <f t="shared" si="164"/>
        <v>0</v>
      </c>
      <c r="W801">
        <f t="shared" si="165"/>
        <v>0</v>
      </c>
      <c r="X801">
        <f t="shared" si="166"/>
        <v>0</v>
      </c>
      <c r="Y801">
        <f t="shared" si="167"/>
        <v>0</v>
      </c>
      <c r="Z801">
        <f t="shared" si="168"/>
        <v>0</v>
      </c>
      <c r="AA801">
        <f t="shared" si="169"/>
        <v>0</v>
      </c>
    </row>
    <row r="802" spans="2:27">
      <c r="B802" s="3">
        <v>43531</v>
      </c>
      <c r="C802" t="str">
        <f>IF(AND(B802&gt;='Calculation Sheet Crop 1'!$K$6,B802&lt;='Calculation Sheet Crop 1'!$L$6),"Initial Stage",IF(AND(B802+1&gt;'Calculation Sheet Crop 1'!$K$7,B802&lt;='Calculation Sheet Crop 1'!$L$7),"Crop Development Phase",IF(AND(B802+1&gt;'Calculation Sheet Crop 1'!$K$8,B802&lt;'Calculation Sheet Crop 1'!$L$8+1),"Mid Season",IF(AND(B802+1&gt;'Calculation Sheet Crop 1'!$K$9,B802-1&lt;'Calculation Sheet Crop 1'!$L$9),"Late Season Stage",""))))</f>
        <v/>
      </c>
      <c r="D802">
        <f>IF(MONTH(B802)=1,'General Calculation'!$E$22,IF(MONTH(B802)=2,'General Calculation'!$F$22,IF(MONTH(B802)=3,'General Calculation'!$G$22,IF(MONTH(B802)=4,'General Calculation'!$H$22,IF(MONTH(B802)=5,'General Calculation'!$I$22,IF(MONTH(B802)=6,'General Calculation'!$J$22,IF(MONTH(B802)=7,'General Calculation'!$K$22,IF(MONTH(B802)=8,'General Calculation'!$L$22,IF(MONTH(B802)=9,'General Calculation'!$M$22,IF(MONTH(B802)=10,'General Calculation'!$N$22,IF(MONTH(B802)=11,'General Calculation'!$O$22,IF(MONTH(B802)=12,'General Calculation'!$P$22,""))))))))))))</f>
        <v>5.3892000000000007</v>
      </c>
      <c r="E802" t="str">
        <f>IF(C802="Initial Stage",'Calculation Sheet Crop 1'!$M$6,IF(C802="Crop Development Phase",'Calculation Sheet Crop 1'!$M$7,IF(C802="Mid Season",'Calculation Sheet Crop 1'!$M$8,IF(C802="Late Season Stage",'Calculation Sheet Crop 1'!$M$9,""))))</f>
        <v/>
      </c>
      <c r="F802">
        <f t="shared" si="157"/>
        <v>0</v>
      </c>
      <c r="P802">
        <f t="shared" si="158"/>
        <v>0</v>
      </c>
      <c r="Q802">
        <f t="shared" si="159"/>
        <v>0</v>
      </c>
      <c r="R802">
        <f t="shared" si="160"/>
        <v>0</v>
      </c>
      <c r="S802">
        <f t="shared" si="161"/>
        <v>0</v>
      </c>
      <c r="T802">
        <f t="shared" si="162"/>
        <v>0</v>
      </c>
      <c r="U802">
        <f t="shared" si="163"/>
        <v>0</v>
      </c>
      <c r="V802">
        <f t="shared" si="164"/>
        <v>0</v>
      </c>
      <c r="W802">
        <f t="shared" si="165"/>
        <v>0</v>
      </c>
      <c r="X802">
        <f t="shared" si="166"/>
        <v>0</v>
      </c>
      <c r="Y802">
        <f t="shared" si="167"/>
        <v>0</v>
      </c>
      <c r="Z802">
        <f t="shared" si="168"/>
        <v>0</v>
      </c>
      <c r="AA802">
        <f t="shared" si="169"/>
        <v>0</v>
      </c>
    </row>
    <row r="803" spans="2:27">
      <c r="B803" s="3">
        <v>43532</v>
      </c>
      <c r="C803" t="str">
        <f>IF(AND(B803&gt;='Calculation Sheet Crop 1'!$K$6,B803&lt;='Calculation Sheet Crop 1'!$L$6),"Initial Stage",IF(AND(B803+1&gt;'Calculation Sheet Crop 1'!$K$7,B803&lt;='Calculation Sheet Crop 1'!$L$7),"Crop Development Phase",IF(AND(B803+1&gt;'Calculation Sheet Crop 1'!$K$8,B803&lt;'Calculation Sheet Crop 1'!$L$8+1),"Mid Season",IF(AND(B803+1&gt;'Calculation Sheet Crop 1'!$K$9,B803-1&lt;'Calculation Sheet Crop 1'!$L$9),"Late Season Stage",""))))</f>
        <v/>
      </c>
      <c r="D803">
        <f>IF(MONTH(B803)=1,'General Calculation'!$E$22,IF(MONTH(B803)=2,'General Calculation'!$F$22,IF(MONTH(B803)=3,'General Calculation'!$G$22,IF(MONTH(B803)=4,'General Calculation'!$H$22,IF(MONTH(B803)=5,'General Calculation'!$I$22,IF(MONTH(B803)=6,'General Calculation'!$J$22,IF(MONTH(B803)=7,'General Calculation'!$K$22,IF(MONTH(B803)=8,'General Calculation'!$L$22,IF(MONTH(B803)=9,'General Calculation'!$M$22,IF(MONTH(B803)=10,'General Calculation'!$N$22,IF(MONTH(B803)=11,'General Calculation'!$O$22,IF(MONTH(B803)=12,'General Calculation'!$P$22,""))))))))))))</f>
        <v>5.3892000000000007</v>
      </c>
      <c r="E803" t="str">
        <f>IF(C803="Initial Stage",'Calculation Sheet Crop 1'!$M$6,IF(C803="Crop Development Phase",'Calculation Sheet Crop 1'!$M$7,IF(C803="Mid Season",'Calculation Sheet Crop 1'!$M$8,IF(C803="Late Season Stage",'Calculation Sheet Crop 1'!$M$9,""))))</f>
        <v/>
      </c>
      <c r="F803">
        <f t="shared" si="157"/>
        <v>0</v>
      </c>
      <c r="P803">
        <f t="shared" si="158"/>
        <v>0</v>
      </c>
      <c r="Q803">
        <f t="shared" si="159"/>
        <v>0</v>
      </c>
      <c r="R803">
        <f t="shared" si="160"/>
        <v>0</v>
      </c>
      <c r="S803">
        <f t="shared" si="161"/>
        <v>0</v>
      </c>
      <c r="T803">
        <f t="shared" si="162"/>
        <v>0</v>
      </c>
      <c r="U803">
        <f t="shared" si="163"/>
        <v>0</v>
      </c>
      <c r="V803">
        <f t="shared" si="164"/>
        <v>0</v>
      </c>
      <c r="W803">
        <f t="shared" si="165"/>
        <v>0</v>
      </c>
      <c r="X803">
        <f t="shared" si="166"/>
        <v>0</v>
      </c>
      <c r="Y803">
        <f t="shared" si="167"/>
        <v>0</v>
      </c>
      <c r="Z803">
        <f t="shared" si="168"/>
        <v>0</v>
      </c>
      <c r="AA803">
        <f t="shared" si="169"/>
        <v>0</v>
      </c>
    </row>
    <row r="804" spans="2:27">
      <c r="B804" s="3">
        <v>43533</v>
      </c>
      <c r="C804" t="str">
        <f>IF(AND(B804&gt;='Calculation Sheet Crop 1'!$K$6,B804&lt;='Calculation Sheet Crop 1'!$L$6),"Initial Stage",IF(AND(B804+1&gt;'Calculation Sheet Crop 1'!$K$7,B804&lt;='Calculation Sheet Crop 1'!$L$7),"Crop Development Phase",IF(AND(B804+1&gt;'Calculation Sheet Crop 1'!$K$8,B804&lt;'Calculation Sheet Crop 1'!$L$8+1),"Mid Season",IF(AND(B804+1&gt;'Calculation Sheet Crop 1'!$K$9,B804-1&lt;'Calculation Sheet Crop 1'!$L$9),"Late Season Stage",""))))</f>
        <v/>
      </c>
      <c r="D804">
        <f>IF(MONTH(B804)=1,'General Calculation'!$E$22,IF(MONTH(B804)=2,'General Calculation'!$F$22,IF(MONTH(B804)=3,'General Calculation'!$G$22,IF(MONTH(B804)=4,'General Calculation'!$H$22,IF(MONTH(B804)=5,'General Calculation'!$I$22,IF(MONTH(B804)=6,'General Calculation'!$J$22,IF(MONTH(B804)=7,'General Calculation'!$K$22,IF(MONTH(B804)=8,'General Calculation'!$L$22,IF(MONTH(B804)=9,'General Calculation'!$M$22,IF(MONTH(B804)=10,'General Calculation'!$N$22,IF(MONTH(B804)=11,'General Calculation'!$O$22,IF(MONTH(B804)=12,'General Calculation'!$P$22,""))))))))))))</f>
        <v>5.3892000000000007</v>
      </c>
      <c r="E804" t="str">
        <f>IF(C804="Initial Stage",'Calculation Sheet Crop 1'!$M$6,IF(C804="Crop Development Phase",'Calculation Sheet Crop 1'!$M$7,IF(C804="Mid Season",'Calculation Sheet Crop 1'!$M$8,IF(C804="Late Season Stage",'Calculation Sheet Crop 1'!$M$9,""))))</f>
        <v/>
      </c>
      <c r="F804">
        <f t="shared" si="157"/>
        <v>0</v>
      </c>
      <c r="P804">
        <f t="shared" si="158"/>
        <v>0</v>
      </c>
      <c r="Q804">
        <f t="shared" si="159"/>
        <v>0</v>
      </c>
      <c r="R804">
        <f t="shared" si="160"/>
        <v>0</v>
      </c>
      <c r="S804">
        <f t="shared" si="161"/>
        <v>0</v>
      </c>
      <c r="T804">
        <f t="shared" si="162"/>
        <v>0</v>
      </c>
      <c r="U804">
        <f t="shared" si="163"/>
        <v>0</v>
      </c>
      <c r="V804">
        <f t="shared" si="164"/>
        <v>0</v>
      </c>
      <c r="W804">
        <f t="shared" si="165"/>
        <v>0</v>
      </c>
      <c r="X804">
        <f t="shared" si="166"/>
        <v>0</v>
      </c>
      <c r="Y804">
        <f t="shared" si="167"/>
        <v>0</v>
      </c>
      <c r="Z804">
        <f t="shared" si="168"/>
        <v>0</v>
      </c>
      <c r="AA804">
        <f t="shared" si="169"/>
        <v>0</v>
      </c>
    </row>
    <row r="805" spans="2:27">
      <c r="B805" s="3">
        <v>43534</v>
      </c>
      <c r="C805" t="str">
        <f>IF(AND(B805&gt;='Calculation Sheet Crop 1'!$K$6,B805&lt;='Calculation Sheet Crop 1'!$L$6),"Initial Stage",IF(AND(B805+1&gt;'Calculation Sheet Crop 1'!$K$7,B805&lt;='Calculation Sheet Crop 1'!$L$7),"Crop Development Phase",IF(AND(B805+1&gt;'Calculation Sheet Crop 1'!$K$8,B805&lt;'Calculation Sheet Crop 1'!$L$8+1),"Mid Season",IF(AND(B805+1&gt;'Calculation Sheet Crop 1'!$K$9,B805-1&lt;'Calculation Sheet Crop 1'!$L$9),"Late Season Stage",""))))</f>
        <v/>
      </c>
      <c r="D805">
        <f>IF(MONTH(B805)=1,'General Calculation'!$E$22,IF(MONTH(B805)=2,'General Calculation'!$F$22,IF(MONTH(B805)=3,'General Calculation'!$G$22,IF(MONTH(B805)=4,'General Calculation'!$H$22,IF(MONTH(B805)=5,'General Calculation'!$I$22,IF(MONTH(B805)=6,'General Calculation'!$J$22,IF(MONTH(B805)=7,'General Calculation'!$K$22,IF(MONTH(B805)=8,'General Calculation'!$L$22,IF(MONTH(B805)=9,'General Calculation'!$M$22,IF(MONTH(B805)=10,'General Calculation'!$N$22,IF(MONTH(B805)=11,'General Calculation'!$O$22,IF(MONTH(B805)=12,'General Calculation'!$P$22,""))))))))))))</f>
        <v>5.3892000000000007</v>
      </c>
      <c r="E805" t="str">
        <f>IF(C805="Initial Stage",'Calculation Sheet Crop 1'!$M$6,IF(C805="Crop Development Phase",'Calculation Sheet Crop 1'!$M$7,IF(C805="Mid Season",'Calculation Sheet Crop 1'!$M$8,IF(C805="Late Season Stage",'Calculation Sheet Crop 1'!$M$9,""))))</f>
        <v/>
      </c>
      <c r="F805">
        <f t="shared" si="157"/>
        <v>0</v>
      </c>
      <c r="P805">
        <f t="shared" si="158"/>
        <v>0</v>
      </c>
      <c r="Q805">
        <f t="shared" si="159"/>
        <v>0</v>
      </c>
      <c r="R805">
        <f t="shared" si="160"/>
        <v>0</v>
      </c>
      <c r="S805">
        <f t="shared" si="161"/>
        <v>0</v>
      </c>
      <c r="T805">
        <f t="shared" si="162"/>
        <v>0</v>
      </c>
      <c r="U805">
        <f t="shared" si="163"/>
        <v>0</v>
      </c>
      <c r="V805">
        <f t="shared" si="164"/>
        <v>0</v>
      </c>
      <c r="W805">
        <f t="shared" si="165"/>
        <v>0</v>
      </c>
      <c r="X805">
        <f t="shared" si="166"/>
        <v>0</v>
      </c>
      <c r="Y805">
        <f t="shared" si="167"/>
        <v>0</v>
      </c>
      <c r="Z805">
        <f t="shared" si="168"/>
        <v>0</v>
      </c>
      <c r="AA805">
        <f t="shared" si="169"/>
        <v>0</v>
      </c>
    </row>
    <row r="806" spans="2:27">
      <c r="B806" s="3">
        <v>43535</v>
      </c>
      <c r="C806" t="str">
        <f>IF(AND(B806&gt;='Calculation Sheet Crop 1'!$K$6,B806&lt;='Calculation Sheet Crop 1'!$L$6),"Initial Stage",IF(AND(B806+1&gt;'Calculation Sheet Crop 1'!$K$7,B806&lt;='Calculation Sheet Crop 1'!$L$7),"Crop Development Phase",IF(AND(B806+1&gt;'Calculation Sheet Crop 1'!$K$8,B806&lt;'Calculation Sheet Crop 1'!$L$8+1),"Mid Season",IF(AND(B806+1&gt;'Calculation Sheet Crop 1'!$K$9,B806-1&lt;'Calculation Sheet Crop 1'!$L$9),"Late Season Stage",""))))</f>
        <v/>
      </c>
      <c r="D806">
        <f>IF(MONTH(B806)=1,'General Calculation'!$E$22,IF(MONTH(B806)=2,'General Calculation'!$F$22,IF(MONTH(B806)=3,'General Calculation'!$G$22,IF(MONTH(B806)=4,'General Calculation'!$H$22,IF(MONTH(B806)=5,'General Calculation'!$I$22,IF(MONTH(B806)=6,'General Calculation'!$J$22,IF(MONTH(B806)=7,'General Calculation'!$K$22,IF(MONTH(B806)=8,'General Calculation'!$L$22,IF(MONTH(B806)=9,'General Calculation'!$M$22,IF(MONTH(B806)=10,'General Calculation'!$N$22,IF(MONTH(B806)=11,'General Calculation'!$O$22,IF(MONTH(B806)=12,'General Calculation'!$P$22,""))))))))))))</f>
        <v>5.3892000000000007</v>
      </c>
      <c r="E806" t="str">
        <f>IF(C806="Initial Stage",'Calculation Sheet Crop 1'!$M$6,IF(C806="Crop Development Phase",'Calculation Sheet Crop 1'!$M$7,IF(C806="Mid Season",'Calculation Sheet Crop 1'!$M$8,IF(C806="Late Season Stage",'Calculation Sheet Crop 1'!$M$9,""))))</f>
        <v/>
      </c>
      <c r="F806">
        <f t="shared" si="157"/>
        <v>0</v>
      </c>
      <c r="P806">
        <f t="shared" si="158"/>
        <v>0</v>
      </c>
      <c r="Q806">
        <f t="shared" si="159"/>
        <v>0</v>
      </c>
      <c r="R806">
        <f t="shared" si="160"/>
        <v>0</v>
      </c>
      <c r="S806">
        <f t="shared" si="161"/>
        <v>0</v>
      </c>
      <c r="T806">
        <f t="shared" si="162"/>
        <v>0</v>
      </c>
      <c r="U806">
        <f t="shared" si="163"/>
        <v>0</v>
      </c>
      <c r="V806">
        <f t="shared" si="164"/>
        <v>0</v>
      </c>
      <c r="W806">
        <f t="shared" si="165"/>
        <v>0</v>
      </c>
      <c r="X806">
        <f t="shared" si="166"/>
        <v>0</v>
      </c>
      <c r="Y806">
        <f t="shared" si="167"/>
        <v>0</v>
      </c>
      <c r="Z806">
        <f t="shared" si="168"/>
        <v>0</v>
      </c>
      <c r="AA806">
        <f t="shared" si="169"/>
        <v>0</v>
      </c>
    </row>
    <row r="807" spans="2:27">
      <c r="B807" s="3">
        <v>43536</v>
      </c>
      <c r="C807" t="str">
        <f>IF(AND(B807&gt;='Calculation Sheet Crop 1'!$K$6,B807&lt;='Calculation Sheet Crop 1'!$L$6),"Initial Stage",IF(AND(B807+1&gt;'Calculation Sheet Crop 1'!$K$7,B807&lt;='Calculation Sheet Crop 1'!$L$7),"Crop Development Phase",IF(AND(B807+1&gt;'Calculation Sheet Crop 1'!$K$8,B807&lt;'Calculation Sheet Crop 1'!$L$8+1),"Mid Season",IF(AND(B807+1&gt;'Calculation Sheet Crop 1'!$K$9,B807-1&lt;'Calculation Sheet Crop 1'!$L$9),"Late Season Stage",""))))</f>
        <v/>
      </c>
      <c r="D807">
        <f>IF(MONTH(B807)=1,'General Calculation'!$E$22,IF(MONTH(B807)=2,'General Calculation'!$F$22,IF(MONTH(B807)=3,'General Calculation'!$G$22,IF(MONTH(B807)=4,'General Calculation'!$H$22,IF(MONTH(B807)=5,'General Calculation'!$I$22,IF(MONTH(B807)=6,'General Calculation'!$J$22,IF(MONTH(B807)=7,'General Calculation'!$K$22,IF(MONTH(B807)=8,'General Calculation'!$L$22,IF(MONTH(B807)=9,'General Calculation'!$M$22,IF(MONTH(B807)=10,'General Calculation'!$N$22,IF(MONTH(B807)=11,'General Calculation'!$O$22,IF(MONTH(B807)=12,'General Calculation'!$P$22,""))))))))))))</f>
        <v>5.3892000000000007</v>
      </c>
      <c r="E807" t="str">
        <f>IF(C807="Initial Stage",'Calculation Sheet Crop 1'!$M$6,IF(C807="Crop Development Phase",'Calculation Sheet Crop 1'!$M$7,IF(C807="Mid Season",'Calculation Sheet Crop 1'!$M$8,IF(C807="Late Season Stage",'Calculation Sheet Crop 1'!$M$9,""))))</f>
        <v/>
      </c>
      <c r="F807">
        <f t="shared" si="157"/>
        <v>0</v>
      </c>
      <c r="P807">
        <f t="shared" si="158"/>
        <v>0</v>
      </c>
      <c r="Q807">
        <f t="shared" si="159"/>
        <v>0</v>
      </c>
      <c r="R807">
        <f t="shared" si="160"/>
        <v>0</v>
      </c>
      <c r="S807">
        <f t="shared" si="161"/>
        <v>0</v>
      </c>
      <c r="T807">
        <f t="shared" si="162"/>
        <v>0</v>
      </c>
      <c r="U807">
        <f t="shared" si="163"/>
        <v>0</v>
      </c>
      <c r="V807">
        <f t="shared" si="164"/>
        <v>0</v>
      </c>
      <c r="W807">
        <f t="shared" si="165"/>
        <v>0</v>
      </c>
      <c r="X807">
        <f t="shared" si="166"/>
        <v>0</v>
      </c>
      <c r="Y807">
        <f t="shared" si="167"/>
        <v>0</v>
      </c>
      <c r="Z807">
        <f t="shared" si="168"/>
        <v>0</v>
      </c>
      <c r="AA807">
        <f t="shared" si="169"/>
        <v>0</v>
      </c>
    </row>
    <row r="808" spans="2:27">
      <c r="B808" s="3">
        <v>43537</v>
      </c>
      <c r="C808" t="str">
        <f>IF(AND(B808&gt;='Calculation Sheet Crop 1'!$K$6,B808&lt;='Calculation Sheet Crop 1'!$L$6),"Initial Stage",IF(AND(B808+1&gt;'Calculation Sheet Crop 1'!$K$7,B808&lt;='Calculation Sheet Crop 1'!$L$7),"Crop Development Phase",IF(AND(B808+1&gt;'Calculation Sheet Crop 1'!$K$8,B808&lt;'Calculation Sheet Crop 1'!$L$8+1),"Mid Season",IF(AND(B808+1&gt;'Calculation Sheet Crop 1'!$K$9,B808-1&lt;'Calculation Sheet Crop 1'!$L$9),"Late Season Stage",""))))</f>
        <v/>
      </c>
      <c r="D808">
        <f>IF(MONTH(B808)=1,'General Calculation'!$E$22,IF(MONTH(B808)=2,'General Calculation'!$F$22,IF(MONTH(B808)=3,'General Calculation'!$G$22,IF(MONTH(B808)=4,'General Calculation'!$H$22,IF(MONTH(B808)=5,'General Calculation'!$I$22,IF(MONTH(B808)=6,'General Calculation'!$J$22,IF(MONTH(B808)=7,'General Calculation'!$K$22,IF(MONTH(B808)=8,'General Calculation'!$L$22,IF(MONTH(B808)=9,'General Calculation'!$M$22,IF(MONTH(B808)=10,'General Calculation'!$N$22,IF(MONTH(B808)=11,'General Calculation'!$O$22,IF(MONTH(B808)=12,'General Calculation'!$P$22,""))))))))))))</f>
        <v>5.3892000000000007</v>
      </c>
      <c r="E808" t="str">
        <f>IF(C808="Initial Stage",'Calculation Sheet Crop 1'!$M$6,IF(C808="Crop Development Phase",'Calculation Sheet Crop 1'!$M$7,IF(C808="Mid Season",'Calculation Sheet Crop 1'!$M$8,IF(C808="Late Season Stage",'Calculation Sheet Crop 1'!$M$9,""))))</f>
        <v/>
      </c>
      <c r="F808">
        <f t="shared" si="157"/>
        <v>0</v>
      </c>
      <c r="P808">
        <f t="shared" si="158"/>
        <v>0</v>
      </c>
      <c r="Q808">
        <f t="shared" si="159"/>
        <v>0</v>
      </c>
      <c r="R808">
        <f t="shared" si="160"/>
        <v>0</v>
      </c>
      <c r="S808">
        <f t="shared" si="161"/>
        <v>0</v>
      </c>
      <c r="T808">
        <f t="shared" si="162"/>
        <v>0</v>
      </c>
      <c r="U808">
        <f t="shared" si="163"/>
        <v>0</v>
      </c>
      <c r="V808">
        <f t="shared" si="164"/>
        <v>0</v>
      </c>
      <c r="W808">
        <f t="shared" si="165"/>
        <v>0</v>
      </c>
      <c r="X808">
        <f t="shared" si="166"/>
        <v>0</v>
      </c>
      <c r="Y808">
        <f t="shared" si="167"/>
        <v>0</v>
      </c>
      <c r="Z808">
        <f t="shared" si="168"/>
        <v>0</v>
      </c>
      <c r="AA808">
        <f t="shared" si="169"/>
        <v>0</v>
      </c>
    </row>
    <row r="809" spans="2:27">
      <c r="B809" s="3">
        <v>43538</v>
      </c>
      <c r="C809" t="str">
        <f>IF(AND(B809&gt;='Calculation Sheet Crop 1'!$K$6,B809&lt;='Calculation Sheet Crop 1'!$L$6),"Initial Stage",IF(AND(B809+1&gt;'Calculation Sheet Crop 1'!$K$7,B809&lt;='Calculation Sheet Crop 1'!$L$7),"Crop Development Phase",IF(AND(B809+1&gt;'Calculation Sheet Crop 1'!$K$8,B809&lt;'Calculation Sheet Crop 1'!$L$8+1),"Mid Season",IF(AND(B809+1&gt;'Calculation Sheet Crop 1'!$K$9,B809-1&lt;'Calculation Sheet Crop 1'!$L$9),"Late Season Stage",""))))</f>
        <v/>
      </c>
      <c r="D809">
        <f>IF(MONTH(B809)=1,'General Calculation'!$E$22,IF(MONTH(B809)=2,'General Calculation'!$F$22,IF(MONTH(B809)=3,'General Calculation'!$G$22,IF(MONTH(B809)=4,'General Calculation'!$H$22,IF(MONTH(B809)=5,'General Calculation'!$I$22,IF(MONTH(B809)=6,'General Calculation'!$J$22,IF(MONTH(B809)=7,'General Calculation'!$K$22,IF(MONTH(B809)=8,'General Calculation'!$L$22,IF(MONTH(B809)=9,'General Calculation'!$M$22,IF(MONTH(B809)=10,'General Calculation'!$N$22,IF(MONTH(B809)=11,'General Calculation'!$O$22,IF(MONTH(B809)=12,'General Calculation'!$P$22,""))))))))))))</f>
        <v>5.3892000000000007</v>
      </c>
      <c r="E809" t="str">
        <f>IF(C809="Initial Stage",'Calculation Sheet Crop 1'!$M$6,IF(C809="Crop Development Phase",'Calculation Sheet Crop 1'!$M$7,IF(C809="Mid Season",'Calculation Sheet Crop 1'!$M$8,IF(C809="Late Season Stage",'Calculation Sheet Crop 1'!$M$9,""))))</f>
        <v/>
      </c>
      <c r="F809">
        <f t="shared" si="157"/>
        <v>0</v>
      </c>
      <c r="P809">
        <f t="shared" si="158"/>
        <v>0</v>
      </c>
      <c r="Q809">
        <f t="shared" si="159"/>
        <v>0</v>
      </c>
      <c r="R809">
        <f t="shared" si="160"/>
        <v>0</v>
      </c>
      <c r="S809">
        <f t="shared" si="161"/>
        <v>0</v>
      </c>
      <c r="T809">
        <f t="shared" si="162"/>
        <v>0</v>
      </c>
      <c r="U809">
        <f t="shared" si="163"/>
        <v>0</v>
      </c>
      <c r="V809">
        <f t="shared" si="164"/>
        <v>0</v>
      </c>
      <c r="W809">
        <f t="shared" si="165"/>
        <v>0</v>
      </c>
      <c r="X809">
        <f t="shared" si="166"/>
        <v>0</v>
      </c>
      <c r="Y809">
        <f t="shared" si="167"/>
        <v>0</v>
      </c>
      <c r="Z809">
        <f t="shared" si="168"/>
        <v>0</v>
      </c>
      <c r="AA809">
        <f t="shared" si="169"/>
        <v>0</v>
      </c>
    </row>
    <row r="810" spans="2:27">
      <c r="B810" s="3">
        <v>43539</v>
      </c>
      <c r="C810" t="str">
        <f>IF(AND(B810&gt;='Calculation Sheet Crop 1'!$K$6,B810&lt;='Calculation Sheet Crop 1'!$L$6),"Initial Stage",IF(AND(B810+1&gt;'Calculation Sheet Crop 1'!$K$7,B810&lt;='Calculation Sheet Crop 1'!$L$7),"Crop Development Phase",IF(AND(B810+1&gt;'Calculation Sheet Crop 1'!$K$8,B810&lt;'Calculation Sheet Crop 1'!$L$8+1),"Mid Season",IF(AND(B810+1&gt;'Calculation Sheet Crop 1'!$K$9,B810-1&lt;'Calculation Sheet Crop 1'!$L$9),"Late Season Stage",""))))</f>
        <v/>
      </c>
      <c r="D810">
        <f>IF(MONTH(B810)=1,'General Calculation'!$E$22,IF(MONTH(B810)=2,'General Calculation'!$F$22,IF(MONTH(B810)=3,'General Calculation'!$G$22,IF(MONTH(B810)=4,'General Calculation'!$H$22,IF(MONTH(B810)=5,'General Calculation'!$I$22,IF(MONTH(B810)=6,'General Calculation'!$J$22,IF(MONTH(B810)=7,'General Calculation'!$K$22,IF(MONTH(B810)=8,'General Calculation'!$L$22,IF(MONTH(B810)=9,'General Calculation'!$M$22,IF(MONTH(B810)=10,'General Calculation'!$N$22,IF(MONTH(B810)=11,'General Calculation'!$O$22,IF(MONTH(B810)=12,'General Calculation'!$P$22,""))))))))))))</f>
        <v>5.3892000000000007</v>
      </c>
      <c r="E810" t="str">
        <f>IF(C810="Initial Stage",'Calculation Sheet Crop 1'!$M$6,IF(C810="Crop Development Phase",'Calculation Sheet Crop 1'!$M$7,IF(C810="Mid Season",'Calculation Sheet Crop 1'!$M$8,IF(C810="Late Season Stage",'Calculation Sheet Crop 1'!$M$9,""))))</f>
        <v/>
      </c>
      <c r="F810">
        <f t="shared" si="157"/>
        <v>0</v>
      </c>
      <c r="P810">
        <f t="shared" si="158"/>
        <v>0</v>
      </c>
      <c r="Q810">
        <f t="shared" si="159"/>
        <v>0</v>
      </c>
      <c r="R810">
        <f t="shared" si="160"/>
        <v>0</v>
      </c>
      <c r="S810">
        <f t="shared" si="161"/>
        <v>0</v>
      </c>
      <c r="T810">
        <f t="shared" si="162"/>
        <v>0</v>
      </c>
      <c r="U810">
        <f t="shared" si="163"/>
        <v>0</v>
      </c>
      <c r="V810">
        <f t="shared" si="164"/>
        <v>0</v>
      </c>
      <c r="W810">
        <f t="shared" si="165"/>
        <v>0</v>
      </c>
      <c r="X810">
        <f t="shared" si="166"/>
        <v>0</v>
      </c>
      <c r="Y810">
        <f t="shared" si="167"/>
        <v>0</v>
      </c>
      <c r="Z810">
        <f t="shared" si="168"/>
        <v>0</v>
      </c>
      <c r="AA810">
        <f t="shared" si="169"/>
        <v>0</v>
      </c>
    </row>
    <row r="811" spans="2:27">
      <c r="B811" s="3">
        <v>43540</v>
      </c>
      <c r="C811" t="str">
        <f>IF(AND(B811&gt;='Calculation Sheet Crop 1'!$K$6,B811&lt;='Calculation Sheet Crop 1'!$L$6),"Initial Stage",IF(AND(B811+1&gt;'Calculation Sheet Crop 1'!$K$7,B811&lt;='Calculation Sheet Crop 1'!$L$7),"Crop Development Phase",IF(AND(B811+1&gt;'Calculation Sheet Crop 1'!$K$8,B811&lt;'Calculation Sheet Crop 1'!$L$8+1),"Mid Season",IF(AND(B811+1&gt;'Calculation Sheet Crop 1'!$K$9,B811-1&lt;'Calculation Sheet Crop 1'!$L$9),"Late Season Stage",""))))</f>
        <v/>
      </c>
      <c r="D811">
        <f>IF(MONTH(B811)=1,'General Calculation'!$E$22,IF(MONTH(B811)=2,'General Calculation'!$F$22,IF(MONTH(B811)=3,'General Calculation'!$G$22,IF(MONTH(B811)=4,'General Calculation'!$H$22,IF(MONTH(B811)=5,'General Calculation'!$I$22,IF(MONTH(B811)=6,'General Calculation'!$J$22,IF(MONTH(B811)=7,'General Calculation'!$K$22,IF(MONTH(B811)=8,'General Calculation'!$L$22,IF(MONTH(B811)=9,'General Calculation'!$M$22,IF(MONTH(B811)=10,'General Calculation'!$N$22,IF(MONTH(B811)=11,'General Calculation'!$O$22,IF(MONTH(B811)=12,'General Calculation'!$P$22,""))))))))))))</f>
        <v>5.3892000000000007</v>
      </c>
      <c r="E811" t="str">
        <f>IF(C811="Initial Stage",'Calculation Sheet Crop 1'!$M$6,IF(C811="Crop Development Phase",'Calculation Sheet Crop 1'!$M$7,IF(C811="Mid Season",'Calculation Sheet Crop 1'!$M$8,IF(C811="Late Season Stage",'Calculation Sheet Crop 1'!$M$9,""))))</f>
        <v/>
      </c>
      <c r="F811">
        <f t="shared" si="157"/>
        <v>0</v>
      </c>
      <c r="P811">
        <f t="shared" si="158"/>
        <v>0</v>
      </c>
      <c r="Q811">
        <f t="shared" si="159"/>
        <v>0</v>
      </c>
      <c r="R811">
        <f t="shared" si="160"/>
        <v>0</v>
      </c>
      <c r="S811">
        <f t="shared" si="161"/>
        <v>0</v>
      </c>
      <c r="T811">
        <f t="shared" si="162"/>
        <v>0</v>
      </c>
      <c r="U811">
        <f t="shared" si="163"/>
        <v>0</v>
      </c>
      <c r="V811">
        <f t="shared" si="164"/>
        <v>0</v>
      </c>
      <c r="W811">
        <f t="shared" si="165"/>
        <v>0</v>
      </c>
      <c r="X811">
        <f t="shared" si="166"/>
        <v>0</v>
      </c>
      <c r="Y811">
        <f t="shared" si="167"/>
        <v>0</v>
      </c>
      <c r="Z811">
        <f t="shared" si="168"/>
        <v>0</v>
      </c>
      <c r="AA811">
        <f t="shared" si="169"/>
        <v>0</v>
      </c>
    </row>
    <row r="812" spans="2:27">
      <c r="B812" s="3">
        <v>43541</v>
      </c>
      <c r="C812" t="str">
        <f>IF(AND(B812&gt;='Calculation Sheet Crop 1'!$K$6,B812&lt;='Calculation Sheet Crop 1'!$L$6),"Initial Stage",IF(AND(B812+1&gt;'Calculation Sheet Crop 1'!$K$7,B812&lt;='Calculation Sheet Crop 1'!$L$7),"Crop Development Phase",IF(AND(B812+1&gt;'Calculation Sheet Crop 1'!$K$8,B812&lt;'Calculation Sheet Crop 1'!$L$8+1),"Mid Season",IF(AND(B812+1&gt;'Calculation Sheet Crop 1'!$K$9,B812-1&lt;'Calculation Sheet Crop 1'!$L$9),"Late Season Stage",""))))</f>
        <v/>
      </c>
      <c r="D812">
        <f>IF(MONTH(B812)=1,'General Calculation'!$E$22,IF(MONTH(B812)=2,'General Calculation'!$F$22,IF(MONTH(B812)=3,'General Calculation'!$G$22,IF(MONTH(B812)=4,'General Calculation'!$H$22,IF(MONTH(B812)=5,'General Calculation'!$I$22,IF(MONTH(B812)=6,'General Calculation'!$J$22,IF(MONTH(B812)=7,'General Calculation'!$K$22,IF(MONTH(B812)=8,'General Calculation'!$L$22,IF(MONTH(B812)=9,'General Calculation'!$M$22,IF(MONTH(B812)=10,'General Calculation'!$N$22,IF(MONTH(B812)=11,'General Calculation'!$O$22,IF(MONTH(B812)=12,'General Calculation'!$P$22,""))))))))))))</f>
        <v>5.3892000000000007</v>
      </c>
      <c r="E812" t="str">
        <f>IF(C812="Initial Stage",'Calculation Sheet Crop 1'!$M$6,IF(C812="Crop Development Phase",'Calculation Sheet Crop 1'!$M$7,IF(C812="Mid Season",'Calculation Sheet Crop 1'!$M$8,IF(C812="Late Season Stage",'Calculation Sheet Crop 1'!$M$9,""))))</f>
        <v/>
      </c>
      <c r="F812">
        <f t="shared" si="157"/>
        <v>0</v>
      </c>
      <c r="P812">
        <f t="shared" si="158"/>
        <v>0</v>
      </c>
      <c r="Q812">
        <f t="shared" si="159"/>
        <v>0</v>
      </c>
      <c r="R812">
        <f t="shared" si="160"/>
        <v>0</v>
      </c>
      <c r="S812">
        <f t="shared" si="161"/>
        <v>0</v>
      </c>
      <c r="T812">
        <f t="shared" si="162"/>
        <v>0</v>
      </c>
      <c r="U812">
        <f t="shared" si="163"/>
        <v>0</v>
      </c>
      <c r="V812">
        <f t="shared" si="164"/>
        <v>0</v>
      </c>
      <c r="W812">
        <f t="shared" si="165"/>
        <v>0</v>
      </c>
      <c r="X812">
        <f t="shared" si="166"/>
        <v>0</v>
      </c>
      <c r="Y812">
        <f t="shared" si="167"/>
        <v>0</v>
      </c>
      <c r="Z812">
        <f t="shared" si="168"/>
        <v>0</v>
      </c>
      <c r="AA812">
        <f t="shared" si="169"/>
        <v>0</v>
      </c>
    </row>
    <row r="813" spans="2:27">
      <c r="B813" s="3">
        <v>43542</v>
      </c>
      <c r="C813" t="str">
        <f>IF(AND(B813&gt;='Calculation Sheet Crop 1'!$K$6,B813&lt;='Calculation Sheet Crop 1'!$L$6),"Initial Stage",IF(AND(B813+1&gt;'Calculation Sheet Crop 1'!$K$7,B813&lt;='Calculation Sheet Crop 1'!$L$7),"Crop Development Phase",IF(AND(B813+1&gt;'Calculation Sheet Crop 1'!$K$8,B813&lt;'Calculation Sheet Crop 1'!$L$8+1),"Mid Season",IF(AND(B813+1&gt;'Calculation Sheet Crop 1'!$K$9,B813-1&lt;'Calculation Sheet Crop 1'!$L$9),"Late Season Stage",""))))</f>
        <v/>
      </c>
      <c r="D813">
        <f>IF(MONTH(B813)=1,'General Calculation'!$E$22,IF(MONTH(B813)=2,'General Calculation'!$F$22,IF(MONTH(B813)=3,'General Calculation'!$G$22,IF(MONTH(B813)=4,'General Calculation'!$H$22,IF(MONTH(B813)=5,'General Calculation'!$I$22,IF(MONTH(B813)=6,'General Calculation'!$J$22,IF(MONTH(B813)=7,'General Calculation'!$K$22,IF(MONTH(B813)=8,'General Calculation'!$L$22,IF(MONTH(B813)=9,'General Calculation'!$M$22,IF(MONTH(B813)=10,'General Calculation'!$N$22,IF(MONTH(B813)=11,'General Calculation'!$O$22,IF(MONTH(B813)=12,'General Calculation'!$P$22,""))))))))))))</f>
        <v>5.3892000000000007</v>
      </c>
      <c r="E813" t="str">
        <f>IF(C813="Initial Stage",'Calculation Sheet Crop 1'!$M$6,IF(C813="Crop Development Phase",'Calculation Sheet Crop 1'!$M$7,IF(C813="Mid Season",'Calculation Sheet Crop 1'!$M$8,IF(C813="Late Season Stage",'Calculation Sheet Crop 1'!$M$9,""))))</f>
        <v/>
      </c>
      <c r="F813">
        <f t="shared" si="157"/>
        <v>0</v>
      </c>
      <c r="P813">
        <f t="shared" si="158"/>
        <v>0</v>
      </c>
      <c r="Q813">
        <f t="shared" si="159"/>
        <v>0</v>
      </c>
      <c r="R813">
        <f t="shared" si="160"/>
        <v>0</v>
      </c>
      <c r="S813">
        <f t="shared" si="161"/>
        <v>0</v>
      </c>
      <c r="T813">
        <f t="shared" si="162"/>
        <v>0</v>
      </c>
      <c r="U813">
        <f t="shared" si="163"/>
        <v>0</v>
      </c>
      <c r="V813">
        <f t="shared" si="164"/>
        <v>0</v>
      </c>
      <c r="W813">
        <f t="shared" si="165"/>
        <v>0</v>
      </c>
      <c r="X813">
        <f t="shared" si="166"/>
        <v>0</v>
      </c>
      <c r="Y813">
        <f t="shared" si="167"/>
        <v>0</v>
      </c>
      <c r="Z813">
        <f t="shared" si="168"/>
        <v>0</v>
      </c>
      <c r="AA813">
        <f t="shared" si="169"/>
        <v>0</v>
      </c>
    </row>
    <row r="814" spans="2:27">
      <c r="B814" s="3">
        <v>43543</v>
      </c>
      <c r="C814" t="str">
        <f>IF(AND(B814&gt;='Calculation Sheet Crop 1'!$K$6,B814&lt;='Calculation Sheet Crop 1'!$L$6),"Initial Stage",IF(AND(B814+1&gt;'Calculation Sheet Crop 1'!$K$7,B814&lt;='Calculation Sheet Crop 1'!$L$7),"Crop Development Phase",IF(AND(B814+1&gt;'Calculation Sheet Crop 1'!$K$8,B814&lt;'Calculation Sheet Crop 1'!$L$8+1),"Mid Season",IF(AND(B814+1&gt;'Calculation Sheet Crop 1'!$K$9,B814-1&lt;'Calculation Sheet Crop 1'!$L$9),"Late Season Stage",""))))</f>
        <v/>
      </c>
      <c r="D814">
        <f>IF(MONTH(B814)=1,'General Calculation'!$E$22,IF(MONTH(B814)=2,'General Calculation'!$F$22,IF(MONTH(B814)=3,'General Calculation'!$G$22,IF(MONTH(B814)=4,'General Calculation'!$H$22,IF(MONTH(B814)=5,'General Calculation'!$I$22,IF(MONTH(B814)=6,'General Calculation'!$J$22,IF(MONTH(B814)=7,'General Calculation'!$K$22,IF(MONTH(B814)=8,'General Calculation'!$L$22,IF(MONTH(B814)=9,'General Calculation'!$M$22,IF(MONTH(B814)=10,'General Calculation'!$N$22,IF(MONTH(B814)=11,'General Calculation'!$O$22,IF(MONTH(B814)=12,'General Calculation'!$P$22,""))))))))))))</f>
        <v>5.3892000000000007</v>
      </c>
      <c r="E814" t="str">
        <f>IF(C814="Initial Stage",'Calculation Sheet Crop 1'!$M$6,IF(C814="Crop Development Phase",'Calculation Sheet Crop 1'!$M$7,IF(C814="Mid Season",'Calculation Sheet Crop 1'!$M$8,IF(C814="Late Season Stage",'Calculation Sheet Crop 1'!$M$9,""))))</f>
        <v/>
      </c>
      <c r="F814">
        <f t="shared" si="157"/>
        <v>0</v>
      </c>
      <c r="P814">
        <f t="shared" si="158"/>
        <v>0</v>
      </c>
      <c r="Q814">
        <f t="shared" si="159"/>
        <v>0</v>
      </c>
      <c r="R814">
        <f t="shared" si="160"/>
        <v>0</v>
      </c>
      <c r="S814">
        <f t="shared" si="161"/>
        <v>0</v>
      </c>
      <c r="T814">
        <f t="shared" si="162"/>
        <v>0</v>
      </c>
      <c r="U814">
        <f t="shared" si="163"/>
        <v>0</v>
      </c>
      <c r="V814">
        <f t="shared" si="164"/>
        <v>0</v>
      </c>
      <c r="W814">
        <f t="shared" si="165"/>
        <v>0</v>
      </c>
      <c r="X814">
        <f t="shared" si="166"/>
        <v>0</v>
      </c>
      <c r="Y814">
        <f t="shared" si="167"/>
        <v>0</v>
      </c>
      <c r="Z814">
        <f t="shared" si="168"/>
        <v>0</v>
      </c>
      <c r="AA814">
        <f t="shared" si="169"/>
        <v>0</v>
      </c>
    </row>
    <row r="815" spans="2:27">
      <c r="B815" s="3">
        <v>43544</v>
      </c>
      <c r="C815" t="str">
        <f>IF(AND(B815&gt;='Calculation Sheet Crop 1'!$K$6,B815&lt;='Calculation Sheet Crop 1'!$L$6),"Initial Stage",IF(AND(B815+1&gt;'Calculation Sheet Crop 1'!$K$7,B815&lt;='Calculation Sheet Crop 1'!$L$7),"Crop Development Phase",IF(AND(B815+1&gt;'Calculation Sheet Crop 1'!$K$8,B815&lt;'Calculation Sheet Crop 1'!$L$8+1),"Mid Season",IF(AND(B815+1&gt;'Calculation Sheet Crop 1'!$K$9,B815-1&lt;'Calculation Sheet Crop 1'!$L$9),"Late Season Stage",""))))</f>
        <v/>
      </c>
      <c r="D815">
        <f>IF(MONTH(B815)=1,'General Calculation'!$E$22,IF(MONTH(B815)=2,'General Calculation'!$F$22,IF(MONTH(B815)=3,'General Calculation'!$G$22,IF(MONTH(B815)=4,'General Calculation'!$H$22,IF(MONTH(B815)=5,'General Calculation'!$I$22,IF(MONTH(B815)=6,'General Calculation'!$J$22,IF(MONTH(B815)=7,'General Calculation'!$K$22,IF(MONTH(B815)=8,'General Calculation'!$L$22,IF(MONTH(B815)=9,'General Calculation'!$M$22,IF(MONTH(B815)=10,'General Calculation'!$N$22,IF(MONTH(B815)=11,'General Calculation'!$O$22,IF(MONTH(B815)=12,'General Calculation'!$P$22,""))))))))))))</f>
        <v>5.3892000000000007</v>
      </c>
      <c r="E815" t="str">
        <f>IF(C815="Initial Stage",'Calculation Sheet Crop 1'!$M$6,IF(C815="Crop Development Phase",'Calculation Sheet Crop 1'!$M$7,IF(C815="Mid Season",'Calculation Sheet Crop 1'!$M$8,IF(C815="Late Season Stage",'Calculation Sheet Crop 1'!$M$9,""))))</f>
        <v/>
      </c>
      <c r="F815">
        <f t="shared" si="157"/>
        <v>0</v>
      </c>
      <c r="P815">
        <f t="shared" si="158"/>
        <v>0</v>
      </c>
      <c r="Q815">
        <f t="shared" si="159"/>
        <v>0</v>
      </c>
      <c r="R815">
        <f t="shared" si="160"/>
        <v>0</v>
      </c>
      <c r="S815">
        <f t="shared" si="161"/>
        <v>0</v>
      </c>
      <c r="T815">
        <f t="shared" si="162"/>
        <v>0</v>
      </c>
      <c r="U815">
        <f t="shared" si="163"/>
        <v>0</v>
      </c>
      <c r="V815">
        <f t="shared" si="164"/>
        <v>0</v>
      </c>
      <c r="W815">
        <f t="shared" si="165"/>
        <v>0</v>
      </c>
      <c r="X815">
        <f t="shared" si="166"/>
        <v>0</v>
      </c>
      <c r="Y815">
        <f t="shared" si="167"/>
        <v>0</v>
      </c>
      <c r="Z815">
        <f t="shared" si="168"/>
        <v>0</v>
      </c>
      <c r="AA815">
        <f t="shared" si="169"/>
        <v>0</v>
      </c>
    </row>
    <row r="816" spans="2:27">
      <c r="B816" s="3">
        <v>43545</v>
      </c>
      <c r="C816" t="str">
        <f>IF(AND(B816&gt;='Calculation Sheet Crop 1'!$K$6,B816&lt;='Calculation Sheet Crop 1'!$L$6),"Initial Stage",IF(AND(B816+1&gt;'Calculation Sheet Crop 1'!$K$7,B816&lt;='Calculation Sheet Crop 1'!$L$7),"Crop Development Phase",IF(AND(B816+1&gt;'Calculation Sheet Crop 1'!$K$8,B816&lt;'Calculation Sheet Crop 1'!$L$8+1),"Mid Season",IF(AND(B816+1&gt;'Calculation Sheet Crop 1'!$K$9,B816-1&lt;'Calculation Sheet Crop 1'!$L$9),"Late Season Stage",""))))</f>
        <v/>
      </c>
      <c r="D816">
        <f>IF(MONTH(B816)=1,'General Calculation'!$E$22,IF(MONTH(B816)=2,'General Calculation'!$F$22,IF(MONTH(B816)=3,'General Calculation'!$G$22,IF(MONTH(B816)=4,'General Calculation'!$H$22,IF(MONTH(B816)=5,'General Calculation'!$I$22,IF(MONTH(B816)=6,'General Calculation'!$J$22,IF(MONTH(B816)=7,'General Calculation'!$K$22,IF(MONTH(B816)=8,'General Calculation'!$L$22,IF(MONTH(B816)=9,'General Calculation'!$M$22,IF(MONTH(B816)=10,'General Calculation'!$N$22,IF(MONTH(B816)=11,'General Calculation'!$O$22,IF(MONTH(B816)=12,'General Calculation'!$P$22,""))))))))))))</f>
        <v>5.3892000000000007</v>
      </c>
      <c r="E816" t="str">
        <f>IF(C816="Initial Stage",'Calculation Sheet Crop 1'!$M$6,IF(C816="Crop Development Phase",'Calculation Sheet Crop 1'!$M$7,IF(C816="Mid Season",'Calculation Sheet Crop 1'!$M$8,IF(C816="Late Season Stage",'Calculation Sheet Crop 1'!$M$9,""))))</f>
        <v/>
      </c>
      <c r="F816">
        <f t="shared" si="157"/>
        <v>0</v>
      </c>
      <c r="P816">
        <f t="shared" si="158"/>
        <v>0</v>
      </c>
      <c r="Q816">
        <f t="shared" si="159"/>
        <v>0</v>
      </c>
      <c r="R816">
        <f t="shared" si="160"/>
        <v>0</v>
      </c>
      <c r="S816">
        <f t="shared" si="161"/>
        <v>0</v>
      </c>
      <c r="T816">
        <f t="shared" si="162"/>
        <v>0</v>
      </c>
      <c r="U816">
        <f t="shared" si="163"/>
        <v>0</v>
      </c>
      <c r="V816">
        <f t="shared" si="164"/>
        <v>0</v>
      </c>
      <c r="W816">
        <f t="shared" si="165"/>
        <v>0</v>
      </c>
      <c r="X816">
        <f t="shared" si="166"/>
        <v>0</v>
      </c>
      <c r="Y816">
        <f t="shared" si="167"/>
        <v>0</v>
      </c>
      <c r="Z816">
        <f t="shared" si="168"/>
        <v>0</v>
      </c>
      <c r="AA816">
        <f t="shared" si="169"/>
        <v>0</v>
      </c>
    </row>
    <row r="817" spans="2:27">
      <c r="B817" s="3">
        <v>43546</v>
      </c>
      <c r="C817" t="str">
        <f>IF(AND(B817&gt;='Calculation Sheet Crop 1'!$K$6,B817&lt;='Calculation Sheet Crop 1'!$L$6),"Initial Stage",IF(AND(B817+1&gt;'Calculation Sheet Crop 1'!$K$7,B817&lt;='Calculation Sheet Crop 1'!$L$7),"Crop Development Phase",IF(AND(B817+1&gt;'Calculation Sheet Crop 1'!$K$8,B817&lt;'Calculation Sheet Crop 1'!$L$8+1),"Mid Season",IF(AND(B817+1&gt;'Calculation Sheet Crop 1'!$K$9,B817-1&lt;'Calculation Sheet Crop 1'!$L$9),"Late Season Stage",""))))</f>
        <v/>
      </c>
      <c r="D817">
        <f>IF(MONTH(B817)=1,'General Calculation'!$E$22,IF(MONTH(B817)=2,'General Calculation'!$F$22,IF(MONTH(B817)=3,'General Calculation'!$G$22,IF(MONTH(B817)=4,'General Calculation'!$H$22,IF(MONTH(B817)=5,'General Calculation'!$I$22,IF(MONTH(B817)=6,'General Calculation'!$J$22,IF(MONTH(B817)=7,'General Calculation'!$K$22,IF(MONTH(B817)=8,'General Calculation'!$L$22,IF(MONTH(B817)=9,'General Calculation'!$M$22,IF(MONTH(B817)=10,'General Calculation'!$N$22,IF(MONTH(B817)=11,'General Calculation'!$O$22,IF(MONTH(B817)=12,'General Calculation'!$P$22,""))))))))))))</f>
        <v>5.3892000000000007</v>
      </c>
      <c r="E817" t="str">
        <f>IF(C817="Initial Stage",'Calculation Sheet Crop 1'!$M$6,IF(C817="Crop Development Phase",'Calculation Sheet Crop 1'!$M$7,IF(C817="Mid Season",'Calculation Sheet Crop 1'!$M$8,IF(C817="Late Season Stage",'Calculation Sheet Crop 1'!$M$9,""))))</f>
        <v/>
      </c>
      <c r="F817">
        <f t="shared" si="157"/>
        <v>0</v>
      </c>
      <c r="P817">
        <f t="shared" si="158"/>
        <v>0</v>
      </c>
      <c r="Q817">
        <f t="shared" si="159"/>
        <v>0</v>
      </c>
      <c r="R817">
        <f t="shared" si="160"/>
        <v>0</v>
      </c>
      <c r="S817">
        <f t="shared" si="161"/>
        <v>0</v>
      </c>
      <c r="T817">
        <f t="shared" si="162"/>
        <v>0</v>
      </c>
      <c r="U817">
        <f t="shared" si="163"/>
        <v>0</v>
      </c>
      <c r="V817">
        <f t="shared" si="164"/>
        <v>0</v>
      </c>
      <c r="W817">
        <f t="shared" si="165"/>
        <v>0</v>
      </c>
      <c r="X817">
        <f t="shared" si="166"/>
        <v>0</v>
      </c>
      <c r="Y817">
        <f t="shared" si="167"/>
        <v>0</v>
      </c>
      <c r="Z817">
        <f t="shared" si="168"/>
        <v>0</v>
      </c>
      <c r="AA817">
        <f t="shared" si="169"/>
        <v>0</v>
      </c>
    </row>
    <row r="818" spans="2:27">
      <c r="B818" s="3">
        <v>43547</v>
      </c>
      <c r="C818" t="str">
        <f>IF(AND(B818&gt;='Calculation Sheet Crop 1'!$K$6,B818&lt;='Calculation Sheet Crop 1'!$L$6),"Initial Stage",IF(AND(B818+1&gt;'Calculation Sheet Crop 1'!$K$7,B818&lt;='Calculation Sheet Crop 1'!$L$7),"Crop Development Phase",IF(AND(B818+1&gt;'Calculation Sheet Crop 1'!$K$8,B818&lt;'Calculation Sheet Crop 1'!$L$8+1),"Mid Season",IF(AND(B818+1&gt;'Calculation Sheet Crop 1'!$K$9,B818-1&lt;'Calculation Sheet Crop 1'!$L$9),"Late Season Stage",""))))</f>
        <v/>
      </c>
      <c r="D818">
        <f>IF(MONTH(B818)=1,'General Calculation'!$E$22,IF(MONTH(B818)=2,'General Calculation'!$F$22,IF(MONTH(B818)=3,'General Calculation'!$G$22,IF(MONTH(B818)=4,'General Calculation'!$H$22,IF(MONTH(B818)=5,'General Calculation'!$I$22,IF(MONTH(B818)=6,'General Calculation'!$J$22,IF(MONTH(B818)=7,'General Calculation'!$K$22,IF(MONTH(B818)=8,'General Calculation'!$L$22,IF(MONTH(B818)=9,'General Calculation'!$M$22,IF(MONTH(B818)=10,'General Calculation'!$N$22,IF(MONTH(B818)=11,'General Calculation'!$O$22,IF(MONTH(B818)=12,'General Calculation'!$P$22,""))))))))))))</f>
        <v>5.3892000000000007</v>
      </c>
      <c r="E818" t="str">
        <f>IF(C818="Initial Stage",'Calculation Sheet Crop 1'!$M$6,IF(C818="Crop Development Phase",'Calculation Sheet Crop 1'!$M$7,IF(C818="Mid Season",'Calculation Sheet Crop 1'!$M$8,IF(C818="Late Season Stage",'Calculation Sheet Crop 1'!$M$9,""))))</f>
        <v/>
      </c>
      <c r="F818">
        <f t="shared" si="157"/>
        <v>0</v>
      </c>
      <c r="P818">
        <f t="shared" si="158"/>
        <v>0</v>
      </c>
      <c r="Q818">
        <f t="shared" si="159"/>
        <v>0</v>
      </c>
      <c r="R818">
        <f t="shared" si="160"/>
        <v>0</v>
      </c>
      <c r="S818">
        <f t="shared" si="161"/>
        <v>0</v>
      </c>
      <c r="T818">
        <f t="shared" si="162"/>
        <v>0</v>
      </c>
      <c r="U818">
        <f t="shared" si="163"/>
        <v>0</v>
      </c>
      <c r="V818">
        <f t="shared" si="164"/>
        <v>0</v>
      </c>
      <c r="W818">
        <f t="shared" si="165"/>
        <v>0</v>
      </c>
      <c r="X818">
        <f t="shared" si="166"/>
        <v>0</v>
      </c>
      <c r="Y818">
        <f t="shared" si="167"/>
        <v>0</v>
      </c>
      <c r="Z818">
        <f t="shared" si="168"/>
        <v>0</v>
      </c>
      <c r="AA818">
        <f t="shared" si="169"/>
        <v>0</v>
      </c>
    </row>
    <row r="819" spans="2:27">
      <c r="B819" s="3">
        <v>43548</v>
      </c>
      <c r="C819" t="str">
        <f>IF(AND(B819&gt;='Calculation Sheet Crop 1'!$K$6,B819&lt;='Calculation Sheet Crop 1'!$L$6),"Initial Stage",IF(AND(B819+1&gt;'Calculation Sheet Crop 1'!$K$7,B819&lt;='Calculation Sheet Crop 1'!$L$7),"Crop Development Phase",IF(AND(B819+1&gt;'Calculation Sheet Crop 1'!$K$8,B819&lt;'Calculation Sheet Crop 1'!$L$8+1),"Mid Season",IF(AND(B819+1&gt;'Calculation Sheet Crop 1'!$K$9,B819-1&lt;'Calculation Sheet Crop 1'!$L$9),"Late Season Stage",""))))</f>
        <v/>
      </c>
      <c r="D819">
        <f>IF(MONTH(B819)=1,'General Calculation'!$E$22,IF(MONTH(B819)=2,'General Calculation'!$F$22,IF(MONTH(B819)=3,'General Calculation'!$G$22,IF(MONTH(B819)=4,'General Calculation'!$H$22,IF(MONTH(B819)=5,'General Calculation'!$I$22,IF(MONTH(B819)=6,'General Calculation'!$J$22,IF(MONTH(B819)=7,'General Calculation'!$K$22,IF(MONTH(B819)=8,'General Calculation'!$L$22,IF(MONTH(B819)=9,'General Calculation'!$M$22,IF(MONTH(B819)=10,'General Calculation'!$N$22,IF(MONTH(B819)=11,'General Calculation'!$O$22,IF(MONTH(B819)=12,'General Calculation'!$P$22,""))))))))))))</f>
        <v>5.3892000000000007</v>
      </c>
      <c r="E819" t="str">
        <f>IF(C819="Initial Stage",'Calculation Sheet Crop 1'!$M$6,IF(C819="Crop Development Phase",'Calculation Sheet Crop 1'!$M$7,IF(C819="Mid Season",'Calculation Sheet Crop 1'!$M$8,IF(C819="Late Season Stage",'Calculation Sheet Crop 1'!$M$9,""))))</f>
        <v/>
      </c>
      <c r="F819">
        <f t="shared" si="157"/>
        <v>0</v>
      </c>
      <c r="P819">
        <f t="shared" si="158"/>
        <v>0</v>
      </c>
      <c r="Q819">
        <f t="shared" si="159"/>
        <v>0</v>
      </c>
      <c r="R819">
        <f t="shared" si="160"/>
        <v>0</v>
      </c>
      <c r="S819">
        <f t="shared" si="161"/>
        <v>0</v>
      </c>
      <c r="T819">
        <f t="shared" si="162"/>
        <v>0</v>
      </c>
      <c r="U819">
        <f t="shared" si="163"/>
        <v>0</v>
      </c>
      <c r="V819">
        <f t="shared" si="164"/>
        <v>0</v>
      </c>
      <c r="W819">
        <f t="shared" si="165"/>
        <v>0</v>
      </c>
      <c r="X819">
        <f t="shared" si="166"/>
        <v>0</v>
      </c>
      <c r="Y819">
        <f t="shared" si="167"/>
        <v>0</v>
      </c>
      <c r="Z819">
        <f t="shared" si="168"/>
        <v>0</v>
      </c>
      <c r="AA819">
        <f t="shared" si="169"/>
        <v>0</v>
      </c>
    </row>
    <row r="820" spans="2:27">
      <c r="B820" s="3">
        <v>43549</v>
      </c>
      <c r="C820" t="str">
        <f>IF(AND(B820&gt;='Calculation Sheet Crop 1'!$K$6,B820&lt;='Calculation Sheet Crop 1'!$L$6),"Initial Stage",IF(AND(B820+1&gt;'Calculation Sheet Crop 1'!$K$7,B820&lt;='Calculation Sheet Crop 1'!$L$7),"Crop Development Phase",IF(AND(B820+1&gt;'Calculation Sheet Crop 1'!$K$8,B820&lt;'Calculation Sheet Crop 1'!$L$8+1),"Mid Season",IF(AND(B820+1&gt;'Calculation Sheet Crop 1'!$K$9,B820-1&lt;'Calculation Sheet Crop 1'!$L$9),"Late Season Stage",""))))</f>
        <v/>
      </c>
      <c r="D820">
        <f>IF(MONTH(B820)=1,'General Calculation'!$E$22,IF(MONTH(B820)=2,'General Calculation'!$F$22,IF(MONTH(B820)=3,'General Calculation'!$G$22,IF(MONTH(B820)=4,'General Calculation'!$H$22,IF(MONTH(B820)=5,'General Calculation'!$I$22,IF(MONTH(B820)=6,'General Calculation'!$J$22,IF(MONTH(B820)=7,'General Calculation'!$K$22,IF(MONTH(B820)=8,'General Calculation'!$L$22,IF(MONTH(B820)=9,'General Calculation'!$M$22,IF(MONTH(B820)=10,'General Calculation'!$N$22,IF(MONTH(B820)=11,'General Calculation'!$O$22,IF(MONTH(B820)=12,'General Calculation'!$P$22,""))))))))))))</f>
        <v>5.3892000000000007</v>
      </c>
      <c r="E820" t="str">
        <f>IF(C820="Initial Stage",'Calculation Sheet Crop 1'!$M$6,IF(C820="Crop Development Phase",'Calculation Sheet Crop 1'!$M$7,IF(C820="Mid Season",'Calculation Sheet Crop 1'!$M$8,IF(C820="Late Season Stage",'Calculation Sheet Crop 1'!$M$9,""))))</f>
        <v/>
      </c>
      <c r="F820">
        <f t="shared" si="157"/>
        <v>0</v>
      </c>
      <c r="P820">
        <f t="shared" si="158"/>
        <v>0</v>
      </c>
      <c r="Q820">
        <f t="shared" si="159"/>
        <v>0</v>
      </c>
      <c r="R820">
        <f t="shared" si="160"/>
        <v>0</v>
      </c>
      <c r="S820">
        <f t="shared" si="161"/>
        <v>0</v>
      </c>
      <c r="T820">
        <f t="shared" si="162"/>
        <v>0</v>
      </c>
      <c r="U820">
        <f t="shared" si="163"/>
        <v>0</v>
      </c>
      <c r="V820">
        <f t="shared" si="164"/>
        <v>0</v>
      </c>
      <c r="W820">
        <f t="shared" si="165"/>
        <v>0</v>
      </c>
      <c r="X820">
        <f t="shared" si="166"/>
        <v>0</v>
      </c>
      <c r="Y820">
        <f t="shared" si="167"/>
        <v>0</v>
      </c>
      <c r="Z820">
        <f t="shared" si="168"/>
        <v>0</v>
      </c>
      <c r="AA820">
        <f t="shared" si="169"/>
        <v>0</v>
      </c>
    </row>
    <row r="821" spans="2:27">
      <c r="B821" s="3">
        <v>43550</v>
      </c>
      <c r="C821" t="str">
        <f>IF(AND(B821&gt;='Calculation Sheet Crop 1'!$K$6,B821&lt;='Calculation Sheet Crop 1'!$L$6),"Initial Stage",IF(AND(B821+1&gt;'Calculation Sheet Crop 1'!$K$7,B821&lt;='Calculation Sheet Crop 1'!$L$7),"Crop Development Phase",IF(AND(B821+1&gt;'Calculation Sheet Crop 1'!$K$8,B821&lt;'Calculation Sheet Crop 1'!$L$8+1),"Mid Season",IF(AND(B821+1&gt;'Calculation Sheet Crop 1'!$K$9,B821-1&lt;'Calculation Sheet Crop 1'!$L$9),"Late Season Stage",""))))</f>
        <v/>
      </c>
      <c r="D821">
        <f>IF(MONTH(B821)=1,'General Calculation'!$E$22,IF(MONTH(B821)=2,'General Calculation'!$F$22,IF(MONTH(B821)=3,'General Calculation'!$G$22,IF(MONTH(B821)=4,'General Calculation'!$H$22,IF(MONTH(B821)=5,'General Calculation'!$I$22,IF(MONTH(B821)=6,'General Calculation'!$J$22,IF(MONTH(B821)=7,'General Calculation'!$K$22,IF(MONTH(B821)=8,'General Calculation'!$L$22,IF(MONTH(B821)=9,'General Calculation'!$M$22,IF(MONTH(B821)=10,'General Calculation'!$N$22,IF(MONTH(B821)=11,'General Calculation'!$O$22,IF(MONTH(B821)=12,'General Calculation'!$P$22,""))))))))))))</f>
        <v>5.3892000000000007</v>
      </c>
      <c r="E821" t="str">
        <f>IF(C821="Initial Stage",'Calculation Sheet Crop 1'!$M$6,IF(C821="Crop Development Phase",'Calculation Sheet Crop 1'!$M$7,IF(C821="Mid Season",'Calculation Sheet Crop 1'!$M$8,IF(C821="Late Season Stage",'Calculation Sheet Crop 1'!$M$9,""))))</f>
        <v/>
      </c>
      <c r="F821">
        <f t="shared" si="157"/>
        <v>0</v>
      </c>
      <c r="P821">
        <f t="shared" si="158"/>
        <v>0</v>
      </c>
      <c r="Q821">
        <f t="shared" si="159"/>
        <v>0</v>
      </c>
      <c r="R821">
        <f t="shared" si="160"/>
        <v>0</v>
      </c>
      <c r="S821">
        <f t="shared" si="161"/>
        <v>0</v>
      </c>
      <c r="T821">
        <f t="shared" si="162"/>
        <v>0</v>
      </c>
      <c r="U821">
        <f t="shared" si="163"/>
        <v>0</v>
      </c>
      <c r="V821">
        <f t="shared" si="164"/>
        <v>0</v>
      </c>
      <c r="W821">
        <f t="shared" si="165"/>
        <v>0</v>
      </c>
      <c r="X821">
        <f t="shared" si="166"/>
        <v>0</v>
      </c>
      <c r="Y821">
        <f t="shared" si="167"/>
        <v>0</v>
      </c>
      <c r="Z821">
        <f t="shared" si="168"/>
        <v>0</v>
      </c>
      <c r="AA821">
        <f t="shared" si="169"/>
        <v>0</v>
      </c>
    </row>
    <row r="822" spans="2:27">
      <c r="B822" s="3">
        <v>43551</v>
      </c>
      <c r="C822" t="str">
        <f>IF(AND(B822&gt;='Calculation Sheet Crop 1'!$K$6,B822&lt;='Calculation Sheet Crop 1'!$L$6),"Initial Stage",IF(AND(B822+1&gt;'Calculation Sheet Crop 1'!$K$7,B822&lt;='Calculation Sheet Crop 1'!$L$7),"Crop Development Phase",IF(AND(B822+1&gt;'Calculation Sheet Crop 1'!$K$8,B822&lt;'Calculation Sheet Crop 1'!$L$8+1),"Mid Season",IF(AND(B822+1&gt;'Calculation Sheet Crop 1'!$K$9,B822-1&lt;'Calculation Sheet Crop 1'!$L$9),"Late Season Stage",""))))</f>
        <v/>
      </c>
      <c r="D822">
        <f>IF(MONTH(B822)=1,'General Calculation'!$E$22,IF(MONTH(B822)=2,'General Calculation'!$F$22,IF(MONTH(B822)=3,'General Calculation'!$G$22,IF(MONTH(B822)=4,'General Calculation'!$H$22,IF(MONTH(B822)=5,'General Calculation'!$I$22,IF(MONTH(B822)=6,'General Calculation'!$J$22,IF(MONTH(B822)=7,'General Calculation'!$K$22,IF(MONTH(B822)=8,'General Calculation'!$L$22,IF(MONTH(B822)=9,'General Calculation'!$M$22,IF(MONTH(B822)=10,'General Calculation'!$N$22,IF(MONTH(B822)=11,'General Calculation'!$O$22,IF(MONTH(B822)=12,'General Calculation'!$P$22,""))))))))))))</f>
        <v>5.3892000000000007</v>
      </c>
      <c r="E822" t="str">
        <f>IF(C822="Initial Stage",'Calculation Sheet Crop 1'!$M$6,IF(C822="Crop Development Phase",'Calculation Sheet Crop 1'!$M$7,IF(C822="Mid Season",'Calculation Sheet Crop 1'!$M$8,IF(C822="Late Season Stage",'Calculation Sheet Crop 1'!$M$9,""))))</f>
        <v/>
      </c>
      <c r="F822">
        <f t="shared" si="157"/>
        <v>0</v>
      </c>
      <c r="P822">
        <f t="shared" si="158"/>
        <v>0</v>
      </c>
      <c r="Q822">
        <f t="shared" si="159"/>
        <v>0</v>
      </c>
      <c r="R822">
        <f t="shared" si="160"/>
        <v>0</v>
      </c>
      <c r="S822">
        <f t="shared" si="161"/>
        <v>0</v>
      </c>
      <c r="T822">
        <f t="shared" si="162"/>
        <v>0</v>
      </c>
      <c r="U822">
        <f t="shared" si="163"/>
        <v>0</v>
      </c>
      <c r="V822">
        <f t="shared" si="164"/>
        <v>0</v>
      </c>
      <c r="W822">
        <f t="shared" si="165"/>
        <v>0</v>
      </c>
      <c r="X822">
        <f t="shared" si="166"/>
        <v>0</v>
      </c>
      <c r="Y822">
        <f t="shared" si="167"/>
        <v>0</v>
      </c>
      <c r="Z822">
        <f t="shared" si="168"/>
        <v>0</v>
      </c>
      <c r="AA822">
        <f t="shared" si="169"/>
        <v>0</v>
      </c>
    </row>
    <row r="823" spans="2:27">
      <c r="B823" s="3">
        <v>43552</v>
      </c>
      <c r="C823" t="str">
        <f>IF(AND(B823&gt;='Calculation Sheet Crop 1'!$K$6,B823&lt;='Calculation Sheet Crop 1'!$L$6),"Initial Stage",IF(AND(B823+1&gt;'Calculation Sheet Crop 1'!$K$7,B823&lt;='Calculation Sheet Crop 1'!$L$7),"Crop Development Phase",IF(AND(B823+1&gt;'Calculation Sheet Crop 1'!$K$8,B823&lt;'Calculation Sheet Crop 1'!$L$8+1),"Mid Season",IF(AND(B823+1&gt;'Calculation Sheet Crop 1'!$K$9,B823-1&lt;'Calculation Sheet Crop 1'!$L$9),"Late Season Stage",""))))</f>
        <v/>
      </c>
      <c r="D823">
        <f>IF(MONTH(B823)=1,'General Calculation'!$E$22,IF(MONTH(B823)=2,'General Calculation'!$F$22,IF(MONTH(B823)=3,'General Calculation'!$G$22,IF(MONTH(B823)=4,'General Calculation'!$H$22,IF(MONTH(B823)=5,'General Calculation'!$I$22,IF(MONTH(B823)=6,'General Calculation'!$J$22,IF(MONTH(B823)=7,'General Calculation'!$K$22,IF(MONTH(B823)=8,'General Calculation'!$L$22,IF(MONTH(B823)=9,'General Calculation'!$M$22,IF(MONTH(B823)=10,'General Calculation'!$N$22,IF(MONTH(B823)=11,'General Calculation'!$O$22,IF(MONTH(B823)=12,'General Calculation'!$P$22,""))))))))))))</f>
        <v>5.3892000000000007</v>
      </c>
      <c r="E823" t="str">
        <f>IF(C823="Initial Stage",'Calculation Sheet Crop 1'!$M$6,IF(C823="Crop Development Phase",'Calculation Sheet Crop 1'!$M$7,IF(C823="Mid Season",'Calculation Sheet Crop 1'!$M$8,IF(C823="Late Season Stage",'Calculation Sheet Crop 1'!$M$9,""))))</f>
        <v/>
      </c>
      <c r="F823">
        <f t="shared" si="157"/>
        <v>0</v>
      </c>
      <c r="P823">
        <f t="shared" si="158"/>
        <v>0</v>
      </c>
      <c r="Q823">
        <f t="shared" si="159"/>
        <v>0</v>
      </c>
      <c r="R823">
        <f t="shared" si="160"/>
        <v>0</v>
      </c>
      <c r="S823">
        <f t="shared" si="161"/>
        <v>0</v>
      </c>
      <c r="T823">
        <f t="shared" si="162"/>
        <v>0</v>
      </c>
      <c r="U823">
        <f t="shared" si="163"/>
        <v>0</v>
      </c>
      <c r="V823">
        <f t="shared" si="164"/>
        <v>0</v>
      </c>
      <c r="W823">
        <f t="shared" si="165"/>
        <v>0</v>
      </c>
      <c r="X823">
        <f t="shared" si="166"/>
        <v>0</v>
      </c>
      <c r="Y823">
        <f t="shared" si="167"/>
        <v>0</v>
      </c>
      <c r="Z823">
        <f t="shared" si="168"/>
        <v>0</v>
      </c>
      <c r="AA823">
        <f t="shared" si="169"/>
        <v>0</v>
      </c>
    </row>
    <row r="824" spans="2:27">
      <c r="B824" s="3">
        <v>43553</v>
      </c>
      <c r="C824" t="str">
        <f>IF(AND(B824&gt;='Calculation Sheet Crop 1'!$K$6,B824&lt;='Calculation Sheet Crop 1'!$L$6),"Initial Stage",IF(AND(B824+1&gt;'Calculation Sheet Crop 1'!$K$7,B824&lt;='Calculation Sheet Crop 1'!$L$7),"Crop Development Phase",IF(AND(B824+1&gt;'Calculation Sheet Crop 1'!$K$8,B824&lt;'Calculation Sheet Crop 1'!$L$8+1),"Mid Season",IF(AND(B824+1&gt;'Calculation Sheet Crop 1'!$K$9,B824-1&lt;'Calculation Sheet Crop 1'!$L$9),"Late Season Stage",""))))</f>
        <v/>
      </c>
      <c r="D824">
        <f>IF(MONTH(B824)=1,'General Calculation'!$E$22,IF(MONTH(B824)=2,'General Calculation'!$F$22,IF(MONTH(B824)=3,'General Calculation'!$G$22,IF(MONTH(B824)=4,'General Calculation'!$H$22,IF(MONTH(B824)=5,'General Calculation'!$I$22,IF(MONTH(B824)=6,'General Calculation'!$J$22,IF(MONTH(B824)=7,'General Calculation'!$K$22,IF(MONTH(B824)=8,'General Calculation'!$L$22,IF(MONTH(B824)=9,'General Calculation'!$M$22,IF(MONTH(B824)=10,'General Calculation'!$N$22,IF(MONTH(B824)=11,'General Calculation'!$O$22,IF(MONTH(B824)=12,'General Calculation'!$P$22,""))))))))))))</f>
        <v>5.3892000000000007</v>
      </c>
      <c r="E824" t="str">
        <f>IF(C824="Initial Stage",'Calculation Sheet Crop 1'!$M$6,IF(C824="Crop Development Phase",'Calculation Sheet Crop 1'!$M$7,IF(C824="Mid Season",'Calculation Sheet Crop 1'!$M$8,IF(C824="Late Season Stage",'Calculation Sheet Crop 1'!$M$9,""))))</f>
        <v/>
      </c>
      <c r="F824">
        <f t="shared" si="157"/>
        <v>0</v>
      </c>
      <c r="P824">
        <f t="shared" si="158"/>
        <v>0</v>
      </c>
      <c r="Q824">
        <f t="shared" si="159"/>
        <v>0</v>
      </c>
      <c r="R824">
        <f t="shared" si="160"/>
        <v>0</v>
      </c>
      <c r="S824">
        <f t="shared" si="161"/>
        <v>0</v>
      </c>
      <c r="T824">
        <f t="shared" si="162"/>
        <v>0</v>
      </c>
      <c r="U824">
        <f t="shared" si="163"/>
        <v>0</v>
      </c>
      <c r="V824">
        <f t="shared" si="164"/>
        <v>0</v>
      </c>
      <c r="W824">
        <f t="shared" si="165"/>
        <v>0</v>
      </c>
      <c r="X824">
        <f t="shared" si="166"/>
        <v>0</v>
      </c>
      <c r="Y824">
        <f t="shared" si="167"/>
        <v>0</v>
      </c>
      <c r="Z824">
        <f t="shared" si="168"/>
        <v>0</v>
      </c>
      <c r="AA824">
        <f t="shared" si="169"/>
        <v>0</v>
      </c>
    </row>
    <row r="825" spans="2:27">
      <c r="B825" s="3">
        <v>43554</v>
      </c>
      <c r="C825" t="str">
        <f>IF(AND(B825&gt;='Calculation Sheet Crop 1'!$K$6,B825&lt;='Calculation Sheet Crop 1'!$L$6),"Initial Stage",IF(AND(B825+1&gt;'Calculation Sheet Crop 1'!$K$7,B825&lt;='Calculation Sheet Crop 1'!$L$7),"Crop Development Phase",IF(AND(B825+1&gt;'Calculation Sheet Crop 1'!$K$8,B825&lt;'Calculation Sheet Crop 1'!$L$8+1),"Mid Season",IF(AND(B825+1&gt;'Calculation Sheet Crop 1'!$K$9,B825-1&lt;'Calculation Sheet Crop 1'!$L$9),"Late Season Stage",""))))</f>
        <v/>
      </c>
      <c r="D825">
        <f>IF(MONTH(B825)=1,'General Calculation'!$E$22,IF(MONTH(B825)=2,'General Calculation'!$F$22,IF(MONTH(B825)=3,'General Calculation'!$G$22,IF(MONTH(B825)=4,'General Calculation'!$H$22,IF(MONTH(B825)=5,'General Calculation'!$I$22,IF(MONTH(B825)=6,'General Calculation'!$J$22,IF(MONTH(B825)=7,'General Calculation'!$K$22,IF(MONTH(B825)=8,'General Calculation'!$L$22,IF(MONTH(B825)=9,'General Calculation'!$M$22,IF(MONTH(B825)=10,'General Calculation'!$N$22,IF(MONTH(B825)=11,'General Calculation'!$O$22,IF(MONTH(B825)=12,'General Calculation'!$P$22,""))))))))))))</f>
        <v>5.3892000000000007</v>
      </c>
      <c r="E825" t="str">
        <f>IF(C825="Initial Stage",'Calculation Sheet Crop 1'!$M$6,IF(C825="Crop Development Phase",'Calculation Sheet Crop 1'!$M$7,IF(C825="Mid Season",'Calculation Sheet Crop 1'!$M$8,IF(C825="Late Season Stage",'Calculation Sheet Crop 1'!$M$9,""))))</f>
        <v/>
      </c>
      <c r="F825">
        <f t="shared" si="157"/>
        <v>0</v>
      </c>
      <c r="P825">
        <f t="shared" si="158"/>
        <v>0</v>
      </c>
      <c r="Q825">
        <f t="shared" si="159"/>
        <v>0</v>
      </c>
      <c r="R825">
        <f t="shared" si="160"/>
        <v>0</v>
      </c>
      <c r="S825">
        <f t="shared" si="161"/>
        <v>0</v>
      </c>
      <c r="T825">
        <f t="shared" si="162"/>
        <v>0</v>
      </c>
      <c r="U825">
        <f t="shared" si="163"/>
        <v>0</v>
      </c>
      <c r="V825">
        <f t="shared" si="164"/>
        <v>0</v>
      </c>
      <c r="W825">
        <f t="shared" si="165"/>
        <v>0</v>
      </c>
      <c r="X825">
        <f t="shared" si="166"/>
        <v>0</v>
      </c>
      <c r="Y825">
        <f t="shared" si="167"/>
        <v>0</v>
      </c>
      <c r="Z825">
        <f t="shared" si="168"/>
        <v>0</v>
      </c>
      <c r="AA825">
        <f t="shared" si="169"/>
        <v>0</v>
      </c>
    </row>
    <row r="826" spans="2:27">
      <c r="B826" s="3">
        <v>43555</v>
      </c>
      <c r="C826" t="str">
        <f>IF(AND(B826&gt;='Calculation Sheet Crop 1'!$K$6,B826&lt;='Calculation Sheet Crop 1'!$L$6),"Initial Stage",IF(AND(B826+1&gt;'Calculation Sheet Crop 1'!$K$7,B826&lt;='Calculation Sheet Crop 1'!$L$7),"Crop Development Phase",IF(AND(B826+1&gt;'Calculation Sheet Crop 1'!$K$8,B826&lt;'Calculation Sheet Crop 1'!$L$8+1),"Mid Season",IF(AND(B826+1&gt;'Calculation Sheet Crop 1'!$K$9,B826-1&lt;'Calculation Sheet Crop 1'!$L$9),"Late Season Stage",""))))</f>
        <v/>
      </c>
      <c r="D826">
        <f>IF(MONTH(B826)=1,'General Calculation'!$E$22,IF(MONTH(B826)=2,'General Calculation'!$F$22,IF(MONTH(B826)=3,'General Calculation'!$G$22,IF(MONTH(B826)=4,'General Calculation'!$H$22,IF(MONTH(B826)=5,'General Calculation'!$I$22,IF(MONTH(B826)=6,'General Calculation'!$J$22,IF(MONTH(B826)=7,'General Calculation'!$K$22,IF(MONTH(B826)=8,'General Calculation'!$L$22,IF(MONTH(B826)=9,'General Calculation'!$M$22,IF(MONTH(B826)=10,'General Calculation'!$N$22,IF(MONTH(B826)=11,'General Calculation'!$O$22,IF(MONTH(B826)=12,'General Calculation'!$P$22,""))))))))))))</f>
        <v>5.3892000000000007</v>
      </c>
      <c r="E826" t="str">
        <f>IF(C826="Initial Stage",'Calculation Sheet Crop 1'!$M$6,IF(C826="Crop Development Phase",'Calculation Sheet Crop 1'!$M$7,IF(C826="Mid Season",'Calculation Sheet Crop 1'!$M$8,IF(C826="Late Season Stage",'Calculation Sheet Crop 1'!$M$9,""))))</f>
        <v/>
      </c>
      <c r="F826">
        <f t="shared" si="157"/>
        <v>0</v>
      </c>
      <c r="P826">
        <f t="shared" si="158"/>
        <v>0</v>
      </c>
      <c r="Q826">
        <f t="shared" si="159"/>
        <v>0</v>
      </c>
      <c r="R826">
        <f t="shared" si="160"/>
        <v>0</v>
      </c>
      <c r="S826">
        <f t="shared" si="161"/>
        <v>0</v>
      </c>
      <c r="T826">
        <f t="shared" si="162"/>
        <v>0</v>
      </c>
      <c r="U826">
        <f t="shared" si="163"/>
        <v>0</v>
      </c>
      <c r="V826">
        <f t="shared" si="164"/>
        <v>0</v>
      </c>
      <c r="W826">
        <f t="shared" si="165"/>
        <v>0</v>
      </c>
      <c r="X826">
        <f t="shared" si="166"/>
        <v>0</v>
      </c>
      <c r="Y826">
        <f t="shared" si="167"/>
        <v>0</v>
      </c>
      <c r="Z826">
        <f t="shared" si="168"/>
        <v>0</v>
      </c>
      <c r="AA826">
        <f t="shared" si="169"/>
        <v>0</v>
      </c>
    </row>
    <row r="827" spans="2:27">
      <c r="B827" s="3">
        <v>43556</v>
      </c>
      <c r="C827" t="str">
        <f>IF(AND(B827&gt;='Calculation Sheet Crop 1'!$K$6,B827&lt;='Calculation Sheet Crop 1'!$L$6),"Initial Stage",IF(AND(B827+1&gt;'Calculation Sheet Crop 1'!$K$7,B827&lt;='Calculation Sheet Crop 1'!$L$7),"Crop Development Phase",IF(AND(B827+1&gt;'Calculation Sheet Crop 1'!$K$8,B827&lt;'Calculation Sheet Crop 1'!$L$8+1),"Mid Season",IF(AND(B827+1&gt;'Calculation Sheet Crop 1'!$K$9,B827-1&lt;'Calculation Sheet Crop 1'!$L$9),"Late Season Stage",""))))</f>
        <v/>
      </c>
      <c r="D827">
        <f>IF(MONTH(B827)=1,'General Calculation'!$E$22,IF(MONTH(B827)=2,'General Calculation'!$F$22,IF(MONTH(B827)=3,'General Calculation'!$G$22,IF(MONTH(B827)=4,'General Calculation'!$H$22,IF(MONTH(B827)=5,'General Calculation'!$I$22,IF(MONTH(B827)=6,'General Calculation'!$J$22,IF(MONTH(B827)=7,'General Calculation'!$K$22,IF(MONTH(B827)=8,'General Calculation'!$L$22,IF(MONTH(B827)=9,'General Calculation'!$M$22,IF(MONTH(B827)=10,'General Calculation'!$N$22,IF(MONTH(B827)=11,'General Calculation'!$O$22,IF(MONTH(B827)=12,'General Calculation'!$P$22,""))))))))))))</f>
        <v>5.5888000000000009</v>
      </c>
      <c r="E827" t="str">
        <f>IF(C827="Initial Stage",'Calculation Sheet Crop 1'!$M$6,IF(C827="Crop Development Phase",'Calculation Sheet Crop 1'!$M$7,IF(C827="Mid Season",'Calculation Sheet Crop 1'!$M$8,IF(C827="Late Season Stage",'Calculation Sheet Crop 1'!$M$9,""))))</f>
        <v/>
      </c>
      <c r="F827">
        <f t="shared" si="157"/>
        <v>0</v>
      </c>
      <c r="P827">
        <f t="shared" si="158"/>
        <v>0</v>
      </c>
      <c r="Q827">
        <f t="shared" si="159"/>
        <v>0</v>
      </c>
      <c r="R827">
        <f t="shared" si="160"/>
        <v>0</v>
      </c>
      <c r="S827">
        <f t="shared" si="161"/>
        <v>0</v>
      </c>
      <c r="T827">
        <f t="shared" si="162"/>
        <v>0</v>
      </c>
      <c r="U827">
        <f t="shared" si="163"/>
        <v>0</v>
      </c>
      <c r="V827">
        <f t="shared" si="164"/>
        <v>0</v>
      </c>
      <c r="W827">
        <f t="shared" si="165"/>
        <v>0</v>
      </c>
      <c r="X827">
        <f t="shared" si="166"/>
        <v>0</v>
      </c>
      <c r="Y827">
        <f t="shared" si="167"/>
        <v>0</v>
      </c>
      <c r="Z827">
        <f t="shared" si="168"/>
        <v>0</v>
      </c>
      <c r="AA827">
        <f t="shared" si="169"/>
        <v>0</v>
      </c>
    </row>
    <row r="828" spans="2:27">
      <c r="B828" s="3">
        <v>43557</v>
      </c>
      <c r="C828" t="str">
        <f>IF(AND(B828&gt;='Calculation Sheet Crop 1'!$K$6,B828&lt;='Calculation Sheet Crop 1'!$L$6),"Initial Stage",IF(AND(B828+1&gt;'Calculation Sheet Crop 1'!$K$7,B828&lt;='Calculation Sheet Crop 1'!$L$7),"Crop Development Phase",IF(AND(B828+1&gt;'Calculation Sheet Crop 1'!$K$8,B828&lt;'Calculation Sheet Crop 1'!$L$8+1),"Mid Season",IF(AND(B828+1&gt;'Calculation Sheet Crop 1'!$K$9,B828-1&lt;'Calculation Sheet Crop 1'!$L$9),"Late Season Stage",""))))</f>
        <v/>
      </c>
      <c r="D828">
        <f>IF(MONTH(B828)=1,'General Calculation'!$E$22,IF(MONTH(B828)=2,'General Calculation'!$F$22,IF(MONTH(B828)=3,'General Calculation'!$G$22,IF(MONTH(B828)=4,'General Calculation'!$H$22,IF(MONTH(B828)=5,'General Calculation'!$I$22,IF(MONTH(B828)=6,'General Calculation'!$J$22,IF(MONTH(B828)=7,'General Calculation'!$K$22,IF(MONTH(B828)=8,'General Calculation'!$L$22,IF(MONTH(B828)=9,'General Calculation'!$M$22,IF(MONTH(B828)=10,'General Calculation'!$N$22,IF(MONTH(B828)=11,'General Calculation'!$O$22,IF(MONTH(B828)=12,'General Calculation'!$P$22,""))))))))))))</f>
        <v>5.5888000000000009</v>
      </c>
      <c r="E828" t="str">
        <f>IF(C828="Initial Stage",'Calculation Sheet Crop 1'!$M$6,IF(C828="Crop Development Phase",'Calculation Sheet Crop 1'!$M$7,IF(C828="Mid Season",'Calculation Sheet Crop 1'!$M$8,IF(C828="Late Season Stage",'Calculation Sheet Crop 1'!$M$9,""))))</f>
        <v/>
      </c>
      <c r="F828">
        <f t="shared" si="157"/>
        <v>0</v>
      </c>
      <c r="P828">
        <f t="shared" si="158"/>
        <v>0</v>
      </c>
      <c r="Q828">
        <f t="shared" si="159"/>
        <v>0</v>
      </c>
      <c r="R828">
        <f t="shared" si="160"/>
        <v>0</v>
      </c>
      <c r="S828">
        <f t="shared" si="161"/>
        <v>0</v>
      </c>
      <c r="T828">
        <f t="shared" si="162"/>
        <v>0</v>
      </c>
      <c r="U828">
        <f t="shared" si="163"/>
        <v>0</v>
      </c>
      <c r="V828">
        <f t="shared" si="164"/>
        <v>0</v>
      </c>
      <c r="W828">
        <f t="shared" si="165"/>
        <v>0</v>
      </c>
      <c r="X828">
        <f t="shared" si="166"/>
        <v>0</v>
      </c>
      <c r="Y828">
        <f t="shared" si="167"/>
        <v>0</v>
      </c>
      <c r="Z828">
        <f t="shared" si="168"/>
        <v>0</v>
      </c>
      <c r="AA828">
        <f t="shared" si="169"/>
        <v>0</v>
      </c>
    </row>
    <row r="829" spans="2:27">
      <c r="B829" s="3">
        <v>43558</v>
      </c>
      <c r="C829" t="str">
        <f>IF(AND(B829&gt;='Calculation Sheet Crop 1'!$K$6,B829&lt;='Calculation Sheet Crop 1'!$L$6),"Initial Stage",IF(AND(B829+1&gt;'Calculation Sheet Crop 1'!$K$7,B829&lt;='Calculation Sheet Crop 1'!$L$7),"Crop Development Phase",IF(AND(B829+1&gt;'Calculation Sheet Crop 1'!$K$8,B829&lt;'Calculation Sheet Crop 1'!$L$8+1),"Mid Season",IF(AND(B829+1&gt;'Calculation Sheet Crop 1'!$K$9,B829-1&lt;'Calculation Sheet Crop 1'!$L$9),"Late Season Stage",""))))</f>
        <v/>
      </c>
      <c r="D829">
        <f>IF(MONTH(B829)=1,'General Calculation'!$E$22,IF(MONTH(B829)=2,'General Calculation'!$F$22,IF(MONTH(B829)=3,'General Calculation'!$G$22,IF(MONTH(B829)=4,'General Calculation'!$H$22,IF(MONTH(B829)=5,'General Calculation'!$I$22,IF(MONTH(B829)=6,'General Calculation'!$J$22,IF(MONTH(B829)=7,'General Calculation'!$K$22,IF(MONTH(B829)=8,'General Calculation'!$L$22,IF(MONTH(B829)=9,'General Calculation'!$M$22,IF(MONTH(B829)=10,'General Calculation'!$N$22,IF(MONTH(B829)=11,'General Calculation'!$O$22,IF(MONTH(B829)=12,'General Calculation'!$P$22,""))))))))))))</f>
        <v>5.5888000000000009</v>
      </c>
      <c r="E829" t="str">
        <f>IF(C829="Initial Stage",'Calculation Sheet Crop 1'!$M$6,IF(C829="Crop Development Phase",'Calculation Sheet Crop 1'!$M$7,IF(C829="Mid Season",'Calculation Sheet Crop 1'!$M$8,IF(C829="Late Season Stage",'Calculation Sheet Crop 1'!$M$9,""))))</f>
        <v/>
      </c>
      <c r="F829">
        <f t="shared" si="157"/>
        <v>0</v>
      </c>
      <c r="P829">
        <f t="shared" si="158"/>
        <v>0</v>
      </c>
      <c r="Q829">
        <f t="shared" si="159"/>
        <v>0</v>
      </c>
      <c r="R829">
        <f t="shared" si="160"/>
        <v>0</v>
      </c>
      <c r="S829">
        <f t="shared" si="161"/>
        <v>0</v>
      </c>
      <c r="T829">
        <f t="shared" si="162"/>
        <v>0</v>
      </c>
      <c r="U829">
        <f t="shared" si="163"/>
        <v>0</v>
      </c>
      <c r="V829">
        <f t="shared" si="164"/>
        <v>0</v>
      </c>
      <c r="W829">
        <f t="shared" si="165"/>
        <v>0</v>
      </c>
      <c r="X829">
        <f t="shared" si="166"/>
        <v>0</v>
      </c>
      <c r="Y829">
        <f t="shared" si="167"/>
        <v>0</v>
      </c>
      <c r="Z829">
        <f t="shared" si="168"/>
        <v>0</v>
      </c>
      <c r="AA829">
        <f t="shared" si="169"/>
        <v>0</v>
      </c>
    </row>
    <row r="830" spans="2:27">
      <c r="B830" s="3">
        <v>43559</v>
      </c>
      <c r="C830" t="str">
        <f>IF(AND(B830&gt;='Calculation Sheet Crop 1'!$K$6,B830&lt;='Calculation Sheet Crop 1'!$L$6),"Initial Stage",IF(AND(B830+1&gt;'Calculation Sheet Crop 1'!$K$7,B830&lt;='Calculation Sheet Crop 1'!$L$7),"Crop Development Phase",IF(AND(B830+1&gt;'Calculation Sheet Crop 1'!$K$8,B830&lt;'Calculation Sheet Crop 1'!$L$8+1),"Mid Season",IF(AND(B830+1&gt;'Calculation Sheet Crop 1'!$K$9,B830-1&lt;'Calculation Sheet Crop 1'!$L$9),"Late Season Stage",""))))</f>
        <v/>
      </c>
      <c r="D830">
        <f>IF(MONTH(B830)=1,'General Calculation'!$E$22,IF(MONTH(B830)=2,'General Calculation'!$F$22,IF(MONTH(B830)=3,'General Calculation'!$G$22,IF(MONTH(B830)=4,'General Calculation'!$H$22,IF(MONTH(B830)=5,'General Calculation'!$I$22,IF(MONTH(B830)=6,'General Calculation'!$J$22,IF(MONTH(B830)=7,'General Calculation'!$K$22,IF(MONTH(B830)=8,'General Calculation'!$L$22,IF(MONTH(B830)=9,'General Calculation'!$M$22,IF(MONTH(B830)=10,'General Calculation'!$N$22,IF(MONTH(B830)=11,'General Calculation'!$O$22,IF(MONTH(B830)=12,'General Calculation'!$P$22,""))))))))))))</f>
        <v>5.5888000000000009</v>
      </c>
      <c r="E830" t="str">
        <f>IF(C830="Initial Stage",'Calculation Sheet Crop 1'!$M$6,IF(C830="Crop Development Phase",'Calculation Sheet Crop 1'!$M$7,IF(C830="Mid Season",'Calculation Sheet Crop 1'!$M$8,IF(C830="Late Season Stage",'Calculation Sheet Crop 1'!$M$9,""))))</f>
        <v/>
      </c>
      <c r="F830">
        <f t="shared" si="157"/>
        <v>0</v>
      </c>
      <c r="P830">
        <f t="shared" si="158"/>
        <v>0</v>
      </c>
      <c r="Q830">
        <f t="shared" si="159"/>
        <v>0</v>
      </c>
      <c r="R830">
        <f t="shared" si="160"/>
        <v>0</v>
      </c>
      <c r="S830">
        <f t="shared" si="161"/>
        <v>0</v>
      </c>
      <c r="T830">
        <f t="shared" si="162"/>
        <v>0</v>
      </c>
      <c r="U830">
        <f t="shared" si="163"/>
        <v>0</v>
      </c>
      <c r="V830">
        <f t="shared" si="164"/>
        <v>0</v>
      </c>
      <c r="W830">
        <f t="shared" si="165"/>
        <v>0</v>
      </c>
      <c r="X830">
        <f t="shared" si="166"/>
        <v>0</v>
      </c>
      <c r="Y830">
        <f t="shared" si="167"/>
        <v>0</v>
      </c>
      <c r="Z830">
        <f t="shared" si="168"/>
        <v>0</v>
      </c>
      <c r="AA830">
        <f t="shared" si="169"/>
        <v>0</v>
      </c>
    </row>
    <row r="831" spans="2:27">
      <c r="B831" s="3">
        <v>43560</v>
      </c>
      <c r="C831" t="str">
        <f>IF(AND(B831&gt;='Calculation Sheet Crop 1'!$K$6,B831&lt;='Calculation Sheet Crop 1'!$L$6),"Initial Stage",IF(AND(B831+1&gt;'Calculation Sheet Crop 1'!$K$7,B831&lt;='Calculation Sheet Crop 1'!$L$7),"Crop Development Phase",IF(AND(B831+1&gt;'Calculation Sheet Crop 1'!$K$8,B831&lt;'Calculation Sheet Crop 1'!$L$8+1),"Mid Season",IF(AND(B831+1&gt;'Calculation Sheet Crop 1'!$K$9,B831-1&lt;'Calculation Sheet Crop 1'!$L$9),"Late Season Stage",""))))</f>
        <v/>
      </c>
      <c r="D831">
        <f>IF(MONTH(B831)=1,'General Calculation'!$E$22,IF(MONTH(B831)=2,'General Calculation'!$F$22,IF(MONTH(B831)=3,'General Calculation'!$G$22,IF(MONTH(B831)=4,'General Calculation'!$H$22,IF(MONTH(B831)=5,'General Calculation'!$I$22,IF(MONTH(B831)=6,'General Calculation'!$J$22,IF(MONTH(B831)=7,'General Calculation'!$K$22,IF(MONTH(B831)=8,'General Calculation'!$L$22,IF(MONTH(B831)=9,'General Calculation'!$M$22,IF(MONTH(B831)=10,'General Calculation'!$N$22,IF(MONTH(B831)=11,'General Calculation'!$O$22,IF(MONTH(B831)=12,'General Calculation'!$P$22,""))))))))))))</f>
        <v>5.5888000000000009</v>
      </c>
      <c r="E831" t="str">
        <f>IF(C831="Initial Stage",'Calculation Sheet Crop 1'!$M$6,IF(C831="Crop Development Phase",'Calculation Sheet Crop 1'!$M$7,IF(C831="Mid Season",'Calculation Sheet Crop 1'!$M$8,IF(C831="Late Season Stage",'Calculation Sheet Crop 1'!$M$9,""))))</f>
        <v/>
      </c>
      <c r="F831">
        <f t="shared" si="157"/>
        <v>0</v>
      </c>
      <c r="P831">
        <f t="shared" si="158"/>
        <v>0</v>
      </c>
      <c r="Q831">
        <f t="shared" si="159"/>
        <v>0</v>
      </c>
      <c r="R831">
        <f t="shared" si="160"/>
        <v>0</v>
      </c>
      <c r="S831">
        <f t="shared" si="161"/>
        <v>0</v>
      </c>
      <c r="T831">
        <f t="shared" si="162"/>
        <v>0</v>
      </c>
      <c r="U831">
        <f t="shared" si="163"/>
        <v>0</v>
      </c>
      <c r="V831">
        <f t="shared" si="164"/>
        <v>0</v>
      </c>
      <c r="W831">
        <f t="shared" si="165"/>
        <v>0</v>
      </c>
      <c r="X831">
        <f t="shared" si="166"/>
        <v>0</v>
      </c>
      <c r="Y831">
        <f t="shared" si="167"/>
        <v>0</v>
      </c>
      <c r="Z831">
        <f t="shared" si="168"/>
        <v>0</v>
      </c>
      <c r="AA831">
        <f t="shared" si="169"/>
        <v>0</v>
      </c>
    </row>
    <row r="832" spans="2:27">
      <c r="B832" s="3">
        <v>43561</v>
      </c>
      <c r="C832" t="str">
        <f>IF(AND(B832&gt;='Calculation Sheet Crop 1'!$K$6,B832&lt;='Calculation Sheet Crop 1'!$L$6),"Initial Stage",IF(AND(B832+1&gt;'Calculation Sheet Crop 1'!$K$7,B832&lt;='Calculation Sheet Crop 1'!$L$7),"Crop Development Phase",IF(AND(B832+1&gt;'Calculation Sheet Crop 1'!$K$8,B832&lt;'Calculation Sheet Crop 1'!$L$8+1),"Mid Season",IF(AND(B832+1&gt;'Calculation Sheet Crop 1'!$K$9,B832-1&lt;'Calculation Sheet Crop 1'!$L$9),"Late Season Stage",""))))</f>
        <v/>
      </c>
      <c r="D832">
        <f>IF(MONTH(B832)=1,'General Calculation'!$E$22,IF(MONTH(B832)=2,'General Calculation'!$F$22,IF(MONTH(B832)=3,'General Calculation'!$G$22,IF(MONTH(B832)=4,'General Calculation'!$H$22,IF(MONTH(B832)=5,'General Calculation'!$I$22,IF(MONTH(B832)=6,'General Calculation'!$J$22,IF(MONTH(B832)=7,'General Calculation'!$K$22,IF(MONTH(B832)=8,'General Calculation'!$L$22,IF(MONTH(B832)=9,'General Calculation'!$M$22,IF(MONTH(B832)=10,'General Calculation'!$N$22,IF(MONTH(B832)=11,'General Calculation'!$O$22,IF(MONTH(B832)=12,'General Calculation'!$P$22,""))))))))))))</f>
        <v>5.5888000000000009</v>
      </c>
      <c r="E832" t="str">
        <f>IF(C832="Initial Stage",'Calculation Sheet Crop 1'!$M$6,IF(C832="Crop Development Phase",'Calculation Sheet Crop 1'!$M$7,IF(C832="Mid Season",'Calculation Sheet Crop 1'!$M$8,IF(C832="Late Season Stage",'Calculation Sheet Crop 1'!$M$9,""))))</f>
        <v/>
      </c>
      <c r="F832">
        <f t="shared" si="157"/>
        <v>0</v>
      </c>
      <c r="P832">
        <f t="shared" si="158"/>
        <v>0</v>
      </c>
      <c r="Q832">
        <f t="shared" si="159"/>
        <v>0</v>
      </c>
      <c r="R832">
        <f t="shared" si="160"/>
        <v>0</v>
      </c>
      <c r="S832">
        <f t="shared" si="161"/>
        <v>0</v>
      </c>
      <c r="T832">
        <f t="shared" si="162"/>
        <v>0</v>
      </c>
      <c r="U832">
        <f t="shared" si="163"/>
        <v>0</v>
      </c>
      <c r="V832">
        <f t="shared" si="164"/>
        <v>0</v>
      </c>
      <c r="W832">
        <f t="shared" si="165"/>
        <v>0</v>
      </c>
      <c r="X832">
        <f t="shared" si="166"/>
        <v>0</v>
      </c>
      <c r="Y832">
        <f t="shared" si="167"/>
        <v>0</v>
      </c>
      <c r="Z832">
        <f t="shared" si="168"/>
        <v>0</v>
      </c>
      <c r="AA832">
        <f t="shared" si="169"/>
        <v>0</v>
      </c>
    </row>
    <row r="833" spans="2:27">
      <c r="B833" s="3">
        <v>43562</v>
      </c>
      <c r="C833" t="str">
        <f>IF(AND(B833&gt;='Calculation Sheet Crop 1'!$K$6,B833&lt;='Calculation Sheet Crop 1'!$L$6),"Initial Stage",IF(AND(B833+1&gt;'Calculation Sheet Crop 1'!$K$7,B833&lt;='Calculation Sheet Crop 1'!$L$7),"Crop Development Phase",IF(AND(B833+1&gt;'Calculation Sheet Crop 1'!$K$8,B833&lt;'Calculation Sheet Crop 1'!$L$8+1),"Mid Season",IF(AND(B833+1&gt;'Calculation Sheet Crop 1'!$K$9,B833-1&lt;'Calculation Sheet Crop 1'!$L$9),"Late Season Stage",""))))</f>
        <v/>
      </c>
      <c r="D833">
        <f>IF(MONTH(B833)=1,'General Calculation'!$E$22,IF(MONTH(B833)=2,'General Calculation'!$F$22,IF(MONTH(B833)=3,'General Calculation'!$G$22,IF(MONTH(B833)=4,'General Calculation'!$H$22,IF(MONTH(B833)=5,'General Calculation'!$I$22,IF(MONTH(B833)=6,'General Calculation'!$J$22,IF(MONTH(B833)=7,'General Calculation'!$K$22,IF(MONTH(B833)=8,'General Calculation'!$L$22,IF(MONTH(B833)=9,'General Calculation'!$M$22,IF(MONTH(B833)=10,'General Calculation'!$N$22,IF(MONTH(B833)=11,'General Calculation'!$O$22,IF(MONTH(B833)=12,'General Calculation'!$P$22,""))))))))))))</f>
        <v>5.5888000000000009</v>
      </c>
      <c r="E833" t="str">
        <f>IF(C833="Initial Stage",'Calculation Sheet Crop 1'!$M$6,IF(C833="Crop Development Phase",'Calculation Sheet Crop 1'!$M$7,IF(C833="Mid Season",'Calculation Sheet Crop 1'!$M$8,IF(C833="Late Season Stage",'Calculation Sheet Crop 1'!$M$9,""))))</f>
        <v/>
      </c>
      <c r="F833">
        <f t="shared" si="157"/>
        <v>0</v>
      </c>
      <c r="P833">
        <f t="shared" si="158"/>
        <v>0</v>
      </c>
      <c r="Q833">
        <f t="shared" si="159"/>
        <v>0</v>
      </c>
      <c r="R833">
        <f t="shared" si="160"/>
        <v>0</v>
      </c>
      <c r="S833">
        <f t="shared" si="161"/>
        <v>0</v>
      </c>
      <c r="T833">
        <f t="shared" si="162"/>
        <v>0</v>
      </c>
      <c r="U833">
        <f t="shared" si="163"/>
        <v>0</v>
      </c>
      <c r="V833">
        <f t="shared" si="164"/>
        <v>0</v>
      </c>
      <c r="W833">
        <f t="shared" si="165"/>
        <v>0</v>
      </c>
      <c r="X833">
        <f t="shared" si="166"/>
        <v>0</v>
      </c>
      <c r="Y833">
        <f t="shared" si="167"/>
        <v>0</v>
      </c>
      <c r="Z833">
        <f t="shared" si="168"/>
        <v>0</v>
      </c>
      <c r="AA833">
        <f t="shared" si="169"/>
        <v>0</v>
      </c>
    </row>
    <row r="834" spans="2:27">
      <c r="B834" s="3">
        <v>43563</v>
      </c>
      <c r="C834" t="str">
        <f>IF(AND(B834&gt;='Calculation Sheet Crop 1'!$K$6,B834&lt;='Calculation Sheet Crop 1'!$L$6),"Initial Stage",IF(AND(B834+1&gt;'Calculation Sheet Crop 1'!$K$7,B834&lt;='Calculation Sheet Crop 1'!$L$7),"Crop Development Phase",IF(AND(B834+1&gt;'Calculation Sheet Crop 1'!$K$8,B834&lt;'Calculation Sheet Crop 1'!$L$8+1),"Mid Season",IF(AND(B834+1&gt;'Calculation Sheet Crop 1'!$K$9,B834-1&lt;'Calculation Sheet Crop 1'!$L$9),"Late Season Stage",""))))</f>
        <v/>
      </c>
      <c r="D834">
        <f>IF(MONTH(B834)=1,'General Calculation'!$E$22,IF(MONTH(B834)=2,'General Calculation'!$F$22,IF(MONTH(B834)=3,'General Calculation'!$G$22,IF(MONTH(B834)=4,'General Calculation'!$H$22,IF(MONTH(B834)=5,'General Calculation'!$I$22,IF(MONTH(B834)=6,'General Calculation'!$J$22,IF(MONTH(B834)=7,'General Calculation'!$K$22,IF(MONTH(B834)=8,'General Calculation'!$L$22,IF(MONTH(B834)=9,'General Calculation'!$M$22,IF(MONTH(B834)=10,'General Calculation'!$N$22,IF(MONTH(B834)=11,'General Calculation'!$O$22,IF(MONTH(B834)=12,'General Calculation'!$P$22,""))))))))))))</f>
        <v>5.5888000000000009</v>
      </c>
      <c r="E834" t="str">
        <f>IF(C834="Initial Stage",'Calculation Sheet Crop 1'!$M$6,IF(C834="Crop Development Phase",'Calculation Sheet Crop 1'!$M$7,IF(C834="Mid Season",'Calculation Sheet Crop 1'!$M$8,IF(C834="Late Season Stage",'Calculation Sheet Crop 1'!$M$9,""))))</f>
        <v/>
      </c>
      <c r="F834">
        <f t="shared" si="157"/>
        <v>0</v>
      </c>
      <c r="P834">
        <f t="shared" si="158"/>
        <v>0</v>
      </c>
      <c r="Q834">
        <f t="shared" si="159"/>
        <v>0</v>
      </c>
      <c r="R834">
        <f t="shared" si="160"/>
        <v>0</v>
      </c>
      <c r="S834">
        <f t="shared" si="161"/>
        <v>0</v>
      </c>
      <c r="T834">
        <f t="shared" si="162"/>
        <v>0</v>
      </c>
      <c r="U834">
        <f t="shared" si="163"/>
        <v>0</v>
      </c>
      <c r="V834">
        <f t="shared" si="164"/>
        <v>0</v>
      </c>
      <c r="W834">
        <f t="shared" si="165"/>
        <v>0</v>
      </c>
      <c r="X834">
        <f t="shared" si="166"/>
        <v>0</v>
      </c>
      <c r="Y834">
        <f t="shared" si="167"/>
        <v>0</v>
      </c>
      <c r="Z834">
        <f t="shared" si="168"/>
        <v>0</v>
      </c>
      <c r="AA834">
        <f t="shared" si="169"/>
        <v>0</v>
      </c>
    </row>
    <row r="835" spans="2:27">
      <c r="B835" s="3">
        <v>43564</v>
      </c>
      <c r="C835" t="str">
        <f>IF(AND(B835&gt;='Calculation Sheet Crop 1'!$K$6,B835&lt;='Calculation Sheet Crop 1'!$L$6),"Initial Stage",IF(AND(B835+1&gt;'Calculation Sheet Crop 1'!$K$7,B835&lt;='Calculation Sheet Crop 1'!$L$7),"Crop Development Phase",IF(AND(B835+1&gt;'Calculation Sheet Crop 1'!$K$8,B835&lt;'Calculation Sheet Crop 1'!$L$8+1),"Mid Season",IF(AND(B835+1&gt;'Calculation Sheet Crop 1'!$K$9,B835-1&lt;'Calculation Sheet Crop 1'!$L$9),"Late Season Stage",""))))</f>
        <v/>
      </c>
      <c r="D835">
        <f>IF(MONTH(B835)=1,'General Calculation'!$E$22,IF(MONTH(B835)=2,'General Calculation'!$F$22,IF(MONTH(B835)=3,'General Calculation'!$G$22,IF(MONTH(B835)=4,'General Calculation'!$H$22,IF(MONTH(B835)=5,'General Calculation'!$I$22,IF(MONTH(B835)=6,'General Calculation'!$J$22,IF(MONTH(B835)=7,'General Calculation'!$K$22,IF(MONTH(B835)=8,'General Calculation'!$L$22,IF(MONTH(B835)=9,'General Calculation'!$M$22,IF(MONTH(B835)=10,'General Calculation'!$N$22,IF(MONTH(B835)=11,'General Calculation'!$O$22,IF(MONTH(B835)=12,'General Calculation'!$P$22,""))))))))))))</f>
        <v>5.5888000000000009</v>
      </c>
      <c r="E835" t="str">
        <f>IF(C835="Initial Stage",'Calculation Sheet Crop 1'!$M$6,IF(C835="Crop Development Phase",'Calculation Sheet Crop 1'!$M$7,IF(C835="Mid Season",'Calculation Sheet Crop 1'!$M$8,IF(C835="Late Season Stage",'Calculation Sheet Crop 1'!$M$9,""))))</f>
        <v/>
      </c>
      <c r="F835">
        <f t="shared" si="157"/>
        <v>0</v>
      </c>
      <c r="P835">
        <f t="shared" si="158"/>
        <v>0</v>
      </c>
      <c r="Q835">
        <f t="shared" si="159"/>
        <v>0</v>
      </c>
      <c r="R835">
        <f t="shared" si="160"/>
        <v>0</v>
      </c>
      <c r="S835">
        <f t="shared" si="161"/>
        <v>0</v>
      </c>
      <c r="T835">
        <f t="shared" si="162"/>
        <v>0</v>
      </c>
      <c r="U835">
        <f t="shared" si="163"/>
        <v>0</v>
      </c>
      <c r="V835">
        <f t="shared" si="164"/>
        <v>0</v>
      </c>
      <c r="W835">
        <f t="shared" si="165"/>
        <v>0</v>
      </c>
      <c r="X835">
        <f t="shared" si="166"/>
        <v>0</v>
      </c>
      <c r="Y835">
        <f t="shared" si="167"/>
        <v>0</v>
      </c>
      <c r="Z835">
        <f t="shared" si="168"/>
        <v>0</v>
      </c>
      <c r="AA835">
        <f t="shared" si="169"/>
        <v>0</v>
      </c>
    </row>
    <row r="836" spans="2:27">
      <c r="B836" s="3">
        <v>43565</v>
      </c>
      <c r="C836" t="str">
        <f>IF(AND(B836&gt;='Calculation Sheet Crop 1'!$K$6,B836&lt;='Calculation Sheet Crop 1'!$L$6),"Initial Stage",IF(AND(B836+1&gt;'Calculation Sheet Crop 1'!$K$7,B836&lt;='Calculation Sheet Crop 1'!$L$7),"Crop Development Phase",IF(AND(B836+1&gt;'Calculation Sheet Crop 1'!$K$8,B836&lt;'Calculation Sheet Crop 1'!$L$8+1),"Mid Season",IF(AND(B836+1&gt;'Calculation Sheet Crop 1'!$K$9,B836-1&lt;'Calculation Sheet Crop 1'!$L$9),"Late Season Stage",""))))</f>
        <v/>
      </c>
      <c r="D836">
        <f>IF(MONTH(B836)=1,'General Calculation'!$E$22,IF(MONTH(B836)=2,'General Calculation'!$F$22,IF(MONTH(B836)=3,'General Calculation'!$G$22,IF(MONTH(B836)=4,'General Calculation'!$H$22,IF(MONTH(B836)=5,'General Calculation'!$I$22,IF(MONTH(B836)=6,'General Calculation'!$J$22,IF(MONTH(B836)=7,'General Calculation'!$K$22,IF(MONTH(B836)=8,'General Calculation'!$L$22,IF(MONTH(B836)=9,'General Calculation'!$M$22,IF(MONTH(B836)=10,'General Calculation'!$N$22,IF(MONTH(B836)=11,'General Calculation'!$O$22,IF(MONTH(B836)=12,'General Calculation'!$P$22,""))))))))))))</f>
        <v>5.5888000000000009</v>
      </c>
      <c r="E836" t="str">
        <f>IF(C836="Initial Stage",'Calculation Sheet Crop 1'!$M$6,IF(C836="Crop Development Phase",'Calculation Sheet Crop 1'!$M$7,IF(C836="Mid Season",'Calculation Sheet Crop 1'!$M$8,IF(C836="Late Season Stage",'Calculation Sheet Crop 1'!$M$9,""))))</f>
        <v/>
      </c>
      <c r="F836">
        <f t="shared" si="157"/>
        <v>0</v>
      </c>
      <c r="P836">
        <f t="shared" si="158"/>
        <v>0</v>
      </c>
      <c r="Q836">
        <f t="shared" si="159"/>
        <v>0</v>
      </c>
      <c r="R836">
        <f t="shared" si="160"/>
        <v>0</v>
      </c>
      <c r="S836">
        <f t="shared" si="161"/>
        <v>0</v>
      </c>
      <c r="T836">
        <f t="shared" si="162"/>
        <v>0</v>
      </c>
      <c r="U836">
        <f t="shared" si="163"/>
        <v>0</v>
      </c>
      <c r="V836">
        <f t="shared" si="164"/>
        <v>0</v>
      </c>
      <c r="W836">
        <f t="shared" si="165"/>
        <v>0</v>
      </c>
      <c r="X836">
        <f t="shared" si="166"/>
        <v>0</v>
      </c>
      <c r="Y836">
        <f t="shared" si="167"/>
        <v>0</v>
      </c>
      <c r="Z836">
        <f t="shared" si="168"/>
        <v>0</v>
      </c>
      <c r="AA836">
        <f t="shared" si="169"/>
        <v>0</v>
      </c>
    </row>
    <row r="837" spans="2:27">
      <c r="B837" s="3">
        <v>43566</v>
      </c>
      <c r="C837" t="str">
        <f>IF(AND(B837&gt;='Calculation Sheet Crop 1'!$K$6,B837&lt;='Calculation Sheet Crop 1'!$L$6),"Initial Stage",IF(AND(B837+1&gt;'Calculation Sheet Crop 1'!$K$7,B837&lt;='Calculation Sheet Crop 1'!$L$7),"Crop Development Phase",IF(AND(B837+1&gt;'Calculation Sheet Crop 1'!$K$8,B837&lt;'Calculation Sheet Crop 1'!$L$8+1),"Mid Season",IF(AND(B837+1&gt;'Calculation Sheet Crop 1'!$K$9,B837-1&lt;'Calculation Sheet Crop 1'!$L$9),"Late Season Stage",""))))</f>
        <v/>
      </c>
      <c r="D837">
        <f>IF(MONTH(B837)=1,'General Calculation'!$E$22,IF(MONTH(B837)=2,'General Calculation'!$F$22,IF(MONTH(B837)=3,'General Calculation'!$G$22,IF(MONTH(B837)=4,'General Calculation'!$H$22,IF(MONTH(B837)=5,'General Calculation'!$I$22,IF(MONTH(B837)=6,'General Calculation'!$J$22,IF(MONTH(B837)=7,'General Calculation'!$K$22,IF(MONTH(B837)=8,'General Calculation'!$L$22,IF(MONTH(B837)=9,'General Calculation'!$M$22,IF(MONTH(B837)=10,'General Calculation'!$N$22,IF(MONTH(B837)=11,'General Calculation'!$O$22,IF(MONTH(B837)=12,'General Calculation'!$P$22,""))))))))))))</f>
        <v>5.5888000000000009</v>
      </c>
      <c r="E837" t="str">
        <f>IF(C837="Initial Stage",'Calculation Sheet Crop 1'!$M$6,IF(C837="Crop Development Phase",'Calculation Sheet Crop 1'!$M$7,IF(C837="Mid Season",'Calculation Sheet Crop 1'!$M$8,IF(C837="Late Season Stage",'Calculation Sheet Crop 1'!$M$9,""))))</f>
        <v/>
      </c>
      <c r="F837">
        <f t="shared" si="157"/>
        <v>0</v>
      </c>
      <c r="P837">
        <f t="shared" si="158"/>
        <v>0</v>
      </c>
      <c r="Q837">
        <f t="shared" si="159"/>
        <v>0</v>
      </c>
      <c r="R837">
        <f t="shared" si="160"/>
        <v>0</v>
      </c>
      <c r="S837">
        <f t="shared" si="161"/>
        <v>0</v>
      </c>
      <c r="T837">
        <f t="shared" si="162"/>
        <v>0</v>
      </c>
      <c r="U837">
        <f t="shared" si="163"/>
        <v>0</v>
      </c>
      <c r="V837">
        <f t="shared" si="164"/>
        <v>0</v>
      </c>
      <c r="W837">
        <f t="shared" si="165"/>
        <v>0</v>
      </c>
      <c r="X837">
        <f t="shared" si="166"/>
        <v>0</v>
      </c>
      <c r="Y837">
        <f t="shared" si="167"/>
        <v>0</v>
      </c>
      <c r="Z837">
        <f t="shared" si="168"/>
        <v>0</v>
      </c>
      <c r="AA837">
        <f t="shared" si="169"/>
        <v>0</v>
      </c>
    </row>
    <row r="838" spans="2:27">
      <c r="B838" s="3">
        <v>43567</v>
      </c>
      <c r="C838" t="str">
        <f>IF(AND(B838&gt;='Calculation Sheet Crop 1'!$K$6,B838&lt;='Calculation Sheet Crop 1'!$L$6),"Initial Stage",IF(AND(B838+1&gt;'Calculation Sheet Crop 1'!$K$7,B838&lt;='Calculation Sheet Crop 1'!$L$7),"Crop Development Phase",IF(AND(B838+1&gt;'Calculation Sheet Crop 1'!$K$8,B838&lt;'Calculation Sheet Crop 1'!$L$8+1),"Mid Season",IF(AND(B838+1&gt;'Calculation Sheet Crop 1'!$K$9,B838-1&lt;'Calculation Sheet Crop 1'!$L$9),"Late Season Stage",""))))</f>
        <v/>
      </c>
      <c r="D838">
        <f>IF(MONTH(B838)=1,'General Calculation'!$E$22,IF(MONTH(B838)=2,'General Calculation'!$F$22,IF(MONTH(B838)=3,'General Calculation'!$G$22,IF(MONTH(B838)=4,'General Calculation'!$H$22,IF(MONTH(B838)=5,'General Calculation'!$I$22,IF(MONTH(B838)=6,'General Calculation'!$J$22,IF(MONTH(B838)=7,'General Calculation'!$K$22,IF(MONTH(B838)=8,'General Calculation'!$L$22,IF(MONTH(B838)=9,'General Calculation'!$M$22,IF(MONTH(B838)=10,'General Calculation'!$N$22,IF(MONTH(B838)=11,'General Calculation'!$O$22,IF(MONTH(B838)=12,'General Calculation'!$P$22,""))))))))))))</f>
        <v>5.5888000000000009</v>
      </c>
      <c r="E838" t="str">
        <f>IF(C838="Initial Stage",'Calculation Sheet Crop 1'!$M$6,IF(C838="Crop Development Phase",'Calculation Sheet Crop 1'!$M$7,IF(C838="Mid Season",'Calculation Sheet Crop 1'!$M$8,IF(C838="Late Season Stage",'Calculation Sheet Crop 1'!$M$9,""))))</f>
        <v/>
      </c>
      <c r="F838">
        <f t="shared" si="157"/>
        <v>0</v>
      </c>
      <c r="P838">
        <f t="shared" si="158"/>
        <v>0</v>
      </c>
      <c r="Q838">
        <f t="shared" si="159"/>
        <v>0</v>
      </c>
      <c r="R838">
        <f t="shared" si="160"/>
        <v>0</v>
      </c>
      <c r="S838">
        <f t="shared" si="161"/>
        <v>0</v>
      </c>
      <c r="T838">
        <f t="shared" si="162"/>
        <v>0</v>
      </c>
      <c r="U838">
        <f t="shared" si="163"/>
        <v>0</v>
      </c>
      <c r="V838">
        <f t="shared" si="164"/>
        <v>0</v>
      </c>
      <c r="W838">
        <f t="shared" si="165"/>
        <v>0</v>
      </c>
      <c r="X838">
        <f t="shared" si="166"/>
        <v>0</v>
      </c>
      <c r="Y838">
        <f t="shared" si="167"/>
        <v>0</v>
      </c>
      <c r="Z838">
        <f t="shared" si="168"/>
        <v>0</v>
      </c>
      <c r="AA838">
        <f t="shared" si="169"/>
        <v>0</v>
      </c>
    </row>
    <row r="839" spans="2:27">
      <c r="B839" s="3">
        <v>43568</v>
      </c>
      <c r="C839" t="str">
        <f>IF(AND(B839&gt;='Calculation Sheet Crop 1'!$K$6,B839&lt;='Calculation Sheet Crop 1'!$L$6),"Initial Stage",IF(AND(B839+1&gt;'Calculation Sheet Crop 1'!$K$7,B839&lt;='Calculation Sheet Crop 1'!$L$7),"Crop Development Phase",IF(AND(B839+1&gt;'Calculation Sheet Crop 1'!$K$8,B839&lt;'Calculation Sheet Crop 1'!$L$8+1),"Mid Season",IF(AND(B839+1&gt;'Calculation Sheet Crop 1'!$K$9,B839-1&lt;'Calculation Sheet Crop 1'!$L$9),"Late Season Stage",""))))</f>
        <v/>
      </c>
      <c r="D839">
        <f>IF(MONTH(B839)=1,'General Calculation'!$E$22,IF(MONTH(B839)=2,'General Calculation'!$F$22,IF(MONTH(B839)=3,'General Calculation'!$G$22,IF(MONTH(B839)=4,'General Calculation'!$H$22,IF(MONTH(B839)=5,'General Calculation'!$I$22,IF(MONTH(B839)=6,'General Calculation'!$J$22,IF(MONTH(B839)=7,'General Calculation'!$K$22,IF(MONTH(B839)=8,'General Calculation'!$L$22,IF(MONTH(B839)=9,'General Calculation'!$M$22,IF(MONTH(B839)=10,'General Calculation'!$N$22,IF(MONTH(B839)=11,'General Calculation'!$O$22,IF(MONTH(B839)=12,'General Calculation'!$P$22,""))))))))))))</f>
        <v>5.5888000000000009</v>
      </c>
      <c r="E839" t="str">
        <f>IF(C839="Initial Stage",'Calculation Sheet Crop 1'!$M$6,IF(C839="Crop Development Phase",'Calculation Sheet Crop 1'!$M$7,IF(C839="Mid Season",'Calculation Sheet Crop 1'!$M$8,IF(C839="Late Season Stage",'Calculation Sheet Crop 1'!$M$9,""))))</f>
        <v/>
      </c>
      <c r="F839">
        <f t="shared" si="157"/>
        <v>0</v>
      </c>
      <c r="P839">
        <f t="shared" si="158"/>
        <v>0</v>
      </c>
      <c r="Q839">
        <f t="shared" si="159"/>
        <v>0</v>
      </c>
      <c r="R839">
        <f t="shared" si="160"/>
        <v>0</v>
      </c>
      <c r="S839">
        <f t="shared" si="161"/>
        <v>0</v>
      </c>
      <c r="T839">
        <f t="shared" si="162"/>
        <v>0</v>
      </c>
      <c r="U839">
        <f t="shared" si="163"/>
        <v>0</v>
      </c>
      <c r="V839">
        <f t="shared" si="164"/>
        <v>0</v>
      </c>
      <c r="W839">
        <f t="shared" si="165"/>
        <v>0</v>
      </c>
      <c r="X839">
        <f t="shared" si="166"/>
        <v>0</v>
      </c>
      <c r="Y839">
        <f t="shared" si="167"/>
        <v>0</v>
      </c>
      <c r="Z839">
        <f t="shared" si="168"/>
        <v>0</v>
      </c>
      <c r="AA839">
        <f t="shared" si="169"/>
        <v>0</v>
      </c>
    </row>
    <row r="840" spans="2:27">
      <c r="B840" s="3">
        <v>43569</v>
      </c>
      <c r="C840" t="str">
        <f>IF(AND(B840&gt;='Calculation Sheet Crop 1'!$K$6,B840&lt;='Calculation Sheet Crop 1'!$L$6),"Initial Stage",IF(AND(B840+1&gt;'Calculation Sheet Crop 1'!$K$7,B840&lt;='Calculation Sheet Crop 1'!$L$7),"Crop Development Phase",IF(AND(B840+1&gt;'Calculation Sheet Crop 1'!$K$8,B840&lt;'Calculation Sheet Crop 1'!$L$8+1),"Mid Season",IF(AND(B840+1&gt;'Calculation Sheet Crop 1'!$K$9,B840-1&lt;'Calculation Sheet Crop 1'!$L$9),"Late Season Stage",""))))</f>
        <v/>
      </c>
      <c r="D840">
        <f>IF(MONTH(B840)=1,'General Calculation'!$E$22,IF(MONTH(B840)=2,'General Calculation'!$F$22,IF(MONTH(B840)=3,'General Calculation'!$G$22,IF(MONTH(B840)=4,'General Calculation'!$H$22,IF(MONTH(B840)=5,'General Calculation'!$I$22,IF(MONTH(B840)=6,'General Calculation'!$J$22,IF(MONTH(B840)=7,'General Calculation'!$K$22,IF(MONTH(B840)=8,'General Calculation'!$L$22,IF(MONTH(B840)=9,'General Calculation'!$M$22,IF(MONTH(B840)=10,'General Calculation'!$N$22,IF(MONTH(B840)=11,'General Calculation'!$O$22,IF(MONTH(B840)=12,'General Calculation'!$P$22,""))))))))))))</f>
        <v>5.5888000000000009</v>
      </c>
      <c r="E840" t="str">
        <f>IF(C840="Initial Stage",'Calculation Sheet Crop 1'!$M$6,IF(C840="Crop Development Phase",'Calculation Sheet Crop 1'!$M$7,IF(C840="Mid Season",'Calculation Sheet Crop 1'!$M$8,IF(C840="Late Season Stage",'Calculation Sheet Crop 1'!$M$9,""))))</f>
        <v/>
      </c>
      <c r="F840">
        <f t="shared" ref="F840:F903" si="170">IFERROR((D840*E840),0)</f>
        <v>0</v>
      </c>
      <c r="P840">
        <f t="shared" ref="P840:P903" si="171">IF(MONTH($B840)=1,$F840,0)</f>
        <v>0</v>
      </c>
      <c r="Q840">
        <f t="shared" ref="Q840:Q903" si="172">IF(MONTH($B840)=2,$F840,0)</f>
        <v>0</v>
      </c>
      <c r="R840">
        <f t="shared" ref="R840:R903" si="173">IF(MONTH($B840)=3,$F840,0)</f>
        <v>0</v>
      </c>
      <c r="S840">
        <f t="shared" ref="S840:S903" si="174">IF(MONTH($B840)=4,$F840,0)</f>
        <v>0</v>
      </c>
      <c r="T840">
        <f t="shared" ref="T840:T903" si="175">IF(MONTH($B840)=5,$F840,0)</f>
        <v>0</v>
      </c>
      <c r="U840">
        <f t="shared" ref="U840:U903" si="176">IF(MONTH($B840)=6,$F840,0)</f>
        <v>0</v>
      </c>
      <c r="V840">
        <f t="shared" ref="V840:V903" si="177">IF(MONTH($B840)=7,$F840,0)</f>
        <v>0</v>
      </c>
      <c r="W840">
        <f t="shared" ref="W840:W903" si="178">IF(MONTH($B840)=8,$F840,0)</f>
        <v>0</v>
      </c>
      <c r="X840">
        <f t="shared" ref="X840:X903" si="179">IF(MONTH($B840)=9,$F840,0)</f>
        <v>0</v>
      </c>
      <c r="Y840">
        <f t="shared" ref="Y840:Y903" si="180">IF(MONTH($B840)=10,$F840,0)</f>
        <v>0</v>
      </c>
      <c r="Z840">
        <f t="shared" ref="Z840:Z903" si="181">IF(MONTH($B840)=11,$F840,0)</f>
        <v>0</v>
      </c>
      <c r="AA840">
        <f t="shared" ref="AA840:AA903" si="182">IF(MONTH($B840)=12,$F840,0)</f>
        <v>0</v>
      </c>
    </row>
    <row r="841" spans="2:27">
      <c r="B841" s="3">
        <v>43570</v>
      </c>
      <c r="C841" t="str">
        <f>IF(AND(B841&gt;='Calculation Sheet Crop 1'!$K$6,B841&lt;='Calculation Sheet Crop 1'!$L$6),"Initial Stage",IF(AND(B841+1&gt;'Calculation Sheet Crop 1'!$K$7,B841&lt;='Calculation Sheet Crop 1'!$L$7),"Crop Development Phase",IF(AND(B841+1&gt;'Calculation Sheet Crop 1'!$K$8,B841&lt;'Calculation Sheet Crop 1'!$L$8+1),"Mid Season",IF(AND(B841+1&gt;'Calculation Sheet Crop 1'!$K$9,B841-1&lt;'Calculation Sheet Crop 1'!$L$9),"Late Season Stage",""))))</f>
        <v/>
      </c>
      <c r="D841">
        <f>IF(MONTH(B841)=1,'General Calculation'!$E$22,IF(MONTH(B841)=2,'General Calculation'!$F$22,IF(MONTH(B841)=3,'General Calculation'!$G$22,IF(MONTH(B841)=4,'General Calculation'!$H$22,IF(MONTH(B841)=5,'General Calculation'!$I$22,IF(MONTH(B841)=6,'General Calculation'!$J$22,IF(MONTH(B841)=7,'General Calculation'!$K$22,IF(MONTH(B841)=8,'General Calculation'!$L$22,IF(MONTH(B841)=9,'General Calculation'!$M$22,IF(MONTH(B841)=10,'General Calculation'!$N$22,IF(MONTH(B841)=11,'General Calculation'!$O$22,IF(MONTH(B841)=12,'General Calculation'!$P$22,""))))))))))))</f>
        <v>5.5888000000000009</v>
      </c>
      <c r="E841" t="str">
        <f>IF(C841="Initial Stage",'Calculation Sheet Crop 1'!$M$6,IF(C841="Crop Development Phase",'Calculation Sheet Crop 1'!$M$7,IF(C841="Mid Season",'Calculation Sheet Crop 1'!$M$8,IF(C841="Late Season Stage",'Calculation Sheet Crop 1'!$M$9,""))))</f>
        <v/>
      </c>
      <c r="F841">
        <f t="shared" si="170"/>
        <v>0</v>
      </c>
      <c r="P841">
        <f t="shared" si="171"/>
        <v>0</v>
      </c>
      <c r="Q841">
        <f t="shared" si="172"/>
        <v>0</v>
      </c>
      <c r="R841">
        <f t="shared" si="173"/>
        <v>0</v>
      </c>
      <c r="S841">
        <f t="shared" si="174"/>
        <v>0</v>
      </c>
      <c r="T841">
        <f t="shared" si="175"/>
        <v>0</v>
      </c>
      <c r="U841">
        <f t="shared" si="176"/>
        <v>0</v>
      </c>
      <c r="V841">
        <f t="shared" si="177"/>
        <v>0</v>
      </c>
      <c r="W841">
        <f t="shared" si="178"/>
        <v>0</v>
      </c>
      <c r="X841">
        <f t="shared" si="179"/>
        <v>0</v>
      </c>
      <c r="Y841">
        <f t="shared" si="180"/>
        <v>0</v>
      </c>
      <c r="Z841">
        <f t="shared" si="181"/>
        <v>0</v>
      </c>
      <c r="AA841">
        <f t="shared" si="182"/>
        <v>0</v>
      </c>
    </row>
    <row r="842" spans="2:27">
      <c r="B842" s="3">
        <v>43571</v>
      </c>
      <c r="C842" t="str">
        <f>IF(AND(B842&gt;='Calculation Sheet Crop 1'!$K$6,B842&lt;='Calculation Sheet Crop 1'!$L$6),"Initial Stage",IF(AND(B842+1&gt;'Calculation Sheet Crop 1'!$K$7,B842&lt;='Calculation Sheet Crop 1'!$L$7),"Crop Development Phase",IF(AND(B842+1&gt;'Calculation Sheet Crop 1'!$K$8,B842&lt;'Calculation Sheet Crop 1'!$L$8+1),"Mid Season",IF(AND(B842+1&gt;'Calculation Sheet Crop 1'!$K$9,B842-1&lt;'Calculation Sheet Crop 1'!$L$9),"Late Season Stage",""))))</f>
        <v/>
      </c>
      <c r="D842">
        <f>IF(MONTH(B842)=1,'General Calculation'!$E$22,IF(MONTH(B842)=2,'General Calculation'!$F$22,IF(MONTH(B842)=3,'General Calculation'!$G$22,IF(MONTH(B842)=4,'General Calculation'!$H$22,IF(MONTH(B842)=5,'General Calculation'!$I$22,IF(MONTH(B842)=6,'General Calculation'!$J$22,IF(MONTH(B842)=7,'General Calculation'!$K$22,IF(MONTH(B842)=8,'General Calculation'!$L$22,IF(MONTH(B842)=9,'General Calculation'!$M$22,IF(MONTH(B842)=10,'General Calculation'!$N$22,IF(MONTH(B842)=11,'General Calculation'!$O$22,IF(MONTH(B842)=12,'General Calculation'!$P$22,""))))))))))))</f>
        <v>5.5888000000000009</v>
      </c>
      <c r="E842" t="str">
        <f>IF(C842="Initial Stage",'Calculation Sheet Crop 1'!$M$6,IF(C842="Crop Development Phase",'Calculation Sheet Crop 1'!$M$7,IF(C842="Mid Season",'Calculation Sheet Crop 1'!$M$8,IF(C842="Late Season Stage",'Calculation Sheet Crop 1'!$M$9,""))))</f>
        <v/>
      </c>
      <c r="F842">
        <f t="shared" si="170"/>
        <v>0</v>
      </c>
      <c r="P842">
        <f t="shared" si="171"/>
        <v>0</v>
      </c>
      <c r="Q842">
        <f t="shared" si="172"/>
        <v>0</v>
      </c>
      <c r="R842">
        <f t="shared" si="173"/>
        <v>0</v>
      </c>
      <c r="S842">
        <f t="shared" si="174"/>
        <v>0</v>
      </c>
      <c r="T842">
        <f t="shared" si="175"/>
        <v>0</v>
      </c>
      <c r="U842">
        <f t="shared" si="176"/>
        <v>0</v>
      </c>
      <c r="V842">
        <f t="shared" si="177"/>
        <v>0</v>
      </c>
      <c r="W842">
        <f t="shared" si="178"/>
        <v>0</v>
      </c>
      <c r="X842">
        <f t="shared" si="179"/>
        <v>0</v>
      </c>
      <c r="Y842">
        <f t="shared" si="180"/>
        <v>0</v>
      </c>
      <c r="Z842">
        <f t="shared" si="181"/>
        <v>0</v>
      </c>
      <c r="AA842">
        <f t="shared" si="182"/>
        <v>0</v>
      </c>
    </row>
    <row r="843" spans="2:27">
      <c r="B843" s="3">
        <v>43572</v>
      </c>
      <c r="C843" t="str">
        <f>IF(AND(B843&gt;='Calculation Sheet Crop 1'!$K$6,B843&lt;='Calculation Sheet Crop 1'!$L$6),"Initial Stage",IF(AND(B843+1&gt;'Calculation Sheet Crop 1'!$K$7,B843&lt;='Calculation Sheet Crop 1'!$L$7),"Crop Development Phase",IF(AND(B843+1&gt;'Calculation Sheet Crop 1'!$K$8,B843&lt;'Calculation Sheet Crop 1'!$L$8+1),"Mid Season",IF(AND(B843+1&gt;'Calculation Sheet Crop 1'!$K$9,B843-1&lt;'Calculation Sheet Crop 1'!$L$9),"Late Season Stage",""))))</f>
        <v/>
      </c>
      <c r="D843">
        <f>IF(MONTH(B843)=1,'General Calculation'!$E$22,IF(MONTH(B843)=2,'General Calculation'!$F$22,IF(MONTH(B843)=3,'General Calculation'!$G$22,IF(MONTH(B843)=4,'General Calculation'!$H$22,IF(MONTH(B843)=5,'General Calculation'!$I$22,IF(MONTH(B843)=6,'General Calculation'!$J$22,IF(MONTH(B843)=7,'General Calculation'!$K$22,IF(MONTH(B843)=8,'General Calculation'!$L$22,IF(MONTH(B843)=9,'General Calculation'!$M$22,IF(MONTH(B843)=10,'General Calculation'!$N$22,IF(MONTH(B843)=11,'General Calculation'!$O$22,IF(MONTH(B843)=12,'General Calculation'!$P$22,""))))))))))))</f>
        <v>5.5888000000000009</v>
      </c>
      <c r="E843" t="str">
        <f>IF(C843="Initial Stage",'Calculation Sheet Crop 1'!$M$6,IF(C843="Crop Development Phase",'Calculation Sheet Crop 1'!$M$7,IF(C843="Mid Season",'Calculation Sheet Crop 1'!$M$8,IF(C843="Late Season Stage",'Calculation Sheet Crop 1'!$M$9,""))))</f>
        <v/>
      </c>
      <c r="F843">
        <f t="shared" si="170"/>
        <v>0</v>
      </c>
      <c r="P843">
        <f t="shared" si="171"/>
        <v>0</v>
      </c>
      <c r="Q843">
        <f t="shared" si="172"/>
        <v>0</v>
      </c>
      <c r="R843">
        <f t="shared" si="173"/>
        <v>0</v>
      </c>
      <c r="S843">
        <f t="shared" si="174"/>
        <v>0</v>
      </c>
      <c r="T843">
        <f t="shared" si="175"/>
        <v>0</v>
      </c>
      <c r="U843">
        <f t="shared" si="176"/>
        <v>0</v>
      </c>
      <c r="V843">
        <f t="shared" si="177"/>
        <v>0</v>
      </c>
      <c r="W843">
        <f t="shared" si="178"/>
        <v>0</v>
      </c>
      <c r="X843">
        <f t="shared" si="179"/>
        <v>0</v>
      </c>
      <c r="Y843">
        <f t="shared" si="180"/>
        <v>0</v>
      </c>
      <c r="Z843">
        <f t="shared" si="181"/>
        <v>0</v>
      </c>
      <c r="AA843">
        <f t="shared" si="182"/>
        <v>0</v>
      </c>
    </row>
    <row r="844" spans="2:27">
      <c r="B844" s="3">
        <v>43573</v>
      </c>
      <c r="C844" t="str">
        <f>IF(AND(B844&gt;='Calculation Sheet Crop 1'!$K$6,B844&lt;='Calculation Sheet Crop 1'!$L$6),"Initial Stage",IF(AND(B844+1&gt;'Calculation Sheet Crop 1'!$K$7,B844&lt;='Calculation Sheet Crop 1'!$L$7),"Crop Development Phase",IF(AND(B844+1&gt;'Calculation Sheet Crop 1'!$K$8,B844&lt;'Calculation Sheet Crop 1'!$L$8+1),"Mid Season",IF(AND(B844+1&gt;'Calculation Sheet Crop 1'!$K$9,B844-1&lt;'Calculation Sheet Crop 1'!$L$9),"Late Season Stage",""))))</f>
        <v/>
      </c>
      <c r="D844">
        <f>IF(MONTH(B844)=1,'General Calculation'!$E$22,IF(MONTH(B844)=2,'General Calculation'!$F$22,IF(MONTH(B844)=3,'General Calculation'!$G$22,IF(MONTH(B844)=4,'General Calculation'!$H$22,IF(MONTH(B844)=5,'General Calculation'!$I$22,IF(MONTH(B844)=6,'General Calculation'!$J$22,IF(MONTH(B844)=7,'General Calculation'!$K$22,IF(MONTH(B844)=8,'General Calculation'!$L$22,IF(MONTH(B844)=9,'General Calculation'!$M$22,IF(MONTH(B844)=10,'General Calculation'!$N$22,IF(MONTH(B844)=11,'General Calculation'!$O$22,IF(MONTH(B844)=12,'General Calculation'!$P$22,""))))))))))))</f>
        <v>5.5888000000000009</v>
      </c>
      <c r="E844" t="str">
        <f>IF(C844="Initial Stage",'Calculation Sheet Crop 1'!$M$6,IF(C844="Crop Development Phase",'Calculation Sheet Crop 1'!$M$7,IF(C844="Mid Season",'Calculation Sheet Crop 1'!$M$8,IF(C844="Late Season Stage",'Calculation Sheet Crop 1'!$M$9,""))))</f>
        <v/>
      </c>
      <c r="F844">
        <f t="shared" si="170"/>
        <v>0</v>
      </c>
      <c r="P844">
        <f t="shared" si="171"/>
        <v>0</v>
      </c>
      <c r="Q844">
        <f t="shared" si="172"/>
        <v>0</v>
      </c>
      <c r="R844">
        <f t="shared" si="173"/>
        <v>0</v>
      </c>
      <c r="S844">
        <f t="shared" si="174"/>
        <v>0</v>
      </c>
      <c r="T844">
        <f t="shared" si="175"/>
        <v>0</v>
      </c>
      <c r="U844">
        <f t="shared" si="176"/>
        <v>0</v>
      </c>
      <c r="V844">
        <f t="shared" si="177"/>
        <v>0</v>
      </c>
      <c r="W844">
        <f t="shared" si="178"/>
        <v>0</v>
      </c>
      <c r="X844">
        <f t="shared" si="179"/>
        <v>0</v>
      </c>
      <c r="Y844">
        <f t="shared" si="180"/>
        <v>0</v>
      </c>
      <c r="Z844">
        <f t="shared" si="181"/>
        <v>0</v>
      </c>
      <c r="AA844">
        <f t="shared" si="182"/>
        <v>0</v>
      </c>
    </row>
    <row r="845" spans="2:27">
      <c r="B845" s="3">
        <v>43574</v>
      </c>
      <c r="C845" t="str">
        <f>IF(AND(B845&gt;='Calculation Sheet Crop 1'!$K$6,B845&lt;='Calculation Sheet Crop 1'!$L$6),"Initial Stage",IF(AND(B845+1&gt;'Calculation Sheet Crop 1'!$K$7,B845&lt;='Calculation Sheet Crop 1'!$L$7),"Crop Development Phase",IF(AND(B845+1&gt;'Calculation Sheet Crop 1'!$K$8,B845&lt;'Calculation Sheet Crop 1'!$L$8+1),"Mid Season",IF(AND(B845+1&gt;'Calculation Sheet Crop 1'!$K$9,B845-1&lt;'Calculation Sheet Crop 1'!$L$9),"Late Season Stage",""))))</f>
        <v/>
      </c>
      <c r="D845">
        <f>IF(MONTH(B845)=1,'General Calculation'!$E$22,IF(MONTH(B845)=2,'General Calculation'!$F$22,IF(MONTH(B845)=3,'General Calculation'!$G$22,IF(MONTH(B845)=4,'General Calculation'!$H$22,IF(MONTH(B845)=5,'General Calculation'!$I$22,IF(MONTH(B845)=6,'General Calculation'!$J$22,IF(MONTH(B845)=7,'General Calculation'!$K$22,IF(MONTH(B845)=8,'General Calculation'!$L$22,IF(MONTH(B845)=9,'General Calculation'!$M$22,IF(MONTH(B845)=10,'General Calculation'!$N$22,IF(MONTH(B845)=11,'General Calculation'!$O$22,IF(MONTH(B845)=12,'General Calculation'!$P$22,""))))))))))))</f>
        <v>5.5888000000000009</v>
      </c>
      <c r="E845" t="str">
        <f>IF(C845="Initial Stage",'Calculation Sheet Crop 1'!$M$6,IF(C845="Crop Development Phase",'Calculation Sheet Crop 1'!$M$7,IF(C845="Mid Season",'Calculation Sheet Crop 1'!$M$8,IF(C845="Late Season Stage",'Calculation Sheet Crop 1'!$M$9,""))))</f>
        <v/>
      </c>
      <c r="F845">
        <f t="shared" si="170"/>
        <v>0</v>
      </c>
      <c r="P845">
        <f t="shared" si="171"/>
        <v>0</v>
      </c>
      <c r="Q845">
        <f t="shared" si="172"/>
        <v>0</v>
      </c>
      <c r="R845">
        <f t="shared" si="173"/>
        <v>0</v>
      </c>
      <c r="S845">
        <f t="shared" si="174"/>
        <v>0</v>
      </c>
      <c r="T845">
        <f t="shared" si="175"/>
        <v>0</v>
      </c>
      <c r="U845">
        <f t="shared" si="176"/>
        <v>0</v>
      </c>
      <c r="V845">
        <f t="shared" si="177"/>
        <v>0</v>
      </c>
      <c r="W845">
        <f t="shared" si="178"/>
        <v>0</v>
      </c>
      <c r="X845">
        <f t="shared" si="179"/>
        <v>0</v>
      </c>
      <c r="Y845">
        <f t="shared" si="180"/>
        <v>0</v>
      </c>
      <c r="Z845">
        <f t="shared" si="181"/>
        <v>0</v>
      </c>
      <c r="AA845">
        <f t="shared" si="182"/>
        <v>0</v>
      </c>
    </row>
    <row r="846" spans="2:27">
      <c r="B846" s="3">
        <v>43575</v>
      </c>
      <c r="C846" t="str">
        <f>IF(AND(B846&gt;='Calculation Sheet Crop 1'!$K$6,B846&lt;='Calculation Sheet Crop 1'!$L$6),"Initial Stage",IF(AND(B846+1&gt;'Calculation Sheet Crop 1'!$K$7,B846&lt;='Calculation Sheet Crop 1'!$L$7),"Crop Development Phase",IF(AND(B846+1&gt;'Calculation Sheet Crop 1'!$K$8,B846&lt;'Calculation Sheet Crop 1'!$L$8+1),"Mid Season",IF(AND(B846+1&gt;'Calculation Sheet Crop 1'!$K$9,B846-1&lt;'Calculation Sheet Crop 1'!$L$9),"Late Season Stage",""))))</f>
        <v/>
      </c>
      <c r="D846">
        <f>IF(MONTH(B846)=1,'General Calculation'!$E$22,IF(MONTH(B846)=2,'General Calculation'!$F$22,IF(MONTH(B846)=3,'General Calculation'!$G$22,IF(MONTH(B846)=4,'General Calculation'!$H$22,IF(MONTH(B846)=5,'General Calculation'!$I$22,IF(MONTH(B846)=6,'General Calculation'!$J$22,IF(MONTH(B846)=7,'General Calculation'!$K$22,IF(MONTH(B846)=8,'General Calculation'!$L$22,IF(MONTH(B846)=9,'General Calculation'!$M$22,IF(MONTH(B846)=10,'General Calculation'!$N$22,IF(MONTH(B846)=11,'General Calculation'!$O$22,IF(MONTH(B846)=12,'General Calculation'!$P$22,""))))))))))))</f>
        <v>5.5888000000000009</v>
      </c>
      <c r="E846" t="str">
        <f>IF(C846="Initial Stage",'Calculation Sheet Crop 1'!$M$6,IF(C846="Crop Development Phase",'Calculation Sheet Crop 1'!$M$7,IF(C846="Mid Season",'Calculation Sheet Crop 1'!$M$8,IF(C846="Late Season Stage",'Calculation Sheet Crop 1'!$M$9,""))))</f>
        <v/>
      </c>
      <c r="F846">
        <f t="shared" si="170"/>
        <v>0</v>
      </c>
      <c r="P846">
        <f t="shared" si="171"/>
        <v>0</v>
      </c>
      <c r="Q846">
        <f t="shared" si="172"/>
        <v>0</v>
      </c>
      <c r="R846">
        <f t="shared" si="173"/>
        <v>0</v>
      </c>
      <c r="S846">
        <f t="shared" si="174"/>
        <v>0</v>
      </c>
      <c r="T846">
        <f t="shared" si="175"/>
        <v>0</v>
      </c>
      <c r="U846">
        <f t="shared" si="176"/>
        <v>0</v>
      </c>
      <c r="V846">
        <f t="shared" si="177"/>
        <v>0</v>
      </c>
      <c r="W846">
        <f t="shared" si="178"/>
        <v>0</v>
      </c>
      <c r="X846">
        <f t="shared" si="179"/>
        <v>0</v>
      </c>
      <c r="Y846">
        <f t="shared" si="180"/>
        <v>0</v>
      </c>
      <c r="Z846">
        <f t="shared" si="181"/>
        <v>0</v>
      </c>
      <c r="AA846">
        <f t="shared" si="182"/>
        <v>0</v>
      </c>
    </row>
    <row r="847" spans="2:27">
      <c r="B847" s="3">
        <v>43576</v>
      </c>
      <c r="C847" t="str">
        <f>IF(AND(B847&gt;='Calculation Sheet Crop 1'!$K$6,B847&lt;='Calculation Sheet Crop 1'!$L$6),"Initial Stage",IF(AND(B847+1&gt;'Calculation Sheet Crop 1'!$K$7,B847&lt;='Calculation Sheet Crop 1'!$L$7),"Crop Development Phase",IF(AND(B847+1&gt;'Calculation Sheet Crop 1'!$K$8,B847&lt;'Calculation Sheet Crop 1'!$L$8+1),"Mid Season",IF(AND(B847+1&gt;'Calculation Sheet Crop 1'!$K$9,B847-1&lt;'Calculation Sheet Crop 1'!$L$9),"Late Season Stage",""))))</f>
        <v/>
      </c>
      <c r="D847">
        <f>IF(MONTH(B847)=1,'General Calculation'!$E$22,IF(MONTH(B847)=2,'General Calculation'!$F$22,IF(MONTH(B847)=3,'General Calculation'!$G$22,IF(MONTH(B847)=4,'General Calculation'!$H$22,IF(MONTH(B847)=5,'General Calculation'!$I$22,IF(MONTH(B847)=6,'General Calculation'!$J$22,IF(MONTH(B847)=7,'General Calculation'!$K$22,IF(MONTH(B847)=8,'General Calculation'!$L$22,IF(MONTH(B847)=9,'General Calculation'!$M$22,IF(MONTH(B847)=10,'General Calculation'!$N$22,IF(MONTH(B847)=11,'General Calculation'!$O$22,IF(MONTH(B847)=12,'General Calculation'!$P$22,""))))))))))))</f>
        <v>5.5888000000000009</v>
      </c>
      <c r="E847" t="str">
        <f>IF(C847="Initial Stage",'Calculation Sheet Crop 1'!$M$6,IF(C847="Crop Development Phase",'Calculation Sheet Crop 1'!$M$7,IF(C847="Mid Season",'Calculation Sheet Crop 1'!$M$8,IF(C847="Late Season Stage",'Calculation Sheet Crop 1'!$M$9,""))))</f>
        <v/>
      </c>
      <c r="F847">
        <f t="shared" si="170"/>
        <v>0</v>
      </c>
      <c r="P847">
        <f t="shared" si="171"/>
        <v>0</v>
      </c>
      <c r="Q847">
        <f t="shared" si="172"/>
        <v>0</v>
      </c>
      <c r="R847">
        <f t="shared" si="173"/>
        <v>0</v>
      </c>
      <c r="S847">
        <f t="shared" si="174"/>
        <v>0</v>
      </c>
      <c r="T847">
        <f t="shared" si="175"/>
        <v>0</v>
      </c>
      <c r="U847">
        <f t="shared" si="176"/>
        <v>0</v>
      </c>
      <c r="V847">
        <f t="shared" si="177"/>
        <v>0</v>
      </c>
      <c r="W847">
        <f t="shared" si="178"/>
        <v>0</v>
      </c>
      <c r="X847">
        <f t="shared" si="179"/>
        <v>0</v>
      </c>
      <c r="Y847">
        <f t="shared" si="180"/>
        <v>0</v>
      </c>
      <c r="Z847">
        <f t="shared" si="181"/>
        <v>0</v>
      </c>
      <c r="AA847">
        <f t="shared" si="182"/>
        <v>0</v>
      </c>
    </row>
    <row r="848" spans="2:27">
      <c r="B848" s="3">
        <v>43577</v>
      </c>
      <c r="C848" t="str">
        <f>IF(AND(B848&gt;='Calculation Sheet Crop 1'!$K$6,B848&lt;='Calculation Sheet Crop 1'!$L$6),"Initial Stage",IF(AND(B848+1&gt;'Calculation Sheet Crop 1'!$K$7,B848&lt;='Calculation Sheet Crop 1'!$L$7),"Crop Development Phase",IF(AND(B848+1&gt;'Calculation Sheet Crop 1'!$K$8,B848&lt;'Calculation Sheet Crop 1'!$L$8+1),"Mid Season",IF(AND(B848+1&gt;'Calculation Sheet Crop 1'!$K$9,B848-1&lt;'Calculation Sheet Crop 1'!$L$9),"Late Season Stage",""))))</f>
        <v/>
      </c>
      <c r="D848">
        <f>IF(MONTH(B848)=1,'General Calculation'!$E$22,IF(MONTH(B848)=2,'General Calculation'!$F$22,IF(MONTH(B848)=3,'General Calculation'!$G$22,IF(MONTH(B848)=4,'General Calculation'!$H$22,IF(MONTH(B848)=5,'General Calculation'!$I$22,IF(MONTH(B848)=6,'General Calculation'!$J$22,IF(MONTH(B848)=7,'General Calculation'!$K$22,IF(MONTH(B848)=8,'General Calculation'!$L$22,IF(MONTH(B848)=9,'General Calculation'!$M$22,IF(MONTH(B848)=10,'General Calculation'!$N$22,IF(MONTH(B848)=11,'General Calculation'!$O$22,IF(MONTH(B848)=12,'General Calculation'!$P$22,""))))))))))))</f>
        <v>5.5888000000000009</v>
      </c>
      <c r="E848" t="str">
        <f>IF(C848="Initial Stage",'Calculation Sheet Crop 1'!$M$6,IF(C848="Crop Development Phase",'Calculation Sheet Crop 1'!$M$7,IF(C848="Mid Season",'Calculation Sheet Crop 1'!$M$8,IF(C848="Late Season Stage",'Calculation Sheet Crop 1'!$M$9,""))))</f>
        <v/>
      </c>
      <c r="F848">
        <f t="shared" si="170"/>
        <v>0</v>
      </c>
      <c r="P848">
        <f t="shared" si="171"/>
        <v>0</v>
      </c>
      <c r="Q848">
        <f t="shared" si="172"/>
        <v>0</v>
      </c>
      <c r="R848">
        <f t="shared" si="173"/>
        <v>0</v>
      </c>
      <c r="S848">
        <f t="shared" si="174"/>
        <v>0</v>
      </c>
      <c r="T848">
        <f t="shared" si="175"/>
        <v>0</v>
      </c>
      <c r="U848">
        <f t="shared" si="176"/>
        <v>0</v>
      </c>
      <c r="V848">
        <f t="shared" si="177"/>
        <v>0</v>
      </c>
      <c r="W848">
        <f t="shared" si="178"/>
        <v>0</v>
      </c>
      <c r="X848">
        <f t="shared" si="179"/>
        <v>0</v>
      </c>
      <c r="Y848">
        <f t="shared" si="180"/>
        <v>0</v>
      </c>
      <c r="Z848">
        <f t="shared" si="181"/>
        <v>0</v>
      </c>
      <c r="AA848">
        <f t="shared" si="182"/>
        <v>0</v>
      </c>
    </row>
    <row r="849" spans="2:27">
      <c r="B849" s="3">
        <v>43578</v>
      </c>
      <c r="C849" t="str">
        <f>IF(AND(B849&gt;='Calculation Sheet Crop 1'!$K$6,B849&lt;='Calculation Sheet Crop 1'!$L$6),"Initial Stage",IF(AND(B849+1&gt;'Calculation Sheet Crop 1'!$K$7,B849&lt;='Calculation Sheet Crop 1'!$L$7),"Crop Development Phase",IF(AND(B849+1&gt;'Calculation Sheet Crop 1'!$K$8,B849&lt;'Calculation Sheet Crop 1'!$L$8+1),"Mid Season",IF(AND(B849+1&gt;'Calculation Sheet Crop 1'!$K$9,B849-1&lt;'Calculation Sheet Crop 1'!$L$9),"Late Season Stage",""))))</f>
        <v/>
      </c>
      <c r="D849">
        <f>IF(MONTH(B849)=1,'General Calculation'!$E$22,IF(MONTH(B849)=2,'General Calculation'!$F$22,IF(MONTH(B849)=3,'General Calculation'!$G$22,IF(MONTH(B849)=4,'General Calculation'!$H$22,IF(MONTH(B849)=5,'General Calculation'!$I$22,IF(MONTH(B849)=6,'General Calculation'!$J$22,IF(MONTH(B849)=7,'General Calculation'!$K$22,IF(MONTH(B849)=8,'General Calculation'!$L$22,IF(MONTH(B849)=9,'General Calculation'!$M$22,IF(MONTH(B849)=10,'General Calculation'!$N$22,IF(MONTH(B849)=11,'General Calculation'!$O$22,IF(MONTH(B849)=12,'General Calculation'!$P$22,""))))))))))))</f>
        <v>5.5888000000000009</v>
      </c>
      <c r="E849" t="str">
        <f>IF(C849="Initial Stage",'Calculation Sheet Crop 1'!$M$6,IF(C849="Crop Development Phase",'Calculation Sheet Crop 1'!$M$7,IF(C849="Mid Season",'Calculation Sheet Crop 1'!$M$8,IF(C849="Late Season Stage",'Calculation Sheet Crop 1'!$M$9,""))))</f>
        <v/>
      </c>
      <c r="F849">
        <f t="shared" si="170"/>
        <v>0</v>
      </c>
      <c r="P849">
        <f t="shared" si="171"/>
        <v>0</v>
      </c>
      <c r="Q849">
        <f t="shared" si="172"/>
        <v>0</v>
      </c>
      <c r="R849">
        <f t="shared" si="173"/>
        <v>0</v>
      </c>
      <c r="S849">
        <f t="shared" si="174"/>
        <v>0</v>
      </c>
      <c r="T849">
        <f t="shared" si="175"/>
        <v>0</v>
      </c>
      <c r="U849">
        <f t="shared" si="176"/>
        <v>0</v>
      </c>
      <c r="V849">
        <f t="shared" si="177"/>
        <v>0</v>
      </c>
      <c r="W849">
        <f t="shared" si="178"/>
        <v>0</v>
      </c>
      <c r="X849">
        <f t="shared" si="179"/>
        <v>0</v>
      </c>
      <c r="Y849">
        <f t="shared" si="180"/>
        <v>0</v>
      </c>
      <c r="Z849">
        <f t="shared" si="181"/>
        <v>0</v>
      </c>
      <c r="AA849">
        <f t="shared" si="182"/>
        <v>0</v>
      </c>
    </row>
    <row r="850" spans="2:27">
      <c r="B850" s="3">
        <v>43579</v>
      </c>
      <c r="C850" t="str">
        <f>IF(AND(B850&gt;='Calculation Sheet Crop 1'!$K$6,B850&lt;='Calculation Sheet Crop 1'!$L$6),"Initial Stage",IF(AND(B850+1&gt;'Calculation Sheet Crop 1'!$K$7,B850&lt;='Calculation Sheet Crop 1'!$L$7),"Crop Development Phase",IF(AND(B850+1&gt;'Calculation Sheet Crop 1'!$K$8,B850&lt;'Calculation Sheet Crop 1'!$L$8+1),"Mid Season",IF(AND(B850+1&gt;'Calculation Sheet Crop 1'!$K$9,B850-1&lt;'Calculation Sheet Crop 1'!$L$9),"Late Season Stage",""))))</f>
        <v/>
      </c>
      <c r="D850">
        <f>IF(MONTH(B850)=1,'General Calculation'!$E$22,IF(MONTH(B850)=2,'General Calculation'!$F$22,IF(MONTH(B850)=3,'General Calculation'!$G$22,IF(MONTH(B850)=4,'General Calculation'!$H$22,IF(MONTH(B850)=5,'General Calculation'!$I$22,IF(MONTH(B850)=6,'General Calculation'!$J$22,IF(MONTH(B850)=7,'General Calculation'!$K$22,IF(MONTH(B850)=8,'General Calculation'!$L$22,IF(MONTH(B850)=9,'General Calculation'!$M$22,IF(MONTH(B850)=10,'General Calculation'!$N$22,IF(MONTH(B850)=11,'General Calculation'!$O$22,IF(MONTH(B850)=12,'General Calculation'!$P$22,""))))))))))))</f>
        <v>5.5888000000000009</v>
      </c>
      <c r="E850" t="str">
        <f>IF(C850="Initial Stage",'Calculation Sheet Crop 1'!$M$6,IF(C850="Crop Development Phase",'Calculation Sheet Crop 1'!$M$7,IF(C850="Mid Season",'Calculation Sheet Crop 1'!$M$8,IF(C850="Late Season Stage",'Calculation Sheet Crop 1'!$M$9,""))))</f>
        <v/>
      </c>
      <c r="F850">
        <f t="shared" si="170"/>
        <v>0</v>
      </c>
      <c r="P850">
        <f t="shared" si="171"/>
        <v>0</v>
      </c>
      <c r="Q850">
        <f t="shared" si="172"/>
        <v>0</v>
      </c>
      <c r="R850">
        <f t="shared" si="173"/>
        <v>0</v>
      </c>
      <c r="S850">
        <f t="shared" si="174"/>
        <v>0</v>
      </c>
      <c r="T850">
        <f t="shared" si="175"/>
        <v>0</v>
      </c>
      <c r="U850">
        <f t="shared" si="176"/>
        <v>0</v>
      </c>
      <c r="V850">
        <f t="shared" si="177"/>
        <v>0</v>
      </c>
      <c r="W850">
        <f t="shared" si="178"/>
        <v>0</v>
      </c>
      <c r="X850">
        <f t="shared" si="179"/>
        <v>0</v>
      </c>
      <c r="Y850">
        <f t="shared" si="180"/>
        <v>0</v>
      </c>
      <c r="Z850">
        <f t="shared" si="181"/>
        <v>0</v>
      </c>
      <c r="AA850">
        <f t="shared" si="182"/>
        <v>0</v>
      </c>
    </row>
    <row r="851" spans="2:27">
      <c r="B851" s="3">
        <v>43580</v>
      </c>
      <c r="C851" t="str">
        <f>IF(AND(B851&gt;='Calculation Sheet Crop 1'!$K$6,B851&lt;='Calculation Sheet Crop 1'!$L$6),"Initial Stage",IF(AND(B851+1&gt;'Calculation Sheet Crop 1'!$K$7,B851&lt;='Calculation Sheet Crop 1'!$L$7),"Crop Development Phase",IF(AND(B851+1&gt;'Calculation Sheet Crop 1'!$K$8,B851&lt;'Calculation Sheet Crop 1'!$L$8+1),"Mid Season",IF(AND(B851+1&gt;'Calculation Sheet Crop 1'!$K$9,B851-1&lt;'Calculation Sheet Crop 1'!$L$9),"Late Season Stage",""))))</f>
        <v/>
      </c>
      <c r="D851">
        <f>IF(MONTH(B851)=1,'General Calculation'!$E$22,IF(MONTH(B851)=2,'General Calculation'!$F$22,IF(MONTH(B851)=3,'General Calculation'!$G$22,IF(MONTH(B851)=4,'General Calculation'!$H$22,IF(MONTH(B851)=5,'General Calculation'!$I$22,IF(MONTH(B851)=6,'General Calculation'!$J$22,IF(MONTH(B851)=7,'General Calculation'!$K$22,IF(MONTH(B851)=8,'General Calculation'!$L$22,IF(MONTH(B851)=9,'General Calculation'!$M$22,IF(MONTH(B851)=10,'General Calculation'!$N$22,IF(MONTH(B851)=11,'General Calculation'!$O$22,IF(MONTH(B851)=12,'General Calculation'!$P$22,""))))))))))))</f>
        <v>5.5888000000000009</v>
      </c>
      <c r="E851" t="str">
        <f>IF(C851="Initial Stage",'Calculation Sheet Crop 1'!$M$6,IF(C851="Crop Development Phase",'Calculation Sheet Crop 1'!$M$7,IF(C851="Mid Season",'Calculation Sheet Crop 1'!$M$8,IF(C851="Late Season Stage",'Calculation Sheet Crop 1'!$M$9,""))))</f>
        <v/>
      </c>
      <c r="F851">
        <f t="shared" si="170"/>
        <v>0</v>
      </c>
      <c r="P851">
        <f t="shared" si="171"/>
        <v>0</v>
      </c>
      <c r="Q851">
        <f t="shared" si="172"/>
        <v>0</v>
      </c>
      <c r="R851">
        <f t="shared" si="173"/>
        <v>0</v>
      </c>
      <c r="S851">
        <f t="shared" si="174"/>
        <v>0</v>
      </c>
      <c r="T851">
        <f t="shared" si="175"/>
        <v>0</v>
      </c>
      <c r="U851">
        <f t="shared" si="176"/>
        <v>0</v>
      </c>
      <c r="V851">
        <f t="shared" si="177"/>
        <v>0</v>
      </c>
      <c r="W851">
        <f t="shared" si="178"/>
        <v>0</v>
      </c>
      <c r="X851">
        <f t="shared" si="179"/>
        <v>0</v>
      </c>
      <c r="Y851">
        <f t="shared" si="180"/>
        <v>0</v>
      </c>
      <c r="Z851">
        <f t="shared" si="181"/>
        <v>0</v>
      </c>
      <c r="AA851">
        <f t="shared" si="182"/>
        <v>0</v>
      </c>
    </row>
    <row r="852" spans="2:27">
      <c r="B852" s="3">
        <v>43581</v>
      </c>
      <c r="C852" t="str">
        <f>IF(AND(B852&gt;='Calculation Sheet Crop 1'!$K$6,B852&lt;='Calculation Sheet Crop 1'!$L$6),"Initial Stage",IF(AND(B852+1&gt;'Calculation Sheet Crop 1'!$K$7,B852&lt;='Calculation Sheet Crop 1'!$L$7),"Crop Development Phase",IF(AND(B852+1&gt;'Calculation Sheet Crop 1'!$K$8,B852&lt;'Calculation Sheet Crop 1'!$L$8+1),"Mid Season",IF(AND(B852+1&gt;'Calculation Sheet Crop 1'!$K$9,B852-1&lt;'Calculation Sheet Crop 1'!$L$9),"Late Season Stage",""))))</f>
        <v/>
      </c>
      <c r="D852">
        <f>IF(MONTH(B852)=1,'General Calculation'!$E$22,IF(MONTH(B852)=2,'General Calculation'!$F$22,IF(MONTH(B852)=3,'General Calculation'!$G$22,IF(MONTH(B852)=4,'General Calculation'!$H$22,IF(MONTH(B852)=5,'General Calculation'!$I$22,IF(MONTH(B852)=6,'General Calculation'!$J$22,IF(MONTH(B852)=7,'General Calculation'!$K$22,IF(MONTH(B852)=8,'General Calculation'!$L$22,IF(MONTH(B852)=9,'General Calculation'!$M$22,IF(MONTH(B852)=10,'General Calculation'!$N$22,IF(MONTH(B852)=11,'General Calculation'!$O$22,IF(MONTH(B852)=12,'General Calculation'!$P$22,""))))))))))))</f>
        <v>5.5888000000000009</v>
      </c>
      <c r="E852" t="str">
        <f>IF(C852="Initial Stage",'Calculation Sheet Crop 1'!$M$6,IF(C852="Crop Development Phase",'Calculation Sheet Crop 1'!$M$7,IF(C852="Mid Season",'Calculation Sheet Crop 1'!$M$8,IF(C852="Late Season Stage",'Calculation Sheet Crop 1'!$M$9,""))))</f>
        <v/>
      </c>
      <c r="F852">
        <f t="shared" si="170"/>
        <v>0</v>
      </c>
      <c r="P852">
        <f t="shared" si="171"/>
        <v>0</v>
      </c>
      <c r="Q852">
        <f t="shared" si="172"/>
        <v>0</v>
      </c>
      <c r="R852">
        <f t="shared" si="173"/>
        <v>0</v>
      </c>
      <c r="S852">
        <f t="shared" si="174"/>
        <v>0</v>
      </c>
      <c r="T852">
        <f t="shared" si="175"/>
        <v>0</v>
      </c>
      <c r="U852">
        <f t="shared" si="176"/>
        <v>0</v>
      </c>
      <c r="V852">
        <f t="shared" si="177"/>
        <v>0</v>
      </c>
      <c r="W852">
        <f t="shared" si="178"/>
        <v>0</v>
      </c>
      <c r="X852">
        <f t="shared" si="179"/>
        <v>0</v>
      </c>
      <c r="Y852">
        <f t="shared" si="180"/>
        <v>0</v>
      </c>
      <c r="Z852">
        <f t="shared" si="181"/>
        <v>0</v>
      </c>
      <c r="AA852">
        <f t="shared" si="182"/>
        <v>0</v>
      </c>
    </row>
    <row r="853" spans="2:27">
      <c r="B853" s="3">
        <v>43582</v>
      </c>
      <c r="C853" t="str">
        <f>IF(AND(B853&gt;='Calculation Sheet Crop 1'!$K$6,B853&lt;='Calculation Sheet Crop 1'!$L$6),"Initial Stage",IF(AND(B853+1&gt;'Calculation Sheet Crop 1'!$K$7,B853&lt;='Calculation Sheet Crop 1'!$L$7),"Crop Development Phase",IF(AND(B853+1&gt;'Calculation Sheet Crop 1'!$K$8,B853&lt;'Calculation Sheet Crop 1'!$L$8+1),"Mid Season",IF(AND(B853+1&gt;'Calculation Sheet Crop 1'!$K$9,B853-1&lt;'Calculation Sheet Crop 1'!$L$9),"Late Season Stage",""))))</f>
        <v/>
      </c>
      <c r="D853">
        <f>IF(MONTH(B853)=1,'General Calculation'!$E$22,IF(MONTH(B853)=2,'General Calculation'!$F$22,IF(MONTH(B853)=3,'General Calculation'!$G$22,IF(MONTH(B853)=4,'General Calculation'!$H$22,IF(MONTH(B853)=5,'General Calculation'!$I$22,IF(MONTH(B853)=6,'General Calculation'!$J$22,IF(MONTH(B853)=7,'General Calculation'!$K$22,IF(MONTH(B853)=8,'General Calculation'!$L$22,IF(MONTH(B853)=9,'General Calculation'!$M$22,IF(MONTH(B853)=10,'General Calculation'!$N$22,IF(MONTH(B853)=11,'General Calculation'!$O$22,IF(MONTH(B853)=12,'General Calculation'!$P$22,""))))))))))))</f>
        <v>5.5888000000000009</v>
      </c>
      <c r="E853" t="str">
        <f>IF(C853="Initial Stage",'Calculation Sheet Crop 1'!$M$6,IF(C853="Crop Development Phase",'Calculation Sheet Crop 1'!$M$7,IF(C853="Mid Season",'Calculation Sheet Crop 1'!$M$8,IF(C853="Late Season Stage",'Calculation Sheet Crop 1'!$M$9,""))))</f>
        <v/>
      </c>
      <c r="F853">
        <f t="shared" si="170"/>
        <v>0</v>
      </c>
      <c r="P853">
        <f t="shared" si="171"/>
        <v>0</v>
      </c>
      <c r="Q853">
        <f t="shared" si="172"/>
        <v>0</v>
      </c>
      <c r="R853">
        <f t="shared" si="173"/>
        <v>0</v>
      </c>
      <c r="S853">
        <f t="shared" si="174"/>
        <v>0</v>
      </c>
      <c r="T853">
        <f t="shared" si="175"/>
        <v>0</v>
      </c>
      <c r="U853">
        <f t="shared" si="176"/>
        <v>0</v>
      </c>
      <c r="V853">
        <f t="shared" si="177"/>
        <v>0</v>
      </c>
      <c r="W853">
        <f t="shared" si="178"/>
        <v>0</v>
      </c>
      <c r="X853">
        <f t="shared" si="179"/>
        <v>0</v>
      </c>
      <c r="Y853">
        <f t="shared" si="180"/>
        <v>0</v>
      </c>
      <c r="Z853">
        <f t="shared" si="181"/>
        <v>0</v>
      </c>
      <c r="AA853">
        <f t="shared" si="182"/>
        <v>0</v>
      </c>
    </row>
    <row r="854" spans="2:27">
      <c r="B854" s="3">
        <v>43583</v>
      </c>
      <c r="C854" t="str">
        <f>IF(AND(B854&gt;='Calculation Sheet Crop 1'!$K$6,B854&lt;='Calculation Sheet Crop 1'!$L$6),"Initial Stage",IF(AND(B854+1&gt;'Calculation Sheet Crop 1'!$K$7,B854&lt;='Calculation Sheet Crop 1'!$L$7),"Crop Development Phase",IF(AND(B854+1&gt;'Calculation Sheet Crop 1'!$K$8,B854&lt;'Calculation Sheet Crop 1'!$L$8+1),"Mid Season",IF(AND(B854+1&gt;'Calculation Sheet Crop 1'!$K$9,B854-1&lt;'Calculation Sheet Crop 1'!$L$9),"Late Season Stage",""))))</f>
        <v/>
      </c>
      <c r="D854">
        <f>IF(MONTH(B854)=1,'General Calculation'!$E$22,IF(MONTH(B854)=2,'General Calculation'!$F$22,IF(MONTH(B854)=3,'General Calculation'!$G$22,IF(MONTH(B854)=4,'General Calculation'!$H$22,IF(MONTH(B854)=5,'General Calculation'!$I$22,IF(MONTH(B854)=6,'General Calculation'!$J$22,IF(MONTH(B854)=7,'General Calculation'!$K$22,IF(MONTH(B854)=8,'General Calculation'!$L$22,IF(MONTH(B854)=9,'General Calculation'!$M$22,IF(MONTH(B854)=10,'General Calculation'!$N$22,IF(MONTH(B854)=11,'General Calculation'!$O$22,IF(MONTH(B854)=12,'General Calculation'!$P$22,""))))))))))))</f>
        <v>5.5888000000000009</v>
      </c>
      <c r="E854" t="str">
        <f>IF(C854="Initial Stage",'Calculation Sheet Crop 1'!$M$6,IF(C854="Crop Development Phase",'Calculation Sheet Crop 1'!$M$7,IF(C854="Mid Season",'Calculation Sheet Crop 1'!$M$8,IF(C854="Late Season Stage",'Calculation Sheet Crop 1'!$M$9,""))))</f>
        <v/>
      </c>
      <c r="F854">
        <f t="shared" si="170"/>
        <v>0</v>
      </c>
      <c r="P854">
        <f t="shared" si="171"/>
        <v>0</v>
      </c>
      <c r="Q854">
        <f t="shared" si="172"/>
        <v>0</v>
      </c>
      <c r="R854">
        <f t="shared" si="173"/>
        <v>0</v>
      </c>
      <c r="S854">
        <f t="shared" si="174"/>
        <v>0</v>
      </c>
      <c r="T854">
        <f t="shared" si="175"/>
        <v>0</v>
      </c>
      <c r="U854">
        <f t="shared" si="176"/>
        <v>0</v>
      </c>
      <c r="V854">
        <f t="shared" si="177"/>
        <v>0</v>
      </c>
      <c r="W854">
        <f t="shared" si="178"/>
        <v>0</v>
      </c>
      <c r="X854">
        <f t="shared" si="179"/>
        <v>0</v>
      </c>
      <c r="Y854">
        <f t="shared" si="180"/>
        <v>0</v>
      </c>
      <c r="Z854">
        <f t="shared" si="181"/>
        <v>0</v>
      </c>
      <c r="AA854">
        <f t="shared" si="182"/>
        <v>0</v>
      </c>
    </row>
    <row r="855" spans="2:27">
      <c r="B855" s="3">
        <v>43584</v>
      </c>
      <c r="C855" t="str">
        <f>IF(AND(B855&gt;='Calculation Sheet Crop 1'!$K$6,B855&lt;='Calculation Sheet Crop 1'!$L$6),"Initial Stage",IF(AND(B855+1&gt;'Calculation Sheet Crop 1'!$K$7,B855&lt;='Calculation Sheet Crop 1'!$L$7),"Crop Development Phase",IF(AND(B855+1&gt;'Calculation Sheet Crop 1'!$K$8,B855&lt;'Calculation Sheet Crop 1'!$L$8+1),"Mid Season",IF(AND(B855+1&gt;'Calculation Sheet Crop 1'!$K$9,B855-1&lt;'Calculation Sheet Crop 1'!$L$9),"Late Season Stage",""))))</f>
        <v/>
      </c>
      <c r="D855">
        <f>IF(MONTH(B855)=1,'General Calculation'!$E$22,IF(MONTH(B855)=2,'General Calculation'!$F$22,IF(MONTH(B855)=3,'General Calculation'!$G$22,IF(MONTH(B855)=4,'General Calculation'!$H$22,IF(MONTH(B855)=5,'General Calculation'!$I$22,IF(MONTH(B855)=6,'General Calculation'!$J$22,IF(MONTH(B855)=7,'General Calculation'!$K$22,IF(MONTH(B855)=8,'General Calculation'!$L$22,IF(MONTH(B855)=9,'General Calculation'!$M$22,IF(MONTH(B855)=10,'General Calculation'!$N$22,IF(MONTH(B855)=11,'General Calculation'!$O$22,IF(MONTH(B855)=12,'General Calculation'!$P$22,""))))))))))))</f>
        <v>5.5888000000000009</v>
      </c>
      <c r="E855" t="str">
        <f>IF(C855="Initial Stage",'Calculation Sheet Crop 1'!$M$6,IF(C855="Crop Development Phase",'Calculation Sheet Crop 1'!$M$7,IF(C855="Mid Season",'Calculation Sheet Crop 1'!$M$8,IF(C855="Late Season Stage",'Calculation Sheet Crop 1'!$M$9,""))))</f>
        <v/>
      </c>
      <c r="F855">
        <f t="shared" si="170"/>
        <v>0</v>
      </c>
      <c r="P855">
        <f t="shared" si="171"/>
        <v>0</v>
      </c>
      <c r="Q855">
        <f t="shared" si="172"/>
        <v>0</v>
      </c>
      <c r="R855">
        <f t="shared" si="173"/>
        <v>0</v>
      </c>
      <c r="S855">
        <f t="shared" si="174"/>
        <v>0</v>
      </c>
      <c r="T855">
        <f t="shared" si="175"/>
        <v>0</v>
      </c>
      <c r="U855">
        <f t="shared" si="176"/>
        <v>0</v>
      </c>
      <c r="V855">
        <f t="shared" si="177"/>
        <v>0</v>
      </c>
      <c r="W855">
        <f t="shared" si="178"/>
        <v>0</v>
      </c>
      <c r="X855">
        <f t="shared" si="179"/>
        <v>0</v>
      </c>
      <c r="Y855">
        <f t="shared" si="180"/>
        <v>0</v>
      </c>
      <c r="Z855">
        <f t="shared" si="181"/>
        <v>0</v>
      </c>
      <c r="AA855">
        <f t="shared" si="182"/>
        <v>0</v>
      </c>
    </row>
    <row r="856" spans="2:27">
      <c r="B856" s="3">
        <v>43585</v>
      </c>
      <c r="C856" t="str">
        <f>IF(AND(B856&gt;='Calculation Sheet Crop 1'!$K$6,B856&lt;='Calculation Sheet Crop 1'!$L$6),"Initial Stage",IF(AND(B856+1&gt;'Calculation Sheet Crop 1'!$K$7,B856&lt;='Calculation Sheet Crop 1'!$L$7),"Crop Development Phase",IF(AND(B856+1&gt;'Calculation Sheet Crop 1'!$K$8,B856&lt;'Calculation Sheet Crop 1'!$L$8+1),"Mid Season",IF(AND(B856+1&gt;'Calculation Sheet Crop 1'!$K$9,B856-1&lt;'Calculation Sheet Crop 1'!$L$9),"Late Season Stage",""))))</f>
        <v/>
      </c>
      <c r="D856">
        <f>IF(MONTH(B856)=1,'General Calculation'!$E$22,IF(MONTH(B856)=2,'General Calculation'!$F$22,IF(MONTH(B856)=3,'General Calculation'!$G$22,IF(MONTH(B856)=4,'General Calculation'!$H$22,IF(MONTH(B856)=5,'General Calculation'!$I$22,IF(MONTH(B856)=6,'General Calculation'!$J$22,IF(MONTH(B856)=7,'General Calculation'!$K$22,IF(MONTH(B856)=8,'General Calculation'!$L$22,IF(MONTH(B856)=9,'General Calculation'!$M$22,IF(MONTH(B856)=10,'General Calculation'!$N$22,IF(MONTH(B856)=11,'General Calculation'!$O$22,IF(MONTH(B856)=12,'General Calculation'!$P$22,""))))))))))))</f>
        <v>5.5888000000000009</v>
      </c>
      <c r="E856" t="str">
        <f>IF(C856="Initial Stage",'Calculation Sheet Crop 1'!$M$6,IF(C856="Crop Development Phase",'Calculation Sheet Crop 1'!$M$7,IF(C856="Mid Season",'Calculation Sheet Crop 1'!$M$8,IF(C856="Late Season Stage",'Calculation Sheet Crop 1'!$M$9,""))))</f>
        <v/>
      </c>
      <c r="F856">
        <f t="shared" si="170"/>
        <v>0</v>
      </c>
      <c r="P856">
        <f t="shared" si="171"/>
        <v>0</v>
      </c>
      <c r="Q856">
        <f t="shared" si="172"/>
        <v>0</v>
      </c>
      <c r="R856">
        <f t="shared" si="173"/>
        <v>0</v>
      </c>
      <c r="S856">
        <f t="shared" si="174"/>
        <v>0</v>
      </c>
      <c r="T856">
        <f t="shared" si="175"/>
        <v>0</v>
      </c>
      <c r="U856">
        <f t="shared" si="176"/>
        <v>0</v>
      </c>
      <c r="V856">
        <f t="shared" si="177"/>
        <v>0</v>
      </c>
      <c r="W856">
        <f t="shared" si="178"/>
        <v>0</v>
      </c>
      <c r="X856">
        <f t="shared" si="179"/>
        <v>0</v>
      </c>
      <c r="Y856">
        <f t="shared" si="180"/>
        <v>0</v>
      </c>
      <c r="Z856">
        <f t="shared" si="181"/>
        <v>0</v>
      </c>
      <c r="AA856">
        <f t="shared" si="182"/>
        <v>0</v>
      </c>
    </row>
    <row r="857" spans="2:27">
      <c r="B857" s="3">
        <v>43586</v>
      </c>
      <c r="C857" t="str">
        <f>IF(AND(B857&gt;='Calculation Sheet Crop 1'!$K$6,B857&lt;='Calculation Sheet Crop 1'!$L$6),"Initial Stage",IF(AND(B857+1&gt;'Calculation Sheet Crop 1'!$K$7,B857&lt;='Calculation Sheet Crop 1'!$L$7),"Crop Development Phase",IF(AND(B857+1&gt;'Calculation Sheet Crop 1'!$K$8,B857&lt;'Calculation Sheet Crop 1'!$L$8+1),"Mid Season",IF(AND(B857+1&gt;'Calculation Sheet Crop 1'!$K$9,B857-1&lt;'Calculation Sheet Crop 1'!$L$9),"Late Season Stage",""))))</f>
        <v/>
      </c>
      <c r="D857">
        <f>IF(MONTH(B857)=1,'General Calculation'!$E$22,IF(MONTH(B857)=2,'General Calculation'!$F$22,IF(MONTH(B857)=3,'General Calculation'!$G$22,IF(MONTH(B857)=4,'General Calculation'!$H$22,IF(MONTH(B857)=5,'General Calculation'!$I$22,IF(MONTH(B857)=6,'General Calculation'!$J$22,IF(MONTH(B857)=7,'General Calculation'!$K$22,IF(MONTH(B857)=8,'General Calculation'!$L$22,IF(MONTH(B857)=9,'General Calculation'!$M$22,IF(MONTH(B857)=10,'General Calculation'!$N$22,IF(MONTH(B857)=11,'General Calculation'!$O$22,IF(MONTH(B857)=12,'General Calculation'!$P$22,""))))))))))))</f>
        <v>5.4600000000000009</v>
      </c>
      <c r="E857" t="str">
        <f>IF(C857="Initial Stage",'Calculation Sheet Crop 1'!$M$6,IF(C857="Crop Development Phase",'Calculation Sheet Crop 1'!$M$7,IF(C857="Mid Season",'Calculation Sheet Crop 1'!$M$8,IF(C857="Late Season Stage",'Calculation Sheet Crop 1'!$M$9,""))))</f>
        <v/>
      </c>
      <c r="F857">
        <f t="shared" si="170"/>
        <v>0</v>
      </c>
      <c r="P857">
        <f t="shared" si="171"/>
        <v>0</v>
      </c>
      <c r="Q857">
        <f t="shared" si="172"/>
        <v>0</v>
      </c>
      <c r="R857">
        <f t="shared" si="173"/>
        <v>0</v>
      </c>
      <c r="S857">
        <f t="shared" si="174"/>
        <v>0</v>
      </c>
      <c r="T857">
        <f t="shared" si="175"/>
        <v>0</v>
      </c>
      <c r="U857">
        <f t="shared" si="176"/>
        <v>0</v>
      </c>
      <c r="V857">
        <f t="shared" si="177"/>
        <v>0</v>
      </c>
      <c r="W857">
        <f t="shared" si="178"/>
        <v>0</v>
      </c>
      <c r="X857">
        <f t="shared" si="179"/>
        <v>0</v>
      </c>
      <c r="Y857">
        <f t="shared" si="180"/>
        <v>0</v>
      </c>
      <c r="Z857">
        <f t="shared" si="181"/>
        <v>0</v>
      </c>
      <c r="AA857">
        <f t="shared" si="182"/>
        <v>0</v>
      </c>
    </row>
    <row r="858" spans="2:27">
      <c r="B858" s="3">
        <v>43587</v>
      </c>
      <c r="C858" t="str">
        <f>IF(AND(B858&gt;='Calculation Sheet Crop 1'!$K$6,B858&lt;='Calculation Sheet Crop 1'!$L$6),"Initial Stage",IF(AND(B858+1&gt;'Calculation Sheet Crop 1'!$K$7,B858&lt;='Calculation Sheet Crop 1'!$L$7),"Crop Development Phase",IF(AND(B858+1&gt;'Calculation Sheet Crop 1'!$K$8,B858&lt;'Calculation Sheet Crop 1'!$L$8+1),"Mid Season",IF(AND(B858+1&gt;'Calculation Sheet Crop 1'!$K$9,B858-1&lt;'Calculation Sheet Crop 1'!$L$9),"Late Season Stage",""))))</f>
        <v/>
      </c>
      <c r="D858">
        <f>IF(MONTH(B858)=1,'General Calculation'!$E$22,IF(MONTH(B858)=2,'General Calculation'!$F$22,IF(MONTH(B858)=3,'General Calculation'!$G$22,IF(MONTH(B858)=4,'General Calculation'!$H$22,IF(MONTH(B858)=5,'General Calculation'!$I$22,IF(MONTH(B858)=6,'General Calculation'!$J$22,IF(MONTH(B858)=7,'General Calculation'!$K$22,IF(MONTH(B858)=8,'General Calculation'!$L$22,IF(MONTH(B858)=9,'General Calculation'!$M$22,IF(MONTH(B858)=10,'General Calculation'!$N$22,IF(MONTH(B858)=11,'General Calculation'!$O$22,IF(MONTH(B858)=12,'General Calculation'!$P$22,""))))))))))))</f>
        <v>5.4600000000000009</v>
      </c>
      <c r="E858" t="str">
        <f>IF(C858="Initial Stage",'Calculation Sheet Crop 1'!$M$6,IF(C858="Crop Development Phase",'Calculation Sheet Crop 1'!$M$7,IF(C858="Mid Season",'Calculation Sheet Crop 1'!$M$8,IF(C858="Late Season Stage",'Calculation Sheet Crop 1'!$M$9,""))))</f>
        <v/>
      </c>
      <c r="F858">
        <f t="shared" si="170"/>
        <v>0</v>
      </c>
      <c r="P858">
        <f t="shared" si="171"/>
        <v>0</v>
      </c>
      <c r="Q858">
        <f t="shared" si="172"/>
        <v>0</v>
      </c>
      <c r="R858">
        <f t="shared" si="173"/>
        <v>0</v>
      </c>
      <c r="S858">
        <f t="shared" si="174"/>
        <v>0</v>
      </c>
      <c r="T858">
        <f t="shared" si="175"/>
        <v>0</v>
      </c>
      <c r="U858">
        <f t="shared" si="176"/>
        <v>0</v>
      </c>
      <c r="V858">
        <f t="shared" si="177"/>
        <v>0</v>
      </c>
      <c r="W858">
        <f t="shared" si="178"/>
        <v>0</v>
      </c>
      <c r="X858">
        <f t="shared" si="179"/>
        <v>0</v>
      </c>
      <c r="Y858">
        <f t="shared" si="180"/>
        <v>0</v>
      </c>
      <c r="Z858">
        <f t="shared" si="181"/>
        <v>0</v>
      </c>
      <c r="AA858">
        <f t="shared" si="182"/>
        <v>0</v>
      </c>
    </row>
    <row r="859" spans="2:27">
      <c r="B859" s="3">
        <v>43588</v>
      </c>
      <c r="C859" t="str">
        <f>IF(AND(B859&gt;='Calculation Sheet Crop 1'!$K$6,B859&lt;='Calculation Sheet Crop 1'!$L$6),"Initial Stage",IF(AND(B859+1&gt;'Calculation Sheet Crop 1'!$K$7,B859&lt;='Calculation Sheet Crop 1'!$L$7),"Crop Development Phase",IF(AND(B859+1&gt;'Calculation Sheet Crop 1'!$K$8,B859&lt;'Calculation Sheet Crop 1'!$L$8+1),"Mid Season",IF(AND(B859+1&gt;'Calculation Sheet Crop 1'!$K$9,B859-1&lt;'Calculation Sheet Crop 1'!$L$9),"Late Season Stage",""))))</f>
        <v/>
      </c>
      <c r="D859">
        <f>IF(MONTH(B859)=1,'General Calculation'!$E$22,IF(MONTH(B859)=2,'General Calculation'!$F$22,IF(MONTH(B859)=3,'General Calculation'!$G$22,IF(MONTH(B859)=4,'General Calculation'!$H$22,IF(MONTH(B859)=5,'General Calculation'!$I$22,IF(MONTH(B859)=6,'General Calculation'!$J$22,IF(MONTH(B859)=7,'General Calculation'!$K$22,IF(MONTH(B859)=8,'General Calculation'!$L$22,IF(MONTH(B859)=9,'General Calculation'!$M$22,IF(MONTH(B859)=10,'General Calculation'!$N$22,IF(MONTH(B859)=11,'General Calculation'!$O$22,IF(MONTH(B859)=12,'General Calculation'!$P$22,""))))))))))))</f>
        <v>5.4600000000000009</v>
      </c>
      <c r="E859" t="str">
        <f>IF(C859="Initial Stage",'Calculation Sheet Crop 1'!$M$6,IF(C859="Crop Development Phase",'Calculation Sheet Crop 1'!$M$7,IF(C859="Mid Season",'Calculation Sheet Crop 1'!$M$8,IF(C859="Late Season Stage",'Calculation Sheet Crop 1'!$M$9,""))))</f>
        <v/>
      </c>
      <c r="F859">
        <f t="shared" si="170"/>
        <v>0</v>
      </c>
      <c r="P859">
        <f t="shared" si="171"/>
        <v>0</v>
      </c>
      <c r="Q859">
        <f t="shared" si="172"/>
        <v>0</v>
      </c>
      <c r="R859">
        <f t="shared" si="173"/>
        <v>0</v>
      </c>
      <c r="S859">
        <f t="shared" si="174"/>
        <v>0</v>
      </c>
      <c r="T859">
        <f t="shared" si="175"/>
        <v>0</v>
      </c>
      <c r="U859">
        <f t="shared" si="176"/>
        <v>0</v>
      </c>
      <c r="V859">
        <f t="shared" si="177"/>
        <v>0</v>
      </c>
      <c r="W859">
        <f t="shared" si="178"/>
        <v>0</v>
      </c>
      <c r="X859">
        <f t="shared" si="179"/>
        <v>0</v>
      </c>
      <c r="Y859">
        <f t="shared" si="180"/>
        <v>0</v>
      </c>
      <c r="Z859">
        <f t="shared" si="181"/>
        <v>0</v>
      </c>
      <c r="AA859">
        <f t="shared" si="182"/>
        <v>0</v>
      </c>
    </row>
    <row r="860" spans="2:27">
      <c r="B860" s="3">
        <v>43589</v>
      </c>
      <c r="C860" t="str">
        <f>IF(AND(B860&gt;='Calculation Sheet Crop 1'!$K$6,B860&lt;='Calculation Sheet Crop 1'!$L$6),"Initial Stage",IF(AND(B860+1&gt;'Calculation Sheet Crop 1'!$K$7,B860&lt;='Calculation Sheet Crop 1'!$L$7),"Crop Development Phase",IF(AND(B860+1&gt;'Calculation Sheet Crop 1'!$K$8,B860&lt;'Calculation Sheet Crop 1'!$L$8+1),"Mid Season",IF(AND(B860+1&gt;'Calculation Sheet Crop 1'!$K$9,B860-1&lt;'Calculation Sheet Crop 1'!$L$9),"Late Season Stage",""))))</f>
        <v/>
      </c>
      <c r="D860">
        <f>IF(MONTH(B860)=1,'General Calculation'!$E$22,IF(MONTH(B860)=2,'General Calculation'!$F$22,IF(MONTH(B860)=3,'General Calculation'!$G$22,IF(MONTH(B860)=4,'General Calculation'!$H$22,IF(MONTH(B860)=5,'General Calculation'!$I$22,IF(MONTH(B860)=6,'General Calculation'!$J$22,IF(MONTH(B860)=7,'General Calculation'!$K$22,IF(MONTH(B860)=8,'General Calculation'!$L$22,IF(MONTH(B860)=9,'General Calculation'!$M$22,IF(MONTH(B860)=10,'General Calculation'!$N$22,IF(MONTH(B860)=11,'General Calculation'!$O$22,IF(MONTH(B860)=12,'General Calculation'!$P$22,""))))))))))))</f>
        <v>5.4600000000000009</v>
      </c>
      <c r="E860" t="str">
        <f>IF(C860="Initial Stage",'Calculation Sheet Crop 1'!$M$6,IF(C860="Crop Development Phase",'Calculation Sheet Crop 1'!$M$7,IF(C860="Mid Season",'Calculation Sheet Crop 1'!$M$8,IF(C860="Late Season Stage",'Calculation Sheet Crop 1'!$M$9,""))))</f>
        <v/>
      </c>
      <c r="F860">
        <f t="shared" si="170"/>
        <v>0</v>
      </c>
      <c r="P860">
        <f t="shared" si="171"/>
        <v>0</v>
      </c>
      <c r="Q860">
        <f t="shared" si="172"/>
        <v>0</v>
      </c>
      <c r="R860">
        <f t="shared" si="173"/>
        <v>0</v>
      </c>
      <c r="S860">
        <f t="shared" si="174"/>
        <v>0</v>
      </c>
      <c r="T860">
        <f t="shared" si="175"/>
        <v>0</v>
      </c>
      <c r="U860">
        <f t="shared" si="176"/>
        <v>0</v>
      </c>
      <c r="V860">
        <f t="shared" si="177"/>
        <v>0</v>
      </c>
      <c r="W860">
        <f t="shared" si="178"/>
        <v>0</v>
      </c>
      <c r="X860">
        <f t="shared" si="179"/>
        <v>0</v>
      </c>
      <c r="Y860">
        <f t="shared" si="180"/>
        <v>0</v>
      </c>
      <c r="Z860">
        <f t="shared" si="181"/>
        <v>0</v>
      </c>
      <c r="AA860">
        <f t="shared" si="182"/>
        <v>0</v>
      </c>
    </row>
    <row r="861" spans="2:27">
      <c r="B861" s="3">
        <v>43590</v>
      </c>
      <c r="C861" t="str">
        <f>IF(AND(B861&gt;='Calculation Sheet Crop 1'!$K$6,B861&lt;='Calculation Sheet Crop 1'!$L$6),"Initial Stage",IF(AND(B861+1&gt;'Calculation Sheet Crop 1'!$K$7,B861&lt;='Calculation Sheet Crop 1'!$L$7),"Crop Development Phase",IF(AND(B861+1&gt;'Calculation Sheet Crop 1'!$K$8,B861&lt;'Calculation Sheet Crop 1'!$L$8+1),"Mid Season",IF(AND(B861+1&gt;'Calculation Sheet Crop 1'!$K$9,B861-1&lt;'Calculation Sheet Crop 1'!$L$9),"Late Season Stage",""))))</f>
        <v/>
      </c>
      <c r="D861">
        <f>IF(MONTH(B861)=1,'General Calculation'!$E$22,IF(MONTH(B861)=2,'General Calculation'!$F$22,IF(MONTH(B861)=3,'General Calculation'!$G$22,IF(MONTH(B861)=4,'General Calculation'!$H$22,IF(MONTH(B861)=5,'General Calculation'!$I$22,IF(MONTH(B861)=6,'General Calculation'!$J$22,IF(MONTH(B861)=7,'General Calculation'!$K$22,IF(MONTH(B861)=8,'General Calculation'!$L$22,IF(MONTH(B861)=9,'General Calculation'!$M$22,IF(MONTH(B861)=10,'General Calculation'!$N$22,IF(MONTH(B861)=11,'General Calculation'!$O$22,IF(MONTH(B861)=12,'General Calculation'!$P$22,""))))))))))))</f>
        <v>5.4600000000000009</v>
      </c>
      <c r="E861" t="str">
        <f>IF(C861="Initial Stage",'Calculation Sheet Crop 1'!$M$6,IF(C861="Crop Development Phase",'Calculation Sheet Crop 1'!$M$7,IF(C861="Mid Season",'Calculation Sheet Crop 1'!$M$8,IF(C861="Late Season Stage",'Calculation Sheet Crop 1'!$M$9,""))))</f>
        <v/>
      </c>
      <c r="F861">
        <f t="shared" si="170"/>
        <v>0</v>
      </c>
      <c r="P861">
        <f t="shared" si="171"/>
        <v>0</v>
      </c>
      <c r="Q861">
        <f t="shared" si="172"/>
        <v>0</v>
      </c>
      <c r="R861">
        <f t="shared" si="173"/>
        <v>0</v>
      </c>
      <c r="S861">
        <f t="shared" si="174"/>
        <v>0</v>
      </c>
      <c r="T861">
        <f t="shared" si="175"/>
        <v>0</v>
      </c>
      <c r="U861">
        <f t="shared" si="176"/>
        <v>0</v>
      </c>
      <c r="V861">
        <f t="shared" si="177"/>
        <v>0</v>
      </c>
      <c r="W861">
        <f t="shared" si="178"/>
        <v>0</v>
      </c>
      <c r="X861">
        <f t="shared" si="179"/>
        <v>0</v>
      </c>
      <c r="Y861">
        <f t="shared" si="180"/>
        <v>0</v>
      </c>
      <c r="Z861">
        <f t="shared" si="181"/>
        <v>0</v>
      </c>
      <c r="AA861">
        <f t="shared" si="182"/>
        <v>0</v>
      </c>
    </row>
    <row r="862" spans="2:27">
      <c r="B862" s="3">
        <v>43591</v>
      </c>
      <c r="C862" t="str">
        <f>IF(AND(B862&gt;='Calculation Sheet Crop 1'!$K$6,B862&lt;='Calculation Sheet Crop 1'!$L$6),"Initial Stage",IF(AND(B862+1&gt;'Calculation Sheet Crop 1'!$K$7,B862&lt;='Calculation Sheet Crop 1'!$L$7),"Crop Development Phase",IF(AND(B862+1&gt;'Calculation Sheet Crop 1'!$K$8,B862&lt;'Calculation Sheet Crop 1'!$L$8+1),"Mid Season",IF(AND(B862+1&gt;'Calculation Sheet Crop 1'!$K$9,B862-1&lt;'Calculation Sheet Crop 1'!$L$9),"Late Season Stage",""))))</f>
        <v/>
      </c>
      <c r="D862">
        <f>IF(MONTH(B862)=1,'General Calculation'!$E$22,IF(MONTH(B862)=2,'General Calculation'!$F$22,IF(MONTH(B862)=3,'General Calculation'!$G$22,IF(MONTH(B862)=4,'General Calculation'!$H$22,IF(MONTH(B862)=5,'General Calculation'!$I$22,IF(MONTH(B862)=6,'General Calculation'!$J$22,IF(MONTH(B862)=7,'General Calculation'!$K$22,IF(MONTH(B862)=8,'General Calculation'!$L$22,IF(MONTH(B862)=9,'General Calculation'!$M$22,IF(MONTH(B862)=10,'General Calculation'!$N$22,IF(MONTH(B862)=11,'General Calculation'!$O$22,IF(MONTH(B862)=12,'General Calculation'!$P$22,""))))))))))))</f>
        <v>5.4600000000000009</v>
      </c>
      <c r="E862" t="str">
        <f>IF(C862="Initial Stage",'Calculation Sheet Crop 1'!$M$6,IF(C862="Crop Development Phase",'Calculation Sheet Crop 1'!$M$7,IF(C862="Mid Season",'Calculation Sheet Crop 1'!$M$8,IF(C862="Late Season Stage",'Calculation Sheet Crop 1'!$M$9,""))))</f>
        <v/>
      </c>
      <c r="F862">
        <f t="shared" si="170"/>
        <v>0</v>
      </c>
      <c r="P862">
        <f t="shared" si="171"/>
        <v>0</v>
      </c>
      <c r="Q862">
        <f t="shared" si="172"/>
        <v>0</v>
      </c>
      <c r="R862">
        <f t="shared" si="173"/>
        <v>0</v>
      </c>
      <c r="S862">
        <f t="shared" si="174"/>
        <v>0</v>
      </c>
      <c r="T862">
        <f t="shared" si="175"/>
        <v>0</v>
      </c>
      <c r="U862">
        <f t="shared" si="176"/>
        <v>0</v>
      </c>
      <c r="V862">
        <f t="shared" si="177"/>
        <v>0</v>
      </c>
      <c r="W862">
        <f t="shared" si="178"/>
        <v>0</v>
      </c>
      <c r="X862">
        <f t="shared" si="179"/>
        <v>0</v>
      </c>
      <c r="Y862">
        <f t="shared" si="180"/>
        <v>0</v>
      </c>
      <c r="Z862">
        <f t="shared" si="181"/>
        <v>0</v>
      </c>
      <c r="AA862">
        <f t="shared" si="182"/>
        <v>0</v>
      </c>
    </row>
    <row r="863" spans="2:27">
      <c r="B863" s="3">
        <v>43592</v>
      </c>
      <c r="C863" t="str">
        <f>IF(AND(B863&gt;='Calculation Sheet Crop 1'!$K$6,B863&lt;='Calculation Sheet Crop 1'!$L$6),"Initial Stage",IF(AND(B863+1&gt;'Calculation Sheet Crop 1'!$K$7,B863&lt;='Calculation Sheet Crop 1'!$L$7),"Crop Development Phase",IF(AND(B863+1&gt;'Calculation Sheet Crop 1'!$K$8,B863&lt;'Calculation Sheet Crop 1'!$L$8+1),"Mid Season",IF(AND(B863+1&gt;'Calculation Sheet Crop 1'!$K$9,B863-1&lt;'Calculation Sheet Crop 1'!$L$9),"Late Season Stage",""))))</f>
        <v/>
      </c>
      <c r="D863">
        <f>IF(MONTH(B863)=1,'General Calculation'!$E$22,IF(MONTH(B863)=2,'General Calculation'!$F$22,IF(MONTH(B863)=3,'General Calculation'!$G$22,IF(MONTH(B863)=4,'General Calculation'!$H$22,IF(MONTH(B863)=5,'General Calculation'!$I$22,IF(MONTH(B863)=6,'General Calculation'!$J$22,IF(MONTH(B863)=7,'General Calculation'!$K$22,IF(MONTH(B863)=8,'General Calculation'!$L$22,IF(MONTH(B863)=9,'General Calculation'!$M$22,IF(MONTH(B863)=10,'General Calculation'!$N$22,IF(MONTH(B863)=11,'General Calculation'!$O$22,IF(MONTH(B863)=12,'General Calculation'!$P$22,""))))))))))))</f>
        <v>5.4600000000000009</v>
      </c>
      <c r="E863" t="str">
        <f>IF(C863="Initial Stage",'Calculation Sheet Crop 1'!$M$6,IF(C863="Crop Development Phase",'Calculation Sheet Crop 1'!$M$7,IF(C863="Mid Season",'Calculation Sheet Crop 1'!$M$8,IF(C863="Late Season Stage",'Calculation Sheet Crop 1'!$M$9,""))))</f>
        <v/>
      </c>
      <c r="F863">
        <f t="shared" si="170"/>
        <v>0</v>
      </c>
      <c r="P863">
        <f t="shared" si="171"/>
        <v>0</v>
      </c>
      <c r="Q863">
        <f t="shared" si="172"/>
        <v>0</v>
      </c>
      <c r="R863">
        <f t="shared" si="173"/>
        <v>0</v>
      </c>
      <c r="S863">
        <f t="shared" si="174"/>
        <v>0</v>
      </c>
      <c r="T863">
        <f t="shared" si="175"/>
        <v>0</v>
      </c>
      <c r="U863">
        <f t="shared" si="176"/>
        <v>0</v>
      </c>
      <c r="V863">
        <f t="shared" si="177"/>
        <v>0</v>
      </c>
      <c r="W863">
        <f t="shared" si="178"/>
        <v>0</v>
      </c>
      <c r="X863">
        <f t="shared" si="179"/>
        <v>0</v>
      </c>
      <c r="Y863">
        <f t="shared" si="180"/>
        <v>0</v>
      </c>
      <c r="Z863">
        <f t="shared" si="181"/>
        <v>0</v>
      </c>
      <c r="AA863">
        <f t="shared" si="182"/>
        <v>0</v>
      </c>
    </row>
    <row r="864" spans="2:27">
      <c r="B864" s="3">
        <v>43593</v>
      </c>
      <c r="C864" t="str">
        <f>IF(AND(B864&gt;='Calculation Sheet Crop 1'!$K$6,B864&lt;='Calculation Sheet Crop 1'!$L$6),"Initial Stage",IF(AND(B864+1&gt;'Calculation Sheet Crop 1'!$K$7,B864&lt;='Calculation Sheet Crop 1'!$L$7),"Crop Development Phase",IF(AND(B864+1&gt;'Calculation Sheet Crop 1'!$K$8,B864&lt;'Calculation Sheet Crop 1'!$L$8+1),"Mid Season",IF(AND(B864+1&gt;'Calculation Sheet Crop 1'!$K$9,B864-1&lt;'Calculation Sheet Crop 1'!$L$9),"Late Season Stage",""))))</f>
        <v/>
      </c>
      <c r="D864">
        <f>IF(MONTH(B864)=1,'General Calculation'!$E$22,IF(MONTH(B864)=2,'General Calculation'!$F$22,IF(MONTH(B864)=3,'General Calculation'!$G$22,IF(MONTH(B864)=4,'General Calculation'!$H$22,IF(MONTH(B864)=5,'General Calculation'!$I$22,IF(MONTH(B864)=6,'General Calculation'!$J$22,IF(MONTH(B864)=7,'General Calculation'!$K$22,IF(MONTH(B864)=8,'General Calculation'!$L$22,IF(MONTH(B864)=9,'General Calculation'!$M$22,IF(MONTH(B864)=10,'General Calculation'!$N$22,IF(MONTH(B864)=11,'General Calculation'!$O$22,IF(MONTH(B864)=12,'General Calculation'!$P$22,""))))))))))))</f>
        <v>5.4600000000000009</v>
      </c>
      <c r="E864" t="str">
        <f>IF(C864="Initial Stage",'Calculation Sheet Crop 1'!$M$6,IF(C864="Crop Development Phase",'Calculation Sheet Crop 1'!$M$7,IF(C864="Mid Season",'Calculation Sheet Crop 1'!$M$8,IF(C864="Late Season Stage",'Calculation Sheet Crop 1'!$M$9,""))))</f>
        <v/>
      </c>
      <c r="F864">
        <f t="shared" si="170"/>
        <v>0</v>
      </c>
      <c r="P864">
        <f t="shared" si="171"/>
        <v>0</v>
      </c>
      <c r="Q864">
        <f t="shared" si="172"/>
        <v>0</v>
      </c>
      <c r="R864">
        <f t="shared" si="173"/>
        <v>0</v>
      </c>
      <c r="S864">
        <f t="shared" si="174"/>
        <v>0</v>
      </c>
      <c r="T864">
        <f t="shared" si="175"/>
        <v>0</v>
      </c>
      <c r="U864">
        <f t="shared" si="176"/>
        <v>0</v>
      </c>
      <c r="V864">
        <f t="shared" si="177"/>
        <v>0</v>
      </c>
      <c r="W864">
        <f t="shared" si="178"/>
        <v>0</v>
      </c>
      <c r="X864">
        <f t="shared" si="179"/>
        <v>0</v>
      </c>
      <c r="Y864">
        <f t="shared" si="180"/>
        <v>0</v>
      </c>
      <c r="Z864">
        <f t="shared" si="181"/>
        <v>0</v>
      </c>
      <c r="AA864">
        <f t="shared" si="182"/>
        <v>0</v>
      </c>
    </row>
    <row r="865" spans="2:27">
      <c r="B865" s="3">
        <v>43594</v>
      </c>
      <c r="C865" t="str">
        <f>IF(AND(B865&gt;='Calculation Sheet Crop 1'!$K$6,B865&lt;='Calculation Sheet Crop 1'!$L$6),"Initial Stage",IF(AND(B865+1&gt;'Calculation Sheet Crop 1'!$K$7,B865&lt;='Calculation Sheet Crop 1'!$L$7),"Crop Development Phase",IF(AND(B865+1&gt;'Calculation Sheet Crop 1'!$K$8,B865&lt;'Calculation Sheet Crop 1'!$L$8+1),"Mid Season",IF(AND(B865+1&gt;'Calculation Sheet Crop 1'!$K$9,B865-1&lt;'Calculation Sheet Crop 1'!$L$9),"Late Season Stage",""))))</f>
        <v/>
      </c>
      <c r="D865">
        <f>IF(MONTH(B865)=1,'General Calculation'!$E$22,IF(MONTH(B865)=2,'General Calculation'!$F$22,IF(MONTH(B865)=3,'General Calculation'!$G$22,IF(MONTH(B865)=4,'General Calculation'!$H$22,IF(MONTH(B865)=5,'General Calculation'!$I$22,IF(MONTH(B865)=6,'General Calculation'!$J$22,IF(MONTH(B865)=7,'General Calculation'!$K$22,IF(MONTH(B865)=8,'General Calculation'!$L$22,IF(MONTH(B865)=9,'General Calculation'!$M$22,IF(MONTH(B865)=10,'General Calculation'!$N$22,IF(MONTH(B865)=11,'General Calculation'!$O$22,IF(MONTH(B865)=12,'General Calculation'!$P$22,""))))))))))))</f>
        <v>5.4600000000000009</v>
      </c>
      <c r="E865" t="str">
        <f>IF(C865="Initial Stage",'Calculation Sheet Crop 1'!$M$6,IF(C865="Crop Development Phase",'Calculation Sheet Crop 1'!$M$7,IF(C865="Mid Season",'Calculation Sheet Crop 1'!$M$8,IF(C865="Late Season Stage",'Calculation Sheet Crop 1'!$M$9,""))))</f>
        <v/>
      </c>
      <c r="F865">
        <f t="shared" si="170"/>
        <v>0</v>
      </c>
      <c r="P865">
        <f t="shared" si="171"/>
        <v>0</v>
      </c>
      <c r="Q865">
        <f t="shared" si="172"/>
        <v>0</v>
      </c>
      <c r="R865">
        <f t="shared" si="173"/>
        <v>0</v>
      </c>
      <c r="S865">
        <f t="shared" si="174"/>
        <v>0</v>
      </c>
      <c r="T865">
        <f t="shared" si="175"/>
        <v>0</v>
      </c>
      <c r="U865">
        <f t="shared" si="176"/>
        <v>0</v>
      </c>
      <c r="V865">
        <f t="shared" si="177"/>
        <v>0</v>
      </c>
      <c r="W865">
        <f t="shared" si="178"/>
        <v>0</v>
      </c>
      <c r="X865">
        <f t="shared" si="179"/>
        <v>0</v>
      </c>
      <c r="Y865">
        <f t="shared" si="180"/>
        <v>0</v>
      </c>
      <c r="Z865">
        <f t="shared" si="181"/>
        <v>0</v>
      </c>
      <c r="AA865">
        <f t="shared" si="182"/>
        <v>0</v>
      </c>
    </row>
    <row r="866" spans="2:27">
      <c r="B866" s="3">
        <v>43595</v>
      </c>
      <c r="C866" t="str">
        <f>IF(AND(B866&gt;='Calculation Sheet Crop 1'!$K$6,B866&lt;='Calculation Sheet Crop 1'!$L$6),"Initial Stage",IF(AND(B866+1&gt;'Calculation Sheet Crop 1'!$K$7,B866&lt;='Calculation Sheet Crop 1'!$L$7),"Crop Development Phase",IF(AND(B866+1&gt;'Calculation Sheet Crop 1'!$K$8,B866&lt;'Calculation Sheet Crop 1'!$L$8+1),"Mid Season",IF(AND(B866+1&gt;'Calculation Sheet Crop 1'!$K$9,B866-1&lt;'Calculation Sheet Crop 1'!$L$9),"Late Season Stage",""))))</f>
        <v/>
      </c>
      <c r="D866">
        <f>IF(MONTH(B866)=1,'General Calculation'!$E$22,IF(MONTH(B866)=2,'General Calculation'!$F$22,IF(MONTH(B866)=3,'General Calculation'!$G$22,IF(MONTH(B866)=4,'General Calculation'!$H$22,IF(MONTH(B866)=5,'General Calculation'!$I$22,IF(MONTH(B866)=6,'General Calculation'!$J$22,IF(MONTH(B866)=7,'General Calculation'!$K$22,IF(MONTH(B866)=8,'General Calculation'!$L$22,IF(MONTH(B866)=9,'General Calculation'!$M$22,IF(MONTH(B866)=10,'General Calculation'!$N$22,IF(MONTH(B866)=11,'General Calculation'!$O$22,IF(MONTH(B866)=12,'General Calculation'!$P$22,""))))))))))))</f>
        <v>5.4600000000000009</v>
      </c>
      <c r="E866" t="str">
        <f>IF(C866="Initial Stage",'Calculation Sheet Crop 1'!$M$6,IF(C866="Crop Development Phase",'Calculation Sheet Crop 1'!$M$7,IF(C866="Mid Season",'Calculation Sheet Crop 1'!$M$8,IF(C866="Late Season Stage",'Calculation Sheet Crop 1'!$M$9,""))))</f>
        <v/>
      </c>
      <c r="F866">
        <f t="shared" si="170"/>
        <v>0</v>
      </c>
      <c r="P866">
        <f t="shared" si="171"/>
        <v>0</v>
      </c>
      <c r="Q866">
        <f t="shared" si="172"/>
        <v>0</v>
      </c>
      <c r="R866">
        <f t="shared" si="173"/>
        <v>0</v>
      </c>
      <c r="S866">
        <f t="shared" si="174"/>
        <v>0</v>
      </c>
      <c r="T866">
        <f t="shared" si="175"/>
        <v>0</v>
      </c>
      <c r="U866">
        <f t="shared" si="176"/>
        <v>0</v>
      </c>
      <c r="V866">
        <f t="shared" si="177"/>
        <v>0</v>
      </c>
      <c r="W866">
        <f t="shared" si="178"/>
        <v>0</v>
      </c>
      <c r="X866">
        <f t="shared" si="179"/>
        <v>0</v>
      </c>
      <c r="Y866">
        <f t="shared" si="180"/>
        <v>0</v>
      </c>
      <c r="Z866">
        <f t="shared" si="181"/>
        <v>0</v>
      </c>
      <c r="AA866">
        <f t="shared" si="182"/>
        <v>0</v>
      </c>
    </row>
    <row r="867" spans="2:27">
      <c r="B867" s="3">
        <v>43596</v>
      </c>
      <c r="C867" t="str">
        <f>IF(AND(B867&gt;='Calculation Sheet Crop 1'!$K$6,B867&lt;='Calculation Sheet Crop 1'!$L$6),"Initial Stage",IF(AND(B867+1&gt;'Calculation Sheet Crop 1'!$K$7,B867&lt;='Calculation Sheet Crop 1'!$L$7),"Crop Development Phase",IF(AND(B867+1&gt;'Calculation Sheet Crop 1'!$K$8,B867&lt;'Calculation Sheet Crop 1'!$L$8+1),"Mid Season",IF(AND(B867+1&gt;'Calculation Sheet Crop 1'!$K$9,B867-1&lt;'Calculation Sheet Crop 1'!$L$9),"Late Season Stage",""))))</f>
        <v/>
      </c>
      <c r="D867">
        <f>IF(MONTH(B867)=1,'General Calculation'!$E$22,IF(MONTH(B867)=2,'General Calculation'!$F$22,IF(MONTH(B867)=3,'General Calculation'!$G$22,IF(MONTH(B867)=4,'General Calculation'!$H$22,IF(MONTH(B867)=5,'General Calculation'!$I$22,IF(MONTH(B867)=6,'General Calculation'!$J$22,IF(MONTH(B867)=7,'General Calculation'!$K$22,IF(MONTH(B867)=8,'General Calculation'!$L$22,IF(MONTH(B867)=9,'General Calculation'!$M$22,IF(MONTH(B867)=10,'General Calculation'!$N$22,IF(MONTH(B867)=11,'General Calculation'!$O$22,IF(MONTH(B867)=12,'General Calculation'!$P$22,""))))))))))))</f>
        <v>5.4600000000000009</v>
      </c>
      <c r="E867" t="str">
        <f>IF(C867="Initial Stage",'Calculation Sheet Crop 1'!$M$6,IF(C867="Crop Development Phase",'Calculation Sheet Crop 1'!$M$7,IF(C867="Mid Season",'Calculation Sheet Crop 1'!$M$8,IF(C867="Late Season Stage",'Calculation Sheet Crop 1'!$M$9,""))))</f>
        <v/>
      </c>
      <c r="F867">
        <f t="shared" si="170"/>
        <v>0</v>
      </c>
      <c r="P867">
        <f t="shared" si="171"/>
        <v>0</v>
      </c>
      <c r="Q867">
        <f t="shared" si="172"/>
        <v>0</v>
      </c>
      <c r="R867">
        <f t="shared" si="173"/>
        <v>0</v>
      </c>
      <c r="S867">
        <f t="shared" si="174"/>
        <v>0</v>
      </c>
      <c r="T867">
        <f t="shared" si="175"/>
        <v>0</v>
      </c>
      <c r="U867">
        <f t="shared" si="176"/>
        <v>0</v>
      </c>
      <c r="V867">
        <f t="shared" si="177"/>
        <v>0</v>
      </c>
      <c r="W867">
        <f t="shared" si="178"/>
        <v>0</v>
      </c>
      <c r="X867">
        <f t="shared" si="179"/>
        <v>0</v>
      </c>
      <c r="Y867">
        <f t="shared" si="180"/>
        <v>0</v>
      </c>
      <c r="Z867">
        <f t="shared" si="181"/>
        <v>0</v>
      </c>
      <c r="AA867">
        <f t="shared" si="182"/>
        <v>0</v>
      </c>
    </row>
    <row r="868" spans="2:27">
      <c r="B868" s="3">
        <v>43597</v>
      </c>
      <c r="C868" t="str">
        <f>IF(AND(B868&gt;='Calculation Sheet Crop 1'!$K$6,B868&lt;='Calculation Sheet Crop 1'!$L$6),"Initial Stage",IF(AND(B868+1&gt;'Calculation Sheet Crop 1'!$K$7,B868&lt;='Calculation Sheet Crop 1'!$L$7),"Crop Development Phase",IF(AND(B868+1&gt;'Calculation Sheet Crop 1'!$K$8,B868&lt;'Calculation Sheet Crop 1'!$L$8+1),"Mid Season",IF(AND(B868+1&gt;'Calculation Sheet Crop 1'!$K$9,B868-1&lt;'Calculation Sheet Crop 1'!$L$9),"Late Season Stage",""))))</f>
        <v/>
      </c>
      <c r="D868">
        <f>IF(MONTH(B868)=1,'General Calculation'!$E$22,IF(MONTH(B868)=2,'General Calculation'!$F$22,IF(MONTH(B868)=3,'General Calculation'!$G$22,IF(MONTH(B868)=4,'General Calculation'!$H$22,IF(MONTH(B868)=5,'General Calculation'!$I$22,IF(MONTH(B868)=6,'General Calculation'!$J$22,IF(MONTH(B868)=7,'General Calculation'!$K$22,IF(MONTH(B868)=8,'General Calculation'!$L$22,IF(MONTH(B868)=9,'General Calculation'!$M$22,IF(MONTH(B868)=10,'General Calculation'!$N$22,IF(MONTH(B868)=11,'General Calculation'!$O$22,IF(MONTH(B868)=12,'General Calculation'!$P$22,""))))))))))))</f>
        <v>5.4600000000000009</v>
      </c>
      <c r="E868" t="str">
        <f>IF(C868="Initial Stage",'Calculation Sheet Crop 1'!$M$6,IF(C868="Crop Development Phase",'Calculation Sheet Crop 1'!$M$7,IF(C868="Mid Season",'Calculation Sheet Crop 1'!$M$8,IF(C868="Late Season Stage",'Calculation Sheet Crop 1'!$M$9,""))))</f>
        <v/>
      </c>
      <c r="F868">
        <f t="shared" si="170"/>
        <v>0</v>
      </c>
      <c r="P868">
        <f t="shared" si="171"/>
        <v>0</v>
      </c>
      <c r="Q868">
        <f t="shared" si="172"/>
        <v>0</v>
      </c>
      <c r="R868">
        <f t="shared" si="173"/>
        <v>0</v>
      </c>
      <c r="S868">
        <f t="shared" si="174"/>
        <v>0</v>
      </c>
      <c r="T868">
        <f t="shared" si="175"/>
        <v>0</v>
      </c>
      <c r="U868">
        <f t="shared" si="176"/>
        <v>0</v>
      </c>
      <c r="V868">
        <f t="shared" si="177"/>
        <v>0</v>
      </c>
      <c r="W868">
        <f t="shared" si="178"/>
        <v>0</v>
      </c>
      <c r="X868">
        <f t="shared" si="179"/>
        <v>0</v>
      </c>
      <c r="Y868">
        <f t="shared" si="180"/>
        <v>0</v>
      </c>
      <c r="Z868">
        <f t="shared" si="181"/>
        <v>0</v>
      </c>
      <c r="AA868">
        <f t="shared" si="182"/>
        <v>0</v>
      </c>
    </row>
    <row r="869" spans="2:27">
      <c r="B869" s="3">
        <v>43598</v>
      </c>
      <c r="C869" t="str">
        <f>IF(AND(B869&gt;='Calculation Sheet Crop 1'!$K$6,B869&lt;='Calculation Sheet Crop 1'!$L$6),"Initial Stage",IF(AND(B869+1&gt;'Calculation Sheet Crop 1'!$K$7,B869&lt;='Calculation Sheet Crop 1'!$L$7),"Crop Development Phase",IF(AND(B869+1&gt;'Calculation Sheet Crop 1'!$K$8,B869&lt;'Calculation Sheet Crop 1'!$L$8+1),"Mid Season",IF(AND(B869+1&gt;'Calculation Sheet Crop 1'!$K$9,B869-1&lt;'Calculation Sheet Crop 1'!$L$9),"Late Season Stage",""))))</f>
        <v/>
      </c>
      <c r="D869">
        <f>IF(MONTH(B869)=1,'General Calculation'!$E$22,IF(MONTH(B869)=2,'General Calculation'!$F$22,IF(MONTH(B869)=3,'General Calculation'!$G$22,IF(MONTH(B869)=4,'General Calculation'!$H$22,IF(MONTH(B869)=5,'General Calculation'!$I$22,IF(MONTH(B869)=6,'General Calculation'!$J$22,IF(MONTH(B869)=7,'General Calculation'!$K$22,IF(MONTH(B869)=8,'General Calculation'!$L$22,IF(MONTH(B869)=9,'General Calculation'!$M$22,IF(MONTH(B869)=10,'General Calculation'!$N$22,IF(MONTH(B869)=11,'General Calculation'!$O$22,IF(MONTH(B869)=12,'General Calculation'!$P$22,""))))))))))))</f>
        <v>5.4600000000000009</v>
      </c>
      <c r="E869" t="str">
        <f>IF(C869="Initial Stage",'Calculation Sheet Crop 1'!$M$6,IF(C869="Crop Development Phase",'Calculation Sheet Crop 1'!$M$7,IF(C869="Mid Season",'Calculation Sheet Crop 1'!$M$8,IF(C869="Late Season Stage",'Calculation Sheet Crop 1'!$M$9,""))))</f>
        <v/>
      </c>
      <c r="F869">
        <f t="shared" si="170"/>
        <v>0</v>
      </c>
      <c r="P869">
        <f t="shared" si="171"/>
        <v>0</v>
      </c>
      <c r="Q869">
        <f t="shared" si="172"/>
        <v>0</v>
      </c>
      <c r="R869">
        <f t="shared" si="173"/>
        <v>0</v>
      </c>
      <c r="S869">
        <f t="shared" si="174"/>
        <v>0</v>
      </c>
      <c r="T869">
        <f t="shared" si="175"/>
        <v>0</v>
      </c>
      <c r="U869">
        <f t="shared" si="176"/>
        <v>0</v>
      </c>
      <c r="V869">
        <f t="shared" si="177"/>
        <v>0</v>
      </c>
      <c r="W869">
        <f t="shared" si="178"/>
        <v>0</v>
      </c>
      <c r="X869">
        <f t="shared" si="179"/>
        <v>0</v>
      </c>
      <c r="Y869">
        <f t="shared" si="180"/>
        <v>0</v>
      </c>
      <c r="Z869">
        <f t="shared" si="181"/>
        <v>0</v>
      </c>
      <c r="AA869">
        <f t="shared" si="182"/>
        <v>0</v>
      </c>
    </row>
    <row r="870" spans="2:27">
      <c r="B870" s="3">
        <v>43599</v>
      </c>
      <c r="C870" t="str">
        <f>IF(AND(B870&gt;='Calculation Sheet Crop 1'!$K$6,B870&lt;='Calculation Sheet Crop 1'!$L$6),"Initial Stage",IF(AND(B870+1&gt;'Calculation Sheet Crop 1'!$K$7,B870&lt;='Calculation Sheet Crop 1'!$L$7),"Crop Development Phase",IF(AND(B870+1&gt;'Calculation Sheet Crop 1'!$K$8,B870&lt;'Calculation Sheet Crop 1'!$L$8+1),"Mid Season",IF(AND(B870+1&gt;'Calculation Sheet Crop 1'!$K$9,B870-1&lt;'Calculation Sheet Crop 1'!$L$9),"Late Season Stage",""))))</f>
        <v/>
      </c>
      <c r="D870">
        <f>IF(MONTH(B870)=1,'General Calculation'!$E$22,IF(MONTH(B870)=2,'General Calculation'!$F$22,IF(MONTH(B870)=3,'General Calculation'!$G$22,IF(MONTH(B870)=4,'General Calculation'!$H$22,IF(MONTH(B870)=5,'General Calculation'!$I$22,IF(MONTH(B870)=6,'General Calculation'!$J$22,IF(MONTH(B870)=7,'General Calculation'!$K$22,IF(MONTH(B870)=8,'General Calculation'!$L$22,IF(MONTH(B870)=9,'General Calculation'!$M$22,IF(MONTH(B870)=10,'General Calculation'!$N$22,IF(MONTH(B870)=11,'General Calculation'!$O$22,IF(MONTH(B870)=12,'General Calculation'!$P$22,""))))))))))))</f>
        <v>5.4600000000000009</v>
      </c>
      <c r="E870" t="str">
        <f>IF(C870="Initial Stage",'Calculation Sheet Crop 1'!$M$6,IF(C870="Crop Development Phase",'Calculation Sheet Crop 1'!$M$7,IF(C870="Mid Season",'Calculation Sheet Crop 1'!$M$8,IF(C870="Late Season Stage",'Calculation Sheet Crop 1'!$M$9,""))))</f>
        <v/>
      </c>
      <c r="F870">
        <f t="shared" si="170"/>
        <v>0</v>
      </c>
      <c r="P870">
        <f t="shared" si="171"/>
        <v>0</v>
      </c>
      <c r="Q870">
        <f t="shared" si="172"/>
        <v>0</v>
      </c>
      <c r="R870">
        <f t="shared" si="173"/>
        <v>0</v>
      </c>
      <c r="S870">
        <f t="shared" si="174"/>
        <v>0</v>
      </c>
      <c r="T870">
        <f t="shared" si="175"/>
        <v>0</v>
      </c>
      <c r="U870">
        <f t="shared" si="176"/>
        <v>0</v>
      </c>
      <c r="V870">
        <f t="shared" si="177"/>
        <v>0</v>
      </c>
      <c r="W870">
        <f t="shared" si="178"/>
        <v>0</v>
      </c>
      <c r="X870">
        <f t="shared" si="179"/>
        <v>0</v>
      </c>
      <c r="Y870">
        <f t="shared" si="180"/>
        <v>0</v>
      </c>
      <c r="Z870">
        <f t="shared" si="181"/>
        <v>0</v>
      </c>
      <c r="AA870">
        <f t="shared" si="182"/>
        <v>0</v>
      </c>
    </row>
    <row r="871" spans="2:27">
      <c r="B871" s="3">
        <v>43600</v>
      </c>
      <c r="C871" t="str">
        <f>IF(AND(B871&gt;='Calculation Sheet Crop 1'!$K$6,B871&lt;='Calculation Sheet Crop 1'!$L$6),"Initial Stage",IF(AND(B871+1&gt;'Calculation Sheet Crop 1'!$K$7,B871&lt;='Calculation Sheet Crop 1'!$L$7),"Crop Development Phase",IF(AND(B871+1&gt;'Calculation Sheet Crop 1'!$K$8,B871&lt;'Calculation Sheet Crop 1'!$L$8+1),"Mid Season",IF(AND(B871+1&gt;'Calculation Sheet Crop 1'!$K$9,B871-1&lt;'Calculation Sheet Crop 1'!$L$9),"Late Season Stage",""))))</f>
        <v/>
      </c>
      <c r="D871">
        <f>IF(MONTH(B871)=1,'General Calculation'!$E$22,IF(MONTH(B871)=2,'General Calculation'!$F$22,IF(MONTH(B871)=3,'General Calculation'!$G$22,IF(MONTH(B871)=4,'General Calculation'!$H$22,IF(MONTH(B871)=5,'General Calculation'!$I$22,IF(MONTH(B871)=6,'General Calculation'!$J$22,IF(MONTH(B871)=7,'General Calculation'!$K$22,IF(MONTH(B871)=8,'General Calculation'!$L$22,IF(MONTH(B871)=9,'General Calculation'!$M$22,IF(MONTH(B871)=10,'General Calculation'!$N$22,IF(MONTH(B871)=11,'General Calculation'!$O$22,IF(MONTH(B871)=12,'General Calculation'!$P$22,""))))))))))))</f>
        <v>5.4600000000000009</v>
      </c>
      <c r="E871" t="str">
        <f>IF(C871="Initial Stage",'Calculation Sheet Crop 1'!$M$6,IF(C871="Crop Development Phase",'Calculation Sheet Crop 1'!$M$7,IF(C871="Mid Season",'Calculation Sheet Crop 1'!$M$8,IF(C871="Late Season Stage",'Calculation Sheet Crop 1'!$M$9,""))))</f>
        <v/>
      </c>
      <c r="F871">
        <f t="shared" si="170"/>
        <v>0</v>
      </c>
      <c r="P871">
        <f t="shared" si="171"/>
        <v>0</v>
      </c>
      <c r="Q871">
        <f t="shared" si="172"/>
        <v>0</v>
      </c>
      <c r="R871">
        <f t="shared" si="173"/>
        <v>0</v>
      </c>
      <c r="S871">
        <f t="shared" si="174"/>
        <v>0</v>
      </c>
      <c r="T871">
        <f t="shared" si="175"/>
        <v>0</v>
      </c>
      <c r="U871">
        <f t="shared" si="176"/>
        <v>0</v>
      </c>
      <c r="V871">
        <f t="shared" si="177"/>
        <v>0</v>
      </c>
      <c r="W871">
        <f t="shared" si="178"/>
        <v>0</v>
      </c>
      <c r="X871">
        <f t="shared" si="179"/>
        <v>0</v>
      </c>
      <c r="Y871">
        <f t="shared" si="180"/>
        <v>0</v>
      </c>
      <c r="Z871">
        <f t="shared" si="181"/>
        <v>0</v>
      </c>
      <c r="AA871">
        <f t="shared" si="182"/>
        <v>0</v>
      </c>
    </row>
    <row r="872" spans="2:27">
      <c r="B872" s="3">
        <v>43601</v>
      </c>
      <c r="C872" t="str">
        <f>IF(AND(B872&gt;='Calculation Sheet Crop 1'!$K$6,B872&lt;='Calculation Sheet Crop 1'!$L$6),"Initial Stage",IF(AND(B872+1&gt;'Calculation Sheet Crop 1'!$K$7,B872&lt;='Calculation Sheet Crop 1'!$L$7),"Crop Development Phase",IF(AND(B872+1&gt;'Calculation Sheet Crop 1'!$K$8,B872&lt;'Calculation Sheet Crop 1'!$L$8+1),"Mid Season",IF(AND(B872+1&gt;'Calculation Sheet Crop 1'!$K$9,B872-1&lt;'Calculation Sheet Crop 1'!$L$9),"Late Season Stage",""))))</f>
        <v/>
      </c>
      <c r="D872">
        <f>IF(MONTH(B872)=1,'General Calculation'!$E$22,IF(MONTH(B872)=2,'General Calculation'!$F$22,IF(MONTH(B872)=3,'General Calculation'!$G$22,IF(MONTH(B872)=4,'General Calculation'!$H$22,IF(MONTH(B872)=5,'General Calculation'!$I$22,IF(MONTH(B872)=6,'General Calculation'!$J$22,IF(MONTH(B872)=7,'General Calculation'!$K$22,IF(MONTH(B872)=8,'General Calculation'!$L$22,IF(MONTH(B872)=9,'General Calculation'!$M$22,IF(MONTH(B872)=10,'General Calculation'!$N$22,IF(MONTH(B872)=11,'General Calculation'!$O$22,IF(MONTH(B872)=12,'General Calculation'!$P$22,""))))))))))))</f>
        <v>5.4600000000000009</v>
      </c>
      <c r="E872" t="str">
        <f>IF(C872="Initial Stage",'Calculation Sheet Crop 1'!$M$6,IF(C872="Crop Development Phase",'Calculation Sheet Crop 1'!$M$7,IF(C872="Mid Season",'Calculation Sheet Crop 1'!$M$8,IF(C872="Late Season Stage",'Calculation Sheet Crop 1'!$M$9,""))))</f>
        <v/>
      </c>
      <c r="F872">
        <f t="shared" si="170"/>
        <v>0</v>
      </c>
      <c r="P872">
        <f t="shared" si="171"/>
        <v>0</v>
      </c>
      <c r="Q872">
        <f t="shared" si="172"/>
        <v>0</v>
      </c>
      <c r="R872">
        <f t="shared" si="173"/>
        <v>0</v>
      </c>
      <c r="S872">
        <f t="shared" si="174"/>
        <v>0</v>
      </c>
      <c r="T872">
        <f t="shared" si="175"/>
        <v>0</v>
      </c>
      <c r="U872">
        <f t="shared" si="176"/>
        <v>0</v>
      </c>
      <c r="V872">
        <f t="shared" si="177"/>
        <v>0</v>
      </c>
      <c r="W872">
        <f t="shared" si="178"/>
        <v>0</v>
      </c>
      <c r="X872">
        <f t="shared" si="179"/>
        <v>0</v>
      </c>
      <c r="Y872">
        <f t="shared" si="180"/>
        <v>0</v>
      </c>
      <c r="Z872">
        <f t="shared" si="181"/>
        <v>0</v>
      </c>
      <c r="AA872">
        <f t="shared" si="182"/>
        <v>0</v>
      </c>
    </row>
    <row r="873" spans="2:27">
      <c r="B873" s="3">
        <v>43602</v>
      </c>
      <c r="C873" t="str">
        <f>IF(AND(B873&gt;='Calculation Sheet Crop 1'!$K$6,B873&lt;='Calculation Sheet Crop 1'!$L$6),"Initial Stage",IF(AND(B873+1&gt;'Calculation Sheet Crop 1'!$K$7,B873&lt;='Calculation Sheet Crop 1'!$L$7),"Crop Development Phase",IF(AND(B873+1&gt;'Calculation Sheet Crop 1'!$K$8,B873&lt;'Calculation Sheet Crop 1'!$L$8+1),"Mid Season",IF(AND(B873+1&gt;'Calculation Sheet Crop 1'!$K$9,B873-1&lt;'Calculation Sheet Crop 1'!$L$9),"Late Season Stage",""))))</f>
        <v/>
      </c>
      <c r="D873">
        <f>IF(MONTH(B873)=1,'General Calculation'!$E$22,IF(MONTH(B873)=2,'General Calculation'!$F$22,IF(MONTH(B873)=3,'General Calculation'!$G$22,IF(MONTH(B873)=4,'General Calculation'!$H$22,IF(MONTH(B873)=5,'General Calculation'!$I$22,IF(MONTH(B873)=6,'General Calculation'!$J$22,IF(MONTH(B873)=7,'General Calculation'!$K$22,IF(MONTH(B873)=8,'General Calculation'!$L$22,IF(MONTH(B873)=9,'General Calculation'!$M$22,IF(MONTH(B873)=10,'General Calculation'!$N$22,IF(MONTH(B873)=11,'General Calculation'!$O$22,IF(MONTH(B873)=12,'General Calculation'!$P$22,""))))))))))))</f>
        <v>5.4600000000000009</v>
      </c>
      <c r="E873" t="str">
        <f>IF(C873="Initial Stage",'Calculation Sheet Crop 1'!$M$6,IF(C873="Crop Development Phase",'Calculation Sheet Crop 1'!$M$7,IF(C873="Mid Season",'Calculation Sheet Crop 1'!$M$8,IF(C873="Late Season Stage",'Calculation Sheet Crop 1'!$M$9,""))))</f>
        <v/>
      </c>
      <c r="F873">
        <f t="shared" si="170"/>
        <v>0</v>
      </c>
      <c r="P873">
        <f t="shared" si="171"/>
        <v>0</v>
      </c>
      <c r="Q873">
        <f t="shared" si="172"/>
        <v>0</v>
      </c>
      <c r="R873">
        <f t="shared" si="173"/>
        <v>0</v>
      </c>
      <c r="S873">
        <f t="shared" si="174"/>
        <v>0</v>
      </c>
      <c r="T873">
        <f t="shared" si="175"/>
        <v>0</v>
      </c>
      <c r="U873">
        <f t="shared" si="176"/>
        <v>0</v>
      </c>
      <c r="V873">
        <f t="shared" si="177"/>
        <v>0</v>
      </c>
      <c r="W873">
        <f t="shared" si="178"/>
        <v>0</v>
      </c>
      <c r="X873">
        <f t="shared" si="179"/>
        <v>0</v>
      </c>
      <c r="Y873">
        <f t="shared" si="180"/>
        <v>0</v>
      </c>
      <c r="Z873">
        <f t="shared" si="181"/>
        <v>0</v>
      </c>
      <c r="AA873">
        <f t="shared" si="182"/>
        <v>0</v>
      </c>
    </row>
    <row r="874" spans="2:27">
      <c r="B874" s="3">
        <v>43603</v>
      </c>
      <c r="C874" t="str">
        <f>IF(AND(B874&gt;='Calculation Sheet Crop 1'!$K$6,B874&lt;='Calculation Sheet Crop 1'!$L$6),"Initial Stage",IF(AND(B874+1&gt;'Calculation Sheet Crop 1'!$K$7,B874&lt;='Calculation Sheet Crop 1'!$L$7),"Crop Development Phase",IF(AND(B874+1&gt;'Calculation Sheet Crop 1'!$K$8,B874&lt;'Calculation Sheet Crop 1'!$L$8+1),"Mid Season",IF(AND(B874+1&gt;'Calculation Sheet Crop 1'!$K$9,B874-1&lt;'Calculation Sheet Crop 1'!$L$9),"Late Season Stage",""))))</f>
        <v/>
      </c>
      <c r="D874">
        <f>IF(MONTH(B874)=1,'General Calculation'!$E$22,IF(MONTH(B874)=2,'General Calculation'!$F$22,IF(MONTH(B874)=3,'General Calculation'!$G$22,IF(MONTH(B874)=4,'General Calculation'!$H$22,IF(MONTH(B874)=5,'General Calculation'!$I$22,IF(MONTH(B874)=6,'General Calculation'!$J$22,IF(MONTH(B874)=7,'General Calculation'!$K$22,IF(MONTH(B874)=8,'General Calculation'!$L$22,IF(MONTH(B874)=9,'General Calculation'!$M$22,IF(MONTH(B874)=10,'General Calculation'!$N$22,IF(MONTH(B874)=11,'General Calculation'!$O$22,IF(MONTH(B874)=12,'General Calculation'!$P$22,""))))))))))))</f>
        <v>5.4600000000000009</v>
      </c>
      <c r="E874" t="str">
        <f>IF(C874="Initial Stage",'Calculation Sheet Crop 1'!$M$6,IF(C874="Crop Development Phase",'Calculation Sheet Crop 1'!$M$7,IF(C874="Mid Season",'Calculation Sheet Crop 1'!$M$8,IF(C874="Late Season Stage",'Calculation Sheet Crop 1'!$M$9,""))))</f>
        <v/>
      </c>
      <c r="F874">
        <f t="shared" si="170"/>
        <v>0</v>
      </c>
      <c r="P874">
        <f t="shared" si="171"/>
        <v>0</v>
      </c>
      <c r="Q874">
        <f t="shared" si="172"/>
        <v>0</v>
      </c>
      <c r="R874">
        <f t="shared" si="173"/>
        <v>0</v>
      </c>
      <c r="S874">
        <f t="shared" si="174"/>
        <v>0</v>
      </c>
      <c r="T874">
        <f t="shared" si="175"/>
        <v>0</v>
      </c>
      <c r="U874">
        <f t="shared" si="176"/>
        <v>0</v>
      </c>
      <c r="V874">
        <f t="shared" si="177"/>
        <v>0</v>
      </c>
      <c r="W874">
        <f t="shared" si="178"/>
        <v>0</v>
      </c>
      <c r="X874">
        <f t="shared" si="179"/>
        <v>0</v>
      </c>
      <c r="Y874">
        <f t="shared" si="180"/>
        <v>0</v>
      </c>
      <c r="Z874">
        <f t="shared" si="181"/>
        <v>0</v>
      </c>
      <c r="AA874">
        <f t="shared" si="182"/>
        <v>0</v>
      </c>
    </row>
    <row r="875" spans="2:27">
      <c r="B875" s="3">
        <v>43604</v>
      </c>
      <c r="C875" t="str">
        <f>IF(AND(B875&gt;='Calculation Sheet Crop 1'!$K$6,B875&lt;='Calculation Sheet Crop 1'!$L$6),"Initial Stage",IF(AND(B875+1&gt;'Calculation Sheet Crop 1'!$K$7,B875&lt;='Calculation Sheet Crop 1'!$L$7),"Crop Development Phase",IF(AND(B875+1&gt;'Calculation Sheet Crop 1'!$K$8,B875&lt;'Calculation Sheet Crop 1'!$L$8+1),"Mid Season",IF(AND(B875+1&gt;'Calculation Sheet Crop 1'!$K$9,B875-1&lt;'Calculation Sheet Crop 1'!$L$9),"Late Season Stage",""))))</f>
        <v/>
      </c>
      <c r="D875">
        <f>IF(MONTH(B875)=1,'General Calculation'!$E$22,IF(MONTH(B875)=2,'General Calculation'!$F$22,IF(MONTH(B875)=3,'General Calculation'!$G$22,IF(MONTH(B875)=4,'General Calculation'!$H$22,IF(MONTH(B875)=5,'General Calculation'!$I$22,IF(MONTH(B875)=6,'General Calculation'!$J$22,IF(MONTH(B875)=7,'General Calculation'!$K$22,IF(MONTH(B875)=8,'General Calculation'!$L$22,IF(MONTH(B875)=9,'General Calculation'!$M$22,IF(MONTH(B875)=10,'General Calculation'!$N$22,IF(MONTH(B875)=11,'General Calculation'!$O$22,IF(MONTH(B875)=12,'General Calculation'!$P$22,""))))))))))))</f>
        <v>5.4600000000000009</v>
      </c>
      <c r="E875" t="str">
        <f>IF(C875="Initial Stage",'Calculation Sheet Crop 1'!$M$6,IF(C875="Crop Development Phase",'Calculation Sheet Crop 1'!$M$7,IF(C875="Mid Season",'Calculation Sheet Crop 1'!$M$8,IF(C875="Late Season Stage",'Calculation Sheet Crop 1'!$M$9,""))))</f>
        <v/>
      </c>
      <c r="F875">
        <f t="shared" si="170"/>
        <v>0</v>
      </c>
      <c r="P875">
        <f t="shared" si="171"/>
        <v>0</v>
      </c>
      <c r="Q875">
        <f t="shared" si="172"/>
        <v>0</v>
      </c>
      <c r="R875">
        <f t="shared" si="173"/>
        <v>0</v>
      </c>
      <c r="S875">
        <f t="shared" si="174"/>
        <v>0</v>
      </c>
      <c r="T875">
        <f t="shared" si="175"/>
        <v>0</v>
      </c>
      <c r="U875">
        <f t="shared" si="176"/>
        <v>0</v>
      </c>
      <c r="V875">
        <f t="shared" si="177"/>
        <v>0</v>
      </c>
      <c r="W875">
        <f t="shared" si="178"/>
        <v>0</v>
      </c>
      <c r="X875">
        <f t="shared" si="179"/>
        <v>0</v>
      </c>
      <c r="Y875">
        <f t="shared" si="180"/>
        <v>0</v>
      </c>
      <c r="Z875">
        <f t="shared" si="181"/>
        <v>0</v>
      </c>
      <c r="AA875">
        <f t="shared" si="182"/>
        <v>0</v>
      </c>
    </row>
    <row r="876" spans="2:27">
      <c r="B876" s="3">
        <v>43605</v>
      </c>
      <c r="C876" t="str">
        <f>IF(AND(B876&gt;='Calculation Sheet Crop 1'!$K$6,B876&lt;='Calculation Sheet Crop 1'!$L$6),"Initial Stage",IF(AND(B876+1&gt;'Calculation Sheet Crop 1'!$K$7,B876&lt;='Calculation Sheet Crop 1'!$L$7),"Crop Development Phase",IF(AND(B876+1&gt;'Calculation Sheet Crop 1'!$K$8,B876&lt;'Calculation Sheet Crop 1'!$L$8+1),"Mid Season",IF(AND(B876+1&gt;'Calculation Sheet Crop 1'!$K$9,B876-1&lt;'Calculation Sheet Crop 1'!$L$9),"Late Season Stage",""))))</f>
        <v/>
      </c>
      <c r="D876">
        <f>IF(MONTH(B876)=1,'General Calculation'!$E$22,IF(MONTH(B876)=2,'General Calculation'!$F$22,IF(MONTH(B876)=3,'General Calculation'!$G$22,IF(MONTH(B876)=4,'General Calculation'!$H$22,IF(MONTH(B876)=5,'General Calculation'!$I$22,IF(MONTH(B876)=6,'General Calculation'!$J$22,IF(MONTH(B876)=7,'General Calculation'!$K$22,IF(MONTH(B876)=8,'General Calculation'!$L$22,IF(MONTH(B876)=9,'General Calculation'!$M$22,IF(MONTH(B876)=10,'General Calculation'!$N$22,IF(MONTH(B876)=11,'General Calculation'!$O$22,IF(MONTH(B876)=12,'General Calculation'!$P$22,""))))))))))))</f>
        <v>5.4600000000000009</v>
      </c>
      <c r="E876" t="str">
        <f>IF(C876="Initial Stage",'Calculation Sheet Crop 1'!$M$6,IF(C876="Crop Development Phase",'Calculation Sheet Crop 1'!$M$7,IF(C876="Mid Season",'Calculation Sheet Crop 1'!$M$8,IF(C876="Late Season Stage",'Calculation Sheet Crop 1'!$M$9,""))))</f>
        <v/>
      </c>
      <c r="F876">
        <f t="shared" si="170"/>
        <v>0</v>
      </c>
      <c r="P876">
        <f t="shared" si="171"/>
        <v>0</v>
      </c>
      <c r="Q876">
        <f t="shared" si="172"/>
        <v>0</v>
      </c>
      <c r="R876">
        <f t="shared" si="173"/>
        <v>0</v>
      </c>
      <c r="S876">
        <f t="shared" si="174"/>
        <v>0</v>
      </c>
      <c r="T876">
        <f t="shared" si="175"/>
        <v>0</v>
      </c>
      <c r="U876">
        <f t="shared" si="176"/>
        <v>0</v>
      </c>
      <c r="V876">
        <f t="shared" si="177"/>
        <v>0</v>
      </c>
      <c r="W876">
        <f t="shared" si="178"/>
        <v>0</v>
      </c>
      <c r="X876">
        <f t="shared" si="179"/>
        <v>0</v>
      </c>
      <c r="Y876">
        <f t="shared" si="180"/>
        <v>0</v>
      </c>
      <c r="Z876">
        <f t="shared" si="181"/>
        <v>0</v>
      </c>
      <c r="AA876">
        <f t="shared" si="182"/>
        <v>0</v>
      </c>
    </row>
    <row r="877" spans="2:27">
      <c r="B877" s="3">
        <v>43606</v>
      </c>
      <c r="C877" t="str">
        <f>IF(AND(B877&gt;='Calculation Sheet Crop 1'!$K$6,B877&lt;='Calculation Sheet Crop 1'!$L$6),"Initial Stage",IF(AND(B877+1&gt;'Calculation Sheet Crop 1'!$K$7,B877&lt;='Calculation Sheet Crop 1'!$L$7),"Crop Development Phase",IF(AND(B877+1&gt;'Calculation Sheet Crop 1'!$K$8,B877&lt;'Calculation Sheet Crop 1'!$L$8+1),"Mid Season",IF(AND(B877+1&gt;'Calculation Sheet Crop 1'!$K$9,B877-1&lt;'Calculation Sheet Crop 1'!$L$9),"Late Season Stage",""))))</f>
        <v/>
      </c>
      <c r="D877">
        <f>IF(MONTH(B877)=1,'General Calculation'!$E$22,IF(MONTH(B877)=2,'General Calculation'!$F$22,IF(MONTH(B877)=3,'General Calculation'!$G$22,IF(MONTH(B877)=4,'General Calculation'!$H$22,IF(MONTH(B877)=5,'General Calculation'!$I$22,IF(MONTH(B877)=6,'General Calculation'!$J$22,IF(MONTH(B877)=7,'General Calculation'!$K$22,IF(MONTH(B877)=8,'General Calculation'!$L$22,IF(MONTH(B877)=9,'General Calculation'!$M$22,IF(MONTH(B877)=10,'General Calculation'!$N$22,IF(MONTH(B877)=11,'General Calculation'!$O$22,IF(MONTH(B877)=12,'General Calculation'!$P$22,""))))))))))))</f>
        <v>5.4600000000000009</v>
      </c>
      <c r="E877" t="str">
        <f>IF(C877="Initial Stage",'Calculation Sheet Crop 1'!$M$6,IF(C877="Crop Development Phase",'Calculation Sheet Crop 1'!$M$7,IF(C877="Mid Season",'Calculation Sheet Crop 1'!$M$8,IF(C877="Late Season Stage",'Calculation Sheet Crop 1'!$M$9,""))))</f>
        <v/>
      </c>
      <c r="F877">
        <f t="shared" si="170"/>
        <v>0</v>
      </c>
      <c r="P877">
        <f t="shared" si="171"/>
        <v>0</v>
      </c>
      <c r="Q877">
        <f t="shared" si="172"/>
        <v>0</v>
      </c>
      <c r="R877">
        <f t="shared" si="173"/>
        <v>0</v>
      </c>
      <c r="S877">
        <f t="shared" si="174"/>
        <v>0</v>
      </c>
      <c r="T877">
        <f t="shared" si="175"/>
        <v>0</v>
      </c>
      <c r="U877">
        <f t="shared" si="176"/>
        <v>0</v>
      </c>
      <c r="V877">
        <f t="shared" si="177"/>
        <v>0</v>
      </c>
      <c r="W877">
        <f t="shared" si="178"/>
        <v>0</v>
      </c>
      <c r="X877">
        <f t="shared" si="179"/>
        <v>0</v>
      </c>
      <c r="Y877">
        <f t="shared" si="180"/>
        <v>0</v>
      </c>
      <c r="Z877">
        <f t="shared" si="181"/>
        <v>0</v>
      </c>
      <c r="AA877">
        <f t="shared" si="182"/>
        <v>0</v>
      </c>
    </row>
    <row r="878" spans="2:27">
      <c r="B878" s="3">
        <v>43607</v>
      </c>
      <c r="C878" t="str">
        <f>IF(AND(B878&gt;='Calculation Sheet Crop 1'!$K$6,B878&lt;='Calculation Sheet Crop 1'!$L$6),"Initial Stage",IF(AND(B878+1&gt;'Calculation Sheet Crop 1'!$K$7,B878&lt;='Calculation Sheet Crop 1'!$L$7),"Crop Development Phase",IF(AND(B878+1&gt;'Calculation Sheet Crop 1'!$K$8,B878&lt;'Calculation Sheet Crop 1'!$L$8+1),"Mid Season",IF(AND(B878+1&gt;'Calculation Sheet Crop 1'!$K$9,B878-1&lt;'Calculation Sheet Crop 1'!$L$9),"Late Season Stage",""))))</f>
        <v/>
      </c>
      <c r="D878">
        <f>IF(MONTH(B878)=1,'General Calculation'!$E$22,IF(MONTH(B878)=2,'General Calculation'!$F$22,IF(MONTH(B878)=3,'General Calculation'!$G$22,IF(MONTH(B878)=4,'General Calculation'!$H$22,IF(MONTH(B878)=5,'General Calculation'!$I$22,IF(MONTH(B878)=6,'General Calculation'!$J$22,IF(MONTH(B878)=7,'General Calculation'!$K$22,IF(MONTH(B878)=8,'General Calculation'!$L$22,IF(MONTH(B878)=9,'General Calculation'!$M$22,IF(MONTH(B878)=10,'General Calculation'!$N$22,IF(MONTH(B878)=11,'General Calculation'!$O$22,IF(MONTH(B878)=12,'General Calculation'!$P$22,""))))))))))))</f>
        <v>5.4600000000000009</v>
      </c>
      <c r="E878" t="str">
        <f>IF(C878="Initial Stage",'Calculation Sheet Crop 1'!$M$6,IF(C878="Crop Development Phase",'Calculation Sheet Crop 1'!$M$7,IF(C878="Mid Season",'Calculation Sheet Crop 1'!$M$8,IF(C878="Late Season Stage",'Calculation Sheet Crop 1'!$M$9,""))))</f>
        <v/>
      </c>
      <c r="F878">
        <f t="shared" si="170"/>
        <v>0</v>
      </c>
      <c r="P878">
        <f t="shared" si="171"/>
        <v>0</v>
      </c>
      <c r="Q878">
        <f t="shared" si="172"/>
        <v>0</v>
      </c>
      <c r="R878">
        <f t="shared" si="173"/>
        <v>0</v>
      </c>
      <c r="S878">
        <f t="shared" si="174"/>
        <v>0</v>
      </c>
      <c r="T878">
        <f t="shared" si="175"/>
        <v>0</v>
      </c>
      <c r="U878">
        <f t="shared" si="176"/>
        <v>0</v>
      </c>
      <c r="V878">
        <f t="shared" si="177"/>
        <v>0</v>
      </c>
      <c r="W878">
        <f t="shared" si="178"/>
        <v>0</v>
      </c>
      <c r="X878">
        <f t="shared" si="179"/>
        <v>0</v>
      </c>
      <c r="Y878">
        <f t="shared" si="180"/>
        <v>0</v>
      </c>
      <c r="Z878">
        <f t="shared" si="181"/>
        <v>0</v>
      </c>
      <c r="AA878">
        <f t="shared" si="182"/>
        <v>0</v>
      </c>
    </row>
    <row r="879" spans="2:27">
      <c r="B879" s="3">
        <v>43608</v>
      </c>
      <c r="C879" t="str">
        <f>IF(AND(B879&gt;='Calculation Sheet Crop 1'!$K$6,B879&lt;='Calculation Sheet Crop 1'!$L$6),"Initial Stage",IF(AND(B879+1&gt;'Calculation Sheet Crop 1'!$K$7,B879&lt;='Calculation Sheet Crop 1'!$L$7),"Crop Development Phase",IF(AND(B879+1&gt;'Calculation Sheet Crop 1'!$K$8,B879&lt;'Calculation Sheet Crop 1'!$L$8+1),"Mid Season",IF(AND(B879+1&gt;'Calculation Sheet Crop 1'!$K$9,B879-1&lt;'Calculation Sheet Crop 1'!$L$9),"Late Season Stage",""))))</f>
        <v/>
      </c>
      <c r="D879">
        <f>IF(MONTH(B879)=1,'General Calculation'!$E$22,IF(MONTH(B879)=2,'General Calculation'!$F$22,IF(MONTH(B879)=3,'General Calculation'!$G$22,IF(MONTH(B879)=4,'General Calculation'!$H$22,IF(MONTH(B879)=5,'General Calculation'!$I$22,IF(MONTH(B879)=6,'General Calculation'!$J$22,IF(MONTH(B879)=7,'General Calculation'!$K$22,IF(MONTH(B879)=8,'General Calculation'!$L$22,IF(MONTH(B879)=9,'General Calculation'!$M$22,IF(MONTH(B879)=10,'General Calculation'!$N$22,IF(MONTH(B879)=11,'General Calculation'!$O$22,IF(MONTH(B879)=12,'General Calculation'!$P$22,""))))))))))))</f>
        <v>5.4600000000000009</v>
      </c>
      <c r="E879" t="str">
        <f>IF(C879="Initial Stage",'Calculation Sheet Crop 1'!$M$6,IF(C879="Crop Development Phase",'Calculation Sheet Crop 1'!$M$7,IF(C879="Mid Season",'Calculation Sheet Crop 1'!$M$8,IF(C879="Late Season Stage",'Calculation Sheet Crop 1'!$M$9,""))))</f>
        <v/>
      </c>
      <c r="F879">
        <f t="shared" si="170"/>
        <v>0</v>
      </c>
      <c r="P879">
        <f t="shared" si="171"/>
        <v>0</v>
      </c>
      <c r="Q879">
        <f t="shared" si="172"/>
        <v>0</v>
      </c>
      <c r="R879">
        <f t="shared" si="173"/>
        <v>0</v>
      </c>
      <c r="S879">
        <f t="shared" si="174"/>
        <v>0</v>
      </c>
      <c r="T879">
        <f t="shared" si="175"/>
        <v>0</v>
      </c>
      <c r="U879">
        <f t="shared" si="176"/>
        <v>0</v>
      </c>
      <c r="V879">
        <f t="shared" si="177"/>
        <v>0</v>
      </c>
      <c r="W879">
        <f t="shared" si="178"/>
        <v>0</v>
      </c>
      <c r="X879">
        <f t="shared" si="179"/>
        <v>0</v>
      </c>
      <c r="Y879">
        <f t="shared" si="180"/>
        <v>0</v>
      </c>
      <c r="Z879">
        <f t="shared" si="181"/>
        <v>0</v>
      </c>
      <c r="AA879">
        <f t="shared" si="182"/>
        <v>0</v>
      </c>
    </row>
    <row r="880" spans="2:27">
      <c r="B880" s="3">
        <v>43609</v>
      </c>
      <c r="C880" t="str">
        <f>IF(AND(B880&gt;='Calculation Sheet Crop 1'!$K$6,B880&lt;='Calculation Sheet Crop 1'!$L$6),"Initial Stage",IF(AND(B880+1&gt;'Calculation Sheet Crop 1'!$K$7,B880&lt;='Calculation Sheet Crop 1'!$L$7),"Crop Development Phase",IF(AND(B880+1&gt;'Calculation Sheet Crop 1'!$K$8,B880&lt;'Calculation Sheet Crop 1'!$L$8+1),"Mid Season",IF(AND(B880+1&gt;'Calculation Sheet Crop 1'!$K$9,B880-1&lt;'Calculation Sheet Crop 1'!$L$9),"Late Season Stage",""))))</f>
        <v/>
      </c>
      <c r="D880">
        <f>IF(MONTH(B880)=1,'General Calculation'!$E$22,IF(MONTH(B880)=2,'General Calculation'!$F$22,IF(MONTH(B880)=3,'General Calculation'!$G$22,IF(MONTH(B880)=4,'General Calculation'!$H$22,IF(MONTH(B880)=5,'General Calculation'!$I$22,IF(MONTH(B880)=6,'General Calculation'!$J$22,IF(MONTH(B880)=7,'General Calculation'!$K$22,IF(MONTH(B880)=8,'General Calculation'!$L$22,IF(MONTH(B880)=9,'General Calculation'!$M$22,IF(MONTH(B880)=10,'General Calculation'!$N$22,IF(MONTH(B880)=11,'General Calculation'!$O$22,IF(MONTH(B880)=12,'General Calculation'!$P$22,""))))))))))))</f>
        <v>5.4600000000000009</v>
      </c>
      <c r="E880" t="str">
        <f>IF(C880="Initial Stage",'Calculation Sheet Crop 1'!$M$6,IF(C880="Crop Development Phase",'Calculation Sheet Crop 1'!$M$7,IF(C880="Mid Season",'Calculation Sheet Crop 1'!$M$8,IF(C880="Late Season Stage",'Calculation Sheet Crop 1'!$M$9,""))))</f>
        <v/>
      </c>
      <c r="F880">
        <f t="shared" si="170"/>
        <v>0</v>
      </c>
      <c r="P880">
        <f t="shared" si="171"/>
        <v>0</v>
      </c>
      <c r="Q880">
        <f t="shared" si="172"/>
        <v>0</v>
      </c>
      <c r="R880">
        <f t="shared" si="173"/>
        <v>0</v>
      </c>
      <c r="S880">
        <f t="shared" si="174"/>
        <v>0</v>
      </c>
      <c r="T880">
        <f t="shared" si="175"/>
        <v>0</v>
      </c>
      <c r="U880">
        <f t="shared" si="176"/>
        <v>0</v>
      </c>
      <c r="V880">
        <f t="shared" si="177"/>
        <v>0</v>
      </c>
      <c r="W880">
        <f t="shared" si="178"/>
        <v>0</v>
      </c>
      <c r="X880">
        <f t="shared" si="179"/>
        <v>0</v>
      </c>
      <c r="Y880">
        <f t="shared" si="180"/>
        <v>0</v>
      </c>
      <c r="Z880">
        <f t="shared" si="181"/>
        <v>0</v>
      </c>
      <c r="AA880">
        <f t="shared" si="182"/>
        <v>0</v>
      </c>
    </row>
    <row r="881" spans="2:27">
      <c r="B881" s="3">
        <v>43610</v>
      </c>
      <c r="C881" t="str">
        <f>IF(AND(B881&gt;='Calculation Sheet Crop 1'!$K$6,B881&lt;='Calculation Sheet Crop 1'!$L$6),"Initial Stage",IF(AND(B881+1&gt;'Calculation Sheet Crop 1'!$K$7,B881&lt;='Calculation Sheet Crop 1'!$L$7),"Crop Development Phase",IF(AND(B881+1&gt;'Calculation Sheet Crop 1'!$K$8,B881&lt;'Calculation Sheet Crop 1'!$L$8+1),"Mid Season",IF(AND(B881+1&gt;'Calculation Sheet Crop 1'!$K$9,B881-1&lt;'Calculation Sheet Crop 1'!$L$9),"Late Season Stage",""))))</f>
        <v/>
      </c>
      <c r="D881">
        <f>IF(MONTH(B881)=1,'General Calculation'!$E$22,IF(MONTH(B881)=2,'General Calculation'!$F$22,IF(MONTH(B881)=3,'General Calculation'!$G$22,IF(MONTH(B881)=4,'General Calculation'!$H$22,IF(MONTH(B881)=5,'General Calculation'!$I$22,IF(MONTH(B881)=6,'General Calculation'!$J$22,IF(MONTH(B881)=7,'General Calculation'!$K$22,IF(MONTH(B881)=8,'General Calculation'!$L$22,IF(MONTH(B881)=9,'General Calculation'!$M$22,IF(MONTH(B881)=10,'General Calculation'!$N$22,IF(MONTH(B881)=11,'General Calculation'!$O$22,IF(MONTH(B881)=12,'General Calculation'!$P$22,""))))))))))))</f>
        <v>5.4600000000000009</v>
      </c>
      <c r="E881" t="str">
        <f>IF(C881="Initial Stage",'Calculation Sheet Crop 1'!$M$6,IF(C881="Crop Development Phase",'Calculation Sheet Crop 1'!$M$7,IF(C881="Mid Season",'Calculation Sheet Crop 1'!$M$8,IF(C881="Late Season Stage",'Calculation Sheet Crop 1'!$M$9,""))))</f>
        <v/>
      </c>
      <c r="F881">
        <f t="shared" si="170"/>
        <v>0</v>
      </c>
      <c r="P881">
        <f t="shared" si="171"/>
        <v>0</v>
      </c>
      <c r="Q881">
        <f t="shared" si="172"/>
        <v>0</v>
      </c>
      <c r="R881">
        <f t="shared" si="173"/>
        <v>0</v>
      </c>
      <c r="S881">
        <f t="shared" si="174"/>
        <v>0</v>
      </c>
      <c r="T881">
        <f t="shared" si="175"/>
        <v>0</v>
      </c>
      <c r="U881">
        <f t="shared" si="176"/>
        <v>0</v>
      </c>
      <c r="V881">
        <f t="shared" si="177"/>
        <v>0</v>
      </c>
      <c r="W881">
        <f t="shared" si="178"/>
        <v>0</v>
      </c>
      <c r="X881">
        <f t="shared" si="179"/>
        <v>0</v>
      </c>
      <c r="Y881">
        <f t="shared" si="180"/>
        <v>0</v>
      </c>
      <c r="Z881">
        <f t="shared" si="181"/>
        <v>0</v>
      </c>
      <c r="AA881">
        <f t="shared" si="182"/>
        <v>0</v>
      </c>
    </row>
    <row r="882" spans="2:27">
      <c r="B882" s="3">
        <v>43611</v>
      </c>
      <c r="C882" t="str">
        <f>IF(AND(B882&gt;='Calculation Sheet Crop 1'!$K$6,B882&lt;='Calculation Sheet Crop 1'!$L$6),"Initial Stage",IF(AND(B882+1&gt;'Calculation Sheet Crop 1'!$K$7,B882&lt;='Calculation Sheet Crop 1'!$L$7),"Crop Development Phase",IF(AND(B882+1&gt;'Calculation Sheet Crop 1'!$K$8,B882&lt;'Calculation Sheet Crop 1'!$L$8+1),"Mid Season",IF(AND(B882+1&gt;'Calculation Sheet Crop 1'!$K$9,B882-1&lt;'Calculation Sheet Crop 1'!$L$9),"Late Season Stage",""))))</f>
        <v/>
      </c>
      <c r="D882">
        <f>IF(MONTH(B882)=1,'General Calculation'!$E$22,IF(MONTH(B882)=2,'General Calculation'!$F$22,IF(MONTH(B882)=3,'General Calculation'!$G$22,IF(MONTH(B882)=4,'General Calculation'!$H$22,IF(MONTH(B882)=5,'General Calculation'!$I$22,IF(MONTH(B882)=6,'General Calculation'!$J$22,IF(MONTH(B882)=7,'General Calculation'!$K$22,IF(MONTH(B882)=8,'General Calculation'!$L$22,IF(MONTH(B882)=9,'General Calculation'!$M$22,IF(MONTH(B882)=10,'General Calculation'!$N$22,IF(MONTH(B882)=11,'General Calculation'!$O$22,IF(MONTH(B882)=12,'General Calculation'!$P$22,""))))))))))))</f>
        <v>5.4600000000000009</v>
      </c>
      <c r="E882" t="str">
        <f>IF(C882="Initial Stage",'Calculation Sheet Crop 1'!$M$6,IF(C882="Crop Development Phase",'Calculation Sheet Crop 1'!$M$7,IF(C882="Mid Season",'Calculation Sheet Crop 1'!$M$8,IF(C882="Late Season Stage",'Calculation Sheet Crop 1'!$M$9,""))))</f>
        <v/>
      </c>
      <c r="F882">
        <f t="shared" si="170"/>
        <v>0</v>
      </c>
      <c r="P882">
        <f t="shared" si="171"/>
        <v>0</v>
      </c>
      <c r="Q882">
        <f t="shared" si="172"/>
        <v>0</v>
      </c>
      <c r="R882">
        <f t="shared" si="173"/>
        <v>0</v>
      </c>
      <c r="S882">
        <f t="shared" si="174"/>
        <v>0</v>
      </c>
      <c r="T882">
        <f t="shared" si="175"/>
        <v>0</v>
      </c>
      <c r="U882">
        <f t="shared" si="176"/>
        <v>0</v>
      </c>
      <c r="V882">
        <f t="shared" si="177"/>
        <v>0</v>
      </c>
      <c r="W882">
        <f t="shared" si="178"/>
        <v>0</v>
      </c>
      <c r="X882">
        <f t="shared" si="179"/>
        <v>0</v>
      </c>
      <c r="Y882">
        <f t="shared" si="180"/>
        <v>0</v>
      </c>
      <c r="Z882">
        <f t="shared" si="181"/>
        <v>0</v>
      </c>
      <c r="AA882">
        <f t="shared" si="182"/>
        <v>0</v>
      </c>
    </row>
    <row r="883" spans="2:27">
      <c r="B883" s="3">
        <v>43612</v>
      </c>
      <c r="C883" t="str">
        <f>IF(AND(B883&gt;='Calculation Sheet Crop 1'!$K$6,B883&lt;='Calculation Sheet Crop 1'!$L$6),"Initial Stage",IF(AND(B883+1&gt;'Calculation Sheet Crop 1'!$K$7,B883&lt;='Calculation Sheet Crop 1'!$L$7),"Crop Development Phase",IF(AND(B883+1&gt;'Calculation Sheet Crop 1'!$K$8,B883&lt;'Calculation Sheet Crop 1'!$L$8+1),"Mid Season",IF(AND(B883+1&gt;'Calculation Sheet Crop 1'!$K$9,B883-1&lt;'Calculation Sheet Crop 1'!$L$9),"Late Season Stage",""))))</f>
        <v/>
      </c>
      <c r="D883">
        <f>IF(MONTH(B883)=1,'General Calculation'!$E$22,IF(MONTH(B883)=2,'General Calculation'!$F$22,IF(MONTH(B883)=3,'General Calculation'!$G$22,IF(MONTH(B883)=4,'General Calculation'!$H$22,IF(MONTH(B883)=5,'General Calculation'!$I$22,IF(MONTH(B883)=6,'General Calculation'!$J$22,IF(MONTH(B883)=7,'General Calculation'!$K$22,IF(MONTH(B883)=8,'General Calculation'!$L$22,IF(MONTH(B883)=9,'General Calculation'!$M$22,IF(MONTH(B883)=10,'General Calculation'!$N$22,IF(MONTH(B883)=11,'General Calculation'!$O$22,IF(MONTH(B883)=12,'General Calculation'!$P$22,""))))))))))))</f>
        <v>5.4600000000000009</v>
      </c>
      <c r="E883" t="str">
        <f>IF(C883="Initial Stage",'Calculation Sheet Crop 1'!$M$6,IF(C883="Crop Development Phase",'Calculation Sheet Crop 1'!$M$7,IF(C883="Mid Season",'Calculation Sheet Crop 1'!$M$8,IF(C883="Late Season Stage",'Calculation Sheet Crop 1'!$M$9,""))))</f>
        <v/>
      </c>
      <c r="F883">
        <f t="shared" si="170"/>
        <v>0</v>
      </c>
      <c r="P883">
        <f t="shared" si="171"/>
        <v>0</v>
      </c>
      <c r="Q883">
        <f t="shared" si="172"/>
        <v>0</v>
      </c>
      <c r="R883">
        <f t="shared" si="173"/>
        <v>0</v>
      </c>
      <c r="S883">
        <f t="shared" si="174"/>
        <v>0</v>
      </c>
      <c r="T883">
        <f t="shared" si="175"/>
        <v>0</v>
      </c>
      <c r="U883">
        <f t="shared" si="176"/>
        <v>0</v>
      </c>
      <c r="V883">
        <f t="shared" si="177"/>
        <v>0</v>
      </c>
      <c r="W883">
        <f t="shared" si="178"/>
        <v>0</v>
      </c>
      <c r="X883">
        <f t="shared" si="179"/>
        <v>0</v>
      </c>
      <c r="Y883">
        <f t="shared" si="180"/>
        <v>0</v>
      </c>
      <c r="Z883">
        <f t="shared" si="181"/>
        <v>0</v>
      </c>
      <c r="AA883">
        <f t="shared" si="182"/>
        <v>0</v>
      </c>
    </row>
    <row r="884" spans="2:27">
      <c r="B884" s="3">
        <v>43613</v>
      </c>
      <c r="C884" t="str">
        <f>IF(AND(B884&gt;='Calculation Sheet Crop 1'!$K$6,B884&lt;='Calculation Sheet Crop 1'!$L$6),"Initial Stage",IF(AND(B884+1&gt;'Calculation Sheet Crop 1'!$K$7,B884&lt;='Calculation Sheet Crop 1'!$L$7),"Crop Development Phase",IF(AND(B884+1&gt;'Calculation Sheet Crop 1'!$K$8,B884&lt;'Calculation Sheet Crop 1'!$L$8+1),"Mid Season",IF(AND(B884+1&gt;'Calculation Sheet Crop 1'!$K$9,B884-1&lt;'Calculation Sheet Crop 1'!$L$9),"Late Season Stage",""))))</f>
        <v/>
      </c>
      <c r="D884">
        <f>IF(MONTH(B884)=1,'General Calculation'!$E$22,IF(MONTH(B884)=2,'General Calculation'!$F$22,IF(MONTH(B884)=3,'General Calculation'!$G$22,IF(MONTH(B884)=4,'General Calculation'!$H$22,IF(MONTH(B884)=5,'General Calculation'!$I$22,IF(MONTH(B884)=6,'General Calculation'!$J$22,IF(MONTH(B884)=7,'General Calculation'!$K$22,IF(MONTH(B884)=8,'General Calculation'!$L$22,IF(MONTH(B884)=9,'General Calculation'!$M$22,IF(MONTH(B884)=10,'General Calculation'!$N$22,IF(MONTH(B884)=11,'General Calculation'!$O$22,IF(MONTH(B884)=12,'General Calculation'!$P$22,""))))))))))))</f>
        <v>5.4600000000000009</v>
      </c>
      <c r="E884" t="str">
        <f>IF(C884="Initial Stage",'Calculation Sheet Crop 1'!$M$6,IF(C884="Crop Development Phase",'Calculation Sheet Crop 1'!$M$7,IF(C884="Mid Season",'Calculation Sheet Crop 1'!$M$8,IF(C884="Late Season Stage",'Calculation Sheet Crop 1'!$M$9,""))))</f>
        <v/>
      </c>
      <c r="F884">
        <f t="shared" si="170"/>
        <v>0</v>
      </c>
      <c r="P884">
        <f t="shared" si="171"/>
        <v>0</v>
      </c>
      <c r="Q884">
        <f t="shared" si="172"/>
        <v>0</v>
      </c>
      <c r="R884">
        <f t="shared" si="173"/>
        <v>0</v>
      </c>
      <c r="S884">
        <f t="shared" si="174"/>
        <v>0</v>
      </c>
      <c r="T884">
        <f t="shared" si="175"/>
        <v>0</v>
      </c>
      <c r="U884">
        <f t="shared" si="176"/>
        <v>0</v>
      </c>
      <c r="V884">
        <f t="shared" si="177"/>
        <v>0</v>
      </c>
      <c r="W884">
        <f t="shared" si="178"/>
        <v>0</v>
      </c>
      <c r="X884">
        <f t="shared" si="179"/>
        <v>0</v>
      </c>
      <c r="Y884">
        <f t="shared" si="180"/>
        <v>0</v>
      </c>
      <c r="Z884">
        <f t="shared" si="181"/>
        <v>0</v>
      </c>
      <c r="AA884">
        <f t="shared" si="182"/>
        <v>0</v>
      </c>
    </row>
    <row r="885" spans="2:27">
      <c r="B885" s="3">
        <v>43614</v>
      </c>
      <c r="C885" t="str">
        <f>IF(AND(B885&gt;='Calculation Sheet Crop 1'!$K$6,B885&lt;='Calculation Sheet Crop 1'!$L$6),"Initial Stage",IF(AND(B885+1&gt;'Calculation Sheet Crop 1'!$K$7,B885&lt;='Calculation Sheet Crop 1'!$L$7),"Crop Development Phase",IF(AND(B885+1&gt;'Calculation Sheet Crop 1'!$K$8,B885&lt;'Calculation Sheet Crop 1'!$L$8+1),"Mid Season",IF(AND(B885+1&gt;'Calculation Sheet Crop 1'!$K$9,B885-1&lt;'Calculation Sheet Crop 1'!$L$9),"Late Season Stage",""))))</f>
        <v/>
      </c>
      <c r="D885">
        <f>IF(MONTH(B885)=1,'General Calculation'!$E$22,IF(MONTH(B885)=2,'General Calculation'!$F$22,IF(MONTH(B885)=3,'General Calculation'!$G$22,IF(MONTH(B885)=4,'General Calculation'!$H$22,IF(MONTH(B885)=5,'General Calculation'!$I$22,IF(MONTH(B885)=6,'General Calculation'!$J$22,IF(MONTH(B885)=7,'General Calculation'!$K$22,IF(MONTH(B885)=8,'General Calculation'!$L$22,IF(MONTH(B885)=9,'General Calculation'!$M$22,IF(MONTH(B885)=10,'General Calculation'!$N$22,IF(MONTH(B885)=11,'General Calculation'!$O$22,IF(MONTH(B885)=12,'General Calculation'!$P$22,""))))))))))))</f>
        <v>5.4600000000000009</v>
      </c>
      <c r="E885" t="str">
        <f>IF(C885="Initial Stage",'Calculation Sheet Crop 1'!$M$6,IF(C885="Crop Development Phase",'Calculation Sheet Crop 1'!$M$7,IF(C885="Mid Season",'Calculation Sheet Crop 1'!$M$8,IF(C885="Late Season Stage",'Calculation Sheet Crop 1'!$M$9,""))))</f>
        <v/>
      </c>
      <c r="F885">
        <f t="shared" si="170"/>
        <v>0</v>
      </c>
      <c r="P885">
        <f t="shared" si="171"/>
        <v>0</v>
      </c>
      <c r="Q885">
        <f t="shared" si="172"/>
        <v>0</v>
      </c>
      <c r="R885">
        <f t="shared" si="173"/>
        <v>0</v>
      </c>
      <c r="S885">
        <f t="shared" si="174"/>
        <v>0</v>
      </c>
      <c r="T885">
        <f t="shared" si="175"/>
        <v>0</v>
      </c>
      <c r="U885">
        <f t="shared" si="176"/>
        <v>0</v>
      </c>
      <c r="V885">
        <f t="shared" si="177"/>
        <v>0</v>
      </c>
      <c r="W885">
        <f t="shared" si="178"/>
        <v>0</v>
      </c>
      <c r="X885">
        <f t="shared" si="179"/>
        <v>0</v>
      </c>
      <c r="Y885">
        <f t="shared" si="180"/>
        <v>0</v>
      </c>
      <c r="Z885">
        <f t="shared" si="181"/>
        <v>0</v>
      </c>
      <c r="AA885">
        <f t="shared" si="182"/>
        <v>0</v>
      </c>
    </row>
    <row r="886" spans="2:27">
      <c r="B886" s="3">
        <v>43615</v>
      </c>
      <c r="C886" t="str">
        <f>IF(AND(B886&gt;='Calculation Sheet Crop 1'!$K$6,B886&lt;='Calculation Sheet Crop 1'!$L$6),"Initial Stage",IF(AND(B886+1&gt;'Calculation Sheet Crop 1'!$K$7,B886&lt;='Calculation Sheet Crop 1'!$L$7),"Crop Development Phase",IF(AND(B886+1&gt;'Calculation Sheet Crop 1'!$K$8,B886&lt;'Calculation Sheet Crop 1'!$L$8+1),"Mid Season",IF(AND(B886+1&gt;'Calculation Sheet Crop 1'!$K$9,B886-1&lt;'Calculation Sheet Crop 1'!$L$9),"Late Season Stage",""))))</f>
        <v/>
      </c>
      <c r="D886">
        <f>IF(MONTH(B886)=1,'General Calculation'!$E$22,IF(MONTH(B886)=2,'General Calculation'!$F$22,IF(MONTH(B886)=3,'General Calculation'!$G$22,IF(MONTH(B886)=4,'General Calculation'!$H$22,IF(MONTH(B886)=5,'General Calculation'!$I$22,IF(MONTH(B886)=6,'General Calculation'!$J$22,IF(MONTH(B886)=7,'General Calculation'!$K$22,IF(MONTH(B886)=8,'General Calculation'!$L$22,IF(MONTH(B886)=9,'General Calculation'!$M$22,IF(MONTH(B886)=10,'General Calculation'!$N$22,IF(MONTH(B886)=11,'General Calculation'!$O$22,IF(MONTH(B886)=12,'General Calculation'!$P$22,""))))))))))))</f>
        <v>5.4600000000000009</v>
      </c>
      <c r="E886" t="str">
        <f>IF(C886="Initial Stage",'Calculation Sheet Crop 1'!$M$6,IF(C886="Crop Development Phase",'Calculation Sheet Crop 1'!$M$7,IF(C886="Mid Season",'Calculation Sheet Crop 1'!$M$8,IF(C886="Late Season Stage",'Calculation Sheet Crop 1'!$M$9,""))))</f>
        <v/>
      </c>
      <c r="F886">
        <f t="shared" si="170"/>
        <v>0</v>
      </c>
      <c r="P886">
        <f t="shared" si="171"/>
        <v>0</v>
      </c>
      <c r="Q886">
        <f t="shared" si="172"/>
        <v>0</v>
      </c>
      <c r="R886">
        <f t="shared" si="173"/>
        <v>0</v>
      </c>
      <c r="S886">
        <f t="shared" si="174"/>
        <v>0</v>
      </c>
      <c r="T886">
        <f t="shared" si="175"/>
        <v>0</v>
      </c>
      <c r="U886">
        <f t="shared" si="176"/>
        <v>0</v>
      </c>
      <c r="V886">
        <f t="shared" si="177"/>
        <v>0</v>
      </c>
      <c r="W886">
        <f t="shared" si="178"/>
        <v>0</v>
      </c>
      <c r="X886">
        <f t="shared" si="179"/>
        <v>0</v>
      </c>
      <c r="Y886">
        <f t="shared" si="180"/>
        <v>0</v>
      </c>
      <c r="Z886">
        <f t="shared" si="181"/>
        <v>0</v>
      </c>
      <c r="AA886">
        <f t="shared" si="182"/>
        <v>0</v>
      </c>
    </row>
    <row r="887" spans="2:27">
      <c r="B887" s="3">
        <v>43616</v>
      </c>
      <c r="C887" t="str">
        <f>IF(AND(B887&gt;='Calculation Sheet Crop 1'!$K$6,B887&lt;='Calculation Sheet Crop 1'!$L$6),"Initial Stage",IF(AND(B887+1&gt;'Calculation Sheet Crop 1'!$K$7,B887&lt;='Calculation Sheet Crop 1'!$L$7),"Crop Development Phase",IF(AND(B887+1&gt;'Calculation Sheet Crop 1'!$K$8,B887&lt;'Calculation Sheet Crop 1'!$L$8+1),"Mid Season",IF(AND(B887+1&gt;'Calculation Sheet Crop 1'!$K$9,B887-1&lt;'Calculation Sheet Crop 1'!$L$9),"Late Season Stage",""))))</f>
        <v/>
      </c>
      <c r="D887">
        <f>IF(MONTH(B887)=1,'General Calculation'!$E$22,IF(MONTH(B887)=2,'General Calculation'!$F$22,IF(MONTH(B887)=3,'General Calculation'!$G$22,IF(MONTH(B887)=4,'General Calculation'!$H$22,IF(MONTH(B887)=5,'General Calculation'!$I$22,IF(MONTH(B887)=6,'General Calculation'!$J$22,IF(MONTH(B887)=7,'General Calculation'!$K$22,IF(MONTH(B887)=8,'General Calculation'!$L$22,IF(MONTH(B887)=9,'General Calculation'!$M$22,IF(MONTH(B887)=10,'General Calculation'!$N$22,IF(MONTH(B887)=11,'General Calculation'!$O$22,IF(MONTH(B887)=12,'General Calculation'!$P$22,""))))))))))))</f>
        <v>5.4600000000000009</v>
      </c>
      <c r="E887" t="str">
        <f>IF(C887="Initial Stage",'Calculation Sheet Crop 1'!$M$6,IF(C887="Crop Development Phase",'Calculation Sheet Crop 1'!$M$7,IF(C887="Mid Season",'Calculation Sheet Crop 1'!$M$8,IF(C887="Late Season Stage",'Calculation Sheet Crop 1'!$M$9,""))))</f>
        <v/>
      </c>
      <c r="F887">
        <f t="shared" si="170"/>
        <v>0</v>
      </c>
      <c r="P887">
        <f t="shared" si="171"/>
        <v>0</v>
      </c>
      <c r="Q887">
        <f t="shared" si="172"/>
        <v>0</v>
      </c>
      <c r="R887">
        <f t="shared" si="173"/>
        <v>0</v>
      </c>
      <c r="S887">
        <f t="shared" si="174"/>
        <v>0</v>
      </c>
      <c r="T887">
        <f t="shared" si="175"/>
        <v>0</v>
      </c>
      <c r="U887">
        <f t="shared" si="176"/>
        <v>0</v>
      </c>
      <c r="V887">
        <f t="shared" si="177"/>
        <v>0</v>
      </c>
      <c r="W887">
        <f t="shared" si="178"/>
        <v>0</v>
      </c>
      <c r="X887">
        <f t="shared" si="179"/>
        <v>0</v>
      </c>
      <c r="Y887">
        <f t="shared" si="180"/>
        <v>0</v>
      </c>
      <c r="Z887">
        <f t="shared" si="181"/>
        <v>0</v>
      </c>
      <c r="AA887">
        <f t="shared" si="182"/>
        <v>0</v>
      </c>
    </row>
    <row r="888" spans="2:27">
      <c r="B888" s="3">
        <v>43617</v>
      </c>
      <c r="C888" t="str">
        <f>IF(AND(B888&gt;='Calculation Sheet Crop 1'!$K$6,B888&lt;='Calculation Sheet Crop 1'!$L$6),"Initial Stage",IF(AND(B888+1&gt;'Calculation Sheet Crop 1'!$K$7,B888&lt;='Calculation Sheet Crop 1'!$L$7),"Crop Development Phase",IF(AND(B888+1&gt;'Calculation Sheet Crop 1'!$K$8,B888&lt;'Calculation Sheet Crop 1'!$L$8+1),"Mid Season",IF(AND(B888+1&gt;'Calculation Sheet Crop 1'!$K$9,B888-1&lt;'Calculation Sheet Crop 1'!$L$9),"Late Season Stage",""))))</f>
        <v/>
      </c>
      <c r="D888">
        <f>IF(MONTH(B888)=1,'General Calculation'!$E$22,IF(MONTH(B888)=2,'General Calculation'!$F$22,IF(MONTH(B888)=3,'General Calculation'!$G$22,IF(MONTH(B888)=4,'General Calculation'!$H$22,IF(MONTH(B888)=5,'General Calculation'!$I$22,IF(MONTH(B888)=6,'General Calculation'!$J$22,IF(MONTH(B888)=7,'General Calculation'!$K$22,IF(MONTH(B888)=8,'General Calculation'!$L$22,IF(MONTH(B888)=9,'General Calculation'!$M$22,IF(MONTH(B888)=10,'General Calculation'!$N$22,IF(MONTH(B888)=11,'General Calculation'!$O$22,IF(MONTH(B888)=12,'General Calculation'!$P$22,""))))))))))))</f>
        <v>5.3881999999999994</v>
      </c>
      <c r="E888" t="str">
        <f>IF(C888="Initial Stage",'Calculation Sheet Crop 1'!$M$6,IF(C888="Crop Development Phase",'Calculation Sheet Crop 1'!$M$7,IF(C888="Mid Season",'Calculation Sheet Crop 1'!$M$8,IF(C888="Late Season Stage",'Calculation Sheet Crop 1'!$M$9,""))))</f>
        <v/>
      </c>
      <c r="F888">
        <f t="shared" si="170"/>
        <v>0</v>
      </c>
      <c r="P888">
        <f t="shared" si="171"/>
        <v>0</v>
      </c>
      <c r="Q888">
        <f t="shared" si="172"/>
        <v>0</v>
      </c>
      <c r="R888">
        <f t="shared" si="173"/>
        <v>0</v>
      </c>
      <c r="S888">
        <f t="shared" si="174"/>
        <v>0</v>
      </c>
      <c r="T888">
        <f t="shared" si="175"/>
        <v>0</v>
      </c>
      <c r="U888">
        <f t="shared" si="176"/>
        <v>0</v>
      </c>
      <c r="V888">
        <f t="shared" si="177"/>
        <v>0</v>
      </c>
      <c r="W888">
        <f t="shared" si="178"/>
        <v>0</v>
      </c>
      <c r="X888">
        <f t="shared" si="179"/>
        <v>0</v>
      </c>
      <c r="Y888">
        <f t="shared" si="180"/>
        <v>0</v>
      </c>
      <c r="Z888">
        <f t="shared" si="181"/>
        <v>0</v>
      </c>
      <c r="AA888">
        <f t="shared" si="182"/>
        <v>0</v>
      </c>
    </row>
    <row r="889" spans="2:27">
      <c r="B889" s="3">
        <v>43618</v>
      </c>
      <c r="C889" t="str">
        <f>IF(AND(B889&gt;='Calculation Sheet Crop 1'!$K$6,B889&lt;='Calculation Sheet Crop 1'!$L$6),"Initial Stage",IF(AND(B889+1&gt;'Calculation Sheet Crop 1'!$K$7,B889&lt;='Calculation Sheet Crop 1'!$L$7),"Crop Development Phase",IF(AND(B889+1&gt;'Calculation Sheet Crop 1'!$K$8,B889&lt;'Calculation Sheet Crop 1'!$L$8+1),"Mid Season",IF(AND(B889+1&gt;'Calculation Sheet Crop 1'!$K$9,B889-1&lt;'Calculation Sheet Crop 1'!$L$9),"Late Season Stage",""))))</f>
        <v/>
      </c>
      <c r="D889">
        <f>IF(MONTH(B889)=1,'General Calculation'!$E$22,IF(MONTH(B889)=2,'General Calculation'!$F$22,IF(MONTH(B889)=3,'General Calculation'!$G$22,IF(MONTH(B889)=4,'General Calculation'!$H$22,IF(MONTH(B889)=5,'General Calculation'!$I$22,IF(MONTH(B889)=6,'General Calculation'!$J$22,IF(MONTH(B889)=7,'General Calculation'!$K$22,IF(MONTH(B889)=8,'General Calculation'!$L$22,IF(MONTH(B889)=9,'General Calculation'!$M$22,IF(MONTH(B889)=10,'General Calculation'!$N$22,IF(MONTH(B889)=11,'General Calculation'!$O$22,IF(MONTH(B889)=12,'General Calculation'!$P$22,""))))))))))))</f>
        <v>5.3881999999999994</v>
      </c>
      <c r="E889" t="str">
        <f>IF(C889="Initial Stage",'Calculation Sheet Crop 1'!$M$6,IF(C889="Crop Development Phase",'Calculation Sheet Crop 1'!$M$7,IF(C889="Mid Season",'Calculation Sheet Crop 1'!$M$8,IF(C889="Late Season Stage",'Calculation Sheet Crop 1'!$M$9,""))))</f>
        <v/>
      </c>
      <c r="F889">
        <f t="shared" si="170"/>
        <v>0</v>
      </c>
      <c r="P889">
        <f t="shared" si="171"/>
        <v>0</v>
      </c>
      <c r="Q889">
        <f t="shared" si="172"/>
        <v>0</v>
      </c>
      <c r="R889">
        <f t="shared" si="173"/>
        <v>0</v>
      </c>
      <c r="S889">
        <f t="shared" si="174"/>
        <v>0</v>
      </c>
      <c r="T889">
        <f t="shared" si="175"/>
        <v>0</v>
      </c>
      <c r="U889">
        <f t="shared" si="176"/>
        <v>0</v>
      </c>
      <c r="V889">
        <f t="shared" si="177"/>
        <v>0</v>
      </c>
      <c r="W889">
        <f t="shared" si="178"/>
        <v>0</v>
      </c>
      <c r="X889">
        <f t="shared" si="179"/>
        <v>0</v>
      </c>
      <c r="Y889">
        <f t="shared" si="180"/>
        <v>0</v>
      </c>
      <c r="Z889">
        <f t="shared" si="181"/>
        <v>0</v>
      </c>
      <c r="AA889">
        <f t="shared" si="182"/>
        <v>0</v>
      </c>
    </row>
    <row r="890" spans="2:27">
      <c r="B890" s="3">
        <v>43619</v>
      </c>
      <c r="C890" t="str">
        <f>IF(AND(B890&gt;='Calculation Sheet Crop 1'!$K$6,B890&lt;='Calculation Sheet Crop 1'!$L$6),"Initial Stage",IF(AND(B890+1&gt;'Calculation Sheet Crop 1'!$K$7,B890&lt;='Calculation Sheet Crop 1'!$L$7),"Crop Development Phase",IF(AND(B890+1&gt;'Calculation Sheet Crop 1'!$K$8,B890&lt;'Calculation Sheet Crop 1'!$L$8+1),"Mid Season",IF(AND(B890+1&gt;'Calculation Sheet Crop 1'!$K$9,B890-1&lt;'Calculation Sheet Crop 1'!$L$9),"Late Season Stage",""))))</f>
        <v/>
      </c>
      <c r="D890">
        <f>IF(MONTH(B890)=1,'General Calculation'!$E$22,IF(MONTH(B890)=2,'General Calculation'!$F$22,IF(MONTH(B890)=3,'General Calculation'!$G$22,IF(MONTH(B890)=4,'General Calculation'!$H$22,IF(MONTH(B890)=5,'General Calculation'!$I$22,IF(MONTH(B890)=6,'General Calculation'!$J$22,IF(MONTH(B890)=7,'General Calculation'!$K$22,IF(MONTH(B890)=8,'General Calculation'!$L$22,IF(MONTH(B890)=9,'General Calculation'!$M$22,IF(MONTH(B890)=10,'General Calculation'!$N$22,IF(MONTH(B890)=11,'General Calculation'!$O$22,IF(MONTH(B890)=12,'General Calculation'!$P$22,""))))))))))))</f>
        <v>5.3881999999999994</v>
      </c>
      <c r="E890" t="str">
        <f>IF(C890="Initial Stage",'Calculation Sheet Crop 1'!$M$6,IF(C890="Crop Development Phase",'Calculation Sheet Crop 1'!$M$7,IF(C890="Mid Season",'Calculation Sheet Crop 1'!$M$8,IF(C890="Late Season Stage",'Calculation Sheet Crop 1'!$M$9,""))))</f>
        <v/>
      </c>
      <c r="F890">
        <f t="shared" si="170"/>
        <v>0</v>
      </c>
      <c r="P890">
        <f t="shared" si="171"/>
        <v>0</v>
      </c>
      <c r="Q890">
        <f t="shared" si="172"/>
        <v>0</v>
      </c>
      <c r="R890">
        <f t="shared" si="173"/>
        <v>0</v>
      </c>
      <c r="S890">
        <f t="shared" si="174"/>
        <v>0</v>
      </c>
      <c r="T890">
        <f t="shared" si="175"/>
        <v>0</v>
      </c>
      <c r="U890">
        <f t="shared" si="176"/>
        <v>0</v>
      </c>
      <c r="V890">
        <f t="shared" si="177"/>
        <v>0</v>
      </c>
      <c r="W890">
        <f t="shared" si="178"/>
        <v>0</v>
      </c>
      <c r="X890">
        <f t="shared" si="179"/>
        <v>0</v>
      </c>
      <c r="Y890">
        <f t="shared" si="180"/>
        <v>0</v>
      </c>
      <c r="Z890">
        <f t="shared" si="181"/>
        <v>0</v>
      </c>
      <c r="AA890">
        <f t="shared" si="182"/>
        <v>0</v>
      </c>
    </row>
    <row r="891" spans="2:27">
      <c r="B891" s="3">
        <v>43620</v>
      </c>
      <c r="C891" t="str">
        <f>IF(AND(B891&gt;='Calculation Sheet Crop 1'!$K$6,B891&lt;='Calculation Sheet Crop 1'!$L$6),"Initial Stage",IF(AND(B891+1&gt;'Calculation Sheet Crop 1'!$K$7,B891&lt;='Calculation Sheet Crop 1'!$L$7),"Crop Development Phase",IF(AND(B891+1&gt;'Calculation Sheet Crop 1'!$K$8,B891&lt;'Calculation Sheet Crop 1'!$L$8+1),"Mid Season",IF(AND(B891+1&gt;'Calculation Sheet Crop 1'!$K$9,B891-1&lt;'Calculation Sheet Crop 1'!$L$9),"Late Season Stage",""))))</f>
        <v/>
      </c>
      <c r="D891">
        <f>IF(MONTH(B891)=1,'General Calculation'!$E$22,IF(MONTH(B891)=2,'General Calculation'!$F$22,IF(MONTH(B891)=3,'General Calculation'!$G$22,IF(MONTH(B891)=4,'General Calculation'!$H$22,IF(MONTH(B891)=5,'General Calculation'!$I$22,IF(MONTH(B891)=6,'General Calculation'!$J$22,IF(MONTH(B891)=7,'General Calculation'!$K$22,IF(MONTH(B891)=8,'General Calculation'!$L$22,IF(MONTH(B891)=9,'General Calculation'!$M$22,IF(MONTH(B891)=10,'General Calculation'!$N$22,IF(MONTH(B891)=11,'General Calculation'!$O$22,IF(MONTH(B891)=12,'General Calculation'!$P$22,""))))))))))))</f>
        <v>5.3881999999999994</v>
      </c>
      <c r="E891" t="str">
        <f>IF(C891="Initial Stage",'Calculation Sheet Crop 1'!$M$6,IF(C891="Crop Development Phase",'Calculation Sheet Crop 1'!$M$7,IF(C891="Mid Season",'Calculation Sheet Crop 1'!$M$8,IF(C891="Late Season Stage",'Calculation Sheet Crop 1'!$M$9,""))))</f>
        <v/>
      </c>
      <c r="F891">
        <f t="shared" si="170"/>
        <v>0</v>
      </c>
      <c r="P891">
        <f t="shared" si="171"/>
        <v>0</v>
      </c>
      <c r="Q891">
        <f t="shared" si="172"/>
        <v>0</v>
      </c>
      <c r="R891">
        <f t="shared" si="173"/>
        <v>0</v>
      </c>
      <c r="S891">
        <f t="shared" si="174"/>
        <v>0</v>
      </c>
      <c r="T891">
        <f t="shared" si="175"/>
        <v>0</v>
      </c>
      <c r="U891">
        <f t="shared" si="176"/>
        <v>0</v>
      </c>
      <c r="V891">
        <f t="shared" si="177"/>
        <v>0</v>
      </c>
      <c r="W891">
        <f t="shared" si="178"/>
        <v>0</v>
      </c>
      <c r="X891">
        <f t="shared" si="179"/>
        <v>0</v>
      </c>
      <c r="Y891">
        <f t="shared" si="180"/>
        <v>0</v>
      </c>
      <c r="Z891">
        <f t="shared" si="181"/>
        <v>0</v>
      </c>
      <c r="AA891">
        <f t="shared" si="182"/>
        <v>0</v>
      </c>
    </row>
    <row r="892" spans="2:27">
      <c r="B892" s="3">
        <v>43621</v>
      </c>
      <c r="C892" t="str">
        <f>IF(AND(B892&gt;='Calculation Sheet Crop 1'!$K$6,B892&lt;='Calculation Sheet Crop 1'!$L$6),"Initial Stage",IF(AND(B892+1&gt;'Calculation Sheet Crop 1'!$K$7,B892&lt;='Calculation Sheet Crop 1'!$L$7),"Crop Development Phase",IF(AND(B892+1&gt;'Calculation Sheet Crop 1'!$K$8,B892&lt;'Calculation Sheet Crop 1'!$L$8+1),"Mid Season",IF(AND(B892+1&gt;'Calculation Sheet Crop 1'!$K$9,B892-1&lt;'Calculation Sheet Crop 1'!$L$9),"Late Season Stage",""))))</f>
        <v/>
      </c>
      <c r="D892">
        <f>IF(MONTH(B892)=1,'General Calculation'!$E$22,IF(MONTH(B892)=2,'General Calculation'!$F$22,IF(MONTH(B892)=3,'General Calculation'!$G$22,IF(MONTH(B892)=4,'General Calculation'!$H$22,IF(MONTH(B892)=5,'General Calculation'!$I$22,IF(MONTH(B892)=6,'General Calculation'!$J$22,IF(MONTH(B892)=7,'General Calculation'!$K$22,IF(MONTH(B892)=8,'General Calculation'!$L$22,IF(MONTH(B892)=9,'General Calculation'!$M$22,IF(MONTH(B892)=10,'General Calculation'!$N$22,IF(MONTH(B892)=11,'General Calculation'!$O$22,IF(MONTH(B892)=12,'General Calculation'!$P$22,""))))))))))))</f>
        <v>5.3881999999999994</v>
      </c>
      <c r="E892" t="str">
        <f>IF(C892="Initial Stage",'Calculation Sheet Crop 1'!$M$6,IF(C892="Crop Development Phase",'Calculation Sheet Crop 1'!$M$7,IF(C892="Mid Season",'Calculation Sheet Crop 1'!$M$8,IF(C892="Late Season Stage",'Calculation Sheet Crop 1'!$M$9,""))))</f>
        <v/>
      </c>
      <c r="F892">
        <f t="shared" si="170"/>
        <v>0</v>
      </c>
      <c r="P892">
        <f t="shared" si="171"/>
        <v>0</v>
      </c>
      <c r="Q892">
        <f t="shared" si="172"/>
        <v>0</v>
      </c>
      <c r="R892">
        <f t="shared" si="173"/>
        <v>0</v>
      </c>
      <c r="S892">
        <f t="shared" si="174"/>
        <v>0</v>
      </c>
      <c r="T892">
        <f t="shared" si="175"/>
        <v>0</v>
      </c>
      <c r="U892">
        <f t="shared" si="176"/>
        <v>0</v>
      </c>
      <c r="V892">
        <f t="shared" si="177"/>
        <v>0</v>
      </c>
      <c r="W892">
        <f t="shared" si="178"/>
        <v>0</v>
      </c>
      <c r="X892">
        <f t="shared" si="179"/>
        <v>0</v>
      </c>
      <c r="Y892">
        <f t="shared" si="180"/>
        <v>0</v>
      </c>
      <c r="Z892">
        <f t="shared" si="181"/>
        <v>0</v>
      </c>
      <c r="AA892">
        <f t="shared" si="182"/>
        <v>0</v>
      </c>
    </row>
    <row r="893" spans="2:27">
      <c r="B893" s="3">
        <v>43622</v>
      </c>
      <c r="C893" t="str">
        <f>IF(AND(B893&gt;='Calculation Sheet Crop 1'!$K$6,B893&lt;='Calculation Sheet Crop 1'!$L$6),"Initial Stage",IF(AND(B893+1&gt;'Calculation Sheet Crop 1'!$K$7,B893&lt;='Calculation Sheet Crop 1'!$L$7),"Crop Development Phase",IF(AND(B893+1&gt;'Calculation Sheet Crop 1'!$K$8,B893&lt;'Calculation Sheet Crop 1'!$L$8+1),"Mid Season",IF(AND(B893+1&gt;'Calculation Sheet Crop 1'!$K$9,B893-1&lt;'Calculation Sheet Crop 1'!$L$9),"Late Season Stage",""))))</f>
        <v/>
      </c>
      <c r="D893">
        <f>IF(MONTH(B893)=1,'General Calculation'!$E$22,IF(MONTH(B893)=2,'General Calculation'!$F$22,IF(MONTH(B893)=3,'General Calculation'!$G$22,IF(MONTH(B893)=4,'General Calculation'!$H$22,IF(MONTH(B893)=5,'General Calculation'!$I$22,IF(MONTH(B893)=6,'General Calculation'!$J$22,IF(MONTH(B893)=7,'General Calculation'!$K$22,IF(MONTH(B893)=8,'General Calculation'!$L$22,IF(MONTH(B893)=9,'General Calculation'!$M$22,IF(MONTH(B893)=10,'General Calculation'!$N$22,IF(MONTH(B893)=11,'General Calculation'!$O$22,IF(MONTH(B893)=12,'General Calculation'!$P$22,""))))))))))))</f>
        <v>5.3881999999999994</v>
      </c>
      <c r="E893" t="str">
        <f>IF(C893="Initial Stage",'Calculation Sheet Crop 1'!$M$6,IF(C893="Crop Development Phase",'Calculation Sheet Crop 1'!$M$7,IF(C893="Mid Season",'Calculation Sheet Crop 1'!$M$8,IF(C893="Late Season Stage",'Calculation Sheet Crop 1'!$M$9,""))))</f>
        <v/>
      </c>
      <c r="F893">
        <f t="shared" si="170"/>
        <v>0</v>
      </c>
      <c r="P893">
        <f t="shared" si="171"/>
        <v>0</v>
      </c>
      <c r="Q893">
        <f t="shared" si="172"/>
        <v>0</v>
      </c>
      <c r="R893">
        <f t="shared" si="173"/>
        <v>0</v>
      </c>
      <c r="S893">
        <f t="shared" si="174"/>
        <v>0</v>
      </c>
      <c r="T893">
        <f t="shared" si="175"/>
        <v>0</v>
      </c>
      <c r="U893">
        <f t="shared" si="176"/>
        <v>0</v>
      </c>
      <c r="V893">
        <f t="shared" si="177"/>
        <v>0</v>
      </c>
      <c r="W893">
        <f t="shared" si="178"/>
        <v>0</v>
      </c>
      <c r="X893">
        <f t="shared" si="179"/>
        <v>0</v>
      </c>
      <c r="Y893">
        <f t="shared" si="180"/>
        <v>0</v>
      </c>
      <c r="Z893">
        <f t="shared" si="181"/>
        <v>0</v>
      </c>
      <c r="AA893">
        <f t="shared" si="182"/>
        <v>0</v>
      </c>
    </row>
    <row r="894" spans="2:27">
      <c r="B894" s="3">
        <v>43623</v>
      </c>
      <c r="C894" t="str">
        <f>IF(AND(B894&gt;='Calculation Sheet Crop 1'!$K$6,B894&lt;='Calculation Sheet Crop 1'!$L$6),"Initial Stage",IF(AND(B894+1&gt;'Calculation Sheet Crop 1'!$K$7,B894&lt;='Calculation Sheet Crop 1'!$L$7),"Crop Development Phase",IF(AND(B894+1&gt;'Calculation Sheet Crop 1'!$K$8,B894&lt;'Calculation Sheet Crop 1'!$L$8+1),"Mid Season",IF(AND(B894+1&gt;'Calculation Sheet Crop 1'!$K$9,B894-1&lt;'Calculation Sheet Crop 1'!$L$9),"Late Season Stage",""))))</f>
        <v/>
      </c>
      <c r="D894">
        <f>IF(MONTH(B894)=1,'General Calculation'!$E$22,IF(MONTH(B894)=2,'General Calculation'!$F$22,IF(MONTH(B894)=3,'General Calculation'!$G$22,IF(MONTH(B894)=4,'General Calculation'!$H$22,IF(MONTH(B894)=5,'General Calculation'!$I$22,IF(MONTH(B894)=6,'General Calculation'!$J$22,IF(MONTH(B894)=7,'General Calculation'!$K$22,IF(MONTH(B894)=8,'General Calculation'!$L$22,IF(MONTH(B894)=9,'General Calculation'!$M$22,IF(MONTH(B894)=10,'General Calculation'!$N$22,IF(MONTH(B894)=11,'General Calculation'!$O$22,IF(MONTH(B894)=12,'General Calculation'!$P$22,""))))))))))))</f>
        <v>5.3881999999999994</v>
      </c>
      <c r="E894" t="str">
        <f>IF(C894="Initial Stage",'Calculation Sheet Crop 1'!$M$6,IF(C894="Crop Development Phase",'Calculation Sheet Crop 1'!$M$7,IF(C894="Mid Season",'Calculation Sheet Crop 1'!$M$8,IF(C894="Late Season Stage",'Calculation Sheet Crop 1'!$M$9,""))))</f>
        <v/>
      </c>
      <c r="F894">
        <f t="shared" si="170"/>
        <v>0</v>
      </c>
      <c r="P894">
        <f t="shared" si="171"/>
        <v>0</v>
      </c>
      <c r="Q894">
        <f t="shared" si="172"/>
        <v>0</v>
      </c>
      <c r="R894">
        <f t="shared" si="173"/>
        <v>0</v>
      </c>
      <c r="S894">
        <f t="shared" si="174"/>
        <v>0</v>
      </c>
      <c r="T894">
        <f t="shared" si="175"/>
        <v>0</v>
      </c>
      <c r="U894">
        <f t="shared" si="176"/>
        <v>0</v>
      </c>
      <c r="V894">
        <f t="shared" si="177"/>
        <v>0</v>
      </c>
      <c r="W894">
        <f t="shared" si="178"/>
        <v>0</v>
      </c>
      <c r="X894">
        <f t="shared" si="179"/>
        <v>0</v>
      </c>
      <c r="Y894">
        <f t="shared" si="180"/>
        <v>0</v>
      </c>
      <c r="Z894">
        <f t="shared" si="181"/>
        <v>0</v>
      </c>
      <c r="AA894">
        <f t="shared" si="182"/>
        <v>0</v>
      </c>
    </row>
    <row r="895" spans="2:27">
      <c r="B895" s="3">
        <v>43624</v>
      </c>
      <c r="C895" t="str">
        <f>IF(AND(B895&gt;='Calculation Sheet Crop 1'!$K$6,B895&lt;='Calculation Sheet Crop 1'!$L$6),"Initial Stage",IF(AND(B895+1&gt;'Calculation Sheet Crop 1'!$K$7,B895&lt;='Calculation Sheet Crop 1'!$L$7),"Crop Development Phase",IF(AND(B895+1&gt;'Calculation Sheet Crop 1'!$K$8,B895&lt;'Calculation Sheet Crop 1'!$L$8+1),"Mid Season",IF(AND(B895+1&gt;'Calculation Sheet Crop 1'!$K$9,B895-1&lt;'Calculation Sheet Crop 1'!$L$9),"Late Season Stage",""))))</f>
        <v/>
      </c>
      <c r="D895">
        <f>IF(MONTH(B895)=1,'General Calculation'!$E$22,IF(MONTH(B895)=2,'General Calculation'!$F$22,IF(MONTH(B895)=3,'General Calculation'!$G$22,IF(MONTH(B895)=4,'General Calculation'!$H$22,IF(MONTH(B895)=5,'General Calculation'!$I$22,IF(MONTH(B895)=6,'General Calculation'!$J$22,IF(MONTH(B895)=7,'General Calculation'!$K$22,IF(MONTH(B895)=8,'General Calculation'!$L$22,IF(MONTH(B895)=9,'General Calculation'!$M$22,IF(MONTH(B895)=10,'General Calculation'!$N$22,IF(MONTH(B895)=11,'General Calculation'!$O$22,IF(MONTH(B895)=12,'General Calculation'!$P$22,""))))))))))))</f>
        <v>5.3881999999999994</v>
      </c>
      <c r="E895" t="str">
        <f>IF(C895="Initial Stage",'Calculation Sheet Crop 1'!$M$6,IF(C895="Crop Development Phase",'Calculation Sheet Crop 1'!$M$7,IF(C895="Mid Season",'Calculation Sheet Crop 1'!$M$8,IF(C895="Late Season Stage",'Calculation Sheet Crop 1'!$M$9,""))))</f>
        <v/>
      </c>
      <c r="F895">
        <f t="shared" si="170"/>
        <v>0</v>
      </c>
      <c r="P895">
        <f t="shared" si="171"/>
        <v>0</v>
      </c>
      <c r="Q895">
        <f t="shared" si="172"/>
        <v>0</v>
      </c>
      <c r="R895">
        <f t="shared" si="173"/>
        <v>0</v>
      </c>
      <c r="S895">
        <f t="shared" si="174"/>
        <v>0</v>
      </c>
      <c r="T895">
        <f t="shared" si="175"/>
        <v>0</v>
      </c>
      <c r="U895">
        <f t="shared" si="176"/>
        <v>0</v>
      </c>
      <c r="V895">
        <f t="shared" si="177"/>
        <v>0</v>
      </c>
      <c r="W895">
        <f t="shared" si="178"/>
        <v>0</v>
      </c>
      <c r="X895">
        <f t="shared" si="179"/>
        <v>0</v>
      </c>
      <c r="Y895">
        <f t="shared" si="180"/>
        <v>0</v>
      </c>
      <c r="Z895">
        <f t="shared" si="181"/>
        <v>0</v>
      </c>
      <c r="AA895">
        <f t="shared" si="182"/>
        <v>0</v>
      </c>
    </row>
    <row r="896" spans="2:27">
      <c r="B896" s="3">
        <v>43625</v>
      </c>
      <c r="C896" t="str">
        <f>IF(AND(B896&gt;='Calculation Sheet Crop 1'!$K$6,B896&lt;='Calculation Sheet Crop 1'!$L$6),"Initial Stage",IF(AND(B896+1&gt;'Calculation Sheet Crop 1'!$K$7,B896&lt;='Calculation Sheet Crop 1'!$L$7),"Crop Development Phase",IF(AND(B896+1&gt;'Calculation Sheet Crop 1'!$K$8,B896&lt;'Calculation Sheet Crop 1'!$L$8+1),"Mid Season",IF(AND(B896+1&gt;'Calculation Sheet Crop 1'!$K$9,B896-1&lt;'Calculation Sheet Crop 1'!$L$9),"Late Season Stage",""))))</f>
        <v/>
      </c>
      <c r="D896">
        <f>IF(MONTH(B896)=1,'General Calculation'!$E$22,IF(MONTH(B896)=2,'General Calculation'!$F$22,IF(MONTH(B896)=3,'General Calculation'!$G$22,IF(MONTH(B896)=4,'General Calculation'!$H$22,IF(MONTH(B896)=5,'General Calculation'!$I$22,IF(MONTH(B896)=6,'General Calculation'!$J$22,IF(MONTH(B896)=7,'General Calculation'!$K$22,IF(MONTH(B896)=8,'General Calculation'!$L$22,IF(MONTH(B896)=9,'General Calculation'!$M$22,IF(MONTH(B896)=10,'General Calculation'!$N$22,IF(MONTH(B896)=11,'General Calculation'!$O$22,IF(MONTH(B896)=12,'General Calculation'!$P$22,""))))))))))))</f>
        <v>5.3881999999999994</v>
      </c>
      <c r="E896" t="str">
        <f>IF(C896="Initial Stage",'Calculation Sheet Crop 1'!$M$6,IF(C896="Crop Development Phase",'Calculation Sheet Crop 1'!$M$7,IF(C896="Mid Season",'Calculation Sheet Crop 1'!$M$8,IF(C896="Late Season Stage",'Calculation Sheet Crop 1'!$M$9,""))))</f>
        <v/>
      </c>
      <c r="F896">
        <f t="shared" si="170"/>
        <v>0</v>
      </c>
      <c r="P896">
        <f t="shared" si="171"/>
        <v>0</v>
      </c>
      <c r="Q896">
        <f t="shared" si="172"/>
        <v>0</v>
      </c>
      <c r="R896">
        <f t="shared" si="173"/>
        <v>0</v>
      </c>
      <c r="S896">
        <f t="shared" si="174"/>
        <v>0</v>
      </c>
      <c r="T896">
        <f t="shared" si="175"/>
        <v>0</v>
      </c>
      <c r="U896">
        <f t="shared" si="176"/>
        <v>0</v>
      </c>
      <c r="V896">
        <f t="shared" si="177"/>
        <v>0</v>
      </c>
      <c r="W896">
        <f t="shared" si="178"/>
        <v>0</v>
      </c>
      <c r="X896">
        <f t="shared" si="179"/>
        <v>0</v>
      </c>
      <c r="Y896">
        <f t="shared" si="180"/>
        <v>0</v>
      </c>
      <c r="Z896">
        <f t="shared" si="181"/>
        <v>0</v>
      </c>
      <c r="AA896">
        <f t="shared" si="182"/>
        <v>0</v>
      </c>
    </row>
    <row r="897" spans="2:27">
      <c r="B897" s="3">
        <v>43626</v>
      </c>
      <c r="C897" t="str">
        <f>IF(AND(B897&gt;='Calculation Sheet Crop 1'!$K$6,B897&lt;='Calculation Sheet Crop 1'!$L$6),"Initial Stage",IF(AND(B897+1&gt;'Calculation Sheet Crop 1'!$K$7,B897&lt;='Calculation Sheet Crop 1'!$L$7),"Crop Development Phase",IF(AND(B897+1&gt;'Calculation Sheet Crop 1'!$K$8,B897&lt;'Calculation Sheet Crop 1'!$L$8+1),"Mid Season",IF(AND(B897+1&gt;'Calculation Sheet Crop 1'!$K$9,B897-1&lt;'Calculation Sheet Crop 1'!$L$9),"Late Season Stage",""))))</f>
        <v/>
      </c>
      <c r="D897">
        <f>IF(MONTH(B897)=1,'General Calculation'!$E$22,IF(MONTH(B897)=2,'General Calculation'!$F$22,IF(MONTH(B897)=3,'General Calculation'!$G$22,IF(MONTH(B897)=4,'General Calculation'!$H$22,IF(MONTH(B897)=5,'General Calculation'!$I$22,IF(MONTH(B897)=6,'General Calculation'!$J$22,IF(MONTH(B897)=7,'General Calculation'!$K$22,IF(MONTH(B897)=8,'General Calculation'!$L$22,IF(MONTH(B897)=9,'General Calculation'!$M$22,IF(MONTH(B897)=10,'General Calculation'!$N$22,IF(MONTH(B897)=11,'General Calculation'!$O$22,IF(MONTH(B897)=12,'General Calculation'!$P$22,""))))))))))))</f>
        <v>5.3881999999999994</v>
      </c>
      <c r="E897" t="str">
        <f>IF(C897="Initial Stage",'Calculation Sheet Crop 1'!$M$6,IF(C897="Crop Development Phase",'Calculation Sheet Crop 1'!$M$7,IF(C897="Mid Season",'Calculation Sheet Crop 1'!$M$8,IF(C897="Late Season Stage",'Calculation Sheet Crop 1'!$M$9,""))))</f>
        <v/>
      </c>
      <c r="F897">
        <f t="shared" si="170"/>
        <v>0</v>
      </c>
      <c r="P897">
        <f t="shared" si="171"/>
        <v>0</v>
      </c>
      <c r="Q897">
        <f t="shared" si="172"/>
        <v>0</v>
      </c>
      <c r="R897">
        <f t="shared" si="173"/>
        <v>0</v>
      </c>
      <c r="S897">
        <f t="shared" si="174"/>
        <v>0</v>
      </c>
      <c r="T897">
        <f t="shared" si="175"/>
        <v>0</v>
      </c>
      <c r="U897">
        <f t="shared" si="176"/>
        <v>0</v>
      </c>
      <c r="V897">
        <f t="shared" si="177"/>
        <v>0</v>
      </c>
      <c r="W897">
        <f t="shared" si="178"/>
        <v>0</v>
      </c>
      <c r="X897">
        <f t="shared" si="179"/>
        <v>0</v>
      </c>
      <c r="Y897">
        <f t="shared" si="180"/>
        <v>0</v>
      </c>
      <c r="Z897">
        <f t="shared" si="181"/>
        <v>0</v>
      </c>
      <c r="AA897">
        <f t="shared" si="182"/>
        <v>0</v>
      </c>
    </row>
    <row r="898" spans="2:27">
      <c r="B898" s="3">
        <v>43627</v>
      </c>
      <c r="C898" t="str">
        <f>IF(AND(B898&gt;='Calculation Sheet Crop 1'!$K$6,B898&lt;='Calculation Sheet Crop 1'!$L$6),"Initial Stage",IF(AND(B898+1&gt;'Calculation Sheet Crop 1'!$K$7,B898&lt;='Calculation Sheet Crop 1'!$L$7),"Crop Development Phase",IF(AND(B898+1&gt;'Calculation Sheet Crop 1'!$K$8,B898&lt;'Calculation Sheet Crop 1'!$L$8+1),"Mid Season",IF(AND(B898+1&gt;'Calculation Sheet Crop 1'!$K$9,B898-1&lt;'Calculation Sheet Crop 1'!$L$9),"Late Season Stage",""))))</f>
        <v/>
      </c>
      <c r="D898">
        <f>IF(MONTH(B898)=1,'General Calculation'!$E$22,IF(MONTH(B898)=2,'General Calculation'!$F$22,IF(MONTH(B898)=3,'General Calculation'!$G$22,IF(MONTH(B898)=4,'General Calculation'!$H$22,IF(MONTH(B898)=5,'General Calculation'!$I$22,IF(MONTH(B898)=6,'General Calculation'!$J$22,IF(MONTH(B898)=7,'General Calculation'!$K$22,IF(MONTH(B898)=8,'General Calculation'!$L$22,IF(MONTH(B898)=9,'General Calculation'!$M$22,IF(MONTH(B898)=10,'General Calculation'!$N$22,IF(MONTH(B898)=11,'General Calculation'!$O$22,IF(MONTH(B898)=12,'General Calculation'!$P$22,""))))))))))))</f>
        <v>5.3881999999999994</v>
      </c>
      <c r="E898" t="str">
        <f>IF(C898="Initial Stage",'Calculation Sheet Crop 1'!$M$6,IF(C898="Crop Development Phase",'Calculation Sheet Crop 1'!$M$7,IF(C898="Mid Season",'Calculation Sheet Crop 1'!$M$8,IF(C898="Late Season Stage",'Calculation Sheet Crop 1'!$M$9,""))))</f>
        <v/>
      </c>
      <c r="F898">
        <f t="shared" si="170"/>
        <v>0</v>
      </c>
      <c r="P898">
        <f t="shared" si="171"/>
        <v>0</v>
      </c>
      <c r="Q898">
        <f t="shared" si="172"/>
        <v>0</v>
      </c>
      <c r="R898">
        <f t="shared" si="173"/>
        <v>0</v>
      </c>
      <c r="S898">
        <f t="shared" si="174"/>
        <v>0</v>
      </c>
      <c r="T898">
        <f t="shared" si="175"/>
        <v>0</v>
      </c>
      <c r="U898">
        <f t="shared" si="176"/>
        <v>0</v>
      </c>
      <c r="V898">
        <f t="shared" si="177"/>
        <v>0</v>
      </c>
      <c r="W898">
        <f t="shared" si="178"/>
        <v>0</v>
      </c>
      <c r="X898">
        <f t="shared" si="179"/>
        <v>0</v>
      </c>
      <c r="Y898">
        <f t="shared" si="180"/>
        <v>0</v>
      </c>
      <c r="Z898">
        <f t="shared" si="181"/>
        <v>0</v>
      </c>
      <c r="AA898">
        <f t="shared" si="182"/>
        <v>0</v>
      </c>
    </row>
    <row r="899" spans="2:27">
      <c r="B899" s="3">
        <v>43628</v>
      </c>
      <c r="C899" t="str">
        <f>IF(AND(B899&gt;='Calculation Sheet Crop 1'!$K$6,B899&lt;='Calculation Sheet Crop 1'!$L$6),"Initial Stage",IF(AND(B899+1&gt;'Calculation Sheet Crop 1'!$K$7,B899&lt;='Calculation Sheet Crop 1'!$L$7),"Crop Development Phase",IF(AND(B899+1&gt;'Calculation Sheet Crop 1'!$K$8,B899&lt;'Calculation Sheet Crop 1'!$L$8+1),"Mid Season",IF(AND(B899+1&gt;'Calculation Sheet Crop 1'!$K$9,B899-1&lt;'Calculation Sheet Crop 1'!$L$9),"Late Season Stage",""))))</f>
        <v/>
      </c>
      <c r="D899">
        <f>IF(MONTH(B899)=1,'General Calculation'!$E$22,IF(MONTH(B899)=2,'General Calculation'!$F$22,IF(MONTH(B899)=3,'General Calculation'!$G$22,IF(MONTH(B899)=4,'General Calculation'!$H$22,IF(MONTH(B899)=5,'General Calculation'!$I$22,IF(MONTH(B899)=6,'General Calculation'!$J$22,IF(MONTH(B899)=7,'General Calculation'!$K$22,IF(MONTH(B899)=8,'General Calculation'!$L$22,IF(MONTH(B899)=9,'General Calculation'!$M$22,IF(MONTH(B899)=10,'General Calculation'!$N$22,IF(MONTH(B899)=11,'General Calculation'!$O$22,IF(MONTH(B899)=12,'General Calculation'!$P$22,""))))))))))))</f>
        <v>5.3881999999999994</v>
      </c>
      <c r="E899" t="str">
        <f>IF(C899="Initial Stage",'Calculation Sheet Crop 1'!$M$6,IF(C899="Crop Development Phase",'Calculation Sheet Crop 1'!$M$7,IF(C899="Mid Season",'Calculation Sheet Crop 1'!$M$8,IF(C899="Late Season Stage",'Calculation Sheet Crop 1'!$M$9,""))))</f>
        <v/>
      </c>
      <c r="F899">
        <f t="shared" si="170"/>
        <v>0</v>
      </c>
      <c r="P899">
        <f t="shared" si="171"/>
        <v>0</v>
      </c>
      <c r="Q899">
        <f t="shared" si="172"/>
        <v>0</v>
      </c>
      <c r="R899">
        <f t="shared" si="173"/>
        <v>0</v>
      </c>
      <c r="S899">
        <f t="shared" si="174"/>
        <v>0</v>
      </c>
      <c r="T899">
        <f t="shared" si="175"/>
        <v>0</v>
      </c>
      <c r="U899">
        <f t="shared" si="176"/>
        <v>0</v>
      </c>
      <c r="V899">
        <f t="shared" si="177"/>
        <v>0</v>
      </c>
      <c r="W899">
        <f t="shared" si="178"/>
        <v>0</v>
      </c>
      <c r="X899">
        <f t="shared" si="179"/>
        <v>0</v>
      </c>
      <c r="Y899">
        <f t="shared" si="180"/>
        <v>0</v>
      </c>
      <c r="Z899">
        <f t="shared" si="181"/>
        <v>0</v>
      </c>
      <c r="AA899">
        <f t="shared" si="182"/>
        <v>0</v>
      </c>
    </row>
    <row r="900" spans="2:27">
      <c r="B900" s="3">
        <v>43629</v>
      </c>
      <c r="C900" t="str">
        <f>IF(AND(B900&gt;='Calculation Sheet Crop 1'!$K$6,B900&lt;='Calculation Sheet Crop 1'!$L$6),"Initial Stage",IF(AND(B900+1&gt;'Calculation Sheet Crop 1'!$K$7,B900&lt;='Calculation Sheet Crop 1'!$L$7),"Crop Development Phase",IF(AND(B900+1&gt;'Calculation Sheet Crop 1'!$K$8,B900&lt;'Calculation Sheet Crop 1'!$L$8+1),"Mid Season",IF(AND(B900+1&gt;'Calculation Sheet Crop 1'!$K$9,B900-1&lt;'Calculation Sheet Crop 1'!$L$9),"Late Season Stage",""))))</f>
        <v/>
      </c>
      <c r="D900">
        <f>IF(MONTH(B900)=1,'General Calculation'!$E$22,IF(MONTH(B900)=2,'General Calculation'!$F$22,IF(MONTH(B900)=3,'General Calculation'!$G$22,IF(MONTH(B900)=4,'General Calculation'!$H$22,IF(MONTH(B900)=5,'General Calculation'!$I$22,IF(MONTH(B900)=6,'General Calculation'!$J$22,IF(MONTH(B900)=7,'General Calculation'!$K$22,IF(MONTH(B900)=8,'General Calculation'!$L$22,IF(MONTH(B900)=9,'General Calculation'!$M$22,IF(MONTH(B900)=10,'General Calculation'!$N$22,IF(MONTH(B900)=11,'General Calculation'!$O$22,IF(MONTH(B900)=12,'General Calculation'!$P$22,""))))))))))))</f>
        <v>5.3881999999999994</v>
      </c>
      <c r="E900" t="str">
        <f>IF(C900="Initial Stage",'Calculation Sheet Crop 1'!$M$6,IF(C900="Crop Development Phase",'Calculation Sheet Crop 1'!$M$7,IF(C900="Mid Season",'Calculation Sheet Crop 1'!$M$8,IF(C900="Late Season Stage",'Calculation Sheet Crop 1'!$M$9,""))))</f>
        <v/>
      </c>
      <c r="F900">
        <f t="shared" si="170"/>
        <v>0</v>
      </c>
      <c r="P900">
        <f t="shared" si="171"/>
        <v>0</v>
      </c>
      <c r="Q900">
        <f t="shared" si="172"/>
        <v>0</v>
      </c>
      <c r="R900">
        <f t="shared" si="173"/>
        <v>0</v>
      </c>
      <c r="S900">
        <f t="shared" si="174"/>
        <v>0</v>
      </c>
      <c r="T900">
        <f t="shared" si="175"/>
        <v>0</v>
      </c>
      <c r="U900">
        <f t="shared" si="176"/>
        <v>0</v>
      </c>
      <c r="V900">
        <f t="shared" si="177"/>
        <v>0</v>
      </c>
      <c r="W900">
        <f t="shared" si="178"/>
        <v>0</v>
      </c>
      <c r="X900">
        <f t="shared" si="179"/>
        <v>0</v>
      </c>
      <c r="Y900">
        <f t="shared" si="180"/>
        <v>0</v>
      </c>
      <c r="Z900">
        <f t="shared" si="181"/>
        <v>0</v>
      </c>
      <c r="AA900">
        <f t="shared" si="182"/>
        <v>0</v>
      </c>
    </row>
    <row r="901" spans="2:27">
      <c r="B901" s="3">
        <v>43630</v>
      </c>
      <c r="C901" t="str">
        <f>IF(AND(B901&gt;='Calculation Sheet Crop 1'!$K$6,B901&lt;='Calculation Sheet Crop 1'!$L$6),"Initial Stage",IF(AND(B901+1&gt;'Calculation Sheet Crop 1'!$K$7,B901&lt;='Calculation Sheet Crop 1'!$L$7),"Crop Development Phase",IF(AND(B901+1&gt;'Calculation Sheet Crop 1'!$K$8,B901&lt;'Calculation Sheet Crop 1'!$L$8+1),"Mid Season",IF(AND(B901+1&gt;'Calculation Sheet Crop 1'!$K$9,B901-1&lt;'Calculation Sheet Crop 1'!$L$9),"Late Season Stage",""))))</f>
        <v/>
      </c>
      <c r="D901">
        <f>IF(MONTH(B901)=1,'General Calculation'!$E$22,IF(MONTH(B901)=2,'General Calculation'!$F$22,IF(MONTH(B901)=3,'General Calculation'!$G$22,IF(MONTH(B901)=4,'General Calculation'!$H$22,IF(MONTH(B901)=5,'General Calculation'!$I$22,IF(MONTH(B901)=6,'General Calculation'!$J$22,IF(MONTH(B901)=7,'General Calculation'!$K$22,IF(MONTH(B901)=8,'General Calculation'!$L$22,IF(MONTH(B901)=9,'General Calculation'!$M$22,IF(MONTH(B901)=10,'General Calculation'!$N$22,IF(MONTH(B901)=11,'General Calculation'!$O$22,IF(MONTH(B901)=12,'General Calculation'!$P$22,""))))))))))))</f>
        <v>5.3881999999999994</v>
      </c>
      <c r="E901" t="str">
        <f>IF(C901="Initial Stage",'Calculation Sheet Crop 1'!$M$6,IF(C901="Crop Development Phase",'Calculation Sheet Crop 1'!$M$7,IF(C901="Mid Season",'Calculation Sheet Crop 1'!$M$8,IF(C901="Late Season Stage",'Calculation Sheet Crop 1'!$M$9,""))))</f>
        <v/>
      </c>
      <c r="F901">
        <f t="shared" si="170"/>
        <v>0</v>
      </c>
      <c r="P901">
        <f t="shared" si="171"/>
        <v>0</v>
      </c>
      <c r="Q901">
        <f t="shared" si="172"/>
        <v>0</v>
      </c>
      <c r="R901">
        <f t="shared" si="173"/>
        <v>0</v>
      </c>
      <c r="S901">
        <f t="shared" si="174"/>
        <v>0</v>
      </c>
      <c r="T901">
        <f t="shared" si="175"/>
        <v>0</v>
      </c>
      <c r="U901">
        <f t="shared" si="176"/>
        <v>0</v>
      </c>
      <c r="V901">
        <f t="shared" si="177"/>
        <v>0</v>
      </c>
      <c r="W901">
        <f t="shared" si="178"/>
        <v>0</v>
      </c>
      <c r="X901">
        <f t="shared" si="179"/>
        <v>0</v>
      </c>
      <c r="Y901">
        <f t="shared" si="180"/>
        <v>0</v>
      </c>
      <c r="Z901">
        <f t="shared" si="181"/>
        <v>0</v>
      </c>
      <c r="AA901">
        <f t="shared" si="182"/>
        <v>0</v>
      </c>
    </row>
    <row r="902" spans="2:27">
      <c r="B902" s="3">
        <v>43631</v>
      </c>
      <c r="C902" t="str">
        <f>IF(AND(B902&gt;='Calculation Sheet Crop 1'!$K$6,B902&lt;='Calculation Sheet Crop 1'!$L$6),"Initial Stage",IF(AND(B902+1&gt;'Calculation Sheet Crop 1'!$K$7,B902&lt;='Calculation Sheet Crop 1'!$L$7),"Crop Development Phase",IF(AND(B902+1&gt;'Calculation Sheet Crop 1'!$K$8,B902&lt;'Calculation Sheet Crop 1'!$L$8+1),"Mid Season",IF(AND(B902+1&gt;'Calculation Sheet Crop 1'!$K$9,B902-1&lt;'Calculation Sheet Crop 1'!$L$9),"Late Season Stage",""))))</f>
        <v/>
      </c>
      <c r="D902">
        <f>IF(MONTH(B902)=1,'General Calculation'!$E$22,IF(MONTH(B902)=2,'General Calculation'!$F$22,IF(MONTH(B902)=3,'General Calculation'!$G$22,IF(MONTH(B902)=4,'General Calculation'!$H$22,IF(MONTH(B902)=5,'General Calculation'!$I$22,IF(MONTH(B902)=6,'General Calculation'!$J$22,IF(MONTH(B902)=7,'General Calculation'!$K$22,IF(MONTH(B902)=8,'General Calculation'!$L$22,IF(MONTH(B902)=9,'General Calculation'!$M$22,IF(MONTH(B902)=10,'General Calculation'!$N$22,IF(MONTH(B902)=11,'General Calculation'!$O$22,IF(MONTH(B902)=12,'General Calculation'!$P$22,""))))))))))))</f>
        <v>5.3881999999999994</v>
      </c>
      <c r="E902" t="str">
        <f>IF(C902="Initial Stage",'Calculation Sheet Crop 1'!$M$6,IF(C902="Crop Development Phase",'Calculation Sheet Crop 1'!$M$7,IF(C902="Mid Season",'Calculation Sheet Crop 1'!$M$8,IF(C902="Late Season Stage",'Calculation Sheet Crop 1'!$M$9,""))))</f>
        <v/>
      </c>
      <c r="F902">
        <f t="shared" si="170"/>
        <v>0</v>
      </c>
      <c r="P902">
        <f t="shared" si="171"/>
        <v>0</v>
      </c>
      <c r="Q902">
        <f t="shared" si="172"/>
        <v>0</v>
      </c>
      <c r="R902">
        <f t="shared" si="173"/>
        <v>0</v>
      </c>
      <c r="S902">
        <f t="shared" si="174"/>
        <v>0</v>
      </c>
      <c r="T902">
        <f t="shared" si="175"/>
        <v>0</v>
      </c>
      <c r="U902">
        <f t="shared" si="176"/>
        <v>0</v>
      </c>
      <c r="V902">
        <f t="shared" si="177"/>
        <v>0</v>
      </c>
      <c r="W902">
        <f t="shared" si="178"/>
        <v>0</v>
      </c>
      <c r="X902">
        <f t="shared" si="179"/>
        <v>0</v>
      </c>
      <c r="Y902">
        <f t="shared" si="180"/>
        <v>0</v>
      </c>
      <c r="Z902">
        <f t="shared" si="181"/>
        <v>0</v>
      </c>
      <c r="AA902">
        <f t="shared" si="182"/>
        <v>0</v>
      </c>
    </row>
    <row r="903" spans="2:27">
      <c r="B903" s="3">
        <v>43632</v>
      </c>
      <c r="C903" t="str">
        <f>IF(AND(B903&gt;='Calculation Sheet Crop 1'!$K$6,B903&lt;='Calculation Sheet Crop 1'!$L$6),"Initial Stage",IF(AND(B903+1&gt;'Calculation Sheet Crop 1'!$K$7,B903&lt;='Calculation Sheet Crop 1'!$L$7),"Crop Development Phase",IF(AND(B903+1&gt;'Calculation Sheet Crop 1'!$K$8,B903&lt;'Calculation Sheet Crop 1'!$L$8+1),"Mid Season",IF(AND(B903+1&gt;'Calculation Sheet Crop 1'!$K$9,B903-1&lt;'Calculation Sheet Crop 1'!$L$9),"Late Season Stage",""))))</f>
        <v/>
      </c>
      <c r="D903">
        <f>IF(MONTH(B903)=1,'General Calculation'!$E$22,IF(MONTH(B903)=2,'General Calculation'!$F$22,IF(MONTH(B903)=3,'General Calculation'!$G$22,IF(MONTH(B903)=4,'General Calculation'!$H$22,IF(MONTH(B903)=5,'General Calculation'!$I$22,IF(MONTH(B903)=6,'General Calculation'!$J$22,IF(MONTH(B903)=7,'General Calculation'!$K$22,IF(MONTH(B903)=8,'General Calculation'!$L$22,IF(MONTH(B903)=9,'General Calculation'!$M$22,IF(MONTH(B903)=10,'General Calculation'!$N$22,IF(MONTH(B903)=11,'General Calculation'!$O$22,IF(MONTH(B903)=12,'General Calculation'!$P$22,""))))))))))))</f>
        <v>5.3881999999999994</v>
      </c>
      <c r="E903" t="str">
        <f>IF(C903="Initial Stage",'Calculation Sheet Crop 1'!$M$6,IF(C903="Crop Development Phase",'Calculation Sheet Crop 1'!$M$7,IF(C903="Mid Season",'Calculation Sheet Crop 1'!$M$8,IF(C903="Late Season Stage",'Calculation Sheet Crop 1'!$M$9,""))))</f>
        <v/>
      </c>
      <c r="F903">
        <f t="shared" si="170"/>
        <v>0</v>
      </c>
      <c r="P903">
        <f t="shared" si="171"/>
        <v>0</v>
      </c>
      <c r="Q903">
        <f t="shared" si="172"/>
        <v>0</v>
      </c>
      <c r="R903">
        <f t="shared" si="173"/>
        <v>0</v>
      </c>
      <c r="S903">
        <f t="shared" si="174"/>
        <v>0</v>
      </c>
      <c r="T903">
        <f t="shared" si="175"/>
        <v>0</v>
      </c>
      <c r="U903">
        <f t="shared" si="176"/>
        <v>0</v>
      </c>
      <c r="V903">
        <f t="shared" si="177"/>
        <v>0</v>
      </c>
      <c r="W903">
        <f t="shared" si="178"/>
        <v>0</v>
      </c>
      <c r="X903">
        <f t="shared" si="179"/>
        <v>0</v>
      </c>
      <c r="Y903">
        <f t="shared" si="180"/>
        <v>0</v>
      </c>
      <c r="Z903">
        <f t="shared" si="181"/>
        <v>0</v>
      </c>
      <c r="AA903">
        <f t="shared" si="182"/>
        <v>0</v>
      </c>
    </row>
    <row r="904" spans="2:27">
      <c r="B904" s="3">
        <v>43633</v>
      </c>
      <c r="C904" t="str">
        <f>IF(AND(B904&gt;='Calculation Sheet Crop 1'!$K$6,B904&lt;='Calculation Sheet Crop 1'!$L$6),"Initial Stage",IF(AND(B904+1&gt;'Calculation Sheet Crop 1'!$K$7,B904&lt;='Calculation Sheet Crop 1'!$L$7),"Crop Development Phase",IF(AND(B904+1&gt;'Calculation Sheet Crop 1'!$K$8,B904&lt;'Calculation Sheet Crop 1'!$L$8+1),"Mid Season",IF(AND(B904+1&gt;'Calculation Sheet Crop 1'!$K$9,B904-1&lt;'Calculation Sheet Crop 1'!$L$9),"Late Season Stage",""))))</f>
        <v/>
      </c>
      <c r="D904">
        <f>IF(MONTH(B904)=1,'General Calculation'!$E$22,IF(MONTH(B904)=2,'General Calculation'!$F$22,IF(MONTH(B904)=3,'General Calculation'!$G$22,IF(MONTH(B904)=4,'General Calculation'!$H$22,IF(MONTH(B904)=5,'General Calculation'!$I$22,IF(MONTH(B904)=6,'General Calculation'!$J$22,IF(MONTH(B904)=7,'General Calculation'!$K$22,IF(MONTH(B904)=8,'General Calculation'!$L$22,IF(MONTH(B904)=9,'General Calculation'!$M$22,IF(MONTH(B904)=10,'General Calculation'!$N$22,IF(MONTH(B904)=11,'General Calculation'!$O$22,IF(MONTH(B904)=12,'General Calculation'!$P$22,""))))))))))))</f>
        <v>5.3881999999999994</v>
      </c>
      <c r="E904" t="str">
        <f>IF(C904="Initial Stage",'Calculation Sheet Crop 1'!$M$6,IF(C904="Crop Development Phase",'Calculation Sheet Crop 1'!$M$7,IF(C904="Mid Season",'Calculation Sheet Crop 1'!$M$8,IF(C904="Late Season Stage",'Calculation Sheet Crop 1'!$M$9,""))))</f>
        <v/>
      </c>
      <c r="F904">
        <f t="shared" ref="F904:F967" si="183">IFERROR((D904*E904),0)</f>
        <v>0</v>
      </c>
      <c r="P904">
        <f t="shared" ref="P904:P967" si="184">IF(MONTH($B904)=1,$F904,0)</f>
        <v>0</v>
      </c>
      <c r="Q904">
        <f t="shared" ref="Q904:Q967" si="185">IF(MONTH($B904)=2,$F904,0)</f>
        <v>0</v>
      </c>
      <c r="R904">
        <f t="shared" ref="R904:R967" si="186">IF(MONTH($B904)=3,$F904,0)</f>
        <v>0</v>
      </c>
      <c r="S904">
        <f t="shared" ref="S904:S967" si="187">IF(MONTH($B904)=4,$F904,0)</f>
        <v>0</v>
      </c>
      <c r="T904">
        <f t="shared" ref="T904:T967" si="188">IF(MONTH($B904)=5,$F904,0)</f>
        <v>0</v>
      </c>
      <c r="U904">
        <f t="shared" ref="U904:U967" si="189">IF(MONTH($B904)=6,$F904,0)</f>
        <v>0</v>
      </c>
      <c r="V904">
        <f t="shared" ref="V904:V967" si="190">IF(MONTH($B904)=7,$F904,0)</f>
        <v>0</v>
      </c>
      <c r="W904">
        <f t="shared" ref="W904:W967" si="191">IF(MONTH($B904)=8,$F904,0)</f>
        <v>0</v>
      </c>
      <c r="X904">
        <f t="shared" ref="X904:X967" si="192">IF(MONTH($B904)=9,$F904,0)</f>
        <v>0</v>
      </c>
      <c r="Y904">
        <f t="shared" ref="Y904:Y967" si="193">IF(MONTH($B904)=10,$F904,0)</f>
        <v>0</v>
      </c>
      <c r="Z904">
        <f t="shared" ref="Z904:Z967" si="194">IF(MONTH($B904)=11,$F904,0)</f>
        <v>0</v>
      </c>
      <c r="AA904">
        <f t="shared" ref="AA904:AA967" si="195">IF(MONTH($B904)=12,$F904,0)</f>
        <v>0</v>
      </c>
    </row>
    <row r="905" spans="2:27">
      <c r="B905" s="3">
        <v>43634</v>
      </c>
      <c r="C905" t="str">
        <f>IF(AND(B905&gt;='Calculation Sheet Crop 1'!$K$6,B905&lt;='Calculation Sheet Crop 1'!$L$6),"Initial Stage",IF(AND(B905+1&gt;'Calculation Sheet Crop 1'!$K$7,B905&lt;='Calculation Sheet Crop 1'!$L$7),"Crop Development Phase",IF(AND(B905+1&gt;'Calculation Sheet Crop 1'!$K$8,B905&lt;'Calculation Sheet Crop 1'!$L$8+1),"Mid Season",IF(AND(B905+1&gt;'Calculation Sheet Crop 1'!$K$9,B905-1&lt;'Calculation Sheet Crop 1'!$L$9),"Late Season Stage",""))))</f>
        <v/>
      </c>
      <c r="D905">
        <f>IF(MONTH(B905)=1,'General Calculation'!$E$22,IF(MONTH(B905)=2,'General Calculation'!$F$22,IF(MONTH(B905)=3,'General Calculation'!$G$22,IF(MONTH(B905)=4,'General Calculation'!$H$22,IF(MONTH(B905)=5,'General Calculation'!$I$22,IF(MONTH(B905)=6,'General Calculation'!$J$22,IF(MONTH(B905)=7,'General Calculation'!$K$22,IF(MONTH(B905)=8,'General Calculation'!$L$22,IF(MONTH(B905)=9,'General Calculation'!$M$22,IF(MONTH(B905)=10,'General Calculation'!$N$22,IF(MONTH(B905)=11,'General Calculation'!$O$22,IF(MONTH(B905)=12,'General Calculation'!$P$22,""))))))))))))</f>
        <v>5.3881999999999994</v>
      </c>
      <c r="E905" t="str">
        <f>IF(C905="Initial Stage",'Calculation Sheet Crop 1'!$M$6,IF(C905="Crop Development Phase",'Calculation Sheet Crop 1'!$M$7,IF(C905="Mid Season",'Calculation Sheet Crop 1'!$M$8,IF(C905="Late Season Stage",'Calculation Sheet Crop 1'!$M$9,""))))</f>
        <v/>
      </c>
      <c r="F905">
        <f t="shared" si="183"/>
        <v>0</v>
      </c>
      <c r="P905">
        <f t="shared" si="184"/>
        <v>0</v>
      </c>
      <c r="Q905">
        <f t="shared" si="185"/>
        <v>0</v>
      </c>
      <c r="R905">
        <f t="shared" si="186"/>
        <v>0</v>
      </c>
      <c r="S905">
        <f t="shared" si="187"/>
        <v>0</v>
      </c>
      <c r="T905">
        <f t="shared" si="188"/>
        <v>0</v>
      </c>
      <c r="U905">
        <f t="shared" si="189"/>
        <v>0</v>
      </c>
      <c r="V905">
        <f t="shared" si="190"/>
        <v>0</v>
      </c>
      <c r="W905">
        <f t="shared" si="191"/>
        <v>0</v>
      </c>
      <c r="X905">
        <f t="shared" si="192"/>
        <v>0</v>
      </c>
      <c r="Y905">
        <f t="shared" si="193"/>
        <v>0</v>
      </c>
      <c r="Z905">
        <f t="shared" si="194"/>
        <v>0</v>
      </c>
      <c r="AA905">
        <f t="shared" si="195"/>
        <v>0</v>
      </c>
    </row>
    <row r="906" spans="2:27">
      <c r="B906" s="3">
        <v>43635</v>
      </c>
      <c r="C906" t="str">
        <f>IF(AND(B906&gt;='Calculation Sheet Crop 1'!$K$6,B906&lt;='Calculation Sheet Crop 1'!$L$6),"Initial Stage",IF(AND(B906+1&gt;'Calculation Sheet Crop 1'!$K$7,B906&lt;='Calculation Sheet Crop 1'!$L$7),"Crop Development Phase",IF(AND(B906+1&gt;'Calculation Sheet Crop 1'!$K$8,B906&lt;'Calculation Sheet Crop 1'!$L$8+1),"Mid Season",IF(AND(B906+1&gt;'Calculation Sheet Crop 1'!$K$9,B906-1&lt;'Calculation Sheet Crop 1'!$L$9),"Late Season Stage",""))))</f>
        <v/>
      </c>
      <c r="D906">
        <f>IF(MONTH(B906)=1,'General Calculation'!$E$22,IF(MONTH(B906)=2,'General Calculation'!$F$22,IF(MONTH(B906)=3,'General Calculation'!$G$22,IF(MONTH(B906)=4,'General Calculation'!$H$22,IF(MONTH(B906)=5,'General Calculation'!$I$22,IF(MONTH(B906)=6,'General Calculation'!$J$22,IF(MONTH(B906)=7,'General Calculation'!$K$22,IF(MONTH(B906)=8,'General Calculation'!$L$22,IF(MONTH(B906)=9,'General Calculation'!$M$22,IF(MONTH(B906)=10,'General Calculation'!$N$22,IF(MONTH(B906)=11,'General Calculation'!$O$22,IF(MONTH(B906)=12,'General Calculation'!$P$22,""))))))))))))</f>
        <v>5.3881999999999994</v>
      </c>
      <c r="E906" t="str">
        <f>IF(C906="Initial Stage",'Calculation Sheet Crop 1'!$M$6,IF(C906="Crop Development Phase",'Calculation Sheet Crop 1'!$M$7,IF(C906="Mid Season",'Calculation Sheet Crop 1'!$M$8,IF(C906="Late Season Stage",'Calculation Sheet Crop 1'!$M$9,""))))</f>
        <v/>
      </c>
      <c r="F906">
        <f t="shared" si="183"/>
        <v>0</v>
      </c>
      <c r="P906">
        <f t="shared" si="184"/>
        <v>0</v>
      </c>
      <c r="Q906">
        <f t="shared" si="185"/>
        <v>0</v>
      </c>
      <c r="R906">
        <f t="shared" si="186"/>
        <v>0</v>
      </c>
      <c r="S906">
        <f t="shared" si="187"/>
        <v>0</v>
      </c>
      <c r="T906">
        <f t="shared" si="188"/>
        <v>0</v>
      </c>
      <c r="U906">
        <f t="shared" si="189"/>
        <v>0</v>
      </c>
      <c r="V906">
        <f t="shared" si="190"/>
        <v>0</v>
      </c>
      <c r="W906">
        <f t="shared" si="191"/>
        <v>0</v>
      </c>
      <c r="X906">
        <f t="shared" si="192"/>
        <v>0</v>
      </c>
      <c r="Y906">
        <f t="shared" si="193"/>
        <v>0</v>
      </c>
      <c r="Z906">
        <f t="shared" si="194"/>
        <v>0</v>
      </c>
      <c r="AA906">
        <f t="shared" si="195"/>
        <v>0</v>
      </c>
    </row>
    <row r="907" spans="2:27">
      <c r="B907" s="3">
        <v>43636</v>
      </c>
      <c r="C907" t="str">
        <f>IF(AND(B907&gt;='Calculation Sheet Crop 1'!$K$6,B907&lt;='Calculation Sheet Crop 1'!$L$6),"Initial Stage",IF(AND(B907+1&gt;'Calculation Sheet Crop 1'!$K$7,B907&lt;='Calculation Sheet Crop 1'!$L$7),"Crop Development Phase",IF(AND(B907+1&gt;'Calculation Sheet Crop 1'!$K$8,B907&lt;'Calculation Sheet Crop 1'!$L$8+1),"Mid Season",IF(AND(B907+1&gt;'Calculation Sheet Crop 1'!$K$9,B907-1&lt;'Calculation Sheet Crop 1'!$L$9),"Late Season Stage",""))))</f>
        <v/>
      </c>
      <c r="D907">
        <f>IF(MONTH(B907)=1,'General Calculation'!$E$22,IF(MONTH(B907)=2,'General Calculation'!$F$22,IF(MONTH(B907)=3,'General Calculation'!$G$22,IF(MONTH(B907)=4,'General Calculation'!$H$22,IF(MONTH(B907)=5,'General Calculation'!$I$22,IF(MONTH(B907)=6,'General Calculation'!$J$22,IF(MONTH(B907)=7,'General Calculation'!$K$22,IF(MONTH(B907)=8,'General Calculation'!$L$22,IF(MONTH(B907)=9,'General Calculation'!$M$22,IF(MONTH(B907)=10,'General Calculation'!$N$22,IF(MONTH(B907)=11,'General Calculation'!$O$22,IF(MONTH(B907)=12,'General Calculation'!$P$22,""))))))))))))</f>
        <v>5.3881999999999994</v>
      </c>
      <c r="E907" t="str">
        <f>IF(C907="Initial Stage",'Calculation Sheet Crop 1'!$M$6,IF(C907="Crop Development Phase",'Calculation Sheet Crop 1'!$M$7,IF(C907="Mid Season",'Calculation Sheet Crop 1'!$M$8,IF(C907="Late Season Stage",'Calculation Sheet Crop 1'!$M$9,""))))</f>
        <v/>
      </c>
      <c r="F907">
        <f t="shared" si="183"/>
        <v>0</v>
      </c>
      <c r="P907">
        <f t="shared" si="184"/>
        <v>0</v>
      </c>
      <c r="Q907">
        <f t="shared" si="185"/>
        <v>0</v>
      </c>
      <c r="R907">
        <f t="shared" si="186"/>
        <v>0</v>
      </c>
      <c r="S907">
        <f t="shared" si="187"/>
        <v>0</v>
      </c>
      <c r="T907">
        <f t="shared" si="188"/>
        <v>0</v>
      </c>
      <c r="U907">
        <f t="shared" si="189"/>
        <v>0</v>
      </c>
      <c r="V907">
        <f t="shared" si="190"/>
        <v>0</v>
      </c>
      <c r="W907">
        <f t="shared" si="191"/>
        <v>0</v>
      </c>
      <c r="X907">
        <f t="shared" si="192"/>
        <v>0</v>
      </c>
      <c r="Y907">
        <f t="shared" si="193"/>
        <v>0</v>
      </c>
      <c r="Z907">
        <f t="shared" si="194"/>
        <v>0</v>
      </c>
      <c r="AA907">
        <f t="shared" si="195"/>
        <v>0</v>
      </c>
    </row>
    <row r="908" spans="2:27">
      <c r="B908" s="3">
        <v>43637</v>
      </c>
      <c r="C908" t="str">
        <f>IF(AND(B908&gt;='Calculation Sheet Crop 1'!$K$6,B908&lt;='Calculation Sheet Crop 1'!$L$6),"Initial Stage",IF(AND(B908+1&gt;'Calculation Sheet Crop 1'!$K$7,B908&lt;='Calculation Sheet Crop 1'!$L$7),"Crop Development Phase",IF(AND(B908+1&gt;'Calculation Sheet Crop 1'!$K$8,B908&lt;'Calculation Sheet Crop 1'!$L$8+1),"Mid Season",IF(AND(B908+1&gt;'Calculation Sheet Crop 1'!$K$9,B908-1&lt;'Calculation Sheet Crop 1'!$L$9),"Late Season Stage",""))))</f>
        <v/>
      </c>
      <c r="D908">
        <f>IF(MONTH(B908)=1,'General Calculation'!$E$22,IF(MONTH(B908)=2,'General Calculation'!$F$22,IF(MONTH(B908)=3,'General Calculation'!$G$22,IF(MONTH(B908)=4,'General Calculation'!$H$22,IF(MONTH(B908)=5,'General Calculation'!$I$22,IF(MONTH(B908)=6,'General Calculation'!$J$22,IF(MONTH(B908)=7,'General Calculation'!$K$22,IF(MONTH(B908)=8,'General Calculation'!$L$22,IF(MONTH(B908)=9,'General Calculation'!$M$22,IF(MONTH(B908)=10,'General Calculation'!$N$22,IF(MONTH(B908)=11,'General Calculation'!$O$22,IF(MONTH(B908)=12,'General Calculation'!$P$22,""))))))))))))</f>
        <v>5.3881999999999994</v>
      </c>
      <c r="E908" t="str">
        <f>IF(C908="Initial Stage",'Calculation Sheet Crop 1'!$M$6,IF(C908="Crop Development Phase",'Calculation Sheet Crop 1'!$M$7,IF(C908="Mid Season",'Calculation Sheet Crop 1'!$M$8,IF(C908="Late Season Stage",'Calculation Sheet Crop 1'!$M$9,""))))</f>
        <v/>
      </c>
      <c r="F908">
        <f t="shared" si="183"/>
        <v>0</v>
      </c>
      <c r="P908">
        <f t="shared" si="184"/>
        <v>0</v>
      </c>
      <c r="Q908">
        <f t="shared" si="185"/>
        <v>0</v>
      </c>
      <c r="R908">
        <f t="shared" si="186"/>
        <v>0</v>
      </c>
      <c r="S908">
        <f t="shared" si="187"/>
        <v>0</v>
      </c>
      <c r="T908">
        <f t="shared" si="188"/>
        <v>0</v>
      </c>
      <c r="U908">
        <f t="shared" si="189"/>
        <v>0</v>
      </c>
      <c r="V908">
        <f t="shared" si="190"/>
        <v>0</v>
      </c>
      <c r="W908">
        <f t="shared" si="191"/>
        <v>0</v>
      </c>
      <c r="X908">
        <f t="shared" si="192"/>
        <v>0</v>
      </c>
      <c r="Y908">
        <f t="shared" si="193"/>
        <v>0</v>
      </c>
      <c r="Z908">
        <f t="shared" si="194"/>
        <v>0</v>
      </c>
      <c r="AA908">
        <f t="shared" si="195"/>
        <v>0</v>
      </c>
    </row>
    <row r="909" spans="2:27">
      <c r="B909" s="3">
        <v>43638</v>
      </c>
      <c r="C909" t="str">
        <f>IF(AND(B909&gt;='Calculation Sheet Crop 1'!$K$6,B909&lt;='Calculation Sheet Crop 1'!$L$6),"Initial Stage",IF(AND(B909+1&gt;'Calculation Sheet Crop 1'!$K$7,B909&lt;='Calculation Sheet Crop 1'!$L$7),"Crop Development Phase",IF(AND(B909+1&gt;'Calculation Sheet Crop 1'!$K$8,B909&lt;'Calculation Sheet Crop 1'!$L$8+1),"Mid Season",IF(AND(B909+1&gt;'Calculation Sheet Crop 1'!$K$9,B909-1&lt;'Calculation Sheet Crop 1'!$L$9),"Late Season Stage",""))))</f>
        <v/>
      </c>
      <c r="D909">
        <f>IF(MONTH(B909)=1,'General Calculation'!$E$22,IF(MONTH(B909)=2,'General Calculation'!$F$22,IF(MONTH(B909)=3,'General Calculation'!$G$22,IF(MONTH(B909)=4,'General Calculation'!$H$22,IF(MONTH(B909)=5,'General Calculation'!$I$22,IF(MONTH(B909)=6,'General Calculation'!$J$22,IF(MONTH(B909)=7,'General Calculation'!$K$22,IF(MONTH(B909)=8,'General Calculation'!$L$22,IF(MONTH(B909)=9,'General Calculation'!$M$22,IF(MONTH(B909)=10,'General Calculation'!$N$22,IF(MONTH(B909)=11,'General Calculation'!$O$22,IF(MONTH(B909)=12,'General Calculation'!$P$22,""))))))))))))</f>
        <v>5.3881999999999994</v>
      </c>
      <c r="E909" t="str">
        <f>IF(C909="Initial Stage",'Calculation Sheet Crop 1'!$M$6,IF(C909="Crop Development Phase",'Calculation Sheet Crop 1'!$M$7,IF(C909="Mid Season",'Calculation Sheet Crop 1'!$M$8,IF(C909="Late Season Stage",'Calculation Sheet Crop 1'!$M$9,""))))</f>
        <v/>
      </c>
      <c r="F909">
        <f t="shared" si="183"/>
        <v>0</v>
      </c>
      <c r="P909">
        <f t="shared" si="184"/>
        <v>0</v>
      </c>
      <c r="Q909">
        <f t="shared" si="185"/>
        <v>0</v>
      </c>
      <c r="R909">
        <f t="shared" si="186"/>
        <v>0</v>
      </c>
      <c r="S909">
        <f t="shared" si="187"/>
        <v>0</v>
      </c>
      <c r="T909">
        <f t="shared" si="188"/>
        <v>0</v>
      </c>
      <c r="U909">
        <f t="shared" si="189"/>
        <v>0</v>
      </c>
      <c r="V909">
        <f t="shared" si="190"/>
        <v>0</v>
      </c>
      <c r="W909">
        <f t="shared" si="191"/>
        <v>0</v>
      </c>
      <c r="X909">
        <f t="shared" si="192"/>
        <v>0</v>
      </c>
      <c r="Y909">
        <f t="shared" si="193"/>
        <v>0</v>
      </c>
      <c r="Z909">
        <f t="shared" si="194"/>
        <v>0</v>
      </c>
      <c r="AA909">
        <f t="shared" si="195"/>
        <v>0</v>
      </c>
    </row>
    <row r="910" spans="2:27">
      <c r="B910" s="3">
        <v>43639</v>
      </c>
      <c r="C910" t="str">
        <f>IF(AND(B910&gt;='Calculation Sheet Crop 1'!$K$6,B910&lt;='Calculation Sheet Crop 1'!$L$6),"Initial Stage",IF(AND(B910+1&gt;'Calculation Sheet Crop 1'!$K$7,B910&lt;='Calculation Sheet Crop 1'!$L$7),"Crop Development Phase",IF(AND(B910+1&gt;'Calculation Sheet Crop 1'!$K$8,B910&lt;'Calculation Sheet Crop 1'!$L$8+1),"Mid Season",IF(AND(B910+1&gt;'Calculation Sheet Crop 1'!$K$9,B910-1&lt;'Calculation Sheet Crop 1'!$L$9),"Late Season Stage",""))))</f>
        <v/>
      </c>
      <c r="D910">
        <f>IF(MONTH(B910)=1,'General Calculation'!$E$22,IF(MONTH(B910)=2,'General Calculation'!$F$22,IF(MONTH(B910)=3,'General Calculation'!$G$22,IF(MONTH(B910)=4,'General Calculation'!$H$22,IF(MONTH(B910)=5,'General Calculation'!$I$22,IF(MONTH(B910)=6,'General Calculation'!$J$22,IF(MONTH(B910)=7,'General Calculation'!$K$22,IF(MONTH(B910)=8,'General Calculation'!$L$22,IF(MONTH(B910)=9,'General Calculation'!$M$22,IF(MONTH(B910)=10,'General Calculation'!$N$22,IF(MONTH(B910)=11,'General Calculation'!$O$22,IF(MONTH(B910)=12,'General Calculation'!$P$22,""))))))))))))</f>
        <v>5.3881999999999994</v>
      </c>
      <c r="E910" t="str">
        <f>IF(C910="Initial Stage",'Calculation Sheet Crop 1'!$M$6,IF(C910="Crop Development Phase",'Calculation Sheet Crop 1'!$M$7,IF(C910="Mid Season",'Calculation Sheet Crop 1'!$M$8,IF(C910="Late Season Stage",'Calculation Sheet Crop 1'!$M$9,""))))</f>
        <v/>
      </c>
      <c r="F910">
        <f t="shared" si="183"/>
        <v>0</v>
      </c>
      <c r="P910">
        <f t="shared" si="184"/>
        <v>0</v>
      </c>
      <c r="Q910">
        <f t="shared" si="185"/>
        <v>0</v>
      </c>
      <c r="R910">
        <f t="shared" si="186"/>
        <v>0</v>
      </c>
      <c r="S910">
        <f t="shared" si="187"/>
        <v>0</v>
      </c>
      <c r="T910">
        <f t="shared" si="188"/>
        <v>0</v>
      </c>
      <c r="U910">
        <f t="shared" si="189"/>
        <v>0</v>
      </c>
      <c r="V910">
        <f t="shared" si="190"/>
        <v>0</v>
      </c>
      <c r="W910">
        <f t="shared" si="191"/>
        <v>0</v>
      </c>
      <c r="X910">
        <f t="shared" si="192"/>
        <v>0</v>
      </c>
      <c r="Y910">
        <f t="shared" si="193"/>
        <v>0</v>
      </c>
      <c r="Z910">
        <f t="shared" si="194"/>
        <v>0</v>
      </c>
      <c r="AA910">
        <f t="shared" si="195"/>
        <v>0</v>
      </c>
    </row>
    <row r="911" spans="2:27">
      <c r="B911" s="3">
        <v>43640</v>
      </c>
      <c r="C911" t="str">
        <f>IF(AND(B911&gt;='Calculation Sheet Crop 1'!$K$6,B911&lt;='Calculation Sheet Crop 1'!$L$6),"Initial Stage",IF(AND(B911+1&gt;'Calculation Sheet Crop 1'!$K$7,B911&lt;='Calculation Sheet Crop 1'!$L$7),"Crop Development Phase",IF(AND(B911+1&gt;'Calculation Sheet Crop 1'!$K$8,B911&lt;'Calculation Sheet Crop 1'!$L$8+1),"Mid Season",IF(AND(B911+1&gt;'Calculation Sheet Crop 1'!$K$9,B911-1&lt;'Calculation Sheet Crop 1'!$L$9),"Late Season Stage",""))))</f>
        <v/>
      </c>
      <c r="D911">
        <f>IF(MONTH(B911)=1,'General Calculation'!$E$22,IF(MONTH(B911)=2,'General Calculation'!$F$22,IF(MONTH(B911)=3,'General Calculation'!$G$22,IF(MONTH(B911)=4,'General Calculation'!$H$22,IF(MONTH(B911)=5,'General Calculation'!$I$22,IF(MONTH(B911)=6,'General Calculation'!$J$22,IF(MONTH(B911)=7,'General Calculation'!$K$22,IF(MONTH(B911)=8,'General Calculation'!$L$22,IF(MONTH(B911)=9,'General Calculation'!$M$22,IF(MONTH(B911)=10,'General Calculation'!$N$22,IF(MONTH(B911)=11,'General Calculation'!$O$22,IF(MONTH(B911)=12,'General Calculation'!$P$22,""))))))))))))</f>
        <v>5.3881999999999994</v>
      </c>
      <c r="E911" t="str">
        <f>IF(C911="Initial Stage",'Calculation Sheet Crop 1'!$M$6,IF(C911="Crop Development Phase",'Calculation Sheet Crop 1'!$M$7,IF(C911="Mid Season",'Calculation Sheet Crop 1'!$M$8,IF(C911="Late Season Stage",'Calculation Sheet Crop 1'!$M$9,""))))</f>
        <v/>
      </c>
      <c r="F911">
        <f t="shared" si="183"/>
        <v>0</v>
      </c>
      <c r="P911">
        <f t="shared" si="184"/>
        <v>0</v>
      </c>
      <c r="Q911">
        <f t="shared" si="185"/>
        <v>0</v>
      </c>
      <c r="R911">
        <f t="shared" si="186"/>
        <v>0</v>
      </c>
      <c r="S911">
        <f t="shared" si="187"/>
        <v>0</v>
      </c>
      <c r="T911">
        <f t="shared" si="188"/>
        <v>0</v>
      </c>
      <c r="U911">
        <f t="shared" si="189"/>
        <v>0</v>
      </c>
      <c r="V911">
        <f t="shared" si="190"/>
        <v>0</v>
      </c>
      <c r="W911">
        <f t="shared" si="191"/>
        <v>0</v>
      </c>
      <c r="X911">
        <f t="shared" si="192"/>
        <v>0</v>
      </c>
      <c r="Y911">
        <f t="shared" si="193"/>
        <v>0</v>
      </c>
      <c r="Z911">
        <f t="shared" si="194"/>
        <v>0</v>
      </c>
      <c r="AA911">
        <f t="shared" si="195"/>
        <v>0</v>
      </c>
    </row>
    <row r="912" spans="2:27">
      <c r="B912" s="3">
        <v>43641</v>
      </c>
      <c r="C912" t="str">
        <f>IF(AND(B912&gt;='Calculation Sheet Crop 1'!$K$6,B912&lt;='Calculation Sheet Crop 1'!$L$6),"Initial Stage",IF(AND(B912+1&gt;'Calculation Sheet Crop 1'!$K$7,B912&lt;='Calculation Sheet Crop 1'!$L$7),"Crop Development Phase",IF(AND(B912+1&gt;'Calculation Sheet Crop 1'!$K$8,B912&lt;'Calculation Sheet Crop 1'!$L$8+1),"Mid Season",IF(AND(B912+1&gt;'Calculation Sheet Crop 1'!$K$9,B912-1&lt;'Calculation Sheet Crop 1'!$L$9),"Late Season Stage",""))))</f>
        <v/>
      </c>
      <c r="D912">
        <f>IF(MONTH(B912)=1,'General Calculation'!$E$22,IF(MONTH(B912)=2,'General Calculation'!$F$22,IF(MONTH(B912)=3,'General Calculation'!$G$22,IF(MONTH(B912)=4,'General Calculation'!$H$22,IF(MONTH(B912)=5,'General Calculation'!$I$22,IF(MONTH(B912)=6,'General Calculation'!$J$22,IF(MONTH(B912)=7,'General Calculation'!$K$22,IF(MONTH(B912)=8,'General Calculation'!$L$22,IF(MONTH(B912)=9,'General Calculation'!$M$22,IF(MONTH(B912)=10,'General Calculation'!$N$22,IF(MONTH(B912)=11,'General Calculation'!$O$22,IF(MONTH(B912)=12,'General Calculation'!$P$22,""))))))))))))</f>
        <v>5.3881999999999994</v>
      </c>
      <c r="E912" t="str">
        <f>IF(C912="Initial Stage",'Calculation Sheet Crop 1'!$M$6,IF(C912="Crop Development Phase",'Calculation Sheet Crop 1'!$M$7,IF(C912="Mid Season",'Calculation Sheet Crop 1'!$M$8,IF(C912="Late Season Stage",'Calculation Sheet Crop 1'!$M$9,""))))</f>
        <v/>
      </c>
      <c r="F912">
        <f t="shared" si="183"/>
        <v>0</v>
      </c>
      <c r="P912">
        <f t="shared" si="184"/>
        <v>0</v>
      </c>
      <c r="Q912">
        <f t="shared" si="185"/>
        <v>0</v>
      </c>
      <c r="R912">
        <f t="shared" si="186"/>
        <v>0</v>
      </c>
      <c r="S912">
        <f t="shared" si="187"/>
        <v>0</v>
      </c>
      <c r="T912">
        <f t="shared" si="188"/>
        <v>0</v>
      </c>
      <c r="U912">
        <f t="shared" si="189"/>
        <v>0</v>
      </c>
      <c r="V912">
        <f t="shared" si="190"/>
        <v>0</v>
      </c>
      <c r="W912">
        <f t="shared" si="191"/>
        <v>0</v>
      </c>
      <c r="X912">
        <f t="shared" si="192"/>
        <v>0</v>
      </c>
      <c r="Y912">
        <f t="shared" si="193"/>
        <v>0</v>
      </c>
      <c r="Z912">
        <f t="shared" si="194"/>
        <v>0</v>
      </c>
      <c r="AA912">
        <f t="shared" si="195"/>
        <v>0</v>
      </c>
    </row>
    <row r="913" spans="2:27">
      <c r="B913" s="3">
        <v>43642</v>
      </c>
      <c r="C913" t="str">
        <f>IF(AND(B913&gt;='Calculation Sheet Crop 1'!$K$6,B913&lt;='Calculation Sheet Crop 1'!$L$6),"Initial Stage",IF(AND(B913+1&gt;'Calculation Sheet Crop 1'!$K$7,B913&lt;='Calculation Sheet Crop 1'!$L$7),"Crop Development Phase",IF(AND(B913+1&gt;'Calculation Sheet Crop 1'!$K$8,B913&lt;'Calculation Sheet Crop 1'!$L$8+1),"Mid Season",IF(AND(B913+1&gt;'Calculation Sheet Crop 1'!$K$9,B913-1&lt;'Calculation Sheet Crop 1'!$L$9),"Late Season Stage",""))))</f>
        <v/>
      </c>
      <c r="D913">
        <f>IF(MONTH(B913)=1,'General Calculation'!$E$22,IF(MONTH(B913)=2,'General Calculation'!$F$22,IF(MONTH(B913)=3,'General Calculation'!$G$22,IF(MONTH(B913)=4,'General Calculation'!$H$22,IF(MONTH(B913)=5,'General Calculation'!$I$22,IF(MONTH(B913)=6,'General Calculation'!$J$22,IF(MONTH(B913)=7,'General Calculation'!$K$22,IF(MONTH(B913)=8,'General Calculation'!$L$22,IF(MONTH(B913)=9,'General Calculation'!$M$22,IF(MONTH(B913)=10,'General Calculation'!$N$22,IF(MONTH(B913)=11,'General Calculation'!$O$22,IF(MONTH(B913)=12,'General Calculation'!$P$22,""))))))))))))</f>
        <v>5.3881999999999994</v>
      </c>
      <c r="E913" t="str">
        <f>IF(C913="Initial Stage",'Calculation Sheet Crop 1'!$M$6,IF(C913="Crop Development Phase",'Calculation Sheet Crop 1'!$M$7,IF(C913="Mid Season",'Calculation Sheet Crop 1'!$M$8,IF(C913="Late Season Stage",'Calculation Sheet Crop 1'!$M$9,""))))</f>
        <v/>
      </c>
      <c r="F913">
        <f t="shared" si="183"/>
        <v>0</v>
      </c>
      <c r="P913">
        <f t="shared" si="184"/>
        <v>0</v>
      </c>
      <c r="Q913">
        <f t="shared" si="185"/>
        <v>0</v>
      </c>
      <c r="R913">
        <f t="shared" si="186"/>
        <v>0</v>
      </c>
      <c r="S913">
        <f t="shared" si="187"/>
        <v>0</v>
      </c>
      <c r="T913">
        <f t="shared" si="188"/>
        <v>0</v>
      </c>
      <c r="U913">
        <f t="shared" si="189"/>
        <v>0</v>
      </c>
      <c r="V913">
        <f t="shared" si="190"/>
        <v>0</v>
      </c>
      <c r="W913">
        <f t="shared" si="191"/>
        <v>0</v>
      </c>
      <c r="X913">
        <f t="shared" si="192"/>
        <v>0</v>
      </c>
      <c r="Y913">
        <f t="shared" si="193"/>
        <v>0</v>
      </c>
      <c r="Z913">
        <f t="shared" si="194"/>
        <v>0</v>
      </c>
      <c r="AA913">
        <f t="shared" si="195"/>
        <v>0</v>
      </c>
    </row>
    <row r="914" spans="2:27">
      <c r="B914" s="3">
        <v>43643</v>
      </c>
      <c r="C914" t="str">
        <f>IF(AND(B914&gt;='Calculation Sheet Crop 1'!$K$6,B914&lt;='Calculation Sheet Crop 1'!$L$6),"Initial Stage",IF(AND(B914+1&gt;'Calculation Sheet Crop 1'!$K$7,B914&lt;='Calculation Sheet Crop 1'!$L$7),"Crop Development Phase",IF(AND(B914+1&gt;'Calculation Sheet Crop 1'!$K$8,B914&lt;'Calculation Sheet Crop 1'!$L$8+1),"Mid Season",IF(AND(B914+1&gt;'Calculation Sheet Crop 1'!$K$9,B914-1&lt;'Calculation Sheet Crop 1'!$L$9),"Late Season Stage",""))))</f>
        <v/>
      </c>
      <c r="D914">
        <f>IF(MONTH(B914)=1,'General Calculation'!$E$22,IF(MONTH(B914)=2,'General Calculation'!$F$22,IF(MONTH(B914)=3,'General Calculation'!$G$22,IF(MONTH(B914)=4,'General Calculation'!$H$22,IF(MONTH(B914)=5,'General Calculation'!$I$22,IF(MONTH(B914)=6,'General Calculation'!$J$22,IF(MONTH(B914)=7,'General Calculation'!$K$22,IF(MONTH(B914)=8,'General Calculation'!$L$22,IF(MONTH(B914)=9,'General Calculation'!$M$22,IF(MONTH(B914)=10,'General Calculation'!$N$22,IF(MONTH(B914)=11,'General Calculation'!$O$22,IF(MONTH(B914)=12,'General Calculation'!$P$22,""))))))))))))</f>
        <v>5.3881999999999994</v>
      </c>
      <c r="E914" t="str">
        <f>IF(C914="Initial Stage",'Calculation Sheet Crop 1'!$M$6,IF(C914="Crop Development Phase",'Calculation Sheet Crop 1'!$M$7,IF(C914="Mid Season",'Calculation Sheet Crop 1'!$M$8,IF(C914="Late Season Stage",'Calculation Sheet Crop 1'!$M$9,""))))</f>
        <v/>
      </c>
      <c r="F914">
        <f t="shared" si="183"/>
        <v>0</v>
      </c>
      <c r="P914">
        <f t="shared" si="184"/>
        <v>0</v>
      </c>
      <c r="Q914">
        <f t="shared" si="185"/>
        <v>0</v>
      </c>
      <c r="R914">
        <f t="shared" si="186"/>
        <v>0</v>
      </c>
      <c r="S914">
        <f t="shared" si="187"/>
        <v>0</v>
      </c>
      <c r="T914">
        <f t="shared" si="188"/>
        <v>0</v>
      </c>
      <c r="U914">
        <f t="shared" si="189"/>
        <v>0</v>
      </c>
      <c r="V914">
        <f t="shared" si="190"/>
        <v>0</v>
      </c>
      <c r="W914">
        <f t="shared" si="191"/>
        <v>0</v>
      </c>
      <c r="X914">
        <f t="shared" si="192"/>
        <v>0</v>
      </c>
      <c r="Y914">
        <f t="shared" si="193"/>
        <v>0</v>
      </c>
      <c r="Z914">
        <f t="shared" si="194"/>
        <v>0</v>
      </c>
      <c r="AA914">
        <f t="shared" si="195"/>
        <v>0</v>
      </c>
    </row>
    <row r="915" spans="2:27">
      <c r="B915" s="3">
        <v>43644</v>
      </c>
      <c r="C915" t="str">
        <f>IF(AND(B915&gt;='Calculation Sheet Crop 1'!$K$6,B915&lt;='Calculation Sheet Crop 1'!$L$6),"Initial Stage",IF(AND(B915+1&gt;'Calculation Sheet Crop 1'!$K$7,B915&lt;='Calculation Sheet Crop 1'!$L$7),"Crop Development Phase",IF(AND(B915+1&gt;'Calculation Sheet Crop 1'!$K$8,B915&lt;'Calculation Sheet Crop 1'!$L$8+1),"Mid Season",IF(AND(B915+1&gt;'Calculation Sheet Crop 1'!$K$9,B915-1&lt;'Calculation Sheet Crop 1'!$L$9),"Late Season Stage",""))))</f>
        <v/>
      </c>
      <c r="D915">
        <f>IF(MONTH(B915)=1,'General Calculation'!$E$22,IF(MONTH(B915)=2,'General Calculation'!$F$22,IF(MONTH(B915)=3,'General Calculation'!$G$22,IF(MONTH(B915)=4,'General Calculation'!$H$22,IF(MONTH(B915)=5,'General Calculation'!$I$22,IF(MONTH(B915)=6,'General Calculation'!$J$22,IF(MONTH(B915)=7,'General Calculation'!$K$22,IF(MONTH(B915)=8,'General Calculation'!$L$22,IF(MONTH(B915)=9,'General Calculation'!$M$22,IF(MONTH(B915)=10,'General Calculation'!$N$22,IF(MONTH(B915)=11,'General Calculation'!$O$22,IF(MONTH(B915)=12,'General Calculation'!$P$22,""))))))))))))</f>
        <v>5.3881999999999994</v>
      </c>
      <c r="E915" t="str">
        <f>IF(C915="Initial Stage",'Calculation Sheet Crop 1'!$M$6,IF(C915="Crop Development Phase",'Calculation Sheet Crop 1'!$M$7,IF(C915="Mid Season",'Calculation Sheet Crop 1'!$M$8,IF(C915="Late Season Stage",'Calculation Sheet Crop 1'!$M$9,""))))</f>
        <v/>
      </c>
      <c r="F915">
        <f t="shared" si="183"/>
        <v>0</v>
      </c>
      <c r="P915">
        <f t="shared" si="184"/>
        <v>0</v>
      </c>
      <c r="Q915">
        <f t="shared" si="185"/>
        <v>0</v>
      </c>
      <c r="R915">
        <f t="shared" si="186"/>
        <v>0</v>
      </c>
      <c r="S915">
        <f t="shared" si="187"/>
        <v>0</v>
      </c>
      <c r="T915">
        <f t="shared" si="188"/>
        <v>0</v>
      </c>
      <c r="U915">
        <f t="shared" si="189"/>
        <v>0</v>
      </c>
      <c r="V915">
        <f t="shared" si="190"/>
        <v>0</v>
      </c>
      <c r="W915">
        <f t="shared" si="191"/>
        <v>0</v>
      </c>
      <c r="X915">
        <f t="shared" si="192"/>
        <v>0</v>
      </c>
      <c r="Y915">
        <f t="shared" si="193"/>
        <v>0</v>
      </c>
      <c r="Z915">
        <f t="shared" si="194"/>
        <v>0</v>
      </c>
      <c r="AA915">
        <f t="shared" si="195"/>
        <v>0</v>
      </c>
    </row>
    <row r="916" spans="2:27">
      <c r="B916" s="3">
        <v>43645</v>
      </c>
      <c r="C916" t="str">
        <f>IF(AND(B916&gt;='Calculation Sheet Crop 1'!$K$6,B916&lt;='Calculation Sheet Crop 1'!$L$6),"Initial Stage",IF(AND(B916+1&gt;'Calculation Sheet Crop 1'!$K$7,B916&lt;='Calculation Sheet Crop 1'!$L$7),"Crop Development Phase",IF(AND(B916+1&gt;'Calculation Sheet Crop 1'!$K$8,B916&lt;'Calculation Sheet Crop 1'!$L$8+1),"Mid Season",IF(AND(B916+1&gt;'Calculation Sheet Crop 1'!$K$9,B916-1&lt;'Calculation Sheet Crop 1'!$L$9),"Late Season Stage",""))))</f>
        <v/>
      </c>
      <c r="D916">
        <f>IF(MONTH(B916)=1,'General Calculation'!$E$22,IF(MONTH(B916)=2,'General Calculation'!$F$22,IF(MONTH(B916)=3,'General Calculation'!$G$22,IF(MONTH(B916)=4,'General Calculation'!$H$22,IF(MONTH(B916)=5,'General Calculation'!$I$22,IF(MONTH(B916)=6,'General Calculation'!$J$22,IF(MONTH(B916)=7,'General Calculation'!$K$22,IF(MONTH(B916)=8,'General Calculation'!$L$22,IF(MONTH(B916)=9,'General Calculation'!$M$22,IF(MONTH(B916)=10,'General Calculation'!$N$22,IF(MONTH(B916)=11,'General Calculation'!$O$22,IF(MONTH(B916)=12,'General Calculation'!$P$22,""))))))))))))</f>
        <v>5.3881999999999994</v>
      </c>
      <c r="E916" t="str">
        <f>IF(C916="Initial Stage",'Calculation Sheet Crop 1'!$M$6,IF(C916="Crop Development Phase",'Calculation Sheet Crop 1'!$M$7,IF(C916="Mid Season",'Calculation Sheet Crop 1'!$M$8,IF(C916="Late Season Stage",'Calculation Sheet Crop 1'!$M$9,""))))</f>
        <v/>
      </c>
      <c r="F916">
        <f t="shared" si="183"/>
        <v>0</v>
      </c>
      <c r="P916">
        <f t="shared" si="184"/>
        <v>0</v>
      </c>
      <c r="Q916">
        <f t="shared" si="185"/>
        <v>0</v>
      </c>
      <c r="R916">
        <f t="shared" si="186"/>
        <v>0</v>
      </c>
      <c r="S916">
        <f t="shared" si="187"/>
        <v>0</v>
      </c>
      <c r="T916">
        <f t="shared" si="188"/>
        <v>0</v>
      </c>
      <c r="U916">
        <f t="shared" si="189"/>
        <v>0</v>
      </c>
      <c r="V916">
        <f t="shared" si="190"/>
        <v>0</v>
      </c>
      <c r="W916">
        <f t="shared" si="191"/>
        <v>0</v>
      </c>
      <c r="X916">
        <f t="shared" si="192"/>
        <v>0</v>
      </c>
      <c r="Y916">
        <f t="shared" si="193"/>
        <v>0</v>
      </c>
      <c r="Z916">
        <f t="shared" si="194"/>
        <v>0</v>
      </c>
      <c r="AA916">
        <f t="shared" si="195"/>
        <v>0</v>
      </c>
    </row>
    <row r="917" spans="2:27">
      <c r="B917" s="3">
        <v>43646</v>
      </c>
      <c r="C917" t="str">
        <f>IF(AND(B917&gt;='Calculation Sheet Crop 1'!$K$6,B917&lt;='Calculation Sheet Crop 1'!$L$6),"Initial Stage",IF(AND(B917+1&gt;'Calculation Sheet Crop 1'!$K$7,B917&lt;='Calculation Sheet Crop 1'!$L$7),"Crop Development Phase",IF(AND(B917+1&gt;'Calculation Sheet Crop 1'!$K$8,B917&lt;'Calculation Sheet Crop 1'!$L$8+1),"Mid Season",IF(AND(B917+1&gt;'Calculation Sheet Crop 1'!$K$9,B917-1&lt;'Calculation Sheet Crop 1'!$L$9),"Late Season Stage",""))))</f>
        <v/>
      </c>
      <c r="D917">
        <f>IF(MONTH(B917)=1,'General Calculation'!$E$22,IF(MONTH(B917)=2,'General Calculation'!$F$22,IF(MONTH(B917)=3,'General Calculation'!$G$22,IF(MONTH(B917)=4,'General Calculation'!$H$22,IF(MONTH(B917)=5,'General Calculation'!$I$22,IF(MONTH(B917)=6,'General Calculation'!$J$22,IF(MONTH(B917)=7,'General Calculation'!$K$22,IF(MONTH(B917)=8,'General Calculation'!$L$22,IF(MONTH(B917)=9,'General Calculation'!$M$22,IF(MONTH(B917)=10,'General Calculation'!$N$22,IF(MONTH(B917)=11,'General Calculation'!$O$22,IF(MONTH(B917)=12,'General Calculation'!$P$22,""))))))))))))</f>
        <v>5.3881999999999994</v>
      </c>
      <c r="E917" t="str">
        <f>IF(C917="Initial Stage",'Calculation Sheet Crop 1'!$M$6,IF(C917="Crop Development Phase",'Calculation Sheet Crop 1'!$M$7,IF(C917="Mid Season",'Calculation Sheet Crop 1'!$M$8,IF(C917="Late Season Stage",'Calculation Sheet Crop 1'!$M$9,""))))</f>
        <v/>
      </c>
      <c r="F917">
        <f t="shared" si="183"/>
        <v>0</v>
      </c>
      <c r="P917">
        <f t="shared" si="184"/>
        <v>0</v>
      </c>
      <c r="Q917">
        <f t="shared" si="185"/>
        <v>0</v>
      </c>
      <c r="R917">
        <f t="shared" si="186"/>
        <v>0</v>
      </c>
      <c r="S917">
        <f t="shared" si="187"/>
        <v>0</v>
      </c>
      <c r="T917">
        <f t="shared" si="188"/>
        <v>0</v>
      </c>
      <c r="U917">
        <f t="shared" si="189"/>
        <v>0</v>
      </c>
      <c r="V917">
        <f t="shared" si="190"/>
        <v>0</v>
      </c>
      <c r="W917">
        <f t="shared" si="191"/>
        <v>0</v>
      </c>
      <c r="X917">
        <f t="shared" si="192"/>
        <v>0</v>
      </c>
      <c r="Y917">
        <f t="shared" si="193"/>
        <v>0</v>
      </c>
      <c r="Z917">
        <f t="shared" si="194"/>
        <v>0</v>
      </c>
      <c r="AA917">
        <f t="shared" si="195"/>
        <v>0</v>
      </c>
    </row>
    <row r="918" spans="2:27">
      <c r="B918" s="3">
        <v>43647</v>
      </c>
      <c r="C918" t="str">
        <f>IF(AND(B918&gt;='Calculation Sheet Crop 1'!$K$6,B918&lt;='Calculation Sheet Crop 1'!$L$6),"Initial Stage",IF(AND(B918+1&gt;'Calculation Sheet Crop 1'!$K$7,B918&lt;='Calculation Sheet Crop 1'!$L$7),"Crop Development Phase",IF(AND(B918+1&gt;'Calculation Sheet Crop 1'!$K$8,B918&lt;'Calculation Sheet Crop 1'!$L$8+1),"Mid Season",IF(AND(B918+1&gt;'Calculation Sheet Crop 1'!$K$9,B918-1&lt;'Calculation Sheet Crop 1'!$L$9),"Late Season Stage",""))))</f>
        <v/>
      </c>
      <c r="D918">
        <f>IF(MONTH(B918)=1,'General Calculation'!$E$22,IF(MONTH(B918)=2,'General Calculation'!$F$22,IF(MONTH(B918)=3,'General Calculation'!$G$22,IF(MONTH(B918)=4,'General Calculation'!$H$22,IF(MONTH(B918)=5,'General Calculation'!$I$22,IF(MONTH(B918)=6,'General Calculation'!$J$22,IF(MONTH(B918)=7,'General Calculation'!$K$22,IF(MONTH(B918)=8,'General Calculation'!$L$22,IF(MONTH(B918)=9,'General Calculation'!$M$22,IF(MONTH(B918)=10,'General Calculation'!$N$22,IF(MONTH(B918)=11,'General Calculation'!$O$22,IF(MONTH(B918)=12,'General Calculation'!$P$22,""))))))))))))</f>
        <v>5.2548000000000004</v>
      </c>
      <c r="E918" t="str">
        <f>IF(C918="Initial Stage",'Calculation Sheet Crop 1'!$M$6,IF(C918="Crop Development Phase",'Calculation Sheet Crop 1'!$M$7,IF(C918="Mid Season",'Calculation Sheet Crop 1'!$M$8,IF(C918="Late Season Stage",'Calculation Sheet Crop 1'!$M$9,""))))</f>
        <v/>
      </c>
      <c r="F918">
        <f t="shared" si="183"/>
        <v>0</v>
      </c>
      <c r="P918">
        <f t="shared" si="184"/>
        <v>0</v>
      </c>
      <c r="Q918">
        <f t="shared" si="185"/>
        <v>0</v>
      </c>
      <c r="R918">
        <f t="shared" si="186"/>
        <v>0</v>
      </c>
      <c r="S918">
        <f t="shared" si="187"/>
        <v>0</v>
      </c>
      <c r="T918">
        <f t="shared" si="188"/>
        <v>0</v>
      </c>
      <c r="U918">
        <f t="shared" si="189"/>
        <v>0</v>
      </c>
      <c r="V918">
        <f t="shared" si="190"/>
        <v>0</v>
      </c>
      <c r="W918">
        <f t="shared" si="191"/>
        <v>0</v>
      </c>
      <c r="X918">
        <f t="shared" si="192"/>
        <v>0</v>
      </c>
      <c r="Y918">
        <f t="shared" si="193"/>
        <v>0</v>
      </c>
      <c r="Z918">
        <f t="shared" si="194"/>
        <v>0</v>
      </c>
      <c r="AA918">
        <f t="shared" si="195"/>
        <v>0</v>
      </c>
    </row>
    <row r="919" spans="2:27">
      <c r="B919" s="3">
        <v>43648</v>
      </c>
      <c r="C919" t="str">
        <f>IF(AND(B919&gt;='Calculation Sheet Crop 1'!$K$6,B919&lt;='Calculation Sheet Crop 1'!$L$6),"Initial Stage",IF(AND(B919+1&gt;'Calculation Sheet Crop 1'!$K$7,B919&lt;='Calculation Sheet Crop 1'!$L$7),"Crop Development Phase",IF(AND(B919+1&gt;'Calculation Sheet Crop 1'!$K$8,B919&lt;'Calculation Sheet Crop 1'!$L$8+1),"Mid Season",IF(AND(B919+1&gt;'Calculation Sheet Crop 1'!$K$9,B919-1&lt;'Calculation Sheet Crop 1'!$L$9),"Late Season Stage",""))))</f>
        <v/>
      </c>
      <c r="D919">
        <f>IF(MONTH(B919)=1,'General Calculation'!$E$22,IF(MONTH(B919)=2,'General Calculation'!$F$22,IF(MONTH(B919)=3,'General Calculation'!$G$22,IF(MONTH(B919)=4,'General Calculation'!$H$22,IF(MONTH(B919)=5,'General Calculation'!$I$22,IF(MONTH(B919)=6,'General Calculation'!$J$22,IF(MONTH(B919)=7,'General Calculation'!$K$22,IF(MONTH(B919)=8,'General Calculation'!$L$22,IF(MONTH(B919)=9,'General Calculation'!$M$22,IF(MONTH(B919)=10,'General Calculation'!$N$22,IF(MONTH(B919)=11,'General Calculation'!$O$22,IF(MONTH(B919)=12,'General Calculation'!$P$22,""))))))))))))</f>
        <v>5.2548000000000004</v>
      </c>
      <c r="E919" t="str">
        <f>IF(C919="Initial Stage",'Calculation Sheet Crop 1'!$M$6,IF(C919="Crop Development Phase",'Calculation Sheet Crop 1'!$M$7,IF(C919="Mid Season",'Calculation Sheet Crop 1'!$M$8,IF(C919="Late Season Stage",'Calculation Sheet Crop 1'!$M$9,""))))</f>
        <v/>
      </c>
      <c r="F919">
        <f t="shared" si="183"/>
        <v>0</v>
      </c>
      <c r="P919">
        <f t="shared" si="184"/>
        <v>0</v>
      </c>
      <c r="Q919">
        <f t="shared" si="185"/>
        <v>0</v>
      </c>
      <c r="R919">
        <f t="shared" si="186"/>
        <v>0</v>
      </c>
      <c r="S919">
        <f t="shared" si="187"/>
        <v>0</v>
      </c>
      <c r="T919">
        <f t="shared" si="188"/>
        <v>0</v>
      </c>
      <c r="U919">
        <f t="shared" si="189"/>
        <v>0</v>
      </c>
      <c r="V919">
        <f t="shared" si="190"/>
        <v>0</v>
      </c>
      <c r="W919">
        <f t="shared" si="191"/>
        <v>0</v>
      </c>
      <c r="X919">
        <f t="shared" si="192"/>
        <v>0</v>
      </c>
      <c r="Y919">
        <f t="shared" si="193"/>
        <v>0</v>
      </c>
      <c r="Z919">
        <f t="shared" si="194"/>
        <v>0</v>
      </c>
      <c r="AA919">
        <f t="shared" si="195"/>
        <v>0</v>
      </c>
    </row>
    <row r="920" spans="2:27">
      <c r="B920" s="3">
        <v>43649</v>
      </c>
      <c r="C920" t="str">
        <f>IF(AND(B920&gt;='Calculation Sheet Crop 1'!$K$6,B920&lt;='Calculation Sheet Crop 1'!$L$6),"Initial Stage",IF(AND(B920+1&gt;'Calculation Sheet Crop 1'!$K$7,B920&lt;='Calculation Sheet Crop 1'!$L$7),"Crop Development Phase",IF(AND(B920+1&gt;'Calculation Sheet Crop 1'!$K$8,B920&lt;'Calculation Sheet Crop 1'!$L$8+1),"Mid Season",IF(AND(B920+1&gt;'Calculation Sheet Crop 1'!$K$9,B920-1&lt;'Calculation Sheet Crop 1'!$L$9),"Late Season Stage",""))))</f>
        <v/>
      </c>
      <c r="D920">
        <f>IF(MONTH(B920)=1,'General Calculation'!$E$22,IF(MONTH(B920)=2,'General Calculation'!$F$22,IF(MONTH(B920)=3,'General Calculation'!$G$22,IF(MONTH(B920)=4,'General Calculation'!$H$22,IF(MONTH(B920)=5,'General Calculation'!$I$22,IF(MONTH(B920)=6,'General Calculation'!$J$22,IF(MONTH(B920)=7,'General Calculation'!$K$22,IF(MONTH(B920)=8,'General Calculation'!$L$22,IF(MONTH(B920)=9,'General Calculation'!$M$22,IF(MONTH(B920)=10,'General Calculation'!$N$22,IF(MONTH(B920)=11,'General Calculation'!$O$22,IF(MONTH(B920)=12,'General Calculation'!$P$22,""))))))))))))</f>
        <v>5.2548000000000004</v>
      </c>
      <c r="E920" t="str">
        <f>IF(C920="Initial Stage",'Calculation Sheet Crop 1'!$M$6,IF(C920="Crop Development Phase",'Calculation Sheet Crop 1'!$M$7,IF(C920="Mid Season",'Calculation Sheet Crop 1'!$M$8,IF(C920="Late Season Stage",'Calculation Sheet Crop 1'!$M$9,""))))</f>
        <v/>
      </c>
      <c r="F920">
        <f t="shared" si="183"/>
        <v>0</v>
      </c>
      <c r="P920">
        <f t="shared" si="184"/>
        <v>0</v>
      </c>
      <c r="Q920">
        <f t="shared" si="185"/>
        <v>0</v>
      </c>
      <c r="R920">
        <f t="shared" si="186"/>
        <v>0</v>
      </c>
      <c r="S920">
        <f t="shared" si="187"/>
        <v>0</v>
      </c>
      <c r="T920">
        <f t="shared" si="188"/>
        <v>0</v>
      </c>
      <c r="U920">
        <f t="shared" si="189"/>
        <v>0</v>
      </c>
      <c r="V920">
        <f t="shared" si="190"/>
        <v>0</v>
      </c>
      <c r="W920">
        <f t="shared" si="191"/>
        <v>0</v>
      </c>
      <c r="X920">
        <f t="shared" si="192"/>
        <v>0</v>
      </c>
      <c r="Y920">
        <f t="shared" si="193"/>
        <v>0</v>
      </c>
      <c r="Z920">
        <f t="shared" si="194"/>
        <v>0</v>
      </c>
      <c r="AA920">
        <f t="shared" si="195"/>
        <v>0</v>
      </c>
    </row>
    <row r="921" spans="2:27">
      <c r="B921" s="3">
        <v>43650</v>
      </c>
      <c r="C921" t="str">
        <f>IF(AND(B921&gt;='Calculation Sheet Crop 1'!$K$6,B921&lt;='Calculation Sheet Crop 1'!$L$6),"Initial Stage",IF(AND(B921+1&gt;'Calculation Sheet Crop 1'!$K$7,B921&lt;='Calculation Sheet Crop 1'!$L$7),"Crop Development Phase",IF(AND(B921+1&gt;'Calculation Sheet Crop 1'!$K$8,B921&lt;'Calculation Sheet Crop 1'!$L$8+1),"Mid Season",IF(AND(B921+1&gt;'Calculation Sheet Crop 1'!$K$9,B921-1&lt;'Calculation Sheet Crop 1'!$L$9),"Late Season Stage",""))))</f>
        <v/>
      </c>
      <c r="D921">
        <f>IF(MONTH(B921)=1,'General Calculation'!$E$22,IF(MONTH(B921)=2,'General Calculation'!$F$22,IF(MONTH(B921)=3,'General Calculation'!$G$22,IF(MONTH(B921)=4,'General Calculation'!$H$22,IF(MONTH(B921)=5,'General Calculation'!$I$22,IF(MONTH(B921)=6,'General Calculation'!$J$22,IF(MONTH(B921)=7,'General Calculation'!$K$22,IF(MONTH(B921)=8,'General Calculation'!$L$22,IF(MONTH(B921)=9,'General Calculation'!$M$22,IF(MONTH(B921)=10,'General Calculation'!$N$22,IF(MONTH(B921)=11,'General Calculation'!$O$22,IF(MONTH(B921)=12,'General Calculation'!$P$22,""))))))))))))</f>
        <v>5.2548000000000004</v>
      </c>
      <c r="E921" t="str">
        <f>IF(C921="Initial Stage",'Calculation Sheet Crop 1'!$M$6,IF(C921="Crop Development Phase",'Calculation Sheet Crop 1'!$M$7,IF(C921="Mid Season",'Calculation Sheet Crop 1'!$M$8,IF(C921="Late Season Stage",'Calculation Sheet Crop 1'!$M$9,""))))</f>
        <v/>
      </c>
      <c r="F921">
        <f t="shared" si="183"/>
        <v>0</v>
      </c>
      <c r="P921">
        <f t="shared" si="184"/>
        <v>0</v>
      </c>
      <c r="Q921">
        <f t="shared" si="185"/>
        <v>0</v>
      </c>
      <c r="R921">
        <f t="shared" si="186"/>
        <v>0</v>
      </c>
      <c r="S921">
        <f t="shared" si="187"/>
        <v>0</v>
      </c>
      <c r="T921">
        <f t="shared" si="188"/>
        <v>0</v>
      </c>
      <c r="U921">
        <f t="shared" si="189"/>
        <v>0</v>
      </c>
      <c r="V921">
        <f t="shared" si="190"/>
        <v>0</v>
      </c>
      <c r="W921">
        <f t="shared" si="191"/>
        <v>0</v>
      </c>
      <c r="X921">
        <f t="shared" si="192"/>
        <v>0</v>
      </c>
      <c r="Y921">
        <f t="shared" si="193"/>
        <v>0</v>
      </c>
      <c r="Z921">
        <f t="shared" si="194"/>
        <v>0</v>
      </c>
      <c r="AA921">
        <f t="shared" si="195"/>
        <v>0</v>
      </c>
    </row>
    <row r="922" spans="2:27">
      <c r="B922" s="3">
        <v>43651</v>
      </c>
      <c r="C922" t="str">
        <f>IF(AND(B922&gt;='Calculation Sheet Crop 1'!$K$6,B922&lt;='Calculation Sheet Crop 1'!$L$6),"Initial Stage",IF(AND(B922+1&gt;'Calculation Sheet Crop 1'!$K$7,B922&lt;='Calculation Sheet Crop 1'!$L$7),"Crop Development Phase",IF(AND(B922+1&gt;'Calculation Sheet Crop 1'!$K$8,B922&lt;'Calculation Sheet Crop 1'!$L$8+1),"Mid Season",IF(AND(B922+1&gt;'Calculation Sheet Crop 1'!$K$9,B922-1&lt;'Calculation Sheet Crop 1'!$L$9),"Late Season Stage",""))))</f>
        <v/>
      </c>
      <c r="D922">
        <f>IF(MONTH(B922)=1,'General Calculation'!$E$22,IF(MONTH(B922)=2,'General Calculation'!$F$22,IF(MONTH(B922)=3,'General Calculation'!$G$22,IF(MONTH(B922)=4,'General Calculation'!$H$22,IF(MONTH(B922)=5,'General Calculation'!$I$22,IF(MONTH(B922)=6,'General Calculation'!$J$22,IF(MONTH(B922)=7,'General Calculation'!$K$22,IF(MONTH(B922)=8,'General Calculation'!$L$22,IF(MONTH(B922)=9,'General Calculation'!$M$22,IF(MONTH(B922)=10,'General Calculation'!$N$22,IF(MONTH(B922)=11,'General Calculation'!$O$22,IF(MONTH(B922)=12,'General Calculation'!$P$22,""))))))))))))</f>
        <v>5.2548000000000004</v>
      </c>
      <c r="E922" t="str">
        <f>IF(C922="Initial Stage",'Calculation Sheet Crop 1'!$M$6,IF(C922="Crop Development Phase",'Calculation Sheet Crop 1'!$M$7,IF(C922="Mid Season",'Calculation Sheet Crop 1'!$M$8,IF(C922="Late Season Stage",'Calculation Sheet Crop 1'!$M$9,""))))</f>
        <v/>
      </c>
      <c r="F922">
        <f t="shared" si="183"/>
        <v>0</v>
      </c>
      <c r="P922">
        <f t="shared" si="184"/>
        <v>0</v>
      </c>
      <c r="Q922">
        <f t="shared" si="185"/>
        <v>0</v>
      </c>
      <c r="R922">
        <f t="shared" si="186"/>
        <v>0</v>
      </c>
      <c r="S922">
        <f t="shared" si="187"/>
        <v>0</v>
      </c>
      <c r="T922">
        <f t="shared" si="188"/>
        <v>0</v>
      </c>
      <c r="U922">
        <f t="shared" si="189"/>
        <v>0</v>
      </c>
      <c r="V922">
        <f t="shared" si="190"/>
        <v>0</v>
      </c>
      <c r="W922">
        <f t="shared" si="191"/>
        <v>0</v>
      </c>
      <c r="X922">
        <f t="shared" si="192"/>
        <v>0</v>
      </c>
      <c r="Y922">
        <f t="shared" si="193"/>
        <v>0</v>
      </c>
      <c r="Z922">
        <f t="shared" si="194"/>
        <v>0</v>
      </c>
      <c r="AA922">
        <f t="shared" si="195"/>
        <v>0</v>
      </c>
    </row>
    <row r="923" spans="2:27">
      <c r="B923" s="3">
        <v>43652</v>
      </c>
      <c r="C923" t="str">
        <f>IF(AND(B923&gt;='Calculation Sheet Crop 1'!$K$6,B923&lt;='Calculation Sheet Crop 1'!$L$6),"Initial Stage",IF(AND(B923+1&gt;'Calculation Sheet Crop 1'!$K$7,B923&lt;='Calculation Sheet Crop 1'!$L$7),"Crop Development Phase",IF(AND(B923+1&gt;'Calculation Sheet Crop 1'!$K$8,B923&lt;'Calculation Sheet Crop 1'!$L$8+1),"Mid Season",IF(AND(B923+1&gt;'Calculation Sheet Crop 1'!$K$9,B923-1&lt;'Calculation Sheet Crop 1'!$L$9),"Late Season Stage",""))))</f>
        <v/>
      </c>
      <c r="D923">
        <f>IF(MONTH(B923)=1,'General Calculation'!$E$22,IF(MONTH(B923)=2,'General Calculation'!$F$22,IF(MONTH(B923)=3,'General Calculation'!$G$22,IF(MONTH(B923)=4,'General Calculation'!$H$22,IF(MONTH(B923)=5,'General Calculation'!$I$22,IF(MONTH(B923)=6,'General Calculation'!$J$22,IF(MONTH(B923)=7,'General Calculation'!$K$22,IF(MONTH(B923)=8,'General Calculation'!$L$22,IF(MONTH(B923)=9,'General Calculation'!$M$22,IF(MONTH(B923)=10,'General Calculation'!$N$22,IF(MONTH(B923)=11,'General Calculation'!$O$22,IF(MONTH(B923)=12,'General Calculation'!$P$22,""))))))))))))</f>
        <v>5.2548000000000004</v>
      </c>
      <c r="E923" t="str">
        <f>IF(C923="Initial Stage",'Calculation Sheet Crop 1'!$M$6,IF(C923="Crop Development Phase",'Calculation Sheet Crop 1'!$M$7,IF(C923="Mid Season",'Calculation Sheet Crop 1'!$M$8,IF(C923="Late Season Stage",'Calculation Sheet Crop 1'!$M$9,""))))</f>
        <v/>
      </c>
      <c r="F923">
        <f t="shared" si="183"/>
        <v>0</v>
      </c>
      <c r="P923">
        <f t="shared" si="184"/>
        <v>0</v>
      </c>
      <c r="Q923">
        <f t="shared" si="185"/>
        <v>0</v>
      </c>
      <c r="R923">
        <f t="shared" si="186"/>
        <v>0</v>
      </c>
      <c r="S923">
        <f t="shared" si="187"/>
        <v>0</v>
      </c>
      <c r="T923">
        <f t="shared" si="188"/>
        <v>0</v>
      </c>
      <c r="U923">
        <f t="shared" si="189"/>
        <v>0</v>
      </c>
      <c r="V923">
        <f t="shared" si="190"/>
        <v>0</v>
      </c>
      <c r="W923">
        <f t="shared" si="191"/>
        <v>0</v>
      </c>
      <c r="X923">
        <f t="shared" si="192"/>
        <v>0</v>
      </c>
      <c r="Y923">
        <f t="shared" si="193"/>
        <v>0</v>
      </c>
      <c r="Z923">
        <f t="shared" si="194"/>
        <v>0</v>
      </c>
      <c r="AA923">
        <f t="shared" si="195"/>
        <v>0</v>
      </c>
    </row>
    <row r="924" spans="2:27">
      <c r="B924" s="3">
        <v>43653</v>
      </c>
      <c r="C924" t="str">
        <f>IF(AND(B924&gt;='Calculation Sheet Crop 1'!$K$6,B924&lt;='Calculation Sheet Crop 1'!$L$6),"Initial Stage",IF(AND(B924+1&gt;'Calculation Sheet Crop 1'!$K$7,B924&lt;='Calculation Sheet Crop 1'!$L$7),"Crop Development Phase",IF(AND(B924+1&gt;'Calculation Sheet Crop 1'!$K$8,B924&lt;'Calculation Sheet Crop 1'!$L$8+1),"Mid Season",IF(AND(B924+1&gt;'Calculation Sheet Crop 1'!$K$9,B924-1&lt;'Calculation Sheet Crop 1'!$L$9),"Late Season Stage",""))))</f>
        <v/>
      </c>
      <c r="D924">
        <f>IF(MONTH(B924)=1,'General Calculation'!$E$22,IF(MONTH(B924)=2,'General Calculation'!$F$22,IF(MONTH(B924)=3,'General Calculation'!$G$22,IF(MONTH(B924)=4,'General Calculation'!$H$22,IF(MONTH(B924)=5,'General Calculation'!$I$22,IF(MONTH(B924)=6,'General Calculation'!$J$22,IF(MONTH(B924)=7,'General Calculation'!$K$22,IF(MONTH(B924)=8,'General Calculation'!$L$22,IF(MONTH(B924)=9,'General Calculation'!$M$22,IF(MONTH(B924)=10,'General Calculation'!$N$22,IF(MONTH(B924)=11,'General Calculation'!$O$22,IF(MONTH(B924)=12,'General Calculation'!$P$22,""))))))))))))</f>
        <v>5.2548000000000004</v>
      </c>
      <c r="E924" t="str">
        <f>IF(C924="Initial Stage",'Calculation Sheet Crop 1'!$M$6,IF(C924="Crop Development Phase",'Calculation Sheet Crop 1'!$M$7,IF(C924="Mid Season",'Calculation Sheet Crop 1'!$M$8,IF(C924="Late Season Stage",'Calculation Sheet Crop 1'!$M$9,""))))</f>
        <v/>
      </c>
      <c r="F924">
        <f t="shared" si="183"/>
        <v>0</v>
      </c>
      <c r="P924">
        <f t="shared" si="184"/>
        <v>0</v>
      </c>
      <c r="Q924">
        <f t="shared" si="185"/>
        <v>0</v>
      </c>
      <c r="R924">
        <f t="shared" si="186"/>
        <v>0</v>
      </c>
      <c r="S924">
        <f t="shared" si="187"/>
        <v>0</v>
      </c>
      <c r="T924">
        <f t="shared" si="188"/>
        <v>0</v>
      </c>
      <c r="U924">
        <f t="shared" si="189"/>
        <v>0</v>
      </c>
      <c r="V924">
        <f t="shared" si="190"/>
        <v>0</v>
      </c>
      <c r="W924">
        <f t="shared" si="191"/>
        <v>0</v>
      </c>
      <c r="X924">
        <f t="shared" si="192"/>
        <v>0</v>
      </c>
      <c r="Y924">
        <f t="shared" si="193"/>
        <v>0</v>
      </c>
      <c r="Z924">
        <f t="shared" si="194"/>
        <v>0</v>
      </c>
      <c r="AA924">
        <f t="shared" si="195"/>
        <v>0</v>
      </c>
    </row>
    <row r="925" spans="2:27">
      <c r="B925" s="3">
        <v>43654</v>
      </c>
      <c r="C925" t="str">
        <f>IF(AND(B925&gt;='Calculation Sheet Crop 1'!$K$6,B925&lt;='Calculation Sheet Crop 1'!$L$6),"Initial Stage",IF(AND(B925+1&gt;'Calculation Sheet Crop 1'!$K$7,B925&lt;='Calculation Sheet Crop 1'!$L$7),"Crop Development Phase",IF(AND(B925+1&gt;'Calculation Sheet Crop 1'!$K$8,B925&lt;'Calculation Sheet Crop 1'!$L$8+1),"Mid Season",IF(AND(B925+1&gt;'Calculation Sheet Crop 1'!$K$9,B925-1&lt;'Calculation Sheet Crop 1'!$L$9),"Late Season Stage",""))))</f>
        <v/>
      </c>
      <c r="D925">
        <f>IF(MONTH(B925)=1,'General Calculation'!$E$22,IF(MONTH(B925)=2,'General Calculation'!$F$22,IF(MONTH(B925)=3,'General Calculation'!$G$22,IF(MONTH(B925)=4,'General Calculation'!$H$22,IF(MONTH(B925)=5,'General Calculation'!$I$22,IF(MONTH(B925)=6,'General Calculation'!$J$22,IF(MONTH(B925)=7,'General Calculation'!$K$22,IF(MONTH(B925)=8,'General Calculation'!$L$22,IF(MONTH(B925)=9,'General Calculation'!$M$22,IF(MONTH(B925)=10,'General Calculation'!$N$22,IF(MONTH(B925)=11,'General Calculation'!$O$22,IF(MONTH(B925)=12,'General Calculation'!$P$22,""))))))))))))</f>
        <v>5.2548000000000004</v>
      </c>
      <c r="E925" t="str">
        <f>IF(C925="Initial Stage",'Calculation Sheet Crop 1'!$M$6,IF(C925="Crop Development Phase",'Calculation Sheet Crop 1'!$M$7,IF(C925="Mid Season",'Calculation Sheet Crop 1'!$M$8,IF(C925="Late Season Stage",'Calculation Sheet Crop 1'!$M$9,""))))</f>
        <v/>
      </c>
      <c r="F925">
        <f t="shared" si="183"/>
        <v>0</v>
      </c>
      <c r="P925">
        <f t="shared" si="184"/>
        <v>0</v>
      </c>
      <c r="Q925">
        <f t="shared" si="185"/>
        <v>0</v>
      </c>
      <c r="R925">
        <f t="shared" si="186"/>
        <v>0</v>
      </c>
      <c r="S925">
        <f t="shared" si="187"/>
        <v>0</v>
      </c>
      <c r="T925">
        <f t="shared" si="188"/>
        <v>0</v>
      </c>
      <c r="U925">
        <f t="shared" si="189"/>
        <v>0</v>
      </c>
      <c r="V925">
        <f t="shared" si="190"/>
        <v>0</v>
      </c>
      <c r="W925">
        <f t="shared" si="191"/>
        <v>0</v>
      </c>
      <c r="X925">
        <f t="shared" si="192"/>
        <v>0</v>
      </c>
      <c r="Y925">
        <f t="shared" si="193"/>
        <v>0</v>
      </c>
      <c r="Z925">
        <f t="shared" si="194"/>
        <v>0</v>
      </c>
      <c r="AA925">
        <f t="shared" si="195"/>
        <v>0</v>
      </c>
    </row>
    <row r="926" spans="2:27">
      <c r="B926" s="3">
        <v>43655</v>
      </c>
      <c r="C926" t="str">
        <f>IF(AND(B926&gt;='Calculation Sheet Crop 1'!$K$6,B926&lt;='Calculation Sheet Crop 1'!$L$6),"Initial Stage",IF(AND(B926+1&gt;'Calculation Sheet Crop 1'!$K$7,B926&lt;='Calculation Sheet Crop 1'!$L$7),"Crop Development Phase",IF(AND(B926+1&gt;'Calculation Sheet Crop 1'!$K$8,B926&lt;'Calculation Sheet Crop 1'!$L$8+1),"Mid Season",IF(AND(B926+1&gt;'Calculation Sheet Crop 1'!$K$9,B926-1&lt;'Calculation Sheet Crop 1'!$L$9),"Late Season Stage",""))))</f>
        <v/>
      </c>
      <c r="D926">
        <f>IF(MONTH(B926)=1,'General Calculation'!$E$22,IF(MONTH(B926)=2,'General Calculation'!$F$22,IF(MONTH(B926)=3,'General Calculation'!$G$22,IF(MONTH(B926)=4,'General Calculation'!$H$22,IF(MONTH(B926)=5,'General Calculation'!$I$22,IF(MONTH(B926)=6,'General Calculation'!$J$22,IF(MONTH(B926)=7,'General Calculation'!$K$22,IF(MONTH(B926)=8,'General Calculation'!$L$22,IF(MONTH(B926)=9,'General Calculation'!$M$22,IF(MONTH(B926)=10,'General Calculation'!$N$22,IF(MONTH(B926)=11,'General Calculation'!$O$22,IF(MONTH(B926)=12,'General Calculation'!$P$22,""))))))))))))</f>
        <v>5.2548000000000004</v>
      </c>
      <c r="E926" t="str">
        <f>IF(C926="Initial Stage",'Calculation Sheet Crop 1'!$M$6,IF(C926="Crop Development Phase",'Calculation Sheet Crop 1'!$M$7,IF(C926="Mid Season",'Calculation Sheet Crop 1'!$M$8,IF(C926="Late Season Stage",'Calculation Sheet Crop 1'!$M$9,""))))</f>
        <v/>
      </c>
      <c r="F926">
        <f t="shared" si="183"/>
        <v>0</v>
      </c>
      <c r="P926">
        <f t="shared" si="184"/>
        <v>0</v>
      </c>
      <c r="Q926">
        <f t="shared" si="185"/>
        <v>0</v>
      </c>
      <c r="R926">
        <f t="shared" si="186"/>
        <v>0</v>
      </c>
      <c r="S926">
        <f t="shared" si="187"/>
        <v>0</v>
      </c>
      <c r="T926">
        <f t="shared" si="188"/>
        <v>0</v>
      </c>
      <c r="U926">
        <f t="shared" si="189"/>
        <v>0</v>
      </c>
      <c r="V926">
        <f t="shared" si="190"/>
        <v>0</v>
      </c>
      <c r="W926">
        <f t="shared" si="191"/>
        <v>0</v>
      </c>
      <c r="X926">
        <f t="shared" si="192"/>
        <v>0</v>
      </c>
      <c r="Y926">
        <f t="shared" si="193"/>
        <v>0</v>
      </c>
      <c r="Z926">
        <f t="shared" si="194"/>
        <v>0</v>
      </c>
      <c r="AA926">
        <f t="shared" si="195"/>
        <v>0</v>
      </c>
    </row>
    <row r="927" spans="2:27">
      <c r="B927" s="3">
        <v>43656</v>
      </c>
      <c r="C927" t="str">
        <f>IF(AND(B927&gt;='Calculation Sheet Crop 1'!$K$6,B927&lt;='Calculation Sheet Crop 1'!$L$6),"Initial Stage",IF(AND(B927+1&gt;'Calculation Sheet Crop 1'!$K$7,B927&lt;='Calculation Sheet Crop 1'!$L$7),"Crop Development Phase",IF(AND(B927+1&gt;'Calculation Sheet Crop 1'!$K$8,B927&lt;'Calculation Sheet Crop 1'!$L$8+1),"Mid Season",IF(AND(B927+1&gt;'Calculation Sheet Crop 1'!$K$9,B927-1&lt;'Calculation Sheet Crop 1'!$L$9),"Late Season Stage",""))))</f>
        <v/>
      </c>
      <c r="D927">
        <f>IF(MONTH(B927)=1,'General Calculation'!$E$22,IF(MONTH(B927)=2,'General Calculation'!$F$22,IF(MONTH(B927)=3,'General Calculation'!$G$22,IF(MONTH(B927)=4,'General Calculation'!$H$22,IF(MONTH(B927)=5,'General Calculation'!$I$22,IF(MONTH(B927)=6,'General Calculation'!$J$22,IF(MONTH(B927)=7,'General Calculation'!$K$22,IF(MONTH(B927)=8,'General Calculation'!$L$22,IF(MONTH(B927)=9,'General Calculation'!$M$22,IF(MONTH(B927)=10,'General Calculation'!$N$22,IF(MONTH(B927)=11,'General Calculation'!$O$22,IF(MONTH(B927)=12,'General Calculation'!$P$22,""))))))))))))</f>
        <v>5.2548000000000004</v>
      </c>
      <c r="E927" t="str">
        <f>IF(C927="Initial Stage",'Calculation Sheet Crop 1'!$M$6,IF(C927="Crop Development Phase",'Calculation Sheet Crop 1'!$M$7,IF(C927="Mid Season",'Calculation Sheet Crop 1'!$M$8,IF(C927="Late Season Stage",'Calculation Sheet Crop 1'!$M$9,""))))</f>
        <v/>
      </c>
      <c r="F927">
        <f t="shared" si="183"/>
        <v>0</v>
      </c>
      <c r="P927">
        <f t="shared" si="184"/>
        <v>0</v>
      </c>
      <c r="Q927">
        <f t="shared" si="185"/>
        <v>0</v>
      </c>
      <c r="R927">
        <f t="shared" si="186"/>
        <v>0</v>
      </c>
      <c r="S927">
        <f t="shared" si="187"/>
        <v>0</v>
      </c>
      <c r="T927">
        <f t="shared" si="188"/>
        <v>0</v>
      </c>
      <c r="U927">
        <f t="shared" si="189"/>
        <v>0</v>
      </c>
      <c r="V927">
        <f t="shared" si="190"/>
        <v>0</v>
      </c>
      <c r="W927">
        <f t="shared" si="191"/>
        <v>0</v>
      </c>
      <c r="X927">
        <f t="shared" si="192"/>
        <v>0</v>
      </c>
      <c r="Y927">
        <f t="shared" si="193"/>
        <v>0</v>
      </c>
      <c r="Z927">
        <f t="shared" si="194"/>
        <v>0</v>
      </c>
      <c r="AA927">
        <f t="shared" si="195"/>
        <v>0</v>
      </c>
    </row>
    <row r="928" spans="2:27">
      <c r="B928" s="3">
        <v>43657</v>
      </c>
      <c r="C928" t="str">
        <f>IF(AND(B928&gt;='Calculation Sheet Crop 1'!$K$6,B928&lt;='Calculation Sheet Crop 1'!$L$6),"Initial Stage",IF(AND(B928+1&gt;'Calculation Sheet Crop 1'!$K$7,B928&lt;='Calculation Sheet Crop 1'!$L$7),"Crop Development Phase",IF(AND(B928+1&gt;'Calculation Sheet Crop 1'!$K$8,B928&lt;'Calculation Sheet Crop 1'!$L$8+1),"Mid Season",IF(AND(B928+1&gt;'Calculation Sheet Crop 1'!$K$9,B928-1&lt;'Calculation Sheet Crop 1'!$L$9),"Late Season Stage",""))))</f>
        <v/>
      </c>
      <c r="D928">
        <f>IF(MONTH(B928)=1,'General Calculation'!$E$22,IF(MONTH(B928)=2,'General Calculation'!$F$22,IF(MONTH(B928)=3,'General Calculation'!$G$22,IF(MONTH(B928)=4,'General Calculation'!$H$22,IF(MONTH(B928)=5,'General Calculation'!$I$22,IF(MONTH(B928)=6,'General Calculation'!$J$22,IF(MONTH(B928)=7,'General Calculation'!$K$22,IF(MONTH(B928)=8,'General Calculation'!$L$22,IF(MONTH(B928)=9,'General Calculation'!$M$22,IF(MONTH(B928)=10,'General Calculation'!$N$22,IF(MONTH(B928)=11,'General Calculation'!$O$22,IF(MONTH(B928)=12,'General Calculation'!$P$22,""))))))))))))</f>
        <v>5.2548000000000004</v>
      </c>
      <c r="E928" t="str">
        <f>IF(C928="Initial Stage",'Calculation Sheet Crop 1'!$M$6,IF(C928="Crop Development Phase",'Calculation Sheet Crop 1'!$M$7,IF(C928="Mid Season",'Calculation Sheet Crop 1'!$M$8,IF(C928="Late Season Stage",'Calculation Sheet Crop 1'!$M$9,""))))</f>
        <v/>
      </c>
      <c r="F928">
        <f t="shared" si="183"/>
        <v>0</v>
      </c>
      <c r="P928">
        <f t="shared" si="184"/>
        <v>0</v>
      </c>
      <c r="Q928">
        <f t="shared" si="185"/>
        <v>0</v>
      </c>
      <c r="R928">
        <f t="shared" si="186"/>
        <v>0</v>
      </c>
      <c r="S928">
        <f t="shared" si="187"/>
        <v>0</v>
      </c>
      <c r="T928">
        <f t="shared" si="188"/>
        <v>0</v>
      </c>
      <c r="U928">
        <f t="shared" si="189"/>
        <v>0</v>
      </c>
      <c r="V928">
        <f t="shared" si="190"/>
        <v>0</v>
      </c>
      <c r="W928">
        <f t="shared" si="191"/>
        <v>0</v>
      </c>
      <c r="X928">
        <f t="shared" si="192"/>
        <v>0</v>
      </c>
      <c r="Y928">
        <f t="shared" si="193"/>
        <v>0</v>
      </c>
      <c r="Z928">
        <f t="shared" si="194"/>
        <v>0</v>
      </c>
      <c r="AA928">
        <f t="shared" si="195"/>
        <v>0</v>
      </c>
    </row>
    <row r="929" spans="2:27">
      <c r="B929" s="3">
        <v>43658</v>
      </c>
      <c r="C929" t="str">
        <f>IF(AND(B929&gt;='Calculation Sheet Crop 1'!$K$6,B929&lt;='Calculation Sheet Crop 1'!$L$6),"Initial Stage",IF(AND(B929+1&gt;'Calculation Sheet Crop 1'!$K$7,B929&lt;='Calculation Sheet Crop 1'!$L$7),"Crop Development Phase",IF(AND(B929+1&gt;'Calculation Sheet Crop 1'!$K$8,B929&lt;'Calculation Sheet Crop 1'!$L$8+1),"Mid Season",IF(AND(B929+1&gt;'Calculation Sheet Crop 1'!$K$9,B929-1&lt;'Calculation Sheet Crop 1'!$L$9),"Late Season Stage",""))))</f>
        <v/>
      </c>
      <c r="D929">
        <f>IF(MONTH(B929)=1,'General Calculation'!$E$22,IF(MONTH(B929)=2,'General Calculation'!$F$22,IF(MONTH(B929)=3,'General Calculation'!$G$22,IF(MONTH(B929)=4,'General Calculation'!$H$22,IF(MONTH(B929)=5,'General Calculation'!$I$22,IF(MONTH(B929)=6,'General Calculation'!$J$22,IF(MONTH(B929)=7,'General Calculation'!$K$22,IF(MONTH(B929)=8,'General Calculation'!$L$22,IF(MONTH(B929)=9,'General Calculation'!$M$22,IF(MONTH(B929)=10,'General Calculation'!$N$22,IF(MONTH(B929)=11,'General Calculation'!$O$22,IF(MONTH(B929)=12,'General Calculation'!$P$22,""))))))))))))</f>
        <v>5.2548000000000004</v>
      </c>
      <c r="E929" t="str">
        <f>IF(C929="Initial Stage",'Calculation Sheet Crop 1'!$M$6,IF(C929="Crop Development Phase",'Calculation Sheet Crop 1'!$M$7,IF(C929="Mid Season",'Calculation Sheet Crop 1'!$M$8,IF(C929="Late Season Stage",'Calculation Sheet Crop 1'!$M$9,""))))</f>
        <v/>
      </c>
      <c r="F929">
        <f t="shared" si="183"/>
        <v>0</v>
      </c>
      <c r="P929">
        <f t="shared" si="184"/>
        <v>0</v>
      </c>
      <c r="Q929">
        <f t="shared" si="185"/>
        <v>0</v>
      </c>
      <c r="R929">
        <f t="shared" si="186"/>
        <v>0</v>
      </c>
      <c r="S929">
        <f t="shared" si="187"/>
        <v>0</v>
      </c>
      <c r="T929">
        <f t="shared" si="188"/>
        <v>0</v>
      </c>
      <c r="U929">
        <f t="shared" si="189"/>
        <v>0</v>
      </c>
      <c r="V929">
        <f t="shared" si="190"/>
        <v>0</v>
      </c>
      <c r="W929">
        <f t="shared" si="191"/>
        <v>0</v>
      </c>
      <c r="X929">
        <f t="shared" si="192"/>
        <v>0</v>
      </c>
      <c r="Y929">
        <f t="shared" si="193"/>
        <v>0</v>
      </c>
      <c r="Z929">
        <f t="shared" si="194"/>
        <v>0</v>
      </c>
      <c r="AA929">
        <f t="shared" si="195"/>
        <v>0</v>
      </c>
    </row>
    <row r="930" spans="2:27">
      <c r="B930" s="3">
        <v>43659</v>
      </c>
      <c r="C930" t="str">
        <f>IF(AND(B930&gt;='Calculation Sheet Crop 1'!$K$6,B930&lt;='Calculation Sheet Crop 1'!$L$6),"Initial Stage",IF(AND(B930+1&gt;'Calculation Sheet Crop 1'!$K$7,B930&lt;='Calculation Sheet Crop 1'!$L$7),"Crop Development Phase",IF(AND(B930+1&gt;'Calculation Sheet Crop 1'!$K$8,B930&lt;'Calculation Sheet Crop 1'!$L$8+1),"Mid Season",IF(AND(B930+1&gt;'Calculation Sheet Crop 1'!$K$9,B930-1&lt;'Calculation Sheet Crop 1'!$L$9),"Late Season Stage",""))))</f>
        <v/>
      </c>
      <c r="D930">
        <f>IF(MONTH(B930)=1,'General Calculation'!$E$22,IF(MONTH(B930)=2,'General Calculation'!$F$22,IF(MONTH(B930)=3,'General Calculation'!$G$22,IF(MONTH(B930)=4,'General Calculation'!$H$22,IF(MONTH(B930)=5,'General Calculation'!$I$22,IF(MONTH(B930)=6,'General Calculation'!$J$22,IF(MONTH(B930)=7,'General Calculation'!$K$22,IF(MONTH(B930)=8,'General Calculation'!$L$22,IF(MONTH(B930)=9,'General Calculation'!$M$22,IF(MONTH(B930)=10,'General Calculation'!$N$22,IF(MONTH(B930)=11,'General Calculation'!$O$22,IF(MONTH(B930)=12,'General Calculation'!$P$22,""))))))))))))</f>
        <v>5.2548000000000004</v>
      </c>
      <c r="E930" t="str">
        <f>IF(C930="Initial Stage",'Calculation Sheet Crop 1'!$M$6,IF(C930="Crop Development Phase",'Calculation Sheet Crop 1'!$M$7,IF(C930="Mid Season",'Calculation Sheet Crop 1'!$M$8,IF(C930="Late Season Stage",'Calculation Sheet Crop 1'!$M$9,""))))</f>
        <v/>
      </c>
      <c r="F930">
        <f t="shared" si="183"/>
        <v>0</v>
      </c>
      <c r="P930">
        <f t="shared" si="184"/>
        <v>0</v>
      </c>
      <c r="Q930">
        <f t="shared" si="185"/>
        <v>0</v>
      </c>
      <c r="R930">
        <f t="shared" si="186"/>
        <v>0</v>
      </c>
      <c r="S930">
        <f t="shared" si="187"/>
        <v>0</v>
      </c>
      <c r="T930">
        <f t="shared" si="188"/>
        <v>0</v>
      </c>
      <c r="U930">
        <f t="shared" si="189"/>
        <v>0</v>
      </c>
      <c r="V930">
        <f t="shared" si="190"/>
        <v>0</v>
      </c>
      <c r="W930">
        <f t="shared" si="191"/>
        <v>0</v>
      </c>
      <c r="X930">
        <f t="shared" si="192"/>
        <v>0</v>
      </c>
      <c r="Y930">
        <f t="shared" si="193"/>
        <v>0</v>
      </c>
      <c r="Z930">
        <f t="shared" si="194"/>
        <v>0</v>
      </c>
      <c r="AA930">
        <f t="shared" si="195"/>
        <v>0</v>
      </c>
    </row>
    <row r="931" spans="2:27">
      <c r="B931" s="3">
        <v>43660</v>
      </c>
      <c r="C931" t="str">
        <f>IF(AND(B931&gt;='Calculation Sheet Crop 1'!$K$6,B931&lt;='Calculation Sheet Crop 1'!$L$6),"Initial Stage",IF(AND(B931+1&gt;'Calculation Sheet Crop 1'!$K$7,B931&lt;='Calculation Sheet Crop 1'!$L$7),"Crop Development Phase",IF(AND(B931+1&gt;'Calculation Sheet Crop 1'!$K$8,B931&lt;'Calculation Sheet Crop 1'!$L$8+1),"Mid Season",IF(AND(B931+1&gt;'Calculation Sheet Crop 1'!$K$9,B931-1&lt;'Calculation Sheet Crop 1'!$L$9),"Late Season Stage",""))))</f>
        <v/>
      </c>
      <c r="D931">
        <f>IF(MONTH(B931)=1,'General Calculation'!$E$22,IF(MONTH(B931)=2,'General Calculation'!$F$22,IF(MONTH(B931)=3,'General Calculation'!$G$22,IF(MONTH(B931)=4,'General Calculation'!$H$22,IF(MONTH(B931)=5,'General Calculation'!$I$22,IF(MONTH(B931)=6,'General Calculation'!$J$22,IF(MONTH(B931)=7,'General Calculation'!$K$22,IF(MONTH(B931)=8,'General Calculation'!$L$22,IF(MONTH(B931)=9,'General Calculation'!$M$22,IF(MONTH(B931)=10,'General Calculation'!$N$22,IF(MONTH(B931)=11,'General Calculation'!$O$22,IF(MONTH(B931)=12,'General Calculation'!$P$22,""))))))))))))</f>
        <v>5.2548000000000004</v>
      </c>
      <c r="E931" t="str">
        <f>IF(C931="Initial Stage",'Calculation Sheet Crop 1'!$M$6,IF(C931="Crop Development Phase",'Calculation Sheet Crop 1'!$M$7,IF(C931="Mid Season",'Calculation Sheet Crop 1'!$M$8,IF(C931="Late Season Stage",'Calculation Sheet Crop 1'!$M$9,""))))</f>
        <v/>
      </c>
      <c r="F931">
        <f t="shared" si="183"/>
        <v>0</v>
      </c>
      <c r="P931">
        <f t="shared" si="184"/>
        <v>0</v>
      </c>
      <c r="Q931">
        <f t="shared" si="185"/>
        <v>0</v>
      </c>
      <c r="R931">
        <f t="shared" si="186"/>
        <v>0</v>
      </c>
      <c r="S931">
        <f t="shared" si="187"/>
        <v>0</v>
      </c>
      <c r="T931">
        <f t="shared" si="188"/>
        <v>0</v>
      </c>
      <c r="U931">
        <f t="shared" si="189"/>
        <v>0</v>
      </c>
      <c r="V931">
        <f t="shared" si="190"/>
        <v>0</v>
      </c>
      <c r="W931">
        <f t="shared" si="191"/>
        <v>0</v>
      </c>
      <c r="X931">
        <f t="shared" si="192"/>
        <v>0</v>
      </c>
      <c r="Y931">
        <f t="shared" si="193"/>
        <v>0</v>
      </c>
      <c r="Z931">
        <f t="shared" si="194"/>
        <v>0</v>
      </c>
      <c r="AA931">
        <f t="shared" si="195"/>
        <v>0</v>
      </c>
    </row>
    <row r="932" spans="2:27">
      <c r="B932" s="3">
        <v>43661</v>
      </c>
      <c r="C932" t="str">
        <f>IF(AND(B932&gt;='Calculation Sheet Crop 1'!$K$6,B932&lt;='Calculation Sheet Crop 1'!$L$6),"Initial Stage",IF(AND(B932+1&gt;'Calculation Sheet Crop 1'!$K$7,B932&lt;='Calculation Sheet Crop 1'!$L$7),"Crop Development Phase",IF(AND(B932+1&gt;'Calculation Sheet Crop 1'!$K$8,B932&lt;'Calculation Sheet Crop 1'!$L$8+1),"Mid Season",IF(AND(B932+1&gt;'Calculation Sheet Crop 1'!$K$9,B932-1&lt;'Calculation Sheet Crop 1'!$L$9),"Late Season Stage",""))))</f>
        <v/>
      </c>
      <c r="D932">
        <f>IF(MONTH(B932)=1,'General Calculation'!$E$22,IF(MONTH(B932)=2,'General Calculation'!$F$22,IF(MONTH(B932)=3,'General Calculation'!$G$22,IF(MONTH(B932)=4,'General Calculation'!$H$22,IF(MONTH(B932)=5,'General Calculation'!$I$22,IF(MONTH(B932)=6,'General Calculation'!$J$22,IF(MONTH(B932)=7,'General Calculation'!$K$22,IF(MONTH(B932)=8,'General Calculation'!$L$22,IF(MONTH(B932)=9,'General Calculation'!$M$22,IF(MONTH(B932)=10,'General Calculation'!$N$22,IF(MONTH(B932)=11,'General Calculation'!$O$22,IF(MONTH(B932)=12,'General Calculation'!$P$22,""))))))))))))</f>
        <v>5.2548000000000004</v>
      </c>
      <c r="E932" t="str">
        <f>IF(C932="Initial Stage",'Calculation Sheet Crop 1'!$M$6,IF(C932="Crop Development Phase",'Calculation Sheet Crop 1'!$M$7,IF(C932="Mid Season",'Calculation Sheet Crop 1'!$M$8,IF(C932="Late Season Stage",'Calculation Sheet Crop 1'!$M$9,""))))</f>
        <v/>
      </c>
      <c r="F932">
        <f t="shared" si="183"/>
        <v>0</v>
      </c>
      <c r="P932">
        <f t="shared" si="184"/>
        <v>0</v>
      </c>
      <c r="Q932">
        <f t="shared" si="185"/>
        <v>0</v>
      </c>
      <c r="R932">
        <f t="shared" si="186"/>
        <v>0</v>
      </c>
      <c r="S932">
        <f t="shared" si="187"/>
        <v>0</v>
      </c>
      <c r="T932">
        <f t="shared" si="188"/>
        <v>0</v>
      </c>
      <c r="U932">
        <f t="shared" si="189"/>
        <v>0</v>
      </c>
      <c r="V932">
        <f t="shared" si="190"/>
        <v>0</v>
      </c>
      <c r="W932">
        <f t="shared" si="191"/>
        <v>0</v>
      </c>
      <c r="X932">
        <f t="shared" si="192"/>
        <v>0</v>
      </c>
      <c r="Y932">
        <f t="shared" si="193"/>
        <v>0</v>
      </c>
      <c r="Z932">
        <f t="shared" si="194"/>
        <v>0</v>
      </c>
      <c r="AA932">
        <f t="shared" si="195"/>
        <v>0</v>
      </c>
    </row>
    <row r="933" spans="2:27">
      <c r="B933" s="3">
        <v>43662</v>
      </c>
      <c r="C933" t="str">
        <f>IF(AND(B933&gt;='Calculation Sheet Crop 1'!$K$6,B933&lt;='Calculation Sheet Crop 1'!$L$6),"Initial Stage",IF(AND(B933+1&gt;'Calculation Sheet Crop 1'!$K$7,B933&lt;='Calculation Sheet Crop 1'!$L$7),"Crop Development Phase",IF(AND(B933+1&gt;'Calculation Sheet Crop 1'!$K$8,B933&lt;'Calculation Sheet Crop 1'!$L$8+1),"Mid Season",IF(AND(B933+1&gt;'Calculation Sheet Crop 1'!$K$9,B933-1&lt;'Calculation Sheet Crop 1'!$L$9),"Late Season Stage",""))))</f>
        <v/>
      </c>
      <c r="D933">
        <f>IF(MONTH(B933)=1,'General Calculation'!$E$22,IF(MONTH(B933)=2,'General Calculation'!$F$22,IF(MONTH(B933)=3,'General Calculation'!$G$22,IF(MONTH(B933)=4,'General Calculation'!$H$22,IF(MONTH(B933)=5,'General Calculation'!$I$22,IF(MONTH(B933)=6,'General Calculation'!$J$22,IF(MONTH(B933)=7,'General Calculation'!$K$22,IF(MONTH(B933)=8,'General Calculation'!$L$22,IF(MONTH(B933)=9,'General Calculation'!$M$22,IF(MONTH(B933)=10,'General Calculation'!$N$22,IF(MONTH(B933)=11,'General Calculation'!$O$22,IF(MONTH(B933)=12,'General Calculation'!$P$22,""))))))))))))</f>
        <v>5.2548000000000004</v>
      </c>
      <c r="E933" t="str">
        <f>IF(C933="Initial Stage",'Calculation Sheet Crop 1'!$M$6,IF(C933="Crop Development Phase",'Calculation Sheet Crop 1'!$M$7,IF(C933="Mid Season",'Calculation Sheet Crop 1'!$M$8,IF(C933="Late Season Stage",'Calculation Sheet Crop 1'!$M$9,""))))</f>
        <v/>
      </c>
      <c r="F933">
        <f t="shared" si="183"/>
        <v>0</v>
      </c>
      <c r="P933">
        <f t="shared" si="184"/>
        <v>0</v>
      </c>
      <c r="Q933">
        <f t="shared" si="185"/>
        <v>0</v>
      </c>
      <c r="R933">
        <f t="shared" si="186"/>
        <v>0</v>
      </c>
      <c r="S933">
        <f t="shared" si="187"/>
        <v>0</v>
      </c>
      <c r="T933">
        <f t="shared" si="188"/>
        <v>0</v>
      </c>
      <c r="U933">
        <f t="shared" si="189"/>
        <v>0</v>
      </c>
      <c r="V933">
        <f t="shared" si="190"/>
        <v>0</v>
      </c>
      <c r="W933">
        <f t="shared" si="191"/>
        <v>0</v>
      </c>
      <c r="X933">
        <f t="shared" si="192"/>
        <v>0</v>
      </c>
      <c r="Y933">
        <f t="shared" si="193"/>
        <v>0</v>
      </c>
      <c r="Z933">
        <f t="shared" si="194"/>
        <v>0</v>
      </c>
      <c r="AA933">
        <f t="shared" si="195"/>
        <v>0</v>
      </c>
    </row>
    <row r="934" spans="2:27">
      <c r="B934" s="3">
        <v>43663</v>
      </c>
      <c r="C934" t="str">
        <f>IF(AND(B934&gt;='Calculation Sheet Crop 1'!$K$6,B934&lt;='Calculation Sheet Crop 1'!$L$6),"Initial Stage",IF(AND(B934+1&gt;'Calculation Sheet Crop 1'!$K$7,B934&lt;='Calculation Sheet Crop 1'!$L$7),"Crop Development Phase",IF(AND(B934+1&gt;'Calculation Sheet Crop 1'!$K$8,B934&lt;'Calculation Sheet Crop 1'!$L$8+1),"Mid Season",IF(AND(B934+1&gt;'Calculation Sheet Crop 1'!$K$9,B934-1&lt;'Calculation Sheet Crop 1'!$L$9),"Late Season Stage",""))))</f>
        <v/>
      </c>
      <c r="D934">
        <f>IF(MONTH(B934)=1,'General Calculation'!$E$22,IF(MONTH(B934)=2,'General Calculation'!$F$22,IF(MONTH(B934)=3,'General Calculation'!$G$22,IF(MONTH(B934)=4,'General Calculation'!$H$22,IF(MONTH(B934)=5,'General Calculation'!$I$22,IF(MONTH(B934)=6,'General Calculation'!$J$22,IF(MONTH(B934)=7,'General Calculation'!$K$22,IF(MONTH(B934)=8,'General Calculation'!$L$22,IF(MONTH(B934)=9,'General Calculation'!$M$22,IF(MONTH(B934)=10,'General Calculation'!$N$22,IF(MONTH(B934)=11,'General Calculation'!$O$22,IF(MONTH(B934)=12,'General Calculation'!$P$22,""))))))))))))</f>
        <v>5.2548000000000004</v>
      </c>
      <c r="E934" t="str">
        <f>IF(C934="Initial Stage",'Calculation Sheet Crop 1'!$M$6,IF(C934="Crop Development Phase",'Calculation Sheet Crop 1'!$M$7,IF(C934="Mid Season",'Calculation Sheet Crop 1'!$M$8,IF(C934="Late Season Stage",'Calculation Sheet Crop 1'!$M$9,""))))</f>
        <v/>
      </c>
      <c r="F934">
        <f t="shared" si="183"/>
        <v>0</v>
      </c>
      <c r="P934">
        <f t="shared" si="184"/>
        <v>0</v>
      </c>
      <c r="Q934">
        <f t="shared" si="185"/>
        <v>0</v>
      </c>
      <c r="R934">
        <f t="shared" si="186"/>
        <v>0</v>
      </c>
      <c r="S934">
        <f t="shared" si="187"/>
        <v>0</v>
      </c>
      <c r="T934">
        <f t="shared" si="188"/>
        <v>0</v>
      </c>
      <c r="U934">
        <f t="shared" si="189"/>
        <v>0</v>
      </c>
      <c r="V934">
        <f t="shared" si="190"/>
        <v>0</v>
      </c>
      <c r="W934">
        <f t="shared" si="191"/>
        <v>0</v>
      </c>
      <c r="X934">
        <f t="shared" si="192"/>
        <v>0</v>
      </c>
      <c r="Y934">
        <f t="shared" si="193"/>
        <v>0</v>
      </c>
      <c r="Z934">
        <f t="shared" si="194"/>
        <v>0</v>
      </c>
      <c r="AA934">
        <f t="shared" si="195"/>
        <v>0</v>
      </c>
    </row>
    <row r="935" spans="2:27">
      <c r="B935" s="3">
        <v>43664</v>
      </c>
      <c r="C935" t="str">
        <f>IF(AND(B935&gt;='Calculation Sheet Crop 1'!$K$6,B935&lt;='Calculation Sheet Crop 1'!$L$6),"Initial Stage",IF(AND(B935+1&gt;'Calculation Sheet Crop 1'!$K$7,B935&lt;='Calculation Sheet Crop 1'!$L$7),"Crop Development Phase",IF(AND(B935+1&gt;'Calculation Sheet Crop 1'!$K$8,B935&lt;'Calculation Sheet Crop 1'!$L$8+1),"Mid Season",IF(AND(B935+1&gt;'Calculation Sheet Crop 1'!$K$9,B935-1&lt;'Calculation Sheet Crop 1'!$L$9),"Late Season Stage",""))))</f>
        <v/>
      </c>
      <c r="D935">
        <f>IF(MONTH(B935)=1,'General Calculation'!$E$22,IF(MONTH(B935)=2,'General Calculation'!$F$22,IF(MONTH(B935)=3,'General Calculation'!$G$22,IF(MONTH(B935)=4,'General Calculation'!$H$22,IF(MONTH(B935)=5,'General Calculation'!$I$22,IF(MONTH(B935)=6,'General Calculation'!$J$22,IF(MONTH(B935)=7,'General Calculation'!$K$22,IF(MONTH(B935)=8,'General Calculation'!$L$22,IF(MONTH(B935)=9,'General Calculation'!$M$22,IF(MONTH(B935)=10,'General Calculation'!$N$22,IF(MONTH(B935)=11,'General Calculation'!$O$22,IF(MONTH(B935)=12,'General Calculation'!$P$22,""))))))))))))</f>
        <v>5.2548000000000004</v>
      </c>
      <c r="E935" t="str">
        <f>IF(C935="Initial Stage",'Calculation Sheet Crop 1'!$M$6,IF(C935="Crop Development Phase",'Calculation Sheet Crop 1'!$M$7,IF(C935="Mid Season",'Calculation Sheet Crop 1'!$M$8,IF(C935="Late Season Stage",'Calculation Sheet Crop 1'!$M$9,""))))</f>
        <v/>
      </c>
      <c r="F935">
        <f t="shared" si="183"/>
        <v>0</v>
      </c>
      <c r="P935">
        <f t="shared" si="184"/>
        <v>0</v>
      </c>
      <c r="Q935">
        <f t="shared" si="185"/>
        <v>0</v>
      </c>
      <c r="R935">
        <f t="shared" si="186"/>
        <v>0</v>
      </c>
      <c r="S935">
        <f t="shared" si="187"/>
        <v>0</v>
      </c>
      <c r="T935">
        <f t="shared" si="188"/>
        <v>0</v>
      </c>
      <c r="U935">
        <f t="shared" si="189"/>
        <v>0</v>
      </c>
      <c r="V935">
        <f t="shared" si="190"/>
        <v>0</v>
      </c>
      <c r="W935">
        <f t="shared" si="191"/>
        <v>0</v>
      </c>
      <c r="X935">
        <f t="shared" si="192"/>
        <v>0</v>
      </c>
      <c r="Y935">
        <f t="shared" si="193"/>
        <v>0</v>
      </c>
      <c r="Z935">
        <f t="shared" si="194"/>
        <v>0</v>
      </c>
      <c r="AA935">
        <f t="shared" si="195"/>
        <v>0</v>
      </c>
    </row>
    <row r="936" spans="2:27">
      <c r="B936" s="3">
        <v>43665</v>
      </c>
      <c r="C936" t="str">
        <f>IF(AND(B936&gt;='Calculation Sheet Crop 1'!$K$6,B936&lt;='Calculation Sheet Crop 1'!$L$6),"Initial Stage",IF(AND(B936+1&gt;'Calculation Sheet Crop 1'!$K$7,B936&lt;='Calculation Sheet Crop 1'!$L$7),"Crop Development Phase",IF(AND(B936+1&gt;'Calculation Sheet Crop 1'!$K$8,B936&lt;'Calculation Sheet Crop 1'!$L$8+1),"Mid Season",IF(AND(B936+1&gt;'Calculation Sheet Crop 1'!$K$9,B936-1&lt;'Calculation Sheet Crop 1'!$L$9),"Late Season Stage",""))))</f>
        <v/>
      </c>
      <c r="D936">
        <f>IF(MONTH(B936)=1,'General Calculation'!$E$22,IF(MONTH(B936)=2,'General Calculation'!$F$22,IF(MONTH(B936)=3,'General Calculation'!$G$22,IF(MONTH(B936)=4,'General Calculation'!$H$22,IF(MONTH(B936)=5,'General Calculation'!$I$22,IF(MONTH(B936)=6,'General Calculation'!$J$22,IF(MONTH(B936)=7,'General Calculation'!$K$22,IF(MONTH(B936)=8,'General Calculation'!$L$22,IF(MONTH(B936)=9,'General Calculation'!$M$22,IF(MONTH(B936)=10,'General Calculation'!$N$22,IF(MONTH(B936)=11,'General Calculation'!$O$22,IF(MONTH(B936)=12,'General Calculation'!$P$22,""))))))))))))</f>
        <v>5.2548000000000004</v>
      </c>
      <c r="E936" t="str">
        <f>IF(C936="Initial Stage",'Calculation Sheet Crop 1'!$M$6,IF(C936="Crop Development Phase",'Calculation Sheet Crop 1'!$M$7,IF(C936="Mid Season",'Calculation Sheet Crop 1'!$M$8,IF(C936="Late Season Stage",'Calculation Sheet Crop 1'!$M$9,""))))</f>
        <v/>
      </c>
      <c r="F936">
        <f t="shared" si="183"/>
        <v>0</v>
      </c>
      <c r="P936">
        <f t="shared" si="184"/>
        <v>0</v>
      </c>
      <c r="Q936">
        <f t="shared" si="185"/>
        <v>0</v>
      </c>
      <c r="R936">
        <f t="shared" si="186"/>
        <v>0</v>
      </c>
      <c r="S936">
        <f t="shared" si="187"/>
        <v>0</v>
      </c>
      <c r="T936">
        <f t="shared" si="188"/>
        <v>0</v>
      </c>
      <c r="U936">
        <f t="shared" si="189"/>
        <v>0</v>
      </c>
      <c r="V936">
        <f t="shared" si="190"/>
        <v>0</v>
      </c>
      <c r="W936">
        <f t="shared" si="191"/>
        <v>0</v>
      </c>
      <c r="X936">
        <f t="shared" si="192"/>
        <v>0</v>
      </c>
      <c r="Y936">
        <f t="shared" si="193"/>
        <v>0</v>
      </c>
      <c r="Z936">
        <f t="shared" si="194"/>
        <v>0</v>
      </c>
      <c r="AA936">
        <f t="shared" si="195"/>
        <v>0</v>
      </c>
    </row>
    <row r="937" spans="2:27">
      <c r="B937" s="3">
        <v>43666</v>
      </c>
      <c r="C937" t="str">
        <f>IF(AND(B937&gt;='Calculation Sheet Crop 1'!$K$6,B937&lt;='Calculation Sheet Crop 1'!$L$6),"Initial Stage",IF(AND(B937+1&gt;'Calculation Sheet Crop 1'!$K$7,B937&lt;='Calculation Sheet Crop 1'!$L$7),"Crop Development Phase",IF(AND(B937+1&gt;'Calculation Sheet Crop 1'!$K$8,B937&lt;'Calculation Sheet Crop 1'!$L$8+1),"Mid Season",IF(AND(B937+1&gt;'Calculation Sheet Crop 1'!$K$9,B937-1&lt;'Calculation Sheet Crop 1'!$L$9),"Late Season Stage",""))))</f>
        <v/>
      </c>
      <c r="D937">
        <f>IF(MONTH(B937)=1,'General Calculation'!$E$22,IF(MONTH(B937)=2,'General Calculation'!$F$22,IF(MONTH(B937)=3,'General Calculation'!$G$22,IF(MONTH(B937)=4,'General Calculation'!$H$22,IF(MONTH(B937)=5,'General Calculation'!$I$22,IF(MONTH(B937)=6,'General Calculation'!$J$22,IF(MONTH(B937)=7,'General Calculation'!$K$22,IF(MONTH(B937)=8,'General Calculation'!$L$22,IF(MONTH(B937)=9,'General Calculation'!$M$22,IF(MONTH(B937)=10,'General Calculation'!$N$22,IF(MONTH(B937)=11,'General Calculation'!$O$22,IF(MONTH(B937)=12,'General Calculation'!$P$22,""))))))))))))</f>
        <v>5.2548000000000004</v>
      </c>
      <c r="E937" t="str">
        <f>IF(C937="Initial Stage",'Calculation Sheet Crop 1'!$M$6,IF(C937="Crop Development Phase",'Calculation Sheet Crop 1'!$M$7,IF(C937="Mid Season",'Calculation Sheet Crop 1'!$M$8,IF(C937="Late Season Stage",'Calculation Sheet Crop 1'!$M$9,""))))</f>
        <v/>
      </c>
      <c r="F937">
        <f t="shared" si="183"/>
        <v>0</v>
      </c>
      <c r="P937">
        <f t="shared" si="184"/>
        <v>0</v>
      </c>
      <c r="Q937">
        <f t="shared" si="185"/>
        <v>0</v>
      </c>
      <c r="R937">
        <f t="shared" si="186"/>
        <v>0</v>
      </c>
      <c r="S937">
        <f t="shared" si="187"/>
        <v>0</v>
      </c>
      <c r="T937">
        <f t="shared" si="188"/>
        <v>0</v>
      </c>
      <c r="U937">
        <f t="shared" si="189"/>
        <v>0</v>
      </c>
      <c r="V937">
        <f t="shared" si="190"/>
        <v>0</v>
      </c>
      <c r="W937">
        <f t="shared" si="191"/>
        <v>0</v>
      </c>
      <c r="X937">
        <f t="shared" si="192"/>
        <v>0</v>
      </c>
      <c r="Y937">
        <f t="shared" si="193"/>
        <v>0</v>
      </c>
      <c r="Z937">
        <f t="shared" si="194"/>
        <v>0</v>
      </c>
      <c r="AA937">
        <f t="shared" si="195"/>
        <v>0</v>
      </c>
    </row>
    <row r="938" spans="2:27">
      <c r="B938" s="3">
        <v>43667</v>
      </c>
      <c r="C938" t="str">
        <f>IF(AND(B938&gt;='Calculation Sheet Crop 1'!$K$6,B938&lt;='Calculation Sheet Crop 1'!$L$6),"Initial Stage",IF(AND(B938+1&gt;'Calculation Sheet Crop 1'!$K$7,B938&lt;='Calculation Sheet Crop 1'!$L$7),"Crop Development Phase",IF(AND(B938+1&gt;'Calculation Sheet Crop 1'!$K$8,B938&lt;'Calculation Sheet Crop 1'!$L$8+1),"Mid Season",IF(AND(B938+1&gt;'Calculation Sheet Crop 1'!$K$9,B938-1&lt;'Calculation Sheet Crop 1'!$L$9),"Late Season Stage",""))))</f>
        <v/>
      </c>
      <c r="D938">
        <f>IF(MONTH(B938)=1,'General Calculation'!$E$22,IF(MONTH(B938)=2,'General Calculation'!$F$22,IF(MONTH(B938)=3,'General Calculation'!$G$22,IF(MONTH(B938)=4,'General Calculation'!$H$22,IF(MONTH(B938)=5,'General Calculation'!$I$22,IF(MONTH(B938)=6,'General Calculation'!$J$22,IF(MONTH(B938)=7,'General Calculation'!$K$22,IF(MONTH(B938)=8,'General Calculation'!$L$22,IF(MONTH(B938)=9,'General Calculation'!$M$22,IF(MONTH(B938)=10,'General Calculation'!$N$22,IF(MONTH(B938)=11,'General Calculation'!$O$22,IF(MONTH(B938)=12,'General Calculation'!$P$22,""))))))))))))</f>
        <v>5.2548000000000004</v>
      </c>
      <c r="E938" t="str">
        <f>IF(C938="Initial Stage",'Calculation Sheet Crop 1'!$M$6,IF(C938="Crop Development Phase",'Calculation Sheet Crop 1'!$M$7,IF(C938="Mid Season",'Calculation Sheet Crop 1'!$M$8,IF(C938="Late Season Stage",'Calculation Sheet Crop 1'!$M$9,""))))</f>
        <v/>
      </c>
      <c r="F938">
        <f t="shared" si="183"/>
        <v>0</v>
      </c>
      <c r="P938">
        <f t="shared" si="184"/>
        <v>0</v>
      </c>
      <c r="Q938">
        <f t="shared" si="185"/>
        <v>0</v>
      </c>
      <c r="R938">
        <f t="shared" si="186"/>
        <v>0</v>
      </c>
      <c r="S938">
        <f t="shared" si="187"/>
        <v>0</v>
      </c>
      <c r="T938">
        <f t="shared" si="188"/>
        <v>0</v>
      </c>
      <c r="U938">
        <f t="shared" si="189"/>
        <v>0</v>
      </c>
      <c r="V938">
        <f t="shared" si="190"/>
        <v>0</v>
      </c>
      <c r="W938">
        <f t="shared" si="191"/>
        <v>0</v>
      </c>
      <c r="X938">
        <f t="shared" si="192"/>
        <v>0</v>
      </c>
      <c r="Y938">
        <f t="shared" si="193"/>
        <v>0</v>
      </c>
      <c r="Z938">
        <f t="shared" si="194"/>
        <v>0</v>
      </c>
      <c r="AA938">
        <f t="shared" si="195"/>
        <v>0</v>
      </c>
    </row>
    <row r="939" spans="2:27">
      <c r="B939" s="3">
        <v>43668</v>
      </c>
      <c r="C939" t="str">
        <f>IF(AND(B939&gt;='Calculation Sheet Crop 1'!$K$6,B939&lt;='Calculation Sheet Crop 1'!$L$6),"Initial Stage",IF(AND(B939+1&gt;'Calculation Sheet Crop 1'!$K$7,B939&lt;='Calculation Sheet Crop 1'!$L$7),"Crop Development Phase",IF(AND(B939+1&gt;'Calculation Sheet Crop 1'!$K$8,B939&lt;'Calculation Sheet Crop 1'!$L$8+1),"Mid Season",IF(AND(B939+1&gt;'Calculation Sheet Crop 1'!$K$9,B939-1&lt;'Calculation Sheet Crop 1'!$L$9),"Late Season Stage",""))))</f>
        <v/>
      </c>
      <c r="D939">
        <f>IF(MONTH(B939)=1,'General Calculation'!$E$22,IF(MONTH(B939)=2,'General Calculation'!$F$22,IF(MONTH(B939)=3,'General Calculation'!$G$22,IF(MONTH(B939)=4,'General Calculation'!$H$22,IF(MONTH(B939)=5,'General Calculation'!$I$22,IF(MONTH(B939)=6,'General Calculation'!$J$22,IF(MONTH(B939)=7,'General Calculation'!$K$22,IF(MONTH(B939)=8,'General Calculation'!$L$22,IF(MONTH(B939)=9,'General Calculation'!$M$22,IF(MONTH(B939)=10,'General Calculation'!$N$22,IF(MONTH(B939)=11,'General Calculation'!$O$22,IF(MONTH(B939)=12,'General Calculation'!$P$22,""))))))))))))</f>
        <v>5.2548000000000004</v>
      </c>
      <c r="E939" t="str">
        <f>IF(C939="Initial Stage",'Calculation Sheet Crop 1'!$M$6,IF(C939="Crop Development Phase",'Calculation Sheet Crop 1'!$M$7,IF(C939="Mid Season",'Calculation Sheet Crop 1'!$M$8,IF(C939="Late Season Stage",'Calculation Sheet Crop 1'!$M$9,""))))</f>
        <v/>
      </c>
      <c r="F939">
        <f t="shared" si="183"/>
        <v>0</v>
      </c>
      <c r="P939">
        <f t="shared" si="184"/>
        <v>0</v>
      </c>
      <c r="Q939">
        <f t="shared" si="185"/>
        <v>0</v>
      </c>
      <c r="R939">
        <f t="shared" si="186"/>
        <v>0</v>
      </c>
      <c r="S939">
        <f t="shared" si="187"/>
        <v>0</v>
      </c>
      <c r="T939">
        <f t="shared" si="188"/>
        <v>0</v>
      </c>
      <c r="U939">
        <f t="shared" si="189"/>
        <v>0</v>
      </c>
      <c r="V939">
        <f t="shared" si="190"/>
        <v>0</v>
      </c>
      <c r="W939">
        <f t="shared" si="191"/>
        <v>0</v>
      </c>
      <c r="X939">
        <f t="shared" si="192"/>
        <v>0</v>
      </c>
      <c r="Y939">
        <f t="shared" si="193"/>
        <v>0</v>
      </c>
      <c r="Z939">
        <f t="shared" si="194"/>
        <v>0</v>
      </c>
      <c r="AA939">
        <f t="shared" si="195"/>
        <v>0</v>
      </c>
    </row>
    <row r="940" spans="2:27">
      <c r="B940" s="3">
        <v>43669</v>
      </c>
      <c r="C940" t="str">
        <f>IF(AND(B940&gt;='Calculation Sheet Crop 1'!$K$6,B940&lt;='Calculation Sheet Crop 1'!$L$6),"Initial Stage",IF(AND(B940+1&gt;'Calculation Sheet Crop 1'!$K$7,B940&lt;='Calculation Sheet Crop 1'!$L$7),"Crop Development Phase",IF(AND(B940+1&gt;'Calculation Sheet Crop 1'!$K$8,B940&lt;'Calculation Sheet Crop 1'!$L$8+1),"Mid Season",IF(AND(B940+1&gt;'Calculation Sheet Crop 1'!$K$9,B940-1&lt;'Calculation Sheet Crop 1'!$L$9),"Late Season Stage",""))))</f>
        <v/>
      </c>
      <c r="D940">
        <f>IF(MONTH(B940)=1,'General Calculation'!$E$22,IF(MONTH(B940)=2,'General Calculation'!$F$22,IF(MONTH(B940)=3,'General Calculation'!$G$22,IF(MONTH(B940)=4,'General Calculation'!$H$22,IF(MONTH(B940)=5,'General Calculation'!$I$22,IF(MONTH(B940)=6,'General Calculation'!$J$22,IF(MONTH(B940)=7,'General Calculation'!$K$22,IF(MONTH(B940)=8,'General Calculation'!$L$22,IF(MONTH(B940)=9,'General Calculation'!$M$22,IF(MONTH(B940)=10,'General Calculation'!$N$22,IF(MONTH(B940)=11,'General Calculation'!$O$22,IF(MONTH(B940)=12,'General Calculation'!$P$22,""))))))))))))</f>
        <v>5.2548000000000004</v>
      </c>
      <c r="E940" t="str">
        <f>IF(C940="Initial Stage",'Calculation Sheet Crop 1'!$M$6,IF(C940="Crop Development Phase",'Calculation Sheet Crop 1'!$M$7,IF(C940="Mid Season",'Calculation Sheet Crop 1'!$M$8,IF(C940="Late Season Stage",'Calculation Sheet Crop 1'!$M$9,""))))</f>
        <v/>
      </c>
      <c r="F940">
        <f t="shared" si="183"/>
        <v>0</v>
      </c>
      <c r="P940">
        <f t="shared" si="184"/>
        <v>0</v>
      </c>
      <c r="Q940">
        <f t="shared" si="185"/>
        <v>0</v>
      </c>
      <c r="R940">
        <f t="shared" si="186"/>
        <v>0</v>
      </c>
      <c r="S940">
        <f t="shared" si="187"/>
        <v>0</v>
      </c>
      <c r="T940">
        <f t="shared" si="188"/>
        <v>0</v>
      </c>
      <c r="U940">
        <f t="shared" si="189"/>
        <v>0</v>
      </c>
      <c r="V940">
        <f t="shared" si="190"/>
        <v>0</v>
      </c>
      <c r="W940">
        <f t="shared" si="191"/>
        <v>0</v>
      </c>
      <c r="X940">
        <f t="shared" si="192"/>
        <v>0</v>
      </c>
      <c r="Y940">
        <f t="shared" si="193"/>
        <v>0</v>
      </c>
      <c r="Z940">
        <f t="shared" si="194"/>
        <v>0</v>
      </c>
      <c r="AA940">
        <f t="shared" si="195"/>
        <v>0</v>
      </c>
    </row>
    <row r="941" spans="2:27">
      <c r="B941" s="3">
        <v>43670</v>
      </c>
      <c r="C941" t="str">
        <f>IF(AND(B941&gt;='Calculation Sheet Crop 1'!$K$6,B941&lt;='Calculation Sheet Crop 1'!$L$6),"Initial Stage",IF(AND(B941+1&gt;'Calculation Sheet Crop 1'!$K$7,B941&lt;='Calculation Sheet Crop 1'!$L$7),"Crop Development Phase",IF(AND(B941+1&gt;'Calculation Sheet Crop 1'!$K$8,B941&lt;'Calculation Sheet Crop 1'!$L$8+1),"Mid Season",IF(AND(B941+1&gt;'Calculation Sheet Crop 1'!$K$9,B941-1&lt;'Calculation Sheet Crop 1'!$L$9),"Late Season Stage",""))))</f>
        <v/>
      </c>
      <c r="D941">
        <f>IF(MONTH(B941)=1,'General Calculation'!$E$22,IF(MONTH(B941)=2,'General Calculation'!$F$22,IF(MONTH(B941)=3,'General Calculation'!$G$22,IF(MONTH(B941)=4,'General Calculation'!$H$22,IF(MONTH(B941)=5,'General Calculation'!$I$22,IF(MONTH(B941)=6,'General Calculation'!$J$22,IF(MONTH(B941)=7,'General Calculation'!$K$22,IF(MONTH(B941)=8,'General Calculation'!$L$22,IF(MONTH(B941)=9,'General Calculation'!$M$22,IF(MONTH(B941)=10,'General Calculation'!$N$22,IF(MONTH(B941)=11,'General Calculation'!$O$22,IF(MONTH(B941)=12,'General Calculation'!$P$22,""))))))))))))</f>
        <v>5.2548000000000004</v>
      </c>
      <c r="E941" t="str">
        <f>IF(C941="Initial Stage",'Calculation Sheet Crop 1'!$M$6,IF(C941="Crop Development Phase",'Calculation Sheet Crop 1'!$M$7,IF(C941="Mid Season",'Calculation Sheet Crop 1'!$M$8,IF(C941="Late Season Stage",'Calculation Sheet Crop 1'!$M$9,""))))</f>
        <v/>
      </c>
      <c r="F941">
        <f t="shared" si="183"/>
        <v>0</v>
      </c>
      <c r="P941">
        <f t="shared" si="184"/>
        <v>0</v>
      </c>
      <c r="Q941">
        <f t="shared" si="185"/>
        <v>0</v>
      </c>
      <c r="R941">
        <f t="shared" si="186"/>
        <v>0</v>
      </c>
      <c r="S941">
        <f t="shared" si="187"/>
        <v>0</v>
      </c>
      <c r="T941">
        <f t="shared" si="188"/>
        <v>0</v>
      </c>
      <c r="U941">
        <f t="shared" si="189"/>
        <v>0</v>
      </c>
      <c r="V941">
        <f t="shared" si="190"/>
        <v>0</v>
      </c>
      <c r="W941">
        <f t="shared" si="191"/>
        <v>0</v>
      </c>
      <c r="X941">
        <f t="shared" si="192"/>
        <v>0</v>
      </c>
      <c r="Y941">
        <f t="shared" si="193"/>
        <v>0</v>
      </c>
      <c r="Z941">
        <f t="shared" si="194"/>
        <v>0</v>
      </c>
      <c r="AA941">
        <f t="shared" si="195"/>
        <v>0</v>
      </c>
    </row>
    <row r="942" spans="2:27">
      <c r="B942" s="3">
        <v>43671</v>
      </c>
      <c r="C942" t="str">
        <f>IF(AND(B942&gt;='Calculation Sheet Crop 1'!$K$6,B942&lt;='Calculation Sheet Crop 1'!$L$6),"Initial Stage",IF(AND(B942+1&gt;'Calculation Sheet Crop 1'!$K$7,B942&lt;='Calculation Sheet Crop 1'!$L$7),"Crop Development Phase",IF(AND(B942+1&gt;'Calculation Sheet Crop 1'!$K$8,B942&lt;'Calculation Sheet Crop 1'!$L$8+1),"Mid Season",IF(AND(B942+1&gt;'Calculation Sheet Crop 1'!$K$9,B942-1&lt;'Calculation Sheet Crop 1'!$L$9),"Late Season Stage",""))))</f>
        <v/>
      </c>
      <c r="D942">
        <f>IF(MONTH(B942)=1,'General Calculation'!$E$22,IF(MONTH(B942)=2,'General Calculation'!$F$22,IF(MONTH(B942)=3,'General Calculation'!$G$22,IF(MONTH(B942)=4,'General Calculation'!$H$22,IF(MONTH(B942)=5,'General Calculation'!$I$22,IF(MONTH(B942)=6,'General Calculation'!$J$22,IF(MONTH(B942)=7,'General Calculation'!$K$22,IF(MONTH(B942)=8,'General Calculation'!$L$22,IF(MONTH(B942)=9,'General Calculation'!$M$22,IF(MONTH(B942)=10,'General Calculation'!$N$22,IF(MONTH(B942)=11,'General Calculation'!$O$22,IF(MONTH(B942)=12,'General Calculation'!$P$22,""))))))))))))</f>
        <v>5.2548000000000004</v>
      </c>
      <c r="E942" t="str">
        <f>IF(C942="Initial Stage",'Calculation Sheet Crop 1'!$M$6,IF(C942="Crop Development Phase",'Calculation Sheet Crop 1'!$M$7,IF(C942="Mid Season",'Calculation Sheet Crop 1'!$M$8,IF(C942="Late Season Stage",'Calculation Sheet Crop 1'!$M$9,""))))</f>
        <v/>
      </c>
      <c r="F942">
        <f t="shared" si="183"/>
        <v>0</v>
      </c>
      <c r="P942">
        <f t="shared" si="184"/>
        <v>0</v>
      </c>
      <c r="Q942">
        <f t="shared" si="185"/>
        <v>0</v>
      </c>
      <c r="R942">
        <f t="shared" si="186"/>
        <v>0</v>
      </c>
      <c r="S942">
        <f t="shared" si="187"/>
        <v>0</v>
      </c>
      <c r="T942">
        <f t="shared" si="188"/>
        <v>0</v>
      </c>
      <c r="U942">
        <f t="shared" si="189"/>
        <v>0</v>
      </c>
      <c r="V942">
        <f t="shared" si="190"/>
        <v>0</v>
      </c>
      <c r="W942">
        <f t="shared" si="191"/>
        <v>0</v>
      </c>
      <c r="X942">
        <f t="shared" si="192"/>
        <v>0</v>
      </c>
      <c r="Y942">
        <f t="shared" si="193"/>
        <v>0</v>
      </c>
      <c r="Z942">
        <f t="shared" si="194"/>
        <v>0</v>
      </c>
      <c r="AA942">
        <f t="shared" si="195"/>
        <v>0</v>
      </c>
    </row>
    <row r="943" spans="2:27">
      <c r="B943" s="3">
        <v>43672</v>
      </c>
      <c r="C943" t="str">
        <f>IF(AND(B943&gt;='Calculation Sheet Crop 1'!$K$6,B943&lt;='Calculation Sheet Crop 1'!$L$6),"Initial Stage",IF(AND(B943+1&gt;'Calculation Sheet Crop 1'!$K$7,B943&lt;='Calculation Sheet Crop 1'!$L$7),"Crop Development Phase",IF(AND(B943+1&gt;'Calculation Sheet Crop 1'!$K$8,B943&lt;'Calculation Sheet Crop 1'!$L$8+1),"Mid Season",IF(AND(B943+1&gt;'Calculation Sheet Crop 1'!$K$9,B943-1&lt;'Calculation Sheet Crop 1'!$L$9),"Late Season Stage",""))))</f>
        <v/>
      </c>
      <c r="D943">
        <f>IF(MONTH(B943)=1,'General Calculation'!$E$22,IF(MONTH(B943)=2,'General Calculation'!$F$22,IF(MONTH(B943)=3,'General Calculation'!$G$22,IF(MONTH(B943)=4,'General Calculation'!$H$22,IF(MONTH(B943)=5,'General Calculation'!$I$22,IF(MONTH(B943)=6,'General Calculation'!$J$22,IF(MONTH(B943)=7,'General Calculation'!$K$22,IF(MONTH(B943)=8,'General Calculation'!$L$22,IF(MONTH(B943)=9,'General Calculation'!$M$22,IF(MONTH(B943)=10,'General Calculation'!$N$22,IF(MONTH(B943)=11,'General Calculation'!$O$22,IF(MONTH(B943)=12,'General Calculation'!$P$22,""))))))))))))</f>
        <v>5.2548000000000004</v>
      </c>
      <c r="E943" t="str">
        <f>IF(C943="Initial Stage",'Calculation Sheet Crop 1'!$M$6,IF(C943="Crop Development Phase",'Calculation Sheet Crop 1'!$M$7,IF(C943="Mid Season",'Calculation Sheet Crop 1'!$M$8,IF(C943="Late Season Stage",'Calculation Sheet Crop 1'!$M$9,""))))</f>
        <v/>
      </c>
      <c r="F943">
        <f t="shared" si="183"/>
        <v>0</v>
      </c>
      <c r="P943">
        <f t="shared" si="184"/>
        <v>0</v>
      </c>
      <c r="Q943">
        <f t="shared" si="185"/>
        <v>0</v>
      </c>
      <c r="R943">
        <f t="shared" si="186"/>
        <v>0</v>
      </c>
      <c r="S943">
        <f t="shared" si="187"/>
        <v>0</v>
      </c>
      <c r="T943">
        <f t="shared" si="188"/>
        <v>0</v>
      </c>
      <c r="U943">
        <f t="shared" si="189"/>
        <v>0</v>
      </c>
      <c r="V943">
        <f t="shared" si="190"/>
        <v>0</v>
      </c>
      <c r="W943">
        <f t="shared" si="191"/>
        <v>0</v>
      </c>
      <c r="X943">
        <f t="shared" si="192"/>
        <v>0</v>
      </c>
      <c r="Y943">
        <f t="shared" si="193"/>
        <v>0</v>
      </c>
      <c r="Z943">
        <f t="shared" si="194"/>
        <v>0</v>
      </c>
      <c r="AA943">
        <f t="shared" si="195"/>
        <v>0</v>
      </c>
    </row>
    <row r="944" spans="2:27">
      <c r="B944" s="3">
        <v>43673</v>
      </c>
      <c r="C944" t="str">
        <f>IF(AND(B944&gt;='Calculation Sheet Crop 1'!$K$6,B944&lt;='Calculation Sheet Crop 1'!$L$6),"Initial Stage",IF(AND(B944+1&gt;'Calculation Sheet Crop 1'!$K$7,B944&lt;='Calculation Sheet Crop 1'!$L$7),"Crop Development Phase",IF(AND(B944+1&gt;'Calculation Sheet Crop 1'!$K$8,B944&lt;'Calculation Sheet Crop 1'!$L$8+1),"Mid Season",IF(AND(B944+1&gt;'Calculation Sheet Crop 1'!$K$9,B944-1&lt;'Calculation Sheet Crop 1'!$L$9),"Late Season Stage",""))))</f>
        <v/>
      </c>
      <c r="D944">
        <f>IF(MONTH(B944)=1,'General Calculation'!$E$22,IF(MONTH(B944)=2,'General Calculation'!$F$22,IF(MONTH(B944)=3,'General Calculation'!$G$22,IF(MONTH(B944)=4,'General Calculation'!$H$22,IF(MONTH(B944)=5,'General Calculation'!$I$22,IF(MONTH(B944)=6,'General Calculation'!$J$22,IF(MONTH(B944)=7,'General Calculation'!$K$22,IF(MONTH(B944)=8,'General Calculation'!$L$22,IF(MONTH(B944)=9,'General Calculation'!$M$22,IF(MONTH(B944)=10,'General Calculation'!$N$22,IF(MONTH(B944)=11,'General Calculation'!$O$22,IF(MONTH(B944)=12,'General Calculation'!$P$22,""))))))))))))</f>
        <v>5.2548000000000004</v>
      </c>
      <c r="E944" t="str">
        <f>IF(C944="Initial Stage",'Calculation Sheet Crop 1'!$M$6,IF(C944="Crop Development Phase",'Calculation Sheet Crop 1'!$M$7,IF(C944="Mid Season",'Calculation Sheet Crop 1'!$M$8,IF(C944="Late Season Stage",'Calculation Sheet Crop 1'!$M$9,""))))</f>
        <v/>
      </c>
      <c r="F944">
        <f t="shared" si="183"/>
        <v>0</v>
      </c>
      <c r="P944">
        <f t="shared" si="184"/>
        <v>0</v>
      </c>
      <c r="Q944">
        <f t="shared" si="185"/>
        <v>0</v>
      </c>
      <c r="R944">
        <f t="shared" si="186"/>
        <v>0</v>
      </c>
      <c r="S944">
        <f t="shared" si="187"/>
        <v>0</v>
      </c>
      <c r="T944">
        <f t="shared" si="188"/>
        <v>0</v>
      </c>
      <c r="U944">
        <f t="shared" si="189"/>
        <v>0</v>
      </c>
      <c r="V944">
        <f t="shared" si="190"/>
        <v>0</v>
      </c>
      <c r="W944">
        <f t="shared" si="191"/>
        <v>0</v>
      </c>
      <c r="X944">
        <f t="shared" si="192"/>
        <v>0</v>
      </c>
      <c r="Y944">
        <f t="shared" si="193"/>
        <v>0</v>
      </c>
      <c r="Z944">
        <f t="shared" si="194"/>
        <v>0</v>
      </c>
      <c r="AA944">
        <f t="shared" si="195"/>
        <v>0</v>
      </c>
    </row>
    <row r="945" spans="2:27">
      <c r="B945" s="3">
        <v>43674</v>
      </c>
      <c r="C945" t="str">
        <f>IF(AND(B945&gt;='Calculation Sheet Crop 1'!$K$6,B945&lt;='Calculation Sheet Crop 1'!$L$6),"Initial Stage",IF(AND(B945+1&gt;'Calculation Sheet Crop 1'!$K$7,B945&lt;='Calculation Sheet Crop 1'!$L$7),"Crop Development Phase",IF(AND(B945+1&gt;'Calculation Sheet Crop 1'!$K$8,B945&lt;'Calculation Sheet Crop 1'!$L$8+1),"Mid Season",IF(AND(B945+1&gt;'Calculation Sheet Crop 1'!$K$9,B945-1&lt;'Calculation Sheet Crop 1'!$L$9),"Late Season Stage",""))))</f>
        <v/>
      </c>
      <c r="D945">
        <f>IF(MONTH(B945)=1,'General Calculation'!$E$22,IF(MONTH(B945)=2,'General Calculation'!$F$22,IF(MONTH(B945)=3,'General Calculation'!$G$22,IF(MONTH(B945)=4,'General Calculation'!$H$22,IF(MONTH(B945)=5,'General Calculation'!$I$22,IF(MONTH(B945)=6,'General Calculation'!$J$22,IF(MONTH(B945)=7,'General Calculation'!$K$22,IF(MONTH(B945)=8,'General Calculation'!$L$22,IF(MONTH(B945)=9,'General Calculation'!$M$22,IF(MONTH(B945)=10,'General Calculation'!$N$22,IF(MONTH(B945)=11,'General Calculation'!$O$22,IF(MONTH(B945)=12,'General Calculation'!$P$22,""))))))))))))</f>
        <v>5.2548000000000004</v>
      </c>
      <c r="E945" t="str">
        <f>IF(C945="Initial Stage",'Calculation Sheet Crop 1'!$M$6,IF(C945="Crop Development Phase",'Calculation Sheet Crop 1'!$M$7,IF(C945="Mid Season",'Calculation Sheet Crop 1'!$M$8,IF(C945="Late Season Stage",'Calculation Sheet Crop 1'!$M$9,""))))</f>
        <v/>
      </c>
      <c r="F945">
        <f t="shared" si="183"/>
        <v>0</v>
      </c>
      <c r="P945">
        <f t="shared" si="184"/>
        <v>0</v>
      </c>
      <c r="Q945">
        <f t="shared" si="185"/>
        <v>0</v>
      </c>
      <c r="R945">
        <f t="shared" si="186"/>
        <v>0</v>
      </c>
      <c r="S945">
        <f t="shared" si="187"/>
        <v>0</v>
      </c>
      <c r="T945">
        <f t="shared" si="188"/>
        <v>0</v>
      </c>
      <c r="U945">
        <f t="shared" si="189"/>
        <v>0</v>
      </c>
      <c r="V945">
        <f t="shared" si="190"/>
        <v>0</v>
      </c>
      <c r="W945">
        <f t="shared" si="191"/>
        <v>0</v>
      </c>
      <c r="X945">
        <f t="shared" si="192"/>
        <v>0</v>
      </c>
      <c r="Y945">
        <f t="shared" si="193"/>
        <v>0</v>
      </c>
      <c r="Z945">
        <f t="shared" si="194"/>
        <v>0</v>
      </c>
      <c r="AA945">
        <f t="shared" si="195"/>
        <v>0</v>
      </c>
    </row>
    <row r="946" spans="2:27">
      <c r="B946" s="3">
        <v>43675</v>
      </c>
      <c r="C946" t="str">
        <f>IF(AND(B946&gt;='Calculation Sheet Crop 1'!$K$6,B946&lt;='Calculation Sheet Crop 1'!$L$6),"Initial Stage",IF(AND(B946+1&gt;'Calculation Sheet Crop 1'!$K$7,B946&lt;='Calculation Sheet Crop 1'!$L$7),"Crop Development Phase",IF(AND(B946+1&gt;'Calculation Sheet Crop 1'!$K$8,B946&lt;'Calculation Sheet Crop 1'!$L$8+1),"Mid Season",IF(AND(B946+1&gt;'Calculation Sheet Crop 1'!$K$9,B946-1&lt;'Calculation Sheet Crop 1'!$L$9),"Late Season Stage",""))))</f>
        <v/>
      </c>
      <c r="D946">
        <f>IF(MONTH(B946)=1,'General Calculation'!$E$22,IF(MONTH(B946)=2,'General Calculation'!$F$22,IF(MONTH(B946)=3,'General Calculation'!$G$22,IF(MONTH(B946)=4,'General Calculation'!$H$22,IF(MONTH(B946)=5,'General Calculation'!$I$22,IF(MONTH(B946)=6,'General Calculation'!$J$22,IF(MONTH(B946)=7,'General Calculation'!$K$22,IF(MONTH(B946)=8,'General Calculation'!$L$22,IF(MONTH(B946)=9,'General Calculation'!$M$22,IF(MONTH(B946)=10,'General Calculation'!$N$22,IF(MONTH(B946)=11,'General Calculation'!$O$22,IF(MONTH(B946)=12,'General Calculation'!$P$22,""))))))))))))</f>
        <v>5.2548000000000004</v>
      </c>
      <c r="E946" t="str">
        <f>IF(C946="Initial Stage",'Calculation Sheet Crop 1'!$M$6,IF(C946="Crop Development Phase",'Calculation Sheet Crop 1'!$M$7,IF(C946="Mid Season",'Calculation Sheet Crop 1'!$M$8,IF(C946="Late Season Stage",'Calculation Sheet Crop 1'!$M$9,""))))</f>
        <v/>
      </c>
      <c r="F946">
        <f t="shared" si="183"/>
        <v>0</v>
      </c>
      <c r="P946">
        <f t="shared" si="184"/>
        <v>0</v>
      </c>
      <c r="Q946">
        <f t="shared" si="185"/>
        <v>0</v>
      </c>
      <c r="R946">
        <f t="shared" si="186"/>
        <v>0</v>
      </c>
      <c r="S946">
        <f t="shared" si="187"/>
        <v>0</v>
      </c>
      <c r="T946">
        <f t="shared" si="188"/>
        <v>0</v>
      </c>
      <c r="U946">
        <f t="shared" si="189"/>
        <v>0</v>
      </c>
      <c r="V946">
        <f t="shared" si="190"/>
        <v>0</v>
      </c>
      <c r="W946">
        <f t="shared" si="191"/>
        <v>0</v>
      </c>
      <c r="X946">
        <f t="shared" si="192"/>
        <v>0</v>
      </c>
      <c r="Y946">
        <f t="shared" si="193"/>
        <v>0</v>
      </c>
      <c r="Z946">
        <f t="shared" si="194"/>
        <v>0</v>
      </c>
      <c r="AA946">
        <f t="shared" si="195"/>
        <v>0</v>
      </c>
    </row>
    <row r="947" spans="2:27">
      <c r="B947" s="3">
        <v>43676</v>
      </c>
      <c r="C947" t="str">
        <f>IF(AND(B947&gt;='Calculation Sheet Crop 1'!$K$6,B947&lt;='Calculation Sheet Crop 1'!$L$6),"Initial Stage",IF(AND(B947+1&gt;'Calculation Sheet Crop 1'!$K$7,B947&lt;='Calculation Sheet Crop 1'!$L$7),"Crop Development Phase",IF(AND(B947+1&gt;'Calculation Sheet Crop 1'!$K$8,B947&lt;'Calculation Sheet Crop 1'!$L$8+1),"Mid Season",IF(AND(B947+1&gt;'Calculation Sheet Crop 1'!$K$9,B947-1&lt;'Calculation Sheet Crop 1'!$L$9),"Late Season Stage",""))))</f>
        <v/>
      </c>
      <c r="D947">
        <f>IF(MONTH(B947)=1,'General Calculation'!$E$22,IF(MONTH(B947)=2,'General Calculation'!$F$22,IF(MONTH(B947)=3,'General Calculation'!$G$22,IF(MONTH(B947)=4,'General Calculation'!$H$22,IF(MONTH(B947)=5,'General Calculation'!$I$22,IF(MONTH(B947)=6,'General Calculation'!$J$22,IF(MONTH(B947)=7,'General Calculation'!$K$22,IF(MONTH(B947)=8,'General Calculation'!$L$22,IF(MONTH(B947)=9,'General Calculation'!$M$22,IF(MONTH(B947)=10,'General Calculation'!$N$22,IF(MONTH(B947)=11,'General Calculation'!$O$22,IF(MONTH(B947)=12,'General Calculation'!$P$22,""))))))))))))</f>
        <v>5.2548000000000004</v>
      </c>
      <c r="E947" t="str">
        <f>IF(C947="Initial Stage",'Calculation Sheet Crop 1'!$M$6,IF(C947="Crop Development Phase",'Calculation Sheet Crop 1'!$M$7,IF(C947="Mid Season",'Calculation Sheet Crop 1'!$M$8,IF(C947="Late Season Stage",'Calculation Sheet Crop 1'!$M$9,""))))</f>
        <v/>
      </c>
      <c r="F947">
        <f t="shared" si="183"/>
        <v>0</v>
      </c>
      <c r="P947">
        <f t="shared" si="184"/>
        <v>0</v>
      </c>
      <c r="Q947">
        <f t="shared" si="185"/>
        <v>0</v>
      </c>
      <c r="R947">
        <f t="shared" si="186"/>
        <v>0</v>
      </c>
      <c r="S947">
        <f t="shared" si="187"/>
        <v>0</v>
      </c>
      <c r="T947">
        <f t="shared" si="188"/>
        <v>0</v>
      </c>
      <c r="U947">
        <f t="shared" si="189"/>
        <v>0</v>
      </c>
      <c r="V947">
        <f t="shared" si="190"/>
        <v>0</v>
      </c>
      <c r="W947">
        <f t="shared" si="191"/>
        <v>0</v>
      </c>
      <c r="X947">
        <f t="shared" si="192"/>
        <v>0</v>
      </c>
      <c r="Y947">
        <f t="shared" si="193"/>
        <v>0</v>
      </c>
      <c r="Z947">
        <f t="shared" si="194"/>
        <v>0</v>
      </c>
      <c r="AA947">
        <f t="shared" si="195"/>
        <v>0</v>
      </c>
    </row>
    <row r="948" spans="2:27">
      <c r="B948" s="3">
        <v>43677</v>
      </c>
      <c r="C948" t="str">
        <f>IF(AND(B948&gt;='Calculation Sheet Crop 1'!$K$6,B948&lt;='Calculation Sheet Crop 1'!$L$6),"Initial Stage",IF(AND(B948+1&gt;'Calculation Sheet Crop 1'!$K$7,B948&lt;='Calculation Sheet Crop 1'!$L$7),"Crop Development Phase",IF(AND(B948+1&gt;'Calculation Sheet Crop 1'!$K$8,B948&lt;'Calculation Sheet Crop 1'!$L$8+1),"Mid Season",IF(AND(B948+1&gt;'Calculation Sheet Crop 1'!$K$9,B948-1&lt;'Calculation Sheet Crop 1'!$L$9),"Late Season Stage",""))))</f>
        <v/>
      </c>
      <c r="D948">
        <f>IF(MONTH(B948)=1,'General Calculation'!$E$22,IF(MONTH(B948)=2,'General Calculation'!$F$22,IF(MONTH(B948)=3,'General Calculation'!$G$22,IF(MONTH(B948)=4,'General Calculation'!$H$22,IF(MONTH(B948)=5,'General Calculation'!$I$22,IF(MONTH(B948)=6,'General Calculation'!$J$22,IF(MONTH(B948)=7,'General Calculation'!$K$22,IF(MONTH(B948)=8,'General Calculation'!$L$22,IF(MONTH(B948)=9,'General Calculation'!$M$22,IF(MONTH(B948)=10,'General Calculation'!$N$22,IF(MONTH(B948)=11,'General Calculation'!$O$22,IF(MONTH(B948)=12,'General Calculation'!$P$22,""))))))))))))</f>
        <v>5.2548000000000004</v>
      </c>
      <c r="E948" t="str">
        <f>IF(C948="Initial Stage",'Calculation Sheet Crop 1'!$M$6,IF(C948="Crop Development Phase",'Calculation Sheet Crop 1'!$M$7,IF(C948="Mid Season",'Calculation Sheet Crop 1'!$M$8,IF(C948="Late Season Stage",'Calculation Sheet Crop 1'!$M$9,""))))</f>
        <v/>
      </c>
      <c r="F948">
        <f t="shared" si="183"/>
        <v>0</v>
      </c>
      <c r="P948">
        <f t="shared" si="184"/>
        <v>0</v>
      </c>
      <c r="Q948">
        <f t="shared" si="185"/>
        <v>0</v>
      </c>
      <c r="R948">
        <f t="shared" si="186"/>
        <v>0</v>
      </c>
      <c r="S948">
        <f t="shared" si="187"/>
        <v>0</v>
      </c>
      <c r="T948">
        <f t="shared" si="188"/>
        <v>0</v>
      </c>
      <c r="U948">
        <f t="shared" si="189"/>
        <v>0</v>
      </c>
      <c r="V948">
        <f t="shared" si="190"/>
        <v>0</v>
      </c>
      <c r="W948">
        <f t="shared" si="191"/>
        <v>0</v>
      </c>
      <c r="X948">
        <f t="shared" si="192"/>
        <v>0</v>
      </c>
      <c r="Y948">
        <f t="shared" si="193"/>
        <v>0</v>
      </c>
      <c r="Z948">
        <f t="shared" si="194"/>
        <v>0</v>
      </c>
      <c r="AA948">
        <f t="shared" si="195"/>
        <v>0</v>
      </c>
    </row>
    <row r="949" spans="2:27">
      <c r="B949" s="3">
        <v>43678</v>
      </c>
      <c r="C949" t="str">
        <f>IF(AND(B949&gt;='Calculation Sheet Crop 1'!$K$6,B949&lt;='Calculation Sheet Crop 1'!$L$6),"Initial Stage",IF(AND(B949+1&gt;'Calculation Sheet Crop 1'!$K$7,B949&lt;='Calculation Sheet Crop 1'!$L$7),"Crop Development Phase",IF(AND(B949+1&gt;'Calculation Sheet Crop 1'!$K$8,B949&lt;'Calculation Sheet Crop 1'!$L$8+1),"Mid Season",IF(AND(B949+1&gt;'Calculation Sheet Crop 1'!$K$9,B949-1&lt;'Calculation Sheet Crop 1'!$L$9),"Late Season Stage",""))))</f>
        <v/>
      </c>
      <c r="D949">
        <f>IF(MONTH(B949)=1,'General Calculation'!$E$22,IF(MONTH(B949)=2,'General Calculation'!$F$22,IF(MONTH(B949)=3,'General Calculation'!$G$22,IF(MONTH(B949)=4,'General Calculation'!$H$22,IF(MONTH(B949)=5,'General Calculation'!$I$22,IF(MONTH(B949)=6,'General Calculation'!$J$22,IF(MONTH(B949)=7,'General Calculation'!$K$22,IF(MONTH(B949)=8,'General Calculation'!$L$22,IF(MONTH(B949)=9,'General Calculation'!$M$22,IF(MONTH(B949)=10,'General Calculation'!$N$22,IF(MONTH(B949)=11,'General Calculation'!$O$22,IF(MONTH(B949)=12,'General Calculation'!$P$22,""))))))))))))</f>
        <v>5.2023999999999999</v>
      </c>
      <c r="E949" t="str">
        <f>IF(C949="Initial Stage",'Calculation Sheet Crop 1'!$M$6,IF(C949="Crop Development Phase",'Calculation Sheet Crop 1'!$M$7,IF(C949="Mid Season",'Calculation Sheet Crop 1'!$M$8,IF(C949="Late Season Stage",'Calculation Sheet Crop 1'!$M$9,""))))</f>
        <v/>
      </c>
      <c r="F949">
        <f t="shared" si="183"/>
        <v>0</v>
      </c>
      <c r="P949">
        <f t="shared" si="184"/>
        <v>0</v>
      </c>
      <c r="Q949">
        <f t="shared" si="185"/>
        <v>0</v>
      </c>
      <c r="R949">
        <f t="shared" si="186"/>
        <v>0</v>
      </c>
      <c r="S949">
        <f t="shared" si="187"/>
        <v>0</v>
      </c>
      <c r="T949">
        <f t="shared" si="188"/>
        <v>0</v>
      </c>
      <c r="U949">
        <f t="shared" si="189"/>
        <v>0</v>
      </c>
      <c r="V949">
        <f t="shared" si="190"/>
        <v>0</v>
      </c>
      <c r="W949">
        <f t="shared" si="191"/>
        <v>0</v>
      </c>
      <c r="X949">
        <f t="shared" si="192"/>
        <v>0</v>
      </c>
      <c r="Y949">
        <f t="shared" si="193"/>
        <v>0</v>
      </c>
      <c r="Z949">
        <f t="shared" si="194"/>
        <v>0</v>
      </c>
      <c r="AA949">
        <f t="shared" si="195"/>
        <v>0</v>
      </c>
    </row>
    <row r="950" spans="2:27">
      <c r="B950" s="3">
        <v>43679</v>
      </c>
      <c r="C950" t="str">
        <f>IF(AND(B950&gt;='Calculation Sheet Crop 1'!$K$6,B950&lt;='Calculation Sheet Crop 1'!$L$6),"Initial Stage",IF(AND(B950+1&gt;'Calculation Sheet Crop 1'!$K$7,B950&lt;='Calculation Sheet Crop 1'!$L$7),"Crop Development Phase",IF(AND(B950+1&gt;'Calculation Sheet Crop 1'!$K$8,B950&lt;'Calculation Sheet Crop 1'!$L$8+1),"Mid Season",IF(AND(B950+1&gt;'Calculation Sheet Crop 1'!$K$9,B950-1&lt;'Calculation Sheet Crop 1'!$L$9),"Late Season Stage",""))))</f>
        <v/>
      </c>
      <c r="D950">
        <f>IF(MONTH(B950)=1,'General Calculation'!$E$22,IF(MONTH(B950)=2,'General Calculation'!$F$22,IF(MONTH(B950)=3,'General Calculation'!$G$22,IF(MONTH(B950)=4,'General Calculation'!$H$22,IF(MONTH(B950)=5,'General Calculation'!$I$22,IF(MONTH(B950)=6,'General Calculation'!$J$22,IF(MONTH(B950)=7,'General Calculation'!$K$22,IF(MONTH(B950)=8,'General Calculation'!$L$22,IF(MONTH(B950)=9,'General Calculation'!$M$22,IF(MONTH(B950)=10,'General Calculation'!$N$22,IF(MONTH(B950)=11,'General Calculation'!$O$22,IF(MONTH(B950)=12,'General Calculation'!$P$22,""))))))))))))</f>
        <v>5.2023999999999999</v>
      </c>
      <c r="E950" t="str">
        <f>IF(C950="Initial Stage",'Calculation Sheet Crop 1'!$M$6,IF(C950="Crop Development Phase",'Calculation Sheet Crop 1'!$M$7,IF(C950="Mid Season",'Calculation Sheet Crop 1'!$M$8,IF(C950="Late Season Stage",'Calculation Sheet Crop 1'!$M$9,""))))</f>
        <v/>
      </c>
      <c r="F950">
        <f t="shared" si="183"/>
        <v>0</v>
      </c>
      <c r="P950">
        <f t="shared" si="184"/>
        <v>0</v>
      </c>
      <c r="Q950">
        <f t="shared" si="185"/>
        <v>0</v>
      </c>
      <c r="R950">
        <f t="shared" si="186"/>
        <v>0</v>
      </c>
      <c r="S950">
        <f t="shared" si="187"/>
        <v>0</v>
      </c>
      <c r="T950">
        <f t="shared" si="188"/>
        <v>0</v>
      </c>
      <c r="U950">
        <f t="shared" si="189"/>
        <v>0</v>
      </c>
      <c r="V950">
        <f t="shared" si="190"/>
        <v>0</v>
      </c>
      <c r="W950">
        <f t="shared" si="191"/>
        <v>0</v>
      </c>
      <c r="X950">
        <f t="shared" si="192"/>
        <v>0</v>
      </c>
      <c r="Y950">
        <f t="shared" si="193"/>
        <v>0</v>
      </c>
      <c r="Z950">
        <f t="shared" si="194"/>
        <v>0</v>
      </c>
      <c r="AA950">
        <f t="shared" si="195"/>
        <v>0</v>
      </c>
    </row>
    <row r="951" spans="2:27">
      <c r="B951" s="3">
        <v>43680</v>
      </c>
      <c r="C951" t="str">
        <f>IF(AND(B951&gt;='Calculation Sheet Crop 1'!$K$6,B951&lt;='Calculation Sheet Crop 1'!$L$6),"Initial Stage",IF(AND(B951+1&gt;'Calculation Sheet Crop 1'!$K$7,B951&lt;='Calculation Sheet Crop 1'!$L$7),"Crop Development Phase",IF(AND(B951+1&gt;'Calculation Sheet Crop 1'!$K$8,B951&lt;'Calculation Sheet Crop 1'!$L$8+1),"Mid Season",IF(AND(B951+1&gt;'Calculation Sheet Crop 1'!$K$9,B951-1&lt;'Calculation Sheet Crop 1'!$L$9),"Late Season Stage",""))))</f>
        <v/>
      </c>
      <c r="D951">
        <f>IF(MONTH(B951)=1,'General Calculation'!$E$22,IF(MONTH(B951)=2,'General Calculation'!$F$22,IF(MONTH(B951)=3,'General Calculation'!$G$22,IF(MONTH(B951)=4,'General Calculation'!$H$22,IF(MONTH(B951)=5,'General Calculation'!$I$22,IF(MONTH(B951)=6,'General Calculation'!$J$22,IF(MONTH(B951)=7,'General Calculation'!$K$22,IF(MONTH(B951)=8,'General Calculation'!$L$22,IF(MONTH(B951)=9,'General Calculation'!$M$22,IF(MONTH(B951)=10,'General Calculation'!$N$22,IF(MONTH(B951)=11,'General Calculation'!$O$22,IF(MONTH(B951)=12,'General Calculation'!$P$22,""))))))))))))</f>
        <v>5.2023999999999999</v>
      </c>
      <c r="E951" t="str">
        <f>IF(C951="Initial Stage",'Calculation Sheet Crop 1'!$M$6,IF(C951="Crop Development Phase",'Calculation Sheet Crop 1'!$M$7,IF(C951="Mid Season",'Calculation Sheet Crop 1'!$M$8,IF(C951="Late Season Stage",'Calculation Sheet Crop 1'!$M$9,""))))</f>
        <v/>
      </c>
      <c r="F951">
        <f t="shared" si="183"/>
        <v>0</v>
      </c>
      <c r="P951">
        <f t="shared" si="184"/>
        <v>0</v>
      </c>
      <c r="Q951">
        <f t="shared" si="185"/>
        <v>0</v>
      </c>
      <c r="R951">
        <f t="shared" si="186"/>
        <v>0</v>
      </c>
      <c r="S951">
        <f t="shared" si="187"/>
        <v>0</v>
      </c>
      <c r="T951">
        <f t="shared" si="188"/>
        <v>0</v>
      </c>
      <c r="U951">
        <f t="shared" si="189"/>
        <v>0</v>
      </c>
      <c r="V951">
        <f t="shared" si="190"/>
        <v>0</v>
      </c>
      <c r="W951">
        <f t="shared" si="191"/>
        <v>0</v>
      </c>
      <c r="X951">
        <f t="shared" si="192"/>
        <v>0</v>
      </c>
      <c r="Y951">
        <f t="shared" si="193"/>
        <v>0</v>
      </c>
      <c r="Z951">
        <f t="shared" si="194"/>
        <v>0</v>
      </c>
      <c r="AA951">
        <f t="shared" si="195"/>
        <v>0</v>
      </c>
    </row>
    <row r="952" spans="2:27">
      <c r="B952" s="3">
        <v>43681</v>
      </c>
      <c r="C952" t="str">
        <f>IF(AND(B952&gt;='Calculation Sheet Crop 1'!$K$6,B952&lt;='Calculation Sheet Crop 1'!$L$6),"Initial Stage",IF(AND(B952+1&gt;'Calculation Sheet Crop 1'!$K$7,B952&lt;='Calculation Sheet Crop 1'!$L$7),"Crop Development Phase",IF(AND(B952+1&gt;'Calculation Sheet Crop 1'!$K$8,B952&lt;'Calculation Sheet Crop 1'!$L$8+1),"Mid Season",IF(AND(B952+1&gt;'Calculation Sheet Crop 1'!$K$9,B952-1&lt;'Calculation Sheet Crop 1'!$L$9),"Late Season Stage",""))))</f>
        <v/>
      </c>
      <c r="D952">
        <f>IF(MONTH(B952)=1,'General Calculation'!$E$22,IF(MONTH(B952)=2,'General Calculation'!$F$22,IF(MONTH(B952)=3,'General Calculation'!$G$22,IF(MONTH(B952)=4,'General Calculation'!$H$22,IF(MONTH(B952)=5,'General Calculation'!$I$22,IF(MONTH(B952)=6,'General Calculation'!$J$22,IF(MONTH(B952)=7,'General Calculation'!$K$22,IF(MONTH(B952)=8,'General Calculation'!$L$22,IF(MONTH(B952)=9,'General Calculation'!$M$22,IF(MONTH(B952)=10,'General Calculation'!$N$22,IF(MONTH(B952)=11,'General Calculation'!$O$22,IF(MONTH(B952)=12,'General Calculation'!$P$22,""))))))))))))</f>
        <v>5.2023999999999999</v>
      </c>
      <c r="E952" t="str">
        <f>IF(C952="Initial Stage",'Calculation Sheet Crop 1'!$M$6,IF(C952="Crop Development Phase",'Calculation Sheet Crop 1'!$M$7,IF(C952="Mid Season",'Calculation Sheet Crop 1'!$M$8,IF(C952="Late Season Stage",'Calculation Sheet Crop 1'!$M$9,""))))</f>
        <v/>
      </c>
      <c r="F952">
        <f t="shared" si="183"/>
        <v>0</v>
      </c>
      <c r="P952">
        <f t="shared" si="184"/>
        <v>0</v>
      </c>
      <c r="Q952">
        <f t="shared" si="185"/>
        <v>0</v>
      </c>
      <c r="R952">
        <f t="shared" si="186"/>
        <v>0</v>
      </c>
      <c r="S952">
        <f t="shared" si="187"/>
        <v>0</v>
      </c>
      <c r="T952">
        <f t="shared" si="188"/>
        <v>0</v>
      </c>
      <c r="U952">
        <f t="shared" si="189"/>
        <v>0</v>
      </c>
      <c r="V952">
        <f t="shared" si="190"/>
        <v>0</v>
      </c>
      <c r="W952">
        <f t="shared" si="191"/>
        <v>0</v>
      </c>
      <c r="X952">
        <f t="shared" si="192"/>
        <v>0</v>
      </c>
      <c r="Y952">
        <f t="shared" si="193"/>
        <v>0</v>
      </c>
      <c r="Z952">
        <f t="shared" si="194"/>
        <v>0</v>
      </c>
      <c r="AA952">
        <f t="shared" si="195"/>
        <v>0</v>
      </c>
    </row>
    <row r="953" spans="2:27">
      <c r="B953" s="3">
        <v>43682</v>
      </c>
      <c r="C953" t="str">
        <f>IF(AND(B953&gt;='Calculation Sheet Crop 1'!$K$6,B953&lt;='Calculation Sheet Crop 1'!$L$6),"Initial Stage",IF(AND(B953+1&gt;'Calculation Sheet Crop 1'!$K$7,B953&lt;='Calculation Sheet Crop 1'!$L$7),"Crop Development Phase",IF(AND(B953+1&gt;'Calculation Sheet Crop 1'!$K$8,B953&lt;'Calculation Sheet Crop 1'!$L$8+1),"Mid Season",IF(AND(B953+1&gt;'Calculation Sheet Crop 1'!$K$9,B953-1&lt;'Calculation Sheet Crop 1'!$L$9),"Late Season Stage",""))))</f>
        <v/>
      </c>
      <c r="D953">
        <f>IF(MONTH(B953)=1,'General Calculation'!$E$22,IF(MONTH(B953)=2,'General Calculation'!$F$22,IF(MONTH(B953)=3,'General Calculation'!$G$22,IF(MONTH(B953)=4,'General Calculation'!$H$22,IF(MONTH(B953)=5,'General Calculation'!$I$22,IF(MONTH(B953)=6,'General Calculation'!$J$22,IF(MONTH(B953)=7,'General Calculation'!$K$22,IF(MONTH(B953)=8,'General Calculation'!$L$22,IF(MONTH(B953)=9,'General Calculation'!$M$22,IF(MONTH(B953)=10,'General Calculation'!$N$22,IF(MONTH(B953)=11,'General Calculation'!$O$22,IF(MONTH(B953)=12,'General Calculation'!$P$22,""))))))))))))</f>
        <v>5.2023999999999999</v>
      </c>
      <c r="E953" t="str">
        <f>IF(C953="Initial Stage",'Calculation Sheet Crop 1'!$M$6,IF(C953="Crop Development Phase",'Calculation Sheet Crop 1'!$M$7,IF(C953="Mid Season",'Calculation Sheet Crop 1'!$M$8,IF(C953="Late Season Stage",'Calculation Sheet Crop 1'!$M$9,""))))</f>
        <v/>
      </c>
      <c r="F953">
        <f t="shared" si="183"/>
        <v>0</v>
      </c>
      <c r="P953">
        <f t="shared" si="184"/>
        <v>0</v>
      </c>
      <c r="Q953">
        <f t="shared" si="185"/>
        <v>0</v>
      </c>
      <c r="R953">
        <f t="shared" si="186"/>
        <v>0</v>
      </c>
      <c r="S953">
        <f t="shared" si="187"/>
        <v>0</v>
      </c>
      <c r="T953">
        <f t="shared" si="188"/>
        <v>0</v>
      </c>
      <c r="U953">
        <f t="shared" si="189"/>
        <v>0</v>
      </c>
      <c r="V953">
        <f t="shared" si="190"/>
        <v>0</v>
      </c>
      <c r="W953">
        <f t="shared" si="191"/>
        <v>0</v>
      </c>
      <c r="X953">
        <f t="shared" si="192"/>
        <v>0</v>
      </c>
      <c r="Y953">
        <f t="shared" si="193"/>
        <v>0</v>
      </c>
      <c r="Z953">
        <f t="shared" si="194"/>
        <v>0</v>
      </c>
      <c r="AA953">
        <f t="shared" si="195"/>
        <v>0</v>
      </c>
    </row>
    <row r="954" spans="2:27">
      <c r="B954" s="3">
        <v>43683</v>
      </c>
      <c r="C954" t="str">
        <f>IF(AND(B954&gt;='Calculation Sheet Crop 1'!$K$6,B954&lt;='Calculation Sheet Crop 1'!$L$6),"Initial Stage",IF(AND(B954+1&gt;'Calculation Sheet Crop 1'!$K$7,B954&lt;='Calculation Sheet Crop 1'!$L$7),"Crop Development Phase",IF(AND(B954+1&gt;'Calculation Sheet Crop 1'!$K$8,B954&lt;'Calculation Sheet Crop 1'!$L$8+1),"Mid Season",IF(AND(B954+1&gt;'Calculation Sheet Crop 1'!$K$9,B954-1&lt;'Calculation Sheet Crop 1'!$L$9),"Late Season Stage",""))))</f>
        <v/>
      </c>
      <c r="D954">
        <f>IF(MONTH(B954)=1,'General Calculation'!$E$22,IF(MONTH(B954)=2,'General Calculation'!$F$22,IF(MONTH(B954)=3,'General Calculation'!$G$22,IF(MONTH(B954)=4,'General Calculation'!$H$22,IF(MONTH(B954)=5,'General Calculation'!$I$22,IF(MONTH(B954)=6,'General Calculation'!$J$22,IF(MONTH(B954)=7,'General Calculation'!$K$22,IF(MONTH(B954)=8,'General Calculation'!$L$22,IF(MONTH(B954)=9,'General Calculation'!$M$22,IF(MONTH(B954)=10,'General Calculation'!$N$22,IF(MONTH(B954)=11,'General Calculation'!$O$22,IF(MONTH(B954)=12,'General Calculation'!$P$22,""))))))))))))</f>
        <v>5.2023999999999999</v>
      </c>
      <c r="E954" t="str">
        <f>IF(C954="Initial Stage",'Calculation Sheet Crop 1'!$M$6,IF(C954="Crop Development Phase",'Calculation Sheet Crop 1'!$M$7,IF(C954="Mid Season",'Calculation Sheet Crop 1'!$M$8,IF(C954="Late Season Stage",'Calculation Sheet Crop 1'!$M$9,""))))</f>
        <v/>
      </c>
      <c r="F954">
        <f t="shared" si="183"/>
        <v>0</v>
      </c>
      <c r="P954">
        <f t="shared" si="184"/>
        <v>0</v>
      </c>
      <c r="Q954">
        <f t="shared" si="185"/>
        <v>0</v>
      </c>
      <c r="R954">
        <f t="shared" si="186"/>
        <v>0</v>
      </c>
      <c r="S954">
        <f t="shared" si="187"/>
        <v>0</v>
      </c>
      <c r="T954">
        <f t="shared" si="188"/>
        <v>0</v>
      </c>
      <c r="U954">
        <f t="shared" si="189"/>
        <v>0</v>
      </c>
      <c r="V954">
        <f t="shared" si="190"/>
        <v>0</v>
      </c>
      <c r="W954">
        <f t="shared" si="191"/>
        <v>0</v>
      </c>
      <c r="X954">
        <f t="shared" si="192"/>
        <v>0</v>
      </c>
      <c r="Y954">
        <f t="shared" si="193"/>
        <v>0</v>
      </c>
      <c r="Z954">
        <f t="shared" si="194"/>
        <v>0</v>
      </c>
      <c r="AA954">
        <f t="shared" si="195"/>
        <v>0</v>
      </c>
    </row>
    <row r="955" spans="2:27">
      <c r="B955" s="3">
        <v>43684</v>
      </c>
      <c r="C955" t="str">
        <f>IF(AND(B955&gt;='Calculation Sheet Crop 1'!$K$6,B955&lt;='Calculation Sheet Crop 1'!$L$6),"Initial Stage",IF(AND(B955+1&gt;'Calculation Sheet Crop 1'!$K$7,B955&lt;='Calculation Sheet Crop 1'!$L$7),"Crop Development Phase",IF(AND(B955+1&gt;'Calculation Sheet Crop 1'!$K$8,B955&lt;'Calculation Sheet Crop 1'!$L$8+1),"Mid Season",IF(AND(B955+1&gt;'Calculation Sheet Crop 1'!$K$9,B955-1&lt;'Calculation Sheet Crop 1'!$L$9),"Late Season Stage",""))))</f>
        <v/>
      </c>
      <c r="D955">
        <f>IF(MONTH(B955)=1,'General Calculation'!$E$22,IF(MONTH(B955)=2,'General Calculation'!$F$22,IF(MONTH(B955)=3,'General Calculation'!$G$22,IF(MONTH(B955)=4,'General Calculation'!$H$22,IF(MONTH(B955)=5,'General Calculation'!$I$22,IF(MONTH(B955)=6,'General Calculation'!$J$22,IF(MONTH(B955)=7,'General Calculation'!$K$22,IF(MONTH(B955)=8,'General Calculation'!$L$22,IF(MONTH(B955)=9,'General Calculation'!$M$22,IF(MONTH(B955)=10,'General Calculation'!$N$22,IF(MONTH(B955)=11,'General Calculation'!$O$22,IF(MONTH(B955)=12,'General Calculation'!$P$22,""))))))))))))</f>
        <v>5.2023999999999999</v>
      </c>
      <c r="E955" t="str">
        <f>IF(C955="Initial Stage",'Calculation Sheet Crop 1'!$M$6,IF(C955="Crop Development Phase",'Calculation Sheet Crop 1'!$M$7,IF(C955="Mid Season",'Calculation Sheet Crop 1'!$M$8,IF(C955="Late Season Stage",'Calculation Sheet Crop 1'!$M$9,""))))</f>
        <v/>
      </c>
      <c r="F955">
        <f t="shared" si="183"/>
        <v>0</v>
      </c>
      <c r="P955">
        <f t="shared" si="184"/>
        <v>0</v>
      </c>
      <c r="Q955">
        <f t="shared" si="185"/>
        <v>0</v>
      </c>
      <c r="R955">
        <f t="shared" si="186"/>
        <v>0</v>
      </c>
      <c r="S955">
        <f t="shared" si="187"/>
        <v>0</v>
      </c>
      <c r="T955">
        <f t="shared" si="188"/>
        <v>0</v>
      </c>
      <c r="U955">
        <f t="shared" si="189"/>
        <v>0</v>
      </c>
      <c r="V955">
        <f t="shared" si="190"/>
        <v>0</v>
      </c>
      <c r="W955">
        <f t="shared" si="191"/>
        <v>0</v>
      </c>
      <c r="X955">
        <f t="shared" si="192"/>
        <v>0</v>
      </c>
      <c r="Y955">
        <f t="shared" si="193"/>
        <v>0</v>
      </c>
      <c r="Z955">
        <f t="shared" si="194"/>
        <v>0</v>
      </c>
      <c r="AA955">
        <f t="shared" si="195"/>
        <v>0</v>
      </c>
    </row>
    <row r="956" spans="2:27">
      <c r="B956" s="3">
        <v>43685</v>
      </c>
      <c r="C956" t="str">
        <f>IF(AND(B956&gt;='Calculation Sheet Crop 1'!$K$6,B956&lt;='Calculation Sheet Crop 1'!$L$6),"Initial Stage",IF(AND(B956+1&gt;'Calculation Sheet Crop 1'!$K$7,B956&lt;='Calculation Sheet Crop 1'!$L$7),"Crop Development Phase",IF(AND(B956+1&gt;'Calculation Sheet Crop 1'!$K$8,B956&lt;'Calculation Sheet Crop 1'!$L$8+1),"Mid Season",IF(AND(B956+1&gt;'Calculation Sheet Crop 1'!$K$9,B956-1&lt;'Calculation Sheet Crop 1'!$L$9),"Late Season Stage",""))))</f>
        <v/>
      </c>
      <c r="D956">
        <f>IF(MONTH(B956)=1,'General Calculation'!$E$22,IF(MONTH(B956)=2,'General Calculation'!$F$22,IF(MONTH(B956)=3,'General Calculation'!$G$22,IF(MONTH(B956)=4,'General Calculation'!$H$22,IF(MONTH(B956)=5,'General Calculation'!$I$22,IF(MONTH(B956)=6,'General Calculation'!$J$22,IF(MONTH(B956)=7,'General Calculation'!$K$22,IF(MONTH(B956)=8,'General Calculation'!$L$22,IF(MONTH(B956)=9,'General Calculation'!$M$22,IF(MONTH(B956)=10,'General Calculation'!$N$22,IF(MONTH(B956)=11,'General Calculation'!$O$22,IF(MONTH(B956)=12,'General Calculation'!$P$22,""))))))))))))</f>
        <v>5.2023999999999999</v>
      </c>
      <c r="E956" t="str">
        <f>IF(C956="Initial Stage",'Calculation Sheet Crop 1'!$M$6,IF(C956="Crop Development Phase",'Calculation Sheet Crop 1'!$M$7,IF(C956="Mid Season",'Calculation Sheet Crop 1'!$M$8,IF(C956="Late Season Stage",'Calculation Sheet Crop 1'!$M$9,""))))</f>
        <v/>
      </c>
      <c r="F956">
        <f t="shared" si="183"/>
        <v>0</v>
      </c>
      <c r="P956">
        <f t="shared" si="184"/>
        <v>0</v>
      </c>
      <c r="Q956">
        <f t="shared" si="185"/>
        <v>0</v>
      </c>
      <c r="R956">
        <f t="shared" si="186"/>
        <v>0</v>
      </c>
      <c r="S956">
        <f t="shared" si="187"/>
        <v>0</v>
      </c>
      <c r="T956">
        <f t="shared" si="188"/>
        <v>0</v>
      </c>
      <c r="U956">
        <f t="shared" si="189"/>
        <v>0</v>
      </c>
      <c r="V956">
        <f t="shared" si="190"/>
        <v>0</v>
      </c>
      <c r="W956">
        <f t="shared" si="191"/>
        <v>0</v>
      </c>
      <c r="X956">
        <f t="shared" si="192"/>
        <v>0</v>
      </c>
      <c r="Y956">
        <f t="shared" si="193"/>
        <v>0</v>
      </c>
      <c r="Z956">
        <f t="shared" si="194"/>
        <v>0</v>
      </c>
      <c r="AA956">
        <f t="shared" si="195"/>
        <v>0</v>
      </c>
    </row>
    <row r="957" spans="2:27">
      <c r="B957" s="3">
        <v>43686</v>
      </c>
      <c r="C957" t="str">
        <f>IF(AND(B957&gt;='Calculation Sheet Crop 1'!$K$6,B957&lt;='Calculation Sheet Crop 1'!$L$6),"Initial Stage",IF(AND(B957+1&gt;'Calculation Sheet Crop 1'!$K$7,B957&lt;='Calculation Sheet Crop 1'!$L$7),"Crop Development Phase",IF(AND(B957+1&gt;'Calculation Sheet Crop 1'!$K$8,B957&lt;'Calculation Sheet Crop 1'!$L$8+1),"Mid Season",IF(AND(B957+1&gt;'Calculation Sheet Crop 1'!$K$9,B957-1&lt;'Calculation Sheet Crop 1'!$L$9),"Late Season Stage",""))))</f>
        <v/>
      </c>
      <c r="D957">
        <f>IF(MONTH(B957)=1,'General Calculation'!$E$22,IF(MONTH(B957)=2,'General Calculation'!$F$22,IF(MONTH(B957)=3,'General Calculation'!$G$22,IF(MONTH(B957)=4,'General Calculation'!$H$22,IF(MONTH(B957)=5,'General Calculation'!$I$22,IF(MONTH(B957)=6,'General Calculation'!$J$22,IF(MONTH(B957)=7,'General Calculation'!$K$22,IF(MONTH(B957)=8,'General Calculation'!$L$22,IF(MONTH(B957)=9,'General Calculation'!$M$22,IF(MONTH(B957)=10,'General Calculation'!$N$22,IF(MONTH(B957)=11,'General Calculation'!$O$22,IF(MONTH(B957)=12,'General Calculation'!$P$22,""))))))))))))</f>
        <v>5.2023999999999999</v>
      </c>
      <c r="E957" t="str">
        <f>IF(C957="Initial Stage",'Calculation Sheet Crop 1'!$M$6,IF(C957="Crop Development Phase",'Calculation Sheet Crop 1'!$M$7,IF(C957="Mid Season",'Calculation Sheet Crop 1'!$M$8,IF(C957="Late Season Stage",'Calculation Sheet Crop 1'!$M$9,""))))</f>
        <v/>
      </c>
      <c r="F957">
        <f t="shared" si="183"/>
        <v>0</v>
      </c>
      <c r="P957">
        <f t="shared" si="184"/>
        <v>0</v>
      </c>
      <c r="Q957">
        <f t="shared" si="185"/>
        <v>0</v>
      </c>
      <c r="R957">
        <f t="shared" si="186"/>
        <v>0</v>
      </c>
      <c r="S957">
        <f t="shared" si="187"/>
        <v>0</v>
      </c>
      <c r="T957">
        <f t="shared" si="188"/>
        <v>0</v>
      </c>
      <c r="U957">
        <f t="shared" si="189"/>
        <v>0</v>
      </c>
      <c r="V957">
        <f t="shared" si="190"/>
        <v>0</v>
      </c>
      <c r="W957">
        <f t="shared" si="191"/>
        <v>0</v>
      </c>
      <c r="X957">
        <f t="shared" si="192"/>
        <v>0</v>
      </c>
      <c r="Y957">
        <f t="shared" si="193"/>
        <v>0</v>
      </c>
      <c r="Z957">
        <f t="shared" si="194"/>
        <v>0</v>
      </c>
      <c r="AA957">
        <f t="shared" si="195"/>
        <v>0</v>
      </c>
    </row>
    <row r="958" spans="2:27">
      <c r="B958" s="3">
        <v>43687</v>
      </c>
      <c r="C958" t="str">
        <f>IF(AND(B958&gt;='Calculation Sheet Crop 1'!$K$6,B958&lt;='Calculation Sheet Crop 1'!$L$6),"Initial Stage",IF(AND(B958+1&gt;'Calculation Sheet Crop 1'!$K$7,B958&lt;='Calculation Sheet Crop 1'!$L$7),"Crop Development Phase",IF(AND(B958+1&gt;'Calculation Sheet Crop 1'!$K$8,B958&lt;'Calculation Sheet Crop 1'!$L$8+1),"Mid Season",IF(AND(B958+1&gt;'Calculation Sheet Crop 1'!$K$9,B958-1&lt;'Calculation Sheet Crop 1'!$L$9),"Late Season Stage",""))))</f>
        <v/>
      </c>
      <c r="D958">
        <f>IF(MONTH(B958)=1,'General Calculation'!$E$22,IF(MONTH(B958)=2,'General Calculation'!$F$22,IF(MONTH(B958)=3,'General Calculation'!$G$22,IF(MONTH(B958)=4,'General Calculation'!$H$22,IF(MONTH(B958)=5,'General Calculation'!$I$22,IF(MONTH(B958)=6,'General Calculation'!$J$22,IF(MONTH(B958)=7,'General Calculation'!$K$22,IF(MONTH(B958)=8,'General Calculation'!$L$22,IF(MONTH(B958)=9,'General Calculation'!$M$22,IF(MONTH(B958)=10,'General Calculation'!$N$22,IF(MONTH(B958)=11,'General Calculation'!$O$22,IF(MONTH(B958)=12,'General Calculation'!$P$22,""))))))))))))</f>
        <v>5.2023999999999999</v>
      </c>
      <c r="E958" t="str">
        <f>IF(C958="Initial Stage",'Calculation Sheet Crop 1'!$M$6,IF(C958="Crop Development Phase",'Calculation Sheet Crop 1'!$M$7,IF(C958="Mid Season",'Calculation Sheet Crop 1'!$M$8,IF(C958="Late Season Stage",'Calculation Sheet Crop 1'!$M$9,""))))</f>
        <v/>
      </c>
      <c r="F958">
        <f t="shared" si="183"/>
        <v>0</v>
      </c>
      <c r="P958">
        <f t="shared" si="184"/>
        <v>0</v>
      </c>
      <c r="Q958">
        <f t="shared" si="185"/>
        <v>0</v>
      </c>
      <c r="R958">
        <f t="shared" si="186"/>
        <v>0</v>
      </c>
      <c r="S958">
        <f t="shared" si="187"/>
        <v>0</v>
      </c>
      <c r="T958">
        <f t="shared" si="188"/>
        <v>0</v>
      </c>
      <c r="U958">
        <f t="shared" si="189"/>
        <v>0</v>
      </c>
      <c r="V958">
        <f t="shared" si="190"/>
        <v>0</v>
      </c>
      <c r="W958">
        <f t="shared" si="191"/>
        <v>0</v>
      </c>
      <c r="X958">
        <f t="shared" si="192"/>
        <v>0</v>
      </c>
      <c r="Y958">
        <f t="shared" si="193"/>
        <v>0</v>
      </c>
      <c r="Z958">
        <f t="shared" si="194"/>
        <v>0</v>
      </c>
      <c r="AA958">
        <f t="shared" si="195"/>
        <v>0</v>
      </c>
    </row>
    <row r="959" spans="2:27">
      <c r="B959" s="3">
        <v>43688</v>
      </c>
      <c r="C959" t="str">
        <f>IF(AND(B959&gt;='Calculation Sheet Crop 1'!$K$6,B959&lt;='Calculation Sheet Crop 1'!$L$6),"Initial Stage",IF(AND(B959+1&gt;'Calculation Sheet Crop 1'!$K$7,B959&lt;='Calculation Sheet Crop 1'!$L$7),"Crop Development Phase",IF(AND(B959+1&gt;'Calculation Sheet Crop 1'!$K$8,B959&lt;'Calculation Sheet Crop 1'!$L$8+1),"Mid Season",IF(AND(B959+1&gt;'Calculation Sheet Crop 1'!$K$9,B959-1&lt;'Calculation Sheet Crop 1'!$L$9),"Late Season Stage",""))))</f>
        <v/>
      </c>
      <c r="D959">
        <f>IF(MONTH(B959)=1,'General Calculation'!$E$22,IF(MONTH(B959)=2,'General Calculation'!$F$22,IF(MONTH(B959)=3,'General Calculation'!$G$22,IF(MONTH(B959)=4,'General Calculation'!$H$22,IF(MONTH(B959)=5,'General Calculation'!$I$22,IF(MONTH(B959)=6,'General Calculation'!$J$22,IF(MONTH(B959)=7,'General Calculation'!$K$22,IF(MONTH(B959)=8,'General Calculation'!$L$22,IF(MONTH(B959)=9,'General Calculation'!$M$22,IF(MONTH(B959)=10,'General Calculation'!$N$22,IF(MONTH(B959)=11,'General Calculation'!$O$22,IF(MONTH(B959)=12,'General Calculation'!$P$22,""))))))))))))</f>
        <v>5.2023999999999999</v>
      </c>
      <c r="E959" t="str">
        <f>IF(C959="Initial Stage",'Calculation Sheet Crop 1'!$M$6,IF(C959="Crop Development Phase",'Calculation Sheet Crop 1'!$M$7,IF(C959="Mid Season",'Calculation Sheet Crop 1'!$M$8,IF(C959="Late Season Stage",'Calculation Sheet Crop 1'!$M$9,""))))</f>
        <v/>
      </c>
      <c r="F959">
        <f t="shared" si="183"/>
        <v>0</v>
      </c>
      <c r="P959">
        <f t="shared" si="184"/>
        <v>0</v>
      </c>
      <c r="Q959">
        <f t="shared" si="185"/>
        <v>0</v>
      </c>
      <c r="R959">
        <f t="shared" si="186"/>
        <v>0</v>
      </c>
      <c r="S959">
        <f t="shared" si="187"/>
        <v>0</v>
      </c>
      <c r="T959">
        <f t="shared" si="188"/>
        <v>0</v>
      </c>
      <c r="U959">
        <f t="shared" si="189"/>
        <v>0</v>
      </c>
      <c r="V959">
        <f t="shared" si="190"/>
        <v>0</v>
      </c>
      <c r="W959">
        <f t="shared" si="191"/>
        <v>0</v>
      </c>
      <c r="X959">
        <f t="shared" si="192"/>
        <v>0</v>
      </c>
      <c r="Y959">
        <f t="shared" si="193"/>
        <v>0</v>
      </c>
      <c r="Z959">
        <f t="shared" si="194"/>
        <v>0</v>
      </c>
      <c r="AA959">
        <f t="shared" si="195"/>
        <v>0</v>
      </c>
    </row>
    <row r="960" spans="2:27">
      <c r="B960" s="3">
        <v>43689</v>
      </c>
      <c r="C960" t="str">
        <f>IF(AND(B960&gt;='Calculation Sheet Crop 1'!$K$6,B960&lt;='Calculation Sheet Crop 1'!$L$6),"Initial Stage",IF(AND(B960+1&gt;'Calculation Sheet Crop 1'!$K$7,B960&lt;='Calculation Sheet Crop 1'!$L$7),"Crop Development Phase",IF(AND(B960+1&gt;'Calculation Sheet Crop 1'!$K$8,B960&lt;'Calculation Sheet Crop 1'!$L$8+1),"Mid Season",IF(AND(B960+1&gt;'Calculation Sheet Crop 1'!$K$9,B960-1&lt;'Calculation Sheet Crop 1'!$L$9),"Late Season Stage",""))))</f>
        <v/>
      </c>
      <c r="D960">
        <f>IF(MONTH(B960)=1,'General Calculation'!$E$22,IF(MONTH(B960)=2,'General Calculation'!$F$22,IF(MONTH(B960)=3,'General Calculation'!$G$22,IF(MONTH(B960)=4,'General Calculation'!$H$22,IF(MONTH(B960)=5,'General Calculation'!$I$22,IF(MONTH(B960)=6,'General Calculation'!$J$22,IF(MONTH(B960)=7,'General Calculation'!$K$22,IF(MONTH(B960)=8,'General Calculation'!$L$22,IF(MONTH(B960)=9,'General Calculation'!$M$22,IF(MONTH(B960)=10,'General Calculation'!$N$22,IF(MONTH(B960)=11,'General Calculation'!$O$22,IF(MONTH(B960)=12,'General Calculation'!$P$22,""))))))))))))</f>
        <v>5.2023999999999999</v>
      </c>
      <c r="E960" t="str">
        <f>IF(C960="Initial Stage",'Calculation Sheet Crop 1'!$M$6,IF(C960="Crop Development Phase",'Calculation Sheet Crop 1'!$M$7,IF(C960="Mid Season",'Calculation Sheet Crop 1'!$M$8,IF(C960="Late Season Stage",'Calculation Sheet Crop 1'!$M$9,""))))</f>
        <v/>
      </c>
      <c r="F960">
        <f t="shared" si="183"/>
        <v>0</v>
      </c>
      <c r="P960">
        <f t="shared" si="184"/>
        <v>0</v>
      </c>
      <c r="Q960">
        <f t="shared" si="185"/>
        <v>0</v>
      </c>
      <c r="R960">
        <f t="shared" si="186"/>
        <v>0</v>
      </c>
      <c r="S960">
        <f t="shared" si="187"/>
        <v>0</v>
      </c>
      <c r="T960">
        <f t="shared" si="188"/>
        <v>0</v>
      </c>
      <c r="U960">
        <f t="shared" si="189"/>
        <v>0</v>
      </c>
      <c r="V960">
        <f t="shared" si="190"/>
        <v>0</v>
      </c>
      <c r="W960">
        <f t="shared" si="191"/>
        <v>0</v>
      </c>
      <c r="X960">
        <f t="shared" si="192"/>
        <v>0</v>
      </c>
      <c r="Y960">
        <f t="shared" si="193"/>
        <v>0</v>
      </c>
      <c r="Z960">
        <f t="shared" si="194"/>
        <v>0</v>
      </c>
      <c r="AA960">
        <f t="shared" si="195"/>
        <v>0</v>
      </c>
    </row>
    <row r="961" spans="2:27">
      <c r="B961" s="3">
        <v>43690</v>
      </c>
      <c r="C961" t="str">
        <f>IF(AND(B961&gt;='Calculation Sheet Crop 1'!$K$6,B961&lt;='Calculation Sheet Crop 1'!$L$6),"Initial Stage",IF(AND(B961+1&gt;'Calculation Sheet Crop 1'!$K$7,B961&lt;='Calculation Sheet Crop 1'!$L$7),"Crop Development Phase",IF(AND(B961+1&gt;'Calculation Sheet Crop 1'!$K$8,B961&lt;'Calculation Sheet Crop 1'!$L$8+1),"Mid Season",IF(AND(B961+1&gt;'Calculation Sheet Crop 1'!$K$9,B961-1&lt;'Calculation Sheet Crop 1'!$L$9),"Late Season Stage",""))))</f>
        <v/>
      </c>
      <c r="D961">
        <f>IF(MONTH(B961)=1,'General Calculation'!$E$22,IF(MONTH(B961)=2,'General Calculation'!$F$22,IF(MONTH(B961)=3,'General Calculation'!$G$22,IF(MONTH(B961)=4,'General Calculation'!$H$22,IF(MONTH(B961)=5,'General Calculation'!$I$22,IF(MONTH(B961)=6,'General Calculation'!$J$22,IF(MONTH(B961)=7,'General Calculation'!$K$22,IF(MONTH(B961)=8,'General Calculation'!$L$22,IF(MONTH(B961)=9,'General Calculation'!$M$22,IF(MONTH(B961)=10,'General Calculation'!$N$22,IF(MONTH(B961)=11,'General Calculation'!$O$22,IF(MONTH(B961)=12,'General Calculation'!$P$22,""))))))))))))</f>
        <v>5.2023999999999999</v>
      </c>
      <c r="E961" t="str">
        <f>IF(C961="Initial Stage",'Calculation Sheet Crop 1'!$M$6,IF(C961="Crop Development Phase",'Calculation Sheet Crop 1'!$M$7,IF(C961="Mid Season",'Calculation Sheet Crop 1'!$M$8,IF(C961="Late Season Stage",'Calculation Sheet Crop 1'!$M$9,""))))</f>
        <v/>
      </c>
      <c r="F961">
        <f t="shared" si="183"/>
        <v>0</v>
      </c>
      <c r="P961">
        <f t="shared" si="184"/>
        <v>0</v>
      </c>
      <c r="Q961">
        <f t="shared" si="185"/>
        <v>0</v>
      </c>
      <c r="R961">
        <f t="shared" si="186"/>
        <v>0</v>
      </c>
      <c r="S961">
        <f t="shared" si="187"/>
        <v>0</v>
      </c>
      <c r="T961">
        <f t="shared" si="188"/>
        <v>0</v>
      </c>
      <c r="U961">
        <f t="shared" si="189"/>
        <v>0</v>
      </c>
      <c r="V961">
        <f t="shared" si="190"/>
        <v>0</v>
      </c>
      <c r="W961">
        <f t="shared" si="191"/>
        <v>0</v>
      </c>
      <c r="X961">
        <f t="shared" si="192"/>
        <v>0</v>
      </c>
      <c r="Y961">
        <f t="shared" si="193"/>
        <v>0</v>
      </c>
      <c r="Z961">
        <f t="shared" si="194"/>
        <v>0</v>
      </c>
      <c r="AA961">
        <f t="shared" si="195"/>
        <v>0</v>
      </c>
    </row>
    <row r="962" spans="2:27">
      <c r="B962" s="3">
        <v>43691</v>
      </c>
      <c r="C962" t="str">
        <f>IF(AND(B962&gt;='Calculation Sheet Crop 1'!$K$6,B962&lt;='Calculation Sheet Crop 1'!$L$6),"Initial Stage",IF(AND(B962+1&gt;'Calculation Sheet Crop 1'!$K$7,B962&lt;='Calculation Sheet Crop 1'!$L$7),"Crop Development Phase",IF(AND(B962+1&gt;'Calculation Sheet Crop 1'!$K$8,B962&lt;'Calculation Sheet Crop 1'!$L$8+1),"Mid Season",IF(AND(B962+1&gt;'Calculation Sheet Crop 1'!$K$9,B962-1&lt;'Calculation Sheet Crop 1'!$L$9),"Late Season Stage",""))))</f>
        <v/>
      </c>
      <c r="D962">
        <f>IF(MONTH(B962)=1,'General Calculation'!$E$22,IF(MONTH(B962)=2,'General Calculation'!$F$22,IF(MONTH(B962)=3,'General Calculation'!$G$22,IF(MONTH(B962)=4,'General Calculation'!$H$22,IF(MONTH(B962)=5,'General Calculation'!$I$22,IF(MONTH(B962)=6,'General Calculation'!$J$22,IF(MONTH(B962)=7,'General Calculation'!$K$22,IF(MONTH(B962)=8,'General Calculation'!$L$22,IF(MONTH(B962)=9,'General Calculation'!$M$22,IF(MONTH(B962)=10,'General Calculation'!$N$22,IF(MONTH(B962)=11,'General Calculation'!$O$22,IF(MONTH(B962)=12,'General Calculation'!$P$22,""))))))))))))</f>
        <v>5.2023999999999999</v>
      </c>
      <c r="E962" t="str">
        <f>IF(C962="Initial Stage",'Calculation Sheet Crop 1'!$M$6,IF(C962="Crop Development Phase",'Calculation Sheet Crop 1'!$M$7,IF(C962="Mid Season",'Calculation Sheet Crop 1'!$M$8,IF(C962="Late Season Stage",'Calculation Sheet Crop 1'!$M$9,""))))</f>
        <v/>
      </c>
      <c r="F962">
        <f t="shared" si="183"/>
        <v>0</v>
      </c>
      <c r="P962">
        <f t="shared" si="184"/>
        <v>0</v>
      </c>
      <c r="Q962">
        <f t="shared" si="185"/>
        <v>0</v>
      </c>
      <c r="R962">
        <f t="shared" si="186"/>
        <v>0</v>
      </c>
      <c r="S962">
        <f t="shared" si="187"/>
        <v>0</v>
      </c>
      <c r="T962">
        <f t="shared" si="188"/>
        <v>0</v>
      </c>
      <c r="U962">
        <f t="shared" si="189"/>
        <v>0</v>
      </c>
      <c r="V962">
        <f t="shared" si="190"/>
        <v>0</v>
      </c>
      <c r="W962">
        <f t="shared" si="191"/>
        <v>0</v>
      </c>
      <c r="X962">
        <f t="shared" si="192"/>
        <v>0</v>
      </c>
      <c r="Y962">
        <f t="shared" si="193"/>
        <v>0</v>
      </c>
      <c r="Z962">
        <f t="shared" si="194"/>
        <v>0</v>
      </c>
      <c r="AA962">
        <f t="shared" si="195"/>
        <v>0</v>
      </c>
    </row>
    <row r="963" spans="2:27">
      <c r="B963" s="3">
        <v>43692</v>
      </c>
      <c r="C963" t="str">
        <f>IF(AND(B963&gt;='Calculation Sheet Crop 1'!$K$6,B963&lt;='Calculation Sheet Crop 1'!$L$6),"Initial Stage",IF(AND(B963+1&gt;'Calculation Sheet Crop 1'!$K$7,B963&lt;='Calculation Sheet Crop 1'!$L$7),"Crop Development Phase",IF(AND(B963+1&gt;'Calculation Sheet Crop 1'!$K$8,B963&lt;'Calculation Sheet Crop 1'!$L$8+1),"Mid Season",IF(AND(B963+1&gt;'Calculation Sheet Crop 1'!$K$9,B963-1&lt;'Calculation Sheet Crop 1'!$L$9),"Late Season Stage",""))))</f>
        <v/>
      </c>
      <c r="D963">
        <f>IF(MONTH(B963)=1,'General Calculation'!$E$22,IF(MONTH(B963)=2,'General Calculation'!$F$22,IF(MONTH(B963)=3,'General Calculation'!$G$22,IF(MONTH(B963)=4,'General Calculation'!$H$22,IF(MONTH(B963)=5,'General Calculation'!$I$22,IF(MONTH(B963)=6,'General Calculation'!$J$22,IF(MONTH(B963)=7,'General Calculation'!$K$22,IF(MONTH(B963)=8,'General Calculation'!$L$22,IF(MONTH(B963)=9,'General Calculation'!$M$22,IF(MONTH(B963)=10,'General Calculation'!$N$22,IF(MONTH(B963)=11,'General Calculation'!$O$22,IF(MONTH(B963)=12,'General Calculation'!$P$22,""))))))))))))</f>
        <v>5.2023999999999999</v>
      </c>
      <c r="E963" t="str">
        <f>IF(C963="Initial Stage",'Calculation Sheet Crop 1'!$M$6,IF(C963="Crop Development Phase",'Calculation Sheet Crop 1'!$M$7,IF(C963="Mid Season",'Calculation Sheet Crop 1'!$M$8,IF(C963="Late Season Stage",'Calculation Sheet Crop 1'!$M$9,""))))</f>
        <v/>
      </c>
      <c r="F963">
        <f t="shared" si="183"/>
        <v>0</v>
      </c>
      <c r="P963">
        <f t="shared" si="184"/>
        <v>0</v>
      </c>
      <c r="Q963">
        <f t="shared" si="185"/>
        <v>0</v>
      </c>
      <c r="R963">
        <f t="shared" si="186"/>
        <v>0</v>
      </c>
      <c r="S963">
        <f t="shared" si="187"/>
        <v>0</v>
      </c>
      <c r="T963">
        <f t="shared" si="188"/>
        <v>0</v>
      </c>
      <c r="U963">
        <f t="shared" si="189"/>
        <v>0</v>
      </c>
      <c r="V963">
        <f t="shared" si="190"/>
        <v>0</v>
      </c>
      <c r="W963">
        <f t="shared" si="191"/>
        <v>0</v>
      </c>
      <c r="X963">
        <f t="shared" si="192"/>
        <v>0</v>
      </c>
      <c r="Y963">
        <f t="shared" si="193"/>
        <v>0</v>
      </c>
      <c r="Z963">
        <f t="shared" si="194"/>
        <v>0</v>
      </c>
      <c r="AA963">
        <f t="shared" si="195"/>
        <v>0</v>
      </c>
    </row>
    <row r="964" spans="2:27">
      <c r="B964" s="3">
        <v>43693</v>
      </c>
      <c r="C964" t="str">
        <f>IF(AND(B964&gt;='Calculation Sheet Crop 1'!$K$6,B964&lt;='Calculation Sheet Crop 1'!$L$6),"Initial Stage",IF(AND(B964+1&gt;'Calculation Sheet Crop 1'!$K$7,B964&lt;='Calculation Sheet Crop 1'!$L$7),"Crop Development Phase",IF(AND(B964+1&gt;'Calculation Sheet Crop 1'!$K$8,B964&lt;'Calculation Sheet Crop 1'!$L$8+1),"Mid Season",IF(AND(B964+1&gt;'Calculation Sheet Crop 1'!$K$9,B964-1&lt;'Calculation Sheet Crop 1'!$L$9),"Late Season Stage",""))))</f>
        <v/>
      </c>
      <c r="D964">
        <f>IF(MONTH(B964)=1,'General Calculation'!$E$22,IF(MONTH(B964)=2,'General Calculation'!$F$22,IF(MONTH(B964)=3,'General Calculation'!$G$22,IF(MONTH(B964)=4,'General Calculation'!$H$22,IF(MONTH(B964)=5,'General Calculation'!$I$22,IF(MONTH(B964)=6,'General Calculation'!$J$22,IF(MONTH(B964)=7,'General Calculation'!$K$22,IF(MONTH(B964)=8,'General Calculation'!$L$22,IF(MONTH(B964)=9,'General Calculation'!$M$22,IF(MONTH(B964)=10,'General Calculation'!$N$22,IF(MONTH(B964)=11,'General Calculation'!$O$22,IF(MONTH(B964)=12,'General Calculation'!$P$22,""))))))))))))</f>
        <v>5.2023999999999999</v>
      </c>
      <c r="E964" t="str">
        <f>IF(C964="Initial Stage",'Calculation Sheet Crop 1'!$M$6,IF(C964="Crop Development Phase",'Calculation Sheet Crop 1'!$M$7,IF(C964="Mid Season",'Calculation Sheet Crop 1'!$M$8,IF(C964="Late Season Stage",'Calculation Sheet Crop 1'!$M$9,""))))</f>
        <v/>
      </c>
      <c r="F964">
        <f t="shared" si="183"/>
        <v>0</v>
      </c>
      <c r="P964">
        <f t="shared" si="184"/>
        <v>0</v>
      </c>
      <c r="Q964">
        <f t="shared" si="185"/>
        <v>0</v>
      </c>
      <c r="R964">
        <f t="shared" si="186"/>
        <v>0</v>
      </c>
      <c r="S964">
        <f t="shared" si="187"/>
        <v>0</v>
      </c>
      <c r="T964">
        <f t="shared" si="188"/>
        <v>0</v>
      </c>
      <c r="U964">
        <f t="shared" si="189"/>
        <v>0</v>
      </c>
      <c r="V964">
        <f t="shared" si="190"/>
        <v>0</v>
      </c>
      <c r="W964">
        <f t="shared" si="191"/>
        <v>0</v>
      </c>
      <c r="X964">
        <f t="shared" si="192"/>
        <v>0</v>
      </c>
      <c r="Y964">
        <f t="shared" si="193"/>
        <v>0</v>
      </c>
      <c r="Z964">
        <f t="shared" si="194"/>
        <v>0</v>
      </c>
      <c r="AA964">
        <f t="shared" si="195"/>
        <v>0</v>
      </c>
    </row>
    <row r="965" spans="2:27">
      <c r="B965" s="3">
        <v>43694</v>
      </c>
      <c r="C965" t="str">
        <f>IF(AND(B965&gt;='Calculation Sheet Crop 1'!$K$6,B965&lt;='Calculation Sheet Crop 1'!$L$6),"Initial Stage",IF(AND(B965+1&gt;'Calculation Sheet Crop 1'!$K$7,B965&lt;='Calculation Sheet Crop 1'!$L$7),"Crop Development Phase",IF(AND(B965+1&gt;'Calculation Sheet Crop 1'!$K$8,B965&lt;'Calculation Sheet Crop 1'!$L$8+1),"Mid Season",IF(AND(B965+1&gt;'Calculation Sheet Crop 1'!$K$9,B965-1&lt;'Calculation Sheet Crop 1'!$L$9),"Late Season Stage",""))))</f>
        <v/>
      </c>
      <c r="D965">
        <f>IF(MONTH(B965)=1,'General Calculation'!$E$22,IF(MONTH(B965)=2,'General Calculation'!$F$22,IF(MONTH(B965)=3,'General Calculation'!$G$22,IF(MONTH(B965)=4,'General Calculation'!$H$22,IF(MONTH(B965)=5,'General Calculation'!$I$22,IF(MONTH(B965)=6,'General Calculation'!$J$22,IF(MONTH(B965)=7,'General Calculation'!$K$22,IF(MONTH(B965)=8,'General Calculation'!$L$22,IF(MONTH(B965)=9,'General Calculation'!$M$22,IF(MONTH(B965)=10,'General Calculation'!$N$22,IF(MONTH(B965)=11,'General Calculation'!$O$22,IF(MONTH(B965)=12,'General Calculation'!$P$22,""))))))))))))</f>
        <v>5.2023999999999999</v>
      </c>
      <c r="E965" t="str">
        <f>IF(C965="Initial Stage",'Calculation Sheet Crop 1'!$M$6,IF(C965="Crop Development Phase",'Calculation Sheet Crop 1'!$M$7,IF(C965="Mid Season",'Calculation Sheet Crop 1'!$M$8,IF(C965="Late Season Stage",'Calculation Sheet Crop 1'!$M$9,""))))</f>
        <v/>
      </c>
      <c r="F965">
        <f t="shared" si="183"/>
        <v>0</v>
      </c>
      <c r="P965">
        <f t="shared" si="184"/>
        <v>0</v>
      </c>
      <c r="Q965">
        <f t="shared" si="185"/>
        <v>0</v>
      </c>
      <c r="R965">
        <f t="shared" si="186"/>
        <v>0</v>
      </c>
      <c r="S965">
        <f t="shared" si="187"/>
        <v>0</v>
      </c>
      <c r="T965">
        <f t="shared" si="188"/>
        <v>0</v>
      </c>
      <c r="U965">
        <f t="shared" si="189"/>
        <v>0</v>
      </c>
      <c r="V965">
        <f t="shared" si="190"/>
        <v>0</v>
      </c>
      <c r="W965">
        <f t="shared" si="191"/>
        <v>0</v>
      </c>
      <c r="X965">
        <f t="shared" si="192"/>
        <v>0</v>
      </c>
      <c r="Y965">
        <f t="shared" si="193"/>
        <v>0</v>
      </c>
      <c r="Z965">
        <f t="shared" si="194"/>
        <v>0</v>
      </c>
      <c r="AA965">
        <f t="shared" si="195"/>
        <v>0</v>
      </c>
    </row>
    <row r="966" spans="2:27">
      <c r="B966" s="3">
        <v>43695</v>
      </c>
      <c r="C966" t="str">
        <f>IF(AND(B966&gt;='Calculation Sheet Crop 1'!$K$6,B966&lt;='Calculation Sheet Crop 1'!$L$6),"Initial Stage",IF(AND(B966+1&gt;'Calculation Sheet Crop 1'!$K$7,B966&lt;='Calculation Sheet Crop 1'!$L$7),"Crop Development Phase",IF(AND(B966+1&gt;'Calculation Sheet Crop 1'!$K$8,B966&lt;'Calculation Sheet Crop 1'!$L$8+1),"Mid Season",IF(AND(B966+1&gt;'Calculation Sheet Crop 1'!$K$9,B966-1&lt;'Calculation Sheet Crop 1'!$L$9),"Late Season Stage",""))))</f>
        <v/>
      </c>
      <c r="D966">
        <f>IF(MONTH(B966)=1,'General Calculation'!$E$22,IF(MONTH(B966)=2,'General Calculation'!$F$22,IF(MONTH(B966)=3,'General Calculation'!$G$22,IF(MONTH(B966)=4,'General Calculation'!$H$22,IF(MONTH(B966)=5,'General Calculation'!$I$22,IF(MONTH(B966)=6,'General Calculation'!$J$22,IF(MONTH(B966)=7,'General Calculation'!$K$22,IF(MONTH(B966)=8,'General Calculation'!$L$22,IF(MONTH(B966)=9,'General Calculation'!$M$22,IF(MONTH(B966)=10,'General Calculation'!$N$22,IF(MONTH(B966)=11,'General Calculation'!$O$22,IF(MONTH(B966)=12,'General Calculation'!$P$22,""))))))))))))</f>
        <v>5.2023999999999999</v>
      </c>
      <c r="E966" t="str">
        <f>IF(C966="Initial Stage",'Calculation Sheet Crop 1'!$M$6,IF(C966="Crop Development Phase",'Calculation Sheet Crop 1'!$M$7,IF(C966="Mid Season",'Calculation Sheet Crop 1'!$M$8,IF(C966="Late Season Stage",'Calculation Sheet Crop 1'!$M$9,""))))</f>
        <v/>
      </c>
      <c r="F966">
        <f t="shared" si="183"/>
        <v>0</v>
      </c>
      <c r="P966">
        <f t="shared" si="184"/>
        <v>0</v>
      </c>
      <c r="Q966">
        <f t="shared" si="185"/>
        <v>0</v>
      </c>
      <c r="R966">
        <f t="shared" si="186"/>
        <v>0</v>
      </c>
      <c r="S966">
        <f t="shared" si="187"/>
        <v>0</v>
      </c>
      <c r="T966">
        <f t="shared" si="188"/>
        <v>0</v>
      </c>
      <c r="U966">
        <f t="shared" si="189"/>
        <v>0</v>
      </c>
      <c r="V966">
        <f t="shared" si="190"/>
        <v>0</v>
      </c>
      <c r="W966">
        <f t="shared" si="191"/>
        <v>0</v>
      </c>
      <c r="X966">
        <f t="shared" si="192"/>
        <v>0</v>
      </c>
      <c r="Y966">
        <f t="shared" si="193"/>
        <v>0</v>
      </c>
      <c r="Z966">
        <f t="shared" si="194"/>
        <v>0</v>
      </c>
      <c r="AA966">
        <f t="shared" si="195"/>
        <v>0</v>
      </c>
    </row>
    <row r="967" spans="2:27">
      <c r="B967" s="3">
        <v>43696</v>
      </c>
      <c r="C967" t="str">
        <f>IF(AND(B967&gt;='Calculation Sheet Crop 1'!$K$6,B967&lt;='Calculation Sheet Crop 1'!$L$6),"Initial Stage",IF(AND(B967+1&gt;'Calculation Sheet Crop 1'!$K$7,B967&lt;='Calculation Sheet Crop 1'!$L$7),"Crop Development Phase",IF(AND(B967+1&gt;'Calculation Sheet Crop 1'!$K$8,B967&lt;'Calculation Sheet Crop 1'!$L$8+1),"Mid Season",IF(AND(B967+1&gt;'Calculation Sheet Crop 1'!$K$9,B967-1&lt;'Calculation Sheet Crop 1'!$L$9),"Late Season Stage",""))))</f>
        <v/>
      </c>
      <c r="D967">
        <f>IF(MONTH(B967)=1,'General Calculation'!$E$22,IF(MONTH(B967)=2,'General Calculation'!$F$22,IF(MONTH(B967)=3,'General Calculation'!$G$22,IF(MONTH(B967)=4,'General Calculation'!$H$22,IF(MONTH(B967)=5,'General Calculation'!$I$22,IF(MONTH(B967)=6,'General Calculation'!$J$22,IF(MONTH(B967)=7,'General Calculation'!$K$22,IF(MONTH(B967)=8,'General Calculation'!$L$22,IF(MONTH(B967)=9,'General Calculation'!$M$22,IF(MONTH(B967)=10,'General Calculation'!$N$22,IF(MONTH(B967)=11,'General Calculation'!$O$22,IF(MONTH(B967)=12,'General Calculation'!$P$22,""))))))))))))</f>
        <v>5.2023999999999999</v>
      </c>
      <c r="E967" t="str">
        <f>IF(C967="Initial Stage",'Calculation Sheet Crop 1'!$M$6,IF(C967="Crop Development Phase",'Calculation Sheet Crop 1'!$M$7,IF(C967="Mid Season",'Calculation Sheet Crop 1'!$M$8,IF(C967="Late Season Stage",'Calculation Sheet Crop 1'!$M$9,""))))</f>
        <v/>
      </c>
      <c r="F967">
        <f t="shared" si="183"/>
        <v>0</v>
      </c>
      <c r="P967">
        <f t="shared" si="184"/>
        <v>0</v>
      </c>
      <c r="Q967">
        <f t="shared" si="185"/>
        <v>0</v>
      </c>
      <c r="R967">
        <f t="shared" si="186"/>
        <v>0</v>
      </c>
      <c r="S967">
        <f t="shared" si="187"/>
        <v>0</v>
      </c>
      <c r="T967">
        <f t="shared" si="188"/>
        <v>0</v>
      </c>
      <c r="U967">
        <f t="shared" si="189"/>
        <v>0</v>
      </c>
      <c r="V967">
        <f t="shared" si="190"/>
        <v>0</v>
      </c>
      <c r="W967">
        <f t="shared" si="191"/>
        <v>0</v>
      </c>
      <c r="X967">
        <f t="shared" si="192"/>
        <v>0</v>
      </c>
      <c r="Y967">
        <f t="shared" si="193"/>
        <v>0</v>
      </c>
      <c r="Z967">
        <f t="shared" si="194"/>
        <v>0</v>
      </c>
      <c r="AA967">
        <f t="shared" si="195"/>
        <v>0</v>
      </c>
    </row>
    <row r="968" spans="2:27">
      <c r="B968" s="3">
        <v>43697</v>
      </c>
      <c r="C968" t="str">
        <f>IF(AND(B968&gt;='Calculation Sheet Crop 1'!$K$6,B968&lt;='Calculation Sheet Crop 1'!$L$6),"Initial Stage",IF(AND(B968+1&gt;'Calculation Sheet Crop 1'!$K$7,B968&lt;='Calculation Sheet Crop 1'!$L$7),"Crop Development Phase",IF(AND(B968+1&gt;'Calculation Sheet Crop 1'!$K$8,B968&lt;'Calculation Sheet Crop 1'!$L$8+1),"Mid Season",IF(AND(B968+1&gt;'Calculation Sheet Crop 1'!$K$9,B968-1&lt;'Calculation Sheet Crop 1'!$L$9),"Late Season Stage",""))))</f>
        <v/>
      </c>
      <c r="D968">
        <f>IF(MONTH(B968)=1,'General Calculation'!$E$22,IF(MONTH(B968)=2,'General Calculation'!$F$22,IF(MONTH(B968)=3,'General Calculation'!$G$22,IF(MONTH(B968)=4,'General Calculation'!$H$22,IF(MONTH(B968)=5,'General Calculation'!$I$22,IF(MONTH(B968)=6,'General Calculation'!$J$22,IF(MONTH(B968)=7,'General Calculation'!$K$22,IF(MONTH(B968)=8,'General Calculation'!$L$22,IF(MONTH(B968)=9,'General Calculation'!$M$22,IF(MONTH(B968)=10,'General Calculation'!$N$22,IF(MONTH(B968)=11,'General Calculation'!$O$22,IF(MONTH(B968)=12,'General Calculation'!$P$22,""))))))))))))</f>
        <v>5.2023999999999999</v>
      </c>
      <c r="E968" t="str">
        <f>IF(C968="Initial Stage",'Calculation Sheet Crop 1'!$M$6,IF(C968="Crop Development Phase",'Calculation Sheet Crop 1'!$M$7,IF(C968="Mid Season",'Calculation Sheet Crop 1'!$M$8,IF(C968="Late Season Stage",'Calculation Sheet Crop 1'!$M$9,""))))</f>
        <v/>
      </c>
      <c r="F968">
        <f t="shared" ref="F968:F1031" si="196">IFERROR((D968*E968),0)</f>
        <v>0</v>
      </c>
      <c r="P968">
        <f t="shared" ref="P968:P1031" si="197">IF(MONTH($B968)=1,$F968,0)</f>
        <v>0</v>
      </c>
      <c r="Q968">
        <f t="shared" ref="Q968:Q1031" si="198">IF(MONTH($B968)=2,$F968,0)</f>
        <v>0</v>
      </c>
      <c r="R968">
        <f t="shared" ref="R968:R1031" si="199">IF(MONTH($B968)=3,$F968,0)</f>
        <v>0</v>
      </c>
      <c r="S968">
        <f t="shared" ref="S968:S1031" si="200">IF(MONTH($B968)=4,$F968,0)</f>
        <v>0</v>
      </c>
      <c r="T968">
        <f t="shared" ref="T968:T1031" si="201">IF(MONTH($B968)=5,$F968,0)</f>
        <v>0</v>
      </c>
      <c r="U968">
        <f t="shared" ref="U968:U1031" si="202">IF(MONTH($B968)=6,$F968,0)</f>
        <v>0</v>
      </c>
      <c r="V968">
        <f t="shared" ref="V968:V1031" si="203">IF(MONTH($B968)=7,$F968,0)</f>
        <v>0</v>
      </c>
      <c r="W968">
        <f t="shared" ref="W968:W1031" si="204">IF(MONTH($B968)=8,$F968,0)</f>
        <v>0</v>
      </c>
      <c r="X968">
        <f t="shared" ref="X968:X1031" si="205">IF(MONTH($B968)=9,$F968,0)</f>
        <v>0</v>
      </c>
      <c r="Y968">
        <f t="shared" ref="Y968:Y1031" si="206">IF(MONTH($B968)=10,$F968,0)</f>
        <v>0</v>
      </c>
      <c r="Z968">
        <f t="shared" ref="Z968:Z1031" si="207">IF(MONTH($B968)=11,$F968,0)</f>
        <v>0</v>
      </c>
      <c r="AA968">
        <f t="shared" ref="AA968:AA1031" si="208">IF(MONTH($B968)=12,$F968,0)</f>
        <v>0</v>
      </c>
    </row>
    <row r="969" spans="2:27">
      <c r="B969" s="3">
        <v>43698</v>
      </c>
      <c r="C969" t="str">
        <f>IF(AND(B969&gt;='Calculation Sheet Crop 1'!$K$6,B969&lt;='Calculation Sheet Crop 1'!$L$6),"Initial Stage",IF(AND(B969+1&gt;'Calculation Sheet Crop 1'!$K$7,B969&lt;='Calculation Sheet Crop 1'!$L$7),"Crop Development Phase",IF(AND(B969+1&gt;'Calculation Sheet Crop 1'!$K$8,B969&lt;'Calculation Sheet Crop 1'!$L$8+1),"Mid Season",IF(AND(B969+1&gt;'Calculation Sheet Crop 1'!$K$9,B969-1&lt;'Calculation Sheet Crop 1'!$L$9),"Late Season Stage",""))))</f>
        <v/>
      </c>
      <c r="D969">
        <f>IF(MONTH(B969)=1,'General Calculation'!$E$22,IF(MONTH(B969)=2,'General Calculation'!$F$22,IF(MONTH(B969)=3,'General Calculation'!$G$22,IF(MONTH(B969)=4,'General Calculation'!$H$22,IF(MONTH(B969)=5,'General Calculation'!$I$22,IF(MONTH(B969)=6,'General Calculation'!$J$22,IF(MONTH(B969)=7,'General Calculation'!$K$22,IF(MONTH(B969)=8,'General Calculation'!$L$22,IF(MONTH(B969)=9,'General Calculation'!$M$22,IF(MONTH(B969)=10,'General Calculation'!$N$22,IF(MONTH(B969)=11,'General Calculation'!$O$22,IF(MONTH(B969)=12,'General Calculation'!$P$22,""))))))))))))</f>
        <v>5.2023999999999999</v>
      </c>
      <c r="E969" t="str">
        <f>IF(C969="Initial Stage",'Calculation Sheet Crop 1'!$M$6,IF(C969="Crop Development Phase",'Calculation Sheet Crop 1'!$M$7,IF(C969="Mid Season",'Calculation Sheet Crop 1'!$M$8,IF(C969="Late Season Stage",'Calculation Sheet Crop 1'!$M$9,""))))</f>
        <v/>
      </c>
      <c r="F969">
        <f t="shared" si="196"/>
        <v>0</v>
      </c>
      <c r="P969">
        <f t="shared" si="197"/>
        <v>0</v>
      </c>
      <c r="Q969">
        <f t="shared" si="198"/>
        <v>0</v>
      </c>
      <c r="R969">
        <f t="shared" si="199"/>
        <v>0</v>
      </c>
      <c r="S969">
        <f t="shared" si="200"/>
        <v>0</v>
      </c>
      <c r="T969">
        <f t="shared" si="201"/>
        <v>0</v>
      </c>
      <c r="U969">
        <f t="shared" si="202"/>
        <v>0</v>
      </c>
      <c r="V969">
        <f t="shared" si="203"/>
        <v>0</v>
      </c>
      <c r="W969">
        <f t="shared" si="204"/>
        <v>0</v>
      </c>
      <c r="X969">
        <f t="shared" si="205"/>
        <v>0</v>
      </c>
      <c r="Y969">
        <f t="shared" si="206"/>
        <v>0</v>
      </c>
      <c r="Z969">
        <f t="shared" si="207"/>
        <v>0</v>
      </c>
      <c r="AA969">
        <f t="shared" si="208"/>
        <v>0</v>
      </c>
    </row>
    <row r="970" spans="2:27">
      <c r="B970" s="3">
        <v>43699</v>
      </c>
      <c r="C970" t="str">
        <f>IF(AND(B970&gt;='Calculation Sheet Crop 1'!$K$6,B970&lt;='Calculation Sheet Crop 1'!$L$6),"Initial Stage",IF(AND(B970+1&gt;'Calculation Sheet Crop 1'!$K$7,B970&lt;='Calculation Sheet Crop 1'!$L$7),"Crop Development Phase",IF(AND(B970+1&gt;'Calculation Sheet Crop 1'!$K$8,B970&lt;'Calculation Sheet Crop 1'!$L$8+1),"Mid Season",IF(AND(B970+1&gt;'Calculation Sheet Crop 1'!$K$9,B970-1&lt;'Calculation Sheet Crop 1'!$L$9),"Late Season Stage",""))))</f>
        <v/>
      </c>
      <c r="D970">
        <f>IF(MONTH(B970)=1,'General Calculation'!$E$22,IF(MONTH(B970)=2,'General Calculation'!$F$22,IF(MONTH(B970)=3,'General Calculation'!$G$22,IF(MONTH(B970)=4,'General Calculation'!$H$22,IF(MONTH(B970)=5,'General Calculation'!$I$22,IF(MONTH(B970)=6,'General Calculation'!$J$22,IF(MONTH(B970)=7,'General Calculation'!$K$22,IF(MONTH(B970)=8,'General Calculation'!$L$22,IF(MONTH(B970)=9,'General Calculation'!$M$22,IF(MONTH(B970)=10,'General Calculation'!$N$22,IF(MONTH(B970)=11,'General Calculation'!$O$22,IF(MONTH(B970)=12,'General Calculation'!$P$22,""))))))))))))</f>
        <v>5.2023999999999999</v>
      </c>
      <c r="E970" t="str">
        <f>IF(C970="Initial Stage",'Calculation Sheet Crop 1'!$M$6,IF(C970="Crop Development Phase",'Calculation Sheet Crop 1'!$M$7,IF(C970="Mid Season",'Calculation Sheet Crop 1'!$M$8,IF(C970="Late Season Stage",'Calculation Sheet Crop 1'!$M$9,""))))</f>
        <v/>
      </c>
      <c r="F970">
        <f t="shared" si="196"/>
        <v>0</v>
      </c>
      <c r="P970">
        <f t="shared" si="197"/>
        <v>0</v>
      </c>
      <c r="Q970">
        <f t="shared" si="198"/>
        <v>0</v>
      </c>
      <c r="R970">
        <f t="shared" si="199"/>
        <v>0</v>
      </c>
      <c r="S970">
        <f t="shared" si="200"/>
        <v>0</v>
      </c>
      <c r="T970">
        <f t="shared" si="201"/>
        <v>0</v>
      </c>
      <c r="U970">
        <f t="shared" si="202"/>
        <v>0</v>
      </c>
      <c r="V970">
        <f t="shared" si="203"/>
        <v>0</v>
      </c>
      <c r="W970">
        <f t="shared" si="204"/>
        <v>0</v>
      </c>
      <c r="X970">
        <f t="shared" si="205"/>
        <v>0</v>
      </c>
      <c r="Y970">
        <f t="shared" si="206"/>
        <v>0</v>
      </c>
      <c r="Z970">
        <f t="shared" si="207"/>
        <v>0</v>
      </c>
      <c r="AA970">
        <f t="shared" si="208"/>
        <v>0</v>
      </c>
    </row>
    <row r="971" spans="2:27">
      <c r="B971" s="3">
        <v>43700</v>
      </c>
      <c r="C971" t="str">
        <f>IF(AND(B971&gt;='Calculation Sheet Crop 1'!$K$6,B971&lt;='Calculation Sheet Crop 1'!$L$6),"Initial Stage",IF(AND(B971+1&gt;'Calculation Sheet Crop 1'!$K$7,B971&lt;='Calculation Sheet Crop 1'!$L$7),"Crop Development Phase",IF(AND(B971+1&gt;'Calculation Sheet Crop 1'!$K$8,B971&lt;'Calculation Sheet Crop 1'!$L$8+1),"Mid Season",IF(AND(B971+1&gt;'Calculation Sheet Crop 1'!$K$9,B971-1&lt;'Calculation Sheet Crop 1'!$L$9),"Late Season Stage",""))))</f>
        <v/>
      </c>
      <c r="D971">
        <f>IF(MONTH(B971)=1,'General Calculation'!$E$22,IF(MONTH(B971)=2,'General Calculation'!$F$22,IF(MONTH(B971)=3,'General Calculation'!$G$22,IF(MONTH(B971)=4,'General Calculation'!$H$22,IF(MONTH(B971)=5,'General Calculation'!$I$22,IF(MONTH(B971)=6,'General Calculation'!$J$22,IF(MONTH(B971)=7,'General Calculation'!$K$22,IF(MONTH(B971)=8,'General Calculation'!$L$22,IF(MONTH(B971)=9,'General Calculation'!$M$22,IF(MONTH(B971)=10,'General Calculation'!$N$22,IF(MONTH(B971)=11,'General Calculation'!$O$22,IF(MONTH(B971)=12,'General Calculation'!$P$22,""))))))))))))</f>
        <v>5.2023999999999999</v>
      </c>
      <c r="E971" t="str">
        <f>IF(C971="Initial Stage",'Calculation Sheet Crop 1'!$M$6,IF(C971="Crop Development Phase",'Calculation Sheet Crop 1'!$M$7,IF(C971="Mid Season",'Calculation Sheet Crop 1'!$M$8,IF(C971="Late Season Stage",'Calculation Sheet Crop 1'!$M$9,""))))</f>
        <v/>
      </c>
      <c r="F971">
        <f t="shared" si="196"/>
        <v>0</v>
      </c>
      <c r="P971">
        <f t="shared" si="197"/>
        <v>0</v>
      </c>
      <c r="Q971">
        <f t="shared" si="198"/>
        <v>0</v>
      </c>
      <c r="R971">
        <f t="shared" si="199"/>
        <v>0</v>
      </c>
      <c r="S971">
        <f t="shared" si="200"/>
        <v>0</v>
      </c>
      <c r="T971">
        <f t="shared" si="201"/>
        <v>0</v>
      </c>
      <c r="U971">
        <f t="shared" si="202"/>
        <v>0</v>
      </c>
      <c r="V971">
        <f t="shared" si="203"/>
        <v>0</v>
      </c>
      <c r="W971">
        <f t="shared" si="204"/>
        <v>0</v>
      </c>
      <c r="X971">
        <f t="shared" si="205"/>
        <v>0</v>
      </c>
      <c r="Y971">
        <f t="shared" si="206"/>
        <v>0</v>
      </c>
      <c r="Z971">
        <f t="shared" si="207"/>
        <v>0</v>
      </c>
      <c r="AA971">
        <f t="shared" si="208"/>
        <v>0</v>
      </c>
    </row>
    <row r="972" spans="2:27">
      <c r="B972" s="3">
        <v>43701</v>
      </c>
      <c r="C972" t="str">
        <f>IF(AND(B972&gt;='Calculation Sheet Crop 1'!$K$6,B972&lt;='Calculation Sheet Crop 1'!$L$6),"Initial Stage",IF(AND(B972+1&gt;'Calculation Sheet Crop 1'!$K$7,B972&lt;='Calculation Sheet Crop 1'!$L$7),"Crop Development Phase",IF(AND(B972+1&gt;'Calculation Sheet Crop 1'!$K$8,B972&lt;'Calculation Sheet Crop 1'!$L$8+1),"Mid Season",IF(AND(B972+1&gt;'Calculation Sheet Crop 1'!$K$9,B972-1&lt;'Calculation Sheet Crop 1'!$L$9),"Late Season Stage",""))))</f>
        <v/>
      </c>
      <c r="D972">
        <f>IF(MONTH(B972)=1,'General Calculation'!$E$22,IF(MONTH(B972)=2,'General Calculation'!$F$22,IF(MONTH(B972)=3,'General Calculation'!$G$22,IF(MONTH(B972)=4,'General Calculation'!$H$22,IF(MONTH(B972)=5,'General Calculation'!$I$22,IF(MONTH(B972)=6,'General Calculation'!$J$22,IF(MONTH(B972)=7,'General Calculation'!$K$22,IF(MONTH(B972)=8,'General Calculation'!$L$22,IF(MONTH(B972)=9,'General Calculation'!$M$22,IF(MONTH(B972)=10,'General Calculation'!$N$22,IF(MONTH(B972)=11,'General Calculation'!$O$22,IF(MONTH(B972)=12,'General Calculation'!$P$22,""))))))))))))</f>
        <v>5.2023999999999999</v>
      </c>
      <c r="E972" t="str">
        <f>IF(C972="Initial Stage",'Calculation Sheet Crop 1'!$M$6,IF(C972="Crop Development Phase",'Calculation Sheet Crop 1'!$M$7,IF(C972="Mid Season",'Calculation Sheet Crop 1'!$M$8,IF(C972="Late Season Stage",'Calculation Sheet Crop 1'!$M$9,""))))</f>
        <v/>
      </c>
      <c r="F972">
        <f t="shared" si="196"/>
        <v>0</v>
      </c>
      <c r="P972">
        <f t="shared" si="197"/>
        <v>0</v>
      </c>
      <c r="Q972">
        <f t="shared" si="198"/>
        <v>0</v>
      </c>
      <c r="R972">
        <f t="shared" si="199"/>
        <v>0</v>
      </c>
      <c r="S972">
        <f t="shared" si="200"/>
        <v>0</v>
      </c>
      <c r="T972">
        <f t="shared" si="201"/>
        <v>0</v>
      </c>
      <c r="U972">
        <f t="shared" si="202"/>
        <v>0</v>
      </c>
      <c r="V972">
        <f t="shared" si="203"/>
        <v>0</v>
      </c>
      <c r="W972">
        <f t="shared" si="204"/>
        <v>0</v>
      </c>
      <c r="X972">
        <f t="shared" si="205"/>
        <v>0</v>
      </c>
      <c r="Y972">
        <f t="shared" si="206"/>
        <v>0</v>
      </c>
      <c r="Z972">
        <f t="shared" si="207"/>
        <v>0</v>
      </c>
      <c r="AA972">
        <f t="shared" si="208"/>
        <v>0</v>
      </c>
    </row>
    <row r="973" spans="2:27">
      <c r="B973" s="3">
        <v>43702</v>
      </c>
      <c r="C973" t="str">
        <f>IF(AND(B973&gt;='Calculation Sheet Crop 1'!$K$6,B973&lt;='Calculation Sheet Crop 1'!$L$6),"Initial Stage",IF(AND(B973+1&gt;'Calculation Sheet Crop 1'!$K$7,B973&lt;='Calculation Sheet Crop 1'!$L$7),"Crop Development Phase",IF(AND(B973+1&gt;'Calculation Sheet Crop 1'!$K$8,B973&lt;'Calculation Sheet Crop 1'!$L$8+1),"Mid Season",IF(AND(B973+1&gt;'Calculation Sheet Crop 1'!$K$9,B973-1&lt;'Calculation Sheet Crop 1'!$L$9),"Late Season Stage",""))))</f>
        <v/>
      </c>
      <c r="D973">
        <f>IF(MONTH(B973)=1,'General Calculation'!$E$22,IF(MONTH(B973)=2,'General Calculation'!$F$22,IF(MONTH(B973)=3,'General Calculation'!$G$22,IF(MONTH(B973)=4,'General Calculation'!$H$22,IF(MONTH(B973)=5,'General Calculation'!$I$22,IF(MONTH(B973)=6,'General Calculation'!$J$22,IF(MONTH(B973)=7,'General Calculation'!$K$22,IF(MONTH(B973)=8,'General Calculation'!$L$22,IF(MONTH(B973)=9,'General Calculation'!$M$22,IF(MONTH(B973)=10,'General Calculation'!$N$22,IF(MONTH(B973)=11,'General Calculation'!$O$22,IF(MONTH(B973)=12,'General Calculation'!$P$22,""))))))))))))</f>
        <v>5.2023999999999999</v>
      </c>
      <c r="E973" t="str">
        <f>IF(C973="Initial Stage",'Calculation Sheet Crop 1'!$M$6,IF(C973="Crop Development Phase",'Calculation Sheet Crop 1'!$M$7,IF(C973="Mid Season",'Calculation Sheet Crop 1'!$M$8,IF(C973="Late Season Stage",'Calculation Sheet Crop 1'!$M$9,""))))</f>
        <v/>
      </c>
      <c r="F973">
        <f t="shared" si="196"/>
        <v>0</v>
      </c>
      <c r="P973">
        <f t="shared" si="197"/>
        <v>0</v>
      </c>
      <c r="Q973">
        <f t="shared" si="198"/>
        <v>0</v>
      </c>
      <c r="R973">
        <f t="shared" si="199"/>
        <v>0</v>
      </c>
      <c r="S973">
        <f t="shared" si="200"/>
        <v>0</v>
      </c>
      <c r="T973">
        <f t="shared" si="201"/>
        <v>0</v>
      </c>
      <c r="U973">
        <f t="shared" si="202"/>
        <v>0</v>
      </c>
      <c r="V973">
        <f t="shared" si="203"/>
        <v>0</v>
      </c>
      <c r="W973">
        <f t="shared" si="204"/>
        <v>0</v>
      </c>
      <c r="X973">
        <f t="shared" si="205"/>
        <v>0</v>
      </c>
      <c r="Y973">
        <f t="shared" si="206"/>
        <v>0</v>
      </c>
      <c r="Z973">
        <f t="shared" si="207"/>
        <v>0</v>
      </c>
      <c r="AA973">
        <f t="shared" si="208"/>
        <v>0</v>
      </c>
    </row>
    <row r="974" spans="2:27">
      <c r="B974" s="3">
        <v>43703</v>
      </c>
      <c r="C974" t="str">
        <f>IF(AND(B974&gt;='Calculation Sheet Crop 1'!$K$6,B974&lt;='Calculation Sheet Crop 1'!$L$6),"Initial Stage",IF(AND(B974+1&gt;'Calculation Sheet Crop 1'!$K$7,B974&lt;='Calculation Sheet Crop 1'!$L$7),"Crop Development Phase",IF(AND(B974+1&gt;'Calculation Sheet Crop 1'!$K$8,B974&lt;'Calculation Sheet Crop 1'!$L$8+1),"Mid Season",IF(AND(B974+1&gt;'Calculation Sheet Crop 1'!$K$9,B974-1&lt;'Calculation Sheet Crop 1'!$L$9),"Late Season Stage",""))))</f>
        <v/>
      </c>
      <c r="D974">
        <f>IF(MONTH(B974)=1,'General Calculation'!$E$22,IF(MONTH(B974)=2,'General Calculation'!$F$22,IF(MONTH(B974)=3,'General Calculation'!$G$22,IF(MONTH(B974)=4,'General Calculation'!$H$22,IF(MONTH(B974)=5,'General Calculation'!$I$22,IF(MONTH(B974)=6,'General Calculation'!$J$22,IF(MONTH(B974)=7,'General Calculation'!$K$22,IF(MONTH(B974)=8,'General Calculation'!$L$22,IF(MONTH(B974)=9,'General Calculation'!$M$22,IF(MONTH(B974)=10,'General Calculation'!$N$22,IF(MONTH(B974)=11,'General Calculation'!$O$22,IF(MONTH(B974)=12,'General Calculation'!$P$22,""))))))))))))</f>
        <v>5.2023999999999999</v>
      </c>
      <c r="E974" t="str">
        <f>IF(C974="Initial Stage",'Calculation Sheet Crop 1'!$M$6,IF(C974="Crop Development Phase",'Calculation Sheet Crop 1'!$M$7,IF(C974="Mid Season",'Calculation Sheet Crop 1'!$M$8,IF(C974="Late Season Stage",'Calculation Sheet Crop 1'!$M$9,""))))</f>
        <v/>
      </c>
      <c r="F974">
        <f t="shared" si="196"/>
        <v>0</v>
      </c>
      <c r="P974">
        <f t="shared" si="197"/>
        <v>0</v>
      </c>
      <c r="Q974">
        <f t="shared" si="198"/>
        <v>0</v>
      </c>
      <c r="R974">
        <f t="shared" si="199"/>
        <v>0</v>
      </c>
      <c r="S974">
        <f t="shared" si="200"/>
        <v>0</v>
      </c>
      <c r="T974">
        <f t="shared" si="201"/>
        <v>0</v>
      </c>
      <c r="U974">
        <f t="shared" si="202"/>
        <v>0</v>
      </c>
      <c r="V974">
        <f t="shared" si="203"/>
        <v>0</v>
      </c>
      <c r="W974">
        <f t="shared" si="204"/>
        <v>0</v>
      </c>
      <c r="X974">
        <f t="shared" si="205"/>
        <v>0</v>
      </c>
      <c r="Y974">
        <f t="shared" si="206"/>
        <v>0</v>
      </c>
      <c r="Z974">
        <f t="shared" si="207"/>
        <v>0</v>
      </c>
      <c r="AA974">
        <f t="shared" si="208"/>
        <v>0</v>
      </c>
    </row>
    <row r="975" spans="2:27">
      <c r="B975" s="3">
        <v>43704</v>
      </c>
      <c r="C975" t="str">
        <f>IF(AND(B975&gt;='Calculation Sheet Crop 1'!$K$6,B975&lt;='Calculation Sheet Crop 1'!$L$6),"Initial Stage",IF(AND(B975+1&gt;'Calculation Sheet Crop 1'!$K$7,B975&lt;='Calculation Sheet Crop 1'!$L$7),"Crop Development Phase",IF(AND(B975+1&gt;'Calculation Sheet Crop 1'!$K$8,B975&lt;'Calculation Sheet Crop 1'!$L$8+1),"Mid Season",IF(AND(B975+1&gt;'Calculation Sheet Crop 1'!$K$9,B975-1&lt;'Calculation Sheet Crop 1'!$L$9),"Late Season Stage",""))))</f>
        <v/>
      </c>
      <c r="D975">
        <f>IF(MONTH(B975)=1,'General Calculation'!$E$22,IF(MONTH(B975)=2,'General Calculation'!$F$22,IF(MONTH(B975)=3,'General Calculation'!$G$22,IF(MONTH(B975)=4,'General Calculation'!$H$22,IF(MONTH(B975)=5,'General Calculation'!$I$22,IF(MONTH(B975)=6,'General Calculation'!$J$22,IF(MONTH(B975)=7,'General Calculation'!$K$22,IF(MONTH(B975)=8,'General Calculation'!$L$22,IF(MONTH(B975)=9,'General Calculation'!$M$22,IF(MONTH(B975)=10,'General Calculation'!$N$22,IF(MONTH(B975)=11,'General Calculation'!$O$22,IF(MONTH(B975)=12,'General Calculation'!$P$22,""))))))))))))</f>
        <v>5.2023999999999999</v>
      </c>
      <c r="E975" t="str">
        <f>IF(C975="Initial Stage",'Calculation Sheet Crop 1'!$M$6,IF(C975="Crop Development Phase",'Calculation Sheet Crop 1'!$M$7,IF(C975="Mid Season",'Calculation Sheet Crop 1'!$M$8,IF(C975="Late Season Stage",'Calculation Sheet Crop 1'!$M$9,""))))</f>
        <v/>
      </c>
      <c r="F975">
        <f t="shared" si="196"/>
        <v>0</v>
      </c>
      <c r="P975">
        <f t="shared" si="197"/>
        <v>0</v>
      </c>
      <c r="Q975">
        <f t="shared" si="198"/>
        <v>0</v>
      </c>
      <c r="R975">
        <f t="shared" si="199"/>
        <v>0</v>
      </c>
      <c r="S975">
        <f t="shared" si="200"/>
        <v>0</v>
      </c>
      <c r="T975">
        <f t="shared" si="201"/>
        <v>0</v>
      </c>
      <c r="U975">
        <f t="shared" si="202"/>
        <v>0</v>
      </c>
      <c r="V975">
        <f t="shared" si="203"/>
        <v>0</v>
      </c>
      <c r="W975">
        <f t="shared" si="204"/>
        <v>0</v>
      </c>
      <c r="X975">
        <f t="shared" si="205"/>
        <v>0</v>
      </c>
      <c r="Y975">
        <f t="shared" si="206"/>
        <v>0</v>
      </c>
      <c r="Z975">
        <f t="shared" si="207"/>
        <v>0</v>
      </c>
      <c r="AA975">
        <f t="shared" si="208"/>
        <v>0</v>
      </c>
    </row>
    <row r="976" spans="2:27">
      <c r="B976" s="3">
        <v>43705</v>
      </c>
      <c r="C976" t="str">
        <f>IF(AND(B976&gt;='Calculation Sheet Crop 1'!$K$6,B976&lt;='Calculation Sheet Crop 1'!$L$6),"Initial Stage",IF(AND(B976+1&gt;'Calculation Sheet Crop 1'!$K$7,B976&lt;='Calculation Sheet Crop 1'!$L$7),"Crop Development Phase",IF(AND(B976+1&gt;'Calculation Sheet Crop 1'!$K$8,B976&lt;'Calculation Sheet Crop 1'!$L$8+1),"Mid Season",IF(AND(B976+1&gt;'Calculation Sheet Crop 1'!$K$9,B976-1&lt;'Calculation Sheet Crop 1'!$L$9),"Late Season Stage",""))))</f>
        <v/>
      </c>
      <c r="D976">
        <f>IF(MONTH(B976)=1,'General Calculation'!$E$22,IF(MONTH(B976)=2,'General Calculation'!$F$22,IF(MONTH(B976)=3,'General Calculation'!$G$22,IF(MONTH(B976)=4,'General Calculation'!$H$22,IF(MONTH(B976)=5,'General Calculation'!$I$22,IF(MONTH(B976)=6,'General Calculation'!$J$22,IF(MONTH(B976)=7,'General Calculation'!$K$22,IF(MONTH(B976)=8,'General Calculation'!$L$22,IF(MONTH(B976)=9,'General Calculation'!$M$22,IF(MONTH(B976)=10,'General Calculation'!$N$22,IF(MONTH(B976)=11,'General Calculation'!$O$22,IF(MONTH(B976)=12,'General Calculation'!$P$22,""))))))))))))</f>
        <v>5.2023999999999999</v>
      </c>
      <c r="E976" t="str">
        <f>IF(C976="Initial Stage",'Calculation Sheet Crop 1'!$M$6,IF(C976="Crop Development Phase",'Calculation Sheet Crop 1'!$M$7,IF(C976="Mid Season",'Calculation Sheet Crop 1'!$M$8,IF(C976="Late Season Stage",'Calculation Sheet Crop 1'!$M$9,""))))</f>
        <v/>
      </c>
      <c r="F976">
        <f t="shared" si="196"/>
        <v>0</v>
      </c>
      <c r="P976">
        <f t="shared" si="197"/>
        <v>0</v>
      </c>
      <c r="Q976">
        <f t="shared" si="198"/>
        <v>0</v>
      </c>
      <c r="R976">
        <f t="shared" si="199"/>
        <v>0</v>
      </c>
      <c r="S976">
        <f t="shared" si="200"/>
        <v>0</v>
      </c>
      <c r="T976">
        <f t="shared" si="201"/>
        <v>0</v>
      </c>
      <c r="U976">
        <f t="shared" si="202"/>
        <v>0</v>
      </c>
      <c r="V976">
        <f t="shared" si="203"/>
        <v>0</v>
      </c>
      <c r="W976">
        <f t="shared" si="204"/>
        <v>0</v>
      </c>
      <c r="X976">
        <f t="shared" si="205"/>
        <v>0</v>
      </c>
      <c r="Y976">
        <f t="shared" si="206"/>
        <v>0</v>
      </c>
      <c r="Z976">
        <f t="shared" si="207"/>
        <v>0</v>
      </c>
      <c r="AA976">
        <f t="shared" si="208"/>
        <v>0</v>
      </c>
    </row>
    <row r="977" spans="2:27">
      <c r="B977" s="3">
        <v>43706</v>
      </c>
      <c r="C977" t="str">
        <f>IF(AND(B977&gt;='Calculation Sheet Crop 1'!$K$6,B977&lt;='Calculation Sheet Crop 1'!$L$6),"Initial Stage",IF(AND(B977+1&gt;'Calculation Sheet Crop 1'!$K$7,B977&lt;='Calculation Sheet Crop 1'!$L$7),"Crop Development Phase",IF(AND(B977+1&gt;'Calculation Sheet Crop 1'!$K$8,B977&lt;'Calculation Sheet Crop 1'!$L$8+1),"Mid Season",IF(AND(B977+1&gt;'Calculation Sheet Crop 1'!$K$9,B977-1&lt;'Calculation Sheet Crop 1'!$L$9),"Late Season Stage",""))))</f>
        <v/>
      </c>
      <c r="D977">
        <f>IF(MONTH(B977)=1,'General Calculation'!$E$22,IF(MONTH(B977)=2,'General Calculation'!$F$22,IF(MONTH(B977)=3,'General Calculation'!$G$22,IF(MONTH(B977)=4,'General Calculation'!$H$22,IF(MONTH(B977)=5,'General Calculation'!$I$22,IF(MONTH(B977)=6,'General Calculation'!$J$22,IF(MONTH(B977)=7,'General Calculation'!$K$22,IF(MONTH(B977)=8,'General Calculation'!$L$22,IF(MONTH(B977)=9,'General Calculation'!$M$22,IF(MONTH(B977)=10,'General Calculation'!$N$22,IF(MONTH(B977)=11,'General Calculation'!$O$22,IF(MONTH(B977)=12,'General Calculation'!$P$22,""))))))))))))</f>
        <v>5.2023999999999999</v>
      </c>
      <c r="E977" t="str">
        <f>IF(C977="Initial Stage",'Calculation Sheet Crop 1'!$M$6,IF(C977="Crop Development Phase",'Calculation Sheet Crop 1'!$M$7,IF(C977="Mid Season",'Calculation Sheet Crop 1'!$M$8,IF(C977="Late Season Stage",'Calculation Sheet Crop 1'!$M$9,""))))</f>
        <v/>
      </c>
      <c r="F977">
        <f t="shared" si="196"/>
        <v>0</v>
      </c>
      <c r="P977">
        <f t="shared" si="197"/>
        <v>0</v>
      </c>
      <c r="Q977">
        <f t="shared" si="198"/>
        <v>0</v>
      </c>
      <c r="R977">
        <f t="shared" si="199"/>
        <v>0</v>
      </c>
      <c r="S977">
        <f t="shared" si="200"/>
        <v>0</v>
      </c>
      <c r="T977">
        <f t="shared" si="201"/>
        <v>0</v>
      </c>
      <c r="U977">
        <f t="shared" si="202"/>
        <v>0</v>
      </c>
      <c r="V977">
        <f t="shared" si="203"/>
        <v>0</v>
      </c>
      <c r="W977">
        <f t="shared" si="204"/>
        <v>0</v>
      </c>
      <c r="X977">
        <f t="shared" si="205"/>
        <v>0</v>
      </c>
      <c r="Y977">
        <f t="shared" si="206"/>
        <v>0</v>
      </c>
      <c r="Z977">
        <f t="shared" si="207"/>
        <v>0</v>
      </c>
      <c r="AA977">
        <f t="shared" si="208"/>
        <v>0</v>
      </c>
    </row>
    <row r="978" spans="2:27">
      <c r="B978" s="3">
        <v>43707</v>
      </c>
      <c r="C978" t="str">
        <f>IF(AND(B978&gt;='Calculation Sheet Crop 1'!$K$6,B978&lt;='Calculation Sheet Crop 1'!$L$6),"Initial Stage",IF(AND(B978+1&gt;'Calculation Sheet Crop 1'!$K$7,B978&lt;='Calculation Sheet Crop 1'!$L$7),"Crop Development Phase",IF(AND(B978+1&gt;'Calculation Sheet Crop 1'!$K$8,B978&lt;'Calculation Sheet Crop 1'!$L$8+1),"Mid Season",IF(AND(B978+1&gt;'Calculation Sheet Crop 1'!$K$9,B978-1&lt;'Calculation Sheet Crop 1'!$L$9),"Late Season Stage",""))))</f>
        <v/>
      </c>
      <c r="D978">
        <f>IF(MONTH(B978)=1,'General Calculation'!$E$22,IF(MONTH(B978)=2,'General Calculation'!$F$22,IF(MONTH(B978)=3,'General Calculation'!$G$22,IF(MONTH(B978)=4,'General Calculation'!$H$22,IF(MONTH(B978)=5,'General Calculation'!$I$22,IF(MONTH(B978)=6,'General Calculation'!$J$22,IF(MONTH(B978)=7,'General Calculation'!$K$22,IF(MONTH(B978)=8,'General Calculation'!$L$22,IF(MONTH(B978)=9,'General Calculation'!$M$22,IF(MONTH(B978)=10,'General Calculation'!$N$22,IF(MONTH(B978)=11,'General Calculation'!$O$22,IF(MONTH(B978)=12,'General Calculation'!$P$22,""))))))))))))</f>
        <v>5.2023999999999999</v>
      </c>
      <c r="E978" t="str">
        <f>IF(C978="Initial Stage",'Calculation Sheet Crop 1'!$M$6,IF(C978="Crop Development Phase",'Calculation Sheet Crop 1'!$M$7,IF(C978="Mid Season",'Calculation Sheet Crop 1'!$M$8,IF(C978="Late Season Stage",'Calculation Sheet Crop 1'!$M$9,""))))</f>
        <v/>
      </c>
      <c r="F978">
        <f t="shared" si="196"/>
        <v>0</v>
      </c>
      <c r="P978">
        <f t="shared" si="197"/>
        <v>0</v>
      </c>
      <c r="Q978">
        <f t="shared" si="198"/>
        <v>0</v>
      </c>
      <c r="R978">
        <f t="shared" si="199"/>
        <v>0</v>
      </c>
      <c r="S978">
        <f t="shared" si="200"/>
        <v>0</v>
      </c>
      <c r="T978">
        <f t="shared" si="201"/>
        <v>0</v>
      </c>
      <c r="U978">
        <f t="shared" si="202"/>
        <v>0</v>
      </c>
      <c r="V978">
        <f t="shared" si="203"/>
        <v>0</v>
      </c>
      <c r="W978">
        <f t="shared" si="204"/>
        <v>0</v>
      </c>
      <c r="X978">
        <f t="shared" si="205"/>
        <v>0</v>
      </c>
      <c r="Y978">
        <f t="shared" si="206"/>
        <v>0</v>
      </c>
      <c r="Z978">
        <f t="shared" si="207"/>
        <v>0</v>
      </c>
      <c r="AA978">
        <f t="shared" si="208"/>
        <v>0</v>
      </c>
    </row>
    <row r="979" spans="2:27">
      <c r="B979" s="3">
        <v>43708</v>
      </c>
      <c r="C979" t="str">
        <f>IF(AND(B979&gt;='Calculation Sheet Crop 1'!$K$6,B979&lt;='Calculation Sheet Crop 1'!$L$6),"Initial Stage",IF(AND(B979+1&gt;'Calculation Sheet Crop 1'!$K$7,B979&lt;='Calculation Sheet Crop 1'!$L$7),"Crop Development Phase",IF(AND(B979+1&gt;'Calculation Sheet Crop 1'!$K$8,B979&lt;'Calculation Sheet Crop 1'!$L$8+1),"Mid Season",IF(AND(B979+1&gt;'Calculation Sheet Crop 1'!$K$9,B979-1&lt;'Calculation Sheet Crop 1'!$L$9),"Late Season Stage",""))))</f>
        <v/>
      </c>
      <c r="D979">
        <f>IF(MONTH(B979)=1,'General Calculation'!$E$22,IF(MONTH(B979)=2,'General Calculation'!$F$22,IF(MONTH(B979)=3,'General Calculation'!$G$22,IF(MONTH(B979)=4,'General Calculation'!$H$22,IF(MONTH(B979)=5,'General Calculation'!$I$22,IF(MONTH(B979)=6,'General Calculation'!$J$22,IF(MONTH(B979)=7,'General Calculation'!$K$22,IF(MONTH(B979)=8,'General Calculation'!$L$22,IF(MONTH(B979)=9,'General Calculation'!$M$22,IF(MONTH(B979)=10,'General Calculation'!$N$22,IF(MONTH(B979)=11,'General Calculation'!$O$22,IF(MONTH(B979)=12,'General Calculation'!$P$22,""))))))))))))</f>
        <v>5.2023999999999999</v>
      </c>
      <c r="E979" t="str">
        <f>IF(C979="Initial Stage",'Calculation Sheet Crop 1'!$M$6,IF(C979="Crop Development Phase",'Calculation Sheet Crop 1'!$M$7,IF(C979="Mid Season",'Calculation Sheet Crop 1'!$M$8,IF(C979="Late Season Stage",'Calculation Sheet Crop 1'!$M$9,""))))</f>
        <v/>
      </c>
      <c r="F979">
        <f t="shared" si="196"/>
        <v>0</v>
      </c>
      <c r="P979">
        <f t="shared" si="197"/>
        <v>0</v>
      </c>
      <c r="Q979">
        <f t="shared" si="198"/>
        <v>0</v>
      </c>
      <c r="R979">
        <f t="shared" si="199"/>
        <v>0</v>
      </c>
      <c r="S979">
        <f t="shared" si="200"/>
        <v>0</v>
      </c>
      <c r="T979">
        <f t="shared" si="201"/>
        <v>0</v>
      </c>
      <c r="U979">
        <f t="shared" si="202"/>
        <v>0</v>
      </c>
      <c r="V979">
        <f t="shared" si="203"/>
        <v>0</v>
      </c>
      <c r="W979">
        <f t="shared" si="204"/>
        <v>0</v>
      </c>
      <c r="X979">
        <f t="shared" si="205"/>
        <v>0</v>
      </c>
      <c r="Y979">
        <f t="shared" si="206"/>
        <v>0</v>
      </c>
      <c r="Z979">
        <f t="shared" si="207"/>
        <v>0</v>
      </c>
      <c r="AA979">
        <f t="shared" si="208"/>
        <v>0</v>
      </c>
    </row>
    <row r="980" spans="2:27">
      <c r="B980" s="3">
        <v>43709</v>
      </c>
      <c r="C980" t="str">
        <f>IF(AND(B980&gt;='Calculation Sheet Crop 1'!$K$6,B980&lt;='Calculation Sheet Crop 1'!$L$6),"Initial Stage",IF(AND(B980+1&gt;'Calculation Sheet Crop 1'!$K$7,B980&lt;='Calculation Sheet Crop 1'!$L$7),"Crop Development Phase",IF(AND(B980+1&gt;'Calculation Sheet Crop 1'!$K$8,B980&lt;'Calculation Sheet Crop 1'!$L$8+1),"Mid Season",IF(AND(B980+1&gt;'Calculation Sheet Crop 1'!$K$9,B980-1&lt;'Calculation Sheet Crop 1'!$L$9),"Late Season Stage",""))))</f>
        <v/>
      </c>
      <c r="D980">
        <f>IF(MONTH(B980)=1,'General Calculation'!$E$22,IF(MONTH(B980)=2,'General Calculation'!$F$22,IF(MONTH(B980)=3,'General Calculation'!$G$22,IF(MONTH(B980)=4,'General Calculation'!$H$22,IF(MONTH(B980)=5,'General Calculation'!$I$22,IF(MONTH(B980)=6,'General Calculation'!$J$22,IF(MONTH(B980)=7,'General Calculation'!$K$22,IF(MONTH(B980)=8,'General Calculation'!$L$22,IF(MONTH(B980)=9,'General Calculation'!$M$22,IF(MONTH(B980)=10,'General Calculation'!$N$22,IF(MONTH(B980)=11,'General Calculation'!$O$22,IF(MONTH(B980)=12,'General Calculation'!$P$22,""))))))))))))</f>
        <v>5.3311999999999999</v>
      </c>
      <c r="E980" t="str">
        <f>IF(C980="Initial Stage",'Calculation Sheet Crop 1'!$M$6,IF(C980="Crop Development Phase",'Calculation Sheet Crop 1'!$M$7,IF(C980="Mid Season",'Calculation Sheet Crop 1'!$M$8,IF(C980="Late Season Stage",'Calculation Sheet Crop 1'!$M$9,""))))</f>
        <v/>
      </c>
      <c r="F980">
        <f t="shared" si="196"/>
        <v>0</v>
      </c>
      <c r="P980">
        <f t="shared" si="197"/>
        <v>0</v>
      </c>
      <c r="Q980">
        <f t="shared" si="198"/>
        <v>0</v>
      </c>
      <c r="R980">
        <f t="shared" si="199"/>
        <v>0</v>
      </c>
      <c r="S980">
        <f t="shared" si="200"/>
        <v>0</v>
      </c>
      <c r="T980">
        <f t="shared" si="201"/>
        <v>0</v>
      </c>
      <c r="U980">
        <f t="shared" si="202"/>
        <v>0</v>
      </c>
      <c r="V980">
        <f t="shared" si="203"/>
        <v>0</v>
      </c>
      <c r="W980">
        <f t="shared" si="204"/>
        <v>0</v>
      </c>
      <c r="X980">
        <f t="shared" si="205"/>
        <v>0</v>
      </c>
      <c r="Y980">
        <f t="shared" si="206"/>
        <v>0</v>
      </c>
      <c r="Z980">
        <f t="shared" si="207"/>
        <v>0</v>
      </c>
      <c r="AA980">
        <f t="shared" si="208"/>
        <v>0</v>
      </c>
    </row>
    <row r="981" spans="2:27">
      <c r="B981" s="3">
        <v>43710</v>
      </c>
      <c r="C981" t="str">
        <f>IF(AND(B981&gt;='Calculation Sheet Crop 1'!$K$6,B981&lt;='Calculation Sheet Crop 1'!$L$6),"Initial Stage",IF(AND(B981+1&gt;'Calculation Sheet Crop 1'!$K$7,B981&lt;='Calculation Sheet Crop 1'!$L$7),"Crop Development Phase",IF(AND(B981+1&gt;'Calculation Sheet Crop 1'!$K$8,B981&lt;'Calculation Sheet Crop 1'!$L$8+1),"Mid Season",IF(AND(B981+1&gt;'Calculation Sheet Crop 1'!$K$9,B981-1&lt;'Calculation Sheet Crop 1'!$L$9),"Late Season Stage",""))))</f>
        <v/>
      </c>
      <c r="D981">
        <f>IF(MONTH(B981)=1,'General Calculation'!$E$22,IF(MONTH(B981)=2,'General Calculation'!$F$22,IF(MONTH(B981)=3,'General Calculation'!$G$22,IF(MONTH(B981)=4,'General Calculation'!$H$22,IF(MONTH(B981)=5,'General Calculation'!$I$22,IF(MONTH(B981)=6,'General Calculation'!$J$22,IF(MONTH(B981)=7,'General Calculation'!$K$22,IF(MONTH(B981)=8,'General Calculation'!$L$22,IF(MONTH(B981)=9,'General Calculation'!$M$22,IF(MONTH(B981)=10,'General Calculation'!$N$22,IF(MONTH(B981)=11,'General Calculation'!$O$22,IF(MONTH(B981)=12,'General Calculation'!$P$22,""))))))))))))</f>
        <v>5.3311999999999999</v>
      </c>
      <c r="E981" t="str">
        <f>IF(C981="Initial Stage",'Calculation Sheet Crop 1'!$M$6,IF(C981="Crop Development Phase",'Calculation Sheet Crop 1'!$M$7,IF(C981="Mid Season",'Calculation Sheet Crop 1'!$M$8,IF(C981="Late Season Stage",'Calculation Sheet Crop 1'!$M$9,""))))</f>
        <v/>
      </c>
      <c r="F981">
        <f t="shared" si="196"/>
        <v>0</v>
      </c>
      <c r="P981">
        <f t="shared" si="197"/>
        <v>0</v>
      </c>
      <c r="Q981">
        <f t="shared" si="198"/>
        <v>0</v>
      </c>
      <c r="R981">
        <f t="shared" si="199"/>
        <v>0</v>
      </c>
      <c r="S981">
        <f t="shared" si="200"/>
        <v>0</v>
      </c>
      <c r="T981">
        <f t="shared" si="201"/>
        <v>0</v>
      </c>
      <c r="U981">
        <f t="shared" si="202"/>
        <v>0</v>
      </c>
      <c r="V981">
        <f t="shared" si="203"/>
        <v>0</v>
      </c>
      <c r="W981">
        <f t="shared" si="204"/>
        <v>0</v>
      </c>
      <c r="X981">
        <f t="shared" si="205"/>
        <v>0</v>
      </c>
      <c r="Y981">
        <f t="shared" si="206"/>
        <v>0</v>
      </c>
      <c r="Z981">
        <f t="shared" si="207"/>
        <v>0</v>
      </c>
      <c r="AA981">
        <f t="shared" si="208"/>
        <v>0</v>
      </c>
    </row>
    <row r="982" spans="2:27">
      <c r="B982" s="3">
        <v>43711</v>
      </c>
      <c r="C982" t="str">
        <f>IF(AND(B982&gt;='Calculation Sheet Crop 1'!$K$6,B982&lt;='Calculation Sheet Crop 1'!$L$6),"Initial Stage",IF(AND(B982+1&gt;'Calculation Sheet Crop 1'!$K$7,B982&lt;='Calculation Sheet Crop 1'!$L$7),"Crop Development Phase",IF(AND(B982+1&gt;'Calculation Sheet Crop 1'!$K$8,B982&lt;'Calculation Sheet Crop 1'!$L$8+1),"Mid Season",IF(AND(B982+1&gt;'Calculation Sheet Crop 1'!$K$9,B982-1&lt;'Calculation Sheet Crop 1'!$L$9),"Late Season Stage",""))))</f>
        <v/>
      </c>
      <c r="D982">
        <f>IF(MONTH(B982)=1,'General Calculation'!$E$22,IF(MONTH(B982)=2,'General Calculation'!$F$22,IF(MONTH(B982)=3,'General Calculation'!$G$22,IF(MONTH(B982)=4,'General Calculation'!$H$22,IF(MONTH(B982)=5,'General Calculation'!$I$22,IF(MONTH(B982)=6,'General Calculation'!$J$22,IF(MONTH(B982)=7,'General Calculation'!$K$22,IF(MONTH(B982)=8,'General Calculation'!$L$22,IF(MONTH(B982)=9,'General Calculation'!$M$22,IF(MONTH(B982)=10,'General Calculation'!$N$22,IF(MONTH(B982)=11,'General Calculation'!$O$22,IF(MONTH(B982)=12,'General Calculation'!$P$22,""))))))))))))</f>
        <v>5.3311999999999999</v>
      </c>
      <c r="E982" t="str">
        <f>IF(C982="Initial Stage",'Calculation Sheet Crop 1'!$M$6,IF(C982="Crop Development Phase",'Calculation Sheet Crop 1'!$M$7,IF(C982="Mid Season",'Calculation Sheet Crop 1'!$M$8,IF(C982="Late Season Stage",'Calculation Sheet Crop 1'!$M$9,""))))</f>
        <v/>
      </c>
      <c r="F982">
        <f t="shared" si="196"/>
        <v>0</v>
      </c>
      <c r="P982">
        <f t="shared" si="197"/>
        <v>0</v>
      </c>
      <c r="Q982">
        <f t="shared" si="198"/>
        <v>0</v>
      </c>
      <c r="R982">
        <f t="shared" si="199"/>
        <v>0</v>
      </c>
      <c r="S982">
        <f t="shared" si="200"/>
        <v>0</v>
      </c>
      <c r="T982">
        <f t="shared" si="201"/>
        <v>0</v>
      </c>
      <c r="U982">
        <f t="shared" si="202"/>
        <v>0</v>
      </c>
      <c r="V982">
        <f t="shared" si="203"/>
        <v>0</v>
      </c>
      <c r="W982">
        <f t="shared" si="204"/>
        <v>0</v>
      </c>
      <c r="X982">
        <f t="shared" si="205"/>
        <v>0</v>
      </c>
      <c r="Y982">
        <f t="shared" si="206"/>
        <v>0</v>
      </c>
      <c r="Z982">
        <f t="shared" si="207"/>
        <v>0</v>
      </c>
      <c r="AA982">
        <f t="shared" si="208"/>
        <v>0</v>
      </c>
    </row>
    <row r="983" spans="2:27">
      <c r="B983" s="3">
        <v>43712</v>
      </c>
      <c r="C983" t="str">
        <f>IF(AND(B983&gt;='Calculation Sheet Crop 1'!$K$6,B983&lt;='Calculation Sheet Crop 1'!$L$6),"Initial Stage",IF(AND(B983+1&gt;'Calculation Sheet Crop 1'!$K$7,B983&lt;='Calculation Sheet Crop 1'!$L$7),"Crop Development Phase",IF(AND(B983+1&gt;'Calculation Sheet Crop 1'!$K$8,B983&lt;'Calculation Sheet Crop 1'!$L$8+1),"Mid Season",IF(AND(B983+1&gt;'Calculation Sheet Crop 1'!$K$9,B983-1&lt;'Calculation Sheet Crop 1'!$L$9),"Late Season Stage",""))))</f>
        <v/>
      </c>
      <c r="D983">
        <f>IF(MONTH(B983)=1,'General Calculation'!$E$22,IF(MONTH(B983)=2,'General Calculation'!$F$22,IF(MONTH(B983)=3,'General Calculation'!$G$22,IF(MONTH(B983)=4,'General Calculation'!$H$22,IF(MONTH(B983)=5,'General Calculation'!$I$22,IF(MONTH(B983)=6,'General Calculation'!$J$22,IF(MONTH(B983)=7,'General Calculation'!$K$22,IF(MONTH(B983)=8,'General Calculation'!$L$22,IF(MONTH(B983)=9,'General Calculation'!$M$22,IF(MONTH(B983)=10,'General Calculation'!$N$22,IF(MONTH(B983)=11,'General Calculation'!$O$22,IF(MONTH(B983)=12,'General Calculation'!$P$22,""))))))))))))</f>
        <v>5.3311999999999999</v>
      </c>
      <c r="E983" t="str">
        <f>IF(C983="Initial Stage",'Calculation Sheet Crop 1'!$M$6,IF(C983="Crop Development Phase",'Calculation Sheet Crop 1'!$M$7,IF(C983="Mid Season",'Calculation Sheet Crop 1'!$M$8,IF(C983="Late Season Stage",'Calculation Sheet Crop 1'!$M$9,""))))</f>
        <v/>
      </c>
      <c r="F983">
        <f t="shared" si="196"/>
        <v>0</v>
      </c>
      <c r="P983">
        <f t="shared" si="197"/>
        <v>0</v>
      </c>
      <c r="Q983">
        <f t="shared" si="198"/>
        <v>0</v>
      </c>
      <c r="R983">
        <f t="shared" si="199"/>
        <v>0</v>
      </c>
      <c r="S983">
        <f t="shared" si="200"/>
        <v>0</v>
      </c>
      <c r="T983">
        <f t="shared" si="201"/>
        <v>0</v>
      </c>
      <c r="U983">
        <f t="shared" si="202"/>
        <v>0</v>
      </c>
      <c r="V983">
        <f t="shared" si="203"/>
        <v>0</v>
      </c>
      <c r="W983">
        <f t="shared" si="204"/>
        <v>0</v>
      </c>
      <c r="X983">
        <f t="shared" si="205"/>
        <v>0</v>
      </c>
      <c r="Y983">
        <f t="shared" si="206"/>
        <v>0</v>
      </c>
      <c r="Z983">
        <f t="shared" si="207"/>
        <v>0</v>
      </c>
      <c r="AA983">
        <f t="shared" si="208"/>
        <v>0</v>
      </c>
    </row>
    <row r="984" spans="2:27">
      <c r="B984" s="3">
        <v>43713</v>
      </c>
      <c r="C984" t="str">
        <f>IF(AND(B984&gt;='Calculation Sheet Crop 1'!$K$6,B984&lt;='Calculation Sheet Crop 1'!$L$6),"Initial Stage",IF(AND(B984+1&gt;'Calculation Sheet Crop 1'!$K$7,B984&lt;='Calculation Sheet Crop 1'!$L$7),"Crop Development Phase",IF(AND(B984+1&gt;'Calculation Sheet Crop 1'!$K$8,B984&lt;'Calculation Sheet Crop 1'!$L$8+1),"Mid Season",IF(AND(B984+1&gt;'Calculation Sheet Crop 1'!$K$9,B984-1&lt;'Calculation Sheet Crop 1'!$L$9),"Late Season Stage",""))))</f>
        <v/>
      </c>
      <c r="D984">
        <f>IF(MONTH(B984)=1,'General Calculation'!$E$22,IF(MONTH(B984)=2,'General Calculation'!$F$22,IF(MONTH(B984)=3,'General Calculation'!$G$22,IF(MONTH(B984)=4,'General Calculation'!$H$22,IF(MONTH(B984)=5,'General Calculation'!$I$22,IF(MONTH(B984)=6,'General Calculation'!$J$22,IF(MONTH(B984)=7,'General Calculation'!$K$22,IF(MONTH(B984)=8,'General Calculation'!$L$22,IF(MONTH(B984)=9,'General Calculation'!$M$22,IF(MONTH(B984)=10,'General Calculation'!$N$22,IF(MONTH(B984)=11,'General Calculation'!$O$22,IF(MONTH(B984)=12,'General Calculation'!$P$22,""))))))))))))</f>
        <v>5.3311999999999999</v>
      </c>
      <c r="E984" t="str">
        <f>IF(C984="Initial Stage",'Calculation Sheet Crop 1'!$M$6,IF(C984="Crop Development Phase",'Calculation Sheet Crop 1'!$M$7,IF(C984="Mid Season",'Calculation Sheet Crop 1'!$M$8,IF(C984="Late Season Stage",'Calculation Sheet Crop 1'!$M$9,""))))</f>
        <v/>
      </c>
      <c r="F984">
        <f t="shared" si="196"/>
        <v>0</v>
      </c>
      <c r="P984">
        <f t="shared" si="197"/>
        <v>0</v>
      </c>
      <c r="Q984">
        <f t="shared" si="198"/>
        <v>0</v>
      </c>
      <c r="R984">
        <f t="shared" si="199"/>
        <v>0</v>
      </c>
      <c r="S984">
        <f t="shared" si="200"/>
        <v>0</v>
      </c>
      <c r="T984">
        <f t="shared" si="201"/>
        <v>0</v>
      </c>
      <c r="U984">
        <f t="shared" si="202"/>
        <v>0</v>
      </c>
      <c r="V984">
        <f t="shared" si="203"/>
        <v>0</v>
      </c>
      <c r="W984">
        <f t="shared" si="204"/>
        <v>0</v>
      </c>
      <c r="X984">
        <f t="shared" si="205"/>
        <v>0</v>
      </c>
      <c r="Y984">
        <f t="shared" si="206"/>
        <v>0</v>
      </c>
      <c r="Z984">
        <f t="shared" si="207"/>
        <v>0</v>
      </c>
      <c r="AA984">
        <f t="shared" si="208"/>
        <v>0</v>
      </c>
    </row>
    <row r="985" spans="2:27">
      <c r="B985" s="3">
        <v>43714</v>
      </c>
      <c r="C985" t="str">
        <f>IF(AND(B985&gt;='Calculation Sheet Crop 1'!$K$6,B985&lt;='Calculation Sheet Crop 1'!$L$6),"Initial Stage",IF(AND(B985+1&gt;'Calculation Sheet Crop 1'!$K$7,B985&lt;='Calculation Sheet Crop 1'!$L$7),"Crop Development Phase",IF(AND(B985+1&gt;'Calculation Sheet Crop 1'!$K$8,B985&lt;'Calculation Sheet Crop 1'!$L$8+1),"Mid Season",IF(AND(B985+1&gt;'Calculation Sheet Crop 1'!$K$9,B985-1&lt;'Calculation Sheet Crop 1'!$L$9),"Late Season Stage",""))))</f>
        <v/>
      </c>
      <c r="D985">
        <f>IF(MONTH(B985)=1,'General Calculation'!$E$22,IF(MONTH(B985)=2,'General Calculation'!$F$22,IF(MONTH(B985)=3,'General Calculation'!$G$22,IF(MONTH(B985)=4,'General Calculation'!$H$22,IF(MONTH(B985)=5,'General Calculation'!$I$22,IF(MONTH(B985)=6,'General Calculation'!$J$22,IF(MONTH(B985)=7,'General Calculation'!$K$22,IF(MONTH(B985)=8,'General Calculation'!$L$22,IF(MONTH(B985)=9,'General Calculation'!$M$22,IF(MONTH(B985)=10,'General Calculation'!$N$22,IF(MONTH(B985)=11,'General Calculation'!$O$22,IF(MONTH(B985)=12,'General Calculation'!$P$22,""))))))))))))</f>
        <v>5.3311999999999999</v>
      </c>
      <c r="E985" t="str">
        <f>IF(C985="Initial Stage",'Calculation Sheet Crop 1'!$M$6,IF(C985="Crop Development Phase",'Calculation Sheet Crop 1'!$M$7,IF(C985="Mid Season",'Calculation Sheet Crop 1'!$M$8,IF(C985="Late Season Stage",'Calculation Sheet Crop 1'!$M$9,""))))</f>
        <v/>
      </c>
      <c r="F985">
        <f t="shared" si="196"/>
        <v>0</v>
      </c>
      <c r="P985">
        <f t="shared" si="197"/>
        <v>0</v>
      </c>
      <c r="Q985">
        <f t="shared" si="198"/>
        <v>0</v>
      </c>
      <c r="R985">
        <f t="shared" si="199"/>
        <v>0</v>
      </c>
      <c r="S985">
        <f t="shared" si="200"/>
        <v>0</v>
      </c>
      <c r="T985">
        <f t="shared" si="201"/>
        <v>0</v>
      </c>
      <c r="U985">
        <f t="shared" si="202"/>
        <v>0</v>
      </c>
      <c r="V985">
        <f t="shared" si="203"/>
        <v>0</v>
      </c>
      <c r="W985">
        <f t="shared" si="204"/>
        <v>0</v>
      </c>
      <c r="X985">
        <f t="shared" si="205"/>
        <v>0</v>
      </c>
      <c r="Y985">
        <f t="shared" si="206"/>
        <v>0</v>
      </c>
      <c r="Z985">
        <f t="shared" si="207"/>
        <v>0</v>
      </c>
      <c r="AA985">
        <f t="shared" si="208"/>
        <v>0</v>
      </c>
    </row>
    <row r="986" spans="2:27">
      <c r="B986" s="3">
        <v>43715</v>
      </c>
      <c r="C986" t="str">
        <f>IF(AND(B986&gt;='Calculation Sheet Crop 1'!$K$6,B986&lt;='Calculation Sheet Crop 1'!$L$6),"Initial Stage",IF(AND(B986+1&gt;'Calculation Sheet Crop 1'!$K$7,B986&lt;='Calculation Sheet Crop 1'!$L$7),"Crop Development Phase",IF(AND(B986+1&gt;'Calculation Sheet Crop 1'!$K$8,B986&lt;'Calculation Sheet Crop 1'!$L$8+1),"Mid Season",IF(AND(B986+1&gt;'Calculation Sheet Crop 1'!$K$9,B986-1&lt;'Calculation Sheet Crop 1'!$L$9),"Late Season Stage",""))))</f>
        <v/>
      </c>
      <c r="D986">
        <f>IF(MONTH(B986)=1,'General Calculation'!$E$22,IF(MONTH(B986)=2,'General Calculation'!$F$22,IF(MONTH(B986)=3,'General Calculation'!$G$22,IF(MONTH(B986)=4,'General Calculation'!$H$22,IF(MONTH(B986)=5,'General Calculation'!$I$22,IF(MONTH(B986)=6,'General Calculation'!$J$22,IF(MONTH(B986)=7,'General Calculation'!$K$22,IF(MONTH(B986)=8,'General Calculation'!$L$22,IF(MONTH(B986)=9,'General Calculation'!$M$22,IF(MONTH(B986)=10,'General Calculation'!$N$22,IF(MONTH(B986)=11,'General Calculation'!$O$22,IF(MONTH(B986)=12,'General Calculation'!$P$22,""))))))))))))</f>
        <v>5.3311999999999999</v>
      </c>
      <c r="E986" t="str">
        <f>IF(C986="Initial Stage",'Calculation Sheet Crop 1'!$M$6,IF(C986="Crop Development Phase",'Calculation Sheet Crop 1'!$M$7,IF(C986="Mid Season",'Calculation Sheet Crop 1'!$M$8,IF(C986="Late Season Stage",'Calculation Sheet Crop 1'!$M$9,""))))</f>
        <v/>
      </c>
      <c r="F986">
        <f t="shared" si="196"/>
        <v>0</v>
      </c>
      <c r="P986">
        <f t="shared" si="197"/>
        <v>0</v>
      </c>
      <c r="Q986">
        <f t="shared" si="198"/>
        <v>0</v>
      </c>
      <c r="R986">
        <f t="shared" si="199"/>
        <v>0</v>
      </c>
      <c r="S986">
        <f t="shared" si="200"/>
        <v>0</v>
      </c>
      <c r="T986">
        <f t="shared" si="201"/>
        <v>0</v>
      </c>
      <c r="U986">
        <f t="shared" si="202"/>
        <v>0</v>
      </c>
      <c r="V986">
        <f t="shared" si="203"/>
        <v>0</v>
      </c>
      <c r="W986">
        <f t="shared" si="204"/>
        <v>0</v>
      </c>
      <c r="X986">
        <f t="shared" si="205"/>
        <v>0</v>
      </c>
      <c r="Y986">
        <f t="shared" si="206"/>
        <v>0</v>
      </c>
      <c r="Z986">
        <f t="shared" si="207"/>
        <v>0</v>
      </c>
      <c r="AA986">
        <f t="shared" si="208"/>
        <v>0</v>
      </c>
    </row>
    <row r="987" spans="2:27">
      <c r="B987" s="3">
        <v>43716</v>
      </c>
      <c r="C987" t="str">
        <f>IF(AND(B987&gt;='Calculation Sheet Crop 1'!$K$6,B987&lt;='Calculation Sheet Crop 1'!$L$6),"Initial Stage",IF(AND(B987+1&gt;'Calculation Sheet Crop 1'!$K$7,B987&lt;='Calculation Sheet Crop 1'!$L$7),"Crop Development Phase",IF(AND(B987+1&gt;'Calculation Sheet Crop 1'!$K$8,B987&lt;'Calculation Sheet Crop 1'!$L$8+1),"Mid Season",IF(AND(B987+1&gt;'Calculation Sheet Crop 1'!$K$9,B987-1&lt;'Calculation Sheet Crop 1'!$L$9),"Late Season Stage",""))))</f>
        <v/>
      </c>
      <c r="D987">
        <f>IF(MONTH(B987)=1,'General Calculation'!$E$22,IF(MONTH(B987)=2,'General Calculation'!$F$22,IF(MONTH(B987)=3,'General Calculation'!$G$22,IF(MONTH(B987)=4,'General Calculation'!$H$22,IF(MONTH(B987)=5,'General Calculation'!$I$22,IF(MONTH(B987)=6,'General Calculation'!$J$22,IF(MONTH(B987)=7,'General Calculation'!$K$22,IF(MONTH(B987)=8,'General Calculation'!$L$22,IF(MONTH(B987)=9,'General Calculation'!$M$22,IF(MONTH(B987)=10,'General Calculation'!$N$22,IF(MONTH(B987)=11,'General Calculation'!$O$22,IF(MONTH(B987)=12,'General Calculation'!$P$22,""))))))))))))</f>
        <v>5.3311999999999999</v>
      </c>
      <c r="E987" t="str">
        <f>IF(C987="Initial Stage",'Calculation Sheet Crop 1'!$M$6,IF(C987="Crop Development Phase",'Calculation Sheet Crop 1'!$M$7,IF(C987="Mid Season",'Calculation Sheet Crop 1'!$M$8,IF(C987="Late Season Stage",'Calculation Sheet Crop 1'!$M$9,""))))</f>
        <v/>
      </c>
      <c r="F987">
        <f t="shared" si="196"/>
        <v>0</v>
      </c>
      <c r="P987">
        <f t="shared" si="197"/>
        <v>0</v>
      </c>
      <c r="Q987">
        <f t="shared" si="198"/>
        <v>0</v>
      </c>
      <c r="R987">
        <f t="shared" si="199"/>
        <v>0</v>
      </c>
      <c r="S987">
        <f t="shared" si="200"/>
        <v>0</v>
      </c>
      <c r="T987">
        <f t="shared" si="201"/>
        <v>0</v>
      </c>
      <c r="U987">
        <f t="shared" si="202"/>
        <v>0</v>
      </c>
      <c r="V987">
        <f t="shared" si="203"/>
        <v>0</v>
      </c>
      <c r="W987">
        <f t="shared" si="204"/>
        <v>0</v>
      </c>
      <c r="X987">
        <f t="shared" si="205"/>
        <v>0</v>
      </c>
      <c r="Y987">
        <f t="shared" si="206"/>
        <v>0</v>
      </c>
      <c r="Z987">
        <f t="shared" si="207"/>
        <v>0</v>
      </c>
      <c r="AA987">
        <f t="shared" si="208"/>
        <v>0</v>
      </c>
    </row>
    <row r="988" spans="2:27">
      <c r="B988" s="3">
        <v>43717</v>
      </c>
      <c r="C988" t="str">
        <f>IF(AND(B988&gt;='Calculation Sheet Crop 1'!$K$6,B988&lt;='Calculation Sheet Crop 1'!$L$6),"Initial Stage",IF(AND(B988+1&gt;'Calculation Sheet Crop 1'!$K$7,B988&lt;='Calculation Sheet Crop 1'!$L$7),"Crop Development Phase",IF(AND(B988+1&gt;'Calculation Sheet Crop 1'!$K$8,B988&lt;'Calculation Sheet Crop 1'!$L$8+1),"Mid Season",IF(AND(B988+1&gt;'Calculation Sheet Crop 1'!$K$9,B988-1&lt;'Calculation Sheet Crop 1'!$L$9),"Late Season Stage",""))))</f>
        <v/>
      </c>
      <c r="D988">
        <f>IF(MONTH(B988)=1,'General Calculation'!$E$22,IF(MONTH(B988)=2,'General Calculation'!$F$22,IF(MONTH(B988)=3,'General Calculation'!$G$22,IF(MONTH(B988)=4,'General Calculation'!$H$22,IF(MONTH(B988)=5,'General Calculation'!$I$22,IF(MONTH(B988)=6,'General Calculation'!$J$22,IF(MONTH(B988)=7,'General Calculation'!$K$22,IF(MONTH(B988)=8,'General Calculation'!$L$22,IF(MONTH(B988)=9,'General Calculation'!$M$22,IF(MONTH(B988)=10,'General Calculation'!$N$22,IF(MONTH(B988)=11,'General Calculation'!$O$22,IF(MONTH(B988)=12,'General Calculation'!$P$22,""))))))))))))</f>
        <v>5.3311999999999999</v>
      </c>
      <c r="E988" t="str">
        <f>IF(C988="Initial Stage",'Calculation Sheet Crop 1'!$M$6,IF(C988="Crop Development Phase",'Calculation Sheet Crop 1'!$M$7,IF(C988="Mid Season",'Calculation Sheet Crop 1'!$M$8,IF(C988="Late Season Stage",'Calculation Sheet Crop 1'!$M$9,""))))</f>
        <v/>
      </c>
      <c r="F988">
        <f t="shared" si="196"/>
        <v>0</v>
      </c>
      <c r="P988">
        <f t="shared" si="197"/>
        <v>0</v>
      </c>
      <c r="Q988">
        <f t="shared" si="198"/>
        <v>0</v>
      </c>
      <c r="R988">
        <f t="shared" si="199"/>
        <v>0</v>
      </c>
      <c r="S988">
        <f t="shared" si="200"/>
        <v>0</v>
      </c>
      <c r="T988">
        <f t="shared" si="201"/>
        <v>0</v>
      </c>
      <c r="U988">
        <f t="shared" si="202"/>
        <v>0</v>
      </c>
      <c r="V988">
        <f t="shared" si="203"/>
        <v>0</v>
      </c>
      <c r="W988">
        <f t="shared" si="204"/>
        <v>0</v>
      </c>
      <c r="X988">
        <f t="shared" si="205"/>
        <v>0</v>
      </c>
      <c r="Y988">
        <f t="shared" si="206"/>
        <v>0</v>
      </c>
      <c r="Z988">
        <f t="shared" si="207"/>
        <v>0</v>
      </c>
      <c r="AA988">
        <f t="shared" si="208"/>
        <v>0</v>
      </c>
    </row>
    <row r="989" spans="2:27">
      <c r="B989" s="3">
        <v>43718</v>
      </c>
      <c r="C989" t="str">
        <f>IF(AND(B989&gt;='Calculation Sheet Crop 1'!$K$6,B989&lt;='Calculation Sheet Crop 1'!$L$6),"Initial Stage",IF(AND(B989+1&gt;'Calculation Sheet Crop 1'!$K$7,B989&lt;='Calculation Sheet Crop 1'!$L$7),"Crop Development Phase",IF(AND(B989+1&gt;'Calculation Sheet Crop 1'!$K$8,B989&lt;'Calculation Sheet Crop 1'!$L$8+1),"Mid Season",IF(AND(B989+1&gt;'Calculation Sheet Crop 1'!$K$9,B989-1&lt;'Calculation Sheet Crop 1'!$L$9),"Late Season Stage",""))))</f>
        <v/>
      </c>
      <c r="D989">
        <f>IF(MONTH(B989)=1,'General Calculation'!$E$22,IF(MONTH(B989)=2,'General Calculation'!$F$22,IF(MONTH(B989)=3,'General Calculation'!$G$22,IF(MONTH(B989)=4,'General Calculation'!$H$22,IF(MONTH(B989)=5,'General Calculation'!$I$22,IF(MONTH(B989)=6,'General Calculation'!$J$22,IF(MONTH(B989)=7,'General Calculation'!$K$22,IF(MONTH(B989)=8,'General Calculation'!$L$22,IF(MONTH(B989)=9,'General Calculation'!$M$22,IF(MONTH(B989)=10,'General Calculation'!$N$22,IF(MONTH(B989)=11,'General Calculation'!$O$22,IF(MONTH(B989)=12,'General Calculation'!$P$22,""))))))))))))</f>
        <v>5.3311999999999999</v>
      </c>
      <c r="E989" t="str">
        <f>IF(C989="Initial Stage",'Calculation Sheet Crop 1'!$M$6,IF(C989="Crop Development Phase",'Calculation Sheet Crop 1'!$M$7,IF(C989="Mid Season",'Calculation Sheet Crop 1'!$M$8,IF(C989="Late Season Stage",'Calculation Sheet Crop 1'!$M$9,""))))</f>
        <v/>
      </c>
      <c r="F989">
        <f t="shared" si="196"/>
        <v>0</v>
      </c>
      <c r="P989">
        <f t="shared" si="197"/>
        <v>0</v>
      </c>
      <c r="Q989">
        <f t="shared" si="198"/>
        <v>0</v>
      </c>
      <c r="R989">
        <f t="shared" si="199"/>
        <v>0</v>
      </c>
      <c r="S989">
        <f t="shared" si="200"/>
        <v>0</v>
      </c>
      <c r="T989">
        <f t="shared" si="201"/>
        <v>0</v>
      </c>
      <c r="U989">
        <f t="shared" si="202"/>
        <v>0</v>
      </c>
      <c r="V989">
        <f t="shared" si="203"/>
        <v>0</v>
      </c>
      <c r="W989">
        <f t="shared" si="204"/>
        <v>0</v>
      </c>
      <c r="X989">
        <f t="shared" si="205"/>
        <v>0</v>
      </c>
      <c r="Y989">
        <f t="shared" si="206"/>
        <v>0</v>
      </c>
      <c r="Z989">
        <f t="shared" si="207"/>
        <v>0</v>
      </c>
      <c r="AA989">
        <f t="shared" si="208"/>
        <v>0</v>
      </c>
    </row>
    <row r="990" spans="2:27">
      <c r="B990" s="3">
        <v>43719</v>
      </c>
      <c r="C990" t="str">
        <f>IF(AND(B990&gt;='Calculation Sheet Crop 1'!$K$6,B990&lt;='Calculation Sheet Crop 1'!$L$6),"Initial Stage",IF(AND(B990+1&gt;'Calculation Sheet Crop 1'!$K$7,B990&lt;='Calculation Sheet Crop 1'!$L$7),"Crop Development Phase",IF(AND(B990+1&gt;'Calculation Sheet Crop 1'!$K$8,B990&lt;'Calculation Sheet Crop 1'!$L$8+1),"Mid Season",IF(AND(B990+1&gt;'Calculation Sheet Crop 1'!$K$9,B990-1&lt;'Calculation Sheet Crop 1'!$L$9),"Late Season Stage",""))))</f>
        <v/>
      </c>
      <c r="D990">
        <f>IF(MONTH(B990)=1,'General Calculation'!$E$22,IF(MONTH(B990)=2,'General Calculation'!$F$22,IF(MONTH(B990)=3,'General Calculation'!$G$22,IF(MONTH(B990)=4,'General Calculation'!$H$22,IF(MONTH(B990)=5,'General Calculation'!$I$22,IF(MONTH(B990)=6,'General Calculation'!$J$22,IF(MONTH(B990)=7,'General Calculation'!$K$22,IF(MONTH(B990)=8,'General Calculation'!$L$22,IF(MONTH(B990)=9,'General Calculation'!$M$22,IF(MONTH(B990)=10,'General Calculation'!$N$22,IF(MONTH(B990)=11,'General Calculation'!$O$22,IF(MONTH(B990)=12,'General Calculation'!$P$22,""))))))))))))</f>
        <v>5.3311999999999999</v>
      </c>
      <c r="E990" t="str">
        <f>IF(C990="Initial Stage",'Calculation Sheet Crop 1'!$M$6,IF(C990="Crop Development Phase",'Calculation Sheet Crop 1'!$M$7,IF(C990="Mid Season",'Calculation Sheet Crop 1'!$M$8,IF(C990="Late Season Stage",'Calculation Sheet Crop 1'!$M$9,""))))</f>
        <v/>
      </c>
      <c r="F990">
        <f t="shared" si="196"/>
        <v>0</v>
      </c>
      <c r="P990">
        <f t="shared" si="197"/>
        <v>0</v>
      </c>
      <c r="Q990">
        <f t="shared" si="198"/>
        <v>0</v>
      </c>
      <c r="R990">
        <f t="shared" si="199"/>
        <v>0</v>
      </c>
      <c r="S990">
        <f t="shared" si="200"/>
        <v>0</v>
      </c>
      <c r="T990">
        <f t="shared" si="201"/>
        <v>0</v>
      </c>
      <c r="U990">
        <f t="shared" si="202"/>
        <v>0</v>
      </c>
      <c r="V990">
        <f t="shared" si="203"/>
        <v>0</v>
      </c>
      <c r="W990">
        <f t="shared" si="204"/>
        <v>0</v>
      </c>
      <c r="X990">
        <f t="shared" si="205"/>
        <v>0</v>
      </c>
      <c r="Y990">
        <f t="shared" si="206"/>
        <v>0</v>
      </c>
      <c r="Z990">
        <f t="shared" si="207"/>
        <v>0</v>
      </c>
      <c r="AA990">
        <f t="shared" si="208"/>
        <v>0</v>
      </c>
    </row>
    <row r="991" spans="2:27">
      <c r="B991" s="3">
        <v>43720</v>
      </c>
      <c r="C991" t="str">
        <f>IF(AND(B991&gt;='Calculation Sheet Crop 1'!$K$6,B991&lt;='Calculation Sheet Crop 1'!$L$6),"Initial Stage",IF(AND(B991+1&gt;'Calculation Sheet Crop 1'!$K$7,B991&lt;='Calculation Sheet Crop 1'!$L$7),"Crop Development Phase",IF(AND(B991+1&gt;'Calculation Sheet Crop 1'!$K$8,B991&lt;'Calculation Sheet Crop 1'!$L$8+1),"Mid Season",IF(AND(B991+1&gt;'Calculation Sheet Crop 1'!$K$9,B991-1&lt;'Calculation Sheet Crop 1'!$L$9),"Late Season Stage",""))))</f>
        <v/>
      </c>
      <c r="D991">
        <f>IF(MONTH(B991)=1,'General Calculation'!$E$22,IF(MONTH(B991)=2,'General Calculation'!$F$22,IF(MONTH(B991)=3,'General Calculation'!$G$22,IF(MONTH(B991)=4,'General Calculation'!$H$22,IF(MONTH(B991)=5,'General Calculation'!$I$22,IF(MONTH(B991)=6,'General Calculation'!$J$22,IF(MONTH(B991)=7,'General Calculation'!$K$22,IF(MONTH(B991)=8,'General Calculation'!$L$22,IF(MONTH(B991)=9,'General Calculation'!$M$22,IF(MONTH(B991)=10,'General Calculation'!$N$22,IF(MONTH(B991)=11,'General Calculation'!$O$22,IF(MONTH(B991)=12,'General Calculation'!$P$22,""))))))))))))</f>
        <v>5.3311999999999999</v>
      </c>
      <c r="E991" t="str">
        <f>IF(C991="Initial Stage",'Calculation Sheet Crop 1'!$M$6,IF(C991="Crop Development Phase",'Calculation Sheet Crop 1'!$M$7,IF(C991="Mid Season",'Calculation Sheet Crop 1'!$M$8,IF(C991="Late Season Stage",'Calculation Sheet Crop 1'!$M$9,""))))</f>
        <v/>
      </c>
      <c r="F991">
        <f t="shared" si="196"/>
        <v>0</v>
      </c>
      <c r="P991">
        <f t="shared" si="197"/>
        <v>0</v>
      </c>
      <c r="Q991">
        <f t="shared" si="198"/>
        <v>0</v>
      </c>
      <c r="R991">
        <f t="shared" si="199"/>
        <v>0</v>
      </c>
      <c r="S991">
        <f t="shared" si="200"/>
        <v>0</v>
      </c>
      <c r="T991">
        <f t="shared" si="201"/>
        <v>0</v>
      </c>
      <c r="U991">
        <f t="shared" si="202"/>
        <v>0</v>
      </c>
      <c r="V991">
        <f t="shared" si="203"/>
        <v>0</v>
      </c>
      <c r="W991">
        <f t="shared" si="204"/>
        <v>0</v>
      </c>
      <c r="X991">
        <f t="shared" si="205"/>
        <v>0</v>
      </c>
      <c r="Y991">
        <f t="shared" si="206"/>
        <v>0</v>
      </c>
      <c r="Z991">
        <f t="shared" si="207"/>
        <v>0</v>
      </c>
      <c r="AA991">
        <f t="shared" si="208"/>
        <v>0</v>
      </c>
    </row>
    <row r="992" spans="2:27">
      <c r="B992" s="3">
        <v>43721</v>
      </c>
      <c r="C992" t="str">
        <f>IF(AND(B992&gt;='Calculation Sheet Crop 1'!$K$6,B992&lt;='Calculation Sheet Crop 1'!$L$6),"Initial Stage",IF(AND(B992+1&gt;'Calculation Sheet Crop 1'!$K$7,B992&lt;='Calculation Sheet Crop 1'!$L$7),"Crop Development Phase",IF(AND(B992+1&gt;'Calculation Sheet Crop 1'!$K$8,B992&lt;'Calculation Sheet Crop 1'!$L$8+1),"Mid Season",IF(AND(B992+1&gt;'Calculation Sheet Crop 1'!$K$9,B992-1&lt;'Calculation Sheet Crop 1'!$L$9),"Late Season Stage",""))))</f>
        <v/>
      </c>
      <c r="D992">
        <f>IF(MONTH(B992)=1,'General Calculation'!$E$22,IF(MONTH(B992)=2,'General Calculation'!$F$22,IF(MONTH(B992)=3,'General Calculation'!$G$22,IF(MONTH(B992)=4,'General Calculation'!$H$22,IF(MONTH(B992)=5,'General Calculation'!$I$22,IF(MONTH(B992)=6,'General Calculation'!$J$22,IF(MONTH(B992)=7,'General Calculation'!$K$22,IF(MONTH(B992)=8,'General Calculation'!$L$22,IF(MONTH(B992)=9,'General Calculation'!$M$22,IF(MONTH(B992)=10,'General Calculation'!$N$22,IF(MONTH(B992)=11,'General Calculation'!$O$22,IF(MONTH(B992)=12,'General Calculation'!$P$22,""))))))))))))</f>
        <v>5.3311999999999999</v>
      </c>
      <c r="E992" t="str">
        <f>IF(C992="Initial Stage",'Calculation Sheet Crop 1'!$M$6,IF(C992="Crop Development Phase",'Calculation Sheet Crop 1'!$M$7,IF(C992="Mid Season",'Calculation Sheet Crop 1'!$M$8,IF(C992="Late Season Stage",'Calculation Sheet Crop 1'!$M$9,""))))</f>
        <v/>
      </c>
      <c r="F992">
        <f t="shared" si="196"/>
        <v>0</v>
      </c>
      <c r="P992">
        <f t="shared" si="197"/>
        <v>0</v>
      </c>
      <c r="Q992">
        <f t="shared" si="198"/>
        <v>0</v>
      </c>
      <c r="R992">
        <f t="shared" si="199"/>
        <v>0</v>
      </c>
      <c r="S992">
        <f t="shared" si="200"/>
        <v>0</v>
      </c>
      <c r="T992">
        <f t="shared" si="201"/>
        <v>0</v>
      </c>
      <c r="U992">
        <f t="shared" si="202"/>
        <v>0</v>
      </c>
      <c r="V992">
        <f t="shared" si="203"/>
        <v>0</v>
      </c>
      <c r="W992">
        <f t="shared" si="204"/>
        <v>0</v>
      </c>
      <c r="X992">
        <f t="shared" si="205"/>
        <v>0</v>
      </c>
      <c r="Y992">
        <f t="shared" si="206"/>
        <v>0</v>
      </c>
      <c r="Z992">
        <f t="shared" si="207"/>
        <v>0</v>
      </c>
      <c r="AA992">
        <f t="shared" si="208"/>
        <v>0</v>
      </c>
    </row>
    <row r="993" spans="2:27">
      <c r="B993" s="3">
        <v>43722</v>
      </c>
      <c r="C993" t="str">
        <f>IF(AND(B993&gt;='Calculation Sheet Crop 1'!$K$6,B993&lt;='Calculation Sheet Crop 1'!$L$6),"Initial Stage",IF(AND(B993+1&gt;'Calculation Sheet Crop 1'!$K$7,B993&lt;='Calculation Sheet Crop 1'!$L$7),"Crop Development Phase",IF(AND(B993+1&gt;'Calculation Sheet Crop 1'!$K$8,B993&lt;'Calculation Sheet Crop 1'!$L$8+1),"Mid Season",IF(AND(B993+1&gt;'Calculation Sheet Crop 1'!$K$9,B993-1&lt;'Calculation Sheet Crop 1'!$L$9),"Late Season Stage",""))))</f>
        <v/>
      </c>
      <c r="D993">
        <f>IF(MONTH(B993)=1,'General Calculation'!$E$22,IF(MONTH(B993)=2,'General Calculation'!$F$22,IF(MONTH(B993)=3,'General Calculation'!$G$22,IF(MONTH(B993)=4,'General Calculation'!$H$22,IF(MONTH(B993)=5,'General Calculation'!$I$22,IF(MONTH(B993)=6,'General Calculation'!$J$22,IF(MONTH(B993)=7,'General Calculation'!$K$22,IF(MONTH(B993)=8,'General Calculation'!$L$22,IF(MONTH(B993)=9,'General Calculation'!$M$22,IF(MONTH(B993)=10,'General Calculation'!$N$22,IF(MONTH(B993)=11,'General Calculation'!$O$22,IF(MONTH(B993)=12,'General Calculation'!$P$22,""))))))))))))</f>
        <v>5.3311999999999999</v>
      </c>
      <c r="E993" t="str">
        <f>IF(C993="Initial Stage",'Calculation Sheet Crop 1'!$M$6,IF(C993="Crop Development Phase",'Calculation Sheet Crop 1'!$M$7,IF(C993="Mid Season",'Calculation Sheet Crop 1'!$M$8,IF(C993="Late Season Stage",'Calculation Sheet Crop 1'!$M$9,""))))</f>
        <v/>
      </c>
      <c r="F993">
        <f t="shared" si="196"/>
        <v>0</v>
      </c>
      <c r="P993">
        <f t="shared" si="197"/>
        <v>0</v>
      </c>
      <c r="Q993">
        <f t="shared" si="198"/>
        <v>0</v>
      </c>
      <c r="R993">
        <f t="shared" si="199"/>
        <v>0</v>
      </c>
      <c r="S993">
        <f t="shared" si="200"/>
        <v>0</v>
      </c>
      <c r="T993">
        <f t="shared" si="201"/>
        <v>0</v>
      </c>
      <c r="U993">
        <f t="shared" si="202"/>
        <v>0</v>
      </c>
      <c r="V993">
        <f t="shared" si="203"/>
        <v>0</v>
      </c>
      <c r="W993">
        <f t="shared" si="204"/>
        <v>0</v>
      </c>
      <c r="X993">
        <f t="shared" si="205"/>
        <v>0</v>
      </c>
      <c r="Y993">
        <f t="shared" si="206"/>
        <v>0</v>
      </c>
      <c r="Z993">
        <f t="shared" si="207"/>
        <v>0</v>
      </c>
      <c r="AA993">
        <f t="shared" si="208"/>
        <v>0</v>
      </c>
    </row>
    <row r="994" spans="2:27">
      <c r="B994" s="3">
        <v>43723</v>
      </c>
      <c r="C994" t="str">
        <f>IF(AND(B994&gt;='Calculation Sheet Crop 1'!$K$6,B994&lt;='Calculation Sheet Crop 1'!$L$6),"Initial Stage",IF(AND(B994+1&gt;'Calculation Sheet Crop 1'!$K$7,B994&lt;='Calculation Sheet Crop 1'!$L$7),"Crop Development Phase",IF(AND(B994+1&gt;'Calculation Sheet Crop 1'!$K$8,B994&lt;'Calculation Sheet Crop 1'!$L$8+1),"Mid Season",IF(AND(B994+1&gt;'Calculation Sheet Crop 1'!$K$9,B994-1&lt;'Calculation Sheet Crop 1'!$L$9),"Late Season Stage",""))))</f>
        <v/>
      </c>
      <c r="D994">
        <f>IF(MONTH(B994)=1,'General Calculation'!$E$22,IF(MONTH(B994)=2,'General Calculation'!$F$22,IF(MONTH(B994)=3,'General Calculation'!$G$22,IF(MONTH(B994)=4,'General Calculation'!$H$22,IF(MONTH(B994)=5,'General Calculation'!$I$22,IF(MONTH(B994)=6,'General Calculation'!$J$22,IF(MONTH(B994)=7,'General Calculation'!$K$22,IF(MONTH(B994)=8,'General Calculation'!$L$22,IF(MONTH(B994)=9,'General Calculation'!$M$22,IF(MONTH(B994)=10,'General Calculation'!$N$22,IF(MONTH(B994)=11,'General Calculation'!$O$22,IF(MONTH(B994)=12,'General Calculation'!$P$22,""))))))))))))</f>
        <v>5.3311999999999999</v>
      </c>
      <c r="E994" t="str">
        <f>IF(C994="Initial Stage",'Calculation Sheet Crop 1'!$M$6,IF(C994="Crop Development Phase",'Calculation Sheet Crop 1'!$M$7,IF(C994="Mid Season",'Calculation Sheet Crop 1'!$M$8,IF(C994="Late Season Stage",'Calculation Sheet Crop 1'!$M$9,""))))</f>
        <v/>
      </c>
      <c r="F994">
        <f t="shared" si="196"/>
        <v>0</v>
      </c>
      <c r="P994">
        <f t="shared" si="197"/>
        <v>0</v>
      </c>
      <c r="Q994">
        <f t="shared" si="198"/>
        <v>0</v>
      </c>
      <c r="R994">
        <f t="shared" si="199"/>
        <v>0</v>
      </c>
      <c r="S994">
        <f t="shared" si="200"/>
        <v>0</v>
      </c>
      <c r="T994">
        <f t="shared" si="201"/>
        <v>0</v>
      </c>
      <c r="U994">
        <f t="shared" si="202"/>
        <v>0</v>
      </c>
      <c r="V994">
        <f t="shared" si="203"/>
        <v>0</v>
      </c>
      <c r="W994">
        <f t="shared" si="204"/>
        <v>0</v>
      </c>
      <c r="X994">
        <f t="shared" si="205"/>
        <v>0</v>
      </c>
      <c r="Y994">
        <f t="shared" si="206"/>
        <v>0</v>
      </c>
      <c r="Z994">
        <f t="shared" si="207"/>
        <v>0</v>
      </c>
      <c r="AA994">
        <f t="shared" si="208"/>
        <v>0</v>
      </c>
    </row>
    <row r="995" spans="2:27">
      <c r="B995" s="3">
        <v>43724</v>
      </c>
      <c r="C995" t="str">
        <f>IF(AND(B995&gt;='Calculation Sheet Crop 1'!$K$6,B995&lt;='Calculation Sheet Crop 1'!$L$6),"Initial Stage",IF(AND(B995+1&gt;'Calculation Sheet Crop 1'!$K$7,B995&lt;='Calculation Sheet Crop 1'!$L$7),"Crop Development Phase",IF(AND(B995+1&gt;'Calculation Sheet Crop 1'!$K$8,B995&lt;'Calculation Sheet Crop 1'!$L$8+1),"Mid Season",IF(AND(B995+1&gt;'Calculation Sheet Crop 1'!$K$9,B995-1&lt;'Calculation Sheet Crop 1'!$L$9),"Late Season Stage",""))))</f>
        <v/>
      </c>
      <c r="D995">
        <f>IF(MONTH(B995)=1,'General Calculation'!$E$22,IF(MONTH(B995)=2,'General Calculation'!$F$22,IF(MONTH(B995)=3,'General Calculation'!$G$22,IF(MONTH(B995)=4,'General Calculation'!$H$22,IF(MONTH(B995)=5,'General Calculation'!$I$22,IF(MONTH(B995)=6,'General Calculation'!$J$22,IF(MONTH(B995)=7,'General Calculation'!$K$22,IF(MONTH(B995)=8,'General Calculation'!$L$22,IF(MONTH(B995)=9,'General Calculation'!$M$22,IF(MONTH(B995)=10,'General Calculation'!$N$22,IF(MONTH(B995)=11,'General Calculation'!$O$22,IF(MONTH(B995)=12,'General Calculation'!$P$22,""))))))))))))</f>
        <v>5.3311999999999999</v>
      </c>
      <c r="E995" t="str">
        <f>IF(C995="Initial Stage",'Calculation Sheet Crop 1'!$M$6,IF(C995="Crop Development Phase",'Calculation Sheet Crop 1'!$M$7,IF(C995="Mid Season",'Calculation Sheet Crop 1'!$M$8,IF(C995="Late Season Stage",'Calculation Sheet Crop 1'!$M$9,""))))</f>
        <v/>
      </c>
      <c r="F995">
        <f t="shared" si="196"/>
        <v>0</v>
      </c>
      <c r="P995">
        <f t="shared" si="197"/>
        <v>0</v>
      </c>
      <c r="Q995">
        <f t="shared" si="198"/>
        <v>0</v>
      </c>
      <c r="R995">
        <f t="shared" si="199"/>
        <v>0</v>
      </c>
      <c r="S995">
        <f t="shared" si="200"/>
        <v>0</v>
      </c>
      <c r="T995">
        <f t="shared" si="201"/>
        <v>0</v>
      </c>
      <c r="U995">
        <f t="shared" si="202"/>
        <v>0</v>
      </c>
      <c r="V995">
        <f t="shared" si="203"/>
        <v>0</v>
      </c>
      <c r="W995">
        <f t="shared" si="204"/>
        <v>0</v>
      </c>
      <c r="X995">
        <f t="shared" si="205"/>
        <v>0</v>
      </c>
      <c r="Y995">
        <f t="shared" si="206"/>
        <v>0</v>
      </c>
      <c r="Z995">
        <f t="shared" si="207"/>
        <v>0</v>
      </c>
      <c r="AA995">
        <f t="shared" si="208"/>
        <v>0</v>
      </c>
    </row>
    <row r="996" spans="2:27">
      <c r="B996" s="3">
        <v>43725</v>
      </c>
      <c r="C996" t="str">
        <f>IF(AND(B996&gt;='Calculation Sheet Crop 1'!$K$6,B996&lt;='Calculation Sheet Crop 1'!$L$6),"Initial Stage",IF(AND(B996+1&gt;'Calculation Sheet Crop 1'!$K$7,B996&lt;='Calculation Sheet Crop 1'!$L$7),"Crop Development Phase",IF(AND(B996+1&gt;'Calculation Sheet Crop 1'!$K$8,B996&lt;'Calculation Sheet Crop 1'!$L$8+1),"Mid Season",IF(AND(B996+1&gt;'Calculation Sheet Crop 1'!$K$9,B996-1&lt;'Calculation Sheet Crop 1'!$L$9),"Late Season Stage",""))))</f>
        <v/>
      </c>
      <c r="D996">
        <f>IF(MONTH(B996)=1,'General Calculation'!$E$22,IF(MONTH(B996)=2,'General Calculation'!$F$22,IF(MONTH(B996)=3,'General Calculation'!$G$22,IF(MONTH(B996)=4,'General Calculation'!$H$22,IF(MONTH(B996)=5,'General Calculation'!$I$22,IF(MONTH(B996)=6,'General Calculation'!$J$22,IF(MONTH(B996)=7,'General Calculation'!$K$22,IF(MONTH(B996)=8,'General Calculation'!$L$22,IF(MONTH(B996)=9,'General Calculation'!$M$22,IF(MONTH(B996)=10,'General Calculation'!$N$22,IF(MONTH(B996)=11,'General Calculation'!$O$22,IF(MONTH(B996)=12,'General Calculation'!$P$22,""))))))))))))</f>
        <v>5.3311999999999999</v>
      </c>
      <c r="E996" t="str">
        <f>IF(C996="Initial Stage",'Calculation Sheet Crop 1'!$M$6,IF(C996="Crop Development Phase",'Calculation Sheet Crop 1'!$M$7,IF(C996="Mid Season",'Calculation Sheet Crop 1'!$M$8,IF(C996="Late Season Stage",'Calculation Sheet Crop 1'!$M$9,""))))</f>
        <v/>
      </c>
      <c r="F996">
        <f t="shared" si="196"/>
        <v>0</v>
      </c>
      <c r="P996">
        <f t="shared" si="197"/>
        <v>0</v>
      </c>
      <c r="Q996">
        <f t="shared" si="198"/>
        <v>0</v>
      </c>
      <c r="R996">
        <f t="shared" si="199"/>
        <v>0</v>
      </c>
      <c r="S996">
        <f t="shared" si="200"/>
        <v>0</v>
      </c>
      <c r="T996">
        <f t="shared" si="201"/>
        <v>0</v>
      </c>
      <c r="U996">
        <f t="shared" si="202"/>
        <v>0</v>
      </c>
      <c r="V996">
        <f t="shared" si="203"/>
        <v>0</v>
      </c>
      <c r="W996">
        <f t="shared" si="204"/>
        <v>0</v>
      </c>
      <c r="X996">
        <f t="shared" si="205"/>
        <v>0</v>
      </c>
      <c r="Y996">
        <f t="shared" si="206"/>
        <v>0</v>
      </c>
      <c r="Z996">
        <f t="shared" si="207"/>
        <v>0</v>
      </c>
      <c r="AA996">
        <f t="shared" si="208"/>
        <v>0</v>
      </c>
    </row>
    <row r="997" spans="2:27">
      <c r="B997" s="3">
        <v>43726</v>
      </c>
      <c r="C997" t="str">
        <f>IF(AND(B997&gt;='Calculation Sheet Crop 1'!$K$6,B997&lt;='Calculation Sheet Crop 1'!$L$6),"Initial Stage",IF(AND(B997+1&gt;'Calculation Sheet Crop 1'!$K$7,B997&lt;='Calculation Sheet Crop 1'!$L$7),"Crop Development Phase",IF(AND(B997+1&gt;'Calculation Sheet Crop 1'!$K$8,B997&lt;'Calculation Sheet Crop 1'!$L$8+1),"Mid Season",IF(AND(B997+1&gt;'Calculation Sheet Crop 1'!$K$9,B997-1&lt;'Calculation Sheet Crop 1'!$L$9),"Late Season Stage",""))))</f>
        <v/>
      </c>
      <c r="D997">
        <f>IF(MONTH(B997)=1,'General Calculation'!$E$22,IF(MONTH(B997)=2,'General Calculation'!$F$22,IF(MONTH(B997)=3,'General Calculation'!$G$22,IF(MONTH(B997)=4,'General Calculation'!$H$22,IF(MONTH(B997)=5,'General Calculation'!$I$22,IF(MONTH(B997)=6,'General Calculation'!$J$22,IF(MONTH(B997)=7,'General Calculation'!$K$22,IF(MONTH(B997)=8,'General Calculation'!$L$22,IF(MONTH(B997)=9,'General Calculation'!$M$22,IF(MONTH(B997)=10,'General Calculation'!$N$22,IF(MONTH(B997)=11,'General Calculation'!$O$22,IF(MONTH(B997)=12,'General Calculation'!$P$22,""))))))))))))</f>
        <v>5.3311999999999999</v>
      </c>
      <c r="E997" t="str">
        <f>IF(C997="Initial Stage",'Calculation Sheet Crop 1'!$M$6,IF(C997="Crop Development Phase",'Calculation Sheet Crop 1'!$M$7,IF(C997="Mid Season",'Calculation Sheet Crop 1'!$M$8,IF(C997="Late Season Stage",'Calculation Sheet Crop 1'!$M$9,""))))</f>
        <v/>
      </c>
      <c r="F997">
        <f t="shared" si="196"/>
        <v>0</v>
      </c>
      <c r="P997">
        <f t="shared" si="197"/>
        <v>0</v>
      </c>
      <c r="Q997">
        <f t="shared" si="198"/>
        <v>0</v>
      </c>
      <c r="R997">
        <f t="shared" si="199"/>
        <v>0</v>
      </c>
      <c r="S997">
        <f t="shared" si="200"/>
        <v>0</v>
      </c>
      <c r="T997">
        <f t="shared" si="201"/>
        <v>0</v>
      </c>
      <c r="U997">
        <f t="shared" si="202"/>
        <v>0</v>
      </c>
      <c r="V997">
        <f t="shared" si="203"/>
        <v>0</v>
      </c>
      <c r="W997">
        <f t="shared" si="204"/>
        <v>0</v>
      </c>
      <c r="X997">
        <f t="shared" si="205"/>
        <v>0</v>
      </c>
      <c r="Y997">
        <f t="shared" si="206"/>
        <v>0</v>
      </c>
      <c r="Z997">
        <f t="shared" si="207"/>
        <v>0</v>
      </c>
      <c r="AA997">
        <f t="shared" si="208"/>
        <v>0</v>
      </c>
    </row>
    <row r="998" spans="2:27">
      <c r="B998" s="3">
        <v>43727</v>
      </c>
      <c r="C998" t="str">
        <f>IF(AND(B998&gt;='Calculation Sheet Crop 1'!$K$6,B998&lt;='Calculation Sheet Crop 1'!$L$6),"Initial Stage",IF(AND(B998+1&gt;'Calculation Sheet Crop 1'!$K$7,B998&lt;='Calculation Sheet Crop 1'!$L$7),"Crop Development Phase",IF(AND(B998+1&gt;'Calculation Sheet Crop 1'!$K$8,B998&lt;'Calculation Sheet Crop 1'!$L$8+1),"Mid Season",IF(AND(B998+1&gt;'Calculation Sheet Crop 1'!$K$9,B998-1&lt;'Calculation Sheet Crop 1'!$L$9),"Late Season Stage",""))))</f>
        <v/>
      </c>
      <c r="D998">
        <f>IF(MONTH(B998)=1,'General Calculation'!$E$22,IF(MONTH(B998)=2,'General Calculation'!$F$22,IF(MONTH(B998)=3,'General Calculation'!$G$22,IF(MONTH(B998)=4,'General Calculation'!$H$22,IF(MONTH(B998)=5,'General Calculation'!$I$22,IF(MONTH(B998)=6,'General Calculation'!$J$22,IF(MONTH(B998)=7,'General Calculation'!$K$22,IF(MONTH(B998)=8,'General Calculation'!$L$22,IF(MONTH(B998)=9,'General Calculation'!$M$22,IF(MONTH(B998)=10,'General Calculation'!$N$22,IF(MONTH(B998)=11,'General Calculation'!$O$22,IF(MONTH(B998)=12,'General Calculation'!$P$22,""))))))))))))</f>
        <v>5.3311999999999999</v>
      </c>
      <c r="E998" t="str">
        <f>IF(C998="Initial Stage",'Calculation Sheet Crop 1'!$M$6,IF(C998="Crop Development Phase",'Calculation Sheet Crop 1'!$M$7,IF(C998="Mid Season",'Calculation Sheet Crop 1'!$M$8,IF(C998="Late Season Stage",'Calculation Sheet Crop 1'!$M$9,""))))</f>
        <v/>
      </c>
      <c r="F998">
        <f t="shared" si="196"/>
        <v>0</v>
      </c>
      <c r="P998">
        <f t="shared" si="197"/>
        <v>0</v>
      </c>
      <c r="Q998">
        <f t="shared" si="198"/>
        <v>0</v>
      </c>
      <c r="R998">
        <f t="shared" si="199"/>
        <v>0</v>
      </c>
      <c r="S998">
        <f t="shared" si="200"/>
        <v>0</v>
      </c>
      <c r="T998">
        <f t="shared" si="201"/>
        <v>0</v>
      </c>
      <c r="U998">
        <f t="shared" si="202"/>
        <v>0</v>
      </c>
      <c r="V998">
        <f t="shared" si="203"/>
        <v>0</v>
      </c>
      <c r="W998">
        <f t="shared" si="204"/>
        <v>0</v>
      </c>
      <c r="X998">
        <f t="shared" si="205"/>
        <v>0</v>
      </c>
      <c r="Y998">
        <f t="shared" si="206"/>
        <v>0</v>
      </c>
      <c r="Z998">
        <f t="shared" si="207"/>
        <v>0</v>
      </c>
      <c r="AA998">
        <f t="shared" si="208"/>
        <v>0</v>
      </c>
    </row>
    <row r="999" spans="2:27">
      <c r="B999" s="3">
        <v>43728</v>
      </c>
      <c r="C999" t="str">
        <f>IF(AND(B999&gt;='Calculation Sheet Crop 1'!$K$6,B999&lt;='Calculation Sheet Crop 1'!$L$6),"Initial Stage",IF(AND(B999+1&gt;'Calculation Sheet Crop 1'!$K$7,B999&lt;='Calculation Sheet Crop 1'!$L$7),"Crop Development Phase",IF(AND(B999+1&gt;'Calculation Sheet Crop 1'!$K$8,B999&lt;'Calculation Sheet Crop 1'!$L$8+1),"Mid Season",IF(AND(B999+1&gt;'Calculation Sheet Crop 1'!$K$9,B999-1&lt;'Calculation Sheet Crop 1'!$L$9),"Late Season Stage",""))))</f>
        <v/>
      </c>
      <c r="D999">
        <f>IF(MONTH(B999)=1,'General Calculation'!$E$22,IF(MONTH(B999)=2,'General Calculation'!$F$22,IF(MONTH(B999)=3,'General Calculation'!$G$22,IF(MONTH(B999)=4,'General Calculation'!$H$22,IF(MONTH(B999)=5,'General Calculation'!$I$22,IF(MONTH(B999)=6,'General Calculation'!$J$22,IF(MONTH(B999)=7,'General Calculation'!$K$22,IF(MONTH(B999)=8,'General Calculation'!$L$22,IF(MONTH(B999)=9,'General Calculation'!$M$22,IF(MONTH(B999)=10,'General Calculation'!$N$22,IF(MONTH(B999)=11,'General Calculation'!$O$22,IF(MONTH(B999)=12,'General Calculation'!$P$22,""))))))))))))</f>
        <v>5.3311999999999999</v>
      </c>
      <c r="E999" t="str">
        <f>IF(C999="Initial Stage",'Calculation Sheet Crop 1'!$M$6,IF(C999="Crop Development Phase",'Calculation Sheet Crop 1'!$M$7,IF(C999="Mid Season",'Calculation Sheet Crop 1'!$M$8,IF(C999="Late Season Stage",'Calculation Sheet Crop 1'!$M$9,""))))</f>
        <v/>
      </c>
      <c r="F999">
        <f t="shared" si="196"/>
        <v>0</v>
      </c>
      <c r="P999">
        <f t="shared" si="197"/>
        <v>0</v>
      </c>
      <c r="Q999">
        <f t="shared" si="198"/>
        <v>0</v>
      </c>
      <c r="R999">
        <f t="shared" si="199"/>
        <v>0</v>
      </c>
      <c r="S999">
        <f t="shared" si="200"/>
        <v>0</v>
      </c>
      <c r="T999">
        <f t="shared" si="201"/>
        <v>0</v>
      </c>
      <c r="U999">
        <f t="shared" si="202"/>
        <v>0</v>
      </c>
      <c r="V999">
        <f t="shared" si="203"/>
        <v>0</v>
      </c>
      <c r="W999">
        <f t="shared" si="204"/>
        <v>0</v>
      </c>
      <c r="X999">
        <f t="shared" si="205"/>
        <v>0</v>
      </c>
      <c r="Y999">
        <f t="shared" si="206"/>
        <v>0</v>
      </c>
      <c r="Z999">
        <f t="shared" si="207"/>
        <v>0</v>
      </c>
      <c r="AA999">
        <f t="shared" si="208"/>
        <v>0</v>
      </c>
    </row>
    <row r="1000" spans="2:27">
      <c r="B1000" s="3">
        <v>43729</v>
      </c>
      <c r="C1000" t="str">
        <f>IF(AND(B1000&gt;='Calculation Sheet Crop 1'!$K$6,B1000&lt;='Calculation Sheet Crop 1'!$L$6),"Initial Stage",IF(AND(B1000+1&gt;'Calculation Sheet Crop 1'!$K$7,B1000&lt;='Calculation Sheet Crop 1'!$L$7),"Crop Development Phase",IF(AND(B1000+1&gt;'Calculation Sheet Crop 1'!$K$8,B1000&lt;'Calculation Sheet Crop 1'!$L$8+1),"Mid Season",IF(AND(B1000+1&gt;'Calculation Sheet Crop 1'!$K$9,B1000-1&lt;'Calculation Sheet Crop 1'!$L$9),"Late Season Stage",""))))</f>
        <v/>
      </c>
      <c r="D1000">
        <f>IF(MONTH(B1000)=1,'General Calculation'!$E$22,IF(MONTH(B1000)=2,'General Calculation'!$F$22,IF(MONTH(B1000)=3,'General Calculation'!$G$22,IF(MONTH(B1000)=4,'General Calculation'!$H$22,IF(MONTH(B1000)=5,'General Calculation'!$I$22,IF(MONTH(B1000)=6,'General Calculation'!$J$22,IF(MONTH(B1000)=7,'General Calculation'!$K$22,IF(MONTH(B1000)=8,'General Calculation'!$L$22,IF(MONTH(B1000)=9,'General Calculation'!$M$22,IF(MONTH(B1000)=10,'General Calculation'!$N$22,IF(MONTH(B1000)=11,'General Calculation'!$O$22,IF(MONTH(B1000)=12,'General Calculation'!$P$22,""))))))))))))</f>
        <v>5.3311999999999999</v>
      </c>
      <c r="E1000" t="str">
        <f>IF(C1000="Initial Stage",'Calculation Sheet Crop 1'!$M$6,IF(C1000="Crop Development Phase",'Calculation Sheet Crop 1'!$M$7,IF(C1000="Mid Season",'Calculation Sheet Crop 1'!$M$8,IF(C1000="Late Season Stage",'Calculation Sheet Crop 1'!$M$9,""))))</f>
        <v/>
      </c>
      <c r="F1000">
        <f t="shared" si="196"/>
        <v>0</v>
      </c>
      <c r="P1000">
        <f t="shared" si="197"/>
        <v>0</v>
      </c>
      <c r="Q1000">
        <f t="shared" si="198"/>
        <v>0</v>
      </c>
      <c r="R1000">
        <f t="shared" si="199"/>
        <v>0</v>
      </c>
      <c r="S1000">
        <f t="shared" si="200"/>
        <v>0</v>
      </c>
      <c r="T1000">
        <f t="shared" si="201"/>
        <v>0</v>
      </c>
      <c r="U1000">
        <f t="shared" si="202"/>
        <v>0</v>
      </c>
      <c r="V1000">
        <f t="shared" si="203"/>
        <v>0</v>
      </c>
      <c r="W1000">
        <f t="shared" si="204"/>
        <v>0</v>
      </c>
      <c r="X1000">
        <f t="shared" si="205"/>
        <v>0</v>
      </c>
      <c r="Y1000">
        <f t="shared" si="206"/>
        <v>0</v>
      </c>
      <c r="Z1000">
        <f t="shared" si="207"/>
        <v>0</v>
      </c>
      <c r="AA1000">
        <f t="shared" si="208"/>
        <v>0</v>
      </c>
    </row>
    <row r="1001" spans="2:27">
      <c r="B1001" s="3">
        <v>43730</v>
      </c>
      <c r="C1001" t="str">
        <f>IF(AND(B1001&gt;='Calculation Sheet Crop 1'!$K$6,B1001&lt;='Calculation Sheet Crop 1'!$L$6),"Initial Stage",IF(AND(B1001+1&gt;'Calculation Sheet Crop 1'!$K$7,B1001&lt;='Calculation Sheet Crop 1'!$L$7),"Crop Development Phase",IF(AND(B1001+1&gt;'Calculation Sheet Crop 1'!$K$8,B1001&lt;'Calculation Sheet Crop 1'!$L$8+1),"Mid Season",IF(AND(B1001+1&gt;'Calculation Sheet Crop 1'!$K$9,B1001-1&lt;'Calculation Sheet Crop 1'!$L$9),"Late Season Stage",""))))</f>
        <v/>
      </c>
      <c r="D1001">
        <f>IF(MONTH(B1001)=1,'General Calculation'!$E$22,IF(MONTH(B1001)=2,'General Calculation'!$F$22,IF(MONTH(B1001)=3,'General Calculation'!$G$22,IF(MONTH(B1001)=4,'General Calculation'!$H$22,IF(MONTH(B1001)=5,'General Calculation'!$I$22,IF(MONTH(B1001)=6,'General Calculation'!$J$22,IF(MONTH(B1001)=7,'General Calculation'!$K$22,IF(MONTH(B1001)=8,'General Calculation'!$L$22,IF(MONTH(B1001)=9,'General Calculation'!$M$22,IF(MONTH(B1001)=10,'General Calculation'!$N$22,IF(MONTH(B1001)=11,'General Calculation'!$O$22,IF(MONTH(B1001)=12,'General Calculation'!$P$22,""))))))))))))</f>
        <v>5.3311999999999999</v>
      </c>
      <c r="E1001" t="str">
        <f>IF(C1001="Initial Stage",'Calculation Sheet Crop 1'!$M$6,IF(C1001="Crop Development Phase",'Calculation Sheet Crop 1'!$M$7,IF(C1001="Mid Season",'Calculation Sheet Crop 1'!$M$8,IF(C1001="Late Season Stage",'Calculation Sheet Crop 1'!$M$9,""))))</f>
        <v/>
      </c>
      <c r="F1001">
        <f t="shared" si="196"/>
        <v>0</v>
      </c>
      <c r="P1001">
        <f t="shared" si="197"/>
        <v>0</v>
      </c>
      <c r="Q1001">
        <f t="shared" si="198"/>
        <v>0</v>
      </c>
      <c r="R1001">
        <f t="shared" si="199"/>
        <v>0</v>
      </c>
      <c r="S1001">
        <f t="shared" si="200"/>
        <v>0</v>
      </c>
      <c r="T1001">
        <f t="shared" si="201"/>
        <v>0</v>
      </c>
      <c r="U1001">
        <f t="shared" si="202"/>
        <v>0</v>
      </c>
      <c r="V1001">
        <f t="shared" si="203"/>
        <v>0</v>
      </c>
      <c r="W1001">
        <f t="shared" si="204"/>
        <v>0</v>
      </c>
      <c r="X1001">
        <f t="shared" si="205"/>
        <v>0</v>
      </c>
      <c r="Y1001">
        <f t="shared" si="206"/>
        <v>0</v>
      </c>
      <c r="Z1001">
        <f t="shared" si="207"/>
        <v>0</v>
      </c>
      <c r="AA1001">
        <f t="shared" si="208"/>
        <v>0</v>
      </c>
    </row>
    <row r="1002" spans="2:27">
      <c r="B1002" s="3">
        <v>43731</v>
      </c>
      <c r="C1002" t="str">
        <f>IF(AND(B1002&gt;='Calculation Sheet Crop 1'!$K$6,B1002&lt;='Calculation Sheet Crop 1'!$L$6),"Initial Stage",IF(AND(B1002+1&gt;'Calculation Sheet Crop 1'!$K$7,B1002&lt;='Calculation Sheet Crop 1'!$L$7),"Crop Development Phase",IF(AND(B1002+1&gt;'Calculation Sheet Crop 1'!$K$8,B1002&lt;'Calculation Sheet Crop 1'!$L$8+1),"Mid Season",IF(AND(B1002+1&gt;'Calculation Sheet Crop 1'!$K$9,B1002-1&lt;'Calculation Sheet Crop 1'!$L$9),"Late Season Stage",""))))</f>
        <v/>
      </c>
      <c r="D1002">
        <f>IF(MONTH(B1002)=1,'General Calculation'!$E$22,IF(MONTH(B1002)=2,'General Calculation'!$F$22,IF(MONTH(B1002)=3,'General Calculation'!$G$22,IF(MONTH(B1002)=4,'General Calculation'!$H$22,IF(MONTH(B1002)=5,'General Calculation'!$I$22,IF(MONTH(B1002)=6,'General Calculation'!$J$22,IF(MONTH(B1002)=7,'General Calculation'!$K$22,IF(MONTH(B1002)=8,'General Calculation'!$L$22,IF(MONTH(B1002)=9,'General Calculation'!$M$22,IF(MONTH(B1002)=10,'General Calculation'!$N$22,IF(MONTH(B1002)=11,'General Calculation'!$O$22,IF(MONTH(B1002)=12,'General Calculation'!$P$22,""))))))))))))</f>
        <v>5.3311999999999999</v>
      </c>
      <c r="E1002" t="str">
        <f>IF(C1002="Initial Stage",'Calculation Sheet Crop 1'!$M$6,IF(C1002="Crop Development Phase",'Calculation Sheet Crop 1'!$M$7,IF(C1002="Mid Season",'Calculation Sheet Crop 1'!$M$8,IF(C1002="Late Season Stage",'Calculation Sheet Crop 1'!$M$9,""))))</f>
        <v/>
      </c>
      <c r="F1002">
        <f t="shared" si="196"/>
        <v>0</v>
      </c>
      <c r="P1002">
        <f t="shared" si="197"/>
        <v>0</v>
      </c>
      <c r="Q1002">
        <f t="shared" si="198"/>
        <v>0</v>
      </c>
      <c r="R1002">
        <f t="shared" si="199"/>
        <v>0</v>
      </c>
      <c r="S1002">
        <f t="shared" si="200"/>
        <v>0</v>
      </c>
      <c r="T1002">
        <f t="shared" si="201"/>
        <v>0</v>
      </c>
      <c r="U1002">
        <f t="shared" si="202"/>
        <v>0</v>
      </c>
      <c r="V1002">
        <f t="shared" si="203"/>
        <v>0</v>
      </c>
      <c r="W1002">
        <f t="shared" si="204"/>
        <v>0</v>
      </c>
      <c r="X1002">
        <f t="shared" si="205"/>
        <v>0</v>
      </c>
      <c r="Y1002">
        <f t="shared" si="206"/>
        <v>0</v>
      </c>
      <c r="Z1002">
        <f t="shared" si="207"/>
        <v>0</v>
      </c>
      <c r="AA1002">
        <f t="shared" si="208"/>
        <v>0</v>
      </c>
    </row>
    <row r="1003" spans="2:27">
      <c r="B1003" s="3">
        <v>43732</v>
      </c>
      <c r="C1003" t="str">
        <f>IF(AND(B1003&gt;='Calculation Sheet Crop 1'!$K$6,B1003&lt;='Calculation Sheet Crop 1'!$L$6),"Initial Stage",IF(AND(B1003+1&gt;'Calculation Sheet Crop 1'!$K$7,B1003&lt;='Calculation Sheet Crop 1'!$L$7),"Crop Development Phase",IF(AND(B1003+1&gt;'Calculation Sheet Crop 1'!$K$8,B1003&lt;'Calculation Sheet Crop 1'!$L$8+1),"Mid Season",IF(AND(B1003+1&gt;'Calculation Sheet Crop 1'!$K$9,B1003-1&lt;'Calculation Sheet Crop 1'!$L$9),"Late Season Stage",""))))</f>
        <v/>
      </c>
      <c r="D1003">
        <f>IF(MONTH(B1003)=1,'General Calculation'!$E$22,IF(MONTH(B1003)=2,'General Calculation'!$F$22,IF(MONTH(B1003)=3,'General Calculation'!$G$22,IF(MONTH(B1003)=4,'General Calculation'!$H$22,IF(MONTH(B1003)=5,'General Calculation'!$I$22,IF(MONTH(B1003)=6,'General Calculation'!$J$22,IF(MONTH(B1003)=7,'General Calculation'!$K$22,IF(MONTH(B1003)=8,'General Calculation'!$L$22,IF(MONTH(B1003)=9,'General Calculation'!$M$22,IF(MONTH(B1003)=10,'General Calculation'!$N$22,IF(MONTH(B1003)=11,'General Calculation'!$O$22,IF(MONTH(B1003)=12,'General Calculation'!$P$22,""))))))))))))</f>
        <v>5.3311999999999999</v>
      </c>
      <c r="E1003" t="str">
        <f>IF(C1003="Initial Stage",'Calculation Sheet Crop 1'!$M$6,IF(C1003="Crop Development Phase",'Calculation Sheet Crop 1'!$M$7,IF(C1003="Mid Season",'Calculation Sheet Crop 1'!$M$8,IF(C1003="Late Season Stage",'Calculation Sheet Crop 1'!$M$9,""))))</f>
        <v/>
      </c>
      <c r="F1003">
        <f t="shared" si="196"/>
        <v>0</v>
      </c>
      <c r="P1003">
        <f t="shared" si="197"/>
        <v>0</v>
      </c>
      <c r="Q1003">
        <f t="shared" si="198"/>
        <v>0</v>
      </c>
      <c r="R1003">
        <f t="shared" si="199"/>
        <v>0</v>
      </c>
      <c r="S1003">
        <f t="shared" si="200"/>
        <v>0</v>
      </c>
      <c r="T1003">
        <f t="shared" si="201"/>
        <v>0</v>
      </c>
      <c r="U1003">
        <f t="shared" si="202"/>
        <v>0</v>
      </c>
      <c r="V1003">
        <f t="shared" si="203"/>
        <v>0</v>
      </c>
      <c r="W1003">
        <f t="shared" si="204"/>
        <v>0</v>
      </c>
      <c r="X1003">
        <f t="shared" si="205"/>
        <v>0</v>
      </c>
      <c r="Y1003">
        <f t="shared" si="206"/>
        <v>0</v>
      </c>
      <c r="Z1003">
        <f t="shared" si="207"/>
        <v>0</v>
      </c>
      <c r="AA1003">
        <f t="shared" si="208"/>
        <v>0</v>
      </c>
    </row>
    <row r="1004" spans="2:27">
      <c r="B1004" s="3">
        <v>43733</v>
      </c>
      <c r="C1004" t="str">
        <f>IF(AND(B1004&gt;='Calculation Sheet Crop 1'!$K$6,B1004&lt;='Calculation Sheet Crop 1'!$L$6),"Initial Stage",IF(AND(B1004+1&gt;'Calculation Sheet Crop 1'!$K$7,B1004&lt;='Calculation Sheet Crop 1'!$L$7),"Crop Development Phase",IF(AND(B1004+1&gt;'Calculation Sheet Crop 1'!$K$8,B1004&lt;'Calculation Sheet Crop 1'!$L$8+1),"Mid Season",IF(AND(B1004+1&gt;'Calculation Sheet Crop 1'!$K$9,B1004-1&lt;'Calculation Sheet Crop 1'!$L$9),"Late Season Stage",""))))</f>
        <v/>
      </c>
      <c r="D1004">
        <f>IF(MONTH(B1004)=1,'General Calculation'!$E$22,IF(MONTH(B1004)=2,'General Calculation'!$F$22,IF(MONTH(B1004)=3,'General Calculation'!$G$22,IF(MONTH(B1004)=4,'General Calculation'!$H$22,IF(MONTH(B1004)=5,'General Calculation'!$I$22,IF(MONTH(B1004)=6,'General Calculation'!$J$22,IF(MONTH(B1004)=7,'General Calculation'!$K$22,IF(MONTH(B1004)=8,'General Calculation'!$L$22,IF(MONTH(B1004)=9,'General Calculation'!$M$22,IF(MONTH(B1004)=10,'General Calculation'!$N$22,IF(MONTH(B1004)=11,'General Calculation'!$O$22,IF(MONTH(B1004)=12,'General Calculation'!$P$22,""))))))))))))</f>
        <v>5.3311999999999999</v>
      </c>
      <c r="E1004" t="str">
        <f>IF(C1004="Initial Stage",'Calculation Sheet Crop 1'!$M$6,IF(C1004="Crop Development Phase",'Calculation Sheet Crop 1'!$M$7,IF(C1004="Mid Season",'Calculation Sheet Crop 1'!$M$8,IF(C1004="Late Season Stage",'Calculation Sheet Crop 1'!$M$9,""))))</f>
        <v/>
      </c>
      <c r="F1004">
        <f t="shared" si="196"/>
        <v>0</v>
      </c>
      <c r="P1004">
        <f t="shared" si="197"/>
        <v>0</v>
      </c>
      <c r="Q1004">
        <f t="shared" si="198"/>
        <v>0</v>
      </c>
      <c r="R1004">
        <f t="shared" si="199"/>
        <v>0</v>
      </c>
      <c r="S1004">
        <f t="shared" si="200"/>
        <v>0</v>
      </c>
      <c r="T1004">
        <f t="shared" si="201"/>
        <v>0</v>
      </c>
      <c r="U1004">
        <f t="shared" si="202"/>
        <v>0</v>
      </c>
      <c r="V1004">
        <f t="shared" si="203"/>
        <v>0</v>
      </c>
      <c r="W1004">
        <f t="shared" si="204"/>
        <v>0</v>
      </c>
      <c r="X1004">
        <f t="shared" si="205"/>
        <v>0</v>
      </c>
      <c r="Y1004">
        <f t="shared" si="206"/>
        <v>0</v>
      </c>
      <c r="Z1004">
        <f t="shared" si="207"/>
        <v>0</v>
      </c>
      <c r="AA1004">
        <f t="shared" si="208"/>
        <v>0</v>
      </c>
    </row>
    <row r="1005" spans="2:27">
      <c r="B1005" s="3">
        <v>43734</v>
      </c>
      <c r="C1005" t="str">
        <f>IF(AND(B1005&gt;='Calculation Sheet Crop 1'!$K$6,B1005&lt;='Calculation Sheet Crop 1'!$L$6),"Initial Stage",IF(AND(B1005+1&gt;'Calculation Sheet Crop 1'!$K$7,B1005&lt;='Calculation Sheet Crop 1'!$L$7),"Crop Development Phase",IF(AND(B1005+1&gt;'Calculation Sheet Crop 1'!$K$8,B1005&lt;'Calculation Sheet Crop 1'!$L$8+1),"Mid Season",IF(AND(B1005+1&gt;'Calculation Sheet Crop 1'!$K$9,B1005-1&lt;'Calculation Sheet Crop 1'!$L$9),"Late Season Stage",""))))</f>
        <v/>
      </c>
      <c r="D1005">
        <f>IF(MONTH(B1005)=1,'General Calculation'!$E$22,IF(MONTH(B1005)=2,'General Calculation'!$F$22,IF(MONTH(B1005)=3,'General Calculation'!$G$22,IF(MONTH(B1005)=4,'General Calculation'!$H$22,IF(MONTH(B1005)=5,'General Calculation'!$I$22,IF(MONTH(B1005)=6,'General Calculation'!$J$22,IF(MONTH(B1005)=7,'General Calculation'!$K$22,IF(MONTH(B1005)=8,'General Calculation'!$L$22,IF(MONTH(B1005)=9,'General Calculation'!$M$22,IF(MONTH(B1005)=10,'General Calculation'!$N$22,IF(MONTH(B1005)=11,'General Calculation'!$O$22,IF(MONTH(B1005)=12,'General Calculation'!$P$22,""))))))))))))</f>
        <v>5.3311999999999999</v>
      </c>
      <c r="E1005" t="str">
        <f>IF(C1005="Initial Stage",'Calculation Sheet Crop 1'!$M$6,IF(C1005="Crop Development Phase",'Calculation Sheet Crop 1'!$M$7,IF(C1005="Mid Season",'Calculation Sheet Crop 1'!$M$8,IF(C1005="Late Season Stage",'Calculation Sheet Crop 1'!$M$9,""))))</f>
        <v/>
      </c>
      <c r="F1005">
        <f t="shared" si="196"/>
        <v>0</v>
      </c>
      <c r="P1005">
        <f t="shared" si="197"/>
        <v>0</v>
      </c>
      <c r="Q1005">
        <f t="shared" si="198"/>
        <v>0</v>
      </c>
      <c r="R1005">
        <f t="shared" si="199"/>
        <v>0</v>
      </c>
      <c r="S1005">
        <f t="shared" si="200"/>
        <v>0</v>
      </c>
      <c r="T1005">
        <f t="shared" si="201"/>
        <v>0</v>
      </c>
      <c r="U1005">
        <f t="shared" si="202"/>
        <v>0</v>
      </c>
      <c r="V1005">
        <f t="shared" si="203"/>
        <v>0</v>
      </c>
      <c r="W1005">
        <f t="shared" si="204"/>
        <v>0</v>
      </c>
      <c r="X1005">
        <f t="shared" si="205"/>
        <v>0</v>
      </c>
      <c r="Y1005">
        <f t="shared" si="206"/>
        <v>0</v>
      </c>
      <c r="Z1005">
        <f t="shared" si="207"/>
        <v>0</v>
      </c>
      <c r="AA1005">
        <f t="shared" si="208"/>
        <v>0</v>
      </c>
    </row>
    <row r="1006" spans="2:27">
      <c r="B1006" s="3">
        <v>43735</v>
      </c>
      <c r="C1006" t="str">
        <f>IF(AND(B1006&gt;='Calculation Sheet Crop 1'!$K$6,B1006&lt;='Calculation Sheet Crop 1'!$L$6),"Initial Stage",IF(AND(B1006+1&gt;'Calculation Sheet Crop 1'!$K$7,B1006&lt;='Calculation Sheet Crop 1'!$L$7),"Crop Development Phase",IF(AND(B1006+1&gt;'Calculation Sheet Crop 1'!$K$8,B1006&lt;'Calculation Sheet Crop 1'!$L$8+1),"Mid Season",IF(AND(B1006+1&gt;'Calculation Sheet Crop 1'!$K$9,B1006-1&lt;'Calculation Sheet Crop 1'!$L$9),"Late Season Stage",""))))</f>
        <v/>
      </c>
      <c r="D1006">
        <f>IF(MONTH(B1006)=1,'General Calculation'!$E$22,IF(MONTH(B1006)=2,'General Calculation'!$F$22,IF(MONTH(B1006)=3,'General Calculation'!$G$22,IF(MONTH(B1006)=4,'General Calculation'!$H$22,IF(MONTH(B1006)=5,'General Calculation'!$I$22,IF(MONTH(B1006)=6,'General Calculation'!$J$22,IF(MONTH(B1006)=7,'General Calculation'!$K$22,IF(MONTH(B1006)=8,'General Calculation'!$L$22,IF(MONTH(B1006)=9,'General Calculation'!$M$22,IF(MONTH(B1006)=10,'General Calculation'!$N$22,IF(MONTH(B1006)=11,'General Calculation'!$O$22,IF(MONTH(B1006)=12,'General Calculation'!$P$22,""))))))))))))</f>
        <v>5.3311999999999999</v>
      </c>
      <c r="E1006" t="str">
        <f>IF(C1006="Initial Stage",'Calculation Sheet Crop 1'!$M$6,IF(C1006="Crop Development Phase",'Calculation Sheet Crop 1'!$M$7,IF(C1006="Mid Season",'Calculation Sheet Crop 1'!$M$8,IF(C1006="Late Season Stage",'Calculation Sheet Crop 1'!$M$9,""))))</f>
        <v/>
      </c>
      <c r="F1006">
        <f t="shared" si="196"/>
        <v>0</v>
      </c>
      <c r="P1006">
        <f t="shared" si="197"/>
        <v>0</v>
      </c>
      <c r="Q1006">
        <f t="shared" si="198"/>
        <v>0</v>
      </c>
      <c r="R1006">
        <f t="shared" si="199"/>
        <v>0</v>
      </c>
      <c r="S1006">
        <f t="shared" si="200"/>
        <v>0</v>
      </c>
      <c r="T1006">
        <f t="shared" si="201"/>
        <v>0</v>
      </c>
      <c r="U1006">
        <f t="shared" si="202"/>
        <v>0</v>
      </c>
      <c r="V1006">
        <f t="shared" si="203"/>
        <v>0</v>
      </c>
      <c r="W1006">
        <f t="shared" si="204"/>
        <v>0</v>
      </c>
      <c r="X1006">
        <f t="shared" si="205"/>
        <v>0</v>
      </c>
      <c r="Y1006">
        <f t="shared" si="206"/>
        <v>0</v>
      </c>
      <c r="Z1006">
        <f t="shared" si="207"/>
        <v>0</v>
      </c>
      <c r="AA1006">
        <f t="shared" si="208"/>
        <v>0</v>
      </c>
    </row>
    <row r="1007" spans="2:27">
      <c r="B1007" s="3">
        <v>43736</v>
      </c>
      <c r="C1007" t="str">
        <f>IF(AND(B1007&gt;='Calculation Sheet Crop 1'!$K$6,B1007&lt;='Calculation Sheet Crop 1'!$L$6),"Initial Stage",IF(AND(B1007+1&gt;'Calculation Sheet Crop 1'!$K$7,B1007&lt;='Calculation Sheet Crop 1'!$L$7),"Crop Development Phase",IF(AND(B1007+1&gt;'Calculation Sheet Crop 1'!$K$8,B1007&lt;'Calculation Sheet Crop 1'!$L$8+1),"Mid Season",IF(AND(B1007+1&gt;'Calculation Sheet Crop 1'!$K$9,B1007-1&lt;'Calculation Sheet Crop 1'!$L$9),"Late Season Stage",""))))</f>
        <v/>
      </c>
      <c r="D1007">
        <f>IF(MONTH(B1007)=1,'General Calculation'!$E$22,IF(MONTH(B1007)=2,'General Calculation'!$F$22,IF(MONTH(B1007)=3,'General Calculation'!$G$22,IF(MONTH(B1007)=4,'General Calculation'!$H$22,IF(MONTH(B1007)=5,'General Calculation'!$I$22,IF(MONTH(B1007)=6,'General Calculation'!$J$22,IF(MONTH(B1007)=7,'General Calculation'!$K$22,IF(MONTH(B1007)=8,'General Calculation'!$L$22,IF(MONTH(B1007)=9,'General Calculation'!$M$22,IF(MONTH(B1007)=10,'General Calculation'!$N$22,IF(MONTH(B1007)=11,'General Calculation'!$O$22,IF(MONTH(B1007)=12,'General Calculation'!$P$22,""))))))))))))</f>
        <v>5.3311999999999999</v>
      </c>
      <c r="E1007" t="str">
        <f>IF(C1007="Initial Stage",'Calculation Sheet Crop 1'!$M$6,IF(C1007="Crop Development Phase",'Calculation Sheet Crop 1'!$M$7,IF(C1007="Mid Season",'Calculation Sheet Crop 1'!$M$8,IF(C1007="Late Season Stage",'Calculation Sheet Crop 1'!$M$9,""))))</f>
        <v/>
      </c>
      <c r="F1007">
        <f t="shared" si="196"/>
        <v>0</v>
      </c>
      <c r="P1007">
        <f t="shared" si="197"/>
        <v>0</v>
      </c>
      <c r="Q1007">
        <f t="shared" si="198"/>
        <v>0</v>
      </c>
      <c r="R1007">
        <f t="shared" si="199"/>
        <v>0</v>
      </c>
      <c r="S1007">
        <f t="shared" si="200"/>
        <v>0</v>
      </c>
      <c r="T1007">
        <f t="shared" si="201"/>
        <v>0</v>
      </c>
      <c r="U1007">
        <f t="shared" si="202"/>
        <v>0</v>
      </c>
      <c r="V1007">
        <f t="shared" si="203"/>
        <v>0</v>
      </c>
      <c r="W1007">
        <f t="shared" si="204"/>
        <v>0</v>
      </c>
      <c r="X1007">
        <f t="shared" si="205"/>
        <v>0</v>
      </c>
      <c r="Y1007">
        <f t="shared" si="206"/>
        <v>0</v>
      </c>
      <c r="Z1007">
        <f t="shared" si="207"/>
        <v>0</v>
      </c>
      <c r="AA1007">
        <f t="shared" si="208"/>
        <v>0</v>
      </c>
    </row>
    <row r="1008" spans="2:27">
      <c r="B1008" s="3">
        <v>43737</v>
      </c>
      <c r="C1008" t="str">
        <f>IF(AND(B1008&gt;='Calculation Sheet Crop 1'!$K$6,B1008&lt;='Calculation Sheet Crop 1'!$L$6),"Initial Stage",IF(AND(B1008+1&gt;'Calculation Sheet Crop 1'!$K$7,B1008&lt;='Calculation Sheet Crop 1'!$L$7),"Crop Development Phase",IF(AND(B1008+1&gt;'Calculation Sheet Crop 1'!$K$8,B1008&lt;'Calculation Sheet Crop 1'!$L$8+1),"Mid Season",IF(AND(B1008+1&gt;'Calculation Sheet Crop 1'!$K$9,B1008-1&lt;'Calculation Sheet Crop 1'!$L$9),"Late Season Stage",""))))</f>
        <v/>
      </c>
      <c r="D1008">
        <f>IF(MONTH(B1008)=1,'General Calculation'!$E$22,IF(MONTH(B1008)=2,'General Calculation'!$F$22,IF(MONTH(B1008)=3,'General Calculation'!$G$22,IF(MONTH(B1008)=4,'General Calculation'!$H$22,IF(MONTH(B1008)=5,'General Calculation'!$I$22,IF(MONTH(B1008)=6,'General Calculation'!$J$22,IF(MONTH(B1008)=7,'General Calculation'!$K$22,IF(MONTH(B1008)=8,'General Calculation'!$L$22,IF(MONTH(B1008)=9,'General Calculation'!$M$22,IF(MONTH(B1008)=10,'General Calculation'!$N$22,IF(MONTH(B1008)=11,'General Calculation'!$O$22,IF(MONTH(B1008)=12,'General Calculation'!$P$22,""))))))))))))</f>
        <v>5.3311999999999999</v>
      </c>
      <c r="E1008" t="str">
        <f>IF(C1008="Initial Stage",'Calculation Sheet Crop 1'!$M$6,IF(C1008="Crop Development Phase",'Calculation Sheet Crop 1'!$M$7,IF(C1008="Mid Season",'Calculation Sheet Crop 1'!$M$8,IF(C1008="Late Season Stage",'Calculation Sheet Crop 1'!$M$9,""))))</f>
        <v/>
      </c>
      <c r="F1008">
        <f t="shared" si="196"/>
        <v>0</v>
      </c>
      <c r="P1008">
        <f t="shared" si="197"/>
        <v>0</v>
      </c>
      <c r="Q1008">
        <f t="shared" si="198"/>
        <v>0</v>
      </c>
      <c r="R1008">
        <f t="shared" si="199"/>
        <v>0</v>
      </c>
      <c r="S1008">
        <f t="shared" si="200"/>
        <v>0</v>
      </c>
      <c r="T1008">
        <f t="shared" si="201"/>
        <v>0</v>
      </c>
      <c r="U1008">
        <f t="shared" si="202"/>
        <v>0</v>
      </c>
      <c r="V1008">
        <f t="shared" si="203"/>
        <v>0</v>
      </c>
      <c r="W1008">
        <f t="shared" si="204"/>
        <v>0</v>
      </c>
      <c r="X1008">
        <f t="shared" si="205"/>
        <v>0</v>
      </c>
      <c r="Y1008">
        <f t="shared" si="206"/>
        <v>0</v>
      </c>
      <c r="Z1008">
        <f t="shared" si="207"/>
        <v>0</v>
      </c>
      <c r="AA1008">
        <f t="shared" si="208"/>
        <v>0</v>
      </c>
    </row>
    <row r="1009" spans="2:27">
      <c r="B1009" s="3">
        <v>43738</v>
      </c>
      <c r="C1009" t="str">
        <f>IF(AND(B1009&gt;='Calculation Sheet Crop 1'!$K$6,B1009&lt;='Calculation Sheet Crop 1'!$L$6),"Initial Stage",IF(AND(B1009+1&gt;'Calculation Sheet Crop 1'!$K$7,B1009&lt;='Calculation Sheet Crop 1'!$L$7),"Crop Development Phase",IF(AND(B1009+1&gt;'Calculation Sheet Crop 1'!$K$8,B1009&lt;'Calculation Sheet Crop 1'!$L$8+1),"Mid Season",IF(AND(B1009+1&gt;'Calculation Sheet Crop 1'!$K$9,B1009-1&lt;'Calculation Sheet Crop 1'!$L$9),"Late Season Stage",""))))</f>
        <v/>
      </c>
      <c r="D1009">
        <f>IF(MONTH(B1009)=1,'General Calculation'!$E$22,IF(MONTH(B1009)=2,'General Calculation'!$F$22,IF(MONTH(B1009)=3,'General Calculation'!$G$22,IF(MONTH(B1009)=4,'General Calculation'!$H$22,IF(MONTH(B1009)=5,'General Calculation'!$I$22,IF(MONTH(B1009)=6,'General Calculation'!$J$22,IF(MONTH(B1009)=7,'General Calculation'!$K$22,IF(MONTH(B1009)=8,'General Calculation'!$L$22,IF(MONTH(B1009)=9,'General Calculation'!$M$22,IF(MONTH(B1009)=10,'General Calculation'!$N$22,IF(MONTH(B1009)=11,'General Calculation'!$O$22,IF(MONTH(B1009)=12,'General Calculation'!$P$22,""))))))))))))</f>
        <v>5.3311999999999999</v>
      </c>
      <c r="E1009" t="str">
        <f>IF(C1009="Initial Stage",'Calculation Sheet Crop 1'!$M$6,IF(C1009="Crop Development Phase",'Calculation Sheet Crop 1'!$M$7,IF(C1009="Mid Season",'Calculation Sheet Crop 1'!$M$8,IF(C1009="Late Season Stage",'Calculation Sheet Crop 1'!$M$9,""))))</f>
        <v/>
      </c>
      <c r="F1009">
        <f t="shared" si="196"/>
        <v>0</v>
      </c>
      <c r="P1009">
        <f t="shared" si="197"/>
        <v>0</v>
      </c>
      <c r="Q1009">
        <f t="shared" si="198"/>
        <v>0</v>
      </c>
      <c r="R1009">
        <f t="shared" si="199"/>
        <v>0</v>
      </c>
      <c r="S1009">
        <f t="shared" si="200"/>
        <v>0</v>
      </c>
      <c r="T1009">
        <f t="shared" si="201"/>
        <v>0</v>
      </c>
      <c r="U1009">
        <f t="shared" si="202"/>
        <v>0</v>
      </c>
      <c r="V1009">
        <f t="shared" si="203"/>
        <v>0</v>
      </c>
      <c r="W1009">
        <f t="shared" si="204"/>
        <v>0</v>
      </c>
      <c r="X1009">
        <f t="shared" si="205"/>
        <v>0</v>
      </c>
      <c r="Y1009">
        <f t="shared" si="206"/>
        <v>0</v>
      </c>
      <c r="Z1009">
        <f t="shared" si="207"/>
        <v>0</v>
      </c>
      <c r="AA1009">
        <f t="shared" si="208"/>
        <v>0</v>
      </c>
    </row>
    <row r="1010" spans="2:27">
      <c r="B1010" s="3">
        <v>43739</v>
      </c>
      <c r="C1010" t="str">
        <f>IF(AND(B1010&gt;='Calculation Sheet Crop 1'!$K$6,B1010&lt;='Calculation Sheet Crop 1'!$L$6),"Initial Stage",IF(AND(B1010+1&gt;'Calculation Sheet Crop 1'!$K$7,B1010&lt;='Calculation Sheet Crop 1'!$L$7),"Crop Development Phase",IF(AND(B1010+1&gt;'Calculation Sheet Crop 1'!$K$8,B1010&lt;'Calculation Sheet Crop 1'!$L$8+1),"Mid Season",IF(AND(B1010+1&gt;'Calculation Sheet Crop 1'!$K$9,B1010-1&lt;'Calculation Sheet Crop 1'!$L$9),"Late Season Stage",""))))</f>
        <v/>
      </c>
      <c r="D1010">
        <f>IF(MONTH(B1010)=1,'General Calculation'!$E$22,IF(MONTH(B1010)=2,'General Calculation'!$F$22,IF(MONTH(B1010)=3,'General Calculation'!$G$22,IF(MONTH(B1010)=4,'General Calculation'!$H$22,IF(MONTH(B1010)=5,'General Calculation'!$I$22,IF(MONTH(B1010)=6,'General Calculation'!$J$22,IF(MONTH(B1010)=7,'General Calculation'!$K$22,IF(MONTH(B1010)=8,'General Calculation'!$L$22,IF(MONTH(B1010)=9,'General Calculation'!$M$22,IF(MONTH(B1010)=10,'General Calculation'!$N$22,IF(MONTH(B1010)=11,'General Calculation'!$O$22,IF(MONTH(B1010)=12,'General Calculation'!$P$22,""))))))))))))</f>
        <v>5.2650000000000006</v>
      </c>
      <c r="E1010" t="str">
        <f>IF(C1010="Initial Stage",'Calculation Sheet Crop 1'!$M$6,IF(C1010="Crop Development Phase",'Calculation Sheet Crop 1'!$M$7,IF(C1010="Mid Season",'Calculation Sheet Crop 1'!$M$8,IF(C1010="Late Season Stage",'Calculation Sheet Crop 1'!$M$9,""))))</f>
        <v/>
      </c>
      <c r="F1010">
        <f t="shared" si="196"/>
        <v>0</v>
      </c>
      <c r="P1010">
        <f t="shared" si="197"/>
        <v>0</v>
      </c>
      <c r="Q1010">
        <f t="shared" si="198"/>
        <v>0</v>
      </c>
      <c r="R1010">
        <f t="shared" si="199"/>
        <v>0</v>
      </c>
      <c r="S1010">
        <f t="shared" si="200"/>
        <v>0</v>
      </c>
      <c r="T1010">
        <f t="shared" si="201"/>
        <v>0</v>
      </c>
      <c r="U1010">
        <f t="shared" si="202"/>
        <v>0</v>
      </c>
      <c r="V1010">
        <f t="shared" si="203"/>
        <v>0</v>
      </c>
      <c r="W1010">
        <f t="shared" si="204"/>
        <v>0</v>
      </c>
      <c r="X1010">
        <f t="shared" si="205"/>
        <v>0</v>
      </c>
      <c r="Y1010">
        <f t="shared" si="206"/>
        <v>0</v>
      </c>
      <c r="Z1010">
        <f t="shared" si="207"/>
        <v>0</v>
      </c>
      <c r="AA1010">
        <f t="shared" si="208"/>
        <v>0</v>
      </c>
    </row>
    <row r="1011" spans="2:27">
      <c r="B1011" s="3">
        <v>43740</v>
      </c>
      <c r="C1011" t="str">
        <f>IF(AND(B1011&gt;='Calculation Sheet Crop 1'!$K$6,B1011&lt;='Calculation Sheet Crop 1'!$L$6),"Initial Stage",IF(AND(B1011+1&gt;'Calculation Sheet Crop 1'!$K$7,B1011&lt;='Calculation Sheet Crop 1'!$L$7),"Crop Development Phase",IF(AND(B1011+1&gt;'Calculation Sheet Crop 1'!$K$8,B1011&lt;'Calculation Sheet Crop 1'!$L$8+1),"Mid Season",IF(AND(B1011+1&gt;'Calculation Sheet Crop 1'!$K$9,B1011-1&lt;'Calculation Sheet Crop 1'!$L$9),"Late Season Stage",""))))</f>
        <v/>
      </c>
      <c r="D1011">
        <f>IF(MONTH(B1011)=1,'General Calculation'!$E$22,IF(MONTH(B1011)=2,'General Calculation'!$F$22,IF(MONTH(B1011)=3,'General Calculation'!$G$22,IF(MONTH(B1011)=4,'General Calculation'!$H$22,IF(MONTH(B1011)=5,'General Calculation'!$I$22,IF(MONTH(B1011)=6,'General Calculation'!$J$22,IF(MONTH(B1011)=7,'General Calculation'!$K$22,IF(MONTH(B1011)=8,'General Calculation'!$L$22,IF(MONTH(B1011)=9,'General Calculation'!$M$22,IF(MONTH(B1011)=10,'General Calculation'!$N$22,IF(MONTH(B1011)=11,'General Calculation'!$O$22,IF(MONTH(B1011)=12,'General Calculation'!$P$22,""))))))))))))</f>
        <v>5.2650000000000006</v>
      </c>
      <c r="E1011" t="str">
        <f>IF(C1011="Initial Stage",'Calculation Sheet Crop 1'!$M$6,IF(C1011="Crop Development Phase",'Calculation Sheet Crop 1'!$M$7,IF(C1011="Mid Season",'Calculation Sheet Crop 1'!$M$8,IF(C1011="Late Season Stage",'Calculation Sheet Crop 1'!$M$9,""))))</f>
        <v/>
      </c>
      <c r="F1011">
        <f t="shared" si="196"/>
        <v>0</v>
      </c>
      <c r="P1011">
        <f t="shared" si="197"/>
        <v>0</v>
      </c>
      <c r="Q1011">
        <f t="shared" si="198"/>
        <v>0</v>
      </c>
      <c r="R1011">
        <f t="shared" si="199"/>
        <v>0</v>
      </c>
      <c r="S1011">
        <f t="shared" si="200"/>
        <v>0</v>
      </c>
      <c r="T1011">
        <f t="shared" si="201"/>
        <v>0</v>
      </c>
      <c r="U1011">
        <f t="shared" si="202"/>
        <v>0</v>
      </c>
      <c r="V1011">
        <f t="shared" si="203"/>
        <v>0</v>
      </c>
      <c r="W1011">
        <f t="shared" si="204"/>
        <v>0</v>
      </c>
      <c r="X1011">
        <f t="shared" si="205"/>
        <v>0</v>
      </c>
      <c r="Y1011">
        <f t="shared" si="206"/>
        <v>0</v>
      </c>
      <c r="Z1011">
        <f t="shared" si="207"/>
        <v>0</v>
      </c>
      <c r="AA1011">
        <f t="shared" si="208"/>
        <v>0</v>
      </c>
    </row>
    <row r="1012" spans="2:27">
      <c r="B1012" s="3">
        <v>43741</v>
      </c>
      <c r="C1012" t="str">
        <f>IF(AND(B1012&gt;='Calculation Sheet Crop 1'!$K$6,B1012&lt;='Calculation Sheet Crop 1'!$L$6),"Initial Stage",IF(AND(B1012+1&gt;'Calculation Sheet Crop 1'!$K$7,B1012&lt;='Calculation Sheet Crop 1'!$L$7),"Crop Development Phase",IF(AND(B1012+1&gt;'Calculation Sheet Crop 1'!$K$8,B1012&lt;'Calculation Sheet Crop 1'!$L$8+1),"Mid Season",IF(AND(B1012+1&gt;'Calculation Sheet Crop 1'!$K$9,B1012-1&lt;'Calculation Sheet Crop 1'!$L$9),"Late Season Stage",""))))</f>
        <v/>
      </c>
      <c r="D1012">
        <f>IF(MONTH(B1012)=1,'General Calculation'!$E$22,IF(MONTH(B1012)=2,'General Calculation'!$F$22,IF(MONTH(B1012)=3,'General Calculation'!$G$22,IF(MONTH(B1012)=4,'General Calculation'!$H$22,IF(MONTH(B1012)=5,'General Calculation'!$I$22,IF(MONTH(B1012)=6,'General Calculation'!$J$22,IF(MONTH(B1012)=7,'General Calculation'!$K$22,IF(MONTH(B1012)=8,'General Calculation'!$L$22,IF(MONTH(B1012)=9,'General Calculation'!$M$22,IF(MONTH(B1012)=10,'General Calculation'!$N$22,IF(MONTH(B1012)=11,'General Calculation'!$O$22,IF(MONTH(B1012)=12,'General Calculation'!$P$22,""))))))))))))</f>
        <v>5.2650000000000006</v>
      </c>
      <c r="E1012" t="str">
        <f>IF(C1012="Initial Stage",'Calculation Sheet Crop 1'!$M$6,IF(C1012="Crop Development Phase",'Calculation Sheet Crop 1'!$M$7,IF(C1012="Mid Season",'Calculation Sheet Crop 1'!$M$8,IF(C1012="Late Season Stage",'Calculation Sheet Crop 1'!$M$9,""))))</f>
        <v/>
      </c>
      <c r="F1012">
        <f t="shared" si="196"/>
        <v>0</v>
      </c>
      <c r="P1012">
        <f t="shared" si="197"/>
        <v>0</v>
      </c>
      <c r="Q1012">
        <f t="shared" si="198"/>
        <v>0</v>
      </c>
      <c r="R1012">
        <f t="shared" si="199"/>
        <v>0</v>
      </c>
      <c r="S1012">
        <f t="shared" si="200"/>
        <v>0</v>
      </c>
      <c r="T1012">
        <f t="shared" si="201"/>
        <v>0</v>
      </c>
      <c r="U1012">
        <f t="shared" si="202"/>
        <v>0</v>
      </c>
      <c r="V1012">
        <f t="shared" si="203"/>
        <v>0</v>
      </c>
      <c r="W1012">
        <f t="shared" si="204"/>
        <v>0</v>
      </c>
      <c r="X1012">
        <f t="shared" si="205"/>
        <v>0</v>
      </c>
      <c r="Y1012">
        <f t="shared" si="206"/>
        <v>0</v>
      </c>
      <c r="Z1012">
        <f t="shared" si="207"/>
        <v>0</v>
      </c>
      <c r="AA1012">
        <f t="shared" si="208"/>
        <v>0</v>
      </c>
    </row>
    <row r="1013" spans="2:27">
      <c r="B1013" s="3">
        <v>43742</v>
      </c>
      <c r="C1013" t="str">
        <f>IF(AND(B1013&gt;='Calculation Sheet Crop 1'!$K$6,B1013&lt;='Calculation Sheet Crop 1'!$L$6),"Initial Stage",IF(AND(B1013+1&gt;'Calculation Sheet Crop 1'!$K$7,B1013&lt;='Calculation Sheet Crop 1'!$L$7),"Crop Development Phase",IF(AND(B1013+1&gt;'Calculation Sheet Crop 1'!$K$8,B1013&lt;'Calculation Sheet Crop 1'!$L$8+1),"Mid Season",IF(AND(B1013+1&gt;'Calculation Sheet Crop 1'!$K$9,B1013-1&lt;'Calculation Sheet Crop 1'!$L$9),"Late Season Stage",""))))</f>
        <v/>
      </c>
      <c r="D1013">
        <f>IF(MONTH(B1013)=1,'General Calculation'!$E$22,IF(MONTH(B1013)=2,'General Calculation'!$F$22,IF(MONTH(B1013)=3,'General Calculation'!$G$22,IF(MONTH(B1013)=4,'General Calculation'!$H$22,IF(MONTH(B1013)=5,'General Calculation'!$I$22,IF(MONTH(B1013)=6,'General Calculation'!$J$22,IF(MONTH(B1013)=7,'General Calculation'!$K$22,IF(MONTH(B1013)=8,'General Calculation'!$L$22,IF(MONTH(B1013)=9,'General Calculation'!$M$22,IF(MONTH(B1013)=10,'General Calculation'!$N$22,IF(MONTH(B1013)=11,'General Calculation'!$O$22,IF(MONTH(B1013)=12,'General Calculation'!$P$22,""))))))))))))</f>
        <v>5.2650000000000006</v>
      </c>
      <c r="E1013" t="str">
        <f>IF(C1013="Initial Stage",'Calculation Sheet Crop 1'!$M$6,IF(C1013="Crop Development Phase",'Calculation Sheet Crop 1'!$M$7,IF(C1013="Mid Season",'Calculation Sheet Crop 1'!$M$8,IF(C1013="Late Season Stage",'Calculation Sheet Crop 1'!$M$9,""))))</f>
        <v/>
      </c>
      <c r="F1013">
        <f t="shared" si="196"/>
        <v>0</v>
      </c>
      <c r="P1013">
        <f t="shared" si="197"/>
        <v>0</v>
      </c>
      <c r="Q1013">
        <f t="shared" si="198"/>
        <v>0</v>
      </c>
      <c r="R1013">
        <f t="shared" si="199"/>
        <v>0</v>
      </c>
      <c r="S1013">
        <f t="shared" si="200"/>
        <v>0</v>
      </c>
      <c r="T1013">
        <f t="shared" si="201"/>
        <v>0</v>
      </c>
      <c r="U1013">
        <f t="shared" si="202"/>
        <v>0</v>
      </c>
      <c r="V1013">
        <f t="shared" si="203"/>
        <v>0</v>
      </c>
      <c r="W1013">
        <f t="shared" si="204"/>
        <v>0</v>
      </c>
      <c r="X1013">
        <f t="shared" si="205"/>
        <v>0</v>
      </c>
      <c r="Y1013">
        <f t="shared" si="206"/>
        <v>0</v>
      </c>
      <c r="Z1013">
        <f t="shared" si="207"/>
        <v>0</v>
      </c>
      <c r="AA1013">
        <f t="shared" si="208"/>
        <v>0</v>
      </c>
    </row>
    <row r="1014" spans="2:27">
      <c r="B1014" s="3">
        <v>43743</v>
      </c>
      <c r="C1014" t="str">
        <f>IF(AND(B1014&gt;='Calculation Sheet Crop 1'!$K$6,B1014&lt;='Calculation Sheet Crop 1'!$L$6),"Initial Stage",IF(AND(B1014+1&gt;'Calculation Sheet Crop 1'!$K$7,B1014&lt;='Calculation Sheet Crop 1'!$L$7),"Crop Development Phase",IF(AND(B1014+1&gt;'Calculation Sheet Crop 1'!$K$8,B1014&lt;'Calculation Sheet Crop 1'!$L$8+1),"Mid Season",IF(AND(B1014+1&gt;'Calculation Sheet Crop 1'!$K$9,B1014-1&lt;'Calculation Sheet Crop 1'!$L$9),"Late Season Stage",""))))</f>
        <v/>
      </c>
      <c r="D1014">
        <f>IF(MONTH(B1014)=1,'General Calculation'!$E$22,IF(MONTH(B1014)=2,'General Calculation'!$F$22,IF(MONTH(B1014)=3,'General Calculation'!$G$22,IF(MONTH(B1014)=4,'General Calculation'!$H$22,IF(MONTH(B1014)=5,'General Calculation'!$I$22,IF(MONTH(B1014)=6,'General Calculation'!$J$22,IF(MONTH(B1014)=7,'General Calculation'!$K$22,IF(MONTH(B1014)=8,'General Calculation'!$L$22,IF(MONTH(B1014)=9,'General Calculation'!$M$22,IF(MONTH(B1014)=10,'General Calculation'!$N$22,IF(MONTH(B1014)=11,'General Calculation'!$O$22,IF(MONTH(B1014)=12,'General Calculation'!$P$22,""))))))))))))</f>
        <v>5.2650000000000006</v>
      </c>
      <c r="E1014" t="str">
        <f>IF(C1014="Initial Stage",'Calculation Sheet Crop 1'!$M$6,IF(C1014="Crop Development Phase",'Calculation Sheet Crop 1'!$M$7,IF(C1014="Mid Season",'Calculation Sheet Crop 1'!$M$8,IF(C1014="Late Season Stage",'Calculation Sheet Crop 1'!$M$9,""))))</f>
        <v/>
      </c>
      <c r="F1014">
        <f t="shared" si="196"/>
        <v>0</v>
      </c>
      <c r="P1014">
        <f t="shared" si="197"/>
        <v>0</v>
      </c>
      <c r="Q1014">
        <f t="shared" si="198"/>
        <v>0</v>
      </c>
      <c r="R1014">
        <f t="shared" si="199"/>
        <v>0</v>
      </c>
      <c r="S1014">
        <f t="shared" si="200"/>
        <v>0</v>
      </c>
      <c r="T1014">
        <f t="shared" si="201"/>
        <v>0</v>
      </c>
      <c r="U1014">
        <f t="shared" si="202"/>
        <v>0</v>
      </c>
      <c r="V1014">
        <f t="shared" si="203"/>
        <v>0</v>
      </c>
      <c r="W1014">
        <f t="shared" si="204"/>
        <v>0</v>
      </c>
      <c r="X1014">
        <f t="shared" si="205"/>
        <v>0</v>
      </c>
      <c r="Y1014">
        <f t="shared" si="206"/>
        <v>0</v>
      </c>
      <c r="Z1014">
        <f t="shared" si="207"/>
        <v>0</v>
      </c>
      <c r="AA1014">
        <f t="shared" si="208"/>
        <v>0</v>
      </c>
    </row>
    <row r="1015" spans="2:27">
      <c r="B1015" s="3">
        <v>43744</v>
      </c>
      <c r="C1015" t="str">
        <f>IF(AND(B1015&gt;='Calculation Sheet Crop 1'!$K$6,B1015&lt;='Calculation Sheet Crop 1'!$L$6),"Initial Stage",IF(AND(B1015+1&gt;'Calculation Sheet Crop 1'!$K$7,B1015&lt;='Calculation Sheet Crop 1'!$L$7),"Crop Development Phase",IF(AND(B1015+1&gt;'Calculation Sheet Crop 1'!$K$8,B1015&lt;'Calculation Sheet Crop 1'!$L$8+1),"Mid Season",IF(AND(B1015+1&gt;'Calculation Sheet Crop 1'!$K$9,B1015-1&lt;'Calculation Sheet Crop 1'!$L$9),"Late Season Stage",""))))</f>
        <v/>
      </c>
      <c r="D1015">
        <f>IF(MONTH(B1015)=1,'General Calculation'!$E$22,IF(MONTH(B1015)=2,'General Calculation'!$F$22,IF(MONTH(B1015)=3,'General Calculation'!$G$22,IF(MONTH(B1015)=4,'General Calculation'!$H$22,IF(MONTH(B1015)=5,'General Calculation'!$I$22,IF(MONTH(B1015)=6,'General Calculation'!$J$22,IF(MONTH(B1015)=7,'General Calculation'!$K$22,IF(MONTH(B1015)=8,'General Calculation'!$L$22,IF(MONTH(B1015)=9,'General Calculation'!$M$22,IF(MONTH(B1015)=10,'General Calculation'!$N$22,IF(MONTH(B1015)=11,'General Calculation'!$O$22,IF(MONTH(B1015)=12,'General Calculation'!$P$22,""))))))))))))</f>
        <v>5.2650000000000006</v>
      </c>
      <c r="E1015" t="str">
        <f>IF(C1015="Initial Stage",'Calculation Sheet Crop 1'!$M$6,IF(C1015="Crop Development Phase",'Calculation Sheet Crop 1'!$M$7,IF(C1015="Mid Season",'Calculation Sheet Crop 1'!$M$8,IF(C1015="Late Season Stage",'Calculation Sheet Crop 1'!$M$9,""))))</f>
        <v/>
      </c>
      <c r="F1015">
        <f t="shared" si="196"/>
        <v>0</v>
      </c>
      <c r="P1015">
        <f t="shared" si="197"/>
        <v>0</v>
      </c>
      <c r="Q1015">
        <f t="shared" si="198"/>
        <v>0</v>
      </c>
      <c r="R1015">
        <f t="shared" si="199"/>
        <v>0</v>
      </c>
      <c r="S1015">
        <f t="shared" si="200"/>
        <v>0</v>
      </c>
      <c r="T1015">
        <f t="shared" si="201"/>
        <v>0</v>
      </c>
      <c r="U1015">
        <f t="shared" si="202"/>
        <v>0</v>
      </c>
      <c r="V1015">
        <f t="shared" si="203"/>
        <v>0</v>
      </c>
      <c r="W1015">
        <f t="shared" si="204"/>
        <v>0</v>
      </c>
      <c r="X1015">
        <f t="shared" si="205"/>
        <v>0</v>
      </c>
      <c r="Y1015">
        <f t="shared" si="206"/>
        <v>0</v>
      </c>
      <c r="Z1015">
        <f t="shared" si="207"/>
        <v>0</v>
      </c>
      <c r="AA1015">
        <f t="shared" si="208"/>
        <v>0</v>
      </c>
    </row>
    <row r="1016" spans="2:27">
      <c r="B1016" s="3">
        <v>43745</v>
      </c>
      <c r="C1016" t="str">
        <f>IF(AND(B1016&gt;='Calculation Sheet Crop 1'!$K$6,B1016&lt;='Calculation Sheet Crop 1'!$L$6),"Initial Stage",IF(AND(B1016+1&gt;'Calculation Sheet Crop 1'!$K$7,B1016&lt;='Calculation Sheet Crop 1'!$L$7),"Crop Development Phase",IF(AND(B1016+1&gt;'Calculation Sheet Crop 1'!$K$8,B1016&lt;'Calculation Sheet Crop 1'!$L$8+1),"Mid Season",IF(AND(B1016+1&gt;'Calculation Sheet Crop 1'!$K$9,B1016-1&lt;'Calculation Sheet Crop 1'!$L$9),"Late Season Stage",""))))</f>
        <v/>
      </c>
      <c r="D1016">
        <f>IF(MONTH(B1016)=1,'General Calculation'!$E$22,IF(MONTH(B1016)=2,'General Calculation'!$F$22,IF(MONTH(B1016)=3,'General Calculation'!$G$22,IF(MONTH(B1016)=4,'General Calculation'!$H$22,IF(MONTH(B1016)=5,'General Calculation'!$I$22,IF(MONTH(B1016)=6,'General Calculation'!$J$22,IF(MONTH(B1016)=7,'General Calculation'!$K$22,IF(MONTH(B1016)=8,'General Calculation'!$L$22,IF(MONTH(B1016)=9,'General Calculation'!$M$22,IF(MONTH(B1016)=10,'General Calculation'!$N$22,IF(MONTH(B1016)=11,'General Calculation'!$O$22,IF(MONTH(B1016)=12,'General Calculation'!$P$22,""))))))))))))</f>
        <v>5.2650000000000006</v>
      </c>
      <c r="E1016" t="str">
        <f>IF(C1016="Initial Stage",'Calculation Sheet Crop 1'!$M$6,IF(C1016="Crop Development Phase",'Calculation Sheet Crop 1'!$M$7,IF(C1016="Mid Season",'Calculation Sheet Crop 1'!$M$8,IF(C1016="Late Season Stage",'Calculation Sheet Crop 1'!$M$9,""))))</f>
        <v/>
      </c>
      <c r="F1016">
        <f t="shared" si="196"/>
        <v>0</v>
      </c>
      <c r="P1016">
        <f t="shared" si="197"/>
        <v>0</v>
      </c>
      <c r="Q1016">
        <f t="shared" si="198"/>
        <v>0</v>
      </c>
      <c r="R1016">
        <f t="shared" si="199"/>
        <v>0</v>
      </c>
      <c r="S1016">
        <f t="shared" si="200"/>
        <v>0</v>
      </c>
      <c r="T1016">
        <f t="shared" si="201"/>
        <v>0</v>
      </c>
      <c r="U1016">
        <f t="shared" si="202"/>
        <v>0</v>
      </c>
      <c r="V1016">
        <f t="shared" si="203"/>
        <v>0</v>
      </c>
      <c r="W1016">
        <f t="shared" si="204"/>
        <v>0</v>
      </c>
      <c r="X1016">
        <f t="shared" si="205"/>
        <v>0</v>
      </c>
      <c r="Y1016">
        <f t="shared" si="206"/>
        <v>0</v>
      </c>
      <c r="Z1016">
        <f t="shared" si="207"/>
        <v>0</v>
      </c>
      <c r="AA1016">
        <f t="shared" si="208"/>
        <v>0</v>
      </c>
    </row>
    <row r="1017" spans="2:27">
      <c r="B1017" s="3">
        <v>43746</v>
      </c>
      <c r="C1017" t="str">
        <f>IF(AND(B1017&gt;='Calculation Sheet Crop 1'!$K$6,B1017&lt;='Calculation Sheet Crop 1'!$L$6),"Initial Stage",IF(AND(B1017+1&gt;'Calculation Sheet Crop 1'!$K$7,B1017&lt;='Calculation Sheet Crop 1'!$L$7),"Crop Development Phase",IF(AND(B1017+1&gt;'Calculation Sheet Crop 1'!$K$8,B1017&lt;'Calculation Sheet Crop 1'!$L$8+1),"Mid Season",IF(AND(B1017+1&gt;'Calculation Sheet Crop 1'!$K$9,B1017-1&lt;'Calculation Sheet Crop 1'!$L$9),"Late Season Stage",""))))</f>
        <v/>
      </c>
      <c r="D1017">
        <f>IF(MONTH(B1017)=1,'General Calculation'!$E$22,IF(MONTH(B1017)=2,'General Calculation'!$F$22,IF(MONTH(B1017)=3,'General Calculation'!$G$22,IF(MONTH(B1017)=4,'General Calculation'!$H$22,IF(MONTH(B1017)=5,'General Calculation'!$I$22,IF(MONTH(B1017)=6,'General Calculation'!$J$22,IF(MONTH(B1017)=7,'General Calculation'!$K$22,IF(MONTH(B1017)=8,'General Calculation'!$L$22,IF(MONTH(B1017)=9,'General Calculation'!$M$22,IF(MONTH(B1017)=10,'General Calculation'!$N$22,IF(MONTH(B1017)=11,'General Calculation'!$O$22,IF(MONTH(B1017)=12,'General Calculation'!$P$22,""))))))))))))</f>
        <v>5.2650000000000006</v>
      </c>
      <c r="E1017" t="str">
        <f>IF(C1017="Initial Stage",'Calculation Sheet Crop 1'!$M$6,IF(C1017="Crop Development Phase",'Calculation Sheet Crop 1'!$M$7,IF(C1017="Mid Season",'Calculation Sheet Crop 1'!$M$8,IF(C1017="Late Season Stage",'Calculation Sheet Crop 1'!$M$9,""))))</f>
        <v/>
      </c>
      <c r="F1017">
        <f t="shared" si="196"/>
        <v>0</v>
      </c>
      <c r="P1017">
        <f t="shared" si="197"/>
        <v>0</v>
      </c>
      <c r="Q1017">
        <f t="shared" si="198"/>
        <v>0</v>
      </c>
      <c r="R1017">
        <f t="shared" si="199"/>
        <v>0</v>
      </c>
      <c r="S1017">
        <f t="shared" si="200"/>
        <v>0</v>
      </c>
      <c r="T1017">
        <f t="shared" si="201"/>
        <v>0</v>
      </c>
      <c r="U1017">
        <f t="shared" si="202"/>
        <v>0</v>
      </c>
      <c r="V1017">
        <f t="shared" si="203"/>
        <v>0</v>
      </c>
      <c r="W1017">
        <f t="shared" si="204"/>
        <v>0</v>
      </c>
      <c r="X1017">
        <f t="shared" si="205"/>
        <v>0</v>
      </c>
      <c r="Y1017">
        <f t="shared" si="206"/>
        <v>0</v>
      </c>
      <c r="Z1017">
        <f t="shared" si="207"/>
        <v>0</v>
      </c>
      <c r="AA1017">
        <f t="shared" si="208"/>
        <v>0</v>
      </c>
    </row>
    <row r="1018" spans="2:27">
      <c r="B1018" s="3">
        <v>43747</v>
      </c>
      <c r="C1018" t="str">
        <f>IF(AND(B1018&gt;='Calculation Sheet Crop 1'!$K$6,B1018&lt;='Calculation Sheet Crop 1'!$L$6),"Initial Stage",IF(AND(B1018+1&gt;'Calculation Sheet Crop 1'!$K$7,B1018&lt;='Calculation Sheet Crop 1'!$L$7),"Crop Development Phase",IF(AND(B1018+1&gt;'Calculation Sheet Crop 1'!$K$8,B1018&lt;'Calculation Sheet Crop 1'!$L$8+1),"Mid Season",IF(AND(B1018+1&gt;'Calculation Sheet Crop 1'!$K$9,B1018-1&lt;'Calculation Sheet Crop 1'!$L$9),"Late Season Stage",""))))</f>
        <v/>
      </c>
      <c r="D1018">
        <f>IF(MONTH(B1018)=1,'General Calculation'!$E$22,IF(MONTH(B1018)=2,'General Calculation'!$F$22,IF(MONTH(B1018)=3,'General Calculation'!$G$22,IF(MONTH(B1018)=4,'General Calculation'!$H$22,IF(MONTH(B1018)=5,'General Calculation'!$I$22,IF(MONTH(B1018)=6,'General Calculation'!$J$22,IF(MONTH(B1018)=7,'General Calculation'!$K$22,IF(MONTH(B1018)=8,'General Calculation'!$L$22,IF(MONTH(B1018)=9,'General Calculation'!$M$22,IF(MONTH(B1018)=10,'General Calculation'!$N$22,IF(MONTH(B1018)=11,'General Calculation'!$O$22,IF(MONTH(B1018)=12,'General Calculation'!$P$22,""))))))))))))</f>
        <v>5.2650000000000006</v>
      </c>
      <c r="E1018" t="str">
        <f>IF(C1018="Initial Stage",'Calculation Sheet Crop 1'!$M$6,IF(C1018="Crop Development Phase",'Calculation Sheet Crop 1'!$M$7,IF(C1018="Mid Season",'Calculation Sheet Crop 1'!$M$8,IF(C1018="Late Season Stage",'Calculation Sheet Crop 1'!$M$9,""))))</f>
        <v/>
      </c>
      <c r="F1018">
        <f t="shared" si="196"/>
        <v>0</v>
      </c>
      <c r="P1018">
        <f t="shared" si="197"/>
        <v>0</v>
      </c>
      <c r="Q1018">
        <f t="shared" si="198"/>
        <v>0</v>
      </c>
      <c r="R1018">
        <f t="shared" si="199"/>
        <v>0</v>
      </c>
      <c r="S1018">
        <f t="shared" si="200"/>
        <v>0</v>
      </c>
      <c r="T1018">
        <f t="shared" si="201"/>
        <v>0</v>
      </c>
      <c r="U1018">
        <f t="shared" si="202"/>
        <v>0</v>
      </c>
      <c r="V1018">
        <f t="shared" si="203"/>
        <v>0</v>
      </c>
      <c r="W1018">
        <f t="shared" si="204"/>
        <v>0</v>
      </c>
      <c r="X1018">
        <f t="shared" si="205"/>
        <v>0</v>
      </c>
      <c r="Y1018">
        <f t="shared" si="206"/>
        <v>0</v>
      </c>
      <c r="Z1018">
        <f t="shared" si="207"/>
        <v>0</v>
      </c>
      <c r="AA1018">
        <f t="shared" si="208"/>
        <v>0</v>
      </c>
    </row>
    <row r="1019" spans="2:27">
      <c r="B1019" s="3">
        <v>43748</v>
      </c>
      <c r="C1019" t="str">
        <f>IF(AND(B1019&gt;='Calculation Sheet Crop 1'!$K$6,B1019&lt;='Calculation Sheet Crop 1'!$L$6),"Initial Stage",IF(AND(B1019+1&gt;'Calculation Sheet Crop 1'!$K$7,B1019&lt;='Calculation Sheet Crop 1'!$L$7),"Crop Development Phase",IF(AND(B1019+1&gt;'Calculation Sheet Crop 1'!$K$8,B1019&lt;'Calculation Sheet Crop 1'!$L$8+1),"Mid Season",IF(AND(B1019+1&gt;'Calculation Sheet Crop 1'!$K$9,B1019-1&lt;'Calculation Sheet Crop 1'!$L$9),"Late Season Stage",""))))</f>
        <v/>
      </c>
      <c r="D1019">
        <f>IF(MONTH(B1019)=1,'General Calculation'!$E$22,IF(MONTH(B1019)=2,'General Calculation'!$F$22,IF(MONTH(B1019)=3,'General Calculation'!$G$22,IF(MONTH(B1019)=4,'General Calculation'!$H$22,IF(MONTH(B1019)=5,'General Calculation'!$I$22,IF(MONTH(B1019)=6,'General Calculation'!$J$22,IF(MONTH(B1019)=7,'General Calculation'!$K$22,IF(MONTH(B1019)=8,'General Calculation'!$L$22,IF(MONTH(B1019)=9,'General Calculation'!$M$22,IF(MONTH(B1019)=10,'General Calculation'!$N$22,IF(MONTH(B1019)=11,'General Calculation'!$O$22,IF(MONTH(B1019)=12,'General Calculation'!$P$22,""))))))))))))</f>
        <v>5.2650000000000006</v>
      </c>
      <c r="E1019" t="str">
        <f>IF(C1019="Initial Stage",'Calculation Sheet Crop 1'!$M$6,IF(C1019="Crop Development Phase",'Calculation Sheet Crop 1'!$M$7,IF(C1019="Mid Season",'Calculation Sheet Crop 1'!$M$8,IF(C1019="Late Season Stage",'Calculation Sheet Crop 1'!$M$9,""))))</f>
        <v/>
      </c>
      <c r="F1019">
        <f t="shared" si="196"/>
        <v>0</v>
      </c>
      <c r="P1019">
        <f t="shared" si="197"/>
        <v>0</v>
      </c>
      <c r="Q1019">
        <f t="shared" si="198"/>
        <v>0</v>
      </c>
      <c r="R1019">
        <f t="shared" si="199"/>
        <v>0</v>
      </c>
      <c r="S1019">
        <f t="shared" si="200"/>
        <v>0</v>
      </c>
      <c r="T1019">
        <f t="shared" si="201"/>
        <v>0</v>
      </c>
      <c r="U1019">
        <f t="shared" si="202"/>
        <v>0</v>
      </c>
      <c r="V1019">
        <f t="shared" si="203"/>
        <v>0</v>
      </c>
      <c r="W1019">
        <f t="shared" si="204"/>
        <v>0</v>
      </c>
      <c r="X1019">
        <f t="shared" si="205"/>
        <v>0</v>
      </c>
      <c r="Y1019">
        <f t="shared" si="206"/>
        <v>0</v>
      </c>
      <c r="Z1019">
        <f t="shared" si="207"/>
        <v>0</v>
      </c>
      <c r="AA1019">
        <f t="shared" si="208"/>
        <v>0</v>
      </c>
    </row>
    <row r="1020" spans="2:27">
      <c r="B1020" s="3">
        <v>43749</v>
      </c>
      <c r="C1020" t="str">
        <f>IF(AND(B1020&gt;='Calculation Sheet Crop 1'!$K$6,B1020&lt;='Calculation Sheet Crop 1'!$L$6),"Initial Stage",IF(AND(B1020+1&gt;'Calculation Sheet Crop 1'!$K$7,B1020&lt;='Calculation Sheet Crop 1'!$L$7),"Crop Development Phase",IF(AND(B1020+1&gt;'Calculation Sheet Crop 1'!$K$8,B1020&lt;'Calculation Sheet Crop 1'!$L$8+1),"Mid Season",IF(AND(B1020+1&gt;'Calculation Sheet Crop 1'!$K$9,B1020-1&lt;'Calculation Sheet Crop 1'!$L$9),"Late Season Stage",""))))</f>
        <v/>
      </c>
      <c r="D1020">
        <f>IF(MONTH(B1020)=1,'General Calculation'!$E$22,IF(MONTH(B1020)=2,'General Calculation'!$F$22,IF(MONTH(B1020)=3,'General Calculation'!$G$22,IF(MONTH(B1020)=4,'General Calculation'!$H$22,IF(MONTH(B1020)=5,'General Calculation'!$I$22,IF(MONTH(B1020)=6,'General Calculation'!$J$22,IF(MONTH(B1020)=7,'General Calculation'!$K$22,IF(MONTH(B1020)=8,'General Calculation'!$L$22,IF(MONTH(B1020)=9,'General Calculation'!$M$22,IF(MONTH(B1020)=10,'General Calculation'!$N$22,IF(MONTH(B1020)=11,'General Calculation'!$O$22,IF(MONTH(B1020)=12,'General Calculation'!$P$22,""))))))))))))</f>
        <v>5.2650000000000006</v>
      </c>
      <c r="E1020" t="str">
        <f>IF(C1020="Initial Stage",'Calculation Sheet Crop 1'!$M$6,IF(C1020="Crop Development Phase",'Calculation Sheet Crop 1'!$M$7,IF(C1020="Mid Season",'Calculation Sheet Crop 1'!$M$8,IF(C1020="Late Season Stage",'Calculation Sheet Crop 1'!$M$9,""))))</f>
        <v/>
      </c>
      <c r="F1020">
        <f t="shared" si="196"/>
        <v>0</v>
      </c>
      <c r="P1020">
        <f t="shared" si="197"/>
        <v>0</v>
      </c>
      <c r="Q1020">
        <f t="shared" si="198"/>
        <v>0</v>
      </c>
      <c r="R1020">
        <f t="shared" si="199"/>
        <v>0</v>
      </c>
      <c r="S1020">
        <f t="shared" si="200"/>
        <v>0</v>
      </c>
      <c r="T1020">
        <f t="shared" si="201"/>
        <v>0</v>
      </c>
      <c r="U1020">
        <f t="shared" si="202"/>
        <v>0</v>
      </c>
      <c r="V1020">
        <f t="shared" si="203"/>
        <v>0</v>
      </c>
      <c r="W1020">
        <f t="shared" si="204"/>
        <v>0</v>
      </c>
      <c r="X1020">
        <f t="shared" si="205"/>
        <v>0</v>
      </c>
      <c r="Y1020">
        <f t="shared" si="206"/>
        <v>0</v>
      </c>
      <c r="Z1020">
        <f t="shared" si="207"/>
        <v>0</v>
      </c>
      <c r="AA1020">
        <f t="shared" si="208"/>
        <v>0</v>
      </c>
    </row>
    <row r="1021" spans="2:27">
      <c r="B1021" s="3">
        <v>43750</v>
      </c>
      <c r="C1021" t="str">
        <f>IF(AND(B1021&gt;='Calculation Sheet Crop 1'!$K$6,B1021&lt;='Calculation Sheet Crop 1'!$L$6),"Initial Stage",IF(AND(B1021+1&gt;'Calculation Sheet Crop 1'!$K$7,B1021&lt;='Calculation Sheet Crop 1'!$L$7),"Crop Development Phase",IF(AND(B1021+1&gt;'Calculation Sheet Crop 1'!$K$8,B1021&lt;'Calculation Sheet Crop 1'!$L$8+1),"Mid Season",IF(AND(B1021+1&gt;'Calculation Sheet Crop 1'!$K$9,B1021-1&lt;'Calculation Sheet Crop 1'!$L$9),"Late Season Stage",""))))</f>
        <v/>
      </c>
      <c r="D1021">
        <f>IF(MONTH(B1021)=1,'General Calculation'!$E$22,IF(MONTH(B1021)=2,'General Calculation'!$F$22,IF(MONTH(B1021)=3,'General Calculation'!$G$22,IF(MONTH(B1021)=4,'General Calculation'!$H$22,IF(MONTH(B1021)=5,'General Calculation'!$I$22,IF(MONTH(B1021)=6,'General Calculation'!$J$22,IF(MONTH(B1021)=7,'General Calculation'!$K$22,IF(MONTH(B1021)=8,'General Calculation'!$L$22,IF(MONTH(B1021)=9,'General Calculation'!$M$22,IF(MONTH(B1021)=10,'General Calculation'!$N$22,IF(MONTH(B1021)=11,'General Calculation'!$O$22,IF(MONTH(B1021)=12,'General Calculation'!$P$22,""))))))))))))</f>
        <v>5.2650000000000006</v>
      </c>
      <c r="E1021" t="str">
        <f>IF(C1021="Initial Stage",'Calculation Sheet Crop 1'!$M$6,IF(C1021="Crop Development Phase",'Calculation Sheet Crop 1'!$M$7,IF(C1021="Mid Season",'Calculation Sheet Crop 1'!$M$8,IF(C1021="Late Season Stage",'Calculation Sheet Crop 1'!$M$9,""))))</f>
        <v/>
      </c>
      <c r="F1021">
        <f t="shared" si="196"/>
        <v>0</v>
      </c>
      <c r="P1021">
        <f t="shared" si="197"/>
        <v>0</v>
      </c>
      <c r="Q1021">
        <f t="shared" si="198"/>
        <v>0</v>
      </c>
      <c r="R1021">
        <f t="shared" si="199"/>
        <v>0</v>
      </c>
      <c r="S1021">
        <f t="shared" si="200"/>
        <v>0</v>
      </c>
      <c r="T1021">
        <f t="shared" si="201"/>
        <v>0</v>
      </c>
      <c r="U1021">
        <f t="shared" si="202"/>
        <v>0</v>
      </c>
      <c r="V1021">
        <f t="shared" si="203"/>
        <v>0</v>
      </c>
      <c r="W1021">
        <f t="shared" si="204"/>
        <v>0</v>
      </c>
      <c r="X1021">
        <f t="shared" si="205"/>
        <v>0</v>
      </c>
      <c r="Y1021">
        <f t="shared" si="206"/>
        <v>0</v>
      </c>
      <c r="Z1021">
        <f t="shared" si="207"/>
        <v>0</v>
      </c>
      <c r="AA1021">
        <f t="shared" si="208"/>
        <v>0</v>
      </c>
    </row>
    <row r="1022" spans="2:27">
      <c r="B1022" s="3">
        <v>43751</v>
      </c>
      <c r="C1022" t="str">
        <f>IF(AND(B1022&gt;='Calculation Sheet Crop 1'!$K$6,B1022&lt;='Calculation Sheet Crop 1'!$L$6),"Initial Stage",IF(AND(B1022+1&gt;'Calculation Sheet Crop 1'!$K$7,B1022&lt;='Calculation Sheet Crop 1'!$L$7),"Crop Development Phase",IF(AND(B1022+1&gt;'Calculation Sheet Crop 1'!$K$8,B1022&lt;'Calculation Sheet Crop 1'!$L$8+1),"Mid Season",IF(AND(B1022+1&gt;'Calculation Sheet Crop 1'!$K$9,B1022-1&lt;'Calculation Sheet Crop 1'!$L$9),"Late Season Stage",""))))</f>
        <v/>
      </c>
      <c r="D1022">
        <f>IF(MONTH(B1022)=1,'General Calculation'!$E$22,IF(MONTH(B1022)=2,'General Calculation'!$F$22,IF(MONTH(B1022)=3,'General Calculation'!$G$22,IF(MONTH(B1022)=4,'General Calculation'!$H$22,IF(MONTH(B1022)=5,'General Calculation'!$I$22,IF(MONTH(B1022)=6,'General Calculation'!$J$22,IF(MONTH(B1022)=7,'General Calculation'!$K$22,IF(MONTH(B1022)=8,'General Calculation'!$L$22,IF(MONTH(B1022)=9,'General Calculation'!$M$22,IF(MONTH(B1022)=10,'General Calculation'!$N$22,IF(MONTH(B1022)=11,'General Calculation'!$O$22,IF(MONTH(B1022)=12,'General Calculation'!$P$22,""))))))))))))</f>
        <v>5.2650000000000006</v>
      </c>
      <c r="E1022" t="str">
        <f>IF(C1022="Initial Stage",'Calculation Sheet Crop 1'!$M$6,IF(C1022="Crop Development Phase",'Calculation Sheet Crop 1'!$M$7,IF(C1022="Mid Season",'Calculation Sheet Crop 1'!$M$8,IF(C1022="Late Season Stage",'Calculation Sheet Crop 1'!$M$9,""))))</f>
        <v/>
      </c>
      <c r="F1022">
        <f t="shared" si="196"/>
        <v>0</v>
      </c>
      <c r="P1022">
        <f t="shared" si="197"/>
        <v>0</v>
      </c>
      <c r="Q1022">
        <f t="shared" si="198"/>
        <v>0</v>
      </c>
      <c r="R1022">
        <f t="shared" si="199"/>
        <v>0</v>
      </c>
      <c r="S1022">
        <f t="shared" si="200"/>
        <v>0</v>
      </c>
      <c r="T1022">
        <f t="shared" si="201"/>
        <v>0</v>
      </c>
      <c r="U1022">
        <f t="shared" si="202"/>
        <v>0</v>
      </c>
      <c r="V1022">
        <f t="shared" si="203"/>
        <v>0</v>
      </c>
      <c r="W1022">
        <f t="shared" si="204"/>
        <v>0</v>
      </c>
      <c r="X1022">
        <f t="shared" si="205"/>
        <v>0</v>
      </c>
      <c r="Y1022">
        <f t="shared" si="206"/>
        <v>0</v>
      </c>
      <c r="Z1022">
        <f t="shared" si="207"/>
        <v>0</v>
      </c>
      <c r="AA1022">
        <f t="shared" si="208"/>
        <v>0</v>
      </c>
    </row>
    <row r="1023" spans="2:27">
      <c r="B1023" s="3">
        <v>43752</v>
      </c>
      <c r="C1023" t="str">
        <f>IF(AND(B1023&gt;='Calculation Sheet Crop 1'!$K$6,B1023&lt;='Calculation Sheet Crop 1'!$L$6),"Initial Stage",IF(AND(B1023+1&gt;'Calculation Sheet Crop 1'!$K$7,B1023&lt;='Calculation Sheet Crop 1'!$L$7),"Crop Development Phase",IF(AND(B1023+1&gt;'Calculation Sheet Crop 1'!$K$8,B1023&lt;'Calculation Sheet Crop 1'!$L$8+1),"Mid Season",IF(AND(B1023+1&gt;'Calculation Sheet Crop 1'!$K$9,B1023-1&lt;'Calculation Sheet Crop 1'!$L$9),"Late Season Stage",""))))</f>
        <v/>
      </c>
      <c r="D1023">
        <f>IF(MONTH(B1023)=1,'General Calculation'!$E$22,IF(MONTH(B1023)=2,'General Calculation'!$F$22,IF(MONTH(B1023)=3,'General Calculation'!$G$22,IF(MONTH(B1023)=4,'General Calculation'!$H$22,IF(MONTH(B1023)=5,'General Calculation'!$I$22,IF(MONTH(B1023)=6,'General Calculation'!$J$22,IF(MONTH(B1023)=7,'General Calculation'!$K$22,IF(MONTH(B1023)=8,'General Calculation'!$L$22,IF(MONTH(B1023)=9,'General Calculation'!$M$22,IF(MONTH(B1023)=10,'General Calculation'!$N$22,IF(MONTH(B1023)=11,'General Calculation'!$O$22,IF(MONTH(B1023)=12,'General Calculation'!$P$22,""))))))))))))</f>
        <v>5.2650000000000006</v>
      </c>
      <c r="E1023" t="str">
        <f>IF(C1023="Initial Stage",'Calculation Sheet Crop 1'!$M$6,IF(C1023="Crop Development Phase",'Calculation Sheet Crop 1'!$M$7,IF(C1023="Mid Season",'Calculation Sheet Crop 1'!$M$8,IF(C1023="Late Season Stage",'Calculation Sheet Crop 1'!$M$9,""))))</f>
        <v/>
      </c>
      <c r="F1023">
        <f t="shared" si="196"/>
        <v>0</v>
      </c>
      <c r="P1023">
        <f t="shared" si="197"/>
        <v>0</v>
      </c>
      <c r="Q1023">
        <f t="shared" si="198"/>
        <v>0</v>
      </c>
      <c r="R1023">
        <f t="shared" si="199"/>
        <v>0</v>
      </c>
      <c r="S1023">
        <f t="shared" si="200"/>
        <v>0</v>
      </c>
      <c r="T1023">
        <f t="shared" si="201"/>
        <v>0</v>
      </c>
      <c r="U1023">
        <f t="shared" si="202"/>
        <v>0</v>
      </c>
      <c r="V1023">
        <f t="shared" si="203"/>
        <v>0</v>
      </c>
      <c r="W1023">
        <f t="shared" si="204"/>
        <v>0</v>
      </c>
      <c r="X1023">
        <f t="shared" si="205"/>
        <v>0</v>
      </c>
      <c r="Y1023">
        <f t="shared" si="206"/>
        <v>0</v>
      </c>
      <c r="Z1023">
        <f t="shared" si="207"/>
        <v>0</v>
      </c>
      <c r="AA1023">
        <f t="shared" si="208"/>
        <v>0</v>
      </c>
    </row>
    <row r="1024" spans="2:27">
      <c r="B1024" s="3">
        <v>43753</v>
      </c>
      <c r="C1024" t="str">
        <f>IF(AND(B1024&gt;='Calculation Sheet Crop 1'!$K$6,B1024&lt;='Calculation Sheet Crop 1'!$L$6),"Initial Stage",IF(AND(B1024+1&gt;'Calculation Sheet Crop 1'!$K$7,B1024&lt;='Calculation Sheet Crop 1'!$L$7),"Crop Development Phase",IF(AND(B1024+1&gt;'Calculation Sheet Crop 1'!$K$8,B1024&lt;'Calculation Sheet Crop 1'!$L$8+1),"Mid Season",IF(AND(B1024+1&gt;'Calculation Sheet Crop 1'!$K$9,B1024-1&lt;'Calculation Sheet Crop 1'!$L$9),"Late Season Stage",""))))</f>
        <v/>
      </c>
      <c r="D1024">
        <f>IF(MONTH(B1024)=1,'General Calculation'!$E$22,IF(MONTH(B1024)=2,'General Calculation'!$F$22,IF(MONTH(B1024)=3,'General Calculation'!$G$22,IF(MONTH(B1024)=4,'General Calculation'!$H$22,IF(MONTH(B1024)=5,'General Calculation'!$I$22,IF(MONTH(B1024)=6,'General Calculation'!$J$22,IF(MONTH(B1024)=7,'General Calculation'!$K$22,IF(MONTH(B1024)=8,'General Calculation'!$L$22,IF(MONTH(B1024)=9,'General Calculation'!$M$22,IF(MONTH(B1024)=10,'General Calculation'!$N$22,IF(MONTH(B1024)=11,'General Calculation'!$O$22,IF(MONTH(B1024)=12,'General Calculation'!$P$22,""))))))))))))</f>
        <v>5.2650000000000006</v>
      </c>
      <c r="E1024" t="str">
        <f>IF(C1024="Initial Stage",'Calculation Sheet Crop 1'!$M$6,IF(C1024="Crop Development Phase",'Calculation Sheet Crop 1'!$M$7,IF(C1024="Mid Season",'Calculation Sheet Crop 1'!$M$8,IF(C1024="Late Season Stage",'Calculation Sheet Crop 1'!$M$9,""))))</f>
        <v/>
      </c>
      <c r="F1024">
        <f t="shared" si="196"/>
        <v>0</v>
      </c>
      <c r="P1024">
        <f t="shared" si="197"/>
        <v>0</v>
      </c>
      <c r="Q1024">
        <f t="shared" si="198"/>
        <v>0</v>
      </c>
      <c r="R1024">
        <f t="shared" si="199"/>
        <v>0</v>
      </c>
      <c r="S1024">
        <f t="shared" si="200"/>
        <v>0</v>
      </c>
      <c r="T1024">
        <f t="shared" si="201"/>
        <v>0</v>
      </c>
      <c r="U1024">
        <f t="shared" si="202"/>
        <v>0</v>
      </c>
      <c r="V1024">
        <f t="shared" si="203"/>
        <v>0</v>
      </c>
      <c r="W1024">
        <f t="shared" si="204"/>
        <v>0</v>
      </c>
      <c r="X1024">
        <f t="shared" si="205"/>
        <v>0</v>
      </c>
      <c r="Y1024">
        <f t="shared" si="206"/>
        <v>0</v>
      </c>
      <c r="Z1024">
        <f t="shared" si="207"/>
        <v>0</v>
      </c>
      <c r="AA1024">
        <f t="shared" si="208"/>
        <v>0</v>
      </c>
    </row>
    <row r="1025" spans="2:27">
      <c r="B1025" s="3">
        <v>43754</v>
      </c>
      <c r="C1025" t="str">
        <f>IF(AND(B1025&gt;='Calculation Sheet Crop 1'!$K$6,B1025&lt;='Calculation Sheet Crop 1'!$L$6),"Initial Stage",IF(AND(B1025+1&gt;'Calculation Sheet Crop 1'!$K$7,B1025&lt;='Calculation Sheet Crop 1'!$L$7),"Crop Development Phase",IF(AND(B1025+1&gt;'Calculation Sheet Crop 1'!$K$8,B1025&lt;'Calculation Sheet Crop 1'!$L$8+1),"Mid Season",IF(AND(B1025+1&gt;'Calculation Sheet Crop 1'!$K$9,B1025-1&lt;'Calculation Sheet Crop 1'!$L$9),"Late Season Stage",""))))</f>
        <v/>
      </c>
      <c r="D1025">
        <f>IF(MONTH(B1025)=1,'General Calculation'!$E$22,IF(MONTH(B1025)=2,'General Calculation'!$F$22,IF(MONTH(B1025)=3,'General Calculation'!$G$22,IF(MONTH(B1025)=4,'General Calculation'!$H$22,IF(MONTH(B1025)=5,'General Calculation'!$I$22,IF(MONTH(B1025)=6,'General Calculation'!$J$22,IF(MONTH(B1025)=7,'General Calculation'!$K$22,IF(MONTH(B1025)=8,'General Calculation'!$L$22,IF(MONTH(B1025)=9,'General Calculation'!$M$22,IF(MONTH(B1025)=10,'General Calculation'!$N$22,IF(MONTH(B1025)=11,'General Calculation'!$O$22,IF(MONTH(B1025)=12,'General Calculation'!$P$22,""))))))))))))</f>
        <v>5.2650000000000006</v>
      </c>
      <c r="E1025" t="str">
        <f>IF(C1025="Initial Stage",'Calculation Sheet Crop 1'!$M$6,IF(C1025="Crop Development Phase",'Calculation Sheet Crop 1'!$M$7,IF(C1025="Mid Season",'Calculation Sheet Crop 1'!$M$8,IF(C1025="Late Season Stage",'Calculation Sheet Crop 1'!$M$9,""))))</f>
        <v/>
      </c>
      <c r="F1025">
        <f t="shared" si="196"/>
        <v>0</v>
      </c>
      <c r="P1025">
        <f t="shared" si="197"/>
        <v>0</v>
      </c>
      <c r="Q1025">
        <f t="shared" si="198"/>
        <v>0</v>
      </c>
      <c r="R1025">
        <f t="shared" si="199"/>
        <v>0</v>
      </c>
      <c r="S1025">
        <f t="shared" si="200"/>
        <v>0</v>
      </c>
      <c r="T1025">
        <f t="shared" si="201"/>
        <v>0</v>
      </c>
      <c r="U1025">
        <f t="shared" si="202"/>
        <v>0</v>
      </c>
      <c r="V1025">
        <f t="shared" si="203"/>
        <v>0</v>
      </c>
      <c r="W1025">
        <f t="shared" si="204"/>
        <v>0</v>
      </c>
      <c r="X1025">
        <f t="shared" si="205"/>
        <v>0</v>
      </c>
      <c r="Y1025">
        <f t="shared" si="206"/>
        <v>0</v>
      </c>
      <c r="Z1025">
        <f t="shared" si="207"/>
        <v>0</v>
      </c>
      <c r="AA1025">
        <f t="shared" si="208"/>
        <v>0</v>
      </c>
    </row>
    <row r="1026" spans="2:27">
      <c r="B1026" s="3">
        <v>43755</v>
      </c>
      <c r="C1026" t="str">
        <f>IF(AND(B1026&gt;='Calculation Sheet Crop 1'!$K$6,B1026&lt;='Calculation Sheet Crop 1'!$L$6),"Initial Stage",IF(AND(B1026+1&gt;'Calculation Sheet Crop 1'!$K$7,B1026&lt;='Calculation Sheet Crop 1'!$L$7),"Crop Development Phase",IF(AND(B1026+1&gt;'Calculation Sheet Crop 1'!$K$8,B1026&lt;'Calculation Sheet Crop 1'!$L$8+1),"Mid Season",IF(AND(B1026+1&gt;'Calculation Sheet Crop 1'!$K$9,B1026-1&lt;'Calculation Sheet Crop 1'!$L$9),"Late Season Stage",""))))</f>
        <v/>
      </c>
      <c r="D1026">
        <f>IF(MONTH(B1026)=1,'General Calculation'!$E$22,IF(MONTH(B1026)=2,'General Calculation'!$F$22,IF(MONTH(B1026)=3,'General Calculation'!$G$22,IF(MONTH(B1026)=4,'General Calculation'!$H$22,IF(MONTH(B1026)=5,'General Calculation'!$I$22,IF(MONTH(B1026)=6,'General Calculation'!$J$22,IF(MONTH(B1026)=7,'General Calculation'!$K$22,IF(MONTH(B1026)=8,'General Calculation'!$L$22,IF(MONTH(B1026)=9,'General Calculation'!$M$22,IF(MONTH(B1026)=10,'General Calculation'!$N$22,IF(MONTH(B1026)=11,'General Calculation'!$O$22,IF(MONTH(B1026)=12,'General Calculation'!$P$22,""))))))))))))</f>
        <v>5.2650000000000006</v>
      </c>
      <c r="E1026" t="str">
        <f>IF(C1026="Initial Stage",'Calculation Sheet Crop 1'!$M$6,IF(C1026="Crop Development Phase",'Calculation Sheet Crop 1'!$M$7,IF(C1026="Mid Season",'Calculation Sheet Crop 1'!$M$8,IF(C1026="Late Season Stage",'Calculation Sheet Crop 1'!$M$9,""))))</f>
        <v/>
      </c>
      <c r="F1026">
        <f t="shared" si="196"/>
        <v>0</v>
      </c>
      <c r="P1026">
        <f t="shared" si="197"/>
        <v>0</v>
      </c>
      <c r="Q1026">
        <f t="shared" si="198"/>
        <v>0</v>
      </c>
      <c r="R1026">
        <f t="shared" si="199"/>
        <v>0</v>
      </c>
      <c r="S1026">
        <f t="shared" si="200"/>
        <v>0</v>
      </c>
      <c r="T1026">
        <f t="shared" si="201"/>
        <v>0</v>
      </c>
      <c r="U1026">
        <f t="shared" si="202"/>
        <v>0</v>
      </c>
      <c r="V1026">
        <f t="shared" si="203"/>
        <v>0</v>
      </c>
      <c r="W1026">
        <f t="shared" si="204"/>
        <v>0</v>
      </c>
      <c r="X1026">
        <f t="shared" si="205"/>
        <v>0</v>
      </c>
      <c r="Y1026">
        <f t="shared" si="206"/>
        <v>0</v>
      </c>
      <c r="Z1026">
        <f t="shared" si="207"/>
        <v>0</v>
      </c>
      <c r="AA1026">
        <f t="shared" si="208"/>
        <v>0</v>
      </c>
    </row>
    <row r="1027" spans="2:27">
      <c r="B1027" s="3">
        <v>43756</v>
      </c>
      <c r="C1027" t="str">
        <f>IF(AND(B1027&gt;='Calculation Sheet Crop 1'!$K$6,B1027&lt;='Calculation Sheet Crop 1'!$L$6),"Initial Stage",IF(AND(B1027+1&gt;'Calculation Sheet Crop 1'!$K$7,B1027&lt;='Calculation Sheet Crop 1'!$L$7),"Crop Development Phase",IF(AND(B1027+1&gt;'Calculation Sheet Crop 1'!$K$8,B1027&lt;'Calculation Sheet Crop 1'!$L$8+1),"Mid Season",IF(AND(B1027+1&gt;'Calculation Sheet Crop 1'!$K$9,B1027-1&lt;'Calculation Sheet Crop 1'!$L$9),"Late Season Stage",""))))</f>
        <v/>
      </c>
      <c r="D1027">
        <f>IF(MONTH(B1027)=1,'General Calculation'!$E$22,IF(MONTH(B1027)=2,'General Calculation'!$F$22,IF(MONTH(B1027)=3,'General Calculation'!$G$22,IF(MONTH(B1027)=4,'General Calculation'!$H$22,IF(MONTH(B1027)=5,'General Calculation'!$I$22,IF(MONTH(B1027)=6,'General Calculation'!$J$22,IF(MONTH(B1027)=7,'General Calculation'!$K$22,IF(MONTH(B1027)=8,'General Calculation'!$L$22,IF(MONTH(B1027)=9,'General Calculation'!$M$22,IF(MONTH(B1027)=10,'General Calculation'!$N$22,IF(MONTH(B1027)=11,'General Calculation'!$O$22,IF(MONTH(B1027)=12,'General Calculation'!$P$22,""))))))))))))</f>
        <v>5.2650000000000006</v>
      </c>
      <c r="E1027" t="str">
        <f>IF(C1027="Initial Stage",'Calculation Sheet Crop 1'!$M$6,IF(C1027="Crop Development Phase",'Calculation Sheet Crop 1'!$M$7,IF(C1027="Mid Season",'Calculation Sheet Crop 1'!$M$8,IF(C1027="Late Season Stage",'Calculation Sheet Crop 1'!$M$9,""))))</f>
        <v/>
      </c>
      <c r="F1027">
        <f t="shared" si="196"/>
        <v>0</v>
      </c>
      <c r="P1027">
        <f t="shared" si="197"/>
        <v>0</v>
      </c>
      <c r="Q1027">
        <f t="shared" si="198"/>
        <v>0</v>
      </c>
      <c r="R1027">
        <f t="shared" si="199"/>
        <v>0</v>
      </c>
      <c r="S1027">
        <f t="shared" si="200"/>
        <v>0</v>
      </c>
      <c r="T1027">
        <f t="shared" si="201"/>
        <v>0</v>
      </c>
      <c r="U1027">
        <f t="shared" si="202"/>
        <v>0</v>
      </c>
      <c r="V1027">
        <f t="shared" si="203"/>
        <v>0</v>
      </c>
      <c r="W1027">
        <f t="shared" si="204"/>
        <v>0</v>
      </c>
      <c r="X1027">
        <f t="shared" si="205"/>
        <v>0</v>
      </c>
      <c r="Y1027">
        <f t="shared" si="206"/>
        <v>0</v>
      </c>
      <c r="Z1027">
        <f t="shared" si="207"/>
        <v>0</v>
      </c>
      <c r="AA1027">
        <f t="shared" si="208"/>
        <v>0</v>
      </c>
    </row>
    <row r="1028" spans="2:27">
      <c r="B1028" s="3">
        <v>43757</v>
      </c>
      <c r="C1028" t="str">
        <f>IF(AND(B1028&gt;='Calculation Sheet Crop 1'!$K$6,B1028&lt;='Calculation Sheet Crop 1'!$L$6),"Initial Stage",IF(AND(B1028+1&gt;'Calculation Sheet Crop 1'!$K$7,B1028&lt;='Calculation Sheet Crop 1'!$L$7),"Crop Development Phase",IF(AND(B1028+1&gt;'Calculation Sheet Crop 1'!$K$8,B1028&lt;'Calculation Sheet Crop 1'!$L$8+1),"Mid Season",IF(AND(B1028+1&gt;'Calculation Sheet Crop 1'!$K$9,B1028-1&lt;'Calculation Sheet Crop 1'!$L$9),"Late Season Stage",""))))</f>
        <v/>
      </c>
      <c r="D1028">
        <f>IF(MONTH(B1028)=1,'General Calculation'!$E$22,IF(MONTH(B1028)=2,'General Calculation'!$F$22,IF(MONTH(B1028)=3,'General Calculation'!$G$22,IF(MONTH(B1028)=4,'General Calculation'!$H$22,IF(MONTH(B1028)=5,'General Calculation'!$I$22,IF(MONTH(B1028)=6,'General Calculation'!$J$22,IF(MONTH(B1028)=7,'General Calculation'!$K$22,IF(MONTH(B1028)=8,'General Calculation'!$L$22,IF(MONTH(B1028)=9,'General Calculation'!$M$22,IF(MONTH(B1028)=10,'General Calculation'!$N$22,IF(MONTH(B1028)=11,'General Calculation'!$O$22,IF(MONTH(B1028)=12,'General Calculation'!$P$22,""))))))))))))</f>
        <v>5.2650000000000006</v>
      </c>
      <c r="E1028" t="str">
        <f>IF(C1028="Initial Stage",'Calculation Sheet Crop 1'!$M$6,IF(C1028="Crop Development Phase",'Calculation Sheet Crop 1'!$M$7,IF(C1028="Mid Season",'Calculation Sheet Crop 1'!$M$8,IF(C1028="Late Season Stage",'Calculation Sheet Crop 1'!$M$9,""))))</f>
        <v/>
      </c>
      <c r="F1028">
        <f t="shared" si="196"/>
        <v>0</v>
      </c>
      <c r="P1028">
        <f t="shared" si="197"/>
        <v>0</v>
      </c>
      <c r="Q1028">
        <f t="shared" si="198"/>
        <v>0</v>
      </c>
      <c r="R1028">
        <f t="shared" si="199"/>
        <v>0</v>
      </c>
      <c r="S1028">
        <f t="shared" si="200"/>
        <v>0</v>
      </c>
      <c r="T1028">
        <f t="shared" si="201"/>
        <v>0</v>
      </c>
      <c r="U1028">
        <f t="shared" si="202"/>
        <v>0</v>
      </c>
      <c r="V1028">
        <f t="shared" si="203"/>
        <v>0</v>
      </c>
      <c r="W1028">
        <f t="shared" si="204"/>
        <v>0</v>
      </c>
      <c r="X1028">
        <f t="shared" si="205"/>
        <v>0</v>
      </c>
      <c r="Y1028">
        <f t="shared" si="206"/>
        <v>0</v>
      </c>
      <c r="Z1028">
        <f t="shared" si="207"/>
        <v>0</v>
      </c>
      <c r="AA1028">
        <f t="shared" si="208"/>
        <v>0</v>
      </c>
    </row>
    <row r="1029" spans="2:27">
      <c r="B1029" s="3">
        <v>43758</v>
      </c>
      <c r="C1029" t="str">
        <f>IF(AND(B1029&gt;='Calculation Sheet Crop 1'!$K$6,B1029&lt;='Calculation Sheet Crop 1'!$L$6),"Initial Stage",IF(AND(B1029+1&gt;'Calculation Sheet Crop 1'!$K$7,B1029&lt;='Calculation Sheet Crop 1'!$L$7),"Crop Development Phase",IF(AND(B1029+1&gt;'Calculation Sheet Crop 1'!$K$8,B1029&lt;'Calculation Sheet Crop 1'!$L$8+1),"Mid Season",IF(AND(B1029+1&gt;'Calculation Sheet Crop 1'!$K$9,B1029-1&lt;'Calculation Sheet Crop 1'!$L$9),"Late Season Stage",""))))</f>
        <v/>
      </c>
      <c r="D1029">
        <f>IF(MONTH(B1029)=1,'General Calculation'!$E$22,IF(MONTH(B1029)=2,'General Calculation'!$F$22,IF(MONTH(B1029)=3,'General Calculation'!$G$22,IF(MONTH(B1029)=4,'General Calculation'!$H$22,IF(MONTH(B1029)=5,'General Calculation'!$I$22,IF(MONTH(B1029)=6,'General Calculation'!$J$22,IF(MONTH(B1029)=7,'General Calculation'!$K$22,IF(MONTH(B1029)=8,'General Calculation'!$L$22,IF(MONTH(B1029)=9,'General Calculation'!$M$22,IF(MONTH(B1029)=10,'General Calculation'!$N$22,IF(MONTH(B1029)=11,'General Calculation'!$O$22,IF(MONTH(B1029)=12,'General Calculation'!$P$22,""))))))))))))</f>
        <v>5.2650000000000006</v>
      </c>
      <c r="E1029" t="str">
        <f>IF(C1029="Initial Stage",'Calculation Sheet Crop 1'!$M$6,IF(C1029="Crop Development Phase",'Calculation Sheet Crop 1'!$M$7,IF(C1029="Mid Season",'Calculation Sheet Crop 1'!$M$8,IF(C1029="Late Season Stage",'Calculation Sheet Crop 1'!$M$9,""))))</f>
        <v/>
      </c>
      <c r="F1029">
        <f t="shared" si="196"/>
        <v>0</v>
      </c>
      <c r="P1029">
        <f t="shared" si="197"/>
        <v>0</v>
      </c>
      <c r="Q1029">
        <f t="shared" si="198"/>
        <v>0</v>
      </c>
      <c r="R1029">
        <f t="shared" si="199"/>
        <v>0</v>
      </c>
      <c r="S1029">
        <f t="shared" si="200"/>
        <v>0</v>
      </c>
      <c r="T1029">
        <f t="shared" si="201"/>
        <v>0</v>
      </c>
      <c r="U1029">
        <f t="shared" si="202"/>
        <v>0</v>
      </c>
      <c r="V1029">
        <f t="shared" si="203"/>
        <v>0</v>
      </c>
      <c r="W1029">
        <f t="shared" si="204"/>
        <v>0</v>
      </c>
      <c r="X1029">
        <f t="shared" si="205"/>
        <v>0</v>
      </c>
      <c r="Y1029">
        <f t="shared" si="206"/>
        <v>0</v>
      </c>
      <c r="Z1029">
        <f t="shared" si="207"/>
        <v>0</v>
      </c>
      <c r="AA1029">
        <f t="shared" si="208"/>
        <v>0</v>
      </c>
    </row>
    <row r="1030" spans="2:27">
      <c r="B1030" s="3">
        <v>43759</v>
      </c>
      <c r="C1030" t="str">
        <f>IF(AND(B1030&gt;='Calculation Sheet Crop 1'!$K$6,B1030&lt;='Calculation Sheet Crop 1'!$L$6),"Initial Stage",IF(AND(B1030+1&gt;'Calculation Sheet Crop 1'!$K$7,B1030&lt;='Calculation Sheet Crop 1'!$L$7),"Crop Development Phase",IF(AND(B1030+1&gt;'Calculation Sheet Crop 1'!$K$8,B1030&lt;'Calculation Sheet Crop 1'!$L$8+1),"Mid Season",IF(AND(B1030+1&gt;'Calculation Sheet Crop 1'!$K$9,B1030-1&lt;'Calculation Sheet Crop 1'!$L$9),"Late Season Stage",""))))</f>
        <v/>
      </c>
      <c r="D1030">
        <f>IF(MONTH(B1030)=1,'General Calculation'!$E$22,IF(MONTH(B1030)=2,'General Calculation'!$F$22,IF(MONTH(B1030)=3,'General Calculation'!$G$22,IF(MONTH(B1030)=4,'General Calculation'!$H$22,IF(MONTH(B1030)=5,'General Calculation'!$I$22,IF(MONTH(B1030)=6,'General Calculation'!$J$22,IF(MONTH(B1030)=7,'General Calculation'!$K$22,IF(MONTH(B1030)=8,'General Calculation'!$L$22,IF(MONTH(B1030)=9,'General Calculation'!$M$22,IF(MONTH(B1030)=10,'General Calculation'!$N$22,IF(MONTH(B1030)=11,'General Calculation'!$O$22,IF(MONTH(B1030)=12,'General Calculation'!$P$22,""))))))))))))</f>
        <v>5.2650000000000006</v>
      </c>
      <c r="E1030" t="str">
        <f>IF(C1030="Initial Stage",'Calculation Sheet Crop 1'!$M$6,IF(C1030="Crop Development Phase",'Calculation Sheet Crop 1'!$M$7,IF(C1030="Mid Season",'Calculation Sheet Crop 1'!$M$8,IF(C1030="Late Season Stage",'Calculation Sheet Crop 1'!$M$9,""))))</f>
        <v/>
      </c>
      <c r="F1030">
        <f t="shared" si="196"/>
        <v>0</v>
      </c>
      <c r="P1030">
        <f t="shared" si="197"/>
        <v>0</v>
      </c>
      <c r="Q1030">
        <f t="shared" si="198"/>
        <v>0</v>
      </c>
      <c r="R1030">
        <f t="shared" si="199"/>
        <v>0</v>
      </c>
      <c r="S1030">
        <f t="shared" si="200"/>
        <v>0</v>
      </c>
      <c r="T1030">
        <f t="shared" si="201"/>
        <v>0</v>
      </c>
      <c r="U1030">
        <f t="shared" si="202"/>
        <v>0</v>
      </c>
      <c r="V1030">
        <f t="shared" si="203"/>
        <v>0</v>
      </c>
      <c r="W1030">
        <f t="shared" si="204"/>
        <v>0</v>
      </c>
      <c r="X1030">
        <f t="shared" si="205"/>
        <v>0</v>
      </c>
      <c r="Y1030">
        <f t="shared" si="206"/>
        <v>0</v>
      </c>
      <c r="Z1030">
        <f t="shared" si="207"/>
        <v>0</v>
      </c>
      <c r="AA1030">
        <f t="shared" si="208"/>
        <v>0</v>
      </c>
    </row>
    <row r="1031" spans="2:27">
      <c r="B1031" s="3">
        <v>43760</v>
      </c>
      <c r="C1031" t="str">
        <f>IF(AND(B1031&gt;='Calculation Sheet Crop 1'!$K$6,B1031&lt;='Calculation Sheet Crop 1'!$L$6),"Initial Stage",IF(AND(B1031+1&gt;'Calculation Sheet Crop 1'!$K$7,B1031&lt;='Calculation Sheet Crop 1'!$L$7),"Crop Development Phase",IF(AND(B1031+1&gt;'Calculation Sheet Crop 1'!$K$8,B1031&lt;'Calculation Sheet Crop 1'!$L$8+1),"Mid Season",IF(AND(B1031+1&gt;'Calculation Sheet Crop 1'!$K$9,B1031-1&lt;'Calculation Sheet Crop 1'!$L$9),"Late Season Stage",""))))</f>
        <v/>
      </c>
      <c r="D1031">
        <f>IF(MONTH(B1031)=1,'General Calculation'!$E$22,IF(MONTH(B1031)=2,'General Calculation'!$F$22,IF(MONTH(B1031)=3,'General Calculation'!$G$22,IF(MONTH(B1031)=4,'General Calculation'!$H$22,IF(MONTH(B1031)=5,'General Calculation'!$I$22,IF(MONTH(B1031)=6,'General Calculation'!$J$22,IF(MONTH(B1031)=7,'General Calculation'!$K$22,IF(MONTH(B1031)=8,'General Calculation'!$L$22,IF(MONTH(B1031)=9,'General Calculation'!$M$22,IF(MONTH(B1031)=10,'General Calculation'!$N$22,IF(MONTH(B1031)=11,'General Calculation'!$O$22,IF(MONTH(B1031)=12,'General Calculation'!$P$22,""))))))))))))</f>
        <v>5.2650000000000006</v>
      </c>
      <c r="E1031" t="str">
        <f>IF(C1031="Initial Stage",'Calculation Sheet Crop 1'!$M$6,IF(C1031="Crop Development Phase",'Calculation Sheet Crop 1'!$M$7,IF(C1031="Mid Season",'Calculation Sheet Crop 1'!$M$8,IF(C1031="Late Season Stage",'Calculation Sheet Crop 1'!$M$9,""))))</f>
        <v/>
      </c>
      <c r="F1031">
        <f t="shared" si="196"/>
        <v>0</v>
      </c>
      <c r="P1031">
        <f t="shared" si="197"/>
        <v>0</v>
      </c>
      <c r="Q1031">
        <f t="shared" si="198"/>
        <v>0</v>
      </c>
      <c r="R1031">
        <f t="shared" si="199"/>
        <v>0</v>
      </c>
      <c r="S1031">
        <f t="shared" si="200"/>
        <v>0</v>
      </c>
      <c r="T1031">
        <f t="shared" si="201"/>
        <v>0</v>
      </c>
      <c r="U1031">
        <f t="shared" si="202"/>
        <v>0</v>
      </c>
      <c r="V1031">
        <f t="shared" si="203"/>
        <v>0</v>
      </c>
      <c r="W1031">
        <f t="shared" si="204"/>
        <v>0</v>
      </c>
      <c r="X1031">
        <f t="shared" si="205"/>
        <v>0</v>
      </c>
      <c r="Y1031">
        <f t="shared" si="206"/>
        <v>0</v>
      </c>
      <c r="Z1031">
        <f t="shared" si="207"/>
        <v>0</v>
      </c>
      <c r="AA1031">
        <f t="shared" si="208"/>
        <v>0</v>
      </c>
    </row>
    <row r="1032" spans="2:27">
      <c r="B1032" s="3">
        <v>43761</v>
      </c>
      <c r="C1032" t="str">
        <f>IF(AND(B1032&gt;='Calculation Sheet Crop 1'!$K$6,B1032&lt;='Calculation Sheet Crop 1'!$L$6),"Initial Stage",IF(AND(B1032+1&gt;'Calculation Sheet Crop 1'!$K$7,B1032&lt;='Calculation Sheet Crop 1'!$L$7),"Crop Development Phase",IF(AND(B1032+1&gt;'Calculation Sheet Crop 1'!$K$8,B1032&lt;'Calculation Sheet Crop 1'!$L$8+1),"Mid Season",IF(AND(B1032+1&gt;'Calculation Sheet Crop 1'!$K$9,B1032-1&lt;'Calculation Sheet Crop 1'!$L$9),"Late Season Stage",""))))</f>
        <v/>
      </c>
      <c r="D1032">
        <f>IF(MONTH(B1032)=1,'General Calculation'!$E$22,IF(MONTH(B1032)=2,'General Calculation'!$F$22,IF(MONTH(B1032)=3,'General Calculation'!$G$22,IF(MONTH(B1032)=4,'General Calculation'!$H$22,IF(MONTH(B1032)=5,'General Calculation'!$I$22,IF(MONTH(B1032)=6,'General Calculation'!$J$22,IF(MONTH(B1032)=7,'General Calculation'!$K$22,IF(MONTH(B1032)=8,'General Calculation'!$L$22,IF(MONTH(B1032)=9,'General Calculation'!$M$22,IF(MONTH(B1032)=10,'General Calculation'!$N$22,IF(MONTH(B1032)=11,'General Calculation'!$O$22,IF(MONTH(B1032)=12,'General Calculation'!$P$22,""))))))))))))</f>
        <v>5.2650000000000006</v>
      </c>
      <c r="E1032" t="str">
        <f>IF(C1032="Initial Stage",'Calculation Sheet Crop 1'!$M$6,IF(C1032="Crop Development Phase",'Calculation Sheet Crop 1'!$M$7,IF(C1032="Mid Season",'Calculation Sheet Crop 1'!$M$8,IF(C1032="Late Season Stage",'Calculation Sheet Crop 1'!$M$9,""))))</f>
        <v/>
      </c>
      <c r="F1032">
        <f t="shared" ref="F1032:F1095" si="209">IFERROR((D1032*E1032),0)</f>
        <v>0</v>
      </c>
      <c r="P1032">
        <f t="shared" ref="P1032:P1095" si="210">IF(MONTH($B1032)=1,$F1032,0)</f>
        <v>0</v>
      </c>
      <c r="Q1032">
        <f t="shared" ref="Q1032:Q1095" si="211">IF(MONTH($B1032)=2,$F1032,0)</f>
        <v>0</v>
      </c>
      <c r="R1032">
        <f t="shared" ref="R1032:R1095" si="212">IF(MONTH($B1032)=3,$F1032,0)</f>
        <v>0</v>
      </c>
      <c r="S1032">
        <f t="shared" ref="S1032:S1095" si="213">IF(MONTH($B1032)=4,$F1032,0)</f>
        <v>0</v>
      </c>
      <c r="T1032">
        <f t="shared" ref="T1032:T1095" si="214">IF(MONTH($B1032)=5,$F1032,0)</f>
        <v>0</v>
      </c>
      <c r="U1032">
        <f t="shared" ref="U1032:U1095" si="215">IF(MONTH($B1032)=6,$F1032,0)</f>
        <v>0</v>
      </c>
      <c r="V1032">
        <f t="shared" ref="V1032:V1095" si="216">IF(MONTH($B1032)=7,$F1032,0)</f>
        <v>0</v>
      </c>
      <c r="W1032">
        <f t="shared" ref="W1032:W1095" si="217">IF(MONTH($B1032)=8,$F1032,0)</f>
        <v>0</v>
      </c>
      <c r="X1032">
        <f t="shared" ref="X1032:X1095" si="218">IF(MONTH($B1032)=9,$F1032,0)</f>
        <v>0</v>
      </c>
      <c r="Y1032">
        <f t="shared" ref="Y1032:Y1095" si="219">IF(MONTH($B1032)=10,$F1032,0)</f>
        <v>0</v>
      </c>
      <c r="Z1032">
        <f t="shared" ref="Z1032:Z1095" si="220">IF(MONTH($B1032)=11,$F1032,0)</f>
        <v>0</v>
      </c>
      <c r="AA1032">
        <f t="shared" ref="AA1032:AA1095" si="221">IF(MONTH($B1032)=12,$F1032,0)</f>
        <v>0</v>
      </c>
    </row>
    <row r="1033" spans="2:27">
      <c r="B1033" s="3">
        <v>43762</v>
      </c>
      <c r="C1033" t="str">
        <f>IF(AND(B1033&gt;='Calculation Sheet Crop 1'!$K$6,B1033&lt;='Calculation Sheet Crop 1'!$L$6),"Initial Stage",IF(AND(B1033+1&gt;'Calculation Sheet Crop 1'!$K$7,B1033&lt;='Calculation Sheet Crop 1'!$L$7),"Crop Development Phase",IF(AND(B1033+1&gt;'Calculation Sheet Crop 1'!$K$8,B1033&lt;'Calculation Sheet Crop 1'!$L$8+1),"Mid Season",IF(AND(B1033+1&gt;'Calculation Sheet Crop 1'!$K$9,B1033-1&lt;'Calculation Sheet Crop 1'!$L$9),"Late Season Stage",""))))</f>
        <v/>
      </c>
      <c r="D1033">
        <f>IF(MONTH(B1033)=1,'General Calculation'!$E$22,IF(MONTH(B1033)=2,'General Calculation'!$F$22,IF(MONTH(B1033)=3,'General Calculation'!$G$22,IF(MONTH(B1033)=4,'General Calculation'!$H$22,IF(MONTH(B1033)=5,'General Calculation'!$I$22,IF(MONTH(B1033)=6,'General Calculation'!$J$22,IF(MONTH(B1033)=7,'General Calculation'!$K$22,IF(MONTH(B1033)=8,'General Calculation'!$L$22,IF(MONTH(B1033)=9,'General Calculation'!$M$22,IF(MONTH(B1033)=10,'General Calculation'!$N$22,IF(MONTH(B1033)=11,'General Calculation'!$O$22,IF(MONTH(B1033)=12,'General Calculation'!$P$22,""))))))))))))</f>
        <v>5.2650000000000006</v>
      </c>
      <c r="E1033" t="str">
        <f>IF(C1033="Initial Stage",'Calculation Sheet Crop 1'!$M$6,IF(C1033="Crop Development Phase",'Calculation Sheet Crop 1'!$M$7,IF(C1033="Mid Season",'Calculation Sheet Crop 1'!$M$8,IF(C1033="Late Season Stage",'Calculation Sheet Crop 1'!$M$9,""))))</f>
        <v/>
      </c>
      <c r="F1033">
        <f t="shared" si="209"/>
        <v>0</v>
      </c>
      <c r="P1033">
        <f t="shared" si="210"/>
        <v>0</v>
      </c>
      <c r="Q1033">
        <f t="shared" si="211"/>
        <v>0</v>
      </c>
      <c r="R1033">
        <f t="shared" si="212"/>
        <v>0</v>
      </c>
      <c r="S1033">
        <f t="shared" si="213"/>
        <v>0</v>
      </c>
      <c r="T1033">
        <f t="shared" si="214"/>
        <v>0</v>
      </c>
      <c r="U1033">
        <f t="shared" si="215"/>
        <v>0</v>
      </c>
      <c r="V1033">
        <f t="shared" si="216"/>
        <v>0</v>
      </c>
      <c r="W1033">
        <f t="shared" si="217"/>
        <v>0</v>
      </c>
      <c r="X1033">
        <f t="shared" si="218"/>
        <v>0</v>
      </c>
      <c r="Y1033">
        <f t="shared" si="219"/>
        <v>0</v>
      </c>
      <c r="Z1033">
        <f t="shared" si="220"/>
        <v>0</v>
      </c>
      <c r="AA1033">
        <f t="shared" si="221"/>
        <v>0</v>
      </c>
    </row>
    <row r="1034" spans="2:27">
      <c r="B1034" s="3">
        <v>43763</v>
      </c>
      <c r="C1034" t="str">
        <f>IF(AND(B1034&gt;='Calculation Sheet Crop 1'!$K$6,B1034&lt;='Calculation Sheet Crop 1'!$L$6),"Initial Stage",IF(AND(B1034+1&gt;'Calculation Sheet Crop 1'!$K$7,B1034&lt;='Calculation Sheet Crop 1'!$L$7),"Crop Development Phase",IF(AND(B1034+1&gt;'Calculation Sheet Crop 1'!$K$8,B1034&lt;'Calculation Sheet Crop 1'!$L$8+1),"Mid Season",IF(AND(B1034+1&gt;'Calculation Sheet Crop 1'!$K$9,B1034-1&lt;'Calculation Sheet Crop 1'!$L$9),"Late Season Stage",""))))</f>
        <v/>
      </c>
      <c r="D1034">
        <f>IF(MONTH(B1034)=1,'General Calculation'!$E$22,IF(MONTH(B1034)=2,'General Calculation'!$F$22,IF(MONTH(B1034)=3,'General Calculation'!$G$22,IF(MONTH(B1034)=4,'General Calculation'!$H$22,IF(MONTH(B1034)=5,'General Calculation'!$I$22,IF(MONTH(B1034)=6,'General Calculation'!$J$22,IF(MONTH(B1034)=7,'General Calculation'!$K$22,IF(MONTH(B1034)=8,'General Calculation'!$L$22,IF(MONTH(B1034)=9,'General Calculation'!$M$22,IF(MONTH(B1034)=10,'General Calculation'!$N$22,IF(MONTH(B1034)=11,'General Calculation'!$O$22,IF(MONTH(B1034)=12,'General Calculation'!$P$22,""))))))))))))</f>
        <v>5.2650000000000006</v>
      </c>
      <c r="E1034" t="str">
        <f>IF(C1034="Initial Stage",'Calculation Sheet Crop 1'!$M$6,IF(C1034="Crop Development Phase",'Calculation Sheet Crop 1'!$M$7,IF(C1034="Mid Season",'Calculation Sheet Crop 1'!$M$8,IF(C1034="Late Season Stage",'Calculation Sheet Crop 1'!$M$9,""))))</f>
        <v/>
      </c>
      <c r="F1034">
        <f t="shared" si="209"/>
        <v>0</v>
      </c>
      <c r="P1034">
        <f t="shared" si="210"/>
        <v>0</v>
      </c>
      <c r="Q1034">
        <f t="shared" si="211"/>
        <v>0</v>
      </c>
      <c r="R1034">
        <f t="shared" si="212"/>
        <v>0</v>
      </c>
      <c r="S1034">
        <f t="shared" si="213"/>
        <v>0</v>
      </c>
      <c r="T1034">
        <f t="shared" si="214"/>
        <v>0</v>
      </c>
      <c r="U1034">
        <f t="shared" si="215"/>
        <v>0</v>
      </c>
      <c r="V1034">
        <f t="shared" si="216"/>
        <v>0</v>
      </c>
      <c r="W1034">
        <f t="shared" si="217"/>
        <v>0</v>
      </c>
      <c r="X1034">
        <f t="shared" si="218"/>
        <v>0</v>
      </c>
      <c r="Y1034">
        <f t="shared" si="219"/>
        <v>0</v>
      </c>
      <c r="Z1034">
        <f t="shared" si="220"/>
        <v>0</v>
      </c>
      <c r="AA1034">
        <f t="shared" si="221"/>
        <v>0</v>
      </c>
    </row>
    <row r="1035" spans="2:27">
      <c r="B1035" s="3">
        <v>43764</v>
      </c>
      <c r="C1035" t="str">
        <f>IF(AND(B1035&gt;='Calculation Sheet Crop 1'!$K$6,B1035&lt;='Calculation Sheet Crop 1'!$L$6),"Initial Stage",IF(AND(B1035+1&gt;'Calculation Sheet Crop 1'!$K$7,B1035&lt;='Calculation Sheet Crop 1'!$L$7),"Crop Development Phase",IF(AND(B1035+1&gt;'Calculation Sheet Crop 1'!$K$8,B1035&lt;'Calculation Sheet Crop 1'!$L$8+1),"Mid Season",IF(AND(B1035+1&gt;'Calculation Sheet Crop 1'!$K$9,B1035-1&lt;'Calculation Sheet Crop 1'!$L$9),"Late Season Stage",""))))</f>
        <v/>
      </c>
      <c r="D1035">
        <f>IF(MONTH(B1035)=1,'General Calculation'!$E$22,IF(MONTH(B1035)=2,'General Calculation'!$F$22,IF(MONTH(B1035)=3,'General Calculation'!$G$22,IF(MONTH(B1035)=4,'General Calculation'!$H$22,IF(MONTH(B1035)=5,'General Calculation'!$I$22,IF(MONTH(B1035)=6,'General Calculation'!$J$22,IF(MONTH(B1035)=7,'General Calculation'!$K$22,IF(MONTH(B1035)=8,'General Calculation'!$L$22,IF(MONTH(B1035)=9,'General Calculation'!$M$22,IF(MONTH(B1035)=10,'General Calculation'!$N$22,IF(MONTH(B1035)=11,'General Calculation'!$O$22,IF(MONTH(B1035)=12,'General Calculation'!$P$22,""))))))))))))</f>
        <v>5.2650000000000006</v>
      </c>
      <c r="E1035" t="str">
        <f>IF(C1035="Initial Stage",'Calculation Sheet Crop 1'!$M$6,IF(C1035="Crop Development Phase",'Calculation Sheet Crop 1'!$M$7,IF(C1035="Mid Season",'Calculation Sheet Crop 1'!$M$8,IF(C1035="Late Season Stage",'Calculation Sheet Crop 1'!$M$9,""))))</f>
        <v/>
      </c>
      <c r="F1035">
        <f t="shared" si="209"/>
        <v>0</v>
      </c>
      <c r="P1035">
        <f t="shared" si="210"/>
        <v>0</v>
      </c>
      <c r="Q1035">
        <f t="shared" si="211"/>
        <v>0</v>
      </c>
      <c r="R1035">
        <f t="shared" si="212"/>
        <v>0</v>
      </c>
      <c r="S1035">
        <f t="shared" si="213"/>
        <v>0</v>
      </c>
      <c r="T1035">
        <f t="shared" si="214"/>
        <v>0</v>
      </c>
      <c r="U1035">
        <f t="shared" si="215"/>
        <v>0</v>
      </c>
      <c r="V1035">
        <f t="shared" si="216"/>
        <v>0</v>
      </c>
      <c r="W1035">
        <f t="shared" si="217"/>
        <v>0</v>
      </c>
      <c r="X1035">
        <f t="shared" si="218"/>
        <v>0</v>
      </c>
      <c r="Y1035">
        <f t="shared" si="219"/>
        <v>0</v>
      </c>
      <c r="Z1035">
        <f t="shared" si="220"/>
        <v>0</v>
      </c>
      <c r="AA1035">
        <f t="shared" si="221"/>
        <v>0</v>
      </c>
    </row>
    <row r="1036" spans="2:27">
      <c r="B1036" s="3">
        <v>43765</v>
      </c>
      <c r="C1036" t="str">
        <f>IF(AND(B1036&gt;='Calculation Sheet Crop 1'!$K$6,B1036&lt;='Calculation Sheet Crop 1'!$L$6),"Initial Stage",IF(AND(B1036+1&gt;'Calculation Sheet Crop 1'!$K$7,B1036&lt;='Calculation Sheet Crop 1'!$L$7),"Crop Development Phase",IF(AND(B1036+1&gt;'Calculation Sheet Crop 1'!$K$8,B1036&lt;'Calculation Sheet Crop 1'!$L$8+1),"Mid Season",IF(AND(B1036+1&gt;'Calculation Sheet Crop 1'!$K$9,B1036-1&lt;'Calculation Sheet Crop 1'!$L$9),"Late Season Stage",""))))</f>
        <v/>
      </c>
      <c r="D1036">
        <f>IF(MONTH(B1036)=1,'General Calculation'!$E$22,IF(MONTH(B1036)=2,'General Calculation'!$F$22,IF(MONTH(B1036)=3,'General Calculation'!$G$22,IF(MONTH(B1036)=4,'General Calculation'!$H$22,IF(MONTH(B1036)=5,'General Calculation'!$I$22,IF(MONTH(B1036)=6,'General Calculation'!$J$22,IF(MONTH(B1036)=7,'General Calculation'!$K$22,IF(MONTH(B1036)=8,'General Calculation'!$L$22,IF(MONTH(B1036)=9,'General Calculation'!$M$22,IF(MONTH(B1036)=10,'General Calculation'!$N$22,IF(MONTH(B1036)=11,'General Calculation'!$O$22,IF(MONTH(B1036)=12,'General Calculation'!$P$22,""))))))))))))</f>
        <v>5.2650000000000006</v>
      </c>
      <c r="E1036" t="str">
        <f>IF(C1036="Initial Stage",'Calculation Sheet Crop 1'!$M$6,IF(C1036="Crop Development Phase",'Calculation Sheet Crop 1'!$M$7,IF(C1036="Mid Season",'Calculation Sheet Crop 1'!$M$8,IF(C1036="Late Season Stage",'Calculation Sheet Crop 1'!$M$9,""))))</f>
        <v/>
      </c>
      <c r="F1036">
        <f t="shared" si="209"/>
        <v>0</v>
      </c>
      <c r="P1036">
        <f t="shared" si="210"/>
        <v>0</v>
      </c>
      <c r="Q1036">
        <f t="shared" si="211"/>
        <v>0</v>
      </c>
      <c r="R1036">
        <f t="shared" si="212"/>
        <v>0</v>
      </c>
      <c r="S1036">
        <f t="shared" si="213"/>
        <v>0</v>
      </c>
      <c r="T1036">
        <f t="shared" si="214"/>
        <v>0</v>
      </c>
      <c r="U1036">
        <f t="shared" si="215"/>
        <v>0</v>
      </c>
      <c r="V1036">
        <f t="shared" si="216"/>
        <v>0</v>
      </c>
      <c r="W1036">
        <f t="shared" si="217"/>
        <v>0</v>
      </c>
      <c r="X1036">
        <f t="shared" si="218"/>
        <v>0</v>
      </c>
      <c r="Y1036">
        <f t="shared" si="219"/>
        <v>0</v>
      </c>
      <c r="Z1036">
        <f t="shared" si="220"/>
        <v>0</v>
      </c>
      <c r="AA1036">
        <f t="shared" si="221"/>
        <v>0</v>
      </c>
    </row>
    <row r="1037" spans="2:27">
      <c r="B1037" s="3">
        <v>43766</v>
      </c>
      <c r="C1037" t="str">
        <f>IF(AND(B1037&gt;='Calculation Sheet Crop 1'!$K$6,B1037&lt;='Calculation Sheet Crop 1'!$L$6),"Initial Stage",IF(AND(B1037+1&gt;'Calculation Sheet Crop 1'!$K$7,B1037&lt;='Calculation Sheet Crop 1'!$L$7),"Crop Development Phase",IF(AND(B1037+1&gt;'Calculation Sheet Crop 1'!$K$8,B1037&lt;'Calculation Sheet Crop 1'!$L$8+1),"Mid Season",IF(AND(B1037+1&gt;'Calculation Sheet Crop 1'!$K$9,B1037-1&lt;'Calculation Sheet Crop 1'!$L$9),"Late Season Stage",""))))</f>
        <v/>
      </c>
      <c r="D1037">
        <f>IF(MONTH(B1037)=1,'General Calculation'!$E$22,IF(MONTH(B1037)=2,'General Calculation'!$F$22,IF(MONTH(B1037)=3,'General Calculation'!$G$22,IF(MONTH(B1037)=4,'General Calculation'!$H$22,IF(MONTH(B1037)=5,'General Calculation'!$I$22,IF(MONTH(B1037)=6,'General Calculation'!$J$22,IF(MONTH(B1037)=7,'General Calculation'!$K$22,IF(MONTH(B1037)=8,'General Calculation'!$L$22,IF(MONTH(B1037)=9,'General Calculation'!$M$22,IF(MONTH(B1037)=10,'General Calculation'!$N$22,IF(MONTH(B1037)=11,'General Calculation'!$O$22,IF(MONTH(B1037)=12,'General Calculation'!$P$22,""))))))))))))</f>
        <v>5.2650000000000006</v>
      </c>
      <c r="E1037" t="str">
        <f>IF(C1037="Initial Stage",'Calculation Sheet Crop 1'!$M$6,IF(C1037="Crop Development Phase",'Calculation Sheet Crop 1'!$M$7,IF(C1037="Mid Season",'Calculation Sheet Crop 1'!$M$8,IF(C1037="Late Season Stage",'Calculation Sheet Crop 1'!$M$9,""))))</f>
        <v/>
      </c>
      <c r="F1037">
        <f t="shared" si="209"/>
        <v>0</v>
      </c>
      <c r="P1037">
        <f t="shared" si="210"/>
        <v>0</v>
      </c>
      <c r="Q1037">
        <f t="shared" si="211"/>
        <v>0</v>
      </c>
      <c r="R1037">
        <f t="shared" si="212"/>
        <v>0</v>
      </c>
      <c r="S1037">
        <f t="shared" si="213"/>
        <v>0</v>
      </c>
      <c r="T1037">
        <f t="shared" si="214"/>
        <v>0</v>
      </c>
      <c r="U1037">
        <f t="shared" si="215"/>
        <v>0</v>
      </c>
      <c r="V1037">
        <f t="shared" si="216"/>
        <v>0</v>
      </c>
      <c r="W1037">
        <f t="shared" si="217"/>
        <v>0</v>
      </c>
      <c r="X1037">
        <f t="shared" si="218"/>
        <v>0</v>
      </c>
      <c r="Y1037">
        <f t="shared" si="219"/>
        <v>0</v>
      </c>
      <c r="Z1037">
        <f t="shared" si="220"/>
        <v>0</v>
      </c>
      <c r="AA1037">
        <f t="shared" si="221"/>
        <v>0</v>
      </c>
    </row>
    <row r="1038" spans="2:27">
      <c r="B1038" s="3">
        <v>43767</v>
      </c>
      <c r="C1038" t="str">
        <f>IF(AND(B1038&gt;='Calculation Sheet Crop 1'!$K$6,B1038&lt;='Calculation Sheet Crop 1'!$L$6),"Initial Stage",IF(AND(B1038+1&gt;'Calculation Sheet Crop 1'!$K$7,B1038&lt;='Calculation Sheet Crop 1'!$L$7),"Crop Development Phase",IF(AND(B1038+1&gt;'Calculation Sheet Crop 1'!$K$8,B1038&lt;'Calculation Sheet Crop 1'!$L$8+1),"Mid Season",IF(AND(B1038+1&gt;'Calculation Sheet Crop 1'!$K$9,B1038-1&lt;'Calculation Sheet Crop 1'!$L$9),"Late Season Stage",""))))</f>
        <v/>
      </c>
      <c r="D1038">
        <f>IF(MONTH(B1038)=1,'General Calculation'!$E$22,IF(MONTH(B1038)=2,'General Calculation'!$F$22,IF(MONTH(B1038)=3,'General Calculation'!$G$22,IF(MONTH(B1038)=4,'General Calculation'!$H$22,IF(MONTH(B1038)=5,'General Calculation'!$I$22,IF(MONTH(B1038)=6,'General Calculation'!$J$22,IF(MONTH(B1038)=7,'General Calculation'!$K$22,IF(MONTH(B1038)=8,'General Calculation'!$L$22,IF(MONTH(B1038)=9,'General Calculation'!$M$22,IF(MONTH(B1038)=10,'General Calculation'!$N$22,IF(MONTH(B1038)=11,'General Calculation'!$O$22,IF(MONTH(B1038)=12,'General Calculation'!$P$22,""))))))))))))</f>
        <v>5.2650000000000006</v>
      </c>
      <c r="E1038" t="str">
        <f>IF(C1038="Initial Stage",'Calculation Sheet Crop 1'!$M$6,IF(C1038="Crop Development Phase",'Calculation Sheet Crop 1'!$M$7,IF(C1038="Mid Season",'Calculation Sheet Crop 1'!$M$8,IF(C1038="Late Season Stage",'Calculation Sheet Crop 1'!$M$9,""))))</f>
        <v/>
      </c>
      <c r="F1038">
        <f t="shared" si="209"/>
        <v>0</v>
      </c>
      <c r="P1038">
        <f t="shared" si="210"/>
        <v>0</v>
      </c>
      <c r="Q1038">
        <f t="shared" si="211"/>
        <v>0</v>
      </c>
      <c r="R1038">
        <f t="shared" si="212"/>
        <v>0</v>
      </c>
      <c r="S1038">
        <f t="shared" si="213"/>
        <v>0</v>
      </c>
      <c r="T1038">
        <f t="shared" si="214"/>
        <v>0</v>
      </c>
      <c r="U1038">
        <f t="shared" si="215"/>
        <v>0</v>
      </c>
      <c r="V1038">
        <f t="shared" si="216"/>
        <v>0</v>
      </c>
      <c r="W1038">
        <f t="shared" si="217"/>
        <v>0</v>
      </c>
      <c r="X1038">
        <f t="shared" si="218"/>
        <v>0</v>
      </c>
      <c r="Y1038">
        <f t="shared" si="219"/>
        <v>0</v>
      </c>
      <c r="Z1038">
        <f t="shared" si="220"/>
        <v>0</v>
      </c>
      <c r="AA1038">
        <f t="shared" si="221"/>
        <v>0</v>
      </c>
    </row>
    <row r="1039" spans="2:27">
      <c r="B1039" s="3">
        <v>43768</v>
      </c>
      <c r="C1039" t="str">
        <f>IF(AND(B1039&gt;='Calculation Sheet Crop 1'!$K$6,B1039&lt;='Calculation Sheet Crop 1'!$L$6),"Initial Stage",IF(AND(B1039+1&gt;'Calculation Sheet Crop 1'!$K$7,B1039&lt;='Calculation Sheet Crop 1'!$L$7),"Crop Development Phase",IF(AND(B1039+1&gt;'Calculation Sheet Crop 1'!$K$8,B1039&lt;'Calculation Sheet Crop 1'!$L$8+1),"Mid Season",IF(AND(B1039+1&gt;'Calculation Sheet Crop 1'!$K$9,B1039-1&lt;'Calculation Sheet Crop 1'!$L$9),"Late Season Stage",""))))</f>
        <v/>
      </c>
      <c r="D1039">
        <f>IF(MONTH(B1039)=1,'General Calculation'!$E$22,IF(MONTH(B1039)=2,'General Calculation'!$F$22,IF(MONTH(B1039)=3,'General Calculation'!$G$22,IF(MONTH(B1039)=4,'General Calculation'!$H$22,IF(MONTH(B1039)=5,'General Calculation'!$I$22,IF(MONTH(B1039)=6,'General Calculation'!$J$22,IF(MONTH(B1039)=7,'General Calculation'!$K$22,IF(MONTH(B1039)=8,'General Calculation'!$L$22,IF(MONTH(B1039)=9,'General Calculation'!$M$22,IF(MONTH(B1039)=10,'General Calculation'!$N$22,IF(MONTH(B1039)=11,'General Calculation'!$O$22,IF(MONTH(B1039)=12,'General Calculation'!$P$22,""))))))))))))</f>
        <v>5.2650000000000006</v>
      </c>
      <c r="E1039" t="str">
        <f>IF(C1039="Initial Stage",'Calculation Sheet Crop 1'!$M$6,IF(C1039="Crop Development Phase",'Calculation Sheet Crop 1'!$M$7,IF(C1039="Mid Season",'Calculation Sheet Crop 1'!$M$8,IF(C1039="Late Season Stage",'Calculation Sheet Crop 1'!$M$9,""))))</f>
        <v/>
      </c>
      <c r="F1039">
        <f t="shared" si="209"/>
        <v>0</v>
      </c>
      <c r="P1039">
        <f t="shared" si="210"/>
        <v>0</v>
      </c>
      <c r="Q1039">
        <f t="shared" si="211"/>
        <v>0</v>
      </c>
      <c r="R1039">
        <f t="shared" si="212"/>
        <v>0</v>
      </c>
      <c r="S1039">
        <f t="shared" si="213"/>
        <v>0</v>
      </c>
      <c r="T1039">
        <f t="shared" si="214"/>
        <v>0</v>
      </c>
      <c r="U1039">
        <f t="shared" si="215"/>
        <v>0</v>
      </c>
      <c r="V1039">
        <f t="shared" si="216"/>
        <v>0</v>
      </c>
      <c r="W1039">
        <f t="shared" si="217"/>
        <v>0</v>
      </c>
      <c r="X1039">
        <f t="shared" si="218"/>
        <v>0</v>
      </c>
      <c r="Y1039">
        <f t="shared" si="219"/>
        <v>0</v>
      </c>
      <c r="Z1039">
        <f t="shared" si="220"/>
        <v>0</v>
      </c>
      <c r="AA1039">
        <f t="shared" si="221"/>
        <v>0</v>
      </c>
    </row>
    <row r="1040" spans="2:27">
      <c r="B1040" s="3">
        <v>43769</v>
      </c>
      <c r="C1040" t="str">
        <f>IF(AND(B1040&gt;='Calculation Sheet Crop 1'!$K$6,B1040&lt;='Calculation Sheet Crop 1'!$L$6),"Initial Stage",IF(AND(B1040+1&gt;'Calculation Sheet Crop 1'!$K$7,B1040&lt;='Calculation Sheet Crop 1'!$L$7),"Crop Development Phase",IF(AND(B1040+1&gt;'Calculation Sheet Crop 1'!$K$8,B1040&lt;'Calculation Sheet Crop 1'!$L$8+1),"Mid Season",IF(AND(B1040+1&gt;'Calculation Sheet Crop 1'!$K$9,B1040-1&lt;'Calculation Sheet Crop 1'!$L$9),"Late Season Stage",""))))</f>
        <v/>
      </c>
      <c r="D1040">
        <f>IF(MONTH(B1040)=1,'General Calculation'!$E$22,IF(MONTH(B1040)=2,'General Calculation'!$F$22,IF(MONTH(B1040)=3,'General Calculation'!$G$22,IF(MONTH(B1040)=4,'General Calculation'!$H$22,IF(MONTH(B1040)=5,'General Calculation'!$I$22,IF(MONTH(B1040)=6,'General Calculation'!$J$22,IF(MONTH(B1040)=7,'General Calculation'!$K$22,IF(MONTH(B1040)=8,'General Calculation'!$L$22,IF(MONTH(B1040)=9,'General Calculation'!$M$22,IF(MONTH(B1040)=10,'General Calculation'!$N$22,IF(MONTH(B1040)=11,'General Calculation'!$O$22,IF(MONTH(B1040)=12,'General Calculation'!$P$22,""))))))))))))</f>
        <v>5.2650000000000006</v>
      </c>
      <c r="E1040" t="str">
        <f>IF(C1040="Initial Stage",'Calculation Sheet Crop 1'!$M$6,IF(C1040="Crop Development Phase",'Calculation Sheet Crop 1'!$M$7,IF(C1040="Mid Season",'Calculation Sheet Crop 1'!$M$8,IF(C1040="Late Season Stage",'Calculation Sheet Crop 1'!$M$9,""))))</f>
        <v/>
      </c>
      <c r="F1040">
        <f t="shared" si="209"/>
        <v>0</v>
      </c>
      <c r="P1040">
        <f t="shared" si="210"/>
        <v>0</v>
      </c>
      <c r="Q1040">
        <f t="shared" si="211"/>
        <v>0</v>
      </c>
      <c r="R1040">
        <f t="shared" si="212"/>
        <v>0</v>
      </c>
      <c r="S1040">
        <f t="shared" si="213"/>
        <v>0</v>
      </c>
      <c r="T1040">
        <f t="shared" si="214"/>
        <v>0</v>
      </c>
      <c r="U1040">
        <f t="shared" si="215"/>
        <v>0</v>
      </c>
      <c r="V1040">
        <f t="shared" si="216"/>
        <v>0</v>
      </c>
      <c r="W1040">
        <f t="shared" si="217"/>
        <v>0</v>
      </c>
      <c r="X1040">
        <f t="shared" si="218"/>
        <v>0</v>
      </c>
      <c r="Y1040">
        <f t="shared" si="219"/>
        <v>0</v>
      </c>
      <c r="Z1040">
        <f t="shared" si="220"/>
        <v>0</v>
      </c>
      <c r="AA1040">
        <f t="shared" si="221"/>
        <v>0</v>
      </c>
    </row>
    <row r="1041" spans="2:27">
      <c r="B1041" s="3">
        <v>43770</v>
      </c>
      <c r="C1041" t="str">
        <f>IF(AND(B1041&gt;='Calculation Sheet Crop 1'!$K$6,B1041&lt;='Calculation Sheet Crop 1'!$L$6),"Initial Stage",IF(AND(B1041+1&gt;'Calculation Sheet Crop 1'!$K$7,B1041&lt;='Calculation Sheet Crop 1'!$L$7),"Crop Development Phase",IF(AND(B1041+1&gt;'Calculation Sheet Crop 1'!$K$8,B1041&lt;'Calculation Sheet Crop 1'!$L$8+1),"Mid Season",IF(AND(B1041+1&gt;'Calculation Sheet Crop 1'!$K$9,B1041-1&lt;'Calculation Sheet Crop 1'!$L$9),"Late Season Stage",""))))</f>
        <v/>
      </c>
      <c r="D1041">
        <f>IF(MONTH(B1041)=1,'General Calculation'!$E$22,IF(MONTH(B1041)=2,'General Calculation'!$F$22,IF(MONTH(B1041)=3,'General Calculation'!$G$22,IF(MONTH(B1041)=4,'General Calculation'!$H$22,IF(MONTH(B1041)=5,'General Calculation'!$I$22,IF(MONTH(B1041)=6,'General Calculation'!$J$22,IF(MONTH(B1041)=7,'General Calculation'!$K$22,IF(MONTH(B1041)=8,'General Calculation'!$L$22,IF(MONTH(B1041)=9,'General Calculation'!$M$22,IF(MONTH(B1041)=10,'General Calculation'!$N$22,IF(MONTH(B1041)=11,'General Calculation'!$O$22,IF(MONTH(B1041)=12,'General Calculation'!$P$22,""))))))))))))</f>
        <v>5.07</v>
      </c>
      <c r="E1041" t="str">
        <f>IF(C1041="Initial Stage",'Calculation Sheet Crop 1'!$M$6,IF(C1041="Crop Development Phase",'Calculation Sheet Crop 1'!$M$7,IF(C1041="Mid Season",'Calculation Sheet Crop 1'!$M$8,IF(C1041="Late Season Stage",'Calculation Sheet Crop 1'!$M$9,""))))</f>
        <v/>
      </c>
      <c r="F1041">
        <f t="shared" si="209"/>
        <v>0</v>
      </c>
      <c r="P1041">
        <f t="shared" si="210"/>
        <v>0</v>
      </c>
      <c r="Q1041">
        <f t="shared" si="211"/>
        <v>0</v>
      </c>
      <c r="R1041">
        <f t="shared" si="212"/>
        <v>0</v>
      </c>
      <c r="S1041">
        <f t="shared" si="213"/>
        <v>0</v>
      </c>
      <c r="T1041">
        <f t="shared" si="214"/>
        <v>0</v>
      </c>
      <c r="U1041">
        <f t="shared" si="215"/>
        <v>0</v>
      </c>
      <c r="V1041">
        <f t="shared" si="216"/>
        <v>0</v>
      </c>
      <c r="W1041">
        <f t="shared" si="217"/>
        <v>0</v>
      </c>
      <c r="X1041">
        <f t="shared" si="218"/>
        <v>0</v>
      </c>
      <c r="Y1041">
        <f t="shared" si="219"/>
        <v>0</v>
      </c>
      <c r="Z1041">
        <f t="shared" si="220"/>
        <v>0</v>
      </c>
      <c r="AA1041">
        <f t="shared" si="221"/>
        <v>0</v>
      </c>
    </row>
    <row r="1042" spans="2:27">
      <c r="B1042" s="3">
        <v>43771</v>
      </c>
      <c r="C1042" t="str">
        <f>IF(AND(B1042&gt;='Calculation Sheet Crop 1'!$K$6,B1042&lt;='Calculation Sheet Crop 1'!$L$6),"Initial Stage",IF(AND(B1042+1&gt;'Calculation Sheet Crop 1'!$K$7,B1042&lt;='Calculation Sheet Crop 1'!$L$7),"Crop Development Phase",IF(AND(B1042+1&gt;'Calculation Sheet Crop 1'!$K$8,B1042&lt;'Calculation Sheet Crop 1'!$L$8+1),"Mid Season",IF(AND(B1042+1&gt;'Calculation Sheet Crop 1'!$K$9,B1042-1&lt;'Calculation Sheet Crop 1'!$L$9),"Late Season Stage",""))))</f>
        <v/>
      </c>
      <c r="D1042">
        <f>IF(MONTH(B1042)=1,'General Calculation'!$E$22,IF(MONTH(B1042)=2,'General Calculation'!$F$22,IF(MONTH(B1042)=3,'General Calculation'!$G$22,IF(MONTH(B1042)=4,'General Calculation'!$H$22,IF(MONTH(B1042)=5,'General Calculation'!$I$22,IF(MONTH(B1042)=6,'General Calculation'!$J$22,IF(MONTH(B1042)=7,'General Calculation'!$K$22,IF(MONTH(B1042)=8,'General Calculation'!$L$22,IF(MONTH(B1042)=9,'General Calculation'!$M$22,IF(MONTH(B1042)=10,'General Calculation'!$N$22,IF(MONTH(B1042)=11,'General Calculation'!$O$22,IF(MONTH(B1042)=12,'General Calculation'!$P$22,""))))))))))))</f>
        <v>5.07</v>
      </c>
      <c r="E1042" t="str">
        <f>IF(C1042="Initial Stage",'Calculation Sheet Crop 1'!$M$6,IF(C1042="Crop Development Phase",'Calculation Sheet Crop 1'!$M$7,IF(C1042="Mid Season",'Calculation Sheet Crop 1'!$M$8,IF(C1042="Late Season Stage",'Calculation Sheet Crop 1'!$M$9,""))))</f>
        <v/>
      </c>
      <c r="F1042">
        <f t="shared" si="209"/>
        <v>0</v>
      </c>
      <c r="P1042">
        <f t="shared" si="210"/>
        <v>0</v>
      </c>
      <c r="Q1042">
        <f t="shared" si="211"/>
        <v>0</v>
      </c>
      <c r="R1042">
        <f t="shared" si="212"/>
        <v>0</v>
      </c>
      <c r="S1042">
        <f t="shared" si="213"/>
        <v>0</v>
      </c>
      <c r="T1042">
        <f t="shared" si="214"/>
        <v>0</v>
      </c>
      <c r="U1042">
        <f t="shared" si="215"/>
        <v>0</v>
      </c>
      <c r="V1042">
        <f t="shared" si="216"/>
        <v>0</v>
      </c>
      <c r="W1042">
        <f t="shared" si="217"/>
        <v>0</v>
      </c>
      <c r="X1042">
        <f t="shared" si="218"/>
        <v>0</v>
      </c>
      <c r="Y1042">
        <f t="shared" si="219"/>
        <v>0</v>
      </c>
      <c r="Z1042">
        <f t="shared" si="220"/>
        <v>0</v>
      </c>
      <c r="AA1042">
        <f t="shared" si="221"/>
        <v>0</v>
      </c>
    </row>
    <row r="1043" spans="2:27">
      <c r="B1043" s="3">
        <v>43772</v>
      </c>
      <c r="C1043" t="str">
        <f>IF(AND(B1043&gt;='Calculation Sheet Crop 1'!$K$6,B1043&lt;='Calculation Sheet Crop 1'!$L$6),"Initial Stage",IF(AND(B1043+1&gt;'Calculation Sheet Crop 1'!$K$7,B1043&lt;='Calculation Sheet Crop 1'!$L$7),"Crop Development Phase",IF(AND(B1043+1&gt;'Calculation Sheet Crop 1'!$K$8,B1043&lt;'Calculation Sheet Crop 1'!$L$8+1),"Mid Season",IF(AND(B1043+1&gt;'Calculation Sheet Crop 1'!$K$9,B1043-1&lt;'Calculation Sheet Crop 1'!$L$9),"Late Season Stage",""))))</f>
        <v/>
      </c>
      <c r="D1043">
        <f>IF(MONTH(B1043)=1,'General Calculation'!$E$22,IF(MONTH(B1043)=2,'General Calculation'!$F$22,IF(MONTH(B1043)=3,'General Calculation'!$G$22,IF(MONTH(B1043)=4,'General Calculation'!$H$22,IF(MONTH(B1043)=5,'General Calculation'!$I$22,IF(MONTH(B1043)=6,'General Calculation'!$J$22,IF(MONTH(B1043)=7,'General Calculation'!$K$22,IF(MONTH(B1043)=8,'General Calculation'!$L$22,IF(MONTH(B1043)=9,'General Calculation'!$M$22,IF(MONTH(B1043)=10,'General Calculation'!$N$22,IF(MONTH(B1043)=11,'General Calculation'!$O$22,IF(MONTH(B1043)=12,'General Calculation'!$P$22,""))))))))))))</f>
        <v>5.07</v>
      </c>
      <c r="E1043" t="str">
        <f>IF(C1043="Initial Stage",'Calculation Sheet Crop 1'!$M$6,IF(C1043="Crop Development Phase",'Calculation Sheet Crop 1'!$M$7,IF(C1043="Mid Season",'Calculation Sheet Crop 1'!$M$8,IF(C1043="Late Season Stage",'Calculation Sheet Crop 1'!$M$9,""))))</f>
        <v/>
      </c>
      <c r="F1043">
        <f t="shared" si="209"/>
        <v>0</v>
      </c>
      <c r="P1043">
        <f t="shared" si="210"/>
        <v>0</v>
      </c>
      <c r="Q1043">
        <f t="shared" si="211"/>
        <v>0</v>
      </c>
      <c r="R1043">
        <f t="shared" si="212"/>
        <v>0</v>
      </c>
      <c r="S1043">
        <f t="shared" si="213"/>
        <v>0</v>
      </c>
      <c r="T1043">
        <f t="shared" si="214"/>
        <v>0</v>
      </c>
      <c r="U1043">
        <f t="shared" si="215"/>
        <v>0</v>
      </c>
      <c r="V1043">
        <f t="shared" si="216"/>
        <v>0</v>
      </c>
      <c r="W1043">
        <f t="shared" si="217"/>
        <v>0</v>
      </c>
      <c r="X1043">
        <f t="shared" si="218"/>
        <v>0</v>
      </c>
      <c r="Y1043">
        <f t="shared" si="219"/>
        <v>0</v>
      </c>
      <c r="Z1043">
        <f t="shared" si="220"/>
        <v>0</v>
      </c>
      <c r="AA1043">
        <f t="shared" si="221"/>
        <v>0</v>
      </c>
    </row>
    <row r="1044" spans="2:27">
      <c r="B1044" s="3">
        <v>43773</v>
      </c>
      <c r="C1044" t="str">
        <f>IF(AND(B1044&gt;='Calculation Sheet Crop 1'!$K$6,B1044&lt;='Calculation Sheet Crop 1'!$L$6),"Initial Stage",IF(AND(B1044+1&gt;'Calculation Sheet Crop 1'!$K$7,B1044&lt;='Calculation Sheet Crop 1'!$L$7),"Crop Development Phase",IF(AND(B1044+1&gt;'Calculation Sheet Crop 1'!$K$8,B1044&lt;'Calculation Sheet Crop 1'!$L$8+1),"Mid Season",IF(AND(B1044+1&gt;'Calculation Sheet Crop 1'!$K$9,B1044-1&lt;'Calculation Sheet Crop 1'!$L$9),"Late Season Stage",""))))</f>
        <v/>
      </c>
      <c r="D1044">
        <f>IF(MONTH(B1044)=1,'General Calculation'!$E$22,IF(MONTH(B1044)=2,'General Calculation'!$F$22,IF(MONTH(B1044)=3,'General Calculation'!$G$22,IF(MONTH(B1044)=4,'General Calculation'!$H$22,IF(MONTH(B1044)=5,'General Calculation'!$I$22,IF(MONTH(B1044)=6,'General Calculation'!$J$22,IF(MONTH(B1044)=7,'General Calculation'!$K$22,IF(MONTH(B1044)=8,'General Calculation'!$L$22,IF(MONTH(B1044)=9,'General Calculation'!$M$22,IF(MONTH(B1044)=10,'General Calculation'!$N$22,IF(MONTH(B1044)=11,'General Calculation'!$O$22,IF(MONTH(B1044)=12,'General Calculation'!$P$22,""))))))))))))</f>
        <v>5.07</v>
      </c>
      <c r="E1044" t="str">
        <f>IF(C1044="Initial Stage",'Calculation Sheet Crop 1'!$M$6,IF(C1044="Crop Development Phase",'Calculation Sheet Crop 1'!$M$7,IF(C1044="Mid Season",'Calculation Sheet Crop 1'!$M$8,IF(C1044="Late Season Stage",'Calculation Sheet Crop 1'!$M$9,""))))</f>
        <v/>
      </c>
      <c r="F1044">
        <f t="shared" si="209"/>
        <v>0</v>
      </c>
      <c r="P1044">
        <f t="shared" si="210"/>
        <v>0</v>
      </c>
      <c r="Q1044">
        <f t="shared" si="211"/>
        <v>0</v>
      </c>
      <c r="R1044">
        <f t="shared" si="212"/>
        <v>0</v>
      </c>
      <c r="S1044">
        <f t="shared" si="213"/>
        <v>0</v>
      </c>
      <c r="T1044">
        <f t="shared" si="214"/>
        <v>0</v>
      </c>
      <c r="U1044">
        <f t="shared" si="215"/>
        <v>0</v>
      </c>
      <c r="V1044">
        <f t="shared" si="216"/>
        <v>0</v>
      </c>
      <c r="W1044">
        <f t="shared" si="217"/>
        <v>0</v>
      </c>
      <c r="X1044">
        <f t="shared" si="218"/>
        <v>0</v>
      </c>
      <c r="Y1044">
        <f t="shared" si="219"/>
        <v>0</v>
      </c>
      <c r="Z1044">
        <f t="shared" si="220"/>
        <v>0</v>
      </c>
      <c r="AA1044">
        <f t="shared" si="221"/>
        <v>0</v>
      </c>
    </row>
    <row r="1045" spans="2:27">
      <c r="B1045" s="3">
        <v>43774</v>
      </c>
      <c r="C1045" t="str">
        <f>IF(AND(B1045&gt;='Calculation Sheet Crop 1'!$K$6,B1045&lt;='Calculation Sheet Crop 1'!$L$6),"Initial Stage",IF(AND(B1045+1&gt;'Calculation Sheet Crop 1'!$K$7,B1045&lt;='Calculation Sheet Crop 1'!$L$7),"Crop Development Phase",IF(AND(B1045+1&gt;'Calculation Sheet Crop 1'!$K$8,B1045&lt;'Calculation Sheet Crop 1'!$L$8+1),"Mid Season",IF(AND(B1045+1&gt;'Calculation Sheet Crop 1'!$K$9,B1045-1&lt;'Calculation Sheet Crop 1'!$L$9),"Late Season Stage",""))))</f>
        <v/>
      </c>
      <c r="D1045">
        <f>IF(MONTH(B1045)=1,'General Calculation'!$E$22,IF(MONTH(B1045)=2,'General Calculation'!$F$22,IF(MONTH(B1045)=3,'General Calculation'!$G$22,IF(MONTH(B1045)=4,'General Calculation'!$H$22,IF(MONTH(B1045)=5,'General Calculation'!$I$22,IF(MONTH(B1045)=6,'General Calculation'!$J$22,IF(MONTH(B1045)=7,'General Calculation'!$K$22,IF(MONTH(B1045)=8,'General Calculation'!$L$22,IF(MONTH(B1045)=9,'General Calculation'!$M$22,IF(MONTH(B1045)=10,'General Calculation'!$N$22,IF(MONTH(B1045)=11,'General Calculation'!$O$22,IF(MONTH(B1045)=12,'General Calculation'!$P$22,""))))))))))))</f>
        <v>5.07</v>
      </c>
      <c r="E1045" t="str">
        <f>IF(C1045="Initial Stage",'Calculation Sheet Crop 1'!$M$6,IF(C1045="Crop Development Phase",'Calculation Sheet Crop 1'!$M$7,IF(C1045="Mid Season",'Calculation Sheet Crop 1'!$M$8,IF(C1045="Late Season Stage",'Calculation Sheet Crop 1'!$M$9,""))))</f>
        <v/>
      </c>
      <c r="F1045">
        <f t="shared" si="209"/>
        <v>0</v>
      </c>
      <c r="P1045">
        <f t="shared" si="210"/>
        <v>0</v>
      </c>
      <c r="Q1045">
        <f t="shared" si="211"/>
        <v>0</v>
      </c>
      <c r="R1045">
        <f t="shared" si="212"/>
        <v>0</v>
      </c>
      <c r="S1045">
        <f t="shared" si="213"/>
        <v>0</v>
      </c>
      <c r="T1045">
        <f t="shared" si="214"/>
        <v>0</v>
      </c>
      <c r="U1045">
        <f t="shared" si="215"/>
        <v>0</v>
      </c>
      <c r="V1045">
        <f t="shared" si="216"/>
        <v>0</v>
      </c>
      <c r="W1045">
        <f t="shared" si="217"/>
        <v>0</v>
      </c>
      <c r="X1045">
        <f t="shared" si="218"/>
        <v>0</v>
      </c>
      <c r="Y1045">
        <f t="shared" si="219"/>
        <v>0</v>
      </c>
      <c r="Z1045">
        <f t="shared" si="220"/>
        <v>0</v>
      </c>
      <c r="AA1045">
        <f t="shared" si="221"/>
        <v>0</v>
      </c>
    </row>
    <row r="1046" spans="2:27">
      <c r="B1046" s="3">
        <v>43775</v>
      </c>
      <c r="C1046" t="str">
        <f>IF(AND(B1046&gt;='Calculation Sheet Crop 1'!$K$6,B1046&lt;='Calculation Sheet Crop 1'!$L$6),"Initial Stage",IF(AND(B1046+1&gt;'Calculation Sheet Crop 1'!$K$7,B1046&lt;='Calculation Sheet Crop 1'!$L$7),"Crop Development Phase",IF(AND(B1046+1&gt;'Calculation Sheet Crop 1'!$K$8,B1046&lt;'Calculation Sheet Crop 1'!$L$8+1),"Mid Season",IF(AND(B1046+1&gt;'Calculation Sheet Crop 1'!$K$9,B1046-1&lt;'Calculation Sheet Crop 1'!$L$9),"Late Season Stage",""))))</f>
        <v/>
      </c>
      <c r="D1046">
        <f>IF(MONTH(B1046)=1,'General Calculation'!$E$22,IF(MONTH(B1046)=2,'General Calculation'!$F$22,IF(MONTH(B1046)=3,'General Calculation'!$G$22,IF(MONTH(B1046)=4,'General Calculation'!$H$22,IF(MONTH(B1046)=5,'General Calculation'!$I$22,IF(MONTH(B1046)=6,'General Calculation'!$J$22,IF(MONTH(B1046)=7,'General Calculation'!$K$22,IF(MONTH(B1046)=8,'General Calculation'!$L$22,IF(MONTH(B1046)=9,'General Calculation'!$M$22,IF(MONTH(B1046)=10,'General Calculation'!$N$22,IF(MONTH(B1046)=11,'General Calculation'!$O$22,IF(MONTH(B1046)=12,'General Calculation'!$P$22,""))))))))))))</f>
        <v>5.07</v>
      </c>
      <c r="E1046" t="str">
        <f>IF(C1046="Initial Stage",'Calculation Sheet Crop 1'!$M$6,IF(C1046="Crop Development Phase",'Calculation Sheet Crop 1'!$M$7,IF(C1046="Mid Season",'Calculation Sheet Crop 1'!$M$8,IF(C1046="Late Season Stage",'Calculation Sheet Crop 1'!$M$9,""))))</f>
        <v/>
      </c>
      <c r="F1046">
        <f t="shared" si="209"/>
        <v>0</v>
      </c>
      <c r="P1046">
        <f t="shared" si="210"/>
        <v>0</v>
      </c>
      <c r="Q1046">
        <f t="shared" si="211"/>
        <v>0</v>
      </c>
      <c r="R1046">
        <f t="shared" si="212"/>
        <v>0</v>
      </c>
      <c r="S1046">
        <f t="shared" si="213"/>
        <v>0</v>
      </c>
      <c r="T1046">
        <f t="shared" si="214"/>
        <v>0</v>
      </c>
      <c r="U1046">
        <f t="shared" si="215"/>
        <v>0</v>
      </c>
      <c r="V1046">
        <f t="shared" si="216"/>
        <v>0</v>
      </c>
      <c r="W1046">
        <f t="shared" si="217"/>
        <v>0</v>
      </c>
      <c r="X1046">
        <f t="shared" si="218"/>
        <v>0</v>
      </c>
      <c r="Y1046">
        <f t="shared" si="219"/>
        <v>0</v>
      </c>
      <c r="Z1046">
        <f t="shared" si="220"/>
        <v>0</v>
      </c>
      <c r="AA1046">
        <f t="shared" si="221"/>
        <v>0</v>
      </c>
    </row>
    <row r="1047" spans="2:27">
      <c r="B1047" s="3">
        <v>43776</v>
      </c>
      <c r="C1047" t="str">
        <f>IF(AND(B1047&gt;='Calculation Sheet Crop 1'!$K$6,B1047&lt;='Calculation Sheet Crop 1'!$L$6),"Initial Stage",IF(AND(B1047+1&gt;'Calculation Sheet Crop 1'!$K$7,B1047&lt;='Calculation Sheet Crop 1'!$L$7),"Crop Development Phase",IF(AND(B1047+1&gt;'Calculation Sheet Crop 1'!$K$8,B1047&lt;'Calculation Sheet Crop 1'!$L$8+1),"Mid Season",IF(AND(B1047+1&gt;'Calculation Sheet Crop 1'!$K$9,B1047-1&lt;'Calculation Sheet Crop 1'!$L$9),"Late Season Stage",""))))</f>
        <v/>
      </c>
      <c r="D1047">
        <f>IF(MONTH(B1047)=1,'General Calculation'!$E$22,IF(MONTH(B1047)=2,'General Calculation'!$F$22,IF(MONTH(B1047)=3,'General Calculation'!$G$22,IF(MONTH(B1047)=4,'General Calculation'!$H$22,IF(MONTH(B1047)=5,'General Calculation'!$I$22,IF(MONTH(B1047)=6,'General Calculation'!$J$22,IF(MONTH(B1047)=7,'General Calculation'!$K$22,IF(MONTH(B1047)=8,'General Calculation'!$L$22,IF(MONTH(B1047)=9,'General Calculation'!$M$22,IF(MONTH(B1047)=10,'General Calculation'!$N$22,IF(MONTH(B1047)=11,'General Calculation'!$O$22,IF(MONTH(B1047)=12,'General Calculation'!$P$22,""))))))))))))</f>
        <v>5.07</v>
      </c>
      <c r="E1047" t="str">
        <f>IF(C1047="Initial Stage",'Calculation Sheet Crop 1'!$M$6,IF(C1047="Crop Development Phase",'Calculation Sheet Crop 1'!$M$7,IF(C1047="Mid Season",'Calculation Sheet Crop 1'!$M$8,IF(C1047="Late Season Stage",'Calculation Sheet Crop 1'!$M$9,""))))</f>
        <v/>
      </c>
      <c r="F1047">
        <f t="shared" si="209"/>
        <v>0</v>
      </c>
      <c r="P1047">
        <f t="shared" si="210"/>
        <v>0</v>
      </c>
      <c r="Q1047">
        <f t="shared" si="211"/>
        <v>0</v>
      </c>
      <c r="R1047">
        <f t="shared" si="212"/>
        <v>0</v>
      </c>
      <c r="S1047">
        <f t="shared" si="213"/>
        <v>0</v>
      </c>
      <c r="T1047">
        <f t="shared" si="214"/>
        <v>0</v>
      </c>
      <c r="U1047">
        <f t="shared" si="215"/>
        <v>0</v>
      </c>
      <c r="V1047">
        <f t="shared" si="216"/>
        <v>0</v>
      </c>
      <c r="W1047">
        <f t="shared" si="217"/>
        <v>0</v>
      </c>
      <c r="X1047">
        <f t="shared" si="218"/>
        <v>0</v>
      </c>
      <c r="Y1047">
        <f t="shared" si="219"/>
        <v>0</v>
      </c>
      <c r="Z1047">
        <f t="shared" si="220"/>
        <v>0</v>
      </c>
      <c r="AA1047">
        <f t="shared" si="221"/>
        <v>0</v>
      </c>
    </row>
    <row r="1048" spans="2:27">
      <c r="B1048" s="3">
        <v>43777</v>
      </c>
      <c r="C1048" t="str">
        <f>IF(AND(B1048&gt;='Calculation Sheet Crop 1'!$K$6,B1048&lt;='Calculation Sheet Crop 1'!$L$6),"Initial Stage",IF(AND(B1048+1&gt;'Calculation Sheet Crop 1'!$K$7,B1048&lt;='Calculation Sheet Crop 1'!$L$7),"Crop Development Phase",IF(AND(B1048+1&gt;'Calculation Sheet Crop 1'!$K$8,B1048&lt;'Calculation Sheet Crop 1'!$L$8+1),"Mid Season",IF(AND(B1048+1&gt;'Calculation Sheet Crop 1'!$K$9,B1048-1&lt;'Calculation Sheet Crop 1'!$L$9),"Late Season Stage",""))))</f>
        <v/>
      </c>
      <c r="D1048">
        <f>IF(MONTH(B1048)=1,'General Calculation'!$E$22,IF(MONTH(B1048)=2,'General Calculation'!$F$22,IF(MONTH(B1048)=3,'General Calculation'!$G$22,IF(MONTH(B1048)=4,'General Calculation'!$H$22,IF(MONTH(B1048)=5,'General Calculation'!$I$22,IF(MONTH(B1048)=6,'General Calculation'!$J$22,IF(MONTH(B1048)=7,'General Calculation'!$K$22,IF(MONTH(B1048)=8,'General Calculation'!$L$22,IF(MONTH(B1048)=9,'General Calculation'!$M$22,IF(MONTH(B1048)=10,'General Calculation'!$N$22,IF(MONTH(B1048)=11,'General Calculation'!$O$22,IF(MONTH(B1048)=12,'General Calculation'!$P$22,""))))))))))))</f>
        <v>5.07</v>
      </c>
      <c r="E1048" t="str">
        <f>IF(C1048="Initial Stage",'Calculation Sheet Crop 1'!$M$6,IF(C1048="Crop Development Phase",'Calculation Sheet Crop 1'!$M$7,IF(C1048="Mid Season",'Calculation Sheet Crop 1'!$M$8,IF(C1048="Late Season Stage",'Calculation Sheet Crop 1'!$M$9,""))))</f>
        <v/>
      </c>
      <c r="F1048">
        <f t="shared" si="209"/>
        <v>0</v>
      </c>
      <c r="P1048">
        <f t="shared" si="210"/>
        <v>0</v>
      </c>
      <c r="Q1048">
        <f t="shared" si="211"/>
        <v>0</v>
      </c>
      <c r="R1048">
        <f t="shared" si="212"/>
        <v>0</v>
      </c>
      <c r="S1048">
        <f t="shared" si="213"/>
        <v>0</v>
      </c>
      <c r="T1048">
        <f t="shared" si="214"/>
        <v>0</v>
      </c>
      <c r="U1048">
        <f t="shared" si="215"/>
        <v>0</v>
      </c>
      <c r="V1048">
        <f t="shared" si="216"/>
        <v>0</v>
      </c>
      <c r="W1048">
        <f t="shared" si="217"/>
        <v>0</v>
      </c>
      <c r="X1048">
        <f t="shared" si="218"/>
        <v>0</v>
      </c>
      <c r="Y1048">
        <f t="shared" si="219"/>
        <v>0</v>
      </c>
      <c r="Z1048">
        <f t="shared" si="220"/>
        <v>0</v>
      </c>
      <c r="AA1048">
        <f t="shared" si="221"/>
        <v>0</v>
      </c>
    </row>
    <row r="1049" spans="2:27">
      <c r="B1049" s="3">
        <v>43778</v>
      </c>
      <c r="C1049" t="str">
        <f>IF(AND(B1049&gt;='Calculation Sheet Crop 1'!$K$6,B1049&lt;='Calculation Sheet Crop 1'!$L$6),"Initial Stage",IF(AND(B1049+1&gt;'Calculation Sheet Crop 1'!$K$7,B1049&lt;='Calculation Sheet Crop 1'!$L$7),"Crop Development Phase",IF(AND(B1049+1&gt;'Calculation Sheet Crop 1'!$K$8,B1049&lt;'Calculation Sheet Crop 1'!$L$8+1),"Mid Season",IF(AND(B1049+1&gt;'Calculation Sheet Crop 1'!$K$9,B1049-1&lt;'Calculation Sheet Crop 1'!$L$9),"Late Season Stage",""))))</f>
        <v/>
      </c>
      <c r="D1049">
        <f>IF(MONTH(B1049)=1,'General Calculation'!$E$22,IF(MONTH(B1049)=2,'General Calculation'!$F$22,IF(MONTH(B1049)=3,'General Calculation'!$G$22,IF(MONTH(B1049)=4,'General Calculation'!$H$22,IF(MONTH(B1049)=5,'General Calculation'!$I$22,IF(MONTH(B1049)=6,'General Calculation'!$J$22,IF(MONTH(B1049)=7,'General Calculation'!$K$22,IF(MONTH(B1049)=8,'General Calculation'!$L$22,IF(MONTH(B1049)=9,'General Calculation'!$M$22,IF(MONTH(B1049)=10,'General Calculation'!$N$22,IF(MONTH(B1049)=11,'General Calculation'!$O$22,IF(MONTH(B1049)=12,'General Calculation'!$P$22,""))))))))))))</f>
        <v>5.07</v>
      </c>
      <c r="E1049" t="str">
        <f>IF(C1049="Initial Stage",'Calculation Sheet Crop 1'!$M$6,IF(C1049="Crop Development Phase",'Calculation Sheet Crop 1'!$M$7,IF(C1049="Mid Season",'Calculation Sheet Crop 1'!$M$8,IF(C1049="Late Season Stage",'Calculation Sheet Crop 1'!$M$9,""))))</f>
        <v/>
      </c>
      <c r="F1049">
        <f t="shared" si="209"/>
        <v>0</v>
      </c>
      <c r="P1049">
        <f t="shared" si="210"/>
        <v>0</v>
      </c>
      <c r="Q1049">
        <f t="shared" si="211"/>
        <v>0</v>
      </c>
      <c r="R1049">
        <f t="shared" si="212"/>
        <v>0</v>
      </c>
      <c r="S1049">
        <f t="shared" si="213"/>
        <v>0</v>
      </c>
      <c r="T1049">
        <f t="shared" si="214"/>
        <v>0</v>
      </c>
      <c r="U1049">
        <f t="shared" si="215"/>
        <v>0</v>
      </c>
      <c r="V1049">
        <f t="shared" si="216"/>
        <v>0</v>
      </c>
      <c r="W1049">
        <f t="shared" si="217"/>
        <v>0</v>
      </c>
      <c r="X1049">
        <f t="shared" si="218"/>
        <v>0</v>
      </c>
      <c r="Y1049">
        <f t="shared" si="219"/>
        <v>0</v>
      </c>
      <c r="Z1049">
        <f t="shared" si="220"/>
        <v>0</v>
      </c>
      <c r="AA1049">
        <f t="shared" si="221"/>
        <v>0</v>
      </c>
    </row>
    <row r="1050" spans="2:27">
      <c r="B1050" s="3">
        <v>43779</v>
      </c>
      <c r="C1050" t="str">
        <f>IF(AND(B1050&gt;='Calculation Sheet Crop 1'!$K$6,B1050&lt;='Calculation Sheet Crop 1'!$L$6),"Initial Stage",IF(AND(B1050+1&gt;'Calculation Sheet Crop 1'!$K$7,B1050&lt;='Calculation Sheet Crop 1'!$L$7),"Crop Development Phase",IF(AND(B1050+1&gt;'Calculation Sheet Crop 1'!$K$8,B1050&lt;'Calculation Sheet Crop 1'!$L$8+1),"Mid Season",IF(AND(B1050+1&gt;'Calculation Sheet Crop 1'!$K$9,B1050-1&lt;'Calculation Sheet Crop 1'!$L$9),"Late Season Stage",""))))</f>
        <v/>
      </c>
      <c r="D1050">
        <f>IF(MONTH(B1050)=1,'General Calculation'!$E$22,IF(MONTH(B1050)=2,'General Calculation'!$F$22,IF(MONTH(B1050)=3,'General Calculation'!$G$22,IF(MONTH(B1050)=4,'General Calculation'!$H$22,IF(MONTH(B1050)=5,'General Calculation'!$I$22,IF(MONTH(B1050)=6,'General Calculation'!$J$22,IF(MONTH(B1050)=7,'General Calculation'!$K$22,IF(MONTH(B1050)=8,'General Calculation'!$L$22,IF(MONTH(B1050)=9,'General Calculation'!$M$22,IF(MONTH(B1050)=10,'General Calculation'!$N$22,IF(MONTH(B1050)=11,'General Calculation'!$O$22,IF(MONTH(B1050)=12,'General Calculation'!$P$22,""))))))))))))</f>
        <v>5.07</v>
      </c>
      <c r="E1050" t="str">
        <f>IF(C1050="Initial Stage",'Calculation Sheet Crop 1'!$M$6,IF(C1050="Crop Development Phase",'Calculation Sheet Crop 1'!$M$7,IF(C1050="Mid Season",'Calculation Sheet Crop 1'!$M$8,IF(C1050="Late Season Stage",'Calculation Sheet Crop 1'!$M$9,""))))</f>
        <v/>
      </c>
      <c r="F1050">
        <f t="shared" si="209"/>
        <v>0</v>
      </c>
      <c r="P1050">
        <f t="shared" si="210"/>
        <v>0</v>
      </c>
      <c r="Q1050">
        <f t="shared" si="211"/>
        <v>0</v>
      </c>
      <c r="R1050">
        <f t="shared" si="212"/>
        <v>0</v>
      </c>
      <c r="S1050">
        <f t="shared" si="213"/>
        <v>0</v>
      </c>
      <c r="T1050">
        <f t="shared" si="214"/>
        <v>0</v>
      </c>
      <c r="U1050">
        <f t="shared" si="215"/>
        <v>0</v>
      </c>
      <c r="V1050">
        <f t="shared" si="216"/>
        <v>0</v>
      </c>
      <c r="W1050">
        <f t="shared" si="217"/>
        <v>0</v>
      </c>
      <c r="X1050">
        <f t="shared" si="218"/>
        <v>0</v>
      </c>
      <c r="Y1050">
        <f t="shared" si="219"/>
        <v>0</v>
      </c>
      <c r="Z1050">
        <f t="shared" si="220"/>
        <v>0</v>
      </c>
      <c r="AA1050">
        <f t="shared" si="221"/>
        <v>0</v>
      </c>
    </row>
    <row r="1051" spans="2:27">
      <c r="B1051" s="3">
        <v>43780</v>
      </c>
      <c r="C1051" t="str">
        <f>IF(AND(B1051&gt;='Calculation Sheet Crop 1'!$K$6,B1051&lt;='Calculation Sheet Crop 1'!$L$6),"Initial Stage",IF(AND(B1051+1&gt;'Calculation Sheet Crop 1'!$K$7,B1051&lt;='Calculation Sheet Crop 1'!$L$7),"Crop Development Phase",IF(AND(B1051+1&gt;'Calculation Sheet Crop 1'!$K$8,B1051&lt;'Calculation Sheet Crop 1'!$L$8+1),"Mid Season",IF(AND(B1051+1&gt;'Calculation Sheet Crop 1'!$K$9,B1051-1&lt;'Calculation Sheet Crop 1'!$L$9),"Late Season Stage",""))))</f>
        <v/>
      </c>
      <c r="D1051">
        <f>IF(MONTH(B1051)=1,'General Calculation'!$E$22,IF(MONTH(B1051)=2,'General Calculation'!$F$22,IF(MONTH(B1051)=3,'General Calculation'!$G$22,IF(MONTH(B1051)=4,'General Calculation'!$H$22,IF(MONTH(B1051)=5,'General Calculation'!$I$22,IF(MONTH(B1051)=6,'General Calculation'!$J$22,IF(MONTH(B1051)=7,'General Calculation'!$K$22,IF(MONTH(B1051)=8,'General Calculation'!$L$22,IF(MONTH(B1051)=9,'General Calculation'!$M$22,IF(MONTH(B1051)=10,'General Calculation'!$N$22,IF(MONTH(B1051)=11,'General Calculation'!$O$22,IF(MONTH(B1051)=12,'General Calculation'!$P$22,""))))))))))))</f>
        <v>5.07</v>
      </c>
      <c r="E1051" t="str">
        <f>IF(C1051="Initial Stage",'Calculation Sheet Crop 1'!$M$6,IF(C1051="Crop Development Phase",'Calculation Sheet Crop 1'!$M$7,IF(C1051="Mid Season",'Calculation Sheet Crop 1'!$M$8,IF(C1051="Late Season Stage",'Calculation Sheet Crop 1'!$M$9,""))))</f>
        <v/>
      </c>
      <c r="F1051">
        <f t="shared" si="209"/>
        <v>0</v>
      </c>
      <c r="P1051">
        <f t="shared" si="210"/>
        <v>0</v>
      </c>
      <c r="Q1051">
        <f t="shared" si="211"/>
        <v>0</v>
      </c>
      <c r="R1051">
        <f t="shared" si="212"/>
        <v>0</v>
      </c>
      <c r="S1051">
        <f t="shared" si="213"/>
        <v>0</v>
      </c>
      <c r="T1051">
        <f t="shared" si="214"/>
        <v>0</v>
      </c>
      <c r="U1051">
        <f t="shared" si="215"/>
        <v>0</v>
      </c>
      <c r="V1051">
        <f t="shared" si="216"/>
        <v>0</v>
      </c>
      <c r="W1051">
        <f t="shared" si="217"/>
        <v>0</v>
      </c>
      <c r="X1051">
        <f t="shared" si="218"/>
        <v>0</v>
      </c>
      <c r="Y1051">
        <f t="shared" si="219"/>
        <v>0</v>
      </c>
      <c r="Z1051">
        <f t="shared" si="220"/>
        <v>0</v>
      </c>
      <c r="AA1051">
        <f t="shared" si="221"/>
        <v>0</v>
      </c>
    </row>
    <row r="1052" spans="2:27">
      <c r="B1052" s="3">
        <v>43781</v>
      </c>
      <c r="C1052" t="str">
        <f>IF(AND(B1052&gt;='Calculation Sheet Crop 1'!$K$6,B1052&lt;='Calculation Sheet Crop 1'!$L$6),"Initial Stage",IF(AND(B1052+1&gt;'Calculation Sheet Crop 1'!$K$7,B1052&lt;='Calculation Sheet Crop 1'!$L$7),"Crop Development Phase",IF(AND(B1052+1&gt;'Calculation Sheet Crop 1'!$K$8,B1052&lt;'Calculation Sheet Crop 1'!$L$8+1),"Mid Season",IF(AND(B1052+1&gt;'Calculation Sheet Crop 1'!$K$9,B1052-1&lt;'Calculation Sheet Crop 1'!$L$9),"Late Season Stage",""))))</f>
        <v/>
      </c>
      <c r="D1052">
        <f>IF(MONTH(B1052)=1,'General Calculation'!$E$22,IF(MONTH(B1052)=2,'General Calculation'!$F$22,IF(MONTH(B1052)=3,'General Calculation'!$G$22,IF(MONTH(B1052)=4,'General Calculation'!$H$22,IF(MONTH(B1052)=5,'General Calculation'!$I$22,IF(MONTH(B1052)=6,'General Calculation'!$J$22,IF(MONTH(B1052)=7,'General Calculation'!$K$22,IF(MONTH(B1052)=8,'General Calculation'!$L$22,IF(MONTH(B1052)=9,'General Calculation'!$M$22,IF(MONTH(B1052)=10,'General Calculation'!$N$22,IF(MONTH(B1052)=11,'General Calculation'!$O$22,IF(MONTH(B1052)=12,'General Calculation'!$P$22,""))))))))))))</f>
        <v>5.07</v>
      </c>
      <c r="E1052" t="str">
        <f>IF(C1052="Initial Stage",'Calculation Sheet Crop 1'!$M$6,IF(C1052="Crop Development Phase",'Calculation Sheet Crop 1'!$M$7,IF(C1052="Mid Season",'Calculation Sheet Crop 1'!$M$8,IF(C1052="Late Season Stage",'Calculation Sheet Crop 1'!$M$9,""))))</f>
        <v/>
      </c>
      <c r="F1052">
        <f t="shared" si="209"/>
        <v>0</v>
      </c>
      <c r="P1052">
        <f t="shared" si="210"/>
        <v>0</v>
      </c>
      <c r="Q1052">
        <f t="shared" si="211"/>
        <v>0</v>
      </c>
      <c r="R1052">
        <f t="shared" si="212"/>
        <v>0</v>
      </c>
      <c r="S1052">
        <f t="shared" si="213"/>
        <v>0</v>
      </c>
      <c r="T1052">
        <f t="shared" si="214"/>
        <v>0</v>
      </c>
      <c r="U1052">
        <f t="shared" si="215"/>
        <v>0</v>
      </c>
      <c r="V1052">
        <f t="shared" si="216"/>
        <v>0</v>
      </c>
      <c r="W1052">
        <f t="shared" si="217"/>
        <v>0</v>
      </c>
      <c r="X1052">
        <f t="shared" si="218"/>
        <v>0</v>
      </c>
      <c r="Y1052">
        <f t="shared" si="219"/>
        <v>0</v>
      </c>
      <c r="Z1052">
        <f t="shared" si="220"/>
        <v>0</v>
      </c>
      <c r="AA1052">
        <f t="shared" si="221"/>
        <v>0</v>
      </c>
    </row>
    <row r="1053" spans="2:27">
      <c r="B1053" s="3">
        <v>43782</v>
      </c>
      <c r="C1053" t="str">
        <f>IF(AND(B1053&gt;='Calculation Sheet Crop 1'!$K$6,B1053&lt;='Calculation Sheet Crop 1'!$L$6),"Initial Stage",IF(AND(B1053+1&gt;'Calculation Sheet Crop 1'!$K$7,B1053&lt;='Calculation Sheet Crop 1'!$L$7),"Crop Development Phase",IF(AND(B1053+1&gt;'Calculation Sheet Crop 1'!$K$8,B1053&lt;'Calculation Sheet Crop 1'!$L$8+1),"Mid Season",IF(AND(B1053+1&gt;'Calculation Sheet Crop 1'!$K$9,B1053-1&lt;'Calculation Sheet Crop 1'!$L$9),"Late Season Stage",""))))</f>
        <v/>
      </c>
      <c r="D1053">
        <f>IF(MONTH(B1053)=1,'General Calculation'!$E$22,IF(MONTH(B1053)=2,'General Calculation'!$F$22,IF(MONTH(B1053)=3,'General Calculation'!$G$22,IF(MONTH(B1053)=4,'General Calculation'!$H$22,IF(MONTH(B1053)=5,'General Calculation'!$I$22,IF(MONTH(B1053)=6,'General Calculation'!$J$22,IF(MONTH(B1053)=7,'General Calculation'!$K$22,IF(MONTH(B1053)=8,'General Calculation'!$L$22,IF(MONTH(B1053)=9,'General Calculation'!$M$22,IF(MONTH(B1053)=10,'General Calculation'!$N$22,IF(MONTH(B1053)=11,'General Calculation'!$O$22,IF(MONTH(B1053)=12,'General Calculation'!$P$22,""))))))))))))</f>
        <v>5.07</v>
      </c>
      <c r="E1053" t="str">
        <f>IF(C1053="Initial Stage",'Calculation Sheet Crop 1'!$M$6,IF(C1053="Crop Development Phase",'Calculation Sheet Crop 1'!$M$7,IF(C1053="Mid Season",'Calculation Sheet Crop 1'!$M$8,IF(C1053="Late Season Stage",'Calculation Sheet Crop 1'!$M$9,""))))</f>
        <v/>
      </c>
      <c r="F1053">
        <f t="shared" si="209"/>
        <v>0</v>
      </c>
      <c r="P1053">
        <f t="shared" si="210"/>
        <v>0</v>
      </c>
      <c r="Q1053">
        <f t="shared" si="211"/>
        <v>0</v>
      </c>
      <c r="R1053">
        <f t="shared" si="212"/>
        <v>0</v>
      </c>
      <c r="S1053">
        <f t="shared" si="213"/>
        <v>0</v>
      </c>
      <c r="T1053">
        <f t="shared" si="214"/>
        <v>0</v>
      </c>
      <c r="U1053">
        <f t="shared" si="215"/>
        <v>0</v>
      </c>
      <c r="V1053">
        <f t="shared" si="216"/>
        <v>0</v>
      </c>
      <c r="W1053">
        <f t="shared" si="217"/>
        <v>0</v>
      </c>
      <c r="X1053">
        <f t="shared" si="218"/>
        <v>0</v>
      </c>
      <c r="Y1053">
        <f t="shared" si="219"/>
        <v>0</v>
      </c>
      <c r="Z1053">
        <f t="shared" si="220"/>
        <v>0</v>
      </c>
      <c r="AA1053">
        <f t="shared" si="221"/>
        <v>0</v>
      </c>
    </row>
    <row r="1054" spans="2:27">
      <c r="B1054" s="3">
        <v>43783</v>
      </c>
      <c r="C1054" t="str">
        <f>IF(AND(B1054&gt;='Calculation Sheet Crop 1'!$K$6,B1054&lt;='Calculation Sheet Crop 1'!$L$6),"Initial Stage",IF(AND(B1054+1&gt;'Calculation Sheet Crop 1'!$K$7,B1054&lt;='Calculation Sheet Crop 1'!$L$7),"Crop Development Phase",IF(AND(B1054+1&gt;'Calculation Sheet Crop 1'!$K$8,B1054&lt;'Calculation Sheet Crop 1'!$L$8+1),"Mid Season",IF(AND(B1054+1&gt;'Calculation Sheet Crop 1'!$K$9,B1054-1&lt;'Calculation Sheet Crop 1'!$L$9),"Late Season Stage",""))))</f>
        <v/>
      </c>
      <c r="D1054">
        <f>IF(MONTH(B1054)=1,'General Calculation'!$E$22,IF(MONTH(B1054)=2,'General Calculation'!$F$22,IF(MONTH(B1054)=3,'General Calculation'!$G$22,IF(MONTH(B1054)=4,'General Calculation'!$H$22,IF(MONTH(B1054)=5,'General Calculation'!$I$22,IF(MONTH(B1054)=6,'General Calculation'!$J$22,IF(MONTH(B1054)=7,'General Calculation'!$K$22,IF(MONTH(B1054)=8,'General Calculation'!$L$22,IF(MONTH(B1054)=9,'General Calculation'!$M$22,IF(MONTH(B1054)=10,'General Calculation'!$N$22,IF(MONTH(B1054)=11,'General Calculation'!$O$22,IF(MONTH(B1054)=12,'General Calculation'!$P$22,""))))))))))))</f>
        <v>5.07</v>
      </c>
      <c r="E1054" t="str">
        <f>IF(C1054="Initial Stage",'Calculation Sheet Crop 1'!$M$6,IF(C1054="Crop Development Phase",'Calculation Sheet Crop 1'!$M$7,IF(C1054="Mid Season",'Calculation Sheet Crop 1'!$M$8,IF(C1054="Late Season Stage",'Calculation Sheet Crop 1'!$M$9,""))))</f>
        <v/>
      </c>
      <c r="F1054">
        <f t="shared" si="209"/>
        <v>0</v>
      </c>
      <c r="P1054">
        <f t="shared" si="210"/>
        <v>0</v>
      </c>
      <c r="Q1054">
        <f t="shared" si="211"/>
        <v>0</v>
      </c>
      <c r="R1054">
        <f t="shared" si="212"/>
        <v>0</v>
      </c>
      <c r="S1054">
        <f t="shared" si="213"/>
        <v>0</v>
      </c>
      <c r="T1054">
        <f t="shared" si="214"/>
        <v>0</v>
      </c>
      <c r="U1054">
        <f t="shared" si="215"/>
        <v>0</v>
      </c>
      <c r="V1054">
        <f t="shared" si="216"/>
        <v>0</v>
      </c>
      <c r="W1054">
        <f t="shared" si="217"/>
        <v>0</v>
      </c>
      <c r="X1054">
        <f t="shared" si="218"/>
        <v>0</v>
      </c>
      <c r="Y1054">
        <f t="shared" si="219"/>
        <v>0</v>
      </c>
      <c r="Z1054">
        <f t="shared" si="220"/>
        <v>0</v>
      </c>
      <c r="AA1054">
        <f t="shared" si="221"/>
        <v>0</v>
      </c>
    </row>
    <row r="1055" spans="2:27">
      <c r="B1055" s="3">
        <v>43784</v>
      </c>
      <c r="C1055" t="str">
        <f>IF(AND(B1055&gt;='Calculation Sheet Crop 1'!$K$6,B1055&lt;='Calculation Sheet Crop 1'!$L$6),"Initial Stage",IF(AND(B1055+1&gt;'Calculation Sheet Crop 1'!$K$7,B1055&lt;='Calculation Sheet Crop 1'!$L$7),"Crop Development Phase",IF(AND(B1055+1&gt;'Calculation Sheet Crop 1'!$K$8,B1055&lt;'Calculation Sheet Crop 1'!$L$8+1),"Mid Season",IF(AND(B1055+1&gt;'Calculation Sheet Crop 1'!$K$9,B1055-1&lt;'Calculation Sheet Crop 1'!$L$9),"Late Season Stage",""))))</f>
        <v/>
      </c>
      <c r="D1055">
        <f>IF(MONTH(B1055)=1,'General Calculation'!$E$22,IF(MONTH(B1055)=2,'General Calculation'!$F$22,IF(MONTH(B1055)=3,'General Calculation'!$G$22,IF(MONTH(B1055)=4,'General Calculation'!$H$22,IF(MONTH(B1055)=5,'General Calculation'!$I$22,IF(MONTH(B1055)=6,'General Calculation'!$J$22,IF(MONTH(B1055)=7,'General Calculation'!$K$22,IF(MONTH(B1055)=8,'General Calculation'!$L$22,IF(MONTH(B1055)=9,'General Calculation'!$M$22,IF(MONTH(B1055)=10,'General Calculation'!$N$22,IF(MONTH(B1055)=11,'General Calculation'!$O$22,IF(MONTH(B1055)=12,'General Calculation'!$P$22,""))))))))))))</f>
        <v>5.07</v>
      </c>
      <c r="E1055" t="str">
        <f>IF(C1055="Initial Stage",'Calculation Sheet Crop 1'!$M$6,IF(C1055="Crop Development Phase",'Calculation Sheet Crop 1'!$M$7,IF(C1055="Mid Season",'Calculation Sheet Crop 1'!$M$8,IF(C1055="Late Season Stage",'Calculation Sheet Crop 1'!$M$9,""))))</f>
        <v/>
      </c>
      <c r="F1055">
        <f t="shared" si="209"/>
        <v>0</v>
      </c>
      <c r="P1055">
        <f t="shared" si="210"/>
        <v>0</v>
      </c>
      <c r="Q1055">
        <f t="shared" si="211"/>
        <v>0</v>
      </c>
      <c r="R1055">
        <f t="shared" si="212"/>
        <v>0</v>
      </c>
      <c r="S1055">
        <f t="shared" si="213"/>
        <v>0</v>
      </c>
      <c r="T1055">
        <f t="shared" si="214"/>
        <v>0</v>
      </c>
      <c r="U1055">
        <f t="shared" si="215"/>
        <v>0</v>
      </c>
      <c r="V1055">
        <f t="shared" si="216"/>
        <v>0</v>
      </c>
      <c r="W1055">
        <f t="shared" si="217"/>
        <v>0</v>
      </c>
      <c r="X1055">
        <f t="shared" si="218"/>
        <v>0</v>
      </c>
      <c r="Y1055">
        <f t="shared" si="219"/>
        <v>0</v>
      </c>
      <c r="Z1055">
        <f t="shared" si="220"/>
        <v>0</v>
      </c>
      <c r="AA1055">
        <f t="shared" si="221"/>
        <v>0</v>
      </c>
    </row>
    <row r="1056" spans="2:27">
      <c r="B1056" s="3">
        <v>43785</v>
      </c>
      <c r="C1056" t="str">
        <f>IF(AND(B1056&gt;='Calculation Sheet Crop 1'!$K$6,B1056&lt;='Calculation Sheet Crop 1'!$L$6),"Initial Stage",IF(AND(B1056+1&gt;'Calculation Sheet Crop 1'!$K$7,B1056&lt;='Calculation Sheet Crop 1'!$L$7),"Crop Development Phase",IF(AND(B1056+1&gt;'Calculation Sheet Crop 1'!$K$8,B1056&lt;'Calculation Sheet Crop 1'!$L$8+1),"Mid Season",IF(AND(B1056+1&gt;'Calculation Sheet Crop 1'!$K$9,B1056-1&lt;'Calculation Sheet Crop 1'!$L$9),"Late Season Stage",""))))</f>
        <v/>
      </c>
      <c r="D1056">
        <f>IF(MONTH(B1056)=1,'General Calculation'!$E$22,IF(MONTH(B1056)=2,'General Calculation'!$F$22,IF(MONTH(B1056)=3,'General Calculation'!$G$22,IF(MONTH(B1056)=4,'General Calculation'!$H$22,IF(MONTH(B1056)=5,'General Calculation'!$I$22,IF(MONTH(B1056)=6,'General Calculation'!$J$22,IF(MONTH(B1056)=7,'General Calculation'!$K$22,IF(MONTH(B1056)=8,'General Calculation'!$L$22,IF(MONTH(B1056)=9,'General Calculation'!$M$22,IF(MONTH(B1056)=10,'General Calculation'!$N$22,IF(MONTH(B1056)=11,'General Calculation'!$O$22,IF(MONTH(B1056)=12,'General Calculation'!$P$22,""))))))))))))</f>
        <v>5.07</v>
      </c>
      <c r="E1056" t="str">
        <f>IF(C1056="Initial Stage",'Calculation Sheet Crop 1'!$M$6,IF(C1056="Crop Development Phase",'Calculation Sheet Crop 1'!$M$7,IF(C1056="Mid Season",'Calculation Sheet Crop 1'!$M$8,IF(C1056="Late Season Stage",'Calculation Sheet Crop 1'!$M$9,""))))</f>
        <v/>
      </c>
      <c r="F1056">
        <f t="shared" si="209"/>
        <v>0</v>
      </c>
      <c r="P1056">
        <f t="shared" si="210"/>
        <v>0</v>
      </c>
      <c r="Q1056">
        <f t="shared" si="211"/>
        <v>0</v>
      </c>
      <c r="R1056">
        <f t="shared" si="212"/>
        <v>0</v>
      </c>
      <c r="S1056">
        <f t="shared" si="213"/>
        <v>0</v>
      </c>
      <c r="T1056">
        <f t="shared" si="214"/>
        <v>0</v>
      </c>
      <c r="U1056">
        <f t="shared" si="215"/>
        <v>0</v>
      </c>
      <c r="V1056">
        <f t="shared" si="216"/>
        <v>0</v>
      </c>
      <c r="W1056">
        <f t="shared" si="217"/>
        <v>0</v>
      </c>
      <c r="X1056">
        <f t="shared" si="218"/>
        <v>0</v>
      </c>
      <c r="Y1056">
        <f t="shared" si="219"/>
        <v>0</v>
      </c>
      <c r="Z1056">
        <f t="shared" si="220"/>
        <v>0</v>
      </c>
      <c r="AA1056">
        <f t="shared" si="221"/>
        <v>0</v>
      </c>
    </row>
    <row r="1057" spans="2:27">
      <c r="B1057" s="3">
        <v>43786</v>
      </c>
      <c r="C1057" t="str">
        <f>IF(AND(B1057&gt;='Calculation Sheet Crop 1'!$K$6,B1057&lt;='Calculation Sheet Crop 1'!$L$6),"Initial Stage",IF(AND(B1057+1&gt;'Calculation Sheet Crop 1'!$K$7,B1057&lt;='Calculation Sheet Crop 1'!$L$7),"Crop Development Phase",IF(AND(B1057+1&gt;'Calculation Sheet Crop 1'!$K$8,B1057&lt;'Calculation Sheet Crop 1'!$L$8+1),"Mid Season",IF(AND(B1057+1&gt;'Calculation Sheet Crop 1'!$K$9,B1057-1&lt;'Calculation Sheet Crop 1'!$L$9),"Late Season Stage",""))))</f>
        <v/>
      </c>
      <c r="D1057">
        <f>IF(MONTH(B1057)=1,'General Calculation'!$E$22,IF(MONTH(B1057)=2,'General Calculation'!$F$22,IF(MONTH(B1057)=3,'General Calculation'!$G$22,IF(MONTH(B1057)=4,'General Calculation'!$H$22,IF(MONTH(B1057)=5,'General Calculation'!$I$22,IF(MONTH(B1057)=6,'General Calculation'!$J$22,IF(MONTH(B1057)=7,'General Calculation'!$K$22,IF(MONTH(B1057)=8,'General Calculation'!$L$22,IF(MONTH(B1057)=9,'General Calculation'!$M$22,IF(MONTH(B1057)=10,'General Calculation'!$N$22,IF(MONTH(B1057)=11,'General Calculation'!$O$22,IF(MONTH(B1057)=12,'General Calculation'!$P$22,""))))))))))))</f>
        <v>5.07</v>
      </c>
      <c r="E1057" t="str">
        <f>IF(C1057="Initial Stage",'Calculation Sheet Crop 1'!$M$6,IF(C1057="Crop Development Phase",'Calculation Sheet Crop 1'!$M$7,IF(C1057="Mid Season",'Calculation Sheet Crop 1'!$M$8,IF(C1057="Late Season Stage",'Calculation Sheet Crop 1'!$M$9,""))))</f>
        <v/>
      </c>
      <c r="F1057">
        <f t="shared" si="209"/>
        <v>0</v>
      </c>
      <c r="P1057">
        <f t="shared" si="210"/>
        <v>0</v>
      </c>
      <c r="Q1057">
        <f t="shared" si="211"/>
        <v>0</v>
      </c>
      <c r="R1057">
        <f t="shared" si="212"/>
        <v>0</v>
      </c>
      <c r="S1057">
        <f t="shared" si="213"/>
        <v>0</v>
      </c>
      <c r="T1057">
        <f t="shared" si="214"/>
        <v>0</v>
      </c>
      <c r="U1057">
        <f t="shared" si="215"/>
        <v>0</v>
      </c>
      <c r="V1057">
        <f t="shared" si="216"/>
        <v>0</v>
      </c>
      <c r="W1057">
        <f t="shared" si="217"/>
        <v>0</v>
      </c>
      <c r="X1057">
        <f t="shared" si="218"/>
        <v>0</v>
      </c>
      <c r="Y1057">
        <f t="shared" si="219"/>
        <v>0</v>
      </c>
      <c r="Z1057">
        <f t="shared" si="220"/>
        <v>0</v>
      </c>
      <c r="AA1057">
        <f t="shared" si="221"/>
        <v>0</v>
      </c>
    </row>
    <row r="1058" spans="2:27">
      <c r="B1058" s="3">
        <v>43787</v>
      </c>
      <c r="C1058" t="str">
        <f>IF(AND(B1058&gt;='Calculation Sheet Crop 1'!$K$6,B1058&lt;='Calculation Sheet Crop 1'!$L$6),"Initial Stage",IF(AND(B1058+1&gt;'Calculation Sheet Crop 1'!$K$7,B1058&lt;='Calculation Sheet Crop 1'!$L$7),"Crop Development Phase",IF(AND(B1058+1&gt;'Calculation Sheet Crop 1'!$K$8,B1058&lt;'Calculation Sheet Crop 1'!$L$8+1),"Mid Season",IF(AND(B1058+1&gt;'Calculation Sheet Crop 1'!$K$9,B1058-1&lt;'Calculation Sheet Crop 1'!$L$9),"Late Season Stage",""))))</f>
        <v/>
      </c>
      <c r="D1058">
        <f>IF(MONTH(B1058)=1,'General Calculation'!$E$22,IF(MONTH(B1058)=2,'General Calculation'!$F$22,IF(MONTH(B1058)=3,'General Calculation'!$G$22,IF(MONTH(B1058)=4,'General Calculation'!$H$22,IF(MONTH(B1058)=5,'General Calculation'!$I$22,IF(MONTH(B1058)=6,'General Calculation'!$J$22,IF(MONTH(B1058)=7,'General Calculation'!$K$22,IF(MONTH(B1058)=8,'General Calculation'!$L$22,IF(MONTH(B1058)=9,'General Calculation'!$M$22,IF(MONTH(B1058)=10,'General Calculation'!$N$22,IF(MONTH(B1058)=11,'General Calculation'!$O$22,IF(MONTH(B1058)=12,'General Calculation'!$P$22,""))))))))))))</f>
        <v>5.07</v>
      </c>
      <c r="E1058" t="str">
        <f>IF(C1058="Initial Stage",'Calculation Sheet Crop 1'!$M$6,IF(C1058="Crop Development Phase",'Calculation Sheet Crop 1'!$M$7,IF(C1058="Mid Season",'Calculation Sheet Crop 1'!$M$8,IF(C1058="Late Season Stage",'Calculation Sheet Crop 1'!$M$9,""))))</f>
        <v/>
      </c>
      <c r="F1058">
        <f t="shared" si="209"/>
        <v>0</v>
      </c>
      <c r="P1058">
        <f t="shared" si="210"/>
        <v>0</v>
      </c>
      <c r="Q1058">
        <f t="shared" si="211"/>
        <v>0</v>
      </c>
      <c r="R1058">
        <f t="shared" si="212"/>
        <v>0</v>
      </c>
      <c r="S1058">
        <f t="shared" si="213"/>
        <v>0</v>
      </c>
      <c r="T1058">
        <f t="shared" si="214"/>
        <v>0</v>
      </c>
      <c r="U1058">
        <f t="shared" si="215"/>
        <v>0</v>
      </c>
      <c r="V1058">
        <f t="shared" si="216"/>
        <v>0</v>
      </c>
      <c r="W1058">
        <f t="shared" si="217"/>
        <v>0</v>
      </c>
      <c r="X1058">
        <f t="shared" si="218"/>
        <v>0</v>
      </c>
      <c r="Y1058">
        <f t="shared" si="219"/>
        <v>0</v>
      </c>
      <c r="Z1058">
        <f t="shared" si="220"/>
        <v>0</v>
      </c>
      <c r="AA1058">
        <f t="shared" si="221"/>
        <v>0</v>
      </c>
    </row>
    <row r="1059" spans="2:27">
      <c r="B1059" s="3">
        <v>43788</v>
      </c>
      <c r="C1059" t="str">
        <f>IF(AND(B1059&gt;='Calculation Sheet Crop 1'!$K$6,B1059&lt;='Calculation Sheet Crop 1'!$L$6),"Initial Stage",IF(AND(B1059+1&gt;'Calculation Sheet Crop 1'!$K$7,B1059&lt;='Calculation Sheet Crop 1'!$L$7),"Crop Development Phase",IF(AND(B1059+1&gt;'Calculation Sheet Crop 1'!$K$8,B1059&lt;'Calculation Sheet Crop 1'!$L$8+1),"Mid Season",IF(AND(B1059+1&gt;'Calculation Sheet Crop 1'!$K$9,B1059-1&lt;'Calculation Sheet Crop 1'!$L$9),"Late Season Stage",""))))</f>
        <v/>
      </c>
      <c r="D1059">
        <f>IF(MONTH(B1059)=1,'General Calculation'!$E$22,IF(MONTH(B1059)=2,'General Calculation'!$F$22,IF(MONTH(B1059)=3,'General Calculation'!$G$22,IF(MONTH(B1059)=4,'General Calculation'!$H$22,IF(MONTH(B1059)=5,'General Calculation'!$I$22,IF(MONTH(B1059)=6,'General Calculation'!$J$22,IF(MONTH(B1059)=7,'General Calculation'!$K$22,IF(MONTH(B1059)=8,'General Calculation'!$L$22,IF(MONTH(B1059)=9,'General Calculation'!$M$22,IF(MONTH(B1059)=10,'General Calculation'!$N$22,IF(MONTH(B1059)=11,'General Calculation'!$O$22,IF(MONTH(B1059)=12,'General Calculation'!$P$22,""))))))))))))</f>
        <v>5.07</v>
      </c>
      <c r="E1059" t="str">
        <f>IF(C1059="Initial Stage",'Calculation Sheet Crop 1'!$M$6,IF(C1059="Crop Development Phase",'Calculation Sheet Crop 1'!$M$7,IF(C1059="Mid Season",'Calculation Sheet Crop 1'!$M$8,IF(C1059="Late Season Stage",'Calculation Sheet Crop 1'!$M$9,""))))</f>
        <v/>
      </c>
      <c r="F1059">
        <f t="shared" si="209"/>
        <v>0</v>
      </c>
      <c r="P1059">
        <f t="shared" si="210"/>
        <v>0</v>
      </c>
      <c r="Q1059">
        <f t="shared" si="211"/>
        <v>0</v>
      </c>
      <c r="R1059">
        <f t="shared" si="212"/>
        <v>0</v>
      </c>
      <c r="S1059">
        <f t="shared" si="213"/>
        <v>0</v>
      </c>
      <c r="T1059">
        <f t="shared" si="214"/>
        <v>0</v>
      </c>
      <c r="U1059">
        <f t="shared" si="215"/>
        <v>0</v>
      </c>
      <c r="V1059">
        <f t="shared" si="216"/>
        <v>0</v>
      </c>
      <c r="W1059">
        <f t="shared" si="217"/>
        <v>0</v>
      </c>
      <c r="X1059">
        <f t="shared" si="218"/>
        <v>0</v>
      </c>
      <c r="Y1059">
        <f t="shared" si="219"/>
        <v>0</v>
      </c>
      <c r="Z1059">
        <f t="shared" si="220"/>
        <v>0</v>
      </c>
      <c r="AA1059">
        <f t="shared" si="221"/>
        <v>0</v>
      </c>
    </row>
    <row r="1060" spans="2:27">
      <c r="B1060" s="3">
        <v>43789</v>
      </c>
      <c r="C1060" t="str">
        <f>IF(AND(B1060&gt;='Calculation Sheet Crop 1'!$K$6,B1060&lt;='Calculation Sheet Crop 1'!$L$6),"Initial Stage",IF(AND(B1060+1&gt;'Calculation Sheet Crop 1'!$K$7,B1060&lt;='Calculation Sheet Crop 1'!$L$7),"Crop Development Phase",IF(AND(B1060+1&gt;'Calculation Sheet Crop 1'!$K$8,B1060&lt;'Calculation Sheet Crop 1'!$L$8+1),"Mid Season",IF(AND(B1060+1&gt;'Calculation Sheet Crop 1'!$K$9,B1060-1&lt;'Calculation Sheet Crop 1'!$L$9),"Late Season Stage",""))))</f>
        <v/>
      </c>
      <c r="D1060">
        <f>IF(MONTH(B1060)=1,'General Calculation'!$E$22,IF(MONTH(B1060)=2,'General Calculation'!$F$22,IF(MONTH(B1060)=3,'General Calculation'!$G$22,IF(MONTH(B1060)=4,'General Calculation'!$H$22,IF(MONTH(B1060)=5,'General Calculation'!$I$22,IF(MONTH(B1060)=6,'General Calculation'!$J$22,IF(MONTH(B1060)=7,'General Calculation'!$K$22,IF(MONTH(B1060)=8,'General Calculation'!$L$22,IF(MONTH(B1060)=9,'General Calculation'!$M$22,IF(MONTH(B1060)=10,'General Calculation'!$N$22,IF(MONTH(B1060)=11,'General Calculation'!$O$22,IF(MONTH(B1060)=12,'General Calculation'!$P$22,""))))))))))))</f>
        <v>5.07</v>
      </c>
      <c r="E1060" t="str">
        <f>IF(C1060="Initial Stage",'Calculation Sheet Crop 1'!$M$6,IF(C1060="Crop Development Phase",'Calculation Sheet Crop 1'!$M$7,IF(C1060="Mid Season",'Calculation Sheet Crop 1'!$M$8,IF(C1060="Late Season Stage",'Calculation Sheet Crop 1'!$M$9,""))))</f>
        <v/>
      </c>
      <c r="F1060">
        <f t="shared" si="209"/>
        <v>0</v>
      </c>
      <c r="P1060">
        <f t="shared" si="210"/>
        <v>0</v>
      </c>
      <c r="Q1060">
        <f t="shared" si="211"/>
        <v>0</v>
      </c>
      <c r="R1060">
        <f t="shared" si="212"/>
        <v>0</v>
      </c>
      <c r="S1060">
        <f t="shared" si="213"/>
        <v>0</v>
      </c>
      <c r="T1060">
        <f t="shared" si="214"/>
        <v>0</v>
      </c>
      <c r="U1060">
        <f t="shared" si="215"/>
        <v>0</v>
      </c>
      <c r="V1060">
        <f t="shared" si="216"/>
        <v>0</v>
      </c>
      <c r="W1060">
        <f t="shared" si="217"/>
        <v>0</v>
      </c>
      <c r="X1060">
        <f t="shared" si="218"/>
        <v>0</v>
      </c>
      <c r="Y1060">
        <f t="shared" si="219"/>
        <v>0</v>
      </c>
      <c r="Z1060">
        <f t="shared" si="220"/>
        <v>0</v>
      </c>
      <c r="AA1060">
        <f t="shared" si="221"/>
        <v>0</v>
      </c>
    </row>
    <row r="1061" spans="2:27">
      <c r="B1061" s="3">
        <v>43790</v>
      </c>
      <c r="C1061" t="str">
        <f>IF(AND(B1061&gt;='Calculation Sheet Crop 1'!$K$6,B1061&lt;='Calculation Sheet Crop 1'!$L$6),"Initial Stage",IF(AND(B1061+1&gt;'Calculation Sheet Crop 1'!$K$7,B1061&lt;='Calculation Sheet Crop 1'!$L$7),"Crop Development Phase",IF(AND(B1061+1&gt;'Calculation Sheet Crop 1'!$K$8,B1061&lt;'Calculation Sheet Crop 1'!$L$8+1),"Mid Season",IF(AND(B1061+1&gt;'Calculation Sheet Crop 1'!$K$9,B1061-1&lt;'Calculation Sheet Crop 1'!$L$9),"Late Season Stage",""))))</f>
        <v/>
      </c>
      <c r="D1061">
        <f>IF(MONTH(B1061)=1,'General Calculation'!$E$22,IF(MONTH(B1061)=2,'General Calculation'!$F$22,IF(MONTH(B1061)=3,'General Calculation'!$G$22,IF(MONTH(B1061)=4,'General Calculation'!$H$22,IF(MONTH(B1061)=5,'General Calculation'!$I$22,IF(MONTH(B1061)=6,'General Calculation'!$J$22,IF(MONTH(B1061)=7,'General Calculation'!$K$22,IF(MONTH(B1061)=8,'General Calculation'!$L$22,IF(MONTH(B1061)=9,'General Calculation'!$M$22,IF(MONTH(B1061)=10,'General Calculation'!$N$22,IF(MONTH(B1061)=11,'General Calculation'!$O$22,IF(MONTH(B1061)=12,'General Calculation'!$P$22,""))))))))))))</f>
        <v>5.07</v>
      </c>
      <c r="E1061" t="str">
        <f>IF(C1061="Initial Stage",'Calculation Sheet Crop 1'!$M$6,IF(C1061="Crop Development Phase",'Calculation Sheet Crop 1'!$M$7,IF(C1061="Mid Season",'Calculation Sheet Crop 1'!$M$8,IF(C1061="Late Season Stage",'Calculation Sheet Crop 1'!$M$9,""))))</f>
        <v/>
      </c>
      <c r="F1061">
        <f t="shared" si="209"/>
        <v>0</v>
      </c>
      <c r="P1061">
        <f t="shared" si="210"/>
        <v>0</v>
      </c>
      <c r="Q1061">
        <f t="shared" si="211"/>
        <v>0</v>
      </c>
      <c r="R1061">
        <f t="shared" si="212"/>
        <v>0</v>
      </c>
      <c r="S1061">
        <f t="shared" si="213"/>
        <v>0</v>
      </c>
      <c r="T1061">
        <f t="shared" si="214"/>
        <v>0</v>
      </c>
      <c r="U1061">
        <f t="shared" si="215"/>
        <v>0</v>
      </c>
      <c r="V1061">
        <f t="shared" si="216"/>
        <v>0</v>
      </c>
      <c r="W1061">
        <f t="shared" si="217"/>
        <v>0</v>
      </c>
      <c r="X1061">
        <f t="shared" si="218"/>
        <v>0</v>
      </c>
      <c r="Y1061">
        <f t="shared" si="219"/>
        <v>0</v>
      </c>
      <c r="Z1061">
        <f t="shared" si="220"/>
        <v>0</v>
      </c>
      <c r="AA1061">
        <f t="shared" si="221"/>
        <v>0</v>
      </c>
    </row>
    <row r="1062" spans="2:27">
      <c r="B1062" s="3">
        <v>43791</v>
      </c>
      <c r="C1062" t="str">
        <f>IF(AND(B1062&gt;='Calculation Sheet Crop 1'!$K$6,B1062&lt;='Calculation Sheet Crop 1'!$L$6),"Initial Stage",IF(AND(B1062+1&gt;'Calculation Sheet Crop 1'!$K$7,B1062&lt;='Calculation Sheet Crop 1'!$L$7),"Crop Development Phase",IF(AND(B1062+1&gt;'Calculation Sheet Crop 1'!$K$8,B1062&lt;'Calculation Sheet Crop 1'!$L$8+1),"Mid Season",IF(AND(B1062+1&gt;'Calculation Sheet Crop 1'!$K$9,B1062-1&lt;'Calculation Sheet Crop 1'!$L$9),"Late Season Stage",""))))</f>
        <v/>
      </c>
      <c r="D1062">
        <f>IF(MONTH(B1062)=1,'General Calculation'!$E$22,IF(MONTH(B1062)=2,'General Calculation'!$F$22,IF(MONTH(B1062)=3,'General Calculation'!$G$22,IF(MONTH(B1062)=4,'General Calculation'!$H$22,IF(MONTH(B1062)=5,'General Calculation'!$I$22,IF(MONTH(B1062)=6,'General Calculation'!$J$22,IF(MONTH(B1062)=7,'General Calculation'!$K$22,IF(MONTH(B1062)=8,'General Calculation'!$L$22,IF(MONTH(B1062)=9,'General Calculation'!$M$22,IF(MONTH(B1062)=10,'General Calculation'!$N$22,IF(MONTH(B1062)=11,'General Calculation'!$O$22,IF(MONTH(B1062)=12,'General Calculation'!$P$22,""))))))))))))</f>
        <v>5.07</v>
      </c>
      <c r="E1062" t="str">
        <f>IF(C1062="Initial Stage",'Calculation Sheet Crop 1'!$M$6,IF(C1062="Crop Development Phase",'Calculation Sheet Crop 1'!$M$7,IF(C1062="Mid Season",'Calculation Sheet Crop 1'!$M$8,IF(C1062="Late Season Stage",'Calculation Sheet Crop 1'!$M$9,""))))</f>
        <v/>
      </c>
      <c r="F1062">
        <f t="shared" si="209"/>
        <v>0</v>
      </c>
      <c r="P1062">
        <f t="shared" si="210"/>
        <v>0</v>
      </c>
      <c r="Q1062">
        <f t="shared" si="211"/>
        <v>0</v>
      </c>
      <c r="R1062">
        <f t="shared" si="212"/>
        <v>0</v>
      </c>
      <c r="S1062">
        <f t="shared" si="213"/>
        <v>0</v>
      </c>
      <c r="T1062">
        <f t="shared" si="214"/>
        <v>0</v>
      </c>
      <c r="U1062">
        <f t="shared" si="215"/>
        <v>0</v>
      </c>
      <c r="V1062">
        <f t="shared" si="216"/>
        <v>0</v>
      </c>
      <c r="W1062">
        <f t="shared" si="217"/>
        <v>0</v>
      </c>
      <c r="X1062">
        <f t="shared" si="218"/>
        <v>0</v>
      </c>
      <c r="Y1062">
        <f t="shared" si="219"/>
        <v>0</v>
      </c>
      <c r="Z1062">
        <f t="shared" si="220"/>
        <v>0</v>
      </c>
      <c r="AA1062">
        <f t="shared" si="221"/>
        <v>0</v>
      </c>
    </row>
    <row r="1063" spans="2:27">
      <c r="B1063" s="3">
        <v>43792</v>
      </c>
      <c r="C1063" t="str">
        <f>IF(AND(B1063&gt;='Calculation Sheet Crop 1'!$K$6,B1063&lt;='Calculation Sheet Crop 1'!$L$6),"Initial Stage",IF(AND(B1063+1&gt;'Calculation Sheet Crop 1'!$K$7,B1063&lt;='Calculation Sheet Crop 1'!$L$7),"Crop Development Phase",IF(AND(B1063+1&gt;'Calculation Sheet Crop 1'!$K$8,B1063&lt;'Calculation Sheet Crop 1'!$L$8+1),"Mid Season",IF(AND(B1063+1&gt;'Calculation Sheet Crop 1'!$K$9,B1063-1&lt;'Calculation Sheet Crop 1'!$L$9),"Late Season Stage",""))))</f>
        <v/>
      </c>
      <c r="D1063">
        <f>IF(MONTH(B1063)=1,'General Calculation'!$E$22,IF(MONTH(B1063)=2,'General Calculation'!$F$22,IF(MONTH(B1063)=3,'General Calculation'!$G$22,IF(MONTH(B1063)=4,'General Calculation'!$H$22,IF(MONTH(B1063)=5,'General Calculation'!$I$22,IF(MONTH(B1063)=6,'General Calculation'!$J$22,IF(MONTH(B1063)=7,'General Calculation'!$K$22,IF(MONTH(B1063)=8,'General Calculation'!$L$22,IF(MONTH(B1063)=9,'General Calculation'!$M$22,IF(MONTH(B1063)=10,'General Calculation'!$N$22,IF(MONTH(B1063)=11,'General Calculation'!$O$22,IF(MONTH(B1063)=12,'General Calculation'!$P$22,""))))))))))))</f>
        <v>5.07</v>
      </c>
      <c r="E1063" t="str">
        <f>IF(C1063="Initial Stage",'Calculation Sheet Crop 1'!$M$6,IF(C1063="Crop Development Phase",'Calculation Sheet Crop 1'!$M$7,IF(C1063="Mid Season",'Calculation Sheet Crop 1'!$M$8,IF(C1063="Late Season Stage",'Calculation Sheet Crop 1'!$M$9,""))))</f>
        <v/>
      </c>
      <c r="F1063">
        <f t="shared" si="209"/>
        <v>0</v>
      </c>
      <c r="P1063">
        <f t="shared" si="210"/>
        <v>0</v>
      </c>
      <c r="Q1063">
        <f t="shared" si="211"/>
        <v>0</v>
      </c>
      <c r="R1063">
        <f t="shared" si="212"/>
        <v>0</v>
      </c>
      <c r="S1063">
        <f t="shared" si="213"/>
        <v>0</v>
      </c>
      <c r="T1063">
        <f t="shared" si="214"/>
        <v>0</v>
      </c>
      <c r="U1063">
        <f t="shared" si="215"/>
        <v>0</v>
      </c>
      <c r="V1063">
        <f t="shared" si="216"/>
        <v>0</v>
      </c>
      <c r="W1063">
        <f t="shared" si="217"/>
        <v>0</v>
      </c>
      <c r="X1063">
        <f t="shared" si="218"/>
        <v>0</v>
      </c>
      <c r="Y1063">
        <f t="shared" si="219"/>
        <v>0</v>
      </c>
      <c r="Z1063">
        <f t="shared" si="220"/>
        <v>0</v>
      </c>
      <c r="AA1063">
        <f t="shared" si="221"/>
        <v>0</v>
      </c>
    </row>
    <row r="1064" spans="2:27">
      <c r="B1064" s="3">
        <v>43793</v>
      </c>
      <c r="C1064" t="str">
        <f>IF(AND(B1064&gt;='Calculation Sheet Crop 1'!$K$6,B1064&lt;='Calculation Sheet Crop 1'!$L$6),"Initial Stage",IF(AND(B1064+1&gt;'Calculation Sheet Crop 1'!$K$7,B1064&lt;='Calculation Sheet Crop 1'!$L$7),"Crop Development Phase",IF(AND(B1064+1&gt;'Calculation Sheet Crop 1'!$K$8,B1064&lt;'Calculation Sheet Crop 1'!$L$8+1),"Mid Season",IF(AND(B1064+1&gt;'Calculation Sheet Crop 1'!$K$9,B1064-1&lt;'Calculation Sheet Crop 1'!$L$9),"Late Season Stage",""))))</f>
        <v/>
      </c>
      <c r="D1064">
        <f>IF(MONTH(B1064)=1,'General Calculation'!$E$22,IF(MONTH(B1064)=2,'General Calculation'!$F$22,IF(MONTH(B1064)=3,'General Calculation'!$G$22,IF(MONTH(B1064)=4,'General Calculation'!$H$22,IF(MONTH(B1064)=5,'General Calculation'!$I$22,IF(MONTH(B1064)=6,'General Calculation'!$J$22,IF(MONTH(B1064)=7,'General Calculation'!$K$22,IF(MONTH(B1064)=8,'General Calculation'!$L$22,IF(MONTH(B1064)=9,'General Calculation'!$M$22,IF(MONTH(B1064)=10,'General Calculation'!$N$22,IF(MONTH(B1064)=11,'General Calculation'!$O$22,IF(MONTH(B1064)=12,'General Calculation'!$P$22,""))))))))))))</f>
        <v>5.07</v>
      </c>
      <c r="E1064" t="str">
        <f>IF(C1064="Initial Stage",'Calculation Sheet Crop 1'!$M$6,IF(C1064="Crop Development Phase",'Calculation Sheet Crop 1'!$M$7,IF(C1064="Mid Season",'Calculation Sheet Crop 1'!$M$8,IF(C1064="Late Season Stage",'Calculation Sheet Crop 1'!$M$9,""))))</f>
        <v/>
      </c>
      <c r="F1064">
        <f t="shared" si="209"/>
        <v>0</v>
      </c>
      <c r="P1064">
        <f t="shared" si="210"/>
        <v>0</v>
      </c>
      <c r="Q1064">
        <f t="shared" si="211"/>
        <v>0</v>
      </c>
      <c r="R1064">
        <f t="shared" si="212"/>
        <v>0</v>
      </c>
      <c r="S1064">
        <f t="shared" si="213"/>
        <v>0</v>
      </c>
      <c r="T1064">
        <f t="shared" si="214"/>
        <v>0</v>
      </c>
      <c r="U1064">
        <f t="shared" si="215"/>
        <v>0</v>
      </c>
      <c r="V1064">
        <f t="shared" si="216"/>
        <v>0</v>
      </c>
      <c r="W1064">
        <f t="shared" si="217"/>
        <v>0</v>
      </c>
      <c r="X1064">
        <f t="shared" si="218"/>
        <v>0</v>
      </c>
      <c r="Y1064">
        <f t="shared" si="219"/>
        <v>0</v>
      </c>
      <c r="Z1064">
        <f t="shared" si="220"/>
        <v>0</v>
      </c>
      <c r="AA1064">
        <f t="shared" si="221"/>
        <v>0</v>
      </c>
    </row>
    <row r="1065" spans="2:27">
      <c r="B1065" s="3">
        <v>43794</v>
      </c>
      <c r="C1065" t="str">
        <f>IF(AND(B1065&gt;='Calculation Sheet Crop 1'!$K$6,B1065&lt;='Calculation Sheet Crop 1'!$L$6),"Initial Stage",IF(AND(B1065+1&gt;'Calculation Sheet Crop 1'!$K$7,B1065&lt;='Calculation Sheet Crop 1'!$L$7),"Crop Development Phase",IF(AND(B1065+1&gt;'Calculation Sheet Crop 1'!$K$8,B1065&lt;'Calculation Sheet Crop 1'!$L$8+1),"Mid Season",IF(AND(B1065+1&gt;'Calculation Sheet Crop 1'!$K$9,B1065-1&lt;'Calculation Sheet Crop 1'!$L$9),"Late Season Stage",""))))</f>
        <v/>
      </c>
      <c r="D1065">
        <f>IF(MONTH(B1065)=1,'General Calculation'!$E$22,IF(MONTH(B1065)=2,'General Calculation'!$F$22,IF(MONTH(B1065)=3,'General Calculation'!$G$22,IF(MONTH(B1065)=4,'General Calculation'!$H$22,IF(MONTH(B1065)=5,'General Calculation'!$I$22,IF(MONTH(B1065)=6,'General Calculation'!$J$22,IF(MONTH(B1065)=7,'General Calculation'!$K$22,IF(MONTH(B1065)=8,'General Calculation'!$L$22,IF(MONTH(B1065)=9,'General Calculation'!$M$22,IF(MONTH(B1065)=10,'General Calculation'!$N$22,IF(MONTH(B1065)=11,'General Calculation'!$O$22,IF(MONTH(B1065)=12,'General Calculation'!$P$22,""))))))))))))</f>
        <v>5.07</v>
      </c>
      <c r="E1065" t="str">
        <f>IF(C1065="Initial Stage",'Calculation Sheet Crop 1'!$M$6,IF(C1065="Crop Development Phase",'Calculation Sheet Crop 1'!$M$7,IF(C1065="Mid Season",'Calculation Sheet Crop 1'!$M$8,IF(C1065="Late Season Stage",'Calculation Sheet Crop 1'!$M$9,""))))</f>
        <v/>
      </c>
      <c r="F1065">
        <f t="shared" si="209"/>
        <v>0</v>
      </c>
      <c r="P1065">
        <f t="shared" si="210"/>
        <v>0</v>
      </c>
      <c r="Q1065">
        <f t="shared" si="211"/>
        <v>0</v>
      </c>
      <c r="R1065">
        <f t="shared" si="212"/>
        <v>0</v>
      </c>
      <c r="S1065">
        <f t="shared" si="213"/>
        <v>0</v>
      </c>
      <c r="T1065">
        <f t="shared" si="214"/>
        <v>0</v>
      </c>
      <c r="U1065">
        <f t="shared" si="215"/>
        <v>0</v>
      </c>
      <c r="V1065">
        <f t="shared" si="216"/>
        <v>0</v>
      </c>
      <c r="W1065">
        <f t="shared" si="217"/>
        <v>0</v>
      </c>
      <c r="X1065">
        <f t="shared" si="218"/>
        <v>0</v>
      </c>
      <c r="Y1065">
        <f t="shared" si="219"/>
        <v>0</v>
      </c>
      <c r="Z1065">
        <f t="shared" si="220"/>
        <v>0</v>
      </c>
      <c r="AA1065">
        <f t="shared" si="221"/>
        <v>0</v>
      </c>
    </row>
    <row r="1066" spans="2:27">
      <c r="B1066" s="3">
        <v>43795</v>
      </c>
      <c r="C1066" t="str">
        <f>IF(AND(B1066&gt;='Calculation Sheet Crop 1'!$K$6,B1066&lt;='Calculation Sheet Crop 1'!$L$6),"Initial Stage",IF(AND(B1066+1&gt;'Calculation Sheet Crop 1'!$K$7,B1066&lt;='Calculation Sheet Crop 1'!$L$7),"Crop Development Phase",IF(AND(B1066+1&gt;'Calculation Sheet Crop 1'!$K$8,B1066&lt;'Calculation Sheet Crop 1'!$L$8+1),"Mid Season",IF(AND(B1066+1&gt;'Calculation Sheet Crop 1'!$K$9,B1066-1&lt;'Calculation Sheet Crop 1'!$L$9),"Late Season Stage",""))))</f>
        <v/>
      </c>
      <c r="D1066">
        <f>IF(MONTH(B1066)=1,'General Calculation'!$E$22,IF(MONTH(B1066)=2,'General Calculation'!$F$22,IF(MONTH(B1066)=3,'General Calculation'!$G$22,IF(MONTH(B1066)=4,'General Calculation'!$H$22,IF(MONTH(B1066)=5,'General Calculation'!$I$22,IF(MONTH(B1066)=6,'General Calculation'!$J$22,IF(MONTH(B1066)=7,'General Calculation'!$K$22,IF(MONTH(B1066)=8,'General Calculation'!$L$22,IF(MONTH(B1066)=9,'General Calculation'!$M$22,IF(MONTH(B1066)=10,'General Calculation'!$N$22,IF(MONTH(B1066)=11,'General Calculation'!$O$22,IF(MONTH(B1066)=12,'General Calculation'!$P$22,""))))))))))))</f>
        <v>5.07</v>
      </c>
      <c r="E1066" t="str">
        <f>IF(C1066="Initial Stage",'Calculation Sheet Crop 1'!$M$6,IF(C1066="Crop Development Phase",'Calculation Sheet Crop 1'!$M$7,IF(C1066="Mid Season",'Calculation Sheet Crop 1'!$M$8,IF(C1066="Late Season Stage",'Calculation Sheet Crop 1'!$M$9,""))))</f>
        <v/>
      </c>
      <c r="F1066">
        <f t="shared" si="209"/>
        <v>0</v>
      </c>
      <c r="P1066">
        <f t="shared" si="210"/>
        <v>0</v>
      </c>
      <c r="Q1066">
        <f t="shared" si="211"/>
        <v>0</v>
      </c>
      <c r="R1066">
        <f t="shared" si="212"/>
        <v>0</v>
      </c>
      <c r="S1066">
        <f t="shared" si="213"/>
        <v>0</v>
      </c>
      <c r="T1066">
        <f t="shared" si="214"/>
        <v>0</v>
      </c>
      <c r="U1066">
        <f t="shared" si="215"/>
        <v>0</v>
      </c>
      <c r="V1066">
        <f t="shared" si="216"/>
        <v>0</v>
      </c>
      <c r="W1066">
        <f t="shared" si="217"/>
        <v>0</v>
      </c>
      <c r="X1066">
        <f t="shared" si="218"/>
        <v>0</v>
      </c>
      <c r="Y1066">
        <f t="shared" si="219"/>
        <v>0</v>
      </c>
      <c r="Z1066">
        <f t="shared" si="220"/>
        <v>0</v>
      </c>
      <c r="AA1066">
        <f t="shared" si="221"/>
        <v>0</v>
      </c>
    </row>
    <row r="1067" spans="2:27">
      <c r="B1067" s="3">
        <v>43796</v>
      </c>
      <c r="C1067" t="str">
        <f>IF(AND(B1067&gt;='Calculation Sheet Crop 1'!$K$6,B1067&lt;='Calculation Sheet Crop 1'!$L$6),"Initial Stage",IF(AND(B1067+1&gt;'Calculation Sheet Crop 1'!$K$7,B1067&lt;='Calculation Sheet Crop 1'!$L$7),"Crop Development Phase",IF(AND(B1067+1&gt;'Calculation Sheet Crop 1'!$K$8,B1067&lt;'Calculation Sheet Crop 1'!$L$8+1),"Mid Season",IF(AND(B1067+1&gt;'Calculation Sheet Crop 1'!$K$9,B1067-1&lt;'Calculation Sheet Crop 1'!$L$9),"Late Season Stage",""))))</f>
        <v/>
      </c>
      <c r="D1067">
        <f>IF(MONTH(B1067)=1,'General Calculation'!$E$22,IF(MONTH(B1067)=2,'General Calculation'!$F$22,IF(MONTH(B1067)=3,'General Calculation'!$G$22,IF(MONTH(B1067)=4,'General Calculation'!$H$22,IF(MONTH(B1067)=5,'General Calculation'!$I$22,IF(MONTH(B1067)=6,'General Calculation'!$J$22,IF(MONTH(B1067)=7,'General Calculation'!$K$22,IF(MONTH(B1067)=8,'General Calculation'!$L$22,IF(MONTH(B1067)=9,'General Calculation'!$M$22,IF(MONTH(B1067)=10,'General Calculation'!$N$22,IF(MONTH(B1067)=11,'General Calculation'!$O$22,IF(MONTH(B1067)=12,'General Calculation'!$P$22,""))))))))))))</f>
        <v>5.07</v>
      </c>
      <c r="E1067" t="str">
        <f>IF(C1067="Initial Stage",'Calculation Sheet Crop 1'!$M$6,IF(C1067="Crop Development Phase",'Calculation Sheet Crop 1'!$M$7,IF(C1067="Mid Season",'Calculation Sheet Crop 1'!$M$8,IF(C1067="Late Season Stage",'Calculation Sheet Crop 1'!$M$9,""))))</f>
        <v/>
      </c>
      <c r="F1067">
        <f t="shared" si="209"/>
        <v>0</v>
      </c>
      <c r="P1067">
        <f t="shared" si="210"/>
        <v>0</v>
      </c>
      <c r="Q1067">
        <f t="shared" si="211"/>
        <v>0</v>
      </c>
      <c r="R1067">
        <f t="shared" si="212"/>
        <v>0</v>
      </c>
      <c r="S1067">
        <f t="shared" si="213"/>
        <v>0</v>
      </c>
      <c r="T1067">
        <f t="shared" si="214"/>
        <v>0</v>
      </c>
      <c r="U1067">
        <f t="shared" si="215"/>
        <v>0</v>
      </c>
      <c r="V1067">
        <f t="shared" si="216"/>
        <v>0</v>
      </c>
      <c r="W1067">
        <f t="shared" si="217"/>
        <v>0</v>
      </c>
      <c r="X1067">
        <f t="shared" si="218"/>
        <v>0</v>
      </c>
      <c r="Y1067">
        <f t="shared" si="219"/>
        <v>0</v>
      </c>
      <c r="Z1067">
        <f t="shared" si="220"/>
        <v>0</v>
      </c>
      <c r="AA1067">
        <f t="shared" si="221"/>
        <v>0</v>
      </c>
    </row>
    <row r="1068" spans="2:27">
      <c r="B1068" s="3">
        <v>43797</v>
      </c>
      <c r="C1068" t="str">
        <f>IF(AND(B1068&gt;='Calculation Sheet Crop 1'!$K$6,B1068&lt;='Calculation Sheet Crop 1'!$L$6),"Initial Stage",IF(AND(B1068+1&gt;'Calculation Sheet Crop 1'!$K$7,B1068&lt;='Calculation Sheet Crop 1'!$L$7),"Crop Development Phase",IF(AND(B1068+1&gt;'Calculation Sheet Crop 1'!$K$8,B1068&lt;'Calculation Sheet Crop 1'!$L$8+1),"Mid Season",IF(AND(B1068+1&gt;'Calculation Sheet Crop 1'!$K$9,B1068-1&lt;'Calculation Sheet Crop 1'!$L$9),"Late Season Stage",""))))</f>
        <v/>
      </c>
      <c r="D1068">
        <f>IF(MONTH(B1068)=1,'General Calculation'!$E$22,IF(MONTH(B1068)=2,'General Calculation'!$F$22,IF(MONTH(B1068)=3,'General Calculation'!$G$22,IF(MONTH(B1068)=4,'General Calculation'!$H$22,IF(MONTH(B1068)=5,'General Calculation'!$I$22,IF(MONTH(B1068)=6,'General Calculation'!$J$22,IF(MONTH(B1068)=7,'General Calculation'!$K$22,IF(MONTH(B1068)=8,'General Calculation'!$L$22,IF(MONTH(B1068)=9,'General Calculation'!$M$22,IF(MONTH(B1068)=10,'General Calculation'!$N$22,IF(MONTH(B1068)=11,'General Calculation'!$O$22,IF(MONTH(B1068)=12,'General Calculation'!$P$22,""))))))))))))</f>
        <v>5.07</v>
      </c>
      <c r="E1068" t="str">
        <f>IF(C1068="Initial Stage",'Calculation Sheet Crop 1'!$M$6,IF(C1068="Crop Development Phase",'Calculation Sheet Crop 1'!$M$7,IF(C1068="Mid Season",'Calculation Sheet Crop 1'!$M$8,IF(C1068="Late Season Stage",'Calculation Sheet Crop 1'!$M$9,""))))</f>
        <v/>
      </c>
      <c r="F1068">
        <f t="shared" si="209"/>
        <v>0</v>
      </c>
      <c r="P1068">
        <f t="shared" si="210"/>
        <v>0</v>
      </c>
      <c r="Q1068">
        <f t="shared" si="211"/>
        <v>0</v>
      </c>
      <c r="R1068">
        <f t="shared" si="212"/>
        <v>0</v>
      </c>
      <c r="S1068">
        <f t="shared" si="213"/>
        <v>0</v>
      </c>
      <c r="T1068">
        <f t="shared" si="214"/>
        <v>0</v>
      </c>
      <c r="U1068">
        <f t="shared" si="215"/>
        <v>0</v>
      </c>
      <c r="V1068">
        <f t="shared" si="216"/>
        <v>0</v>
      </c>
      <c r="W1068">
        <f t="shared" si="217"/>
        <v>0</v>
      </c>
      <c r="X1068">
        <f t="shared" si="218"/>
        <v>0</v>
      </c>
      <c r="Y1068">
        <f t="shared" si="219"/>
        <v>0</v>
      </c>
      <c r="Z1068">
        <f t="shared" si="220"/>
        <v>0</v>
      </c>
      <c r="AA1068">
        <f t="shared" si="221"/>
        <v>0</v>
      </c>
    </row>
    <row r="1069" spans="2:27">
      <c r="B1069" s="3">
        <v>43798</v>
      </c>
      <c r="C1069" t="str">
        <f>IF(AND(B1069&gt;='Calculation Sheet Crop 1'!$K$6,B1069&lt;='Calculation Sheet Crop 1'!$L$6),"Initial Stage",IF(AND(B1069+1&gt;'Calculation Sheet Crop 1'!$K$7,B1069&lt;='Calculation Sheet Crop 1'!$L$7),"Crop Development Phase",IF(AND(B1069+1&gt;'Calculation Sheet Crop 1'!$K$8,B1069&lt;'Calculation Sheet Crop 1'!$L$8+1),"Mid Season",IF(AND(B1069+1&gt;'Calculation Sheet Crop 1'!$K$9,B1069-1&lt;'Calculation Sheet Crop 1'!$L$9),"Late Season Stage",""))))</f>
        <v/>
      </c>
      <c r="D1069">
        <f>IF(MONTH(B1069)=1,'General Calculation'!$E$22,IF(MONTH(B1069)=2,'General Calculation'!$F$22,IF(MONTH(B1069)=3,'General Calculation'!$G$22,IF(MONTH(B1069)=4,'General Calculation'!$H$22,IF(MONTH(B1069)=5,'General Calculation'!$I$22,IF(MONTH(B1069)=6,'General Calculation'!$J$22,IF(MONTH(B1069)=7,'General Calculation'!$K$22,IF(MONTH(B1069)=8,'General Calculation'!$L$22,IF(MONTH(B1069)=9,'General Calculation'!$M$22,IF(MONTH(B1069)=10,'General Calculation'!$N$22,IF(MONTH(B1069)=11,'General Calculation'!$O$22,IF(MONTH(B1069)=12,'General Calculation'!$P$22,""))))))))))))</f>
        <v>5.07</v>
      </c>
      <c r="E1069" t="str">
        <f>IF(C1069="Initial Stage",'Calculation Sheet Crop 1'!$M$6,IF(C1069="Crop Development Phase",'Calculation Sheet Crop 1'!$M$7,IF(C1069="Mid Season",'Calculation Sheet Crop 1'!$M$8,IF(C1069="Late Season Stage",'Calculation Sheet Crop 1'!$M$9,""))))</f>
        <v/>
      </c>
      <c r="F1069">
        <f t="shared" si="209"/>
        <v>0</v>
      </c>
      <c r="P1069">
        <f t="shared" si="210"/>
        <v>0</v>
      </c>
      <c r="Q1069">
        <f t="shared" si="211"/>
        <v>0</v>
      </c>
      <c r="R1069">
        <f t="shared" si="212"/>
        <v>0</v>
      </c>
      <c r="S1069">
        <f t="shared" si="213"/>
        <v>0</v>
      </c>
      <c r="T1069">
        <f t="shared" si="214"/>
        <v>0</v>
      </c>
      <c r="U1069">
        <f t="shared" si="215"/>
        <v>0</v>
      </c>
      <c r="V1069">
        <f t="shared" si="216"/>
        <v>0</v>
      </c>
      <c r="W1069">
        <f t="shared" si="217"/>
        <v>0</v>
      </c>
      <c r="X1069">
        <f t="shared" si="218"/>
        <v>0</v>
      </c>
      <c r="Y1069">
        <f t="shared" si="219"/>
        <v>0</v>
      </c>
      <c r="Z1069">
        <f t="shared" si="220"/>
        <v>0</v>
      </c>
      <c r="AA1069">
        <f t="shared" si="221"/>
        <v>0</v>
      </c>
    </row>
    <row r="1070" spans="2:27">
      <c r="B1070" s="3">
        <v>43799</v>
      </c>
      <c r="C1070" t="str">
        <f>IF(AND(B1070&gt;='Calculation Sheet Crop 1'!$K$6,B1070&lt;='Calculation Sheet Crop 1'!$L$6),"Initial Stage",IF(AND(B1070+1&gt;'Calculation Sheet Crop 1'!$K$7,B1070&lt;='Calculation Sheet Crop 1'!$L$7),"Crop Development Phase",IF(AND(B1070+1&gt;'Calculation Sheet Crop 1'!$K$8,B1070&lt;'Calculation Sheet Crop 1'!$L$8+1),"Mid Season",IF(AND(B1070+1&gt;'Calculation Sheet Crop 1'!$K$9,B1070-1&lt;'Calculation Sheet Crop 1'!$L$9),"Late Season Stage",""))))</f>
        <v/>
      </c>
      <c r="D1070">
        <f>IF(MONTH(B1070)=1,'General Calculation'!$E$22,IF(MONTH(B1070)=2,'General Calculation'!$F$22,IF(MONTH(B1070)=3,'General Calculation'!$G$22,IF(MONTH(B1070)=4,'General Calculation'!$H$22,IF(MONTH(B1070)=5,'General Calculation'!$I$22,IF(MONTH(B1070)=6,'General Calculation'!$J$22,IF(MONTH(B1070)=7,'General Calculation'!$K$22,IF(MONTH(B1070)=8,'General Calculation'!$L$22,IF(MONTH(B1070)=9,'General Calculation'!$M$22,IF(MONTH(B1070)=10,'General Calculation'!$N$22,IF(MONTH(B1070)=11,'General Calculation'!$O$22,IF(MONTH(B1070)=12,'General Calculation'!$P$22,""))))))))))))</f>
        <v>5.07</v>
      </c>
      <c r="E1070" t="str">
        <f>IF(C1070="Initial Stage",'Calculation Sheet Crop 1'!$M$6,IF(C1070="Crop Development Phase",'Calculation Sheet Crop 1'!$M$7,IF(C1070="Mid Season",'Calculation Sheet Crop 1'!$M$8,IF(C1070="Late Season Stage",'Calculation Sheet Crop 1'!$M$9,""))))</f>
        <v/>
      </c>
      <c r="F1070">
        <f t="shared" si="209"/>
        <v>0</v>
      </c>
      <c r="P1070">
        <f t="shared" si="210"/>
        <v>0</v>
      </c>
      <c r="Q1070">
        <f t="shared" si="211"/>
        <v>0</v>
      </c>
      <c r="R1070">
        <f t="shared" si="212"/>
        <v>0</v>
      </c>
      <c r="S1070">
        <f t="shared" si="213"/>
        <v>0</v>
      </c>
      <c r="T1070">
        <f t="shared" si="214"/>
        <v>0</v>
      </c>
      <c r="U1070">
        <f t="shared" si="215"/>
        <v>0</v>
      </c>
      <c r="V1070">
        <f t="shared" si="216"/>
        <v>0</v>
      </c>
      <c r="W1070">
        <f t="shared" si="217"/>
        <v>0</v>
      </c>
      <c r="X1070">
        <f t="shared" si="218"/>
        <v>0</v>
      </c>
      <c r="Y1070">
        <f t="shared" si="219"/>
        <v>0</v>
      </c>
      <c r="Z1070">
        <f t="shared" si="220"/>
        <v>0</v>
      </c>
      <c r="AA1070">
        <f t="shared" si="221"/>
        <v>0</v>
      </c>
    </row>
    <row r="1071" spans="2:27">
      <c r="B1071" s="3">
        <v>43800</v>
      </c>
      <c r="C1071" t="str">
        <f>IF(AND(B1071&gt;='Calculation Sheet Crop 1'!$K$6,B1071&lt;='Calculation Sheet Crop 1'!$L$6),"Initial Stage",IF(AND(B1071+1&gt;'Calculation Sheet Crop 1'!$K$7,B1071&lt;='Calculation Sheet Crop 1'!$L$7),"Crop Development Phase",IF(AND(B1071+1&gt;'Calculation Sheet Crop 1'!$K$8,B1071&lt;'Calculation Sheet Crop 1'!$L$8+1),"Mid Season",IF(AND(B1071+1&gt;'Calculation Sheet Crop 1'!$K$9,B1071-1&lt;'Calculation Sheet Crop 1'!$L$9),"Late Season Stage",""))))</f>
        <v/>
      </c>
      <c r="D1071">
        <f>IF(MONTH(B1071)=1,'General Calculation'!$E$22,IF(MONTH(B1071)=2,'General Calculation'!$F$22,IF(MONTH(B1071)=3,'General Calculation'!$G$22,IF(MONTH(B1071)=4,'General Calculation'!$H$22,IF(MONTH(B1071)=5,'General Calculation'!$I$22,IF(MONTH(B1071)=6,'General Calculation'!$J$22,IF(MONTH(B1071)=7,'General Calculation'!$K$22,IF(MONTH(B1071)=8,'General Calculation'!$L$22,IF(MONTH(B1071)=9,'General Calculation'!$M$22,IF(MONTH(B1071)=10,'General Calculation'!$N$22,IF(MONTH(B1071)=11,'General Calculation'!$O$22,IF(MONTH(B1071)=12,'General Calculation'!$P$22,""))))))))))))</f>
        <v>5.07</v>
      </c>
      <c r="E1071" t="str">
        <f>IF(C1071="Initial Stage",'Calculation Sheet Crop 1'!$M$6,IF(C1071="Crop Development Phase",'Calculation Sheet Crop 1'!$M$7,IF(C1071="Mid Season",'Calculation Sheet Crop 1'!$M$8,IF(C1071="Late Season Stage",'Calculation Sheet Crop 1'!$M$9,""))))</f>
        <v/>
      </c>
      <c r="F1071">
        <f t="shared" si="209"/>
        <v>0</v>
      </c>
      <c r="P1071">
        <f t="shared" si="210"/>
        <v>0</v>
      </c>
      <c r="Q1071">
        <f t="shared" si="211"/>
        <v>0</v>
      </c>
      <c r="R1071">
        <f t="shared" si="212"/>
        <v>0</v>
      </c>
      <c r="S1071">
        <f t="shared" si="213"/>
        <v>0</v>
      </c>
      <c r="T1071">
        <f t="shared" si="214"/>
        <v>0</v>
      </c>
      <c r="U1071">
        <f t="shared" si="215"/>
        <v>0</v>
      </c>
      <c r="V1071">
        <f t="shared" si="216"/>
        <v>0</v>
      </c>
      <c r="W1071">
        <f t="shared" si="217"/>
        <v>0</v>
      </c>
      <c r="X1071">
        <f t="shared" si="218"/>
        <v>0</v>
      </c>
      <c r="Y1071">
        <f t="shared" si="219"/>
        <v>0</v>
      </c>
      <c r="Z1071">
        <f t="shared" si="220"/>
        <v>0</v>
      </c>
      <c r="AA1071">
        <f t="shared" si="221"/>
        <v>0</v>
      </c>
    </row>
    <row r="1072" spans="2:27">
      <c r="B1072" s="3">
        <v>43801</v>
      </c>
      <c r="C1072" t="str">
        <f>IF(AND(B1072&gt;='Calculation Sheet Crop 1'!$K$6,B1072&lt;='Calculation Sheet Crop 1'!$L$6),"Initial Stage",IF(AND(B1072+1&gt;'Calculation Sheet Crop 1'!$K$7,B1072&lt;='Calculation Sheet Crop 1'!$L$7),"Crop Development Phase",IF(AND(B1072+1&gt;'Calculation Sheet Crop 1'!$K$8,B1072&lt;'Calculation Sheet Crop 1'!$L$8+1),"Mid Season",IF(AND(B1072+1&gt;'Calculation Sheet Crop 1'!$K$9,B1072-1&lt;'Calculation Sheet Crop 1'!$L$9),"Late Season Stage",""))))</f>
        <v/>
      </c>
      <c r="D1072">
        <f>IF(MONTH(B1072)=1,'General Calculation'!$E$22,IF(MONTH(B1072)=2,'General Calculation'!$F$22,IF(MONTH(B1072)=3,'General Calculation'!$G$22,IF(MONTH(B1072)=4,'General Calculation'!$H$22,IF(MONTH(B1072)=5,'General Calculation'!$I$22,IF(MONTH(B1072)=6,'General Calculation'!$J$22,IF(MONTH(B1072)=7,'General Calculation'!$K$22,IF(MONTH(B1072)=8,'General Calculation'!$L$22,IF(MONTH(B1072)=9,'General Calculation'!$M$22,IF(MONTH(B1072)=10,'General Calculation'!$N$22,IF(MONTH(B1072)=11,'General Calculation'!$O$22,IF(MONTH(B1072)=12,'General Calculation'!$P$22,""))))))))))))</f>
        <v>5.07</v>
      </c>
      <c r="E1072" t="str">
        <f>IF(C1072="Initial Stage",'Calculation Sheet Crop 1'!$M$6,IF(C1072="Crop Development Phase",'Calculation Sheet Crop 1'!$M$7,IF(C1072="Mid Season",'Calculation Sheet Crop 1'!$M$8,IF(C1072="Late Season Stage",'Calculation Sheet Crop 1'!$M$9,""))))</f>
        <v/>
      </c>
      <c r="F1072">
        <f t="shared" si="209"/>
        <v>0</v>
      </c>
      <c r="P1072">
        <f t="shared" si="210"/>
        <v>0</v>
      </c>
      <c r="Q1072">
        <f t="shared" si="211"/>
        <v>0</v>
      </c>
      <c r="R1072">
        <f t="shared" si="212"/>
        <v>0</v>
      </c>
      <c r="S1072">
        <f t="shared" si="213"/>
        <v>0</v>
      </c>
      <c r="T1072">
        <f t="shared" si="214"/>
        <v>0</v>
      </c>
      <c r="U1072">
        <f t="shared" si="215"/>
        <v>0</v>
      </c>
      <c r="V1072">
        <f t="shared" si="216"/>
        <v>0</v>
      </c>
      <c r="W1072">
        <f t="shared" si="217"/>
        <v>0</v>
      </c>
      <c r="X1072">
        <f t="shared" si="218"/>
        <v>0</v>
      </c>
      <c r="Y1072">
        <f t="shared" si="219"/>
        <v>0</v>
      </c>
      <c r="Z1072">
        <f t="shared" si="220"/>
        <v>0</v>
      </c>
      <c r="AA1072">
        <f t="shared" si="221"/>
        <v>0</v>
      </c>
    </row>
    <row r="1073" spans="2:27">
      <c r="B1073" s="3">
        <v>43802</v>
      </c>
      <c r="C1073" t="str">
        <f>IF(AND(B1073&gt;='Calculation Sheet Crop 1'!$K$6,B1073&lt;='Calculation Sheet Crop 1'!$L$6),"Initial Stage",IF(AND(B1073+1&gt;'Calculation Sheet Crop 1'!$K$7,B1073&lt;='Calculation Sheet Crop 1'!$L$7),"Crop Development Phase",IF(AND(B1073+1&gt;'Calculation Sheet Crop 1'!$K$8,B1073&lt;'Calculation Sheet Crop 1'!$L$8+1),"Mid Season",IF(AND(B1073+1&gt;'Calculation Sheet Crop 1'!$K$9,B1073-1&lt;'Calculation Sheet Crop 1'!$L$9),"Late Season Stage",""))))</f>
        <v/>
      </c>
      <c r="D1073">
        <f>IF(MONTH(B1073)=1,'General Calculation'!$E$22,IF(MONTH(B1073)=2,'General Calculation'!$F$22,IF(MONTH(B1073)=3,'General Calculation'!$G$22,IF(MONTH(B1073)=4,'General Calculation'!$H$22,IF(MONTH(B1073)=5,'General Calculation'!$I$22,IF(MONTH(B1073)=6,'General Calculation'!$J$22,IF(MONTH(B1073)=7,'General Calculation'!$K$22,IF(MONTH(B1073)=8,'General Calculation'!$L$22,IF(MONTH(B1073)=9,'General Calculation'!$M$22,IF(MONTH(B1073)=10,'General Calculation'!$N$22,IF(MONTH(B1073)=11,'General Calculation'!$O$22,IF(MONTH(B1073)=12,'General Calculation'!$P$22,""))))))))))))</f>
        <v>5.07</v>
      </c>
      <c r="E1073" t="str">
        <f>IF(C1073="Initial Stage",'Calculation Sheet Crop 1'!$M$6,IF(C1073="Crop Development Phase",'Calculation Sheet Crop 1'!$M$7,IF(C1073="Mid Season",'Calculation Sheet Crop 1'!$M$8,IF(C1073="Late Season Stage",'Calculation Sheet Crop 1'!$M$9,""))))</f>
        <v/>
      </c>
      <c r="F1073">
        <f t="shared" si="209"/>
        <v>0</v>
      </c>
      <c r="P1073">
        <f t="shared" si="210"/>
        <v>0</v>
      </c>
      <c r="Q1073">
        <f t="shared" si="211"/>
        <v>0</v>
      </c>
      <c r="R1073">
        <f t="shared" si="212"/>
        <v>0</v>
      </c>
      <c r="S1073">
        <f t="shared" si="213"/>
        <v>0</v>
      </c>
      <c r="T1073">
        <f t="shared" si="214"/>
        <v>0</v>
      </c>
      <c r="U1073">
        <f t="shared" si="215"/>
        <v>0</v>
      </c>
      <c r="V1073">
        <f t="shared" si="216"/>
        <v>0</v>
      </c>
      <c r="W1073">
        <f t="shared" si="217"/>
        <v>0</v>
      </c>
      <c r="X1073">
        <f t="shared" si="218"/>
        <v>0</v>
      </c>
      <c r="Y1073">
        <f t="shared" si="219"/>
        <v>0</v>
      </c>
      <c r="Z1073">
        <f t="shared" si="220"/>
        <v>0</v>
      </c>
      <c r="AA1073">
        <f t="shared" si="221"/>
        <v>0</v>
      </c>
    </row>
    <row r="1074" spans="2:27">
      <c r="B1074" s="3">
        <v>43803</v>
      </c>
      <c r="C1074" t="str">
        <f>IF(AND(B1074&gt;='Calculation Sheet Crop 1'!$K$6,B1074&lt;='Calculation Sheet Crop 1'!$L$6),"Initial Stage",IF(AND(B1074+1&gt;'Calculation Sheet Crop 1'!$K$7,B1074&lt;='Calculation Sheet Crop 1'!$L$7),"Crop Development Phase",IF(AND(B1074+1&gt;'Calculation Sheet Crop 1'!$K$8,B1074&lt;'Calculation Sheet Crop 1'!$L$8+1),"Mid Season",IF(AND(B1074+1&gt;'Calculation Sheet Crop 1'!$K$9,B1074-1&lt;'Calculation Sheet Crop 1'!$L$9),"Late Season Stage",""))))</f>
        <v/>
      </c>
      <c r="D1074">
        <f>IF(MONTH(B1074)=1,'General Calculation'!$E$22,IF(MONTH(B1074)=2,'General Calculation'!$F$22,IF(MONTH(B1074)=3,'General Calculation'!$G$22,IF(MONTH(B1074)=4,'General Calculation'!$H$22,IF(MONTH(B1074)=5,'General Calculation'!$I$22,IF(MONTH(B1074)=6,'General Calculation'!$J$22,IF(MONTH(B1074)=7,'General Calculation'!$K$22,IF(MONTH(B1074)=8,'General Calculation'!$L$22,IF(MONTH(B1074)=9,'General Calculation'!$M$22,IF(MONTH(B1074)=10,'General Calculation'!$N$22,IF(MONTH(B1074)=11,'General Calculation'!$O$22,IF(MONTH(B1074)=12,'General Calculation'!$P$22,""))))))))))))</f>
        <v>5.07</v>
      </c>
      <c r="E1074" t="str">
        <f>IF(C1074="Initial Stage",'Calculation Sheet Crop 1'!$M$6,IF(C1074="Crop Development Phase",'Calculation Sheet Crop 1'!$M$7,IF(C1074="Mid Season",'Calculation Sheet Crop 1'!$M$8,IF(C1074="Late Season Stage",'Calculation Sheet Crop 1'!$M$9,""))))</f>
        <v/>
      </c>
      <c r="F1074">
        <f t="shared" si="209"/>
        <v>0</v>
      </c>
      <c r="P1074">
        <f t="shared" si="210"/>
        <v>0</v>
      </c>
      <c r="Q1074">
        <f t="shared" si="211"/>
        <v>0</v>
      </c>
      <c r="R1074">
        <f t="shared" si="212"/>
        <v>0</v>
      </c>
      <c r="S1074">
        <f t="shared" si="213"/>
        <v>0</v>
      </c>
      <c r="T1074">
        <f t="shared" si="214"/>
        <v>0</v>
      </c>
      <c r="U1074">
        <f t="shared" si="215"/>
        <v>0</v>
      </c>
      <c r="V1074">
        <f t="shared" si="216"/>
        <v>0</v>
      </c>
      <c r="W1074">
        <f t="shared" si="217"/>
        <v>0</v>
      </c>
      <c r="X1074">
        <f t="shared" si="218"/>
        <v>0</v>
      </c>
      <c r="Y1074">
        <f t="shared" si="219"/>
        <v>0</v>
      </c>
      <c r="Z1074">
        <f t="shared" si="220"/>
        <v>0</v>
      </c>
      <c r="AA1074">
        <f t="shared" si="221"/>
        <v>0</v>
      </c>
    </row>
    <row r="1075" spans="2:27">
      <c r="B1075" s="3">
        <v>43804</v>
      </c>
      <c r="C1075" t="str">
        <f>IF(AND(B1075&gt;='Calculation Sheet Crop 1'!$K$6,B1075&lt;='Calculation Sheet Crop 1'!$L$6),"Initial Stage",IF(AND(B1075+1&gt;'Calculation Sheet Crop 1'!$K$7,B1075&lt;='Calculation Sheet Crop 1'!$L$7),"Crop Development Phase",IF(AND(B1075+1&gt;'Calculation Sheet Crop 1'!$K$8,B1075&lt;'Calculation Sheet Crop 1'!$L$8+1),"Mid Season",IF(AND(B1075+1&gt;'Calculation Sheet Crop 1'!$K$9,B1075-1&lt;'Calculation Sheet Crop 1'!$L$9),"Late Season Stage",""))))</f>
        <v/>
      </c>
      <c r="D1075">
        <f>IF(MONTH(B1075)=1,'General Calculation'!$E$22,IF(MONTH(B1075)=2,'General Calculation'!$F$22,IF(MONTH(B1075)=3,'General Calculation'!$G$22,IF(MONTH(B1075)=4,'General Calculation'!$H$22,IF(MONTH(B1075)=5,'General Calculation'!$I$22,IF(MONTH(B1075)=6,'General Calculation'!$J$22,IF(MONTH(B1075)=7,'General Calculation'!$K$22,IF(MONTH(B1075)=8,'General Calculation'!$L$22,IF(MONTH(B1075)=9,'General Calculation'!$M$22,IF(MONTH(B1075)=10,'General Calculation'!$N$22,IF(MONTH(B1075)=11,'General Calculation'!$O$22,IF(MONTH(B1075)=12,'General Calculation'!$P$22,""))))))))))))</f>
        <v>5.07</v>
      </c>
      <c r="E1075" t="str">
        <f>IF(C1075="Initial Stage",'Calculation Sheet Crop 1'!$M$6,IF(C1075="Crop Development Phase",'Calculation Sheet Crop 1'!$M$7,IF(C1075="Mid Season",'Calculation Sheet Crop 1'!$M$8,IF(C1075="Late Season Stage",'Calculation Sheet Crop 1'!$M$9,""))))</f>
        <v/>
      </c>
      <c r="F1075">
        <f t="shared" si="209"/>
        <v>0</v>
      </c>
      <c r="P1075">
        <f t="shared" si="210"/>
        <v>0</v>
      </c>
      <c r="Q1075">
        <f t="shared" si="211"/>
        <v>0</v>
      </c>
      <c r="R1075">
        <f t="shared" si="212"/>
        <v>0</v>
      </c>
      <c r="S1075">
        <f t="shared" si="213"/>
        <v>0</v>
      </c>
      <c r="T1075">
        <f t="shared" si="214"/>
        <v>0</v>
      </c>
      <c r="U1075">
        <f t="shared" si="215"/>
        <v>0</v>
      </c>
      <c r="V1075">
        <f t="shared" si="216"/>
        <v>0</v>
      </c>
      <c r="W1075">
        <f t="shared" si="217"/>
        <v>0</v>
      </c>
      <c r="X1075">
        <f t="shared" si="218"/>
        <v>0</v>
      </c>
      <c r="Y1075">
        <f t="shared" si="219"/>
        <v>0</v>
      </c>
      <c r="Z1075">
        <f t="shared" si="220"/>
        <v>0</v>
      </c>
      <c r="AA1075">
        <f t="shared" si="221"/>
        <v>0</v>
      </c>
    </row>
    <row r="1076" spans="2:27">
      <c r="B1076" s="3">
        <v>43805</v>
      </c>
      <c r="C1076" t="str">
        <f>IF(AND(B1076&gt;='Calculation Sheet Crop 1'!$K$6,B1076&lt;='Calculation Sheet Crop 1'!$L$6),"Initial Stage",IF(AND(B1076+1&gt;'Calculation Sheet Crop 1'!$K$7,B1076&lt;='Calculation Sheet Crop 1'!$L$7),"Crop Development Phase",IF(AND(B1076+1&gt;'Calculation Sheet Crop 1'!$K$8,B1076&lt;'Calculation Sheet Crop 1'!$L$8+1),"Mid Season",IF(AND(B1076+1&gt;'Calculation Sheet Crop 1'!$K$9,B1076-1&lt;'Calculation Sheet Crop 1'!$L$9),"Late Season Stage",""))))</f>
        <v/>
      </c>
      <c r="D1076">
        <f>IF(MONTH(B1076)=1,'General Calculation'!$E$22,IF(MONTH(B1076)=2,'General Calculation'!$F$22,IF(MONTH(B1076)=3,'General Calculation'!$G$22,IF(MONTH(B1076)=4,'General Calculation'!$H$22,IF(MONTH(B1076)=5,'General Calculation'!$I$22,IF(MONTH(B1076)=6,'General Calculation'!$J$22,IF(MONTH(B1076)=7,'General Calculation'!$K$22,IF(MONTH(B1076)=8,'General Calculation'!$L$22,IF(MONTH(B1076)=9,'General Calculation'!$M$22,IF(MONTH(B1076)=10,'General Calculation'!$N$22,IF(MONTH(B1076)=11,'General Calculation'!$O$22,IF(MONTH(B1076)=12,'General Calculation'!$P$22,""))))))))))))</f>
        <v>5.07</v>
      </c>
      <c r="E1076" t="str">
        <f>IF(C1076="Initial Stage",'Calculation Sheet Crop 1'!$M$6,IF(C1076="Crop Development Phase",'Calculation Sheet Crop 1'!$M$7,IF(C1076="Mid Season",'Calculation Sheet Crop 1'!$M$8,IF(C1076="Late Season Stage",'Calculation Sheet Crop 1'!$M$9,""))))</f>
        <v/>
      </c>
      <c r="F1076">
        <f t="shared" si="209"/>
        <v>0</v>
      </c>
      <c r="P1076">
        <f t="shared" si="210"/>
        <v>0</v>
      </c>
      <c r="Q1076">
        <f t="shared" si="211"/>
        <v>0</v>
      </c>
      <c r="R1076">
        <f t="shared" si="212"/>
        <v>0</v>
      </c>
      <c r="S1076">
        <f t="shared" si="213"/>
        <v>0</v>
      </c>
      <c r="T1076">
        <f t="shared" si="214"/>
        <v>0</v>
      </c>
      <c r="U1076">
        <f t="shared" si="215"/>
        <v>0</v>
      </c>
      <c r="V1076">
        <f t="shared" si="216"/>
        <v>0</v>
      </c>
      <c r="W1076">
        <f t="shared" si="217"/>
        <v>0</v>
      </c>
      <c r="X1076">
        <f t="shared" si="218"/>
        <v>0</v>
      </c>
      <c r="Y1076">
        <f t="shared" si="219"/>
        <v>0</v>
      </c>
      <c r="Z1076">
        <f t="shared" si="220"/>
        <v>0</v>
      </c>
      <c r="AA1076">
        <f t="shared" si="221"/>
        <v>0</v>
      </c>
    </row>
    <row r="1077" spans="2:27">
      <c r="B1077" s="3">
        <v>43806</v>
      </c>
      <c r="C1077" t="str">
        <f>IF(AND(B1077&gt;='Calculation Sheet Crop 1'!$K$6,B1077&lt;='Calculation Sheet Crop 1'!$L$6),"Initial Stage",IF(AND(B1077+1&gt;'Calculation Sheet Crop 1'!$K$7,B1077&lt;='Calculation Sheet Crop 1'!$L$7),"Crop Development Phase",IF(AND(B1077+1&gt;'Calculation Sheet Crop 1'!$K$8,B1077&lt;'Calculation Sheet Crop 1'!$L$8+1),"Mid Season",IF(AND(B1077+1&gt;'Calculation Sheet Crop 1'!$K$9,B1077-1&lt;'Calculation Sheet Crop 1'!$L$9),"Late Season Stage",""))))</f>
        <v/>
      </c>
      <c r="D1077">
        <f>IF(MONTH(B1077)=1,'General Calculation'!$E$22,IF(MONTH(B1077)=2,'General Calculation'!$F$22,IF(MONTH(B1077)=3,'General Calculation'!$G$22,IF(MONTH(B1077)=4,'General Calculation'!$H$22,IF(MONTH(B1077)=5,'General Calculation'!$I$22,IF(MONTH(B1077)=6,'General Calculation'!$J$22,IF(MONTH(B1077)=7,'General Calculation'!$K$22,IF(MONTH(B1077)=8,'General Calculation'!$L$22,IF(MONTH(B1077)=9,'General Calculation'!$M$22,IF(MONTH(B1077)=10,'General Calculation'!$N$22,IF(MONTH(B1077)=11,'General Calculation'!$O$22,IF(MONTH(B1077)=12,'General Calculation'!$P$22,""))))))))))))</f>
        <v>5.07</v>
      </c>
      <c r="E1077" t="str">
        <f>IF(C1077="Initial Stage",'Calculation Sheet Crop 1'!$M$6,IF(C1077="Crop Development Phase",'Calculation Sheet Crop 1'!$M$7,IF(C1077="Mid Season",'Calculation Sheet Crop 1'!$M$8,IF(C1077="Late Season Stage",'Calculation Sheet Crop 1'!$M$9,""))))</f>
        <v/>
      </c>
      <c r="F1077">
        <f t="shared" si="209"/>
        <v>0</v>
      </c>
      <c r="P1077">
        <f t="shared" si="210"/>
        <v>0</v>
      </c>
      <c r="Q1077">
        <f t="shared" si="211"/>
        <v>0</v>
      </c>
      <c r="R1077">
        <f t="shared" si="212"/>
        <v>0</v>
      </c>
      <c r="S1077">
        <f t="shared" si="213"/>
        <v>0</v>
      </c>
      <c r="T1077">
        <f t="shared" si="214"/>
        <v>0</v>
      </c>
      <c r="U1077">
        <f t="shared" si="215"/>
        <v>0</v>
      </c>
      <c r="V1077">
        <f t="shared" si="216"/>
        <v>0</v>
      </c>
      <c r="W1077">
        <f t="shared" si="217"/>
        <v>0</v>
      </c>
      <c r="X1077">
        <f t="shared" si="218"/>
        <v>0</v>
      </c>
      <c r="Y1077">
        <f t="shared" si="219"/>
        <v>0</v>
      </c>
      <c r="Z1077">
        <f t="shared" si="220"/>
        <v>0</v>
      </c>
      <c r="AA1077">
        <f t="shared" si="221"/>
        <v>0</v>
      </c>
    </row>
    <row r="1078" spans="2:27">
      <c r="B1078" s="3">
        <v>43807</v>
      </c>
      <c r="C1078" t="str">
        <f>IF(AND(B1078&gt;='Calculation Sheet Crop 1'!$K$6,B1078&lt;='Calculation Sheet Crop 1'!$L$6),"Initial Stage",IF(AND(B1078+1&gt;'Calculation Sheet Crop 1'!$K$7,B1078&lt;='Calculation Sheet Crop 1'!$L$7),"Crop Development Phase",IF(AND(B1078+1&gt;'Calculation Sheet Crop 1'!$K$8,B1078&lt;'Calculation Sheet Crop 1'!$L$8+1),"Mid Season",IF(AND(B1078+1&gt;'Calculation Sheet Crop 1'!$K$9,B1078-1&lt;'Calculation Sheet Crop 1'!$L$9),"Late Season Stage",""))))</f>
        <v/>
      </c>
      <c r="D1078">
        <f>IF(MONTH(B1078)=1,'General Calculation'!$E$22,IF(MONTH(B1078)=2,'General Calculation'!$F$22,IF(MONTH(B1078)=3,'General Calculation'!$G$22,IF(MONTH(B1078)=4,'General Calculation'!$H$22,IF(MONTH(B1078)=5,'General Calculation'!$I$22,IF(MONTH(B1078)=6,'General Calculation'!$J$22,IF(MONTH(B1078)=7,'General Calculation'!$K$22,IF(MONTH(B1078)=8,'General Calculation'!$L$22,IF(MONTH(B1078)=9,'General Calculation'!$M$22,IF(MONTH(B1078)=10,'General Calculation'!$N$22,IF(MONTH(B1078)=11,'General Calculation'!$O$22,IF(MONTH(B1078)=12,'General Calculation'!$P$22,""))))))))))))</f>
        <v>5.07</v>
      </c>
      <c r="E1078" t="str">
        <f>IF(C1078="Initial Stage",'Calculation Sheet Crop 1'!$M$6,IF(C1078="Crop Development Phase",'Calculation Sheet Crop 1'!$M$7,IF(C1078="Mid Season",'Calculation Sheet Crop 1'!$M$8,IF(C1078="Late Season Stage",'Calculation Sheet Crop 1'!$M$9,""))))</f>
        <v/>
      </c>
      <c r="F1078">
        <f t="shared" si="209"/>
        <v>0</v>
      </c>
      <c r="P1078">
        <f t="shared" si="210"/>
        <v>0</v>
      </c>
      <c r="Q1078">
        <f t="shared" si="211"/>
        <v>0</v>
      </c>
      <c r="R1078">
        <f t="shared" si="212"/>
        <v>0</v>
      </c>
      <c r="S1078">
        <f t="shared" si="213"/>
        <v>0</v>
      </c>
      <c r="T1078">
        <f t="shared" si="214"/>
        <v>0</v>
      </c>
      <c r="U1078">
        <f t="shared" si="215"/>
        <v>0</v>
      </c>
      <c r="V1078">
        <f t="shared" si="216"/>
        <v>0</v>
      </c>
      <c r="W1078">
        <f t="shared" si="217"/>
        <v>0</v>
      </c>
      <c r="X1078">
        <f t="shared" si="218"/>
        <v>0</v>
      </c>
      <c r="Y1078">
        <f t="shared" si="219"/>
        <v>0</v>
      </c>
      <c r="Z1078">
        <f t="shared" si="220"/>
        <v>0</v>
      </c>
      <c r="AA1078">
        <f t="shared" si="221"/>
        <v>0</v>
      </c>
    </row>
    <row r="1079" spans="2:27">
      <c r="B1079" s="3">
        <v>43808</v>
      </c>
      <c r="C1079" t="str">
        <f>IF(AND(B1079&gt;='Calculation Sheet Crop 1'!$K$6,B1079&lt;='Calculation Sheet Crop 1'!$L$6),"Initial Stage",IF(AND(B1079+1&gt;'Calculation Sheet Crop 1'!$K$7,B1079&lt;='Calculation Sheet Crop 1'!$L$7),"Crop Development Phase",IF(AND(B1079+1&gt;'Calculation Sheet Crop 1'!$K$8,B1079&lt;'Calculation Sheet Crop 1'!$L$8+1),"Mid Season",IF(AND(B1079+1&gt;'Calculation Sheet Crop 1'!$K$9,B1079-1&lt;'Calculation Sheet Crop 1'!$L$9),"Late Season Stage",""))))</f>
        <v/>
      </c>
      <c r="D1079">
        <f>IF(MONTH(B1079)=1,'General Calculation'!$E$22,IF(MONTH(B1079)=2,'General Calculation'!$F$22,IF(MONTH(B1079)=3,'General Calculation'!$G$22,IF(MONTH(B1079)=4,'General Calculation'!$H$22,IF(MONTH(B1079)=5,'General Calculation'!$I$22,IF(MONTH(B1079)=6,'General Calculation'!$J$22,IF(MONTH(B1079)=7,'General Calculation'!$K$22,IF(MONTH(B1079)=8,'General Calculation'!$L$22,IF(MONTH(B1079)=9,'General Calculation'!$M$22,IF(MONTH(B1079)=10,'General Calculation'!$N$22,IF(MONTH(B1079)=11,'General Calculation'!$O$22,IF(MONTH(B1079)=12,'General Calculation'!$P$22,""))))))))))))</f>
        <v>5.07</v>
      </c>
      <c r="E1079" t="str">
        <f>IF(C1079="Initial Stage",'Calculation Sheet Crop 1'!$M$6,IF(C1079="Crop Development Phase",'Calculation Sheet Crop 1'!$M$7,IF(C1079="Mid Season",'Calculation Sheet Crop 1'!$M$8,IF(C1079="Late Season Stage",'Calculation Sheet Crop 1'!$M$9,""))))</f>
        <v/>
      </c>
      <c r="F1079">
        <f t="shared" si="209"/>
        <v>0</v>
      </c>
      <c r="P1079">
        <f t="shared" si="210"/>
        <v>0</v>
      </c>
      <c r="Q1079">
        <f t="shared" si="211"/>
        <v>0</v>
      </c>
      <c r="R1079">
        <f t="shared" si="212"/>
        <v>0</v>
      </c>
      <c r="S1079">
        <f t="shared" si="213"/>
        <v>0</v>
      </c>
      <c r="T1079">
        <f t="shared" si="214"/>
        <v>0</v>
      </c>
      <c r="U1079">
        <f t="shared" si="215"/>
        <v>0</v>
      </c>
      <c r="V1079">
        <f t="shared" si="216"/>
        <v>0</v>
      </c>
      <c r="W1079">
        <f t="shared" si="217"/>
        <v>0</v>
      </c>
      <c r="X1079">
        <f t="shared" si="218"/>
        <v>0</v>
      </c>
      <c r="Y1079">
        <f t="shared" si="219"/>
        <v>0</v>
      </c>
      <c r="Z1079">
        <f t="shared" si="220"/>
        <v>0</v>
      </c>
      <c r="AA1079">
        <f t="shared" si="221"/>
        <v>0</v>
      </c>
    </row>
    <row r="1080" spans="2:27">
      <c r="B1080" s="3">
        <v>43809</v>
      </c>
      <c r="C1080" t="str">
        <f>IF(AND(B1080&gt;='Calculation Sheet Crop 1'!$K$6,B1080&lt;='Calculation Sheet Crop 1'!$L$6),"Initial Stage",IF(AND(B1080+1&gt;'Calculation Sheet Crop 1'!$K$7,B1080&lt;='Calculation Sheet Crop 1'!$L$7),"Crop Development Phase",IF(AND(B1080+1&gt;'Calculation Sheet Crop 1'!$K$8,B1080&lt;'Calculation Sheet Crop 1'!$L$8+1),"Mid Season",IF(AND(B1080+1&gt;'Calculation Sheet Crop 1'!$K$9,B1080-1&lt;'Calculation Sheet Crop 1'!$L$9),"Late Season Stage",""))))</f>
        <v/>
      </c>
      <c r="D1080">
        <f>IF(MONTH(B1080)=1,'General Calculation'!$E$22,IF(MONTH(B1080)=2,'General Calculation'!$F$22,IF(MONTH(B1080)=3,'General Calculation'!$G$22,IF(MONTH(B1080)=4,'General Calculation'!$H$22,IF(MONTH(B1080)=5,'General Calculation'!$I$22,IF(MONTH(B1080)=6,'General Calculation'!$J$22,IF(MONTH(B1080)=7,'General Calculation'!$K$22,IF(MONTH(B1080)=8,'General Calculation'!$L$22,IF(MONTH(B1080)=9,'General Calculation'!$M$22,IF(MONTH(B1080)=10,'General Calculation'!$N$22,IF(MONTH(B1080)=11,'General Calculation'!$O$22,IF(MONTH(B1080)=12,'General Calculation'!$P$22,""))))))))))))</f>
        <v>5.07</v>
      </c>
      <c r="E1080" t="str">
        <f>IF(C1080="Initial Stage",'Calculation Sheet Crop 1'!$M$6,IF(C1080="Crop Development Phase",'Calculation Sheet Crop 1'!$M$7,IF(C1080="Mid Season",'Calculation Sheet Crop 1'!$M$8,IF(C1080="Late Season Stage",'Calculation Sheet Crop 1'!$M$9,""))))</f>
        <v/>
      </c>
      <c r="F1080">
        <f t="shared" si="209"/>
        <v>0</v>
      </c>
      <c r="P1080">
        <f t="shared" si="210"/>
        <v>0</v>
      </c>
      <c r="Q1080">
        <f t="shared" si="211"/>
        <v>0</v>
      </c>
      <c r="R1080">
        <f t="shared" si="212"/>
        <v>0</v>
      </c>
      <c r="S1080">
        <f t="shared" si="213"/>
        <v>0</v>
      </c>
      <c r="T1080">
        <f t="shared" si="214"/>
        <v>0</v>
      </c>
      <c r="U1080">
        <f t="shared" si="215"/>
        <v>0</v>
      </c>
      <c r="V1080">
        <f t="shared" si="216"/>
        <v>0</v>
      </c>
      <c r="W1080">
        <f t="shared" si="217"/>
        <v>0</v>
      </c>
      <c r="X1080">
        <f t="shared" si="218"/>
        <v>0</v>
      </c>
      <c r="Y1080">
        <f t="shared" si="219"/>
        <v>0</v>
      </c>
      <c r="Z1080">
        <f t="shared" si="220"/>
        <v>0</v>
      </c>
      <c r="AA1080">
        <f t="shared" si="221"/>
        <v>0</v>
      </c>
    </row>
    <row r="1081" spans="2:27">
      <c r="B1081" s="3">
        <v>43810</v>
      </c>
      <c r="C1081" t="str">
        <f>IF(AND(B1081&gt;='Calculation Sheet Crop 1'!$K$6,B1081&lt;='Calculation Sheet Crop 1'!$L$6),"Initial Stage",IF(AND(B1081+1&gt;'Calculation Sheet Crop 1'!$K$7,B1081&lt;='Calculation Sheet Crop 1'!$L$7),"Crop Development Phase",IF(AND(B1081+1&gt;'Calculation Sheet Crop 1'!$K$8,B1081&lt;'Calculation Sheet Crop 1'!$L$8+1),"Mid Season",IF(AND(B1081+1&gt;'Calculation Sheet Crop 1'!$K$9,B1081-1&lt;'Calculation Sheet Crop 1'!$L$9),"Late Season Stage",""))))</f>
        <v/>
      </c>
      <c r="D1081">
        <f>IF(MONTH(B1081)=1,'General Calculation'!$E$22,IF(MONTH(B1081)=2,'General Calculation'!$F$22,IF(MONTH(B1081)=3,'General Calculation'!$G$22,IF(MONTH(B1081)=4,'General Calculation'!$H$22,IF(MONTH(B1081)=5,'General Calculation'!$I$22,IF(MONTH(B1081)=6,'General Calculation'!$J$22,IF(MONTH(B1081)=7,'General Calculation'!$K$22,IF(MONTH(B1081)=8,'General Calculation'!$L$22,IF(MONTH(B1081)=9,'General Calculation'!$M$22,IF(MONTH(B1081)=10,'General Calculation'!$N$22,IF(MONTH(B1081)=11,'General Calculation'!$O$22,IF(MONTH(B1081)=12,'General Calculation'!$P$22,""))))))))))))</f>
        <v>5.07</v>
      </c>
      <c r="E1081" t="str">
        <f>IF(C1081="Initial Stage",'Calculation Sheet Crop 1'!$M$6,IF(C1081="Crop Development Phase",'Calculation Sheet Crop 1'!$M$7,IF(C1081="Mid Season",'Calculation Sheet Crop 1'!$M$8,IF(C1081="Late Season Stage",'Calculation Sheet Crop 1'!$M$9,""))))</f>
        <v/>
      </c>
      <c r="F1081">
        <f t="shared" si="209"/>
        <v>0</v>
      </c>
      <c r="P1081">
        <f t="shared" si="210"/>
        <v>0</v>
      </c>
      <c r="Q1081">
        <f t="shared" si="211"/>
        <v>0</v>
      </c>
      <c r="R1081">
        <f t="shared" si="212"/>
        <v>0</v>
      </c>
      <c r="S1081">
        <f t="shared" si="213"/>
        <v>0</v>
      </c>
      <c r="T1081">
        <f t="shared" si="214"/>
        <v>0</v>
      </c>
      <c r="U1081">
        <f t="shared" si="215"/>
        <v>0</v>
      </c>
      <c r="V1081">
        <f t="shared" si="216"/>
        <v>0</v>
      </c>
      <c r="W1081">
        <f t="shared" si="217"/>
        <v>0</v>
      </c>
      <c r="X1081">
        <f t="shared" si="218"/>
        <v>0</v>
      </c>
      <c r="Y1081">
        <f t="shared" si="219"/>
        <v>0</v>
      </c>
      <c r="Z1081">
        <f t="shared" si="220"/>
        <v>0</v>
      </c>
      <c r="AA1081">
        <f t="shared" si="221"/>
        <v>0</v>
      </c>
    </row>
    <row r="1082" spans="2:27">
      <c r="B1082" s="3">
        <v>43811</v>
      </c>
      <c r="C1082" t="str">
        <f>IF(AND(B1082&gt;='Calculation Sheet Crop 1'!$K$6,B1082&lt;='Calculation Sheet Crop 1'!$L$6),"Initial Stage",IF(AND(B1082+1&gt;'Calculation Sheet Crop 1'!$K$7,B1082&lt;='Calculation Sheet Crop 1'!$L$7),"Crop Development Phase",IF(AND(B1082+1&gt;'Calculation Sheet Crop 1'!$K$8,B1082&lt;'Calculation Sheet Crop 1'!$L$8+1),"Mid Season",IF(AND(B1082+1&gt;'Calculation Sheet Crop 1'!$K$9,B1082-1&lt;'Calculation Sheet Crop 1'!$L$9),"Late Season Stage",""))))</f>
        <v/>
      </c>
      <c r="D1082">
        <f>IF(MONTH(B1082)=1,'General Calculation'!$E$22,IF(MONTH(B1082)=2,'General Calculation'!$F$22,IF(MONTH(B1082)=3,'General Calculation'!$G$22,IF(MONTH(B1082)=4,'General Calculation'!$H$22,IF(MONTH(B1082)=5,'General Calculation'!$I$22,IF(MONTH(B1082)=6,'General Calculation'!$J$22,IF(MONTH(B1082)=7,'General Calculation'!$K$22,IF(MONTH(B1082)=8,'General Calculation'!$L$22,IF(MONTH(B1082)=9,'General Calculation'!$M$22,IF(MONTH(B1082)=10,'General Calculation'!$N$22,IF(MONTH(B1082)=11,'General Calculation'!$O$22,IF(MONTH(B1082)=12,'General Calculation'!$P$22,""))))))))))))</f>
        <v>5.07</v>
      </c>
      <c r="E1082" t="str">
        <f>IF(C1082="Initial Stage",'Calculation Sheet Crop 1'!$M$6,IF(C1082="Crop Development Phase",'Calculation Sheet Crop 1'!$M$7,IF(C1082="Mid Season",'Calculation Sheet Crop 1'!$M$8,IF(C1082="Late Season Stage",'Calculation Sheet Crop 1'!$M$9,""))))</f>
        <v/>
      </c>
      <c r="F1082">
        <f t="shared" si="209"/>
        <v>0</v>
      </c>
      <c r="P1082">
        <f t="shared" si="210"/>
        <v>0</v>
      </c>
      <c r="Q1082">
        <f t="shared" si="211"/>
        <v>0</v>
      </c>
      <c r="R1082">
        <f t="shared" si="212"/>
        <v>0</v>
      </c>
      <c r="S1082">
        <f t="shared" si="213"/>
        <v>0</v>
      </c>
      <c r="T1082">
        <f t="shared" si="214"/>
        <v>0</v>
      </c>
      <c r="U1082">
        <f t="shared" si="215"/>
        <v>0</v>
      </c>
      <c r="V1082">
        <f t="shared" si="216"/>
        <v>0</v>
      </c>
      <c r="W1082">
        <f t="shared" si="217"/>
        <v>0</v>
      </c>
      <c r="X1082">
        <f t="shared" si="218"/>
        <v>0</v>
      </c>
      <c r="Y1082">
        <f t="shared" si="219"/>
        <v>0</v>
      </c>
      <c r="Z1082">
        <f t="shared" si="220"/>
        <v>0</v>
      </c>
      <c r="AA1082">
        <f t="shared" si="221"/>
        <v>0</v>
      </c>
    </row>
    <row r="1083" spans="2:27">
      <c r="B1083" s="3">
        <v>43812</v>
      </c>
      <c r="C1083" t="str">
        <f>IF(AND(B1083&gt;='Calculation Sheet Crop 1'!$K$6,B1083&lt;='Calculation Sheet Crop 1'!$L$6),"Initial Stage",IF(AND(B1083+1&gt;'Calculation Sheet Crop 1'!$K$7,B1083&lt;='Calculation Sheet Crop 1'!$L$7),"Crop Development Phase",IF(AND(B1083+1&gt;'Calculation Sheet Crop 1'!$K$8,B1083&lt;'Calculation Sheet Crop 1'!$L$8+1),"Mid Season",IF(AND(B1083+1&gt;'Calculation Sheet Crop 1'!$K$9,B1083-1&lt;'Calculation Sheet Crop 1'!$L$9),"Late Season Stage",""))))</f>
        <v/>
      </c>
      <c r="D1083">
        <f>IF(MONTH(B1083)=1,'General Calculation'!$E$22,IF(MONTH(B1083)=2,'General Calculation'!$F$22,IF(MONTH(B1083)=3,'General Calculation'!$G$22,IF(MONTH(B1083)=4,'General Calculation'!$H$22,IF(MONTH(B1083)=5,'General Calculation'!$I$22,IF(MONTH(B1083)=6,'General Calculation'!$J$22,IF(MONTH(B1083)=7,'General Calculation'!$K$22,IF(MONTH(B1083)=8,'General Calculation'!$L$22,IF(MONTH(B1083)=9,'General Calculation'!$M$22,IF(MONTH(B1083)=10,'General Calculation'!$N$22,IF(MONTH(B1083)=11,'General Calculation'!$O$22,IF(MONTH(B1083)=12,'General Calculation'!$P$22,""))))))))))))</f>
        <v>5.07</v>
      </c>
      <c r="E1083" t="str">
        <f>IF(C1083="Initial Stage",'Calculation Sheet Crop 1'!$M$6,IF(C1083="Crop Development Phase",'Calculation Sheet Crop 1'!$M$7,IF(C1083="Mid Season",'Calculation Sheet Crop 1'!$M$8,IF(C1083="Late Season Stage",'Calculation Sheet Crop 1'!$M$9,""))))</f>
        <v/>
      </c>
      <c r="F1083">
        <f t="shared" si="209"/>
        <v>0</v>
      </c>
      <c r="P1083">
        <f t="shared" si="210"/>
        <v>0</v>
      </c>
      <c r="Q1083">
        <f t="shared" si="211"/>
        <v>0</v>
      </c>
      <c r="R1083">
        <f t="shared" si="212"/>
        <v>0</v>
      </c>
      <c r="S1083">
        <f t="shared" si="213"/>
        <v>0</v>
      </c>
      <c r="T1083">
        <f t="shared" si="214"/>
        <v>0</v>
      </c>
      <c r="U1083">
        <f t="shared" si="215"/>
        <v>0</v>
      </c>
      <c r="V1083">
        <f t="shared" si="216"/>
        <v>0</v>
      </c>
      <c r="W1083">
        <f t="shared" si="217"/>
        <v>0</v>
      </c>
      <c r="X1083">
        <f t="shared" si="218"/>
        <v>0</v>
      </c>
      <c r="Y1083">
        <f t="shared" si="219"/>
        <v>0</v>
      </c>
      <c r="Z1083">
        <f t="shared" si="220"/>
        <v>0</v>
      </c>
      <c r="AA1083">
        <f t="shared" si="221"/>
        <v>0</v>
      </c>
    </row>
    <row r="1084" spans="2:27">
      <c r="B1084" s="3">
        <v>43813</v>
      </c>
      <c r="C1084" t="str">
        <f>IF(AND(B1084&gt;='Calculation Sheet Crop 1'!$K$6,B1084&lt;='Calculation Sheet Crop 1'!$L$6),"Initial Stage",IF(AND(B1084+1&gt;'Calculation Sheet Crop 1'!$K$7,B1084&lt;='Calculation Sheet Crop 1'!$L$7),"Crop Development Phase",IF(AND(B1084+1&gt;'Calculation Sheet Crop 1'!$K$8,B1084&lt;'Calculation Sheet Crop 1'!$L$8+1),"Mid Season",IF(AND(B1084+1&gt;'Calculation Sheet Crop 1'!$K$9,B1084-1&lt;'Calculation Sheet Crop 1'!$L$9),"Late Season Stage",""))))</f>
        <v/>
      </c>
      <c r="D1084">
        <f>IF(MONTH(B1084)=1,'General Calculation'!$E$22,IF(MONTH(B1084)=2,'General Calculation'!$F$22,IF(MONTH(B1084)=3,'General Calculation'!$G$22,IF(MONTH(B1084)=4,'General Calculation'!$H$22,IF(MONTH(B1084)=5,'General Calculation'!$I$22,IF(MONTH(B1084)=6,'General Calculation'!$J$22,IF(MONTH(B1084)=7,'General Calculation'!$K$22,IF(MONTH(B1084)=8,'General Calculation'!$L$22,IF(MONTH(B1084)=9,'General Calculation'!$M$22,IF(MONTH(B1084)=10,'General Calculation'!$N$22,IF(MONTH(B1084)=11,'General Calculation'!$O$22,IF(MONTH(B1084)=12,'General Calculation'!$P$22,""))))))))))))</f>
        <v>5.07</v>
      </c>
      <c r="E1084" t="str">
        <f>IF(C1084="Initial Stage",'Calculation Sheet Crop 1'!$M$6,IF(C1084="Crop Development Phase",'Calculation Sheet Crop 1'!$M$7,IF(C1084="Mid Season",'Calculation Sheet Crop 1'!$M$8,IF(C1084="Late Season Stage",'Calculation Sheet Crop 1'!$M$9,""))))</f>
        <v/>
      </c>
      <c r="F1084">
        <f t="shared" si="209"/>
        <v>0</v>
      </c>
      <c r="P1084">
        <f t="shared" si="210"/>
        <v>0</v>
      </c>
      <c r="Q1084">
        <f t="shared" si="211"/>
        <v>0</v>
      </c>
      <c r="R1084">
        <f t="shared" si="212"/>
        <v>0</v>
      </c>
      <c r="S1084">
        <f t="shared" si="213"/>
        <v>0</v>
      </c>
      <c r="T1084">
        <f t="shared" si="214"/>
        <v>0</v>
      </c>
      <c r="U1084">
        <f t="shared" si="215"/>
        <v>0</v>
      </c>
      <c r="V1084">
        <f t="shared" si="216"/>
        <v>0</v>
      </c>
      <c r="W1084">
        <f t="shared" si="217"/>
        <v>0</v>
      </c>
      <c r="X1084">
        <f t="shared" si="218"/>
        <v>0</v>
      </c>
      <c r="Y1084">
        <f t="shared" si="219"/>
        <v>0</v>
      </c>
      <c r="Z1084">
        <f t="shared" si="220"/>
        <v>0</v>
      </c>
      <c r="AA1084">
        <f t="shared" si="221"/>
        <v>0</v>
      </c>
    </row>
    <row r="1085" spans="2:27">
      <c r="B1085" s="3">
        <v>43814</v>
      </c>
      <c r="C1085" t="str">
        <f>IF(AND(B1085&gt;='Calculation Sheet Crop 1'!$K$6,B1085&lt;='Calculation Sheet Crop 1'!$L$6),"Initial Stage",IF(AND(B1085+1&gt;'Calculation Sheet Crop 1'!$K$7,B1085&lt;='Calculation Sheet Crop 1'!$L$7),"Crop Development Phase",IF(AND(B1085+1&gt;'Calculation Sheet Crop 1'!$K$8,B1085&lt;'Calculation Sheet Crop 1'!$L$8+1),"Mid Season",IF(AND(B1085+1&gt;'Calculation Sheet Crop 1'!$K$9,B1085-1&lt;'Calculation Sheet Crop 1'!$L$9),"Late Season Stage",""))))</f>
        <v/>
      </c>
      <c r="D1085">
        <f>IF(MONTH(B1085)=1,'General Calculation'!$E$22,IF(MONTH(B1085)=2,'General Calculation'!$F$22,IF(MONTH(B1085)=3,'General Calculation'!$G$22,IF(MONTH(B1085)=4,'General Calculation'!$H$22,IF(MONTH(B1085)=5,'General Calculation'!$I$22,IF(MONTH(B1085)=6,'General Calculation'!$J$22,IF(MONTH(B1085)=7,'General Calculation'!$K$22,IF(MONTH(B1085)=8,'General Calculation'!$L$22,IF(MONTH(B1085)=9,'General Calculation'!$M$22,IF(MONTH(B1085)=10,'General Calculation'!$N$22,IF(MONTH(B1085)=11,'General Calculation'!$O$22,IF(MONTH(B1085)=12,'General Calculation'!$P$22,""))))))))))))</f>
        <v>5.07</v>
      </c>
      <c r="E1085" t="str">
        <f>IF(C1085="Initial Stage",'Calculation Sheet Crop 1'!$M$6,IF(C1085="Crop Development Phase",'Calculation Sheet Crop 1'!$M$7,IF(C1085="Mid Season",'Calculation Sheet Crop 1'!$M$8,IF(C1085="Late Season Stage",'Calculation Sheet Crop 1'!$M$9,""))))</f>
        <v/>
      </c>
      <c r="F1085">
        <f t="shared" si="209"/>
        <v>0</v>
      </c>
      <c r="P1085">
        <f t="shared" si="210"/>
        <v>0</v>
      </c>
      <c r="Q1085">
        <f t="shared" si="211"/>
        <v>0</v>
      </c>
      <c r="R1085">
        <f t="shared" si="212"/>
        <v>0</v>
      </c>
      <c r="S1085">
        <f t="shared" si="213"/>
        <v>0</v>
      </c>
      <c r="T1085">
        <f t="shared" si="214"/>
        <v>0</v>
      </c>
      <c r="U1085">
        <f t="shared" si="215"/>
        <v>0</v>
      </c>
      <c r="V1085">
        <f t="shared" si="216"/>
        <v>0</v>
      </c>
      <c r="W1085">
        <f t="shared" si="217"/>
        <v>0</v>
      </c>
      <c r="X1085">
        <f t="shared" si="218"/>
        <v>0</v>
      </c>
      <c r="Y1085">
        <f t="shared" si="219"/>
        <v>0</v>
      </c>
      <c r="Z1085">
        <f t="shared" si="220"/>
        <v>0</v>
      </c>
      <c r="AA1085">
        <f t="shared" si="221"/>
        <v>0</v>
      </c>
    </row>
    <row r="1086" spans="2:27">
      <c r="B1086" s="3">
        <v>43815</v>
      </c>
      <c r="C1086" t="str">
        <f>IF(AND(B1086&gt;='Calculation Sheet Crop 1'!$K$6,B1086&lt;='Calculation Sheet Crop 1'!$L$6),"Initial Stage",IF(AND(B1086+1&gt;'Calculation Sheet Crop 1'!$K$7,B1086&lt;='Calculation Sheet Crop 1'!$L$7),"Crop Development Phase",IF(AND(B1086+1&gt;'Calculation Sheet Crop 1'!$K$8,B1086&lt;'Calculation Sheet Crop 1'!$L$8+1),"Mid Season",IF(AND(B1086+1&gt;'Calculation Sheet Crop 1'!$K$9,B1086-1&lt;'Calculation Sheet Crop 1'!$L$9),"Late Season Stage",""))))</f>
        <v/>
      </c>
      <c r="D1086">
        <f>IF(MONTH(B1086)=1,'General Calculation'!$E$22,IF(MONTH(B1086)=2,'General Calculation'!$F$22,IF(MONTH(B1086)=3,'General Calculation'!$G$22,IF(MONTH(B1086)=4,'General Calculation'!$H$22,IF(MONTH(B1086)=5,'General Calculation'!$I$22,IF(MONTH(B1086)=6,'General Calculation'!$J$22,IF(MONTH(B1086)=7,'General Calculation'!$K$22,IF(MONTH(B1086)=8,'General Calculation'!$L$22,IF(MONTH(B1086)=9,'General Calculation'!$M$22,IF(MONTH(B1086)=10,'General Calculation'!$N$22,IF(MONTH(B1086)=11,'General Calculation'!$O$22,IF(MONTH(B1086)=12,'General Calculation'!$P$22,""))))))))))))</f>
        <v>5.07</v>
      </c>
      <c r="E1086" t="str">
        <f>IF(C1086="Initial Stage",'Calculation Sheet Crop 1'!$M$6,IF(C1086="Crop Development Phase",'Calculation Sheet Crop 1'!$M$7,IF(C1086="Mid Season",'Calculation Sheet Crop 1'!$M$8,IF(C1086="Late Season Stage",'Calculation Sheet Crop 1'!$M$9,""))))</f>
        <v/>
      </c>
      <c r="F1086">
        <f t="shared" si="209"/>
        <v>0</v>
      </c>
      <c r="P1086">
        <f t="shared" si="210"/>
        <v>0</v>
      </c>
      <c r="Q1086">
        <f t="shared" si="211"/>
        <v>0</v>
      </c>
      <c r="R1086">
        <f t="shared" si="212"/>
        <v>0</v>
      </c>
      <c r="S1086">
        <f t="shared" si="213"/>
        <v>0</v>
      </c>
      <c r="T1086">
        <f t="shared" si="214"/>
        <v>0</v>
      </c>
      <c r="U1086">
        <f t="shared" si="215"/>
        <v>0</v>
      </c>
      <c r="V1086">
        <f t="shared" si="216"/>
        <v>0</v>
      </c>
      <c r="W1086">
        <f t="shared" si="217"/>
        <v>0</v>
      </c>
      <c r="X1086">
        <f t="shared" si="218"/>
        <v>0</v>
      </c>
      <c r="Y1086">
        <f t="shared" si="219"/>
        <v>0</v>
      </c>
      <c r="Z1086">
        <f t="shared" si="220"/>
        <v>0</v>
      </c>
      <c r="AA1086">
        <f t="shared" si="221"/>
        <v>0</v>
      </c>
    </row>
    <row r="1087" spans="2:27">
      <c r="B1087" s="3">
        <v>43816</v>
      </c>
      <c r="C1087" t="str">
        <f>IF(AND(B1087&gt;='Calculation Sheet Crop 1'!$K$6,B1087&lt;='Calculation Sheet Crop 1'!$L$6),"Initial Stage",IF(AND(B1087+1&gt;'Calculation Sheet Crop 1'!$K$7,B1087&lt;='Calculation Sheet Crop 1'!$L$7),"Crop Development Phase",IF(AND(B1087+1&gt;'Calculation Sheet Crop 1'!$K$8,B1087&lt;'Calculation Sheet Crop 1'!$L$8+1),"Mid Season",IF(AND(B1087+1&gt;'Calculation Sheet Crop 1'!$K$9,B1087-1&lt;'Calculation Sheet Crop 1'!$L$9),"Late Season Stage",""))))</f>
        <v/>
      </c>
      <c r="D1087">
        <f>IF(MONTH(B1087)=1,'General Calculation'!$E$22,IF(MONTH(B1087)=2,'General Calculation'!$F$22,IF(MONTH(B1087)=3,'General Calculation'!$G$22,IF(MONTH(B1087)=4,'General Calculation'!$H$22,IF(MONTH(B1087)=5,'General Calculation'!$I$22,IF(MONTH(B1087)=6,'General Calculation'!$J$22,IF(MONTH(B1087)=7,'General Calculation'!$K$22,IF(MONTH(B1087)=8,'General Calculation'!$L$22,IF(MONTH(B1087)=9,'General Calculation'!$M$22,IF(MONTH(B1087)=10,'General Calculation'!$N$22,IF(MONTH(B1087)=11,'General Calculation'!$O$22,IF(MONTH(B1087)=12,'General Calculation'!$P$22,""))))))))))))</f>
        <v>5.07</v>
      </c>
      <c r="E1087" t="str">
        <f>IF(C1087="Initial Stage",'Calculation Sheet Crop 1'!$M$6,IF(C1087="Crop Development Phase",'Calculation Sheet Crop 1'!$M$7,IF(C1087="Mid Season",'Calculation Sheet Crop 1'!$M$8,IF(C1087="Late Season Stage",'Calculation Sheet Crop 1'!$M$9,""))))</f>
        <v/>
      </c>
      <c r="F1087">
        <f t="shared" si="209"/>
        <v>0</v>
      </c>
      <c r="P1087">
        <f t="shared" si="210"/>
        <v>0</v>
      </c>
      <c r="Q1087">
        <f t="shared" si="211"/>
        <v>0</v>
      </c>
      <c r="R1087">
        <f t="shared" si="212"/>
        <v>0</v>
      </c>
      <c r="S1087">
        <f t="shared" si="213"/>
        <v>0</v>
      </c>
      <c r="T1087">
        <f t="shared" si="214"/>
        <v>0</v>
      </c>
      <c r="U1087">
        <f t="shared" si="215"/>
        <v>0</v>
      </c>
      <c r="V1087">
        <f t="shared" si="216"/>
        <v>0</v>
      </c>
      <c r="W1087">
        <f t="shared" si="217"/>
        <v>0</v>
      </c>
      <c r="X1087">
        <f t="shared" si="218"/>
        <v>0</v>
      </c>
      <c r="Y1087">
        <f t="shared" si="219"/>
        <v>0</v>
      </c>
      <c r="Z1087">
        <f t="shared" si="220"/>
        <v>0</v>
      </c>
      <c r="AA1087">
        <f t="shared" si="221"/>
        <v>0</v>
      </c>
    </row>
    <row r="1088" spans="2:27">
      <c r="B1088" s="3">
        <v>43817</v>
      </c>
      <c r="C1088" t="str">
        <f>IF(AND(B1088&gt;='Calculation Sheet Crop 1'!$K$6,B1088&lt;='Calculation Sheet Crop 1'!$L$6),"Initial Stage",IF(AND(B1088+1&gt;'Calculation Sheet Crop 1'!$K$7,B1088&lt;='Calculation Sheet Crop 1'!$L$7),"Crop Development Phase",IF(AND(B1088+1&gt;'Calculation Sheet Crop 1'!$K$8,B1088&lt;'Calculation Sheet Crop 1'!$L$8+1),"Mid Season",IF(AND(B1088+1&gt;'Calculation Sheet Crop 1'!$K$9,B1088-1&lt;'Calculation Sheet Crop 1'!$L$9),"Late Season Stage",""))))</f>
        <v/>
      </c>
      <c r="D1088">
        <f>IF(MONTH(B1088)=1,'General Calculation'!$E$22,IF(MONTH(B1088)=2,'General Calculation'!$F$22,IF(MONTH(B1088)=3,'General Calculation'!$G$22,IF(MONTH(B1088)=4,'General Calculation'!$H$22,IF(MONTH(B1088)=5,'General Calculation'!$I$22,IF(MONTH(B1088)=6,'General Calculation'!$J$22,IF(MONTH(B1088)=7,'General Calculation'!$K$22,IF(MONTH(B1088)=8,'General Calculation'!$L$22,IF(MONTH(B1088)=9,'General Calculation'!$M$22,IF(MONTH(B1088)=10,'General Calculation'!$N$22,IF(MONTH(B1088)=11,'General Calculation'!$O$22,IF(MONTH(B1088)=12,'General Calculation'!$P$22,""))))))))))))</f>
        <v>5.07</v>
      </c>
      <c r="E1088" t="str">
        <f>IF(C1088="Initial Stage",'Calculation Sheet Crop 1'!$M$6,IF(C1088="Crop Development Phase",'Calculation Sheet Crop 1'!$M$7,IF(C1088="Mid Season",'Calculation Sheet Crop 1'!$M$8,IF(C1088="Late Season Stage",'Calculation Sheet Crop 1'!$M$9,""))))</f>
        <v/>
      </c>
      <c r="F1088">
        <f t="shared" si="209"/>
        <v>0</v>
      </c>
      <c r="P1088">
        <f t="shared" si="210"/>
        <v>0</v>
      </c>
      <c r="Q1088">
        <f t="shared" si="211"/>
        <v>0</v>
      </c>
      <c r="R1088">
        <f t="shared" si="212"/>
        <v>0</v>
      </c>
      <c r="S1088">
        <f t="shared" si="213"/>
        <v>0</v>
      </c>
      <c r="T1088">
        <f t="shared" si="214"/>
        <v>0</v>
      </c>
      <c r="U1088">
        <f t="shared" si="215"/>
        <v>0</v>
      </c>
      <c r="V1088">
        <f t="shared" si="216"/>
        <v>0</v>
      </c>
      <c r="W1088">
        <f t="shared" si="217"/>
        <v>0</v>
      </c>
      <c r="X1088">
        <f t="shared" si="218"/>
        <v>0</v>
      </c>
      <c r="Y1088">
        <f t="shared" si="219"/>
        <v>0</v>
      </c>
      <c r="Z1088">
        <f t="shared" si="220"/>
        <v>0</v>
      </c>
      <c r="AA1088">
        <f t="shared" si="221"/>
        <v>0</v>
      </c>
    </row>
    <row r="1089" spans="2:27">
      <c r="B1089" s="3">
        <v>43818</v>
      </c>
      <c r="C1089" t="str">
        <f>IF(AND(B1089&gt;='Calculation Sheet Crop 1'!$K$6,B1089&lt;='Calculation Sheet Crop 1'!$L$6),"Initial Stage",IF(AND(B1089+1&gt;'Calculation Sheet Crop 1'!$K$7,B1089&lt;='Calculation Sheet Crop 1'!$L$7),"Crop Development Phase",IF(AND(B1089+1&gt;'Calculation Sheet Crop 1'!$K$8,B1089&lt;'Calculation Sheet Crop 1'!$L$8+1),"Mid Season",IF(AND(B1089+1&gt;'Calculation Sheet Crop 1'!$K$9,B1089-1&lt;'Calculation Sheet Crop 1'!$L$9),"Late Season Stage",""))))</f>
        <v/>
      </c>
      <c r="D1089">
        <f>IF(MONTH(B1089)=1,'General Calculation'!$E$22,IF(MONTH(B1089)=2,'General Calculation'!$F$22,IF(MONTH(B1089)=3,'General Calculation'!$G$22,IF(MONTH(B1089)=4,'General Calculation'!$H$22,IF(MONTH(B1089)=5,'General Calculation'!$I$22,IF(MONTH(B1089)=6,'General Calculation'!$J$22,IF(MONTH(B1089)=7,'General Calculation'!$K$22,IF(MONTH(B1089)=8,'General Calculation'!$L$22,IF(MONTH(B1089)=9,'General Calculation'!$M$22,IF(MONTH(B1089)=10,'General Calculation'!$N$22,IF(MONTH(B1089)=11,'General Calculation'!$O$22,IF(MONTH(B1089)=12,'General Calculation'!$P$22,""))))))))))))</f>
        <v>5.07</v>
      </c>
      <c r="E1089" t="str">
        <f>IF(C1089="Initial Stage",'Calculation Sheet Crop 1'!$M$6,IF(C1089="Crop Development Phase",'Calculation Sheet Crop 1'!$M$7,IF(C1089="Mid Season",'Calculation Sheet Crop 1'!$M$8,IF(C1089="Late Season Stage",'Calculation Sheet Crop 1'!$M$9,""))))</f>
        <v/>
      </c>
      <c r="F1089">
        <f t="shared" si="209"/>
        <v>0</v>
      </c>
      <c r="P1089">
        <f t="shared" si="210"/>
        <v>0</v>
      </c>
      <c r="Q1089">
        <f t="shared" si="211"/>
        <v>0</v>
      </c>
      <c r="R1089">
        <f t="shared" si="212"/>
        <v>0</v>
      </c>
      <c r="S1089">
        <f t="shared" si="213"/>
        <v>0</v>
      </c>
      <c r="T1089">
        <f t="shared" si="214"/>
        <v>0</v>
      </c>
      <c r="U1089">
        <f t="shared" si="215"/>
        <v>0</v>
      </c>
      <c r="V1089">
        <f t="shared" si="216"/>
        <v>0</v>
      </c>
      <c r="W1089">
        <f t="shared" si="217"/>
        <v>0</v>
      </c>
      <c r="X1089">
        <f t="shared" si="218"/>
        <v>0</v>
      </c>
      <c r="Y1089">
        <f t="shared" si="219"/>
        <v>0</v>
      </c>
      <c r="Z1089">
        <f t="shared" si="220"/>
        <v>0</v>
      </c>
      <c r="AA1089">
        <f t="shared" si="221"/>
        <v>0</v>
      </c>
    </row>
    <row r="1090" spans="2:27">
      <c r="B1090" s="3">
        <v>43819</v>
      </c>
      <c r="C1090" t="str">
        <f>IF(AND(B1090&gt;='Calculation Sheet Crop 1'!$K$6,B1090&lt;='Calculation Sheet Crop 1'!$L$6),"Initial Stage",IF(AND(B1090+1&gt;'Calculation Sheet Crop 1'!$K$7,B1090&lt;='Calculation Sheet Crop 1'!$L$7),"Crop Development Phase",IF(AND(B1090+1&gt;'Calculation Sheet Crop 1'!$K$8,B1090&lt;'Calculation Sheet Crop 1'!$L$8+1),"Mid Season",IF(AND(B1090+1&gt;'Calculation Sheet Crop 1'!$K$9,B1090-1&lt;'Calculation Sheet Crop 1'!$L$9),"Late Season Stage",""))))</f>
        <v/>
      </c>
      <c r="D1090">
        <f>IF(MONTH(B1090)=1,'General Calculation'!$E$22,IF(MONTH(B1090)=2,'General Calculation'!$F$22,IF(MONTH(B1090)=3,'General Calculation'!$G$22,IF(MONTH(B1090)=4,'General Calculation'!$H$22,IF(MONTH(B1090)=5,'General Calculation'!$I$22,IF(MONTH(B1090)=6,'General Calculation'!$J$22,IF(MONTH(B1090)=7,'General Calculation'!$K$22,IF(MONTH(B1090)=8,'General Calculation'!$L$22,IF(MONTH(B1090)=9,'General Calculation'!$M$22,IF(MONTH(B1090)=10,'General Calculation'!$N$22,IF(MONTH(B1090)=11,'General Calculation'!$O$22,IF(MONTH(B1090)=12,'General Calculation'!$P$22,""))))))))))))</f>
        <v>5.07</v>
      </c>
      <c r="E1090" t="str">
        <f>IF(C1090="Initial Stage",'Calculation Sheet Crop 1'!$M$6,IF(C1090="Crop Development Phase",'Calculation Sheet Crop 1'!$M$7,IF(C1090="Mid Season",'Calculation Sheet Crop 1'!$M$8,IF(C1090="Late Season Stage",'Calculation Sheet Crop 1'!$M$9,""))))</f>
        <v/>
      </c>
      <c r="F1090">
        <f t="shared" si="209"/>
        <v>0</v>
      </c>
      <c r="P1090">
        <f t="shared" si="210"/>
        <v>0</v>
      </c>
      <c r="Q1090">
        <f t="shared" si="211"/>
        <v>0</v>
      </c>
      <c r="R1090">
        <f t="shared" si="212"/>
        <v>0</v>
      </c>
      <c r="S1090">
        <f t="shared" si="213"/>
        <v>0</v>
      </c>
      <c r="T1090">
        <f t="shared" si="214"/>
        <v>0</v>
      </c>
      <c r="U1090">
        <f t="shared" si="215"/>
        <v>0</v>
      </c>
      <c r="V1090">
        <f t="shared" si="216"/>
        <v>0</v>
      </c>
      <c r="W1090">
        <f t="shared" si="217"/>
        <v>0</v>
      </c>
      <c r="X1090">
        <f t="shared" si="218"/>
        <v>0</v>
      </c>
      <c r="Y1090">
        <f t="shared" si="219"/>
        <v>0</v>
      </c>
      <c r="Z1090">
        <f t="shared" si="220"/>
        <v>0</v>
      </c>
      <c r="AA1090">
        <f t="shared" si="221"/>
        <v>0</v>
      </c>
    </row>
    <row r="1091" spans="2:27">
      <c r="B1091" s="3">
        <v>43820</v>
      </c>
      <c r="C1091" t="str">
        <f>IF(AND(B1091&gt;='Calculation Sheet Crop 1'!$K$6,B1091&lt;='Calculation Sheet Crop 1'!$L$6),"Initial Stage",IF(AND(B1091+1&gt;'Calculation Sheet Crop 1'!$K$7,B1091&lt;='Calculation Sheet Crop 1'!$L$7),"Crop Development Phase",IF(AND(B1091+1&gt;'Calculation Sheet Crop 1'!$K$8,B1091&lt;'Calculation Sheet Crop 1'!$L$8+1),"Mid Season",IF(AND(B1091+1&gt;'Calculation Sheet Crop 1'!$K$9,B1091-1&lt;'Calculation Sheet Crop 1'!$L$9),"Late Season Stage",""))))</f>
        <v/>
      </c>
      <c r="D1091">
        <f>IF(MONTH(B1091)=1,'General Calculation'!$E$22,IF(MONTH(B1091)=2,'General Calculation'!$F$22,IF(MONTH(B1091)=3,'General Calculation'!$G$22,IF(MONTH(B1091)=4,'General Calculation'!$H$22,IF(MONTH(B1091)=5,'General Calculation'!$I$22,IF(MONTH(B1091)=6,'General Calculation'!$J$22,IF(MONTH(B1091)=7,'General Calculation'!$K$22,IF(MONTH(B1091)=8,'General Calculation'!$L$22,IF(MONTH(B1091)=9,'General Calculation'!$M$22,IF(MONTH(B1091)=10,'General Calculation'!$N$22,IF(MONTH(B1091)=11,'General Calculation'!$O$22,IF(MONTH(B1091)=12,'General Calculation'!$P$22,""))))))))))))</f>
        <v>5.07</v>
      </c>
      <c r="E1091" t="str">
        <f>IF(C1091="Initial Stage",'Calculation Sheet Crop 1'!$M$6,IF(C1091="Crop Development Phase",'Calculation Sheet Crop 1'!$M$7,IF(C1091="Mid Season",'Calculation Sheet Crop 1'!$M$8,IF(C1091="Late Season Stage",'Calculation Sheet Crop 1'!$M$9,""))))</f>
        <v/>
      </c>
      <c r="F1091">
        <f t="shared" si="209"/>
        <v>0</v>
      </c>
      <c r="P1091">
        <f t="shared" si="210"/>
        <v>0</v>
      </c>
      <c r="Q1091">
        <f t="shared" si="211"/>
        <v>0</v>
      </c>
      <c r="R1091">
        <f t="shared" si="212"/>
        <v>0</v>
      </c>
      <c r="S1091">
        <f t="shared" si="213"/>
        <v>0</v>
      </c>
      <c r="T1091">
        <f t="shared" si="214"/>
        <v>0</v>
      </c>
      <c r="U1091">
        <f t="shared" si="215"/>
        <v>0</v>
      </c>
      <c r="V1091">
        <f t="shared" si="216"/>
        <v>0</v>
      </c>
      <c r="W1091">
        <f t="shared" si="217"/>
        <v>0</v>
      </c>
      <c r="X1091">
        <f t="shared" si="218"/>
        <v>0</v>
      </c>
      <c r="Y1091">
        <f t="shared" si="219"/>
        <v>0</v>
      </c>
      <c r="Z1091">
        <f t="shared" si="220"/>
        <v>0</v>
      </c>
      <c r="AA1091">
        <f t="shared" si="221"/>
        <v>0</v>
      </c>
    </row>
    <row r="1092" spans="2:27">
      <c r="B1092" s="3">
        <v>43821</v>
      </c>
      <c r="C1092" t="str">
        <f>IF(AND(B1092&gt;='Calculation Sheet Crop 1'!$K$6,B1092&lt;='Calculation Sheet Crop 1'!$L$6),"Initial Stage",IF(AND(B1092+1&gt;'Calculation Sheet Crop 1'!$K$7,B1092&lt;='Calculation Sheet Crop 1'!$L$7),"Crop Development Phase",IF(AND(B1092+1&gt;'Calculation Sheet Crop 1'!$K$8,B1092&lt;'Calculation Sheet Crop 1'!$L$8+1),"Mid Season",IF(AND(B1092+1&gt;'Calculation Sheet Crop 1'!$K$9,B1092-1&lt;'Calculation Sheet Crop 1'!$L$9),"Late Season Stage",""))))</f>
        <v/>
      </c>
      <c r="D1092">
        <f>IF(MONTH(B1092)=1,'General Calculation'!$E$22,IF(MONTH(B1092)=2,'General Calculation'!$F$22,IF(MONTH(B1092)=3,'General Calculation'!$G$22,IF(MONTH(B1092)=4,'General Calculation'!$H$22,IF(MONTH(B1092)=5,'General Calculation'!$I$22,IF(MONTH(B1092)=6,'General Calculation'!$J$22,IF(MONTH(B1092)=7,'General Calculation'!$K$22,IF(MONTH(B1092)=8,'General Calculation'!$L$22,IF(MONTH(B1092)=9,'General Calculation'!$M$22,IF(MONTH(B1092)=10,'General Calculation'!$N$22,IF(MONTH(B1092)=11,'General Calculation'!$O$22,IF(MONTH(B1092)=12,'General Calculation'!$P$22,""))))))))))))</f>
        <v>5.07</v>
      </c>
      <c r="E1092" t="str">
        <f>IF(C1092="Initial Stage",'Calculation Sheet Crop 1'!$M$6,IF(C1092="Crop Development Phase",'Calculation Sheet Crop 1'!$M$7,IF(C1092="Mid Season",'Calculation Sheet Crop 1'!$M$8,IF(C1092="Late Season Stage",'Calculation Sheet Crop 1'!$M$9,""))))</f>
        <v/>
      </c>
      <c r="F1092">
        <f t="shared" si="209"/>
        <v>0</v>
      </c>
      <c r="P1092">
        <f t="shared" si="210"/>
        <v>0</v>
      </c>
      <c r="Q1092">
        <f t="shared" si="211"/>
        <v>0</v>
      </c>
      <c r="R1092">
        <f t="shared" si="212"/>
        <v>0</v>
      </c>
      <c r="S1092">
        <f t="shared" si="213"/>
        <v>0</v>
      </c>
      <c r="T1092">
        <f t="shared" si="214"/>
        <v>0</v>
      </c>
      <c r="U1092">
        <f t="shared" si="215"/>
        <v>0</v>
      </c>
      <c r="V1092">
        <f t="shared" si="216"/>
        <v>0</v>
      </c>
      <c r="W1092">
        <f t="shared" si="217"/>
        <v>0</v>
      </c>
      <c r="X1092">
        <f t="shared" si="218"/>
        <v>0</v>
      </c>
      <c r="Y1092">
        <f t="shared" si="219"/>
        <v>0</v>
      </c>
      <c r="Z1092">
        <f t="shared" si="220"/>
        <v>0</v>
      </c>
      <c r="AA1092">
        <f t="shared" si="221"/>
        <v>0</v>
      </c>
    </row>
    <row r="1093" spans="2:27">
      <c r="B1093" s="3">
        <v>43822</v>
      </c>
      <c r="C1093" t="str">
        <f>IF(AND(B1093&gt;='Calculation Sheet Crop 1'!$K$6,B1093&lt;='Calculation Sheet Crop 1'!$L$6),"Initial Stage",IF(AND(B1093+1&gt;'Calculation Sheet Crop 1'!$K$7,B1093&lt;='Calculation Sheet Crop 1'!$L$7),"Crop Development Phase",IF(AND(B1093+1&gt;'Calculation Sheet Crop 1'!$K$8,B1093&lt;'Calculation Sheet Crop 1'!$L$8+1),"Mid Season",IF(AND(B1093+1&gt;'Calculation Sheet Crop 1'!$K$9,B1093-1&lt;'Calculation Sheet Crop 1'!$L$9),"Late Season Stage",""))))</f>
        <v/>
      </c>
      <c r="D1093">
        <f>IF(MONTH(B1093)=1,'General Calculation'!$E$22,IF(MONTH(B1093)=2,'General Calculation'!$F$22,IF(MONTH(B1093)=3,'General Calculation'!$G$22,IF(MONTH(B1093)=4,'General Calculation'!$H$22,IF(MONTH(B1093)=5,'General Calculation'!$I$22,IF(MONTH(B1093)=6,'General Calculation'!$J$22,IF(MONTH(B1093)=7,'General Calculation'!$K$22,IF(MONTH(B1093)=8,'General Calculation'!$L$22,IF(MONTH(B1093)=9,'General Calculation'!$M$22,IF(MONTH(B1093)=10,'General Calculation'!$N$22,IF(MONTH(B1093)=11,'General Calculation'!$O$22,IF(MONTH(B1093)=12,'General Calculation'!$P$22,""))))))))))))</f>
        <v>5.07</v>
      </c>
      <c r="E1093" t="str">
        <f>IF(C1093="Initial Stage",'Calculation Sheet Crop 1'!$M$6,IF(C1093="Crop Development Phase",'Calculation Sheet Crop 1'!$M$7,IF(C1093="Mid Season",'Calculation Sheet Crop 1'!$M$8,IF(C1093="Late Season Stage",'Calculation Sheet Crop 1'!$M$9,""))))</f>
        <v/>
      </c>
      <c r="F1093">
        <f t="shared" si="209"/>
        <v>0</v>
      </c>
      <c r="P1093">
        <f t="shared" si="210"/>
        <v>0</v>
      </c>
      <c r="Q1093">
        <f t="shared" si="211"/>
        <v>0</v>
      </c>
      <c r="R1093">
        <f t="shared" si="212"/>
        <v>0</v>
      </c>
      <c r="S1093">
        <f t="shared" si="213"/>
        <v>0</v>
      </c>
      <c r="T1093">
        <f t="shared" si="214"/>
        <v>0</v>
      </c>
      <c r="U1093">
        <f t="shared" si="215"/>
        <v>0</v>
      </c>
      <c r="V1093">
        <f t="shared" si="216"/>
        <v>0</v>
      </c>
      <c r="W1093">
        <f t="shared" si="217"/>
        <v>0</v>
      </c>
      <c r="X1093">
        <f t="shared" si="218"/>
        <v>0</v>
      </c>
      <c r="Y1093">
        <f t="shared" si="219"/>
        <v>0</v>
      </c>
      <c r="Z1093">
        <f t="shared" si="220"/>
        <v>0</v>
      </c>
      <c r="AA1093">
        <f t="shared" si="221"/>
        <v>0</v>
      </c>
    </row>
    <row r="1094" spans="2:27">
      <c r="B1094" s="3">
        <v>43823</v>
      </c>
      <c r="C1094" t="str">
        <f>IF(AND(B1094&gt;='Calculation Sheet Crop 1'!$K$6,B1094&lt;='Calculation Sheet Crop 1'!$L$6),"Initial Stage",IF(AND(B1094+1&gt;'Calculation Sheet Crop 1'!$K$7,B1094&lt;='Calculation Sheet Crop 1'!$L$7),"Crop Development Phase",IF(AND(B1094+1&gt;'Calculation Sheet Crop 1'!$K$8,B1094&lt;'Calculation Sheet Crop 1'!$L$8+1),"Mid Season",IF(AND(B1094+1&gt;'Calculation Sheet Crop 1'!$K$9,B1094-1&lt;'Calculation Sheet Crop 1'!$L$9),"Late Season Stage",""))))</f>
        <v/>
      </c>
      <c r="D1094">
        <f>IF(MONTH(B1094)=1,'General Calculation'!$E$22,IF(MONTH(B1094)=2,'General Calculation'!$F$22,IF(MONTH(B1094)=3,'General Calculation'!$G$22,IF(MONTH(B1094)=4,'General Calculation'!$H$22,IF(MONTH(B1094)=5,'General Calculation'!$I$22,IF(MONTH(B1094)=6,'General Calculation'!$J$22,IF(MONTH(B1094)=7,'General Calculation'!$K$22,IF(MONTH(B1094)=8,'General Calculation'!$L$22,IF(MONTH(B1094)=9,'General Calculation'!$M$22,IF(MONTH(B1094)=10,'General Calculation'!$N$22,IF(MONTH(B1094)=11,'General Calculation'!$O$22,IF(MONTH(B1094)=12,'General Calculation'!$P$22,""))))))))))))</f>
        <v>5.07</v>
      </c>
      <c r="E1094" t="str">
        <f>IF(C1094="Initial Stage",'Calculation Sheet Crop 1'!$M$6,IF(C1094="Crop Development Phase",'Calculation Sheet Crop 1'!$M$7,IF(C1094="Mid Season",'Calculation Sheet Crop 1'!$M$8,IF(C1094="Late Season Stage",'Calculation Sheet Crop 1'!$M$9,""))))</f>
        <v/>
      </c>
      <c r="F1094">
        <f t="shared" si="209"/>
        <v>0</v>
      </c>
      <c r="P1094">
        <f t="shared" si="210"/>
        <v>0</v>
      </c>
      <c r="Q1094">
        <f t="shared" si="211"/>
        <v>0</v>
      </c>
      <c r="R1094">
        <f t="shared" si="212"/>
        <v>0</v>
      </c>
      <c r="S1094">
        <f t="shared" si="213"/>
        <v>0</v>
      </c>
      <c r="T1094">
        <f t="shared" si="214"/>
        <v>0</v>
      </c>
      <c r="U1094">
        <f t="shared" si="215"/>
        <v>0</v>
      </c>
      <c r="V1094">
        <f t="shared" si="216"/>
        <v>0</v>
      </c>
      <c r="W1094">
        <f t="shared" si="217"/>
        <v>0</v>
      </c>
      <c r="X1094">
        <f t="shared" si="218"/>
        <v>0</v>
      </c>
      <c r="Y1094">
        <f t="shared" si="219"/>
        <v>0</v>
      </c>
      <c r="Z1094">
        <f t="shared" si="220"/>
        <v>0</v>
      </c>
      <c r="AA1094">
        <f t="shared" si="221"/>
        <v>0</v>
      </c>
    </row>
    <row r="1095" spans="2:27">
      <c r="B1095" s="3">
        <v>43824</v>
      </c>
      <c r="C1095" t="str">
        <f>IF(AND(B1095&gt;='Calculation Sheet Crop 1'!$K$6,B1095&lt;='Calculation Sheet Crop 1'!$L$6),"Initial Stage",IF(AND(B1095+1&gt;'Calculation Sheet Crop 1'!$K$7,B1095&lt;='Calculation Sheet Crop 1'!$L$7),"Crop Development Phase",IF(AND(B1095+1&gt;'Calculation Sheet Crop 1'!$K$8,B1095&lt;'Calculation Sheet Crop 1'!$L$8+1),"Mid Season",IF(AND(B1095+1&gt;'Calculation Sheet Crop 1'!$K$9,B1095-1&lt;'Calculation Sheet Crop 1'!$L$9),"Late Season Stage",""))))</f>
        <v/>
      </c>
      <c r="D1095">
        <f>IF(MONTH(B1095)=1,'General Calculation'!$E$22,IF(MONTH(B1095)=2,'General Calculation'!$F$22,IF(MONTH(B1095)=3,'General Calculation'!$G$22,IF(MONTH(B1095)=4,'General Calculation'!$H$22,IF(MONTH(B1095)=5,'General Calculation'!$I$22,IF(MONTH(B1095)=6,'General Calculation'!$J$22,IF(MONTH(B1095)=7,'General Calculation'!$K$22,IF(MONTH(B1095)=8,'General Calculation'!$L$22,IF(MONTH(B1095)=9,'General Calculation'!$M$22,IF(MONTH(B1095)=10,'General Calculation'!$N$22,IF(MONTH(B1095)=11,'General Calculation'!$O$22,IF(MONTH(B1095)=12,'General Calculation'!$P$22,""))))))))))))</f>
        <v>5.07</v>
      </c>
      <c r="E1095" t="str">
        <f>IF(C1095="Initial Stage",'Calculation Sheet Crop 1'!$M$6,IF(C1095="Crop Development Phase",'Calculation Sheet Crop 1'!$M$7,IF(C1095="Mid Season",'Calculation Sheet Crop 1'!$M$8,IF(C1095="Late Season Stage",'Calculation Sheet Crop 1'!$M$9,""))))</f>
        <v/>
      </c>
      <c r="F1095">
        <f t="shared" si="209"/>
        <v>0</v>
      </c>
      <c r="P1095">
        <f t="shared" si="210"/>
        <v>0</v>
      </c>
      <c r="Q1095">
        <f t="shared" si="211"/>
        <v>0</v>
      </c>
      <c r="R1095">
        <f t="shared" si="212"/>
        <v>0</v>
      </c>
      <c r="S1095">
        <f t="shared" si="213"/>
        <v>0</v>
      </c>
      <c r="T1095">
        <f t="shared" si="214"/>
        <v>0</v>
      </c>
      <c r="U1095">
        <f t="shared" si="215"/>
        <v>0</v>
      </c>
      <c r="V1095">
        <f t="shared" si="216"/>
        <v>0</v>
      </c>
      <c r="W1095">
        <f t="shared" si="217"/>
        <v>0</v>
      </c>
      <c r="X1095">
        <f t="shared" si="218"/>
        <v>0</v>
      </c>
      <c r="Y1095">
        <f t="shared" si="219"/>
        <v>0</v>
      </c>
      <c r="Z1095">
        <f t="shared" si="220"/>
        <v>0</v>
      </c>
      <c r="AA1095">
        <f t="shared" si="221"/>
        <v>0</v>
      </c>
    </row>
    <row r="1096" spans="2:27">
      <c r="B1096" s="3">
        <v>43825</v>
      </c>
      <c r="C1096" t="str">
        <f>IF(AND(B1096&gt;='Calculation Sheet Crop 1'!$K$6,B1096&lt;='Calculation Sheet Crop 1'!$L$6),"Initial Stage",IF(AND(B1096+1&gt;'Calculation Sheet Crop 1'!$K$7,B1096&lt;='Calculation Sheet Crop 1'!$L$7),"Crop Development Phase",IF(AND(B1096+1&gt;'Calculation Sheet Crop 1'!$K$8,B1096&lt;'Calculation Sheet Crop 1'!$L$8+1),"Mid Season",IF(AND(B1096+1&gt;'Calculation Sheet Crop 1'!$K$9,B1096-1&lt;'Calculation Sheet Crop 1'!$L$9),"Late Season Stage",""))))</f>
        <v/>
      </c>
      <c r="D1096">
        <f>IF(MONTH(B1096)=1,'General Calculation'!$E$22,IF(MONTH(B1096)=2,'General Calculation'!$F$22,IF(MONTH(B1096)=3,'General Calculation'!$G$22,IF(MONTH(B1096)=4,'General Calculation'!$H$22,IF(MONTH(B1096)=5,'General Calculation'!$I$22,IF(MONTH(B1096)=6,'General Calculation'!$J$22,IF(MONTH(B1096)=7,'General Calculation'!$K$22,IF(MONTH(B1096)=8,'General Calculation'!$L$22,IF(MONTH(B1096)=9,'General Calculation'!$M$22,IF(MONTH(B1096)=10,'General Calculation'!$N$22,IF(MONTH(B1096)=11,'General Calculation'!$O$22,IF(MONTH(B1096)=12,'General Calculation'!$P$22,""))))))))))))</f>
        <v>5.07</v>
      </c>
      <c r="E1096" t="str">
        <f>IF(C1096="Initial Stage",'Calculation Sheet Crop 1'!$M$6,IF(C1096="Crop Development Phase",'Calculation Sheet Crop 1'!$M$7,IF(C1096="Mid Season",'Calculation Sheet Crop 1'!$M$8,IF(C1096="Late Season Stage",'Calculation Sheet Crop 1'!$M$9,""))))</f>
        <v/>
      </c>
      <c r="F1096">
        <f t="shared" ref="F1096:F1159" si="222">IFERROR((D1096*E1096),0)</f>
        <v>0</v>
      </c>
      <c r="P1096">
        <f t="shared" ref="P1096:P1159" si="223">IF(MONTH($B1096)=1,$F1096,0)</f>
        <v>0</v>
      </c>
      <c r="Q1096">
        <f t="shared" ref="Q1096:Q1159" si="224">IF(MONTH($B1096)=2,$F1096,0)</f>
        <v>0</v>
      </c>
      <c r="R1096">
        <f t="shared" ref="R1096:R1159" si="225">IF(MONTH($B1096)=3,$F1096,0)</f>
        <v>0</v>
      </c>
      <c r="S1096">
        <f t="shared" ref="S1096:S1159" si="226">IF(MONTH($B1096)=4,$F1096,0)</f>
        <v>0</v>
      </c>
      <c r="T1096">
        <f t="shared" ref="T1096:T1159" si="227">IF(MONTH($B1096)=5,$F1096,0)</f>
        <v>0</v>
      </c>
      <c r="U1096">
        <f t="shared" ref="U1096:U1159" si="228">IF(MONTH($B1096)=6,$F1096,0)</f>
        <v>0</v>
      </c>
      <c r="V1096">
        <f t="shared" ref="V1096:V1159" si="229">IF(MONTH($B1096)=7,$F1096,0)</f>
        <v>0</v>
      </c>
      <c r="W1096">
        <f t="shared" ref="W1096:W1159" si="230">IF(MONTH($B1096)=8,$F1096,0)</f>
        <v>0</v>
      </c>
      <c r="X1096">
        <f t="shared" ref="X1096:X1159" si="231">IF(MONTH($B1096)=9,$F1096,0)</f>
        <v>0</v>
      </c>
      <c r="Y1096">
        <f t="shared" ref="Y1096:Y1159" si="232">IF(MONTH($B1096)=10,$F1096,0)</f>
        <v>0</v>
      </c>
      <c r="Z1096">
        <f t="shared" ref="Z1096:Z1159" si="233">IF(MONTH($B1096)=11,$F1096,0)</f>
        <v>0</v>
      </c>
      <c r="AA1096">
        <f t="shared" ref="AA1096:AA1159" si="234">IF(MONTH($B1096)=12,$F1096,0)</f>
        <v>0</v>
      </c>
    </row>
    <row r="1097" spans="2:27">
      <c r="B1097" s="3">
        <v>43826</v>
      </c>
      <c r="C1097" t="str">
        <f>IF(AND(B1097&gt;='Calculation Sheet Crop 1'!$K$6,B1097&lt;='Calculation Sheet Crop 1'!$L$6),"Initial Stage",IF(AND(B1097+1&gt;'Calculation Sheet Crop 1'!$K$7,B1097&lt;='Calculation Sheet Crop 1'!$L$7),"Crop Development Phase",IF(AND(B1097+1&gt;'Calculation Sheet Crop 1'!$K$8,B1097&lt;'Calculation Sheet Crop 1'!$L$8+1),"Mid Season",IF(AND(B1097+1&gt;'Calculation Sheet Crop 1'!$K$9,B1097-1&lt;'Calculation Sheet Crop 1'!$L$9),"Late Season Stage",""))))</f>
        <v/>
      </c>
      <c r="D1097">
        <f>IF(MONTH(B1097)=1,'General Calculation'!$E$22,IF(MONTH(B1097)=2,'General Calculation'!$F$22,IF(MONTH(B1097)=3,'General Calculation'!$G$22,IF(MONTH(B1097)=4,'General Calculation'!$H$22,IF(MONTH(B1097)=5,'General Calculation'!$I$22,IF(MONTH(B1097)=6,'General Calculation'!$J$22,IF(MONTH(B1097)=7,'General Calculation'!$K$22,IF(MONTH(B1097)=8,'General Calculation'!$L$22,IF(MONTH(B1097)=9,'General Calculation'!$M$22,IF(MONTH(B1097)=10,'General Calculation'!$N$22,IF(MONTH(B1097)=11,'General Calculation'!$O$22,IF(MONTH(B1097)=12,'General Calculation'!$P$22,""))))))))))))</f>
        <v>5.07</v>
      </c>
      <c r="E1097" t="str">
        <f>IF(C1097="Initial Stage",'Calculation Sheet Crop 1'!$M$6,IF(C1097="Crop Development Phase",'Calculation Sheet Crop 1'!$M$7,IF(C1097="Mid Season",'Calculation Sheet Crop 1'!$M$8,IF(C1097="Late Season Stage",'Calculation Sheet Crop 1'!$M$9,""))))</f>
        <v/>
      </c>
      <c r="F1097">
        <f t="shared" si="222"/>
        <v>0</v>
      </c>
      <c r="P1097">
        <f t="shared" si="223"/>
        <v>0</v>
      </c>
      <c r="Q1097">
        <f t="shared" si="224"/>
        <v>0</v>
      </c>
      <c r="R1097">
        <f t="shared" si="225"/>
        <v>0</v>
      </c>
      <c r="S1097">
        <f t="shared" si="226"/>
        <v>0</v>
      </c>
      <c r="T1097">
        <f t="shared" si="227"/>
        <v>0</v>
      </c>
      <c r="U1097">
        <f t="shared" si="228"/>
        <v>0</v>
      </c>
      <c r="V1097">
        <f t="shared" si="229"/>
        <v>0</v>
      </c>
      <c r="W1097">
        <f t="shared" si="230"/>
        <v>0</v>
      </c>
      <c r="X1097">
        <f t="shared" si="231"/>
        <v>0</v>
      </c>
      <c r="Y1097">
        <f t="shared" si="232"/>
        <v>0</v>
      </c>
      <c r="Z1097">
        <f t="shared" si="233"/>
        <v>0</v>
      </c>
      <c r="AA1097">
        <f t="shared" si="234"/>
        <v>0</v>
      </c>
    </row>
    <row r="1098" spans="2:27">
      <c r="B1098" s="3">
        <v>43827</v>
      </c>
      <c r="C1098" t="str">
        <f>IF(AND(B1098&gt;='Calculation Sheet Crop 1'!$K$6,B1098&lt;='Calculation Sheet Crop 1'!$L$6),"Initial Stage",IF(AND(B1098+1&gt;'Calculation Sheet Crop 1'!$K$7,B1098&lt;='Calculation Sheet Crop 1'!$L$7),"Crop Development Phase",IF(AND(B1098+1&gt;'Calculation Sheet Crop 1'!$K$8,B1098&lt;'Calculation Sheet Crop 1'!$L$8+1),"Mid Season",IF(AND(B1098+1&gt;'Calculation Sheet Crop 1'!$K$9,B1098-1&lt;'Calculation Sheet Crop 1'!$L$9),"Late Season Stage",""))))</f>
        <v/>
      </c>
      <c r="D1098">
        <f>IF(MONTH(B1098)=1,'General Calculation'!$E$22,IF(MONTH(B1098)=2,'General Calculation'!$F$22,IF(MONTH(B1098)=3,'General Calculation'!$G$22,IF(MONTH(B1098)=4,'General Calculation'!$H$22,IF(MONTH(B1098)=5,'General Calculation'!$I$22,IF(MONTH(B1098)=6,'General Calculation'!$J$22,IF(MONTH(B1098)=7,'General Calculation'!$K$22,IF(MONTH(B1098)=8,'General Calculation'!$L$22,IF(MONTH(B1098)=9,'General Calculation'!$M$22,IF(MONTH(B1098)=10,'General Calculation'!$N$22,IF(MONTH(B1098)=11,'General Calculation'!$O$22,IF(MONTH(B1098)=12,'General Calculation'!$P$22,""))))))))))))</f>
        <v>5.07</v>
      </c>
      <c r="E1098" t="str">
        <f>IF(C1098="Initial Stage",'Calculation Sheet Crop 1'!$M$6,IF(C1098="Crop Development Phase",'Calculation Sheet Crop 1'!$M$7,IF(C1098="Mid Season",'Calculation Sheet Crop 1'!$M$8,IF(C1098="Late Season Stage",'Calculation Sheet Crop 1'!$M$9,""))))</f>
        <v/>
      </c>
      <c r="F1098">
        <f t="shared" si="222"/>
        <v>0</v>
      </c>
      <c r="P1098">
        <f t="shared" si="223"/>
        <v>0</v>
      </c>
      <c r="Q1098">
        <f t="shared" si="224"/>
        <v>0</v>
      </c>
      <c r="R1098">
        <f t="shared" si="225"/>
        <v>0</v>
      </c>
      <c r="S1098">
        <f t="shared" si="226"/>
        <v>0</v>
      </c>
      <c r="T1098">
        <f t="shared" si="227"/>
        <v>0</v>
      </c>
      <c r="U1098">
        <f t="shared" si="228"/>
        <v>0</v>
      </c>
      <c r="V1098">
        <f t="shared" si="229"/>
        <v>0</v>
      </c>
      <c r="W1098">
        <f t="shared" si="230"/>
        <v>0</v>
      </c>
      <c r="X1098">
        <f t="shared" si="231"/>
        <v>0</v>
      </c>
      <c r="Y1098">
        <f t="shared" si="232"/>
        <v>0</v>
      </c>
      <c r="Z1098">
        <f t="shared" si="233"/>
        <v>0</v>
      </c>
      <c r="AA1098">
        <f t="shared" si="234"/>
        <v>0</v>
      </c>
    </row>
    <row r="1099" spans="2:27">
      <c r="B1099" s="3">
        <v>43828</v>
      </c>
      <c r="C1099" t="str">
        <f>IF(AND(B1099&gt;='Calculation Sheet Crop 1'!$K$6,B1099&lt;='Calculation Sheet Crop 1'!$L$6),"Initial Stage",IF(AND(B1099+1&gt;'Calculation Sheet Crop 1'!$K$7,B1099&lt;='Calculation Sheet Crop 1'!$L$7),"Crop Development Phase",IF(AND(B1099+1&gt;'Calculation Sheet Crop 1'!$K$8,B1099&lt;'Calculation Sheet Crop 1'!$L$8+1),"Mid Season",IF(AND(B1099+1&gt;'Calculation Sheet Crop 1'!$K$9,B1099-1&lt;'Calculation Sheet Crop 1'!$L$9),"Late Season Stage",""))))</f>
        <v/>
      </c>
      <c r="D1099">
        <f>IF(MONTH(B1099)=1,'General Calculation'!$E$22,IF(MONTH(B1099)=2,'General Calculation'!$F$22,IF(MONTH(B1099)=3,'General Calculation'!$G$22,IF(MONTH(B1099)=4,'General Calculation'!$H$22,IF(MONTH(B1099)=5,'General Calculation'!$I$22,IF(MONTH(B1099)=6,'General Calculation'!$J$22,IF(MONTH(B1099)=7,'General Calculation'!$K$22,IF(MONTH(B1099)=8,'General Calculation'!$L$22,IF(MONTH(B1099)=9,'General Calculation'!$M$22,IF(MONTH(B1099)=10,'General Calculation'!$N$22,IF(MONTH(B1099)=11,'General Calculation'!$O$22,IF(MONTH(B1099)=12,'General Calculation'!$P$22,""))))))))))))</f>
        <v>5.07</v>
      </c>
      <c r="E1099" t="str">
        <f>IF(C1099="Initial Stage",'Calculation Sheet Crop 1'!$M$6,IF(C1099="Crop Development Phase",'Calculation Sheet Crop 1'!$M$7,IF(C1099="Mid Season",'Calculation Sheet Crop 1'!$M$8,IF(C1099="Late Season Stage",'Calculation Sheet Crop 1'!$M$9,""))))</f>
        <v/>
      </c>
      <c r="F1099">
        <f t="shared" si="222"/>
        <v>0</v>
      </c>
      <c r="P1099">
        <f t="shared" si="223"/>
        <v>0</v>
      </c>
      <c r="Q1099">
        <f t="shared" si="224"/>
        <v>0</v>
      </c>
      <c r="R1099">
        <f t="shared" si="225"/>
        <v>0</v>
      </c>
      <c r="S1099">
        <f t="shared" si="226"/>
        <v>0</v>
      </c>
      <c r="T1099">
        <f t="shared" si="227"/>
        <v>0</v>
      </c>
      <c r="U1099">
        <f t="shared" si="228"/>
        <v>0</v>
      </c>
      <c r="V1099">
        <f t="shared" si="229"/>
        <v>0</v>
      </c>
      <c r="W1099">
        <f t="shared" si="230"/>
        <v>0</v>
      </c>
      <c r="X1099">
        <f t="shared" si="231"/>
        <v>0</v>
      </c>
      <c r="Y1099">
        <f t="shared" si="232"/>
        <v>0</v>
      </c>
      <c r="Z1099">
        <f t="shared" si="233"/>
        <v>0</v>
      </c>
      <c r="AA1099">
        <f t="shared" si="234"/>
        <v>0</v>
      </c>
    </row>
    <row r="1100" spans="2:27">
      <c r="B1100" s="3">
        <v>43829</v>
      </c>
      <c r="C1100" t="str">
        <f>IF(AND(B1100&gt;='Calculation Sheet Crop 1'!$K$6,B1100&lt;='Calculation Sheet Crop 1'!$L$6),"Initial Stage",IF(AND(B1100+1&gt;'Calculation Sheet Crop 1'!$K$7,B1100&lt;='Calculation Sheet Crop 1'!$L$7),"Crop Development Phase",IF(AND(B1100+1&gt;'Calculation Sheet Crop 1'!$K$8,B1100&lt;'Calculation Sheet Crop 1'!$L$8+1),"Mid Season",IF(AND(B1100+1&gt;'Calculation Sheet Crop 1'!$K$9,B1100-1&lt;'Calculation Sheet Crop 1'!$L$9),"Late Season Stage",""))))</f>
        <v/>
      </c>
      <c r="D1100">
        <f>IF(MONTH(B1100)=1,'General Calculation'!$E$22,IF(MONTH(B1100)=2,'General Calculation'!$F$22,IF(MONTH(B1100)=3,'General Calculation'!$G$22,IF(MONTH(B1100)=4,'General Calculation'!$H$22,IF(MONTH(B1100)=5,'General Calculation'!$I$22,IF(MONTH(B1100)=6,'General Calculation'!$J$22,IF(MONTH(B1100)=7,'General Calculation'!$K$22,IF(MONTH(B1100)=8,'General Calculation'!$L$22,IF(MONTH(B1100)=9,'General Calculation'!$M$22,IF(MONTH(B1100)=10,'General Calculation'!$N$22,IF(MONTH(B1100)=11,'General Calculation'!$O$22,IF(MONTH(B1100)=12,'General Calculation'!$P$22,""))))))))))))</f>
        <v>5.07</v>
      </c>
      <c r="E1100" t="str">
        <f>IF(C1100="Initial Stage",'Calculation Sheet Crop 1'!$M$6,IF(C1100="Crop Development Phase",'Calculation Sheet Crop 1'!$M$7,IF(C1100="Mid Season",'Calculation Sheet Crop 1'!$M$8,IF(C1100="Late Season Stage",'Calculation Sheet Crop 1'!$M$9,""))))</f>
        <v/>
      </c>
      <c r="F1100">
        <f t="shared" si="222"/>
        <v>0</v>
      </c>
      <c r="P1100">
        <f t="shared" si="223"/>
        <v>0</v>
      </c>
      <c r="Q1100">
        <f t="shared" si="224"/>
        <v>0</v>
      </c>
      <c r="R1100">
        <f t="shared" si="225"/>
        <v>0</v>
      </c>
      <c r="S1100">
        <f t="shared" si="226"/>
        <v>0</v>
      </c>
      <c r="T1100">
        <f t="shared" si="227"/>
        <v>0</v>
      </c>
      <c r="U1100">
        <f t="shared" si="228"/>
        <v>0</v>
      </c>
      <c r="V1100">
        <f t="shared" si="229"/>
        <v>0</v>
      </c>
      <c r="W1100">
        <f t="shared" si="230"/>
        <v>0</v>
      </c>
      <c r="X1100">
        <f t="shared" si="231"/>
        <v>0</v>
      </c>
      <c r="Y1100">
        <f t="shared" si="232"/>
        <v>0</v>
      </c>
      <c r="Z1100">
        <f t="shared" si="233"/>
        <v>0</v>
      </c>
      <c r="AA1100">
        <f t="shared" si="234"/>
        <v>0</v>
      </c>
    </row>
    <row r="1101" spans="2:27">
      <c r="B1101" s="3">
        <v>43830</v>
      </c>
      <c r="C1101" t="str">
        <f>IF(AND(B1101&gt;='Calculation Sheet Crop 1'!$K$6,B1101&lt;='Calculation Sheet Crop 1'!$L$6),"Initial Stage",IF(AND(B1101+1&gt;'Calculation Sheet Crop 1'!$K$7,B1101&lt;='Calculation Sheet Crop 1'!$L$7),"Crop Development Phase",IF(AND(B1101+1&gt;'Calculation Sheet Crop 1'!$K$8,B1101&lt;'Calculation Sheet Crop 1'!$L$8+1),"Mid Season",IF(AND(B1101+1&gt;'Calculation Sheet Crop 1'!$K$9,B1101-1&lt;'Calculation Sheet Crop 1'!$L$9),"Late Season Stage",""))))</f>
        <v/>
      </c>
      <c r="D1101">
        <f>IF(MONTH(B1101)=1,'General Calculation'!$E$22,IF(MONTH(B1101)=2,'General Calculation'!$F$22,IF(MONTH(B1101)=3,'General Calculation'!$G$22,IF(MONTH(B1101)=4,'General Calculation'!$H$22,IF(MONTH(B1101)=5,'General Calculation'!$I$22,IF(MONTH(B1101)=6,'General Calculation'!$J$22,IF(MONTH(B1101)=7,'General Calculation'!$K$22,IF(MONTH(B1101)=8,'General Calculation'!$L$22,IF(MONTH(B1101)=9,'General Calculation'!$M$22,IF(MONTH(B1101)=10,'General Calculation'!$N$22,IF(MONTH(B1101)=11,'General Calculation'!$O$22,IF(MONTH(B1101)=12,'General Calculation'!$P$22,""))))))))))))</f>
        <v>5.07</v>
      </c>
      <c r="E1101" t="str">
        <f>IF(C1101="Initial Stage",'Calculation Sheet Crop 1'!$M$6,IF(C1101="Crop Development Phase",'Calculation Sheet Crop 1'!$M$7,IF(C1101="Mid Season",'Calculation Sheet Crop 1'!$M$8,IF(C1101="Late Season Stage",'Calculation Sheet Crop 1'!$M$9,""))))</f>
        <v/>
      </c>
      <c r="F1101">
        <f t="shared" si="222"/>
        <v>0</v>
      </c>
      <c r="P1101">
        <f t="shared" si="223"/>
        <v>0</v>
      </c>
      <c r="Q1101">
        <f t="shared" si="224"/>
        <v>0</v>
      </c>
      <c r="R1101">
        <f t="shared" si="225"/>
        <v>0</v>
      </c>
      <c r="S1101">
        <f t="shared" si="226"/>
        <v>0</v>
      </c>
      <c r="T1101">
        <f t="shared" si="227"/>
        <v>0</v>
      </c>
      <c r="U1101">
        <f t="shared" si="228"/>
        <v>0</v>
      </c>
      <c r="V1101">
        <f t="shared" si="229"/>
        <v>0</v>
      </c>
      <c r="W1101">
        <f t="shared" si="230"/>
        <v>0</v>
      </c>
      <c r="X1101">
        <f t="shared" si="231"/>
        <v>0</v>
      </c>
      <c r="Y1101">
        <f t="shared" si="232"/>
        <v>0</v>
      </c>
      <c r="Z1101">
        <f t="shared" si="233"/>
        <v>0</v>
      </c>
      <c r="AA1101">
        <f t="shared" si="234"/>
        <v>0</v>
      </c>
    </row>
    <row r="1102" spans="2:27">
      <c r="B1102" s="3">
        <v>43831</v>
      </c>
      <c r="C1102" t="str">
        <f>IF(AND(B1102&gt;='Calculation Sheet Crop 1'!$K$6,B1102&lt;='Calculation Sheet Crop 1'!$L$6),"Initial Stage",IF(AND(B1102+1&gt;'Calculation Sheet Crop 1'!$K$7,B1102&lt;='Calculation Sheet Crop 1'!$L$7),"Crop Development Phase",IF(AND(B1102+1&gt;'Calculation Sheet Crop 1'!$K$8,B1102&lt;'Calculation Sheet Crop 1'!$L$8+1),"Mid Season",IF(AND(B1102+1&gt;'Calculation Sheet Crop 1'!$K$9,B1102-1&lt;'Calculation Sheet Crop 1'!$L$9),"Late Season Stage",""))))</f>
        <v/>
      </c>
      <c r="D1102">
        <f>IF(MONTH(B1102)=1,'General Calculation'!$E$22,IF(MONTH(B1102)=2,'General Calculation'!$F$22,IF(MONTH(B1102)=3,'General Calculation'!$G$22,IF(MONTH(B1102)=4,'General Calculation'!$H$22,IF(MONTH(B1102)=5,'General Calculation'!$I$22,IF(MONTH(B1102)=6,'General Calculation'!$J$22,IF(MONTH(B1102)=7,'General Calculation'!$K$22,IF(MONTH(B1102)=8,'General Calculation'!$L$22,IF(MONTH(B1102)=9,'General Calculation'!$M$22,IF(MONTH(B1102)=10,'General Calculation'!$N$22,IF(MONTH(B1102)=11,'General Calculation'!$O$22,IF(MONTH(B1102)=12,'General Calculation'!$P$22,""))))))))))))</f>
        <v>5.07</v>
      </c>
      <c r="E1102" t="str">
        <f>IF(C1102="Initial Stage",'Calculation Sheet Crop 1'!$M$6,IF(C1102="Crop Development Phase",'Calculation Sheet Crop 1'!$M$7,IF(C1102="Mid Season",'Calculation Sheet Crop 1'!$M$8,IF(C1102="Late Season Stage",'Calculation Sheet Crop 1'!$M$9,""))))</f>
        <v/>
      </c>
      <c r="F1102">
        <f t="shared" si="222"/>
        <v>0</v>
      </c>
      <c r="P1102">
        <f t="shared" si="223"/>
        <v>0</v>
      </c>
      <c r="Q1102">
        <f t="shared" si="224"/>
        <v>0</v>
      </c>
      <c r="R1102">
        <f t="shared" si="225"/>
        <v>0</v>
      </c>
      <c r="S1102">
        <f t="shared" si="226"/>
        <v>0</v>
      </c>
      <c r="T1102">
        <f t="shared" si="227"/>
        <v>0</v>
      </c>
      <c r="U1102">
        <f t="shared" si="228"/>
        <v>0</v>
      </c>
      <c r="V1102">
        <f t="shared" si="229"/>
        <v>0</v>
      </c>
      <c r="W1102">
        <f t="shared" si="230"/>
        <v>0</v>
      </c>
      <c r="X1102">
        <f t="shared" si="231"/>
        <v>0</v>
      </c>
      <c r="Y1102">
        <f t="shared" si="232"/>
        <v>0</v>
      </c>
      <c r="Z1102">
        <f t="shared" si="233"/>
        <v>0</v>
      </c>
      <c r="AA1102">
        <f t="shared" si="234"/>
        <v>0</v>
      </c>
    </row>
    <row r="1103" spans="2:27">
      <c r="B1103" s="3">
        <v>43832</v>
      </c>
      <c r="C1103" t="str">
        <f>IF(AND(B1103&gt;='Calculation Sheet Crop 1'!$K$6,B1103&lt;='Calculation Sheet Crop 1'!$L$6),"Initial Stage",IF(AND(B1103+1&gt;'Calculation Sheet Crop 1'!$K$7,B1103&lt;='Calculation Sheet Crop 1'!$L$7),"Crop Development Phase",IF(AND(B1103+1&gt;'Calculation Sheet Crop 1'!$K$8,B1103&lt;'Calculation Sheet Crop 1'!$L$8+1),"Mid Season",IF(AND(B1103+1&gt;'Calculation Sheet Crop 1'!$K$9,B1103-1&lt;'Calculation Sheet Crop 1'!$L$9),"Late Season Stage",""))))</f>
        <v/>
      </c>
      <c r="D1103">
        <f>IF(MONTH(B1103)=1,'General Calculation'!$E$22,IF(MONTH(B1103)=2,'General Calculation'!$F$22,IF(MONTH(B1103)=3,'General Calculation'!$G$22,IF(MONTH(B1103)=4,'General Calculation'!$H$22,IF(MONTH(B1103)=5,'General Calculation'!$I$22,IF(MONTH(B1103)=6,'General Calculation'!$J$22,IF(MONTH(B1103)=7,'General Calculation'!$K$22,IF(MONTH(B1103)=8,'General Calculation'!$L$22,IF(MONTH(B1103)=9,'General Calculation'!$M$22,IF(MONTH(B1103)=10,'General Calculation'!$N$22,IF(MONTH(B1103)=11,'General Calculation'!$O$22,IF(MONTH(B1103)=12,'General Calculation'!$P$22,""))))))))))))</f>
        <v>5.07</v>
      </c>
      <c r="E1103" t="str">
        <f>IF(C1103="Initial Stage",'Calculation Sheet Crop 1'!$M$6,IF(C1103="Crop Development Phase",'Calculation Sheet Crop 1'!$M$7,IF(C1103="Mid Season",'Calculation Sheet Crop 1'!$M$8,IF(C1103="Late Season Stage",'Calculation Sheet Crop 1'!$M$9,""))))</f>
        <v/>
      </c>
      <c r="F1103">
        <f t="shared" si="222"/>
        <v>0</v>
      </c>
      <c r="P1103">
        <f t="shared" si="223"/>
        <v>0</v>
      </c>
      <c r="Q1103">
        <f t="shared" si="224"/>
        <v>0</v>
      </c>
      <c r="R1103">
        <f t="shared" si="225"/>
        <v>0</v>
      </c>
      <c r="S1103">
        <f t="shared" si="226"/>
        <v>0</v>
      </c>
      <c r="T1103">
        <f t="shared" si="227"/>
        <v>0</v>
      </c>
      <c r="U1103">
        <f t="shared" si="228"/>
        <v>0</v>
      </c>
      <c r="V1103">
        <f t="shared" si="229"/>
        <v>0</v>
      </c>
      <c r="W1103">
        <f t="shared" si="230"/>
        <v>0</v>
      </c>
      <c r="X1103">
        <f t="shared" si="231"/>
        <v>0</v>
      </c>
      <c r="Y1103">
        <f t="shared" si="232"/>
        <v>0</v>
      </c>
      <c r="Z1103">
        <f t="shared" si="233"/>
        <v>0</v>
      </c>
      <c r="AA1103">
        <f t="shared" si="234"/>
        <v>0</v>
      </c>
    </row>
    <row r="1104" spans="2:27">
      <c r="B1104" s="3">
        <v>43833</v>
      </c>
      <c r="C1104" t="str">
        <f>IF(AND(B1104&gt;='Calculation Sheet Crop 1'!$K$6,B1104&lt;='Calculation Sheet Crop 1'!$L$6),"Initial Stage",IF(AND(B1104+1&gt;'Calculation Sheet Crop 1'!$K$7,B1104&lt;='Calculation Sheet Crop 1'!$L$7),"Crop Development Phase",IF(AND(B1104+1&gt;'Calculation Sheet Crop 1'!$K$8,B1104&lt;'Calculation Sheet Crop 1'!$L$8+1),"Mid Season",IF(AND(B1104+1&gt;'Calculation Sheet Crop 1'!$K$9,B1104-1&lt;'Calculation Sheet Crop 1'!$L$9),"Late Season Stage",""))))</f>
        <v/>
      </c>
      <c r="D1104">
        <f>IF(MONTH(B1104)=1,'General Calculation'!$E$22,IF(MONTH(B1104)=2,'General Calculation'!$F$22,IF(MONTH(B1104)=3,'General Calculation'!$G$22,IF(MONTH(B1104)=4,'General Calculation'!$H$22,IF(MONTH(B1104)=5,'General Calculation'!$I$22,IF(MONTH(B1104)=6,'General Calculation'!$J$22,IF(MONTH(B1104)=7,'General Calculation'!$K$22,IF(MONTH(B1104)=8,'General Calculation'!$L$22,IF(MONTH(B1104)=9,'General Calculation'!$M$22,IF(MONTH(B1104)=10,'General Calculation'!$N$22,IF(MONTH(B1104)=11,'General Calculation'!$O$22,IF(MONTH(B1104)=12,'General Calculation'!$P$22,""))))))))))))</f>
        <v>5.07</v>
      </c>
      <c r="E1104" t="str">
        <f>IF(C1104="Initial Stage",'Calculation Sheet Crop 1'!$M$6,IF(C1104="Crop Development Phase",'Calculation Sheet Crop 1'!$M$7,IF(C1104="Mid Season",'Calculation Sheet Crop 1'!$M$8,IF(C1104="Late Season Stage",'Calculation Sheet Crop 1'!$M$9,""))))</f>
        <v/>
      </c>
      <c r="F1104">
        <f t="shared" si="222"/>
        <v>0</v>
      </c>
      <c r="P1104">
        <f t="shared" si="223"/>
        <v>0</v>
      </c>
      <c r="Q1104">
        <f t="shared" si="224"/>
        <v>0</v>
      </c>
      <c r="R1104">
        <f t="shared" si="225"/>
        <v>0</v>
      </c>
      <c r="S1104">
        <f t="shared" si="226"/>
        <v>0</v>
      </c>
      <c r="T1104">
        <f t="shared" si="227"/>
        <v>0</v>
      </c>
      <c r="U1104">
        <f t="shared" si="228"/>
        <v>0</v>
      </c>
      <c r="V1104">
        <f t="shared" si="229"/>
        <v>0</v>
      </c>
      <c r="W1104">
        <f t="shared" si="230"/>
        <v>0</v>
      </c>
      <c r="X1104">
        <f t="shared" si="231"/>
        <v>0</v>
      </c>
      <c r="Y1104">
        <f t="shared" si="232"/>
        <v>0</v>
      </c>
      <c r="Z1104">
        <f t="shared" si="233"/>
        <v>0</v>
      </c>
      <c r="AA1104">
        <f t="shared" si="234"/>
        <v>0</v>
      </c>
    </row>
    <row r="1105" spans="2:27">
      <c r="B1105" s="3">
        <v>43834</v>
      </c>
      <c r="C1105" t="str">
        <f>IF(AND(B1105&gt;='Calculation Sheet Crop 1'!$K$6,B1105&lt;='Calculation Sheet Crop 1'!$L$6),"Initial Stage",IF(AND(B1105+1&gt;'Calculation Sheet Crop 1'!$K$7,B1105&lt;='Calculation Sheet Crop 1'!$L$7),"Crop Development Phase",IF(AND(B1105+1&gt;'Calculation Sheet Crop 1'!$K$8,B1105&lt;'Calculation Sheet Crop 1'!$L$8+1),"Mid Season",IF(AND(B1105+1&gt;'Calculation Sheet Crop 1'!$K$9,B1105-1&lt;'Calculation Sheet Crop 1'!$L$9),"Late Season Stage",""))))</f>
        <v/>
      </c>
      <c r="D1105">
        <f>IF(MONTH(B1105)=1,'General Calculation'!$E$22,IF(MONTH(B1105)=2,'General Calculation'!$F$22,IF(MONTH(B1105)=3,'General Calculation'!$G$22,IF(MONTH(B1105)=4,'General Calculation'!$H$22,IF(MONTH(B1105)=5,'General Calculation'!$I$22,IF(MONTH(B1105)=6,'General Calculation'!$J$22,IF(MONTH(B1105)=7,'General Calculation'!$K$22,IF(MONTH(B1105)=8,'General Calculation'!$L$22,IF(MONTH(B1105)=9,'General Calculation'!$M$22,IF(MONTH(B1105)=10,'General Calculation'!$N$22,IF(MONTH(B1105)=11,'General Calculation'!$O$22,IF(MONTH(B1105)=12,'General Calculation'!$P$22,""))))))))))))</f>
        <v>5.07</v>
      </c>
      <c r="E1105" t="str">
        <f>IF(C1105="Initial Stage",'Calculation Sheet Crop 1'!$M$6,IF(C1105="Crop Development Phase",'Calculation Sheet Crop 1'!$M$7,IF(C1105="Mid Season",'Calculation Sheet Crop 1'!$M$8,IF(C1105="Late Season Stage",'Calculation Sheet Crop 1'!$M$9,""))))</f>
        <v/>
      </c>
      <c r="F1105">
        <f t="shared" si="222"/>
        <v>0</v>
      </c>
      <c r="P1105">
        <f t="shared" si="223"/>
        <v>0</v>
      </c>
      <c r="Q1105">
        <f t="shared" si="224"/>
        <v>0</v>
      </c>
      <c r="R1105">
        <f t="shared" si="225"/>
        <v>0</v>
      </c>
      <c r="S1105">
        <f t="shared" si="226"/>
        <v>0</v>
      </c>
      <c r="T1105">
        <f t="shared" si="227"/>
        <v>0</v>
      </c>
      <c r="U1105">
        <f t="shared" si="228"/>
        <v>0</v>
      </c>
      <c r="V1105">
        <f t="shared" si="229"/>
        <v>0</v>
      </c>
      <c r="W1105">
        <f t="shared" si="230"/>
        <v>0</v>
      </c>
      <c r="X1105">
        <f t="shared" si="231"/>
        <v>0</v>
      </c>
      <c r="Y1105">
        <f t="shared" si="232"/>
        <v>0</v>
      </c>
      <c r="Z1105">
        <f t="shared" si="233"/>
        <v>0</v>
      </c>
      <c r="AA1105">
        <f t="shared" si="234"/>
        <v>0</v>
      </c>
    </row>
    <row r="1106" spans="2:27">
      <c r="B1106" s="3">
        <v>43835</v>
      </c>
      <c r="C1106" t="str">
        <f>IF(AND(B1106&gt;='Calculation Sheet Crop 1'!$K$6,B1106&lt;='Calculation Sheet Crop 1'!$L$6),"Initial Stage",IF(AND(B1106+1&gt;'Calculation Sheet Crop 1'!$K$7,B1106&lt;='Calculation Sheet Crop 1'!$L$7),"Crop Development Phase",IF(AND(B1106+1&gt;'Calculation Sheet Crop 1'!$K$8,B1106&lt;'Calculation Sheet Crop 1'!$L$8+1),"Mid Season",IF(AND(B1106+1&gt;'Calculation Sheet Crop 1'!$K$9,B1106-1&lt;'Calculation Sheet Crop 1'!$L$9),"Late Season Stage",""))))</f>
        <v/>
      </c>
      <c r="D1106">
        <f>IF(MONTH(B1106)=1,'General Calculation'!$E$22,IF(MONTH(B1106)=2,'General Calculation'!$F$22,IF(MONTH(B1106)=3,'General Calculation'!$G$22,IF(MONTH(B1106)=4,'General Calculation'!$H$22,IF(MONTH(B1106)=5,'General Calculation'!$I$22,IF(MONTH(B1106)=6,'General Calculation'!$J$22,IF(MONTH(B1106)=7,'General Calculation'!$K$22,IF(MONTH(B1106)=8,'General Calculation'!$L$22,IF(MONTH(B1106)=9,'General Calculation'!$M$22,IF(MONTH(B1106)=10,'General Calculation'!$N$22,IF(MONTH(B1106)=11,'General Calculation'!$O$22,IF(MONTH(B1106)=12,'General Calculation'!$P$22,""))))))))))))</f>
        <v>5.07</v>
      </c>
      <c r="E1106" t="str">
        <f>IF(C1106="Initial Stage",'Calculation Sheet Crop 1'!$M$6,IF(C1106="Crop Development Phase",'Calculation Sheet Crop 1'!$M$7,IF(C1106="Mid Season",'Calculation Sheet Crop 1'!$M$8,IF(C1106="Late Season Stage",'Calculation Sheet Crop 1'!$M$9,""))))</f>
        <v/>
      </c>
      <c r="F1106">
        <f t="shared" si="222"/>
        <v>0</v>
      </c>
      <c r="P1106">
        <f t="shared" si="223"/>
        <v>0</v>
      </c>
      <c r="Q1106">
        <f t="shared" si="224"/>
        <v>0</v>
      </c>
      <c r="R1106">
        <f t="shared" si="225"/>
        <v>0</v>
      </c>
      <c r="S1106">
        <f t="shared" si="226"/>
        <v>0</v>
      </c>
      <c r="T1106">
        <f t="shared" si="227"/>
        <v>0</v>
      </c>
      <c r="U1106">
        <f t="shared" si="228"/>
        <v>0</v>
      </c>
      <c r="V1106">
        <f t="shared" si="229"/>
        <v>0</v>
      </c>
      <c r="W1106">
        <f t="shared" si="230"/>
        <v>0</v>
      </c>
      <c r="X1106">
        <f t="shared" si="231"/>
        <v>0</v>
      </c>
      <c r="Y1106">
        <f t="shared" si="232"/>
        <v>0</v>
      </c>
      <c r="Z1106">
        <f t="shared" si="233"/>
        <v>0</v>
      </c>
      <c r="AA1106">
        <f t="shared" si="234"/>
        <v>0</v>
      </c>
    </row>
    <row r="1107" spans="2:27">
      <c r="B1107" s="3">
        <v>43836</v>
      </c>
      <c r="C1107" t="str">
        <f>IF(AND(B1107&gt;='Calculation Sheet Crop 1'!$K$6,B1107&lt;='Calculation Sheet Crop 1'!$L$6),"Initial Stage",IF(AND(B1107+1&gt;'Calculation Sheet Crop 1'!$K$7,B1107&lt;='Calculation Sheet Crop 1'!$L$7),"Crop Development Phase",IF(AND(B1107+1&gt;'Calculation Sheet Crop 1'!$K$8,B1107&lt;'Calculation Sheet Crop 1'!$L$8+1),"Mid Season",IF(AND(B1107+1&gt;'Calculation Sheet Crop 1'!$K$9,B1107-1&lt;'Calculation Sheet Crop 1'!$L$9),"Late Season Stage",""))))</f>
        <v/>
      </c>
      <c r="D1107">
        <f>IF(MONTH(B1107)=1,'General Calculation'!$E$22,IF(MONTH(B1107)=2,'General Calculation'!$F$22,IF(MONTH(B1107)=3,'General Calculation'!$G$22,IF(MONTH(B1107)=4,'General Calculation'!$H$22,IF(MONTH(B1107)=5,'General Calculation'!$I$22,IF(MONTH(B1107)=6,'General Calculation'!$J$22,IF(MONTH(B1107)=7,'General Calculation'!$K$22,IF(MONTH(B1107)=8,'General Calculation'!$L$22,IF(MONTH(B1107)=9,'General Calculation'!$M$22,IF(MONTH(B1107)=10,'General Calculation'!$N$22,IF(MONTH(B1107)=11,'General Calculation'!$O$22,IF(MONTH(B1107)=12,'General Calculation'!$P$22,""))))))))))))</f>
        <v>5.07</v>
      </c>
      <c r="E1107" t="str">
        <f>IF(C1107="Initial Stage",'Calculation Sheet Crop 1'!$M$6,IF(C1107="Crop Development Phase",'Calculation Sheet Crop 1'!$M$7,IF(C1107="Mid Season",'Calculation Sheet Crop 1'!$M$8,IF(C1107="Late Season Stage",'Calculation Sheet Crop 1'!$M$9,""))))</f>
        <v/>
      </c>
      <c r="F1107">
        <f t="shared" si="222"/>
        <v>0</v>
      </c>
      <c r="P1107">
        <f t="shared" si="223"/>
        <v>0</v>
      </c>
      <c r="Q1107">
        <f t="shared" si="224"/>
        <v>0</v>
      </c>
      <c r="R1107">
        <f t="shared" si="225"/>
        <v>0</v>
      </c>
      <c r="S1107">
        <f t="shared" si="226"/>
        <v>0</v>
      </c>
      <c r="T1107">
        <f t="shared" si="227"/>
        <v>0</v>
      </c>
      <c r="U1107">
        <f t="shared" si="228"/>
        <v>0</v>
      </c>
      <c r="V1107">
        <f t="shared" si="229"/>
        <v>0</v>
      </c>
      <c r="W1107">
        <f t="shared" si="230"/>
        <v>0</v>
      </c>
      <c r="X1107">
        <f t="shared" si="231"/>
        <v>0</v>
      </c>
      <c r="Y1107">
        <f t="shared" si="232"/>
        <v>0</v>
      </c>
      <c r="Z1107">
        <f t="shared" si="233"/>
        <v>0</v>
      </c>
      <c r="AA1107">
        <f t="shared" si="234"/>
        <v>0</v>
      </c>
    </row>
    <row r="1108" spans="2:27">
      <c r="B1108" s="3">
        <v>43837</v>
      </c>
      <c r="C1108" t="str">
        <f>IF(AND(B1108&gt;='Calculation Sheet Crop 1'!$K$6,B1108&lt;='Calculation Sheet Crop 1'!$L$6),"Initial Stage",IF(AND(B1108+1&gt;'Calculation Sheet Crop 1'!$K$7,B1108&lt;='Calculation Sheet Crop 1'!$L$7),"Crop Development Phase",IF(AND(B1108+1&gt;'Calculation Sheet Crop 1'!$K$8,B1108&lt;'Calculation Sheet Crop 1'!$L$8+1),"Mid Season",IF(AND(B1108+1&gt;'Calculation Sheet Crop 1'!$K$9,B1108-1&lt;'Calculation Sheet Crop 1'!$L$9),"Late Season Stage",""))))</f>
        <v/>
      </c>
      <c r="D1108">
        <f>IF(MONTH(B1108)=1,'General Calculation'!$E$22,IF(MONTH(B1108)=2,'General Calculation'!$F$22,IF(MONTH(B1108)=3,'General Calculation'!$G$22,IF(MONTH(B1108)=4,'General Calculation'!$H$22,IF(MONTH(B1108)=5,'General Calculation'!$I$22,IF(MONTH(B1108)=6,'General Calculation'!$J$22,IF(MONTH(B1108)=7,'General Calculation'!$K$22,IF(MONTH(B1108)=8,'General Calculation'!$L$22,IF(MONTH(B1108)=9,'General Calculation'!$M$22,IF(MONTH(B1108)=10,'General Calculation'!$N$22,IF(MONTH(B1108)=11,'General Calculation'!$O$22,IF(MONTH(B1108)=12,'General Calculation'!$P$22,""))))))))))))</f>
        <v>5.07</v>
      </c>
      <c r="E1108" t="str">
        <f>IF(C1108="Initial Stage",'Calculation Sheet Crop 1'!$M$6,IF(C1108="Crop Development Phase",'Calculation Sheet Crop 1'!$M$7,IF(C1108="Mid Season",'Calculation Sheet Crop 1'!$M$8,IF(C1108="Late Season Stage",'Calculation Sheet Crop 1'!$M$9,""))))</f>
        <v/>
      </c>
      <c r="F1108">
        <f t="shared" si="222"/>
        <v>0</v>
      </c>
      <c r="P1108">
        <f t="shared" si="223"/>
        <v>0</v>
      </c>
      <c r="Q1108">
        <f t="shared" si="224"/>
        <v>0</v>
      </c>
      <c r="R1108">
        <f t="shared" si="225"/>
        <v>0</v>
      </c>
      <c r="S1108">
        <f t="shared" si="226"/>
        <v>0</v>
      </c>
      <c r="T1108">
        <f t="shared" si="227"/>
        <v>0</v>
      </c>
      <c r="U1108">
        <f t="shared" si="228"/>
        <v>0</v>
      </c>
      <c r="V1108">
        <f t="shared" si="229"/>
        <v>0</v>
      </c>
      <c r="W1108">
        <f t="shared" si="230"/>
        <v>0</v>
      </c>
      <c r="X1108">
        <f t="shared" si="231"/>
        <v>0</v>
      </c>
      <c r="Y1108">
        <f t="shared" si="232"/>
        <v>0</v>
      </c>
      <c r="Z1108">
        <f t="shared" si="233"/>
        <v>0</v>
      </c>
      <c r="AA1108">
        <f t="shared" si="234"/>
        <v>0</v>
      </c>
    </row>
    <row r="1109" spans="2:27">
      <c r="B1109" s="3">
        <v>43838</v>
      </c>
      <c r="C1109" t="str">
        <f>IF(AND(B1109&gt;='Calculation Sheet Crop 1'!$K$6,B1109&lt;='Calculation Sheet Crop 1'!$L$6),"Initial Stage",IF(AND(B1109+1&gt;'Calculation Sheet Crop 1'!$K$7,B1109&lt;='Calculation Sheet Crop 1'!$L$7),"Crop Development Phase",IF(AND(B1109+1&gt;'Calculation Sheet Crop 1'!$K$8,B1109&lt;'Calculation Sheet Crop 1'!$L$8+1),"Mid Season",IF(AND(B1109+1&gt;'Calculation Sheet Crop 1'!$K$9,B1109-1&lt;'Calculation Sheet Crop 1'!$L$9),"Late Season Stage",""))))</f>
        <v/>
      </c>
      <c r="D1109">
        <f>IF(MONTH(B1109)=1,'General Calculation'!$E$22,IF(MONTH(B1109)=2,'General Calculation'!$F$22,IF(MONTH(B1109)=3,'General Calculation'!$G$22,IF(MONTH(B1109)=4,'General Calculation'!$H$22,IF(MONTH(B1109)=5,'General Calculation'!$I$22,IF(MONTH(B1109)=6,'General Calculation'!$J$22,IF(MONTH(B1109)=7,'General Calculation'!$K$22,IF(MONTH(B1109)=8,'General Calculation'!$L$22,IF(MONTH(B1109)=9,'General Calculation'!$M$22,IF(MONTH(B1109)=10,'General Calculation'!$N$22,IF(MONTH(B1109)=11,'General Calculation'!$O$22,IF(MONTH(B1109)=12,'General Calculation'!$P$22,""))))))))))))</f>
        <v>5.07</v>
      </c>
      <c r="E1109" t="str">
        <f>IF(C1109="Initial Stage",'Calculation Sheet Crop 1'!$M$6,IF(C1109="Crop Development Phase",'Calculation Sheet Crop 1'!$M$7,IF(C1109="Mid Season",'Calculation Sheet Crop 1'!$M$8,IF(C1109="Late Season Stage",'Calculation Sheet Crop 1'!$M$9,""))))</f>
        <v/>
      </c>
      <c r="F1109">
        <f t="shared" si="222"/>
        <v>0</v>
      </c>
      <c r="P1109">
        <f t="shared" si="223"/>
        <v>0</v>
      </c>
      <c r="Q1109">
        <f t="shared" si="224"/>
        <v>0</v>
      </c>
      <c r="R1109">
        <f t="shared" si="225"/>
        <v>0</v>
      </c>
      <c r="S1109">
        <f t="shared" si="226"/>
        <v>0</v>
      </c>
      <c r="T1109">
        <f t="shared" si="227"/>
        <v>0</v>
      </c>
      <c r="U1109">
        <f t="shared" si="228"/>
        <v>0</v>
      </c>
      <c r="V1109">
        <f t="shared" si="229"/>
        <v>0</v>
      </c>
      <c r="W1109">
        <f t="shared" si="230"/>
        <v>0</v>
      </c>
      <c r="X1109">
        <f t="shared" si="231"/>
        <v>0</v>
      </c>
      <c r="Y1109">
        <f t="shared" si="232"/>
        <v>0</v>
      </c>
      <c r="Z1109">
        <f t="shared" si="233"/>
        <v>0</v>
      </c>
      <c r="AA1109">
        <f t="shared" si="234"/>
        <v>0</v>
      </c>
    </row>
    <row r="1110" spans="2:27">
      <c r="B1110" s="3">
        <v>43839</v>
      </c>
      <c r="C1110" t="str">
        <f>IF(AND(B1110&gt;='Calculation Sheet Crop 1'!$K$6,B1110&lt;='Calculation Sheet Crop 1'!$L$6),"Initial Stage",IF(AND(B1110+1&gt;'Calculation Sheet Crop 1'!$K$7,B1110&lt;='Calculation Sheet Crop 1'!$L$7),"Crop Development Phase",IF(AND(B1110+1&gt;'Calculation Sheet Crop 1'!$K$8,B1110&lt;'Calculation Sheet Crop 1'!$L$8+1),"Mid Season",IF(AND(B1110+1&gt;'Calculation Sheet Crop 1'!$K$9,B1110-1&lt;'Calculation Sheet Crop 1'!$L$9),"Late Season Stage",""))))</f>
        <v/>
      </c>
      <c r="D1110">
        <f>IF(MONTH(B1110)=1,'General Calculation'!$E$22,IF(MONTH(B1110)=2,'General Calculation'!$F$22,IF(MONTH(B1110)=3,'General Calculation'!$G$22,IF(MONTH(B1110)=4,'General Calculation'!$H$22,IF(MONTH(B1110)=5,'General Calculation'!$I$22,IF(MONTH(B1110)=6,'General Calculation'!$J$22,IF(MONTH(B1110)=7,'General Calculation'!$K$22,IF(MONTH(B1110)=8,'General Calculation'!$L$22,IF(MONTH(B1110)=9,'General Calculation'!$M$22,IF(MONTH(B1110)=10,'General Calculation'!$N$22,IF(MONTH(B1110)=11,'General Calculation'!$O$22,IF(MONTH(B1110)=12,'General Calculation'!$P$22,""))))))))))))</f>
        <v>5.07</v>
      </c>
      <c r="E1110" t="str">
        <f>IF(C1110="Initial Stage",'Calculation Sheet Crop 1'!$M$6,IF(C1110="Crop Development Phase",'Calculation Sheet Crop 1'!$M$7,IF(C1110="Mid Season",'Calculation Sheet Crop 1'!$M$8,IF(C1110="Late Season Stage",'Calculation Sheet Crop 1'!$M$9,""))))</f>
        <v/>
      </c>
      <c r="F1110">
        <f t="shared" si="222"/>
        <v>0</v>
      </c>
      <c r="P1110">
        <f t="shared" si="223"/>
        <v>0</v>
      </c>
      <c r="Q1110">
        <f t="shared" si="224"/>
        <v>0</v>
      </c>
      <c r="R1110">
        <f t="shared" si="225"/>
        <v>0</v>
      </c>
      <c r="S1110">
        <f t="shared" si="226"/>
        <v>0</v>
      </c>
      <c r="T1110">
        <f t="shared" si="227"/>
        <v>0</v>
      </c>
      <c r="U1110">
        <f t="shared" si="228"/>
        <v>0</v>
      </c>
      <c r="V1110">
        <f t="shared" si="229"/>
        <v>0</v>
      </c>
      <c r="W1110">
        <f t="shared" si="230"/>
        <v>0</v>
      </c>
      <c r="X1110">
        <f t="shared" si="231"/>
        <v>0</v>
      </c>
      <c r="Y1110">
        <f t="shared" si="232"/>
        <v>0</v>
      </c>
      <c r="Z1110">
        <f t="shared" si="233"/>
        <v>0</v>
      </c>
      <c r="AA1110">
        <f t="shared" si="234"/>
        <v>0</v>
      </c>
    </row>
    <row r="1111" spans="2:27">
      <c r="B1111" s="3">
        <v>43840</v>
      </c>
      <c r="C1111" t="str">
        <f>IF(AND(B1111&gt;='Calculation Sheet Crop 1'!$K$6,B1111&lt;='Calculation Sheet Crop 1'!$L$6),"Initial Stage",IF(AND(B1111+1&gt;'Calculation Sheet Crop 1'!$K$7,B1111&lt;='Calculation Sheet Crop 1'!$L$7),"Crop Development Phase",IF(AND(B1111+1&gt;'Calculation Sheet Crop 1'!$K$8,B1111&lt;'Calculation Sheet Crop 1'!$L$8+1),"Mid Season",IF(AND(B1111+1&gt;'Calculation Sheet Crop 1'!$K$9,B1111-1&lt;'Calculation Sheet Crop 1'!$L$9),"Late Season Stage",""))))</f>
        <v/>
      </c>
      <c r="D1111">
        <f>IF(MONTH(B1111)=1,'General Calculation'!$E$22,IF(MONTH(B1111)=2,'General Calculation'!$F$22,IF(MONTH(B1111)=3,'General Calculation'!$G$22,IF(MONTH(B1111)=4,'General Calculation'!$H$22,IF(MONTH(B1111)=5,'General Calculation'!$I$22,IF(MONTH(B1111)=6,'General Calculation'!$J$22,IF(MONTH(B1111)=7,'General Calculation'!$K$22,IF(MONTH(B1111)=8,'General Calculation'!$L$22,IF(MONTH(B1111)=9,'General Calculation'!$M$22,IF(MONTH(B1111)=10,'General Calculation'!$N$22,IF(MONTH(B1111)=11,'General Calculation'!$O$22,IF(MONTH(B1111)=12,'General Calculation'!$P$22,""))))))))))))</f>
        <v>5.07</v>
      </c>
      <c r="E1111" t="str">
        <f>IF(C1111="Initial Stage",'Calculation Sheet Crop 1'!$M$6,IF(C1111="Crop Development Phase",'Calculation Sheet Crop 1'!$M$7,IF(C1111="Mid Season",'Calculation Sheet Crop 1'!$M$8,IF(C1111="Late Season Stage",'Calculation Sheet Crop 1'!$M$9,""))))</f>
        <v/>
      </c>
      <c r="F1111">
        <f t="shared" si="222"/>
        <v>0</v>
      </c>
      <c r="P1111">
        <f t="shared" si="223"/>
        <v>0</v>
      </c>
      <c r="Q1111">
        <f t="shared" si="224"/>
        <v>0</v>
      </c>
      <c r="R1111">
        <f t="shared" si="225"/>
        <v>0</v>
      </c>
      <c r="S1111">
        <f t="shared" si="226"/>
        <v>0</v>
      </c>
      <c r="T1111">
        <f t="shared" si="227"/>
        <v>0</v>
      </c>
      <c r="U1111">
        <f t="shared" si="228"/>
        <v>0</v>
      </c>
      <c r="V1111">
        <f t="shared" si="229"/>
        <v>0</v>
      </c>
      <c r="W1111">
        <f t="shared" si="230"/>
        <v>0</v>
      </c>
      <c r="X1111">
        <f t="shared" si="231"/>
        <v>0</v>
      </c>
      <c r="Y1111">
        <f t="shared" si="232"/>
        <v>0</v>
      </c>
      <c r="Z1111">
        <f t="shared" si="233"/>
        <v>0</v>
      </c>
      <c r="AA1111">
        <f t="shared" si="234"/>
        <v>0</v>
      </c>
    </row>
    <row r="1112" spans="2:27">
      <c r="B1112" s="3">
        <v>43841</v>
      </c>
      <c r="C1112" t="str">
        <f>IF(AND(B1112&gt;='Calculation Sheet Crop 1'!$K$6,B1112&lt;='Calculation Sheet Crop 1'!$L$6),"Initial Stage",IF(AND(B1112+1&gt;'Calculation Sheet Crop 1'!$K$7,B1112&lt;='Calculation Sheet Crop 1'!$L$7),"Crop Development Phase",IF(AND(B1112+1&gt;'Calculation Sheet Crop 1'!$K$8,B1112&lt;'Calculation Sheet Crop 1'!$L$8+1),"Mid Season",IF(AND(B1112+1&gt;'Calculation Sheet Crop 1'!$K$9,B1112-1&lt;'Calculation Sheet Crop 1'!$L$9),"Late Season Stage",""))))</f>
        <v/>
      </c>
      <c r="D1112">
        <f>IF(MONTH(B1112)=1,'General Calculation'!$E$22,IF(MONTH(B1112)=2,'General Calculation'!$F$22,IF(MONTH(B1112)=3,'General Calculation'!$G$22,IF(MONTH(B1112)=4,'General Calculation'!$H$22,IF(MONTH(B1112)=5,'General Calculation'!$I$22,IF(MONTH(B1112)=6,'General Calculation'!$J$22,IF(MONTH(B1112)=7,'General Calculation'!$K$22,IF(MONTH(B1112)=8,'General Calculation'!$L$22,IF(MONTH(B1112)=9,'General Calculation'!$M$22,IF(MONTH(B1112)=10,'General Calculation'!$N$22,IF(MONTH(B1112)=11,'General Calculation'!$O$22,IF(MONTH(B1112)=12,'General Calculation'!$P$22,""))))))))))))</f>
        <v>5.07</v>
      </c>
      <c r="E1112" t="str">
        <f>IF(C1112="Initial Stage",'Calculation Sheet Crop 1'!$M$6,IF(C1112="Crop Development Phase",'Calculation Sheet Crop 1'!$M$7,IF(C1112="Mid Season",'Calculation Sheet Crop 1'!$M$8,IF(C1112="Late Season Stage",'Calculation Sheet Crop 1'!$M$9,""))))</f>
        <v/>
      </c>
      <c r="F1112">
        <f t="shared" si="222"/>
        <v>0</v>
      </c>
      <c r="P1112">
        <f t="shared" si="223"/>
        <v>0</v>
      </c>
      <c r="Q1112">
        <f t="shared" si="224"/>
        <v>0</v>
      </c>
      <c r="R1112">
        <f t="shared" si="225"/>
        <v>0</v>
      </c>
      <c r="S1112">
        <f t="shared" si="226"/>
        <v>0</v>
      </c>
      <c r="T1112">
        <f t="shared" si="227"/>
        <v>0</v>
      </c>
      <c r="U1112">
        <f t="shared" si="228"/>
        <v>0</v>
      </c>
      <c r="V1112">
        <f t="shared" si="229"/>
        <v>0</v>
      </c>
      <c r="W1112">
        <f t="shared" si="230"/>
        <v>0</v>
      </c>
      <c r="X1112">
        <f t="shared" si="231"/>
        <v>0</v>
      </c>
      <c r="Y1112">
        <f t="shared" si="232"/>
        <v>0</v>
      </c>
      <c r="Z1112">
        <f t="shared" si="233"/>
        <v>0</v>
      </c>
      <c r="AA1112">
        <f t="shared" si="234"/>
        <v>0</v>
      </c>
    </row>
    <row r="1113" spans="2:27">
      <c r="B1113" s="3">
        <v>43842</v>
      </c>
      <c r="C1113" t="str">
        <f>IF(AND(B1113&gt;='Calculation Sheet Crop 1'!$K$6,B1113&lt;='Calculation Sheet Crop 1'!$L$6),"Initial Stage",IF(AND(B1113+1&gt;'Calculation Sheet Crop 1'!$K$7,B1113&lt;='Calculation Sheet Crop 1'!$L$7),"Crop Development Phase",IF(AND(B1113+1&gt;'Calculation Sheet Crop 1'!$K$8,B1113&lt;'Calculation Sheet Crop 1'!$L$8+1),"Mid Season",IF(AND(B1113+1&gt;'Calculation Sheet Crop 1'!$K$9,B1113-1&lt;'Calculation Sheet Crop 1'!$L$9),"Late Season Stage",""))))</f>
        <v/>
      </c>
      <c r="D1113">
        <f>IF(MONTH(B1113)=1,'General Calculation'!$E$22,IF(MONTH(B1113)=2,'General Calculation'!$F$22,IF(MONTH(B1113)=3,'General Calculation'!$G$22,IF(MONTH(B1113)=4,'General Calculation'!$H$22,IF(MONTH(B1113)=5,'General Calculation'!$I$22,IF(MONTH(B1113)=6,'General Calculation'!$J$22,IF(MONTH(B1113)=7,'General Calculation'!$K$22,IF(MONTH(B1113)=8,'General Calculation'!$L$22,IF(MONTH(B1113)=9,'General Calculation'!$M$22,IF(MONTH(B1113)=10,'General Calculation'!$N$22,IF(MONTH(B1113)=11,'General Calculation'!$O$22,IF(MONTH(B1113)=12,'General Calculation'!$P$22,""))))))))))))</f>
        <v>5.07</v>
      </c>
      <c r="E1113" t="str">
        <f>IF(C1113="Initial Stage",'Calculation Sheet Crop 1'!$M$6,IF(C1113="Crop Development Phase",'Calculation Sheet Crop 1'!$M$7,IF(C1113="Mid Season",'Calculation Sheet Crop 1'!$M$8,IF(C1113="Late Season Stage",'Calculation Sheet Crop 1'!$M$9,""))))</f>
        <v/>
      </c>
      <c r="F1113">
        <f t="shared" si="222"/>
        <v>0</v>
      </c>
      <c r="P1113">
        <f t="shared" si="223"/>
        <v>0</v>
      </c>
      <c r="Q1113">
        <f t="shared" si="224"/>
        <v>0</v>
      </c>
      <c r="R1113">
        <f t="shared" si="225"/>
        <v>0</v>
      </c>
      <c r="S1113">
        <f t="shared" si="226"/>
        <v>0</v>
      </c>
      <c r="T1113">
        <f t="shared" si="227"/>
        <v>0</v>
      </c>
      <c r="U1113">
        <f t="shared" si="228"/>
        <v>0</v>
      </c>
      <c r="V1113">
        <f t="shared" si="229"/>
        <v>0</v>
      </c>
      <c r="W1113">
        <f t="shared" si="230"/>
        <v>0</v>
      </c>
      <c r="X1113">
        <f t="shared" si="231"/>
        <v>0</v>
      </c>
      <c r="Y1113">
        <f t="shared" si="232"/>
        <v>0</v>
      </c>
      <c r="Z1113">
        <f t="shared" si="233"/>
        <v>0</v>
      </c>
      <c r="AA1113">
        <f t="shared" si="234"/>
        <v>0</v>
      </c>
    </row>
    <row r="1114" spans="2:27">
      <c r="B1114" s="3">
        <v>43843</v>
      </c>
      <c r="C1114" t="str">
        <f>IF(AND(B1114&gt;='Calculation Sheet Crop 1'!$K$6,B1114&lt;='Calculation Sheet Crop 1'!$L$6),"Initial Stage",IF(AND(B1114+1&gt;'Calculation Sheet Crop 1'!$K$7,B1114&lt;='Calculation Sheet Crop 1'!$L$7),"Crop Development Phase",IF(AND(B1114+1&gt;'Calculation Sheet Crop 1'!$K$8,B1114&lt;'Calculation Sheet Crop 1'!$L$8+1),"Mid Season",IF(AND(B1114+1&gt;'Calculation Sheet Crop 1'!$K$9,B1114-1&lt;'Calculation Sheet Crop 1'!$L$9),"Late Season Stage",""))))</f>
        <v/>
      </c>
      <c r="D1114">
        <f>IF(MONTH(B1114)=1,'General Calculation'!$E$22,IF(MONTH(B1114)=2,'General Calculation'!$F$22,IF(MONTH(B1114)=3,'General Calculation'!$G$22,IF(MONTH(B1114)=4,'General Calculation'!$H$22,IF(MONTH(B1114)=5,'General Calculation'!$I$22,IF(MONTH(B1114)=6,'General Calculation'!$J$22,IF(MONTH(B1114)=7,'General Calculation'!$K$22,IF(MONTH(B1114)=8,'General Calculation'!$L$22,IF(MONTH(B1114)=9,'General Calculation'!$M$22,IF(MONTH(B1114)=10,'General Calculation'!$N$22,IF(MONTH(B1114)=11,'General Calculation'!$O$22,IF(MONTH(B1114)=12,'General Calculation'!$P$22,""))))))))))))</f>
        <v>5.07</v>
      </c>
      <c r="E1114" t="str">
        <f>IF(C1114="Initial Stage",'Calculation Sheet Crop 1'!$M$6,IF(C1114="Crop Development Phase",'Calculation Sheet Crop 1'!$M$7,IF(C1114="Mid Season",'Calculation Sheet Crop 1'!$M$8,IF(C1114="Late Season Stage",'Calculation Sheet Crop 1'!$M$9,""))))</f>
        <v/>
      </c>
      <c r="F1114">
        <f t="shared" si="222"/>
        <v>0</v>
      </c>
      <c r="P1114">
        <f t="shared" si="223"/>
        <v>0</v>
      </c>
      <c r="Q1114">
        <f t="shared" si="224"/>
        <v>0</v>
      </c>
      <c r="R1114">
        <f t="shared" si="225"/>
        <v>0</v>
      </c>
      <c r="S1114">
        <f t="shared" si="226"/>
        <v>0</v>
      </c>
      <c r="T1114">
        <f t="shared" si="227"/>
        <v>0</v>
      </c>
      <c r="U1114">
        <f t="shared" si="228"/>
        <v>0</v>
      </c>
      <c r="V1114">
        <f t="shared" si="229"/>
        <v>0</v>
      </c>
      <c r="W1114">
        <f t="shared" si="230"/>
        <v>0</v>
      </c>
      <c r="X1114">
        <f t="shared" si="231"/>
        <v>0</v>
      </c>
      <c r="Y1114">
        <f t="shared" si="232"/>
        <v>0</v>
      </c>
      <c r="Z1114">
        <f t="shared" si="233"/>
        <v>0</v>
      </c>
      <c r="AA1114">
        <f t="shared" si="234"/>
        <v>0</v>
      </c>
    </row>
    <row r="1115" spans="2:27">
      <c r="B1115" s="3">
        <v>43844</v>
      </c>
      <c r="C1115" t="str">
        <f>IF(AND(B1115&gt;='Calculation Sheet Crop 1'!$K$6,B1115&lt;='Calculation Sheet Crop 1'!$L$6),"Initial Stage",IF(AND(B1115+1&gt;'Calculation Sheet Crop 1'!$K$7,B1115&lt;='Calculation Sheet Crop 1'!$L$7),"Crop Development Phase",IF(AND(B1115+1&gt;'Calculation Sheet Crop 1'!$K$8,B1115&lt;'Calculation Sheet Crop 1'!$L$8+1),"Mid Season",IF(AND(B1115+1&gt;'Calculation Sheet Crop 1'!$K$9,B1115-1&lt;'Calculation Sheet Crop 1'!$L$9),"Late Season Stage",""))))</f>
        <v/>
      </c>
      <c r="D1115">
        <f>IF(MONTH(B1115)=1,'General Calculation'!$E$22,IF(MONTH(B1115)=2,'General Calculation'!$F$22,IF(MONTH(B1115)=3,'General Calculation'!$G$22,IF(MONTH(B1115)=4,'General Calculation'!$H$22,IF(MONTH(B1115)=5,'General Calculation'!$I$22,IF(MONTH(B1115)=6,'General Calculation'!$J$22,IF(MONTH(B1115)=7,'General Calculation'!$K$22,IF(MONTH(B1115)=8,'General Calculation'!$L$22,IF(MONTH(B1115)=9,'General Calculation'!$M$22,IF(MONTH(B1115)=10,'General Calculation'!$N$22,IF(MONTH(B1115)=11,'General Calculation'!$O$22,IF(MONTH(B1115)=12,'General Calculation'!$P$22,""))))))))))))</f>
        <v>5.07</v>
      </c>
      <c r="E1115" t="str">
        <f>IF(C1115="Initial Stage",'Calculation Sheet Crop 1'!$M$6,IF(C1115="Crop Development Phase",'Calculation Sheet Crop 1'!$M$7,IF(C1115="Mid Season",'Calculation Sheet Crop 1'!$M$8,IF(C1115="Late Season Stage",'Calculation Sheet Crop 1'!$M$9,""))))</f>
        <v/>
      </c>
      <c r="F1115">
        <f t="shared" si="222"/>
        <v>0</v>
      </c>
      <c r="P1115">
        <f t="shared" si="223"/>
        <v>0</v>
      </c>
      <c r="Q1115">
        <f t="shared" si="224"/>
        <v>0</v>
      </c>
      <c r="R1115">
        <f t="shared" si="225"/>
        <v>0</v>
      </c>
      <c r="S1115">
        <f t="shared" si="226"/>
        <v>0</v>
      </c>
      <c r="T1115">
        <f t="shared" si="227"/>
        <v>0</v>
      </c>
      <c r="U1115">
        <f t="shared" si="228"/>
        <v>0</v>
      </c>
      <c r="V1115">
        <f t="shared" si="229"/>
        <v>0</v>
      </c>
      <c r="W1115">
        <f t="shared" si="230"/>
        <v>0</v>
      </c>
      <c r="X1115">
        <f t="shared" si="231"/>
        <v>0</v>
      </c>
      <c r="Y1115">
        <f t="shared" si="232"/>
        <v>0</v>
      </c>
      <c r="Z1115">
        <f t="shared" si="233"/>
        <v>0</v>
      </c>
      <c r="AA1115">
        <f t="shared" si="234"/>
        <v>0</v>
      </c>
    </row>
    <row r="1116" spans="2:27">
      <c r="B1116" s="3">
        <v>43845</v>
      </c>
      <c r="C1116" t="str">
        <f>IF(AND(B1116&gt;='Calculation Sheet Crop 1'!$K$6,B1116&lt;='Calculation Sheet Crop 1'!$L$6),"Initial Stage",IF(AND(B1116+1&gt;'Calculation Sheet Crop 1'!$K$7,B1116&lt;='Calculation Sheet Crop 1'!$L$7),"Crop Development Phase",IF(AND(B1116+1&gt;'Calculation Sheet Crop 1'!$K$8,B1116&lt;'Calculation Sheet Crop 1'!$L$8+1),"Mid Season",IF(AND(B1116+1&gt;'Calculation Sheet Crop 1'!$K$9,B1116-1&lt;'Calculation Sheet Crop 1'!$L$9),"Late Season Stage",""))))</f>
        <v/>
      </c>
      <c r="D1116">
        <f>IF(MONTH(B1116)=1,'General Calculation'!$E$22,IF(MONTH(B1116)=2,'General Calculation'!$F$22,IF(MONTH(B1116)=3,'General Calculation'!$G$22,IF(MONTH(B1116)=4,'General Calculation'!$H$22,IF(MONTH(B1116)=5,'General Calculation'!$I$22,IF(MONTH(B1116)=6,'General Calculation'!$J$22,IF(MONTH(B1116)=7,'General Calculation'!$K$22,IF(MONTH(B1116)=8,'General Calculation'!$L$22,IF(MONTH(B1116)=9,'General Calculation'!$M$22,IF(MONTH(B1116)=10,'General Calculation'!$N$22,IF(MONTH(B1116)=11,'General Calculation'!$O$22,IF(MONTH(B1116)=12,'General Calculation'!$P$22,""))))))))))))</f>
        <v>5.07</v>
      </c>
      <c r="E1116" t="str">
        <f>IF(C1116="Initial Stage",'Calculation Sheet Crop 1'!$M$6,IF(C1116="Crop Development Phase",'Calculation Sheet Crop 1'!$M$7,IF(C1116="Mid Season",'Calculation Sheet Crop 1'!$M$8,IF(C1116="Late Season Stage",'Calculation Sheet Crop 1'!$M$9,""))))</f>
        <v/>
      </c>
      <c r="F1116">
        <f t="shared" si="222"/>
        <v>0</v>
      </c>
      <c r="P1116">
        <f t="shared" si="223"/>
        <v>0</v>
      </c>
      <c r="Q1116">
        <f t="shared" si="224"/>
        <v>0</v>
      </c>
      <c r="R1116">
        <f t="shared" si="225"/>
        <v>0</v>
      </c>
      <c r="S1116">
        <f t="shared" si="226"/>
        <v>0</v>
      </c>
      <c r="T1116">
        <f t="shared" si="227"/>
        <v>0</v>
      </c>
      <c r="U1116">
        <f t="shared" si="228"/>
        <v>0</v>
      </c>
      <c r="V1116">
        <f t="shared" si="229"/>
        <v>0</v>
      </c>
      <c r="W1116">
        <f t="shared" si="230"/>
        <v>0</v>
      </c>
      <c r="X1116">
        <f t="shared" si="231"/>
        <v>0</v>
      </c>
      <c r="Y1116">
        <f t="shared" si="232"/>
        <v>0</v>
      </c>
      <c r="Z1116">
        <f t="shared" si="233"/>
        <v>0</v>
      </c>
      <c r="AA1116">
        <f t="shared" si="234"/>
        <v>0</v>
      </c>
    </row>
    <row r="1117" spans="2:27">
      <c r="B1117" s="3">
        <v>43846</v>
      </c>
      <c r="C1117" t="str">
        <f>IF(AND(B1117&gt;='Calculation Sheet Crop 1'!$K$6,B1117&lt;='Calculation Sheet Crop 1'!$L$6),"Initial Stage",IF(AND(B1117+1&gt;'Calculation Sheet Crop 1'!$K$7,B1117&lt;='Calculation Sheet Crop 1'!$L$7),"Crop Development Phase",IF(AND(B1117+1&gt;'Calculation Sheet Crop 1'!$K$8,B1117&lt;'Calculation Sheet Crop 1'!$L$8+1),"Mid Season",IF(AND(B1117+1&gt;'Calculation Sheet Crop 1'!$K$9,B1117-1&lt;'Calculation Sheet Crop 1'!$L$9),"Late Season Stage",""))))</f>
        <v/>
      </c>
      <c r="D1117">
        <f>IF(MONTH(B1117)=1,'General Calculation'!$E$22,IF(MONTH(B1117)=2,'General Calculation'!$F$22,IF(MONTH(B1117)=3,'General Calculation'!$G$22,IF(MONTH(B1117)=4,'General Calculation'!$H$22,IF(MONTH(B1117)=5,'General Calculation'!$I$22,IF(MONTH(B1117)=6,'General Calculation'!$J$22,IF(MONTH(B1117)=7,'General Calculation'!$K$22,IF(MONTH(B1117)=8,'General Calculation'!$L$22,IF(MONTH(B1117)=9,'General Calculation'!$M$22,IF(MONTH(B1117)=10,'General Calculation'!$N$22,IF(MONTH(B1117)=11,'General Calculation'!$O$22,IF(MONTH(B1117)=12,'General Calculation'!$P$22,""))))))))))))</f>
        <v>5.07</v>
      </c>
      <c r="E1117" t="str">
        <f>IF(C1117="Initial Stage",'Calculation Sheet Crop 1'!$M$6,IF(C1117="Crop Development Phase",'Calculation Sheet Crop 1'!$M$7,IF(C1117="Mid Season",'Calculation Sheet Crop 1'!$M$8,IF(C1117="Late Season Stage",'Calculation Sheet Crop 1'!$M$9,""))))</f>
        <v/>
      </c>
      <c r="F1117">
        <f t="shared" si="222"/>
        <v>0</v>
      </c>
      <c r="P1117">
        <f t="shared" si="223"/>
        <v>0</v>
      </c>
      <c r="Q1117">
        <f t="shared" si="224"/>
        <v>0</v>
      </c>
      <c r="R1117">
        <f t="shared" si="225"/>
        <v>0</v>
      </c>
      <c r="S1117">
        <f t="shared" si="226"/>
        <v>0</v>
      </c>
      <c r="T1117">
        <f t="shared" si="227"/>
        <v>0</v>
      </c>
      <c r="U1117">
        <f t="shared" si="228"/>
        <v>0</v>
      </c>
      <c r="V1117">
        <f t="shared" si="229"/>
        <v>0</v>
      </c>
      <c r="W1117">
        <f t="shared" si="230"/>
        <v>0</v>
      </c>
      <c r="X1117">
        <f t="shared" si="231"/>
        <v>0</v>
      </c>
      <c r="Y1117">
        <f t="shared" si="232"/>
        <v>0</v>
      </c>
      <c r="Z1117">
        <f t="shared" si="233"/>
        <v>0</v>
      </c>
      <c r="AA1117">
        <f t="shared" si="234"/>
        <v>0</v>
      </c>
    </row>
    <row r="1118" spans="2:27">
      <c r="B1118" s="3">
        <v>43847</v>
      </c>
      <c r="C1118" t="str">
        <f>IF(AND(B1118&gt;='Calculation Sheet Crop 1'!$K$6,B1118&lt;='Calculation Sheet Crop 1'!$L$6),"Initial Stage",IF(AND(B1118+1&gt;'Calculation Sheet Crop 1'!$K$7,B1118&lt;='Calculation Sheet Crop 1'!$L$7),"Crop Development Phase",IF(AND(B1118+1&gt;'Calculation Sheet Crop 1'!$K$8,B1118&lt;'Calculation Sheet Crop 1'!$L$8+1),"Mid Season",IF(AND(B1118+1&gt;'Calculation Sheet Crop 1'!$K$9,B1118-1&lt;'Calculation Sheet Crop 1'!$L$9),"Late Season Stage",""))))</f>
        <v/>
      </c>
      <c r="D1118">
        <f>IF(MONTH(B1118)=1,'General Calculation'!$E$22,IF(MONTH(B1118)=2,'General Calculation'!$F$22,IF(MONTH(B1118)=3,'General Calculation'!$G$22,IF(MONTH(B1118)=4,'General Calculation'!$H$22,IF(MONTH(B1118)=5,'General Calculation'!$I$22,IF(MONTH(B1118)=6,'General Calculation'!$J$22,IF(MONTH(B1118)=7,'General Calculation'!$K$22,IF(MONTH(B1118)=8,'General Calculation'!$L$22,IF(MONTH(B1118)=9,'General Calculation'!$M$22,IF(MONTH(B1118)=10,'General Calculation'!$N$22,IF(MONTH(B1118)=11,'General Calculation'!$O$22,IF(MONTH(B1118)=12,'General Calculation'!$P$22,""))))))))))))</f>
        <v>5.07</v>
      </c>
      <c r="E1118" t="str">
        <f>IF(C1118="Initial Stage",'Calculation Sheet Crop 1'!$M$6,IF(C1118="Crop Development Phase",'Calculation Sheet Crop 1'!$M$7,IF(C1118="Mid Season",'Calculation Sheet Crop 1'!$M$8,IF(C1118="Late Season Stage",'Calculation Sheet Crop 1'!$M$9,""))))</f>
        <v/>
      </c>
      <c r="F1118">
        <f t="shared" si="222"/>
        <v>0</v>
      </c>
      <c r="P1118">
        <f t="shared" si="223"/>
        <v>0</v>
      </c>
      <c r="Q1118">
        <f t="shared" si="224"/>
        <v>0</v>
      </c>
      <c r="R1118">
        <f t="shared" si="225"/>
        <v>0</v>
      </c>
      <c r="S1118">
        <f t="shared" si="226"/>
        <v>0</v>
      </c>
      <c r="T1118">
        <f t="shared" si="227"/>
        <v>0</v>
      </c>
      <c r="U1118">
        <f t="shared" si="228"/>
        <v>0</v>
      </c>
      <c r="V1118">
        <f t="shared" si="229"/>
        <v>0</v>
      </c>
      <c r="W1118">
        <f t="shared" si="230"/>
        <v>0</v>
      </c>
      <c r="X1118">
        <f t="shared" si="231"/>
        <v>0</v>
      </c>
      <c r="Y1118">
        <f t="shared" si="232"/>
        <v>0</v>
      </c>
      <c r="Z1118">
        <f t="shared" si="233"/>
        <v>0</v>
      </c>
      <c r="AA1118">
        <f t="shared" si="234"/>
        <v>0</v>
      </c>
    </row>
    <row r="1119" spans="2:27">
      <c r="B1119" s="3">
        <v>43848</v>
      </c>
      <c r="C1119" t="str">
        <f>IF(AND(B1119&gt;='Calculation Sheet Crop 1'!$K$6,B1119&lt;='Calculation Sheet Crop 1'!$L$6),"Initial Stage",IF(AND(B1119+1&gt;'Calculation Sheet Crop 1'!$K$7,B1119&lt;='Calculation Sheet Crop 1'!$L$7),"Crop Development Phase",IF(AND(B1119+1&gt;'Calculation Sheet Crop 1'!$K$8,B1119&lt;'Calculation Sheet Crop 1'!$L$8+1),"Mid Season",IF(AND(B1119+1&gt;'Calculation Sheet Crop 1'!$K$9,B1119-1&lt;'Calculation Sheet Crop 1'!$L$9),"Late Season Stage",""))))</f>
        <v/>
      </c>
      <c r="D1119">
        <f>IF(MONTH(B1119)=1,'General Calculation'!$E$22,IF(MONTH(B1119)=2,'General Calculation'!$F$22,IF(MONTH(B1119)=3,'General Calculation'!$G$22,IF(MONTH(B1119)=4,'General Calculation'!$H$22,IF(MONTH(B1119)=5,'General Calculation'!$I$22,IF(MONTH(B1119)=6,'General Calculation'!$J$22,IF(MONTH(B1119)=7,'General Calculation'!$K$22,IF(MONTH(B1119)=8,'General Calculation'!$L$22,IF(MONTH(B1119)=9,'General Calculation'!$M$22,IF(MONTH(B1119)=10,'General Calculation'!$N$22,IF(MONTH(B1119)=11,'General Calculation'!$O$22,IF(MONTH(B1119)=12,'General Calculation'!$P$22,""))))))))))))</f>
        <v>5.07</v>
      </c>
      <c r="E1119" t="str">
        <f>IF(C1119="Initial Stage",'Calculation Sheet Crop 1'!$M$6,IF(C1119="Crop Development Phase",'Calculation Sheet Crop 1'!$M$7,IF(C1119="Mid Season",'Calculation Sheet Crop 1'!$M$8,IF(C1119="Late Season Stage",'Calculation Sheet Crop 1'!$M$9,""))))</f>
        <v/>
      </c>
      <c r="F1119">
        <f t="shared" si="222"/>
        <v>0</v>
      </c>
      <c r="P1119">
        <f t="shared" si="223"/>
        <v>0</v>
      </c>
      <c r="Q1119">
        <f t="shared" si="224"/>
        <v>0</v>
      </c>
      <c r="R1119">
        <f t="shared" si="225"/>
        <v>0</v>
      </c>
      <c r="S1119">
        <f t="shared" si="226"/>
        <v>0</v>
      </c>
      <c r="T1119">
        <f t="shared" si="227"/>
        <v>0</v>
      </c>
      <c r="U1119">
        <f t="shared" si="228"/>
        <v>0</v>
      </c>
      <c r="V1119">
        <f t="shared" si="229"/>
        <v>0</v>
      </c>
      <c r="W1119">
        <f t="shared" si="230"/>
        <v>0</v>
      </c>
      <c r="X1119">
        <f t="shared" si="231"/>
        <v>0</v>
      </c>
      <c r="Y1119">
        <f t="shared" si="232"/>
        <v>0</v>
      </c>
      <c r="Z1119">
        <f t="shared" si="233"/>
        <v>0</v>
      </c>
      <c r="AA1119">
        <f t="shared" si="234"/>
        <v>0</v>
      </c>
    </row>
    <row r="1120" spans="2:27">
      <c r="B1120" s="3">
        <v>43849</v>
      </c>
      <c r="C1120" t="str">
        <f>IF(AND(B1120&gt;='Calculation Sheet Crop 1'!$K$6,B1120&lt;='Calculation Sheet Crop 1'!$L$6),"Initial Stage",IF(AND(B1120+1&gt;'Calculation Sheet Crop 1'!$K$7,B1120&lt;='Calculation Sheet Crop 1'!$L$7),"Crop Development Phase",IF(AND(B1120+1&gt;'Calculation Sheet Crop 1'!$K$8,B1120&lt;'Calculation Sheet Crop 1'!$L$8+1),"Mid Season",IF(AND(B1120+1&gt;'Calculation Sheet Crop 1'!$K$9,B1120-1&lt;'Calculation Sheet Crop 1'!$L$9),"Late Season Stage",""))))</f>
        <v/>
      </c>
      <c r="D1120">
        <f>IF(MONTH(B1120)=1,'General Calculation'!$E$22,IF(MONTH(B1120)=2,'General Calculation'!$F$22,IF(MONTH(B1120)=3,'General Calculation'!$G$22,IF(MONTH(B1120)=4,'General Calculation'!$H$22,IF(MONTH(B1120)=5,'General Calculation'!$I$22,IF(MONTH(B1120)=6,'General Calculation'!$J$22,IF(MONTH(B1120)=7,'General Calculation'!$K$22,IF(MONTH(B1120)=8,'General Calculation'!$L$22,IF(MONTH(B1120)=9,'General Calculation'!$M$22,IF(MONTH(B1120)=10,'General Calculation'!$N$22,IF(MONTH(B1120)=11,'General Calculation'!$O$22,IF(MONTH(B1120)=12,'General Calculation'!$P$22,""))))))))))))</f>
        <v>5.07</v>
      </c>
      <c r="E1120" t="str">
        <f>IF(C1120="Initial Stage",'Calculation Sheet Crop 1'!$M$6,IF(C1120="Crop Development Phase",'Calculation Sheet Crop 1'!$M$7,IF(C1120="Mid Season",'Calculation Sheet Crop 1'!$M$8,IF(C1120="Late Season Stage",'Calculation Sheet Crop 1'!$M$9,""))))</f>
        <v/>
      </c>
      <c r="F1120">
        <f t="shared" si="222"/>
        <v>0</v>
      </c>
      <c r="P1120">
        <f t="shared" si="223"/>
        <v>0</v>
      </c>
      <c r="Q1120">
        <f t="shared" si="224"/>
        <v>0</v>
      </c>
      <c r="R1120">
        <f t="shared" si="225"/>
        <v>0</v>
      </c>
      <c r="S1120">
        <f t="shared" si="226"/>
        <v>0</v>
      </c>
      <c r="T1120">
        <f t="shared" si="227"/>
        <v>0</v>
      </c>
      <c r="U1120">
        <f t="shared" si="228"/>
        <v>0</v>
      </c>
      <c r="V1120">
        <f t="shared" si="229"/>
        <v>0</v>
      </c>
      <c r="W1120">
        <f t="shared" si="230"/>
        <v>0</v>
      </c>
      <c r="X1120">
        <f t="shared" si="231"/>
        <v>0</v>
      </c>
      <c r="Y1120">
        <f t="shared" si="232"/>
        <v>0</v>
      </c>
      <c r="Z1120">
        <f t="shared" si="233"/>
        <v>0</v>
      </c>
      <c r="AA1120">
        <f t="shared" si="234"/>
        <v>0</v>
      </c>
    </row>
    <row r="1121" spans="2:27">
      <c r="B1121" s="3">
        <v>43850</v>
      </c>
      <c r="C1121" t="str">
        <f>IF(AND(B1121&gt;='Calculation Sheet Crop 1'!$K$6,B1121&lt;='Calculation Sheet Crop 1'!$L$6),"Initial Stage",IF(AND(B1121+1&gt;'Calculation Sheet Crop 1'!$K$7,B1121&lt;='Calculation Sheet Crop 1'!$L$7),"Crop Development Phase",IF(AND(B1121+1&gt;'Calculation Sheet Crop 1'!$K$8,B1121&lt;'Calculation Sheet Crop 1'!$L$8+1),"Mid Season",IF(AND(B1121+1&gt;'Calculation Sheet Crop 1'!$K$9,B1121-1&lt;'Calculation Sheet Crop 1'!$L$9),"Late Season Stage",""))))</f>
        <v/>
      </c>
      <c r="D1121">
        <f>IF(MONTH(B1121)=1,'General Calculation'!$E$22,IF(MONTH(B1121)=2,'General Calculation'!$F$22,IF(MONTH(B1121)=3,'General Calculation'!$G$22,IF(MONTH(B1121)=4,'General Calculation'!$H$22,IF(MONTH(B1121)=5,'General Calculation'!$I$22,IF(MONTH(B1121)=6,'General Calculation'!$J$22,IF(MONTH(B1121)=7,'General Calculation'!$K$22,IF(MONTH(B1121)=8,'General Calculation'!$L$22,IF(MONTH(B1121)=9,'General Calculation'!$M$22,IF(MONTH(B1121)=10,'General Calculation'!$N$22,IF(MONTH(B1121)=11,'General Calculation'!$O$22,IF(MONTH(B1121)=12,'General Calculation'!$P$22,""))))))))))))</f>
        <v>5.07</v>
      </c>
      <c r="E1121" t="str">
        <f>IF(C1121="Initial Stage",'Calculation Sheet Crop 1'!$M$6,IF(C1121="Crop Development Phase",'Calculation Sheet Crop 1'!$M$7,IF(C1121="Mid Season",'Calculation Sheet Crop 1'!$M$8,IF(C1121="Late Season Stage",'Calculation Sheet Crop 1'!$M$9,""))))</f>
        <v/>
      </c>
      <c r="F1121">
        <f t="shared" si="222"/>
        <v>0</v>
      </c>
      <c r="P1121">
        <f t="shared" si="223"/>
        <v>0</v>
      </c>
      <c r="Q1121">
        <f t="shared" si="224"/>
        <v>0</v>
      </c>
      <c r="R1121">
        <f t="shared" si="225"/>
        <v>0</v>
      </c>
      <c r="S1121">
        <f t="shared" si="226"/>
        <v>0</v>
      </c>
      <c r="T1121">
        <f t="shared" si="227"/>
        <v>0</v>
      </c>
      <c r="U1121">
        <f t="shared" si="228"/>
        <v>0</v>
      </c>
      <c r="V1121">
        <f t="shared" si="229"/>
        <v>0</v>
      </c>
      <c r="W1121">
        <f t="shared" si="230"/>
        <v>0</v>
      </c>
      <c r="X1121">
        <f t="shared" si="231"/>
        <v>0</v>
      </c>
      <c r="Y1121">
        <f t="shared" si="232"/>
        <v>0</v>
      </c>
      <c r="Z1121">
        <f t="shared" si="233"/>
        <v>0</v>
      </c>
      <c r="AA1121">
        <f t="shared" si="234"/>
        <v>0</v>
      </c>
    </row>
    <row r="1122" spans="2:27">
      <c r="B1122" s="3">
        <v>43851</v>
      </c>
      <c r="C1122" t="str">
        <f>IF(AND(B1122&gt;='Calculation Sheet Crop 1'!$K$6,B1122&lt;='Calculation Sheet Crop 1'!$L$6),"Initial Stage",IF(AND(B1122+1&gt;'Calculation Sheet Crop 1'!$K$7,B1122&lt;='Calculation Sheet Crop 1'!$L$7),"Crop Development Phase",IF(AND(B1122+1&gt;'Calculation Sheet Crop 1'!$K$8,B1122&lt;'Calculation Sheet Crop 1'!$L$8+1),"Mid Season",IF(AND(B1122+1&gt;'Calculation Sheet Crop 1'!$K$9,B1122-1&lt;'Calculation Sheet Crop 1'!$L$9),"Late Season Stage",""))))</f>
        <v/>
      </c>
      <c r="D1122">
        <f>IF(MONTH(B1122)=1,'General Calculation'!$E$22,IF(MONTH(B1122)=2,'General Calculation'!$F$22,IF(MONTH(B1122)=3,'General Calculation'!$G$22,IF(MONTH(B1122)=4,'General Calculation'!$H$22,IF(MONTH(B1122)=5,'General Calculation'!$I$22,IF(MONTH(B1122)=6,'General Calculation'!$J$22,IF(MONTH(B1122)=7,'General Calculation'!$K$22,IF(MONTH(B1122)=8,'General Calculation'!$L$22,IF(MONTH(B1122)=9,'General Calculation'!$M$22,IF(MONTH(B1122)=10,'General Calculation'!$N$22,IF(MONTH(B1122)=11,'General Calculation'!$O$22,IF(MONTH(B1122)=12,'General Calculation'!$P$22,""))))))))))))</f>
        <v>5.07</v>
      </c>
      <c r="E1122" t="str">
        <f>IF(C1122="Initial Stage",'Calculation Sheet Crop 1'!$M$6,IF(C1122="Crop Development Phase",'Calculation Sheet Crop 1'!$M$7,IF(C1122="Mid Season",'Calculation Sheet Crop 1'!$M$8,IF(C1122="Late Season Stage",'Calculation Sheet Crop 1'!$M$9,""))))</f>
        <v/>
      </c>
      <c r="F1122">
        <f t="shared" si="222"/>
        <v>0</v>
      </c>
      <c r="P1122">
        <f t="shared" si="223"/>
        <v>0</v>
      </c>
      <c r="Q1122">
        <f t="shared" si="224"/>
        <v>0</v>
      </c>
      <c r="R1122">
        <f t="shared" si="225"/>
        <v>0</v>
      </c>
      <c r="S1122">
        <f t="shared" si="226"/>
        <v>0</v>
      </c>
      <c r="T1122">
        <f t="shared" si="227"/>
        <v>0</v>
      </c>
      <c r="U1122">
        <f t="shared" si="228"/>
        <v>0</v>
      </c>
      <c r="V1122">
        <f t="shared" si="229"/>
        <v>0</v>
      </c>
      <c r="W1122">
        <f t="shared" si="230"/>
        <v>0</v>
      </c>
      <c r="X1122">
        <f t="shared" si="231"/>
        <v>0</v>
      </c>
      <c r="Y1122">
        <f t="shared" si="232"/>
        <v>0</v>
      </c>
      <c r="Z1122">
        <f t="shared" si="233"/>
        <v>0</v>
      </c>
      <c r="AA1122">
        <f t="shared" si="234"/>
        <v>0</v>
      </c>
    </row>
    <row r="1123" spans="2:27">
      <c r="B1123" s="3">
        <v>43852</v>
      </c>
      <c r="C1123" t="str">
        <f>IF(AND(B1123&gt;='Calculation Sheet Crop 1'!$K$6,B1123&lt;='Calculation Sheet Crop 1'!$L$6),"Initial Stage",IF(AND(B1123+1&gt;'Calculation Sheet Crop 1'!$K$7,B1123&lt;='Calculation Sheet Crop 1'!$L$7),"Crop Development Phase",IF(AND(B1123+1&gt;'Calculation Sheet Crop 1'!$K$8,B1123&lt;'Calculation Sheet Crop 1'!$L$8+1),"Mid Season",IF(AND(B1123+1&gt;'Calculation Sheet Crop 1'!$K$9,B1123-1&lt;'Calculation Sheet Crop 1'!$L$9),"Late Season Stage",""))))</f>
        <v/>
      </c>
      <c r="D1123">
        <f>IF(MONTH(B1123)=1,'General Calculation'!$E$22,IF(MONTH(B1123)=2,'General Calculation'!$F$22,IF(MONTH(B1123)=3,'General Calculation'!$G$22,IF(MONTH(B1123)=4,'General Calculation'!$H$22,IF(MONTH(B1123)=5,'General Calculation'!$I$22,IF(MONTH(B1123)=6,'General Calculation'!$J$22,IF(MONTH(B1123)=7,'General Calculation'!$K$22,IF(MONTH(B1123)=8,'General Calculation'!$L$22,IF(MONTH(B1123)=9,'General Calculation'!$M$22,IF(MONTH(B1123)=10,'General Calculation'!$N$22,IF(MONTH(B1123)=11,'General Calculation'!$O$22,IF(MONTH(B1123)=12,'General Calculation'!$P$22,""))))))))))))</f>
        <v>5.07</v>
      </c>
      <c r="E1123" t="str">
        <f>IF(C1123="Initial Stage",'Calculation Sheet Crop 1'!$M$6,IF(C1123="Crop Development Phase",'Calculation Sheet Crop 1'!$M$7,IF(C1123="Mid Season",'Calculation Sheet Crop 1'!$M$8,IF(C1123="Late Season Stage",'Calculation Sheet Crop 1'!$M$9,""))))</f>
        <v/>
      </c>
      <c r="F1123">
        <f t="shared" si="222"/>
        <v>0</v>
      </c>
      <c r="P1123">
        <f t="shared" si="223"/>
        <v>0</v>
      </c>
      <c r="Q1123">
        <f t="shared" si="224"/>
        <v>0</v>
      </c>
      <c r="R1123">
        <f t="shared" si="225"/>
        <v>0</v>
      </c>
      <c r="S1123">
        <f t="shared" si="226"/>
        <v>0</v>
      </c>
      <c r="T1123">
        <f t="shared" si="227"/>
        <v>0</v>
      </c>
      <c r="U1123">
        <f t="shared" si="228"/>
        <v>0</v>
      </c>
      <c r="V1123">
        <f t="shared" si="229"/>
        <v>0</v>
      </c>
      <c r="W1123">
        <f t="shared" si="230"/>
        <v>0</v>
      </c>
      <c r="X1123">
        <f t="shared" si="231"/>
        <v>0</v>
      </c>
      <c r="Y1123">
        <f t="shared" si="232"/>
        <v>0</v>
      </c>
      <c r="Z1123">
        <f t="shared" si="233"/>
        <v>0</v>
      </c>
      <c r="AA1123">
        <f t="shared" si="234"/>
        <v>0</v>
      </c>
    </row>
    <row r="1124" spans="2:27">
      <c r="B1124" s="3">
        <v>43853</v>
      </c>
      <c r="C1124" t="str">
        <f>IF(AND(B1124&gt;='Calculation Sheet Crop 1'!$K$6,B1124&lt;='Calculation Sheet Crop 1'!$L$6),"Initial Stage",IF(AND(B1124+1&gt;'Calculation Sheet Crop 1'!$K$7,B1124&lt;='Calculation Sheet Crop 1'!$L$7),"Crop Development Phase",IF(AND(B1124+1&gt;'Calculation Sheet Crop 1'!$K$8,B1124&lt;'Calculation Sheet Crop 1'!$L$8+1),"Mid Season",IF(AND(B1124+1&gt;'Calculation Sheet Crop 1'!$K$9,B1124-1&lt;'Calculation Sheet Crop 1'!$L$9),"Late Season Stage",""))))</f>
        <v/>
      </c>
      <c r="D1124">
        <f>IF(MONTH(B1124)=1,'General Calculation'!$E$22,IF(MONTH(B1124)=2,'General Calculation'!$F$22,IF(MONTH(B1124)=3,'General Calculation'!$G$22,IF(MONTH(B1124)=4,'General Calculation'!$H$22,IF(MONTH(B1124)=5,'General Calculation'!$I$22,IF(MONTH(B1124)=6,'General Calculation'!$J$22,IF(MONTH(B1124)=7,'General Calculation'!$K$22,IF(MONTH(B1124)=8,'General Calculation'!$L$22,IF(MONTH(B1124)=9,'General Calculation'!$M$22,IF(MONTH(B1124)=10,'General Calculation'!$N$22,IF(MONTH(B1124)=11,'General Calculation'!$O$22,IF(MONTH(B1124)=12,'General Calculation'!$P$22,""))))))))))))</f>
        <v>5.07</v>
      </c>
      <c r="E1124" t="str">
        <f>IF(C1124="Initial Stage",'Calculation Sheet Crop 1'!$M$6,IF(C1124="Crop Development Phase",'Calculation Sheet Crop 1'!$M$7,IF(C1124="Mid Season",'Calculation Sheet Crop 1'!$M$8,IF(C1124="Late Season Stage",'Calculation Sheet Crop 1'!$M$9,""))))</f>
        <v/>
      </c>
      <c r="F1124">
        <f t="shared" si="222"/>
        <v>0</v>
      </c>
      <c r="P1124">
        <f t="shared" si="223"/>
        <v>0</v>
      </c>
      <c r="Q1124">
        <f t="shared" si="224"/>
        <v>0</v>
      </c>
      <c r="R1124">
        <f t="shared" si="225"/>
        <v>0</v>
      </c>
      <c r="S1124">
        <f t="shared" si="226"/>
        <v>0</v>
      </c>
      <c r="T1124">
        <f t="shared" si="227"/>
        <v>0</v>
      </c>
      <c r="U1124">
        <f t="shared" si="228"/>
        <v>0</v>
      </c>
      <c r="V1124">
        <f t="shared" si="229"/>
        <v>0</v>
      </c>
      <c r="W1124">
        <f t="shared" si="230"/>
        <v>0</v>
      </c>
      <c r="X1124">
        <f t="shared" si="231"/>
        <v>0</v>
      </c>
      <c r="Y1124">
        <f t="shared" si="232"/>
        <v>0</v>
      </c>
      <c r="Z1124">
        <f t="shared" si="233"/>
        <v>0</v>
      </c>
      <c r="AA1124">
        <f t="shared" si="234"/>
        <v>0</v>
      </c>
    </row>
    <row r="1125" spans="2:27">
      <c r="B1125" s="3">
        <v>43854</v>
      </c>
      <c r="C1125" t="str">
        <f>IF(AND(B1125&gt;='Calculation Sheet Crop 1'!$K$6,B1125&lt;='Calculation Sheet Crop 1'!$L$6),"Initial Stage",IF(AND(B1125+1&gt;'Calculation Sheet Crop 1'!$K$7,B1125&lt;='Calculation Sheet Crop 1'!$L$7),"Crop Development Phase",IF(AND(B1125+1&gt;'Calculation Sheet Crop 1'!$K$8,B1125&lt;'Calculation Sheet Crop 1'!$L$8+1),"Mid Season",IF(AND(B1125+1&gt;'Calculation Sheet Crop 1'!$K$9,B1125-1&lt;'Calculation Sheet Crop 1'!$L$9),"Late Season Stage",""))))</f>
        <v/>
      </c>
      <c r="D1125">
        <f>IF(MONTH(B1125)=1,'General Calculation'!$E$22,IF(MONTH(B1125)=2,'General Calculation'!$F$22,IF(MONTH(B1125)=3,'General Calculation'!$G$22,IF(MONTH(B1125)=4,'General Calculation'!$H$22,IF(MONTH(B1125)=5,'General Calculation'!$I$22,IF(MONTH(B1125)=6,'General Calculation'!$J$22,IF(MONTH(B1125)=7,'General Calculation'!$K$22,IF(MONTH(B1125)=8,'General Calculation'!$L$22,IF(MONTH(B1125)=9,'General Calculation'!$M$22,IF(MONTH(B1125)=10,'General Calculation'!$N$22,IF(MONTH(B1125)=11,'General Calculation'!$O$22,IF(MONTH(B1125)=12,'General Calculation'!$P$22,""))))))))))))</f>
        <v>5.07</v>
      </c>
      <c r="E1125" t="str">
        <f>IF(C1125="Initial Stage",'Calculation Sheet Crop 1'!$M$6,IF(C1125="Crop Development Phase",'Calculation Sheet Crop 1'!$M$7,IF(C1125="Mid Season",'Calculation Sheet Crop 1'!$M$8,IF(C1125="Late Season Stage",'Calculation Sheet Crop 1'!$M$9,""))))</f>
        <v/>
      </c>
      <c r="F1125">
        <f t="shared" si="222"/>
        <v>0</v>
      </c>
      <c r="P1125">
        <f t="shared" si="223"/>
        <v>0</v>
      </c>
      <c r="Q1125">
        <f t="shared" si="224"/>
        <v>0</v>
      </c>
      <c r="R1125">
        <f t="shared" si="225"/>
        <v>0</v>
      </c>
      <c r="S1125">
        <f t="shared" si="226"/>
        <v>0</v>
      </c>
      <c r="T1125">
        <f t="shared" si="227"/>
        <v>0</v>
      </c>
      <c r="U1125">
        <f t="shared" si="228"/>
        <v>0</v>
      </c>
      <c r="V1125">
        <f t="shared" si="229"/>
        <v>0</v>
      </c>
      <c r="W1125">
        <f t="shared" si="230"/>
        <v>0</v>
      </c>
      <c r="X1125">
        <f t="shared" si="231"/>
        <v>0</v>
      </c>
      <c r="Y1125">
        <f t="shared" si="232"/>
        <v>0</v>
      </c>
      <c r="Z1125">
        <f t="shared" si="233"/>
        <v>0</v>
      </c>
      <c r="AA1125">
        <f t="shared" si="234"/>
        <v>0</v>
      </c>
    </row>
    <row r="1126" spans="2:27">
      <c r="B1126" s="3">
        <v>43855</v>
      </c>
      <c r="C1126" t="str">
        <f>IF(AND(B1126&gt;='Calculation Sheet Crop 1'!$K$6,B1126&lt;='Calculation Sheet Crop 1'!$L$6),"Initial Stage",IF(AND(B1126+1&gt;'Calculation Sheet Crop 1'!$K$7,B1126&lt;='Calculation Sheet Crop 1'!$L$7),"Crop Development Phase",IF(AND(B1126+1&gt;'Calculation Sheet Crop 1'!$K$8,B1126&lt;'Calculation Sheet Crop 1'!$L$8+1),"Mid Season",IF(AND(B1126+1&gt;'Calculation Sheet Crop 1'!$K$9,B1126-1&lt;'Calculation Sheet Crop 1'!$L$9),"Late Season Stage",""))))</f>
        <v/>
      </c>
      <c r="D1126">
        <f>IF(MONTH(B1126)=1,'General Calculation'!$E$22,IF(MONTH(B1126)=2,'General Calculation'!$F$22,IF(MONTH(B1126)=3,'General Calculation'!$G$22,IF(MONTH(B1126)=4,'General Calculation'!$H$22,IF(MONTH(B1126)=5,'General Calculation'!$I$22,IF(MONTH(B1126)=6,'General Calculation'!$J$22,IF(MONTH(B1126)=7,'General Calculation'!$K$22,IF(MONTH(B1126)=8,'General Calculation'!$L$22,IF(MONTH(B1126)=9,'General Calculation'!$M$22,IF(MONTH(B1126)=10,'General Calculation'!$N$22,IF(MONTH(B1126)=11,'General Calculation'!$O$22,IF(MONTH(B1126)=12,'General Calculation'!$P$22,""))))))))))))</f>
        <v>5.07</v>
      </c>
      <c r="E1126" t="str">
        <f>IF(C1126="Initial Stage",'Calculation Sheet Crop 1'!$M$6,IF(C1126="Crop Development Phase",'Calculation Sheet Crop 1'!$M$7,IF(C1126="Mid Season",'Calculation Sheet Crop 1'!$M$8,IF(C1126="Late Season Stage",'Calculation Sheet Crop 1'!$M$9,""))))</f>
        <v/>
      </c>
      <c r="F1126">
        <f t="shared" si="222"/>
        <v>0</v>
      </c>
      <c r="P1126">
        <f t="shared" si="223"/>
        <v>0</v>
      </c>
      <c r="Q1126">
        <f t="shared" si="224"/>
        <v>0</v>
      </c>
      <c r="R1126">
        <f t="shared" si="225"/>
        <v>0</v>
      </c>
      <c r="S1126">
        <f t="shared" si="226"/>
        <v>0</v>
      </c>
      <c r="T1126">
        <f t="shared" si="227"/>
        <v>0</v>
      </c>
      <c r="U1126">
        <f t="shared" si="228"/>
        <v>0</v>
      </c>
      <c r="V1126">
        <f t="shared" si="229"/>
        <v>0</v>
      </c>
      <c r="W1126">
        <f t="shared" si="230"/>
        <v>0</v>
      </c>
      <c r="X1126">
        <f t="shared" si="231"/>
        <v>0</v>
      </c>
      <c r="Y1126">
        <f t="shared" si="232"/>
        <v>0</v>
      </c>
      <c r="Z1126">
        <f t="shared" si="233"/>
        <v>0</v>
      </c>
      <c r="AA1126">
        <f t="shared" si="234"/>
        <v>0</v>
      </c>
    </row>
    <row r="1127" spans="2:27">
      <c r="B1127" s="3">
        <v>43856</v>
      </c>
      <c r="C1127" t="str">
        <f>IF(AND(B1127&gt;='Calculation Sheet Crop 1'!$K$6,B1127&lt;='Calculation Sheet Crop 1'!$L$6),"Initial Stage",IF(AND(B1127+1&gt;'Calculation Sheet Crop 1'!$K$7,B1127&lt;='Calculation Sheet Crop 1'!$L$7),"Crop Development Phase",IF(AND(B1127+1&gt;'Calculation Sheet Crop 1'!$K$8,B1127&lt;'Calculation Sheet Crop 1'!$L$8+1),"Mid Season",IF(AND(B1127+1&gt;'Calculation Sheet Crop 1'!$K$9,B1127-1&lt;'Calculation Sheet Crop 1'!$L$9),"Late Season Stage",""))))</f>
        <v/>
      </c>
      <c r="D1127">
        <f>IF(MONTH(B1127)=1,'General Calculation'!$E$22,IF(MONTH(B1127)=2,'General Calculation'!$F$22,IF(MONTH(B1127)=3,'General Calculation'!$G$22,IF(MONTH(B1127)=4,'General Calculation'!$H$22,IF(MONTH(B1127)=5,'General Calculation'!$I$22,IF(MONTH(B1127)=6,'General Calculation'!$J$22,IF(MONTH(B1127)=7,'General Calculation'!$K$22,IF(MONTH(B1127)=8,'General Calculation'!$L$22,IF(MONTH(B1127)=9,'General Calculation'!$M$22,IF(MONTH(B1127)=10,'General Calculation'!$N$22,IF(MONTH(B1127)=11,'General Calculation'!$O$22,IF(MONTH(B1127)=12,'General Calculation'!$P$22,""))))))))))))</f>
        <v>5.07</v>
      </c>
      <c r="E1127" t="str">
        <f>IF(C1127="Initial Stage",'Calculation Sheet Crop 1'!$M$6,IF(C1127="Crop Development Phase",'Calculation Sheet Crop 1'!$M$7,IF(C1127="Mid Season",'Calculation Sheet Crop 1'!$M$8,IF(C1127="Late Season Stage",'Calculation Sheet Crop 1'!$M$9,""))))</f>
        <v/>
      </c>
      <c r="F1127">
        <f t="shared" si="222"/>
        <v>0</v>
      </c>
      <c r="P1127">
        <f t="shared" si="223"/>
        <v>0</v>
      </c>
      <c r="Q1127">
        <f t="shared" si="224"/>
        <v>0</v>
      </c>
      <c r="R1127">
        <f t="shared" si="225"/>
        <v>0</v>
      </c>
      <c r="S1127">
        <f t="shared" si="226"/>
        <v>0</v>
      </c>
      <c r="T1127">
        <f t="shared" si="227"/>
        <v>0</v>
      </c>
      <c r="U1127">
        <f t="shared" si="228"/>
        <v>0</v>
      </c>
      <c r="V1127">
        <f t="shared" si="229"/>
        <v>0</v>
      </c>
      <c r="W1127">
        <f t="shared" si="230"/>
        <v>0</v>
      </c>
      <c r="X1127">
        <f t="shared" si="231"/>
        <v>0</v>
      </c>
      <c r="Y1127">
        <f t="shared" si="232"/>
        <v>0</v>
      </c>
      <c r="Z1127">
        <f t="shared" si="233"/>
        <v>0</v>
      </c>
      <c r="AA1127">
        <f t="shared" si="234"/>
        <v>0</v>
      </c>
    </row>
    <row r="1128" spans="2:27">
      <c r="B1128" s="3">
        <v>43857</v>
      </c>
      <c r="C1128" t="str">
        <f>IF(AND(B1128&gt;='Calculation Sheet Crop 1'!$K$6,B1128&lt;='Calculation Sheet Crop 1'!$L$6),"Initial Stage",IF(AND(B1128+1&gt;'Calculation Sheet Crop 1'!$K$7,B1128&lt;='Calculation Sheet Crop 1'!$L$7),"Crop Development Phase",IF(AND(B1128+1&gt;'Calculation Sheet Crop 1'!$K$8,B1128&lt;'Calculation Sheet Crop 1'!$L$8+1),"Mid Season",IF(AND(B1128+1&gt;'Calculation Sheet Crop 1'!$K$9,B1128-1&lt;'Calculation Sheet Crop 1'!$L$9),"Late Season Stage",""))))</f>
        <v/>
      </c>
      <c r="D1128">
        <f>IF(MONTH(B1128)=1,'General Calculation'!$E$22,IF(MONTH(B1128)=2,'General Calculation'!$F$22,IF(MONTH(B1128)=3,'General Calculation'!$G$22,IF(MONTH(B1128)=4,'General Calculation'!$H$22,IF(MONTH(B1128)=5,'General Calculation'!$I$22,IF(MONTH(B1128)=6,'General Calculation'!$J$22,IF(MONTH(B1128)=7,'General Calculation'!$K$22,IF(MONTH(B1128)=8,'General Calculation'!$L$22,IF(MONTH(B1128)=9,'General Calculation'!$M$22,IF(MONTH(B1128)=10,'General Calculation'!$N$22,IF(MONTH(B1128)=11,'General Calculation'!$O$22,IF(MONTH(B1128)=12,'General Calculation'!$P$22,""))))))))))))</f>
        <v>5.07</v>
      </c>
      <c r="E1128" t="str">
        <f>IF(C1128="Initial Stage",'Calculation Sheet Crop 1'!$M$6,IF(C1128="Crop Development Phase",'Calculation Sheet Crop 1'!$M$7,IF(C1128="Mid Season",'Calculation Sheet Crop 1'!$M$8,IF(C1128="Late Season Stage",'Calculation Sheet Crop 1'!$M$9,""))))</f>
        <v/>
      </c>
      <c r="F1128">
        <f t="shared" si="222"/>
        <v>0</v>
      </c>
      <c r="P1128">
        <f t="shared" si="223"/>
        <v>0</v>
      </c>
      <c r="Q1128">
        <f t="shared" si="224"/>
        <v>0</v>
      </c>
      <c r="R1128">
        <f t="shared" si="225"/>
        <v>0</v>
      </c>
      <c r="S1128">
        <f t="shared" si="226"/>
        <v>0</v>
      </c>
      <c r="T1128">
        <f t="shared" si="227"/>
        <v>0</v>
      </c>
      <c r="U1128">
        <f t="shared" si="228"/>
        <v>0</v>
      </c>
      <c r="V1128">
        <f t="shared" si="229"/>
        <v>0</v>
      </c>
      <c r="W1128">
        <f t="shared" si="230"/>
        <v>0</v>
      </c>
      <c r="X1128">
        <f t="shared" si="231"/>
        <v>0</v>
      </c>
      <c r="Y1128">
        <f t="shared" si="232"/>
        <v>0</v>
      </c>
      <c r="Z1128">
        <f t="shared" si="233"/>
        <v>0</v>
      </c>
      <c r="AA1128">
        <f t="shared" si="234"/>
        <v>0</v>
      </c>
    </row>
    <row r="1129" spans="2:27">
      <c r="B1129" s="3">
        <v>43858</v>
      </c>
      <c r="C1129" t="str">
        <f>IF(AND(B1129&gt;='Calculation Sheet Crop 1'!$K$6,B1129&lt;='Calculation Sheet Crop 1'!$L$6),"Initial Stage",IF(AND(B1129+1&gt;'Calculation Sheet Crop 1'!$K$7,B1129&lt;='Calculation Sheet Crop 1'!$L$7),"Crop Development Phase",IF(AND(B1129+1&gt;'Calculation Sheet Crop 1'!$K$8,B1129&lt;'Calculation Sheet Crop 1'!$L$8+1),"Mid Season",IF(AND(B1129+1&gt;'Calculation Sheet Crop 1'!$K$9,B1129-1&lt;'Calculation Sheet Crop 1'!$L$9),"Late Season Stage",""))))</f>
        <v/>
      </c>
      <c r="D1129">
        <f>IF(MONTH(B1129)=1,'General Calculation'!$E$22,IF(MONTH(B1129)=2,'General Calculation'!$F$22,IF(MONTH(B1129)=3,'General Calculation'!$G$22,IF(MONTH(B1129)=4,'General Calculation'!$H$22,IF(MONTH(B1129)=5,'General Calculation'!$I$22,IF(MONTH(B1129)=6,'General Calculation'!$J$22,IF(MONTH(B1129)=7,'General Calculation'!$K$22,IF(MONTH(B1129)=8,'General Calculation'!$L$22,IF(MONTH(B1129)=9,'General Calculation'!$M$22,IF(MONTH(B1129)=10,'General Calculation'!$N$22,IF(MONTH(B1129)=11,'General Calculation'!$O$22,IF(MONTH(B1129)=12,'General Calculation'!$P$22,""))))))))))))</f>
        <v>5.07</v>
      </c>
      <c r="E1129" t="str">
        <f>IF(C1129="Initial Stage",'Calculation Sheet Crop 1'!$M$6,IF(C1129="Crop Development Phase",'Calculation Sheet Crop 1'!$M$7,IF(C1129="Mid Season",'Calculation Sheet Crop 1'!$M$8,IF(C1129="Late Season Stage",'Calculation Sheet Crop 1'!$M$9,""))))</f>
        <v/>
      </c>
      <c r="F1129">
        <f t="shared" si="222"/>
        <v>0</v>
      </c>
      <c r="P1129">
        <f t="shared" si="223"/>
        <v>0</v>
      </c>
      <c r="Q1129">
        <f t="shared" si="224"/>
        <v>0</v>
      </c>
      <c r="R1129">
        <f t="shared" si="225"/>
        <v>0</v>
      </c>
      <c r="S1129">
        <f t="shared" si="226"/>
        <v>0</v>
      </c>
      <c r="T1129">
        <f t="shared" si="227"/>
        <v>0</v>
      </c>
      <c r="U1129">
        <f t="shared" si="228"/>
        <v>0</v>
      </c>
      <c r="V1129">
        <f t="shared" si="229"/>
        <v>0</v>
      </c>
      <c r="W1129">
        <f t="shared" si="230"/>
        <v>0</v>
      </c>
      <c r="X1129">
        <f t="shared" si="231"/>
        <v>0</v>
      </c>
      <c r="Y1129">
        <f t="shared" si="232"/>
        <v>0</v>
      </c>
      <c r="Z1129">
        <f t="shared" si="233"/>
        <v>0</v>
      </c>
      <c r="AA1129">
        <f t="shared" si="234"/>
        <v>0</v>
      </c>
    </row>
    <row r="1130" spans="2:27">
      <c r="B1130" s="3">
        <v>43859</v>
      </c>
      <c r="C1130" t="str">
        <f>IF(AND(B1130&gt;='Calculation Sheet Crop 1'!$K$6,B1130&lt;='Calculation Sheet Crop 1'!$L$6),"Initial Stage",IF(AND(B1130+1&gt;'Calculation Sheet Crop 1'!$K$7,B1130&lt;='Calculation Sheet Crop 1'!$L$7),"Crop Development Phase",IF(AND(B1130+1&gt;'Calculation Sheet Crop 1'!$K$8,B1130&lt;'Calculation Sheet Crop 1'!$L$8+1),"Mid Season",IF(AND(B1130+1&gt;'Calculation Sheet Crop 1'!$K$9,B1130-1&lt;'Calculation Sheet Crop 1'!$L$9),"Late Season Stage",""))))</f>
        <v/>
      </c>
      <c r="D1130">
        <f>IF(MONTH(B1130)=1,'General Calculation'!$E$22,IF(MONTH(B1130)=2,'General Calculation'!$F$22,IF(MONTH(B1130)=3,'General Calculation'!$G$22,IF(MONTH(B1130)=4,'General Calculation'!$H$22,IF(MONTH(B1130)=5,'General Calculation'!$I$22,IF(MONTH(B1130)=6,'General Calculation'!$J$22,IF(MONTH(B1130)=7,'General Calculation'!$K$22,IF(MONTH(B1130)=8,'General Calculation'!$L$22,IF(MONTH(B1130)=9,'General Calculation'!$M$22,IF(MONTH(B1130)=10,'General Calculation'!$N$22,IF(MONTH(B1130)=11,'General Calculation'!$O$22,IF(MONTH(B1130)=12,'General Calculation'!$P$22,""))))))))))))</f>
        <v>5.07</v>
      </c>
      <c r="E1130" t="str">
        <f>IF(C1130="Initial Stage",'Calculation Sheet Crop 1'!$M$6,IF(C1130="Crop Development Phase",'Calculation Sheet Crop 1'!$M$7,IF(C1130="Mid Season",'Calculation Sheet Crop 1'!$M$8,IF(C1130="Late Season Stage",'Calculation Sheet Crop 1'!$M$9,""))))</f>
        <v/>
      </c>
      <c r="F1130">
        <f t="shared" si="222"/>
        <v>0</v>
      </c>
      <c r="P1130">
        <f t="shared" si="223"/>
        <v>0</v>
      </c>
      <c r="Q1130">
        <f t="shared" si="224"/>
        <v>0</v>
      </c>
      <c r="R1130">
        <f t="shared" si="225"/>
        <v>0</v>
      </c>
      <c r="S1130">
        <f t="shared" si="226"/>
        <v>0</v>
      </c>
      <c r="T1130">
        <f t="shared" si="227"/>
        <v>0</v>
      </c>
      <c r="U1130">
        <f t="shared" si="228"/>
        <v>0</v>
      </c>
      <c r="V1130">
        <f t="shared" si="229"/>
        <v>0</v>
      </c>
      <c r="W1130">
        <f t="shared" si="230"/>
        <v>0</v>
      </c>
      <c r="X1130">
        <f t="shared" si="231"/>
        <v>0</v>
      </c>
      <c r="Y1130">
        <f t="shared" si="232"/>
        <v>0</v>
      </c>
      <c r="Z1130">
        <f t="shared" si="233"/>
        <v>0</v>
      </c>
      <c r="AA1130">
        <f t="shared" si="234"/>
        <v>0</v>
      </c>
    </row>
    <row r="1131" spans="2:27">
      <c r="B1131" s="3">
        <v>43860</v>
      </c>
      <c r="C1131" t="str">
        <f>IF(AND(B1131&gt;='Calculation Sheet Crop 1'!$K$6,B1131&lt;='Calculation Sheet Crop 1'!$L$6),"Initial Stage",IF(AND(B1131+1&gt;'Calculation Sheet Crop 1'!$K$7,B1131&lt;='Calculation Sheet Crop 1'!$L$7),"Crop Development Phase",IF(AND(B1131+1&gt;'Calculation Sheet Crop 1'!$K$8,B1131&lt;'Calculation Sheet Crop 1'!$L$8+1),"Mid Season",IF(AND(B1131+1&gt;'Calculation Sheet Crop 1'!$K$9,B1131-1&lt;'Calculation Sheet Crop 1'!$L$9),"Late Season Stage",""))))</f>
        <v/>
      </c>
      <c r="D1131">
        <f>IF(MONTH(B1131)=1,'General Calculation'!$E$22,IF(MONTH(B1131)=2,'General Calculation'!$F$22,IF(MONTH(B1131)=3,'General Calculation'!$G$22,IF(MONTH(B1131)=4,'General Calculation'!$H$22,IF(MONTH(B1131)=5,'General Calculation'!$I$22,IF(MONTH(B1131)=6,'General Calculation'!$J$22,IF(MONTH(B1131)=7,'General Calculation'!$K$22,IF(MONTH(B1131)=8,'General Calculation'!$L$22,IF(MONTH(B1131)=9,'General Calculation'!$M$22,IF(MONTH(B1131)=10,'General Calculation'!$N$22,IF(MONTH(B1131)=11,'General Calculation'!$O$22,IF(MONTH(B1131)=12,'General Calculation'!$P$22,""))))))))))))</f>
        <v>5.07</v>
      </c>
      <c r="E1131" t="str">
        <f>IF(C1131="Initial Stage",'Calculation Sheet Crop 1'!$M$6,IF(C1131="Crop Development Phase",'Calculation Sheet Crop 1'!$M$7,IF(C1131="Mid Season",'Calculation Sheet Crop 1'!$M$8,IF(C1131="Late Season Stage",'Calculation Sheet Crop 1'!$M$9,""))))</f>
        <v/>
      </c>
      <c r="F1131">
        <f t="shared" si="222"/>
        <v>0</v>
      </c>
      <c r="P1131">
        <f t="shared" si="223"/>
        <v>0</v>
      </c>
      <c r="Q1131">
        <f t="shared" si="224"/>
        <v>0</v>
      </c>
      <c r="R1131">
        <f t="shared" si="225"/>
        <v>0</v>
      </c>
      <c r="S1131">
        <f t="shared" si="226"/>
        <v>0</v>
      </c>
      <c r="T1131">
        <f t="shared" si="227"/>
        <v>0</v>
      </c>
      <c r="U1131">
        <f t="shared" si="228"/>
        <v>0</v>
      </c>
      <c r="V1131">
        <f t="shared" si="229"/>
        <v>0</v>
      </c>
      <c r="W1131">
        <f t="shared" si="230"/>
        <v>0</v>
      </c>
      <c r="X1131">
        <f t="shared" si="231"/>
        <v>0</v>
      </c>
      <c r="Y1131">
        <f t="shared" si="232"/>
        <v>0</v>
      </c>
      <c r="Z1131">
        <f t="shared" si="233"/>
        <v>0</v>
      </c>
      <c r="AA1131">
        <f t="shared" si="234"/>
        <v>0</v>
      </c>
    </row>
    <row r="1132" spans="2:27">
      <c r="B1132" s="3">
        <v>43861</v>
      </c>
      <c r="C1132" t="str">
        <f>IF(AND(B1132&gt;='Calculation Sheet Crop 1'!$K$6,B1132&lt;='Calculation Sheet Crop 1'!$L$6),"Initial Stage",IF(AND(B1132+1&gt;'Calculation Sheet Crop 1'!$K$7,B1132&lt;='Calculation Sheet Crop 1'!$L$7),"Crop Development Phase",IF(AND(B1132+1&gt;'Calculation Sheet Crop 1'!$K$8,B1132&lt;'Calculation Sheet Crop 1'!$L$8+1),"Mid Season",IF(AND(B1132+1&gt;'Calculation Sheet Crop 1'!$K$9,B1132-1&lt;'Calculation Sheet Crop 1'!$L$9),"Late Season Stage",""))))</f>
        <v/>
      </c>
      <c r="D1132">
        <f>IF(MONTH(B1132)=1,'General Calculation'!$E$22,IF(MONTH(B1132)=2,'General Calculation'!$F$22,IF(MONTH(B1132)=3,'General Calculation'!$G$22,IF(MONTH(B1132)=4,'General Calculation'!$H$22,IF(MONTH(B1132)=5,'General Calculation'!$I$22,IF(MONTH(B1132)=6,'General Calculation'!$J$22,IF(MONTH(B1132)=7,'General Calculation'!$K$22,IF(MONTH(B1132)=8,'General Calculation'!$L$22,IF(MONTH(B1132)=9,'General Calculation'!$M$22,IF(MONTH(B1132)=10,'General Calculation'!$N$22,IF(MONTH(B1132)=11,'General Calculation'!$O$22,IF(MONTH(B1132)=12,'General Calculation'!$P$22,""))))))))))))</f>
        <v>5.07</v>
      </c>
      <c r="E1132" t="str">
        <f>IF(C1132="Initial Stage",'Calculation Sheet Crop 1'!$M$6,IF(C1132="Crop Development Phase",'Calculation Sheet Crop 1'!$M$7,IF(C1132="Mid Season",'Calculation Sheet Crop 1'!$M$8,IF(C1132="Late Season Stage",'Calculation Sheet Crop 1'!$M$9,""))))</f>
        <v/>
      </c>
      <c r="F1132">
        <f t="shared" si="222"/>
        <v>0</v>
      </c>
      <c r="P1132">
        <f t="shared" si="223"/>
        <v>0</v>
      </c>
      <c r="Q1132">
        <f t="shared" si="224"/>
        <v>0</v>
      </c>
      <c r="R1132">
        <f t="shared" si="225"/>
        <v>0</v>
      </c>
      <c r="S1132">
        <f t="shared" si="226"/>
        <v>0</v>
      </c>
      <c r="T1132">
        <f t="shared" si="227"/>
        <v>0</v>
      </c>
      <c r="U1132">
        <f t="shared" si="228"/>
        <v>0</v>
      </c>
      <c r="V1132">
        <f t="shared" si="229"/>
        <v>0</v>
      </c>
      <c r="W1132">
        <f t="shared" si="230"/>
        <v>0</v>
      </c>
      <c r="X1132">
        <f t="shared" si="231"/>
        <v>0</v>
      </c>
      <c r="Y1132">
        <f t="shared" si="232"/>
        <v>0</v>
      </c>
      <c r="Z1132">
        <f t="shared" si="233"/>
        <v>0</v>
      </c>
      <c r="AA1132">
        <f t="shared" si="234"/>
        <v>0</v>
      </c>
    </row>
    <row r="1133" spans="2:27">
      <c r="B1133" s="3">
        <v>43862</v>
      </c>
      <c r="C1133" t="str">
        <f>IF(AND(B1133&gt;='Calculation Sheet Crop 1'!$K$6,B1133&lt;='Calculation Sheet Crop 1'!$L$6),"Initial Stage",IF(AND(B1133+1&gt;'Calculation Sheet Crop 1'!$K$7,B1133&lt;='Calculation Sheet Crop 1'!$L$7),"Crop Development Phase",IF(AND(B1133+1&gt;'Calculation Sheet Crop 1'!$K$8,B1133&lt;'Calculation Sheet Crop 1'!$L$8+1),"Mid Season",IF(AND(B1133+1&gt;'Calculation Sheet Crop 1'!$K$9,B1133-1&lt;'Calculation Sheet Crop 1'!$L$9),"Late Season Stage",""))))</f>
        <v/>
      </c>
      <c r="D1133">
        <f>IF(MONTH(B1133)=1,'General Calculation'!$E$22,IF(MONTH(B1133)=2,'General Calculation'!$F$22,IF(MONTH(B1133)=3,'General Calculation'!$G$22,IF(MONTH(B1133)=4,'General Calculation'!$H$22,IF(MONTH(B1133)=5,'General Calculation'!$I$22,IF(MONTH(B1133)=6,'General Calculation'!$J$22,IF(MONTH(B1133)=7,'General Calculation'!$K$22,IF(MONTH(B1133)=8,'General Calculation'!$L$22,IF(MONTH(B1133)=9,'General Calculation'!$M$22,IF(MONTH(B1133)=10,'General Calculation'!$N$22,IF(MONTH(B1133)=11,'General Calculation'!$O$22,IF(MONTH(B1133)=12,'General Calculation'!$P$22,""))))))))))))</f>
        <v>5.3892000000000007</v>
      </c>
      <c r="E1133" t="str">
        <f>IF(C1133="Initial Stage",'Calculation Sheet Crop 1'!$M$6,IF(C1133="Crop Development Phase",'Calculation Sheet Crop 1'!$M$7,IF(C1133="Mid Season",'Calculation Sheet Crop 1'!$M$8,IF(C1133="Late Season Stage",'Calculation Sheet Crop 1'!$M$9,""))))</f>
        <v/>
      </c>
      <c r="F1133">
        <f t="shared" si="222"/>
        <v>0</v>
      </c>
      <c r="P1133">
        <f t="shared" si="223"/>
        <v>0</v>
      </c>
      <c r="Q1133">
        <f t="shared" si="224"/>
        <v>0</v>
      </c>
      <c r="R1133">
        <f t="shared" si="225"/>
        <v>0</v>
      </c>
      <c r="S1133">
        <f t="shared" si="226"/>
        <v>0</v>
      </c>
      <c r="T1133">
        <f t="shared" si="227"/>
        <v>0</v>
      </c>
      <c r="U1133">
        <f t="shared" si="228"/>
        <v>0</v>
      </c>
      <c r="V1133">
        <f t="shared" si="229"/>
        <v>0</v>
      </c>
      <c r="W1133">
        <f t="shared" si="230"/>
        <v>0</v>
      </c>
      <c r="X1133">
        <f t="shared" si="231"/>
        <v>0</v>
      </c>
      <c r="Y1133">
        <f t="shared" si="232"/>
        <v>0</v>
      </c>
      <c r="Z1133">
        <f t="shared" si="233"/>
        <v>0</v>
      </c>
      <c r="AA1133">
        <f t="shared" si="234"/>
        <v>0</v>
      </c>
    </row>
    <row r="1134" spans="2:27">
      <c r="B1134" s="3">
        <v>43863</v>
      </c>
      <c r="C1134" t="str">
        <f>IF(AND(B1134&gt;='Calculation Sheet Crop 1'!$K$6,B1134&lt;='Calculation Sheet Crop 1'!$L$6),"Initial Stage",IF(AND(B1134+1&gt;'Calculation Sheet Crop 1'!$K$7,B1134&lt;='Calculation Sheet Crop 1'!$L$7),"Crop Development Phase",IF(AND(B1134+1&gt;'Calculation Sheet Crop 1'!$K$8,B1134&lt;'Calculation Sheet Crop 1'!$L$8+1),"Mid Season",IF(AND(B1134+1&gt;'Calculation Sheet Crop 1'!$K$9,B1134-1&lt;'Calculation Sheet Crop 1'!$L$9),"Late Season Stage",""))))</f>
        <v/>
      </c>
      <c r="D1134">
        <f>IF(MONTH(B1134)=1,'General Calculation'!$E$22,IF(MONTH(B1134)=2,'General Calculation'!$F$22,IF(MONTH(B1134)=3,'General Calculation'!$G$22,IF(MONTH(B1134)=4,'General Calculation'!$H$22,IF(MONTH(B1134)=5,'General Calculation'!$I$22,IF(MONTH(B1134)=6,'General Calculation'!$J$22,IF(MONTH(B1134)=7,'General Calculation'!$K$22,IF(MONTH(B1134)=8,'General Calculation'!$L$22,IF(MONTH(B1134)=9,'General Calculation'!$M$22,IF(MONTH(B1134)=10,'General Calculation'!$N$22,IF(MONTH(B1134)=11,'General Calculation'!$O$22,IF(MONTH(B1134)=12,'General Calculation'!$P$22,""))))))))))))</f>
        <v>5.3892000000000007</v>
      </c>
      <c r="E1134" t="str">
        <f>IF(C1134="Initial Stage",'Calculation Sheet Crop 1'!$M$6,IF(C1134="Crop Development Phase",'Calculation Sheet Crop 1'!$M$7,IF(C1134="Mid Season",'Calculation Sheet Crop 1'!$M$8,IF(C1134="Late Season Stage",'Calculation Sheet Crop 1'!$M$9,""))))</f>
        <v/>
      </c>
      <c r="F1134">
        <f t="shared" si="222"/>
        <v>0</v>
      </c>
      <c r="P1134">
        <f t="shared" si="223"/>
        <v>0</v>
      </c>
      <c r="Q1134">
        <f t="shared" si="224"/>
        <v>0</v>
      </c>
      <c r="R1134">
        <f t="shared" si="225"/>
        <v>0</v>
      </c>
      <c r="S1134">
        <f t="shared" si="226"/>
        <v>0</v>
      </c>
      <c r="T1134">
        <f t="shared" si="227"/>
        <v>0</v>
      </c>
      <c r="U1134">
        <f t="shared" si="228"/>
        <v>0</v>
      </c>
      <c r="V1134">
        <f t="shared" si="229"/>
        <v>0</v>
      </c>
      <c r="W1134">
        <f t="shared" si="230"/>
        <v>0</v>
      </c>
      <c r="X1134">
        <f t="shared" si="231"/>
        <v>0</v>
      </c>
      <c r="Y1134">
        <f t="shared" si="232"/>
        <v>0</v>
      </c>
      <c r="Z1134">
        <f t="shared" si="233"/>
        <v>0</v>
      </c>
      <c r="AA1134">
        <f t="shared" si="234"/>
        <v>0</v>
      </c>
    </row>
    <row r="1135" spans="2:27">
      <c r="B1135" s="3">
        <v>43864</v>
      </c>
      <c r="C1135" t="str">
        <f>IF(AND(B1135&gt;='Calculation Sheet Crop 1'!$K$6,B1135&lt;='Calculation Sheet Crop 1'!$L$6),"Initial Stage",IF(AND(B1135+1&gt;'Calculation Sheet Crop 1'!$K$7,B1135&lt;='Calculation Sheet Crop 1'!$L$7),"Crop Development Phase",IF(AND(B1135+1&gt;'Calculation Sheet Crop 1'!$K$8,B1135&lt;'Calculation Sheet Crop 1'!$L$8+1),"Mid Season",IF(AND(B1135+1&gt;'Calculation Sheet Crop 1'!$K$9,B1135-1&lt;'Calculation Sheet Crop 1'!$L$9),"Late Season Stage",""))))</f>
        <v/>
      </c>
      <c r="D1135">
        <f>IF(MONTH(B1135)=1,'General Calculation'!$E$22,IF(MONTH(B1135)=2,'General Calculation'!$F$22,IF(MONTH(B1135)=3,'General Calculation'!$G$22,IF(MONTH(B1135)=4,'General Calculation'!$H$22,IF(MONTH(B1135)=5,'General Calculation'!$I$22,IF(MONTH(B1135)=6,'General Calculation'!$J$22,IF(MONTH(B1135)=7,'General Calculation'!$K$22,IF(MONTH(B1135)=8,'General Calculation'!$L$22,IF(MONTH(B1135)=9,'General Calculation'!$M$22,IF(MONTH(B1135)=10,'General Calculation'!$N$22,IF(MONTH(B1135)=11,'General Calculation'!$O$22,IF(MONTH(B1135)=12,'General Calculation'!$P$22,""))))))))))))</f>
        <v>5.3892000000000007</v>
      </c>
      <c r="E1135" t="str">
        <f>IF(C1135="Initial Stage",'Calculation Sheet Crop 1'!$M$6,IF(C1135="Crop Development Phase",'Calculation Sheet Crop 1'!$M$7,IF(C1135="Mid Season",'Calculation Sheet Crop 1'!$M$8,IF(C1135="Late Season Stage",'Calculation Sheet Crop 1'!$M$9,""))))</f>
        <v/>
      </c>
      <c r="F1135">
        <f t="shared" si="222"/>
        <v>0</v>
      </c>
      <c r="P1135">
        <f t="shared" si="223"/>
        <v>0</v>
      </c>
      <c r="Q1135">
        <f t="shared" si="224"/>
        <v>0</v>
      </c>
      <c r="R1135">
        <f t="shared" si="225"/>
        <v>0</v>
      </c>
      <c r="S1135">
        <f t="shared" si="226"/>
        <v>0</v>
      </c>
      <c r="T1135">
        <f t="shared" si="227"/>
        <v>0</v>
      </c>
      <c r="U1135">
        <f t="shared" si="228"/>
        <v>0</v>
      </c>
      <c r="V1135">
        <f t="shared" si="229"/>
        <v>0</v>
      </c>
      <c r="W1135">
        <f t="shared" si="230"/>
        <v>0</v>
      </c>
      <c r="X1135">
        <f t="shared" si="231"/>
        <v>0</v>
      </c>
      <c r="Y1135">
        <f t="shared" si="232"/>
        <v>0</v>
      </c>
      <c r="Z1135">
        <f t="shared" si="233"/>
        <v>0</v>
      </c>
      <c r="AA1135">
        <f t="shared" si="234"/>
        <v>0</v>
      </c>
    </row>
    <row r="1136" spans="2:27">
      <c r="B1136" s="3">
        <v>43865</v>
      </c>
      <c r="C1136" t="str">
        <f>IF(AND(B1136&gt;='Calculation Sheet Crop 1'!$K$6,B1136&lt;='Calculation Sheet Crop 1'!$L$6),"Initial Stage",IF(AND(B1136+1&gt;'Calculation Sheet Crop 1'!$K$7,B1136&lt;='Calculation Sheet Crop 1'!$L$7),"Crop Development Phase",IF(AND(B1136+1&gt;'Calculation Sheet Crop 1'!$K$8,B1136&lt;'Calculation Sheet Crop 1'!$L$8+1),"Mid Season",IF(AND(B1136+1&gt;'Calculation Sheet Crop 1'!$K$9,B1136-1&lt;'Calculation Sheet Crop 1'!$L$9),"Late Season Stage",""))))</f>
        <v/>
      </c>
      <c r="D1136">
        <f>IF(MONTH(B1136)=1,'General Calculation'!$E$22,IF(MONTH(B1136)=2,'General Calculation'!$F$22,IF(MONTH(B1136)=3,'General Calculation'!$G$22,IF(MONTH(B1136)=4,'General Calculation'!$H$22,IF(MONTH(B1136)=5,'General Calculation'!$I$22,IF(MONTH(B1136)=6,'General Calculation'!$J$22,IF(MONTH(B1136)=7,'General Calculation'!$K$22,IF(MONTH(B1136)=8,'General Calculation'!$L$22,IF(MONTH(B1136)=9,'General Calculation'!$M$22,IF(MONTH(B1136)=10,'General Calculation'!$N$22,IF(MONTH(B1136)=11,'General Calculation'!$O$22,IF(MONTH(B1136)=12,'General Calculation'!$P$22,""))))))))))))</f>
        <v>5.3892000000000007</v>
      </c>
      <c r="E1136" t="str">
        <f>IF(C1136="Initial Stage",'Calculation Sheet Crop 1'!$M$6,IF(C1136="Crop Development Phase",'Calculation Sheet Crop 1'!$M$7,IF(C1136="Mid Season",'Calculation Sheet Crop 1'!$M$8,IF(C1136="Late Season Stage",'Calculation Sheet Crop 1'!$M$9,""))))</f>
        <v/>
      </c>
      <c r="F1136">
        <f t="shared" si="222"/>
        <v>0</v>
      </c>
      <c r="P1136">
        <f t="shared" si="223"/>
        <v>0</v>
      </c>
      <c r="Q1136">
        <f t="shared" si="224"/>
        <v>0</v>
      </c>
      <c r="R1136">
        <f t="shared" si="225"/>
        <v>0</v>
      </c>
      <c r="S1136">
        <f t="shared" si="226"/>
        <v>0</v>
      </c>
      <c r="T1136">
        <f t="shared" si="227"/>
        <v>0</v>
      </c>
      <c r="U1136">
        <f t="shared" si="228"/>
        <v>0</v>
      </c>
      <c r="V1136">
        <f t="shared" si="229"/>
        <v>0</v>
      </c>
      <c r="W1136">
        <f t="shared" si="230"/>
        <v>0</v>
      </c>
      <c r="X1136">
        <f t="shared" si="231"/>
        <v>0</v>
      </c>
      <c r="Y1136">
        <f t="shared" si="232"/>
        <v>0</v>
      </c>
      <c r="Z1136">
        <f t="shared" si="233"/>
        <v>0</v>
      </c>
      <c r="AA1136">
        <f t="shared" si="234"/>
        <v>0</v>
      </c>
    </row>
    <row r="1137" spans="2:27">
      <c r="B1137" s="3">
        <v>43866</v>
      </c>
      <c r="C1137" t="str">
        <f>IF(AND(B1137&gt;='Calculation Sheet Crop 1'!$K$6,B1137&lt;='Calculation Sheet Crop 1'!$L$6),"Initial Stage",IF(AND(B1137+1&gt;'Calculation Sheet Crop 1'!$K$7,B1137&lt;='Calculation Sheet Crop 1'!$L$7),"Crop Development Phase",IF(AND(B1137+1&gt;'Calculation Sheet Crop 1'!$K$8,B1137&lt;'Calculation Sheet Crop 1'!$L$8+1),"Mid Season",IF(AND(B1137+1&gt;'Calculation Sheet Crop 1'!$K$9,B1137-1&lt;'Calculation Sheet Crop 1'!$L$9),"Late Season Stage",""))))</f>
        <v/>
      </c>
      <c r="D1137">
        <f>IF(MONTH(B1137)=1,'General Calculation'!$E$22,IF(MONTH(B1137)=2,'General Calculation'!$F$22,IF(MONTH(B1137)=3,'General Calculation'!$G$22,IF(MONTH(B1137)=4,'General Calculation'!$H$22,IF(MONTH(B1137)=5,'General Calculation'!$I$22,IF(MONTH(B1137)=6,'General Calculation'!$J$22,IF(MONTH(B1137)=7,'General Calculation'!$K$22,IF(MONTH(B1137)=8,'General Calculation'!$L$22,IF(MONTH(B1137)=9,'General Calculation'!$M$22,IF(MONTH(B1137)=10,'General Calculation'!$N$22,IF(MONTH(B1137)=11,'General Calculation'!$O$22,IF(MONTH(B1137)=12,'General Calculation'!$P$22,""))))))))))))</f>
        <v>5.3892000000000007</v>
      </c>
      <c r="E1137" t="str">
        <f>IF(C1137="Initial Stage",'Calculation Sheet Crop 1'!$M$6,IF(C1137="Crop Development Phase",'Calculation Sheet Crop 1'!$M$7,IF(C1137="Mid Season",'Calculation Sheet Crop 1'!$M$8,IF(C1137="Late Season Stage",'Calculation Sheet Crop 1'!$M$9,""))))</f>
        <v/>
      </c>
      <c r="F1137">
        <f t="shared" si="222"/>
        <v>0</v>
      </c>
      <c r="P1137">
        <f t="shared" si="223"/>
        <v>0</v>
      </c>
      <c r="Q1137">
        <f t="shared" si="224"/>
        <v>0</v>
      </c>
      <c r="R1137">
        <f t="shared" si="225"/>
        <v>0</v>
      </c>
      <c r="S1137">
        <f t="shared" si="226"/>
        <v>0</v>
      </c>
      <c r="T1137">
        <f t="shared" si="227"/>
        <v>0</v>
      </c>
      <c r="U1137">
        <f t="shared" si="228"/>
        <v>0</v>
      </c>
      <c r="V1137">
        <f t="shared" si="229"/>
        <v>0</v>
      </c>
      <c r="W1137">
        <f t="shared" si="230"/>
        <v>0</v>
      </c>
      <c r="X1137">
        <f t="shared" si="231"/>
        <v>0</v>
      </c>
      <c r="Y1137">
        <f t="shared" si="232"/>
        <v>0</v>
      </c>
      <c r="Z1137">
        <f t="shared" si="233"/>
        <v>0</v>
      </c>
      <c r="AA1137">
        <f t="shared" si="234"/>
        <v>0</v>
      </c>
    </row>
    <row r="1138" spans="2:27">
      <c r="B1138" s="3">
        <v>43867</v>
      </c>
      <c r="C1138" t="str">
        <f>IF(AND(B1138&gt;='Calculation Sheet Crop 1'!$K$6,B1138&lt;='Calculation Sheet Crop 1'!$L$6),"Initial Stage",IF(AND(B1138+1&gt;'Calculation Sheet Crop 1'!$K$7,B1138&lt;='Calculation Sheet Crop 1'!$L$7),"Crop Development Phase",IF(AND(B1138+1&gt;'Calculation Sheet Crop 1'!$K$8,B1138&lt;'Calculation Sheet Crop 1'!$L$8+1),"Mid Season",IF(AND(B1138+1&gt;'Calculation Sheet Crop 1'!$K$9,B1138-1&lt;'Calculation Sheet Crop 1'!$L$9),"Late Season Stage",""))))</f>
        <v/>
      </c>
      <c r="D1138">
        <f>IF(MONTH(B1138)=1,'General Calculation'!$E$22,IF(MONTH(B1138)=2,'General Calculation'!$F$22,IF(MONTH(B1138)=3,'General Calculation'!$G$22,IF(MONTH(B1138)=4,'General Calculation'!$H$22,IF(MONTH(B1138)=5,'General Calculation'!$I$22,IF(MONTH(B1138)=6,'General Calculation'!$J$22,IF(MONTH(B1138)=7,'General Calculation'!$K$22,IF(MONTH(B1138)=8,'General Calculation'!$L$22,IF(MONTH(B1138)=9,'General Calculation'!$M$22,IF(MONTH(B1138)=10,'General Calculation'!$N$22,IF(MONTH(B1138)=11,'General Calculation'!$O$22,IF(MONTH(B1138)=12,'General Calculation'!$P$22,""))))))))))))</f>
        <v>5.3892000000000007</v>
      </c>
      <c r="E1138" t="str">
        <f>IF(C1138="Initial Stage",'Calculation Sheet Crop 1'!$M$6,IF(C1138="Crop Development Phase",'Calculation Sheet Crop 1'!$M$7,IF(C1138="Mid Season",'Calculation Sheet Crop 1'!$M$8,IF(C1138="Late Season Stage",'Calculation Sheet Crop 1'!$M$9,""))))</f>
        <v/>
      </c>
      <c r="F1138">
        <f t="shared" si="222"/>
        <v>0</v>
      </c>
      <c r="P1138">
        <f t="shared" si="223"/>
        <v>0</v>
      </c>
      <c r="Q1138">
        <f t="shared" si="224"/>
        <v>0</v>
      </c>
      <c r="R1138">
        <f t="shared" si="225"/>
        <v>0</v>
      </c>
      <c r="S1138">
        <f t="shared" si="226"/>
        <v>0</v>
      </c>
      <c r="T1138">
        <f t="shared" si="227"/>
        <v>0</v>
      </c>
      <c r="U1138">
        <f t="shared" si="228"/>
        <v>0</v>
      </c>
      <c r="V1138">
        <f t="shared" si="229"/>
        <v>0</v>
      </c>
      <c r="W1138">
        <f t="shared" si="230"/>
        <v>0</v>
      </c>
      <c r="X1138">
        <f t="shared" si="231"/>
        <v>0</v>
      </c>
      <c r="Y1138">
        <f t="shared" si="232"/>
        <v>0</v>
      </c>
      <c r="Z1138">
        <f t="shared" si="233"/>
        <v>0</v>
      </c>
      <c r="AA1138">
        <f t="shared" si="234"/>
        <v>0</v>
      </c>
    </row>
    <row r="1139" spans="2:27">
      <c r="B1139" s="3">
        <v>43868</v>
      </c>
      <c r="C1139" t="str">
        <f>IF(AND(B1139&gt;='Calculation Sheet Crop 1'!$K$6,B1139&lt;='Calculation Sheet Crop 1'!$L$6),"Initial Stage",IF(AND(B1139+1&gt;'Calculation Sheet Crop 1'!$K$7,B1139&lt;='Calculation Sheet Crop 1'!$L$7),"Crop Development Phase",IF(AND(B1139+1&gt;'Calculation Sheet Crop 1'!$K$8,B1139&lt;'Calculation Sheet Crop 1'!$L$8+1),"Mid Season",IF(AND(B1139+1&gt;'Calculation Sheet Crop 1'!$K$9,B1139-1&lt;'Calculation Sheet Crop 1'!$L$9),"Late Season Stage",""))))</f>
        <v/>
      </c>
      <c r="D1139">
        <f>IF(MONTH(B1139)=1,'General Calculation'!$E$22,IF(MONTH(B1139)=2,'General Calculation'!$F$22,IF(MONTH(B1139)=3,'General Calculation'!$G$22,IF(MONTH(B1139)=4,'General Calculation'!$H$22,IF(MONTH(B1139)=5,'General Calculation'!$I$22,IF(MONTH(B1139)=6,'General Calculation'!$J$22,IF(MONTH(B1139)=7,'General Calculation'!$K$22,IF(MONTH(B1139)=8,'General Calculation'!$L$22,IF(MONTH(B1139)=9,'General Calculation'!$M$22,IF(MONTH(B1139)=10,'General Calculation'!$N$22,IF(MONTH(B1139)=11,'General Calculation'!$O$22,IF(MONTH(B1139)=12,'General Calculation'!$P$22,""))))))))))))</f>
        <v>5.3892000000000007</v>
      </c>
      <c r="E1139" t="str">
        <f>IF(C1139="Initial Stage",'Calculation Sheet Crop 1'!$M$6,IF(C1139="Crop Development Phase",'Calculation Sheet Crop 1'!$M$7,IF(C1139="Mid Season",'Calculation Sheet Crop 1'!$M$8,IF(C1139="Late Season Stage",'Calculation Sheet Crop 1'!$M$9,""))))</f>
        <v/>
      </c>
      <c r="F1139">
        <f t="shared" si="222"/>
        <v>0</v>
      </c>
      <c r="P1139">
        <f t="shared" si="223"/>
        <v>0</v>
      </c>
      <c r="Q1139">
        <f t="shared" si="224"/>
        <v>0</v>
      </c>
      <c r="R1139">
        <f t="shared" si="225"/>
        <v>0</v>
      </c>
      <c r="S1139">
        <f t="shared" si="226"/>
        <v>0</v>
      </c>
      <c r="T1139">
        <f t="shared" si="227"/>
        <v>0</v>
      </c>
      <c r="U1139">
        <f t="shared" si="228"/>
        <v>0</v>
      </c>
      <c r="V1139">
        <f t="shared" si="229"/>
        <v>0</v>
      </c>
      <c r="W1139">
        <f t="shared" si="230"/>
        <v>0</v>
      </c>
      <c r="X1139">
        <f t="shared" si="231"/>
        <v>0</v>
      </c>
      <c r="Y1139">
        <f t="shared" si="232"/>
        <v>0</v>
      </c>
      <c r="Z1139">
        <f t="shared" si="233"/>
        <v>0</v>
      </c>
      <c r="AA1139">
        <f t="shared" si="234"/>
        <v>0</v>
      </c>
    </row>
    <row r="1140" spans="2:27">
      <c r="B1140" s="3">
        <v>43869</v>
      </c>
      <c r="C1140" t="str">
        <f>IF(AND(B1140&gt;='Calculation Sheet Crop 1'!$K$6,B1140&lt;='Calculation Sheet Crop 1'!$L$6),"Initial Stage",IF(AND(B1140+1&gt;'Calculation Sheet Crop 1'!$K$7,B1140&lt;='Calculation Sheet Crop 1'!$L$7),"Crop Development Phase",IF(AND(B1140+1&gt;'Calculation Sheet Crop 1'!$K$8,B1140&lt;'Calculation Sheet Crop 1'!$L$8+1),"Mid Season",IF(AND(B1140+1&gt;'Calculation Sheet Crop 1'!$K$9,B1140-1&lt;'Calculation Sheet Crop 1'!$L$9),"Late Season Stage",""))))</f>
        <v/>
      </c>
      <c r="D1140">
        <f>IF(MONTH(B1140)=1,'General Calculation'!$E$22,IF(MONTH(B1140)=2,'General Calculation'!$F$22,IF(MONTH(B1140)=3,'General Calculation'!$G$22,IF(MONTH(B1140)=4,'General Calculation'!$H$22,IF(MONTH(B1140)=5,'General Calculation'!$I$22,IF(MONTH(B1140)=6,'General Calculation'!$J$22,IF(MONTH(B1140)=7,'General Calculation'!$K$22,IF(MONTH(B1140)=8,'General Calculation'!$L$22,IF(MONTH(B1140)=9,'General Calculation'!$M$22,IF(MONTH(B1140)=10,'General Calculation'!$N$22,IF(MONTH(B1140)=11,'General Calculation'!$O$22,IF(MONTH(B1140)=12,'General Calculation'!$P$22,""))))))))))))</f>
        <v>5.3892000000000007</v>
      </c>
      <c r="E1140" t="str">
        <f>IF(C1140="Initial Stage",'Calculation Sheet Crop 1'!$M$6,IF(C1140="Crop Development Phase",'Calculation Sheet Crop 1'!$M$7,IF(C1140="Mid Season",'Calculation Sheet Crop 1'!$M$8,IF(C1140="Late Season Stage",'Calculation Sheet Crop 1'!$M$9,""))))</f>
        <v/>
      </c>
      <c r="F1140">
        <f t="shared" si="222"/>
        <v>0</v>
      </c>
      <c r="P1140">
        <f t="shared" si="223"/>
        <v>0</v>
      </c>
      <c r="Q1140">
        <f t="shared" si="224"/>
        <v>0</v>
      </c>
      <c r="R1140">
        <f t="shared" si="225"/>
        <v>0</v>
      </c>
      <c r="S1140">
        <f t="shared" si="226"/>
        <v>0</v>
      </c>
      <c r="T1140">
        <f t="shared" si="227"/>
        <v>0</v>
      </c>
      <c r="U1140">
        <f t="shared" si="228"/>
        <v>0</v>
      </c>
      <c r="V1140">
        <f t="shared" si="229"/>
        <v>0</v>
      </c>
      <c r="W1140">
        <f t="shared" si="230"/>
        <v>0</v>
      </c>
      <c r="X1140">
        <f t="shared" si="231"/>
        <v>0</v>
      </c>
      <c r="Y1140">
        <f t="shared" si="232"/>
        <v>0</v>
      </c>
      <c r="Z1140">
        <f t="shared" si="233"/>
        <v>0</v>
      </c>
      <c r="AA1140">
        <f t="shared" si="234"/>
        <v>0</v>
      </c>
    </row>
    <row r="1141" spans="2:27">
      <c r="B1141" s="3">
        <v>43870</v>
      </c>
      <c r="C1141" t="str">
        <f>IF(AND(B1141&gt;='Calculation Sheet Crop 1'!$K$6,B1141&lt;='Calculation Sheet Crop 1'!$L$6),"Initial Stage",IF(AND(B1141+1&gt;'Calculation Sheet Crop 1'!$K$7,B1141&lt;='Calculation Sheet Crop 1'!$L$7),"Crop Development Phase",IF(AND(B1141+1&gt;'Calculation Sheet Crop 1'!$K$8,B1141&lt;'Calculation Sheet Crop 1'!$L$8+1),"Mid Season",IF(AND(B1141+1&gt;'Calculation Sheet Crop 1'!$K$9,B1141-1&lt;'Calculation Sheet Crop 1'!$L$9),"Late Season Stage",""))))</f>
        <v/>
      </c>
      <c r="D1141">
        <f>IF(MONTH(B1141)=1,'General Calculation'!$E$22,IF(MONTH(B1141)=2,'General Calculation'!$F$22,IF(MONTH(B1141)=3,'General Calculation'!$G$22,IF(MONTH(B1141)=4,'General Calculation'!$H$22,IF(MONTH(B1141)=5,'General Calculation'!$I$22,IF(MONTH(B1141)=6,'General Calculation'!$J$22,IF(MONTH(B1141)=7,'General Calculation'!$K$22,IF(MONTH(B1141)=8,'General Calculation'!$L$22,IF(MONTH(B1141)=9,'General Calculation'!$M$22,IF(MONTH(B1141)=10,'General Calculation'!$N$22,IF(MONTH(B1141)=11,'General Calculation'!$O$22,IF(MONTH(B1141)=12,'General Calculation'!$P$22,""))))))))))))</f>
        <v>5.3892000000000007</v>
      </c>
      <c r="E1141" t="str">
        <f>IF(C1141="Initial Stage",'Calculation Sheet Crop 1'!$M$6,IF(C1141="Crop Development Phase",'Calculation Sheet Crop 1'!$M$7,IF(C1141="Mid Season",'Calculation Sheet Crop 1'!$M$8,IF(C1141="Late Season Stage",'Calculation Sheet Crop 1'!$M$9,""))))</f>
        <v/>
      </c>
      <c r="F1141">
        <f t="shared" si="222"/>
        <v>0</v>
      </c>
      <c r="P1141">
        <f t="shared" si="223"/>
        <v>0</v>
      </c>
      <c r="Q1141">
        <f t="shared" si="224"/>
        <v>0</v>
      </c>
      <c r="R1141">
        <f t="shared" si="225"/>
        <v>0</v>
      </c>
      <c r="S1141">
        <f t="shared" si="226"/>
        <v>0</v>
      </c>
      <c r="T1141">
        <f t="shared" si="227"/>
        <v>0</v>
      </c>
      <c r="U1141">
        <f t="shared" si="228"/>
        <v>0</v>
      </c>
      <c r="V1141">
        <f t="shared" si="229"/>
        <v>0</v>
      </c>
      <c r="W1141">
        <f t="shared" si="230"/>
        <v>0</v>
      </c>
      <c r="X1141">
        <f t="shared" si="231"/>
        <v>0</v>
      </c>
      <c r="Y1141">
        <f t="shared" si="232"/>
        <v>0</v>
      </c>
      <c r="Z1141">
        <f t="shared" si="233"/>
        <v>0</v>
      </c>
      <c r="AA1141">
        <f t="shared" si="234"/>
        <v>0</v>
      </c>
    </row>
    <row r="1142" spans="2:27">
      <c r="B1142" s="3">
        <v>43871</v>
      </c>
      <c r="C1142" t="str">
        <f>IF(AND(B1142&gt;='Calculation Sheet Crop 1'!$K$6,B1142&lt;='Calculation Sheet Crop 1'!$L$6),"Initial Stage",IF(AND(B1142+1&gt;'Calculation Sheet Crop 1'!$K$7,B1142&lt;='Calculation Sheet Crop 1'!$L$7),"Crop Development Phase",IF(AND(B1142+1&gt;'Calculation Sheet Crop 1'!$K$8,B1142&lt;'Calculation Sheet Crop 1'!$L$8+1),"Mid Season",IF(AND(B1142+1&gt;'Calculation Sheet Crop 1'!$K$9,B1142-1&lt;'Calculation Sheet Crop 1'!$L$9),"Late Season Stage",""))))</f>
        <v/>
      </c>
      <c r="D1142">
        <f>IF(MONTH(B1142)=1,'General Calculation'!$E$22,IF(MONTH(B1142)=2,'General Calculation'!$F$22,IF(MONTH(B1142)=3,'General Calculation'!$G$22,IF(MONTH(B1142)=4,'General Calculation'!$H$22,IF(MONTH(B1142)=5,'General Calculation'!$I$22,IF(MONTH(B1142)=6,'General Calculation'!$J$22,IF(MONTH(B1142)=7,'General Calculation'!$K$22,IF(MONTH(B1142)=8,'General Calculation'!$L$22,IF(MONTH(B1142)=9,'General Calculation'!$M$22,IF(MONTH(B1142)=10,'General Calculation'!$N$22,IF(MONTH(B1142)=11,'General Calculation'!$O$22,IF(MONTH(B1142)=12,'General Calculation'!$P$22,""))))))))))))</f>
        <v>5.3892000000000007</v>
      </c>
      <c r="E1142" t="str">
        <f>IF(C1142="Initial Stage",'Calculation Sheet Crop 1'!$M$6,IF(C1142="Crop Development Phase",'Calculation Sheet Crop 1'!$M$7,IF(C1142="Mid Season",'Calculation Sheet Crop 1'!$M$8,IF(C1142="Late Season Stage",'Calculation Sheet Crop 1'!$M$9,""))))</f>
        <v/>
      </c>
      <c r="F1142">
        <f t="shared" si="222"/>
        <v>0</v>
      </c>
      <c r="P1142">
        <f t="shared" si="223"/>
        <v>0</v>
      </c>
      <c r="Q1142">
        <f t="shared" si="224"/>
        <v>0</v>
      </c>
      <c r="R1142">
        <f t="shared" si="225"/>
        <v>0</v>
      </c>
      <c r="S1142">
        <f t="shared" si="226"/>
        <v>0</v>
      </c>
      <c r="T1142">
        <f t="shared" si="227"/>
        <v>0</v>
      </c>
      <c r="U1142">
        <f t="shared" si="228"/>
        <v>0</v>
      </c>
      <c r="V1142">
        <f t="shared" si="229"/>
        <v>0</v>
      </c>
      <c r="W1142">
        <f t="shared" si="230"/>
        <v>0</v>
      </c>
      <c r="X1142">
        <f t="shared" si="231"/>
        <v>0</v>
      </c>
      <c r="Y1142">
        <f t="shared" si="232"/>
        <v>0</v>
      </c>
      <c r="Z1142">
        <f t="shared" si="233"/>
        <v>0</v>
      </c>
      <c r="AA1142">
        <f t="shared" si="234"/>
        <v>0</v>
      </c>
    </row>
    <row r="1143" spans="2:27">
      <c r="B1143" s="3">
        <v>43872</v>
      </c>
      <c r="C1143" t="str">
        <f>IF(AND(B1143&gt;='Calculation Sheet Crop 1'!$K$6,B1143&lt;='Calculation Sheet Crop 1'!$L$6),"Initial Stage",IF(AND(B1143+1&gt;'Calculation Sheet Crop 1'!$K$7,B1143&lt;='Calculation Sheet Crop 1'!$L$7),"Crop Development Phase",IF(AND(B1143+1&gt;'Calculation Sheet Crop 1'!$K$8,B1143&lt;'Calculation Sheet Crop 1'!$L$8+1),"Mid Season",IF(AND(B1143+1&gt;'Calculation Sheet Crop 1'!$K$9,B1143-1&lt;'Calculation Sheet Crop 1'!$L$9),"Late Season Stage",""))))</f>
        <v/>
      </c>
      <c r="D1143">
        <f>IF(MONTH(B1143)=1,'General Calculation'!$E$22,IF(MONTH(B1143)=2,'General Calculation'!$F$22,IF(MONTH(B1143)=3,'General Calculation'!$G$22,IF(MONTH(B1143)=4,'General Calculation'!$H$22,IF(MONTH(B1143)=5,'General Calculation'!$I$22,IF(MONTH(B1143)=6,'General Calculation'!$J$22,IF(MONTH(B1143)=7,'General Calculation'!$K$22,IF(MONTH(B1143)=8,'General Calculation'!$L$22,IF(MONTH(B1143)=9,'General Calculation'!$M$22,IF(MONTH(B1143)=10,'General Calculation'!$N$22,IF(MONTH(B1143)=11,'General Calculation'!$O$22,IF(MONTH(B1143)=12,'General Calculation'!$P$22,""))))))))))))</f>
        <v>5.3892000000000007</v>
      </c>
      <c r="E1143" t="str">
        <f>IF(C1143="Initial Stage",'Calculation Sheet Crop 1'!$M$6,IF(C1143="Crop Development Phase",'Calculation Sheet Crop 1'!$M$7,IF(C1143="Mid Season",'Calculation Sheet Crop 1'!$M$8,IF(C1143="Late Season Stage",'Calculation Sheet Crop 1'!$M$9,""))))</f>
        <v/>
      </c>
      <c r="F1143">
        <f t="shared" si="222"/>
        <v>0</v>
      </c>
      <c r="P1143">
        <f t="shared" si="223"/>
        <v>0</v>
      </c>
      <c r="Q1143">
        <f t="shared" si="224"/>
        <v>0</v>
      </c>
      <c r="R1143">
        <f t="shared" si="225"/>
        <v>0</v>
      </c>
      <c r="S1143">
        <f t="shared" si="226"/>
        <v>0</v>
      </c>
      <c r="T1143">
        <f t="shared" si="227"/>
        <v>0</v>
      </c>
      <c r="U1143">
        <f t="shared" si="228"/>
        <v>0</v>
      </c>
      <c r="V1143">
        <f t="shared" si="229"/>
        <v>0</v>
      </c>
      <c r="W1143">
        <f t="shared" si="230"/>
        <v>0</v>
      </c>
      <c r="X1143">
        <f t="shared" si="231"/>
        <v>0</v>
      </c>
      <c r="Y1143">
        <f t="shared" si="232"/>
        <v>0</v>
      </c>
      <c r="Z1143">
        <f t="shared" si="233"/>
        <v>0</v>
      </c>
      <c r="AA1143">
        <f t="shared" si="234"/>
        <v>0</v>
      </c>
    </row>
    <row r="1144" spans="2:27">
      <c r="B1144" s="3">
        <v>43873</v>
      </c>
      <c r="C1144" t="str">
        <f>IF(AND(B1144&gt;='Calculation Sheet Crop 1'!$K$6,B1144&lt;='Calculation Sheet Crop 1'!$L$6),"Initial Stage",IF(AND(B1144+1&gt;'Calculation Sheet Crop 1'!$K$7,B1144&lt;='Calculation Sheet Crop 1'!$L$7),"Crop Development Phase",IF(AND(B1144+1&gt;'Calculation Sheet Crop 1'!$K$8,B1144&lt;'Calculation Sheet Crop 1'!$L$8+1),"Mid Season",IF(AND(B1144+1&gt;'Calculation Sheet Crop 1'!$K$9,B1144-1&lt;'Calculation Sheet Crop 1'!$L$9),"Late Season Stage",""))))</f>
        <v/>
      </c>
      <c r="D1144">
        <f>IF(MONTH(B1144)=1,'General Calculation'!$E$22,IF(MONTH(B1144)=2,'General Calculation'!$F$22,IF(MONTH(B1144)=3,'General Calculation'!$G$22,IF(MONTH(B1144)=4,'General Calculation'!$H$22,IF(MONTH(B1144)=5,'General Calculation'!$I$22,IF(MONTH(B1144)=6,'General Calculation'!$J$22,IF(MONTH(B1144)=7,'General Calculation'!$K$22,IF(MONTH(B1144)=8,'General Calculation'!$L$22,IF(MONTH(B1144)=9,'General Calculation'!$M$22,IF(MONTH(B1144)=10,'General Calculation'!$N$22,IF(MONTH(B1144)=11,'General Calculation'!$O$22,IF(MONTH(B1144)=12,'General Calculation'!$P$22,""))))))))))))</f>
        <v>5.3892000000000007</v>
      </c>
      <c r="E1144" t="str">
        <f>IF(C1144="Initial Stage",'Calculation Sheet Crop 1'!$M$6,IF(C1144="Crop Development Phase",'Calculation Sheet Crop 1'!$M$7,IF(C1144="Mid Season",'Calculation Sheet Crop 1'!$M$8,IF(C1144="Late Season Stage",'Calculation Sheet Crop 1'!$M$9,""))))</f>
        <v/>
      </c>
      <c r="F1144">
        <f t="shared" si="222"/>
        <v>0</v>
      </c>
      <c r="P1144">
        <f t="shared" si="223"/>
        <v>0</v>
      </c>
      <c r="Q1144">
        <f t="shared" si="224"/>
        <v>0</v>
      </c>
      <c r="R1144">
        <f t="shared" si="225"/>
        <v>0</v>
      </c>
      <c r="S1144">
        <f t="shared" si="226"/>
        <v>0</v>
      </c>
      <c r="T1144">
        <f t="shared" si="227"/>
        <v>0</v>
      </c>
      <c r="U1144">
        <f t="shared" si="228"/>
        <v>0</v>
      </c>
      <c r="V1144">
        <f t="shared" si="229"/>
        <v>0</v>
      </c>
      <c r="W1144">
        <f t="shared" si="230"/>
        <v>0</v>
      </c>
      <c r="X1144">
        <f t="shared" si="231"/>
        <v>0</v>
      </c>
      <c r="Y1144">
        <f t="shared" si="232"/>
        <v>0</v>
      </c>
      <c r="Z1144">
        <f t="shared" si="233"/>
        <v>0</v>
      </c>
      <c r="AA1144">
        <f t="shared" si="234"/>
        <v>0</v>
      </c>
    </row>
    <row r="1145" spans="2:27">
      <c r="B1145" s="3">
        <v>43874</v>
      </c>
      <c r="C1145" t="str">
        <f>IF(AND(B1145&gt;='Calculation Sheet Crop 1'!$K$6,B1145&lt;='Calculation Sheet Crop 1'!$L$6),"Initial Stage",IF(AND(B1145+1&gt;'Calculation Sheet Crop 1'!$K$7,B1145&lt;='Calculation Sheet Crop 1'!$L$7),"Crop Development Phase",IF(AND(B1145+1&gt;'Calculation Sheet Crop 1'!$K$8,B1145&lt;'Calculation Sheet Crop 1'!$L$8+1),"Mid Season",IF(AND(B1145+1&gt;'Calculation Sheet Crop 1'!$K$9,B1145-1&lt;'Calculation Sheet Crop 1'!$L$9),"Late Season Stage",""))))</f>
        <v/>
      </c>
      <c r="D1145">
        <f>IF(MONTH(B1145)=1,'General Calculation'!$E$22,IF(MONTH(B1145)=2,'General Calculation'!$F$22,IF(MONTH(B1145)=3,'General Calculation'!$G$22,IF(MONTH(B1145)=4,'General Calculation'!$H$22,IF(MONTH(B1145)=5,'General Calculation'!$I$22,IF(MONTH(B1145)=6,'General Calculation'!$J$22,IF(MONTH(B1145)=7,'General Calculation'!$K$22,IF(MONTH(B1145)=8,'General Calculation'!$L$22,IF(MONTH(B1145)=9,'General Calculation'!$M$22,IF(MONTH(B1145)=10,'General Calculation'!$N$22,IF(MONTH(B1145)=11,'General Calculation'!$O$22,IF(MONTH(B1145)=12,'General Calculation'!$P$22,""))))))))))))</f>
        <v>5.3892000000000007</v>
      </c>
      <c r="E1145" t="str">
        <f>IF(C1145="Initial Stage",'Calculation Sheet Crop 1'!$M$6,IF(C1145="Crop Development Phase",'Calculation Sheet Crop 1'!$M$7,IF(C1145="Mid Season",'Calculation Sheet Crop 1'!$M$8,IF(C1145="Late Season Stage",'Calculation Sheet Crop 1'!$M$9,""))))</f>
        <v/>
      </c>
      <c r="F1145">
        <f t="shared" si="222"/>
        <v>0</v>
      </c>
      <c r="P1145">
        <f t="shared" si="223"/>
        <v>0</v>
      </c>
      <c r="Q1145">
        <f t="shared" si="224"/>
        <v>0</v>
      </c>
      <c r="R1145">
        <f t="shared" si="225"/>
        <v>0</v>
      </c>
      <c r="S1145">
        <f t="shared" si="226"/>
        <v>0</v>
      </c>
      <c r="T1145">
        <f t="shared" si="227"/>
        <v>0</v>
      </c>
      <c r="U1145">
        <f t="shared" si="228"/>
        <v>0</v>
      </c>
      <c r="V1145">
        <f t="shared" si="229"/>
        <v>0</v>
      </c>
      <c r="W1145">
        <f t="shared" si="230"/>
        <v>0</v>
      </c>
      <c r="X1145">
        <f t="shared" si="231"/>
        <v>0</v>
      </c>
      <c r="Y1145">
        <f t="shared" si="232"/>
        <v>0</v>
      </c>
      <c r="Z1145">
        <f t="shared" si="233"/>
        <v>0</v>
      </c>
      <c r="AA1145">
        <f t="shared" si="234"/>
        <v>0</v>
      </c>
    </row>
    <row r="1146" spans="2:27">
      <c r="B1146" s="3">
        <v>43875</v>
      </c>
      <c r="C1146" t="str">
        <f>IF(AND(B1146&gt;='Calculation Sheet Crop 1'!$K$6,B1146&lt;='Calculation Sheet Crop 1'!$L$6),"Initial Stage",IF(AND(B1146+1&gt;'Calculation Sheet Crop 1'!$K$7,B1146&lt;='Calculation Sheet Crop 1'!$L$7),"Crop Development Phase",IF(AND(B1146+1&gt;'Calculation Sheet Crop 1'!$K$8,B1146&lt;'Calculation Sheet Crop 1'!$L$8+1),"Mid Season",IF(AND(B1146+1&gt;'Calculation Sheet Crop 1'!$K$9,B1146-1&lt;'Calculation Sheet Crop 1'!$L$9),"Late Season Stage",""))))</f>
        <v/>
      </c>
      <c r="D1146">
        <f>IF(MONTH(B1146)=1,'General Calculation'!$E$22,IF(MONTH(B1146)=2,'General Calculation'!$F$22,IF(MONTH(B1146)=3,'General Calculation'!$G$22,IF(MONTH(B1146)=4,'General Calculation'!$H$22,IF(MONTH(B1146)=5,'General Calculation'!$I$22,IF(MONTH(B1146)=6,'General Calculation'!$J$22,IF(MONTH(B1146)=7,'General Calculation'!$K$22,IF(MONTH(B1146)=8,'General Calculation'!$L$22,IF(MONTH(B1146)=9,'General Calculation'!$M$22,IF(MONTH(B1146)=10,'General Calculation'!$N$22,IF(MONTH(B1146)=11,'General Calculation'!$O$22,IF(MONTH(B1146)=12,'General Calculation'!$P$22,""))))))))))))</f>
        <v>5.3892000000000007</v>
      </c>
      <c r="E1146" t="str">
        <f>IF(C1146="Initial Stage",'Calculation Sheet Crop 1'!$M$6,IF(C1146="Crop Development Phase",'Calculation Sheet Crop 1'!$M$7,IF(C1146="Mid Season",'Calculation Sheet Crop 1'!$M$8,IF(C1146="Late Season Stage",'Calculation Sheet Crop 1'!$M$9,""))))</f>
        <v/>
      </c>
      <c r="F1146">
        <f t="shared" si="222"/>
        <v>0</v>
      </c>
      <c r="P1146">
        <f t="shared" si="223"/>
        <v>0</v>
      </c>
      <c r="Q1146">
        <f t="shared" si="224"/>
        <v>0</v>
      </c>
      <c r="R1146">
        <f t="shared" si="225"/>
        <v>0</v>
      </c>
      <c r="S1146">
        <f t="shared" si="226"/>
        <v>0</v>
      </c>
      <c r="T1146">
        <f t="shared" si="227"/>
        <v>0</v>
      </c>
      <c r="U1146">
        <f t="shared" si="228"/>
        <v>0</v>
      </c>
      <c r="V1146">
        <f t="shared" si="229"/>
        <v>0</v>
      </c>
      <c r="W1146">
        <f t="shared" si="230"/>
        <v>0</v>
      </c>
      <c r="X1146">
        <f t="shared" si="231"/>
        <v>0</v>
      </c>
      <c r="Y1146">
        <f t="shared" si="232"/>
        <v>0</v>
      </c>
      <c r="Z1146">
        <f t="shared" si="233"/>
        <v>0</v>
      </c>
      <c r="AA1146">
        <f t="shared" si="234"/>
        <v>0</v>
      </c>
    </row>
    <row r="1147" spans="2:27">
      <c r="B1147" s="3">
        <v>43876</v>
      </c>
      <c r="C1147" t="str">
        <f>IF(AND(B1147&gt;='Calculation Sheet Crop 1'!$K$6,B1147&lt;='Calculation Sheet Crop 1'!$L$6),"Initial Stage",IF(AND(B1147+1&gt;'Calculation Sheet Crop 1'!$K$7,B1147&lt;='Calculation Sheet Crop 1'!$L$7),"Crop Development Phase",IF(AND(B1147+1&gt;'Calculation Sheet Crop 1'!$K$8,B1147&lt;'Calculation Sheet Crop 1'!$L$8+1),"Mid Season",IF(AND(B1147+1&gt;'Calculation Sheet Crop 1'!$K$9,B1147-1&lt;'Calculation Sheet Crop 1'!$L$9),"Late Season Stage",""))))</f>
        <v/>
      </c>
      <c r="D1147">
        <f>IF(MONTH(B1147)=1,'General Calculation'!$E$22,IF(MONTH(B1147)=2,'General Calculation'!$F$22,IF(MONTH(B1147)=3,'General Calculation'!$G$22,IF(MONTH(B1147)=4,'General Calculation'!$H$22,IF(MONTH(B1147)=5,'General Calculation'!$I$22,IF(MONTH(B1147)=6,'General Calculation'!$J$22,IF(MONTH(B1147)=7,'General Calculation'!$K$22,IF(MONTH(B1147)=8,'General Calculation'!$L$22,IF(MONTH(B1147)=9,'General Calculation'!$M$22,IF(MONTH(B1147)=10,'General Calculation'!$N$22,IF(MONTH(B1147)=11,'General Calculation'!$O$22,IF(MONTH(B1147)=12,'General Calculation'!$P$22,""))))))))))))</f>
        <v>5.3892000000000007</v>
      </c>
      <c r="E1147" t="str">
        <f>IF(C1147="Initial Stage",'Calculation Sheet Crop 1'!$M$6,IF(C1147="Crop Development Phase",'Calculation Sheet Crop 1'!$M$7,IF(C1147="Mid Season",'Calculation Sheet Crop 1'!$M$8,IF(C1147="Late Season Stage",'Calculation Sheet Crop 1'!$M$9,""))))</f>
        <v/>
      </c>
      <c r="F1147">
        <f t="shared" si="222"/>
        <v>0</v>
      </c>
      <c r="P1147">
        <f t="shared" si="223"/>
        <v>0</v>
      </c>
      <c r="Q1147">
        <f t="shared" si="224"/>
        <v>0</v>
      </c>
      <c r="R1147">
        <f t="shared" si="225"/>
        <v>0</v>
      </c>
      <c r="S1147">
        <f t="shared" si="226"/>
        <v>0</v>
      </c>
      <c r="T1147">
        <f t="shared" si="227"/>
        <v>0</v>
      </c>
      <c r="U1147">
        <f t="shared" si="228"/>
        <v>0</v>
      </c>
      <c r="V1147">
        <f t="shared" si="229"/>
        <v>0</v>
      </c>
      <c r="W1147">
        <f t="shared" si="230"/>
        <v>0</v>
      </c>
      <c r="X1147">
        <f t="shared" si="231"/>
        <v>0</v>
      </c>
      <c r="Y1147">
        <f t="shared" si="232"/>
        <v>0</v>
      </c>
      <c r="Z1147">
        <f t="shared" si="233"/>
        <v>0</v>
      </c>
      <c r="AA1147">
        <f t="shared" si="234"/>
        <v>0</v>
      </c>
    </row>
    <row r="1148" spans="2:27">
      <c r="B1148" s="3">
        <v>43877</v>
      </c>
      <c r="C1148" t="str">
        <f>IF(AND(B1148&gt;='Calculation Sheet Crop 1'!$K$6,B1148&lt;='Calculation Sheet Crop 1'!$L$6),"Initial Stage",IF(AND(B1148+1&gt;'Calculation Sheet Crop 1'!$K$7,B1148&lt;='Calculation Sheet Crop 1'!$L$7),"Crop Development Phase",IF(AND(B1148+1&gt;'Calculation Sheet Crop 1'!$K$8,B1148&lt;'Calculation Sheet Crop 1'!$L$8+1),"Mid Season",IF(AND(B1148+1&gt;'Calculation Sheet Crop 1'!$K$9,B1148-1&lt;'Calculation Sheet Crop 1'!$L$9),"Late Season Stage",""))))</f>
        <v/>
      </c>
      <c r="D1148">
        <f>IF(MONTH(B1148)=1,'General Calculation'!$E$22,IF(MONTH(B1148)=2,'General Calculation'!$F$22,IF(MONTH(B1148)=3,'General Calculation'!$G$22,IF(MONTH(B1148)=4,'General Calculation'!$H$22,IF(MONTH(B1148)=5,'General Calculation'!$I$22,IF(MONTH(B1148)=6,'General Calculation'!$J$22,IF(MONTH(B1148)=7,'General Calculation'!$K$22,IF(MONTH(B1148)=8,'General Calculation'!$L$22,IF(MONTH(B1148)=9,'General Calculation'!$M$22,IF(MONTH(B1148)=10,'General Calculation'!$N$22,IF(MONTH(B1148)=11,'General Calculation'!$O$22,IF(MONTH(B1148)=12,'General Calculation'!$P$22,""))))))))))))</f>
        <v>5.3892000000000007</v>
      </c>
      <c r="E1148" t="str">
        <f>IF(C1148="Initial Stage",'Calculation Sheet Crop 1'!$M$6,IF(C1148="Crop Development Phase",'Calculation Sheet Crop 1'!$M$7,IF(C1148="Mid Season",'Calculation Sheet Crop 1'!$M$8,IF(C1148="Late Season Stage",'Calculation Sheet Crop 1'!$M$9,""))))</f>
        <v/>
      </c>
      <c r="F1148">
        <f t="shared" si="222"/>
        <v>0</v>
      </c>
      <c r="P1148">
        <f t="shared" si="223"/>
        <v>0</v>
      </c>
      <c r="Q1148">
        <f t="shared" si="224"/>
        <v>0</v>
      </c>
      <c r="R1148">
        <f t="shared" si="225"/>
        <v>0</v>
      </c>
      <c r="S1148">
        <f t="shared" si="226"/>
        <v>0</v>
      </c>
      <c r="T1148">
        <f t="shared" si="227"/>
        <v>0</v>
      </c>
      <c r="U1148">
        <f t="shared" si="228"/>
        <v>0</v>
      </c>
      <c r="V1148">
        <f t="shared" si="229"/>
        <v>0</v>
      </c>
      <c r="W1148">
        <f t="shared" si="230"/>
        <v>0</v>
      </c>
      <c r="X1148">
        <f t="shared" si="231"/>
        <v>0</v>
      </c>
      <c r="Y1148">
        <f t="shared" si="232"/>
        <v>0</v>
      </c>
      <c r="Z1148">
        <f t="shared" si="233"/>
        <v>0</v>
      </c>
      <c r="AA1148">
        <f t="shared" si="234"/>
        <v>0</v>
      </c>
    </row>
    <row r="1149" spans="2:27">
      <c r="B1149" s="3">
        <v>43878</v>
      </c>
      <c r="C1149" t="str">
        <f>IF(AND(B1149&gt;='Calculation Sheet Crop 1'!$K$6,B1149&lt;='Calculation Sheet Crop 1'!$L$6),"Initial Stage",IF(AND(B1149+1&gt;'Calculation Sheet Crop 1'!$K$7,B1149&lt;='Calculation Sheet Crop 1'!$L$7),"Crop Development Phase",IF(AND(B1149+1&gt;'Calculation Sheet Crop 1'!$K$8,B1149&lt;'Calculation Sheet Crop 1'!$L$8+1),"Mid Season",IF(AND(B1149+1&gt;'Calculation Sheet Crop 1'!$K$9,B1149-1&lt;'Calculation Sheet Crop 1'!$L$9),"Late Season Stage",""))))</f>
        <v/>
      </c>
      <c r="D1149">
        <f>IF(MONTH(B1149)=1,'General Calculation'!$E$22,IF(MONTH(B1149)=2,'General Calculation'!$F$22,IF(MONTH(B1149)=3,'General Calculation'!$G$22,IF(MONTH(B1149)=4,'General Calculation'!$H$22,IF(MONTH(B1149)=5,'General Calculation'!$I$22,IF(MONTH(B1149)=6,'General Calculation'!$J$22,IF(MONTH(B1149)=7,'General Calculation'!$K$22,IF(MONTH(B1149)=8,'General Calculation'!$L$22,IF(MONTH(B1149)=9,'General Calculation'!$M$22,IF(MONTH(B1149)=10,'General Calculation'!$N$22,IF(MONTH(B1149)=11,'General Calculation'!$O$22,IF(MONTH(B1149)=12,'General Calculation'!$P$22,""))))))))))))</f>
        <v>5.3892000000000007</v>
      </c>
      <c r="E1149" t="str">
        <f>IF(C1149="Initial Stage",'Calculation Sheet Crop 1'!$M$6,IF(C1149="Crop Development Phase",'Calculation Sheet Crop 1'!$M$7,IF(C1149="Mid Season",'Calculation Sheet Crop 1'!$M$8,IF(C1149="Late Season Stage",'Calculation Sheet Crop 1'!$M$9,""))))</f>
        <v/>
      </c>
      <c r="F1149">
        <f t="shared" si="222"/>
        <v>0</v>
      </c>
      <c r="P1149">
        <f t="shared" si="223"/>
        <v>0</v>
      </c>
      <c r="Q1149">
        <f t="shared" si="224"/>
        <v>0</v>
      </c>
      <c r="R1149">
        <f t="shared" si="225"/>
        <v>0</v>
      </c>
      <c r="S1149">
        <f t="shared" si="226"/>
        <v>0</v>
      </c>
      <c r="T1149">
        <f t="shared" si="227"/>
        <v>0</v>
      </c>
      <c r="U1149">
        <f t="shared" si="228"/>
        <v>0</v>
      </c>
      <c r="V1149">
        <f t="shared" si="229"/>
        <v>0</v>
      </c>
      <c r="W1149">
        <f t="shared" si="230"/>
        <v>0</v>
      </c>
      <c r="X1149">
        <f t="shared" si="231"/>
        <v>0</v>
      </c>
      <c r="Y1149">
        <f t="shared" si="232"/>
        <v>0</v>
      </c>
      <c r="Z1149">
        <f t="shared" si="233"/>
        <v>0</v>
      </c>
      <c r="AA1149">
        <f t="shared" si="234"/>
        <v>0</v>
      </c>
    </row>
    <row r="1150" spans="2:27">
      <c r="B1150" s="3">
        <v>43879</v>
      </c>
      <c r="C1150" t="str">
        <f>IF(AND(B1150&gt;='Calculation Sheet Crop 1'!$K$6,B1150&lt;='Calculation Sheet Crop 1'!$L$6),"Initial Stage",IF(AND(B1150+1&gt;'Calculation Sheet Crop 1'!$K$7,B1150&lt;='Calculation Sheet Crop 1'!$L$7),"Crop Development Phase",IF(AND(B1150+1&gt;'Calculation Sheet Crop 1'!$K$8,B1150&lt;'Calculation Sheet Crop 1'!$L$8+1),"Mid Season",IF(AND(B1150+1&gt;'Calculation Sheet Crop 1'!$K$9,B1150-1&lt;'Calculation Sheet Crop 1'!$L$9),"Late Season Stage",""))))</f>
        <v/>
      </c>
      <c r="D1150">
        <f>IF(MONTH(B1150)=1,'General Calculation'!$E$22,IF(MONTH(B1150)=2,'General Calculation'!$F$22,IF(MONTH(B1150)=3,'General Calculation'!$G$22,IF(MONTH(B1150)=4,'General Calculation'!$H$22,IF(MONTH(B1150)=5,'General Calculation'!$I$22,IF(MONTH(B1150)=6,'General Calculation'!$J$22,IF(MONTH(B1150)=7,'General Calculation'!$K$22,IF(MONTH(B1150)=8,'General Calculation'!$L$22,IF(MONTH(B1150)=9,'General Calculation'!$M$22,IF(MONTH(B1150)=10,'General Calculation'!$N$22,IF(MONTH(B1150)=11,'General Calculation'!$O$22,IF(MONTH(B1150)=12,'General Calculation'!$P$22,""))))))))))))</f>
        <v>5.3892000000000007</v>
      </c>
      <c r="E1150" t="str">
        <f>IF(C1150="Initial Stage",'Calculation Sheet Crop 1'!$M$6,IF(C1150="Crop Development Phase",'Calculation Sheet Crop 1'!$M$7,IF(C1150="Mid Season",'Calculation Sheet Crop 1'!$M$8,IF(C1150="Late Season Stage",'Calculation Sheet Crop 1'!$M$9,""))))</f>
        <v/>
      </c>
      <c r="F1150">
        <f t="shared" si="222"/>
        <v>0</v>
      </c>
      <c r="P1150">
        <f t="shared" si="223"/>
        <v>0</v>
      </c>
      <c r="Q1150">
        <f t="shared" si="224"/>
        <v>0</v>
      </c>
      <c r="R1150">
        <f t="shared" si="225"/>
        <v>0</v>
      </c>
      <c r="S1150">
        <f t="shared" si="226"/>
        <v>0</v>
      </c>
      <c r="T1150">
        <f t="shared" si="227"/>
        <v>0</v>
      </c>
      <c r="U1150">
        <f t="shared" si="228"/>
        <v>0</v>
      </c>
      <c r="V1150">
        <f t="shared" si="229"/>
        <v>0</v>
      </c>
      <c r="W1150">
        <f t="shared" si="230"/>
        <v>0</v>
      </c>
      <c r="X1150">
        <f t="shared" si="231"/>
        <v>0</v>
      </c>
      <c r="Y1150">
        <f t="shared" si="232"/>
        <v>0</v>
      </c>
      <c r="Z1150">
        <f t="shared" si="233"/>
        <v>0</v>
      </c>
      <c r="AA1150">
        <f t="shared" si="234"/>
        <v>0</v>
      </c>
    </row>
    <row r="1151" spans="2:27">
      <c r="B1151" s="3">
        <v>43880</v>
      </c>
      <c r="C1151" t="str">
        <f>IF(AND(B1151&gt;='Calculation Sheet Crop 1'!$K$6,B1151&lt;='Calculation Sheet Crop 1'!$L$6),"Initial Stage",IF(AND(B1151+1&gt;'Calculation Sheet Crop 1'!$K$7,B1151&lt;='Calculation Sheet Crop 1'!$L$7),"Crop Development Phase",IF(AND(B1151+1&gt;'Calculation Sheet Crop 1'!$K$8,B1151&lt;'Calculation Sheet Crop 1'!$L$8+1),"Mid Season",IF(AND(B1151+1&gt;'Calculation Sheet Crop 1'!$K$9,B1151-1&lt;'Calculation Sheet Crop 1'!$L$9),"Late Season Stage",""))))</f>
        <v/>
      </c>
      <c r="D1151">
        <f>IF(MONTH(B1151)=1,'General Calculation'!$E$22,IF(MONTH(B1151)=2,'General Calculation'!$F$22,IF(MONTH(B1151)=3,'General Calculation'!$G$22,IF(MONTH(B1151)=4,'General Calculation'!$H$22,IF(MONTH(B1151)=5,'General Calculation'!$I$22,IF(MONTH(B1151)=6,'General Calculation'!$J$22,IF(MONTH(B1151)=7,'General Calculation'!$K$22,IF(MONTH(B1151)=8,'General Calculation'!$L$22,IF(MONTH(B1151)=9,'General Calculation'!$M$22,IF(MONTH(B1151)=10,'General Calculation'!$N$22,IF(MONTH(B1151)=11,'General Calculation'!$O$22,IF(MONTH(B1151)=12,'General Calculation'!$P$22,""))))))))))))</f>
        <v>5.3892000000000007</v>
      </c>
      <c r="E1151" t="str">
        <f>IF(C1151="Initial Stage",'Calculation Sheet Crop 1'!$M$6,IF(C1151="Crop Development Phase",'Calculation Sheet Crop 1'!$M$7,IF(C1151="Mid Season",'Calculation Sheet Crop 1'!$M$8,IF(C1151="Late Season Stage",'Calculation Sheet Crop 1'!$M$9,""))))</f>
        <v/>
      </c>
      <c r="F1151">
        <f t="shared" si="222"/>
        <v>0</v>
      </c>
      <c r="P1151">
        <f t="shared" si="223"/>
        <v>0</v>
      </c>
      <c r="Q1151">
        <f t="shared" si="224"/>
        <v>0</v>
      </c>
      <c r="R1151">
        <f t="shared" si="225"/>
        <v>0</v>
      </c>
      <c r="S1151">
        <f t="shared" si="226"/>
        <v>0</v>
      </c>
      <c r="T1151">
        <f t="shared" si="227"/>
        <v>0</v>
      </c>
      <c r="U1151">
        <f t="shared" si="228"/>
        <v>0</v>
      </c>
      <c r="V1151">
        <f t="shared" si="229"/>
        <v>0</v>
      </c>
      <c r="W1151">
        <f t="shared" si="230"/>
        <v>0</v>
      </c>
      <c r="X1151">
        <f t="shared" si="231"/>
        <v>0</v>
      </c>
      <c r="Y1151">
        <f t="shared" si="232"/>
        <v>0</v>
      </c>
      <c r="Z1151">
        <f t="shared" si="233"/>
        <v>0</v>
      </c>
      <c r="AA1151">
        <f t="shared" si="234"/>
        <v>0</v>
      </c>
    </row>
    <row r="1152" spans="2:27">
      <c r="B1152" s="3">
        <v>43881</v>
      </c>
      <c r="C1152" t="str">
        <f>IF(AND(B1152&gt;='Calculation Sheet Crop 1'!$K$6,B1152&lt;='Calculation Sheet Crop 1'!$L$6),"Initial Stage",IF(AND(B1152+1&gt;'Calculation Sheet Crop 1'!$K$7,B1152&lt;='Calculation Sheet Crop 1'!$L$7),"Crop Development Phase",IF(AND(B1152+1&gt;'Calculation Sheet Crop 1'!$K$8,B1152&lt;'Calculation Sheet Crop 1'!$L$8+1),"Mid Season",IF(AND(B1152+1&gt;'Calculation Sheet Crop 1'!$K$9,B1152-1&lt;'Calculation Sheet Crop 1'!$L$9),"Late Season Stage",""))))</f>
        <v/>
      </c>
      <c r="D1152">
        <f>IF(MONTH(B1152)=1,'General Calculation'!$E$22,IF(MONTH(B1152)=2,'General Calculation'!$F$22,IF(MONTH(B1152)=3,'General Calculation'!$G$22,IF(MONTH(B1152)=4,'General Calculation'!$H$22,IF(MONTH(B1152)=5,'General Calculation'!$I$22,IF(MONTH(B1152)=6,'General Calculation'!$J$22,IF(MONTH(B1152)=7,'General Calculation'!$K$22,IF(MONTH(B1152)=8,'General Calculation'!$L$22,IF(MONTH(B1152)=9,'General Calculation'!$M$22,IF(MONTH(B1152)=10,'General Calculation'!$N$22,IF(MONTH(B1152)=11,'General Calculation'!$O$22,IF(MONTH(B1152)=12,'General Calculation'!$P$22,""))))))))))))</f>
        <v>5.3892000000000007</v>
      </c>
      <c r="E1152" t="str">
        <f>IF(C1152="Initial Stage",'Calculation Sheet Crop 1'!$M$6,IF(C1152="Crop Development Phase",'Calculation Sheet Crop 1'!$M$7,IF(C1152="Mid Season",'Calculation Sheet Crop 1'!$M$8,IF(C1152="Late Season Stage",'Calculation Sheet Crop 1'!$M$9,""))))</f>
        <v/>
      </c>
      <c r="F1152">
        <f t="shared" si="222"/>
        <v>0</v>
      </c>
      <c r="P1152">
        <f t="shared" si="223"/>
        <v>0</v>
      </c>
      <c r="Q1152">
        <f t="shared" si="224"/>
        <v>0</v>
      </c>
      <c r="R1152">
        <f t="shared" si="225"/>
        <v>0</v>
      </c>
      <c r="S1152">
        <f t="shared" si="226"/>
        <v>0</v>
      </c>
      <c r="T1152">
        <f t="shared" si="227"/>
        <v>0</v>
      </c>
      <c r="U1152">
        <f t="shared" si="228"/>
        <v>0</v>
      </c>
      <c r="V1152">
        <f t="shared" si="229"/>
        <v>0</v>
      </c>
      <c r="W1152">
        <f t="shared" si="230"/>
        <v>0</v>
      </c>
      <c r="X1152">
        <f t="shared" si="231"/>
        <v>0</v>
      </c>
      <c r="Y1152">
        <f t="shared" si="232"/>
        <v>0</v>
      </c>
      <c r="Z1152">
        <f t="shared" si="233"/>
        <v>0</v>
      </c>
      <c r="AA1152">
        <f t="shared" si="234"/>
        <v>0</v>
      </c>
    </row>
    <row r="1153" spans="2:27">
      <c r="B1153" s="3">
        <v>43882</v>
      </c>
      <c r="C1153" t="str">
        <f>IF(AND(B1153&gt;='Calculation Sheet Crop 1'!$K$6,B1153&lt;='Calculation Sheet Crop 1'!$L$6),"Initial Stage",IF(AND(B1153+1&gt;'Calculation Sheet Crop 1'!$K$7,B1153&lt;='Calculation Sheet Crop 1'!$L$7),"Crop Development Phase",IF(AND(B1153+1&gt;'Calculation Sheet Crop 1'!$K$8,B1153&lt;'Calculation Sheet Crop 1'!$L$8+1),"Mid Season",IF(AND(B1153+1&gt;'Calculation Sheet Crop 1'!$K$9,B1153-1&lt;'Calculation Sheet Crop 1'!$L$9),"Late Season Stage",""))))</f>
        <v/>
      </c>
      <c r="D1153">
        <f>IF(MONTH(B1153)=1,'General Calculation'!$E$22,IF(MONTH(B1153)=2,'General Calculation'!$F$22,IF(MONTH(B1153)=3,'General Calculation'!$G$22,IF(MONTH(B1153)=4,'General Calculation'!$H$22,IF(MONTH(B1153)=5,'General Calculation'!$I$22,IF(MONTH(B1153)=6,'General Calculation'!$J$22,IF(MONTH(B1153)=7,'General Calculation'!$K$22,IF(MONTH(B1153)=8,'General Calculation'!$L$22,IF(MONTH(B1153)=9,'General Calculation'!$M$22,IF(MONTH(B1153)=10,'General Calculation'!$N$22,IF(MONTH(B1153)=11,'General Calculation'!$O$22,IF(MONTH(B1153)=12,'General Calculation'!$P$22,""))))))))))))</f>
        <v>5.3892000000000007</v>
      </c>
      <c r="E1153" t="str">
        <f>IF(C1153="Initial Stage",'Calculation Sheet Crop 1'!$M$6,IF(C1153="Crop Development Phase",'Calculation Sheet Crop 1'!$M$7,IF(C1153="Mid Season",'Calculation Sheet Crop 1'!$M$8,IF(C1153="Late Season Stage",'Calculation Sheet Crop 1'!$M$9,""))))</f>
        <v/>
      </c>
      <c r="F1153">
        <f t="shared" si="222"/>
        <v>0</v>
      </c>
      <c r="P1153">
        <f t="shared" si="223"/>
        <v>0</v>
      </c>
      <c r="Q1153">
        <f t="shared" si="224"/>
        <v>0</v>
      </c>
      <c r="R1153">
        <f t="shared" si="225"/>
        <v>0</v>
      </c>
      <c r="S1153">
        <f t="shared" si="226"/>
        <v>0</v>
      </c>
      <c r="T1153">
        <f t="shared" si="227"/>
        <v>0</v>
      </c>
      <c r="U1153">
        <f t="shared" si="228"/>
        <v>0</v>
      </c>
      <c r="V1153">
        <f t="shared" si="229"/>
        <v>0</v>
      </c>
      <c r="W1153">
        <f t="shared" si="230"/>
        <v>0</v>
      </c>
      <c r="X1153">
        <f t="shared" si="231"/>
        <v>0</v>
      </c>
      <c r="Y1153">
        <f t="shared" si="232"/>
        <v>0</v>
      </c>
      <c r="Z1153">
        <f t="shared" si="233"/>
        <v>0</v>
      </c>
      <c r="AA1153">
        <f t="shared" si="234"/>
        <v>0</v>
      </c>
    </row>
    <row r="1154" spans="2:27">
      <c r="B1154" s="3">
        <v>43883</v>
      </c>
      <c r="C1154" t="str">
        <f>IF(AND(B1154&gt;='Calculation Sheet Crop 1'!$K$6,B1154&lt;='Calculation Sheet Crop 1'!$L$6),"Initial Stage",IF(AND(B1154+1&gt;'Calculation Sheet Crop 1'!$K$7,B1154&lt;='Calculation Sheet Crop 1'!$L$7),"Crop Development Phase",IF(AND(B1154+1&gt;'Calculation Sheet Crop 1'!$K$8,B1154&lt;'Calculation Sheet Crop 1'!$L$8+1),"Mid Season",IF(AND(B1154+1&gt;'Calculation Sheet Crop 1'!$K$9,B1154-1&lt;'Calculation Sheet Crop 1'!$L$9),"Late Season Stage",""))))</f>
        <v/>
      </c>
      <c r="D1154">
        <f>IF(MONTH(B1154)=1,'General Calculation'!$E$22,IF(MONTH(B1154)=2,'General Calculation'!$F$22,IF(MONTH(B1154)=3,'General Calculation'!$G$22,IF(MONTH(B1154)=4,'General Calculation'!$H$22,IF(MONTH(B1154)=5,'General Calculation'!$I$22,IF(MONTH(B1154)=6,'General Calculation'!$J$22,IF(MONTH(B1154)=7,'General Calculation'!$K$22,IF(MONTH(B1154)=8,'General Calculation'!$L$22,IF(MONTH(B1154)=9,'General Calculation'!$M$22,IF(MONTH(B1154)=10,'General Calculation'!$N$22,IF(MONTH(B1154)=11,'General Calculation'!$O$22,IF(MONTH(B1154)=12,'General Calculation'!$P$22,""))))))))))))</f>
        <v>5.3892000000000007</v>
      </c>
      <c r="E1154" t="str">
        <f>IF(C1154="Initial Stage",'Calculation Sheet Crop 1'!$M$6,IF(C1154="Crop Development Phase",'Calculation Sheet Crop 1'!$M$7,IF(C1154="Mid Season",'Calculation Sheet Crop 1'!$M$8,IF(C1154="Late Season Stage",'Calculation Sheet Crop 1'!$M$9,""))))</f>
        <v/>
      </c>
      <c r="F1154">
        <f t="shared" si="222"/>
        <v>0</v>
      </c>
      <c r="P1154">
        <f t="shared" si="223"/>
        <v>0</v>
      </c>
      <c r="Q1154">
        <f t="shared" si="224"/>
        <v>0</v>
      </c>
      <c r="R1154">
        <f t="shared" si="225"/>
        <v>0</v>
      </c>
      <c r="S1154">
        <f t="shared" si="226"/>
        <v>0</v>
      </c>
      <c r="T1154">
        <f t="shared" si="227"/>
        <v>0</v>
      </c>
      <c r="U1154">
        <f t="shared" si="228"/>
        <v>0</v>
      </c>
      <c r="V1154">
        <f t="shared" si="229"/>
        <v>0</v>
      </c>
      <c r="W1154">
        <f t="shared" si="230"/>
        <v>0</v>
      </c>
      <c r="X1154">
        <f t="shared" si="231"/>
        <v>0</v>
      </c>
      <c r="Y1154">
        <f t="shared" si="232"/>
        <v>0</v>
      </c>
      <c r="Z1154">
        <f t="shared" si="233"/>
        <v>0</v>
      </c>
      <c r="AA1154">
        <f t="shared" si="234"/>
        <v>0</v>
      </c>
    </row>
    <row r="1155" spans="2:27">
      <c r="B1155" s="3">
        <v>43884</v>
      </c>
      <c r="C1155" t="str">
        <f>IF(AND(B1155&gt;='Calculation Sheet Crop 1'!$K$6,B1155&lt;='Calculation Sheet Crop 1'!$L$6),"Initial Stage",IF(AND(B1155+1&gt;'Calculation Sheet Crop 1'!$K$7,B1155&lt;='Calculation Sheet Crop 1'!$L$7),"Crop Development Phase",IF(AND(B1155+1&gt;'Calculation Sheet Crop 1'!$K$8,B1155&lt;'Calculation Sheet Crop 1'!$L$8+1),"Mid Season",IF(AND(B1155+1&gt;'Calculation Sheet Crop 1'!$K$9,B1155-1&lt;'Calculation Sheet Crop 1'!$L$9),"Late Season Stage",""))))</f>
        <v/>
      </c>
      <c r="D1155">
        <f>IF(MONTH(B1155)=1,'General Calculation'!$E$22,IF(MONTH(B1155)=2,'General Calculation'!$F$22,IF(MONTH(B1155)=3,'General Calculation'!$G$22,IF(MONTH(B1155)=4,'General Calculation'!$H$22,IF(MONTH(B1155)=5,'General Calculation'!$I$22,IF(MONTH(B1155)=6,'General Calculation'!$J$22,IF(MONTH(B1155)=7,'General Calculation'!$K$22,IF(MONTH(B1155)=8,'General Calculation'!$L$22,IF(MONTH(B1155)=9,'General Calculation'!$M$22,IF(MONTH(B1155)=10,'General Calculation'!$N$22,IF(MONTH(B1155)=11,'General Calculation'!$O$22,IF(MONTH(B1155)=12,'General Calculation'!$P$22,""))))))))))))</f>
        <v>5.3892000000000007</v>
      </c>
      <c r="E1155" t="str">
        <f>IF(C1155="Initial Stage",'Calculation Sheet Crop 1'!$M$6,IF(C1155="Crop Development Phase",'Calculation Sheet Crop 1'!$M$7,IF(C1155="Mid Season",'Calculation Sheet Crop 1'!$M$8,IF(C1155="Late Season Stage",'Calculation Sheet Crop 1'!$M$9,""))))</f>
        <v/>
      </c>
      <c r="F1155">
        <f t="shared" si="222"/>
        <v>0</v>
      </c>
      <c r="P1155">
        <f t="shared" si="223"/>
        <v>0</v>
      </c>
      <c r="Q1155">
        <f t="shared" si="224"/>
        <v>0</v>
      </c>
      <c r="R1155">
        <f t="shared" si="225"/>
        <v>0</v>
      </c>
      <c r="S1155">
        <f t="shared" si="226"/>
        <v>0</v>
      </c>
      <c r="T1155">
        <f t="shared" si="227"/>
        <v>0</v>
      </c>
      <c r="U1155">
        <f t="shared" si="228"/>
        <v>0</v>
      </c>
      <c r="V1155">
        <f t="shared" si="229"/>
        <v>0</v>
      </c>
      <c r="W1155">
        <f t="shared" si="230"/>
        <v>0</v>
      </c>
      <c r="X1155">
        <f t="shared" si="231"/>
        <v>0</v>
      </c>
      <c r="Y1155">
        <f t="shared" si="232"/>
        <v>0</v>
      </c>
      <c r="Z1155">
        <f t="shared" si="233"/>
        <v>0</v>
      </c>
      <c r="AA1155">
        <f t="shared" si="234"/>
        <v>0</v>
      </c>
    </row>
    <row r="1156" spans="2:27">
      <c r="B1156" s="3">
        <v>43885</v>
      </c>
      <c r="C1156" t="str">
        <f>IF(AND(B1156&gt;='Calculation Sheet Crop 1'!$K$6,B1156&lt;='Calculation Sheet Crop 1'!$L$6),"Initial Stage",IF(AND(B1156+1&gt;'Calculation Sheet Crop 1'!$K$7,B1156&lt;='Calculation Sheet Crop 1'!$L$7),"Crop Development Phase",IF(AND(B1156+1&gt;'Calculation Sheet Crop 1'!$K$8,B1156&lt;'Calculation Sheet Crop 1'!$L$8+1),"Mid Season",IF(AND(B1156+1&gt;'Calculation Sheet Crop 1'!$K$9,B1156-1&lt;'Calculation Sheet Crop 1'!$L$9),"Late Season Stage",""))))</f>
        <v/>
      </c>
      <c r="D1156">
        <f>IF(MONTH(B1156)=1,'General Calculation'!$E$22,IF(MONTH(B1156)=2,'General Calculation'!$F$22,IF(MONTH(B1156)=3,'General Calculation'!$G$22,IF(MONTH(B1156)=4,'General Calculation'!$H$22,IF(MONTH(B1156)=5,'General Calculation'!$I$22,IF(MONTH(B1156)=6,'General Calculation'!$J$22,IF(MONTH(B1156)=7,'General Calculation'!$K$22,IF(MONTH(B1156)=8,'General Calculation'!$L$22,IF(MONTH(B1156)=9,'General Calculation'!$M$22,IF(MONTH(B1156)=10,'General Calculation'!$N$22,IF(MONTH(B1156)=11,'General Calculation'!$O$22,IF(MONTH(B1156)=12,'General Calculation'!$P$22,""))))))))))))</f>
        <v>5.3892000000000007</v>
      </c>
      <c r="E1156" t="str">
        <f>IF(C1156="Initial Stage",'Calculation Sheet Crop 1'!$M$6,IF(C1156="Crop Development Phase",'Calculation Sheet Crop 1'!$M$7,IF(C1156="Mid Season",'Calculation Sheet Crop 1'!$M$8,IF(C1156="Late Season Stage",'Calculation Sheet Crop 1'!$M$9,""))))</f>
        <v/>
      </c>
      <c r="F1156">
        <f t="shared" si="222"/>
        <v>0</v>
      </c>
      <c r="P1156">
        <f t="shared" si="223"/>
        <v>0</v>
      </c>
      <c r="Q1156">
        <f t="shared" si="224"/>
        <v>0</v>
      </c>
      <c r="R1156">
        <f t="shared" si="225"/>
        <v>0</v>
      </c>
      <c r="S1156">
        <f t="shared" si="226"/>
        <v>0</v>
      </c>
      <c r="T1156">
        <f t="shared" si="227"/>
        <v>0</v>
      </c>
      <c r="U1156">
        <f t="shared" si="228"/>
        <v>0</v>
      </c>
      <c r="V1156">
        <f t="shared" si="229"/>
        <v>0</v>
      </c>
      <c r="W1156">
        <f t="shared" si="230"/>
        <v>0</v>
      </c>
      <c r="X1156">
        <f t="shared" si="231"/>
        <v>0</v>
      </c>
      <c r="Y1156">
        <f t="shared" si="232"/>
        <v>0</v>
      </c>
      <c r="Z1156">
        <f t="shared" si="233"/>
        <v>0</v>
      </c>
      <c r="AA1156">
        <f t="shared" si="234"/>
        <v>0</v>
      </c>
    </row>
    <row r="1157" spans="2:27">
      <c r="B1157" s="3">
        <v>43886</v>
      </c>
      <c r="C1157" t="str">
        <f>IF(AND(B1157&gt;='Calculation Sheet Crop 1'!$K$6,B1157&lt;='Calculation Sheet Crop 1'!$L$6),"Initial Stage",IF(AND(B1157+1&gt;'Calculation Sheet Crop 1'!$K$7,B1157&lt;='Calculation Sheet Crop 1'!$L$7),"Crop Development Phase",IF(AND(B1157+1&gt;'Calculation Sheet Crop 1'!$K$8,B1157&lt;'Calculation Sheet Crop 1'!$L$8+1),"Mid Season",IF(AND(B1157+1&gt;'Calculation Sheet Crop 1'!$K$9,B1157-1&lt;'Calculation Sheet Crop 1'!$L$9),"Late Season Stage",""))))</f>
        <v/>
      </c>
      <c r="D1157">
        <f>IF(MONTH(B1157)=1,'General Calculation'!$E$22,IF(MONTH(B1157)=2,'General Calculation'!$F$22,IF(MONTH(B1157)=3,'General Calculation'!$G$22,IF(MONTH(B1157)=4,'General Calculation'!$H$22,IF(MONTH(B1157)=5,'General Calculation'!$I$22,IF(MONTH(B1157)=6,'General Calculation'!$J$22,IF(MONTH(B1157)=7,'General Calculation'!$K$22,IF(MONTH(B1157)=8,'General Calculation'!$L$22,IF(MONTH(B1157)=9,'General Calculation'!$M$22,IF(MONTH(B1157)=10,'General Calculation'!$N$22,IF(MONTH(B1157)=11,'General Calculation'!$O$22,IF(MONTH(B1157)=12,'General Calculation'!$P$22,""))))))))))))</f>
        <v>5.3892000000000007</v>
      </c>
      <c r="E1157" t="str">
        <f>IF(C1157="Initial Stage",'Calculation Sheet Crop 1'!$M$6,IF(C1157="Crop Development Phase",'Calculation Sheet Crop 1'!$M$7,IF(C1157="Mid Season",'Calculation Sheet Crop 1'!$M$8,IF(C1157="Late Season Stage",'Calculation Sheet Crop 1'!$M$9,""))))</f>
        <v/>
      </c>
      <c r="F1157">
        <f t="shared" si="222"/>
        <v>0</v>
      </c>
      <c r="P1157">
        <f t="shared" si="223"/>
        <v>0</v>
      </c>
      <c r="Q1157">
        <f t="shared" si="224"/>
        <v>0</v>
      </c>
      <c r="R1157">
        <f t="shared" si="225"/>
        <v>0</v>
      </c>
      <c r="S1157">
        <f t="shared" si="226"/>
        <v>0</v>
      </c>
      <c r="T1157">
        <f t="shared" si="227"/>
        <v>0</v>
      </c>
      <c r="U1157">
        <f t="shared" si="228"/>
        <v>0</v>
      </c>
      <c r="V1157">
        <f t="shared" si="229"/>
        <v>0</v>
      </c>
      <c r="W1157">
        <f t="shared" si="230"/>
        <v>0</v>
      </c>
      <c r="X1157">
        <f t="shared" si="231"/>
        <v>0</v>
      </c>
      <c r="Y1157">
        <f t="shared" si="232"/>
        <v>0</v>
      </c>
      <c r="Z1157">
        <f t="shared" si="233"/>
        <v>0</v>
      </c>
      <c r="AA1157">
        <f t="shared" si="234"/>
        <v>0</v>
      </c>
    </row>
    <row r="1158" spans="2:27">
      <c r="B1158" s="3">
        <v>43887</v>
      </c>
      <c r="C1158" t="str">
        <f>IF(AND(B1158&gt;='Calculation Sheet Crop 1'!$K$6,B1158&lt;='Calculation Sheet Crop 1'!$L$6),"Initial Stage",IF(AND(B1158+1&gt;'Calculation Sheet Crop 1'!$K$7,B1158&lt;='Calculation Sheet Crop 1'!$L$7),"Crop Development Phase",IF(AND(B1158+1&gt;'Calculation Sheet Crop 1'!$K$8,B1158&lt;'Calculation Sheet Crop 1'!$L$8+1),"Mid Season",IF(AND(B1158+1&gt;'Calculation Sheet Crop 1'!$K$9,B1158-1&lt;'Calculation Sheet Crop 1'!$L$9),"Late Season Stage",""))))</f>
        <v/>
      </c>
      <c r="D1158">
        <f>IF(MONTH(B1158)=1,'General Calculation'!$E$22,IF(MONTH(B1158)=2,'General Calculation'!$F$22,IF(MONTH(B1158)=3,'General Calculation'!$G$22,IF(MONTH(B1158)=4,'General Calculation'!$H$22,IF(MONTH(B1158)=5,'General Calculation'!$I$22,IF(MONTH(B1158)=6,'General Calculation'!$J$22,IF(MONTH(B1158)=7,'General Calculation'!$K$22,IF(MONTH(B1158)=8,'General Calculation'!$L$22,IF(MONTH(B1158)=9,'General Calculation'!$M$22,IF(MONTH(B1158)=10,'General Calculation'!$N$22,IF(MONTH(B1158)=11,'General Calculation'!$O$22,IF(MONTH(B1158)=12,'General Calculation'!$P$22,""))))))))))))</f>
        <v>5.3892000000000007</v>
      </c>
      <c r="E1158" t="str">
        <f>IF(C1158="Initial Stage",'Calculation Sheet Crop 1'!$M$6,IF(C1158="Crop Development Phase",'Calculation Sheet Crop 1'!$M$7,IF(C1158="Mid Season",'Calculation Sheet Crop 1'!$M$8,IF(C1158="Late Season Stage",'Calculation Sheet Crop 1'!$M$9,""))))</f>
        <v/>
      </c>
      <c r="F1158">
        <f t="shared" si="222"/>
        <v>0</v>
      </c>
      <c r="P1158">
        <f t="shared" si="223"/>
        <v>0</v>
      </c>
      <c r="Q1158">
        <f t="shared" si="224"/>
        <v>0</v>
      </c>
      <c r="R1158">
        <f t="shared" si="225"/>
        <v>0</v>
      </c>
      <c r="S1158">
        <f t="shared" si="226"/>
        <v>0</v>
      </c>
      <c r="T1158">
        <f t="shared" si="227"/>
        <v>0</v>
      </c>
      <c r="U1158">
        <f t="shared" si="228"/>
        <v>0</v>
      </c>
      <c r="V1158">
        <f t="shared" si="229"/>
        <v>0</v>
      </c>
      <c r="W1158">
        <f t="shared" si="230"/>
        <v>0</v>
      </c>
      <c r="X1158">
        <f t="shared" si="231"/>
        <v>0</v>
      </c>
      <c r="Y1158">
        <f t="shared" si="232"/>
        <v>0</v>
      </c>
      <c r="Z1158">
        <f t="shared" si="233"/>
        <v>0</v>
      </c>
      <c r="AA1158">
        <f t="shared" si="234"/>
        <v>0</v>
      </c>
    </row>
    <row r="1159" spans="2:27">
      <c r="B1159" s="3">
        <v>43888</v>
      </c>
      <c r="C1159" t="str">
        <f>IF(AND(B1159&gt;='Calculation Sheet Crop 1'!$K$6,B1159&lt;='Calculation Sheet Crop 1'!$L$6),"Initial Stage",IF(AND(B1159+1&gt;'Calculation Sheet Crop 1'!$K$7,B1159&lt;='Calculation Sheet Crop 1'!$L$7),"Crop Development Phase",IF(AND(B1159+1&gt;'Calculation Sheet Crop 1'!$K$8,B1159&lt;'Calculation Sheet Crop 1'!$L$8+1),"Mid Season",IF(AND(B1159+1&gt;'Calculation Sheet Crop 1'!$K$9,B1159-1&lt;'Calculation Sheet Crop 1'!$L$9),"Late Season Stage",""))))</f>
        <v/>
      </c>
      <c r="D1159">
        <f>IF(MONTH(B1159)=1,'General Calculation'!$E$22,IF(MONTH(B1159)=2,'General Calculation'!$F$22,IF(MONTH(B1159)=3,'General Calculation'!$G$22,IF(MONTH(B1159)=4,'General Calculation'!$H$22,IF(MONTH(B1159)=5,'General Calculation'!$I$22,IF(MONTH(B1159)=6,'General Calculation'!$J$22,IF(MONTH(B1159)=7,'General Calculation'!$K$22,IF(MONTH(B1159)=8,'General Calculation'!$L$22,IF(MONTH(B1159)=9,'General Calculation'!$M$22,IF(MONTH(B1159)=10,'General Calculation'!$N$22,IF(MONTH(B1159)=11,'General Calculation'!$O$22,IF(MONTH(B1159)=12,'General Calculation'!$P$22,""))))))))))))</f>
        <v>5.3892000000000007</v>
      </c>
      <c r="E1159" t="str">
        <f>IF(C1159="Initial Stage",'Calculation Sheet Crop 1'!$M$6,IF(C1159="Crop Development Phase",'Calculation Sheet Crop 1'!$M$7,IF(C1159="Mid Season",'Calculation Sheet Crop 1'!$M$8,IF(C1159="Late Season Stage",'Calculation Sheet Crop 1'!$M$9,""))))</f>
        <v/>
      </c>
      <c r="F1159">
        <f t="shared" si="222"/>
        <v>0</v>
      </c>
      <c r="P1159">
        <f t="shared" si="223"/>
        <v>0</v>
      </c>
      <c r="Q1159">
        <f t="shared" si="224"/>
        <v>0</v>
      </c>
      <c r="R1159">
        <f t="shared" si="225"/>
        <v>0</v>
      </c>
      <c r="S1159">
        <f t="shared" si="226"/>
        <v>0</v>
      </c>
      <c r="T1159">
        <f t="shared" si="227"/>
        <v>0</v>
      </c>
      <c r="U1159">
        <f t="shared" si="228"/>
        <v>0</v>
      </c>
      <c r="V1159">
        <f t="shared" si="229"/>
        <v>0</v>
      </c>
      <c r="W1159">
        <f t="shared" si="230"/>
        <v>0</v>
      </c>
      <c r="X1159">
        <f t="shared" si="231"/>
        <v>0</v>
      </c>
      <c r="Y1159">
        <f t="shared" si="232"/>
        <v>0</v>
      </c>
      <c r="Z1159">
        <f t="shared" si="233"/>
        <v>0</v>
      </c>
      <c r="AA1159">
        <f t="shared" si="234"/>
        <v>0</v>
      </c>
    </row>
    <row r="1160" spans="2:27">
      <c r="B1160" s="3">
        <v>43889</v>
      </c>
      <c r="C1160" t="str">
        <f>IF(AND(B1160&gt;='Calculation Sheet Crop 1'!$K$6,B1160&lt;='Calculation Sheet Crop 1'!$L$6),"Initial Stage",IF(AND(B1160+1&gt;'Calculation Sheet Crop 1'!$K$7,B1160&lt;='Calculation Sheet Crop 1'!$L$7),"Crop Development Phase",IF(AND(B1160+1&gt;'Calculation Sheet Crop 1'!$K$8,B1160&lt;'Calculation Sheet Crop 1'!$L$8+1),"Mid Season",IF(AND(B1160+1&gt;'Calculation Sheet Crop 1'!$K$9,B1160-1&lt;'Calculation Sheet Crop 1'!$L$9),"Late Season Stage",""))))</f>
        <v/>
      </c>
      <c r="D1160">
        <f>IF(MONTH(B1160)=1,'General Calculation'!$E$22,IF(MONTH(B1160)=2,'General Calculation'!$F$22,IF(MONTH(B1160)=3,'General Calculation'!$G$22,IF(MONTH(B1160)=4,'General Calculation'!$H$22,IF(MONTH(B1160)=5,'General Calculation'!$I$22,IF(MONTH(B1160)=6,'General Calculation'!$J$22,IF(MONTH(B1160)=7,'General Calculation'!$K$22,IF(MONTH(B1160)=8,'General Calculation'!$L$22,IF(MONTH(B1160)=9,'General Calculation'!$M$22,IF(MONTH(B1160)=10,'General Calculation'!$N$22,IF(MONTH(B1160)=11,'General Calculation'!$O$22,IF(MONTH(B1160)=12,'General Calculation'!$P$22,""))))))))))))</f>
        <v>5.3892000000000007</v>
      </c>
      <c r="E1160" t="str">
        <f>IF(C1160="Initial Stage",'Calculation Sheet Crop 1'!$M$6,IF(C1160="Crop Development Phase",'Calculation Sheet Crop 1'!$M$7,IF(C1160="Mid Season",'Calculation Sheet Crop 1'!$M$8,IF(C1160="Late Season Stage",'Calculation Sheet Crop 1'!$M$9,""))))</f>
        <v/>
      </c>
      <c r="F1160">
        <f t="shared" ref="F1160:F1223" si="235">IFERROR((D1160*E1160),0)</f>
        <v>0</v>
      </c>
      <c r="P1160">
        <f t="shared" ref="P1160:P1223" si="236">IF(MONTH($B1160)=1,$F1160,0)</f>
        <v>0</v>
      </c>
      <c r="Q1160">
        <f t="shared" ref="Q1160:Q1223" si="237">IF(MONTH($B1160)=2,$F1160,0)</f>
        <v>0</v>
      </c>
      <c r="R1160">
        <f t="shared" ref="R1160:R1223" si="238">IF(MONTH($B1160)=3,$F1160,0)</f>
        <v>0</v>
      </c>
      <c r="S1160">
        <f t="shared" ref="S1160:S1223" si="239">IF(MONTH($B1160)=4,$F1160,0)</f>
        <v>0</v>
      </c>
      <c r="T1160">
        <f t="shared" ref="T1160:T1223" si="240">IF(MONTH($B1160)=5,$F1160,0)</f>
        <v>0</v>
      </c>
      <c r="U1160">
        <f t="shared" ref="U1160:U1223" si="241">IF(MONTH($B1160)=6,$F1160,0)</f>
        <v>0</v>
      </c>
      <c r="V1160">
        <f t="shared" ref="V1160:V1223" si="242">IF(MONTH($B1160)=7,$F1160,0)</f>
        <v>0</v>
      </c>
      <c r="W1160">
        <f t="shared" ref="W1160:W1223" si="243">IF(MONTH($B1160)=8,$F1160,0)</f>
        <v>0</v>
      </c>
      <c r="X1160">
        <f t="shared" ref="X1160:X1223" si="244">IF(MONTH($B1160)=9,$F1160,0)</f>
        <v>0</v>
      </c>
      <c r="Y1160">
        <f t="shared" ref="Y1160:Y1223" si="245">IF(MONTH($B1160)=10,$F1160,0)</f>
        <v>0</v>
      </c>
      <c r="Z1160">
        <f t="shared" ref="Z1160:Z1223" si="246">IF(MONTH($B1160)=11,$F1160,0)</f>
        <v>0</v>
      </c>
      <c r="AA1160">
        <f t="shared" ref="AA1160:AA1223" si="247">IF(MONTH($B1160)=12,$F1160,0)</f>
        <v>0</v>
      </c>
    </row>
    <row r="1161" spans="2:27">
      <c r="B1161" s="3">
        <v>43890</v>
      </c>
      <c r="C1161" t="str">
        <f>IF(AND(B1161&gt;='Calculation Sheet Crop 1'!$K$6,B1161&lt;='Calculation Sheet Crop 1'!$L$6),"Initial Stage",IF(AND(B1161+1&gt;'Calculation Sheet Crop 1'!$K$7,B1161&lt;='Calculation Sheet Crop 1'!$L$7),"Crop Development Phase",IF(AND(B1161+1&gt;'Calculation Sheet Crop 1'!$K$8,B1161&lt;'Calculation Sheet Crop 1'!$L$8+1),"Mid Season",IF(AND(B1161+1&gt;'Calculation Sheet Crop 1'!$K$9,B1161-1&lt;'Calculation Sheet Crop 1'!$L$9),"Late Season Stage",""))))</f>
        <v/>
      </c>
      <c r="D1161">
        <f>IF(MONTH(B1161)=1,'General Calculation'!$E$22,IF(MONTH(B1161)=2,'General Calculation'!$F$22,IF(MONTH(B1161)=3,'General Calculation'!$G$22,IF(MONTH(B1161)=4,'General Calculation'!$H$22,IF(MONTH(B1161)=5,'General Calculation'!$I$22,IF(MONTH(B1161)=6,'General Calculation'!$J$22,IF(MONTH(B1161)=7,'General Calculation'!$K$22,IF(MONTH(B1161)=8,'General Calculation'!$L$22,IF(MONTH(B1161)=9,'General Calculation'!$M$22,IF(MONTH(B1161)=10,'General Calculation'!$N$22,IF(MONTH(B1161)=11,'General Calculation'!$O$22,IF(MONTH(B1161)=12,'General Calculation'!$P$22,""))))))))))))</f>
        <v>5.3892000000000007</v>
      </c>
      <c r="E1161" t="str">
        <f>IF(C1161="Initial Stage",'Calculation Sheet Crop 1'!$M$6,IF(C1161="Crop Development Phase",'Calculation Sheet Crop 1'!$M$7,IF(C1161="Mid Season",'Calculation Sheet Crop 1'!$M$8,IF(C1161="Late Season Stage",'Calculation Sheet Crop 1'!$M$9,""))))</f>
        <v/>
      </c>
      <c r="F1161">
        <f t="shared" si="235"/>
        <v>0</v>
      </c>
      <c r="P1161">
        <f t="shared" si="236"/>
        <v>0</v>
      </c>
      <c r="Q1161">
        <f t="shared" si="237"/>
        <v>0</v>
      </c>
      <c r="R1161">
        <f t="shared" si="238"/>
        <v>0</v>
      </c>
      <c r="S1161">
        <f t="shared" si="239"/>
        <v>0</v>
      </c>
      <c r="T1161">
        <f t="shared" si="240"/>
        <v>0</v>
      </c>
      <c r="U1161">
        <f t="shared" si="241"/>
        <v>0</v>
      </c>
      <c r="V1161">
        <f t="shared" si="242"/>
        <v>0</v>
      </c>
      <c r="W1161">
        <f t="shared" si="243"/>
        <v>0</v>
      </c>
      <c r="X1161">
        <f t="shared" si="244"/>
        <v>0</v>
      </c>
      <c r="Y1161">
        <f t="shared" si="245"/>
        <v>0</v>
      </c>
      <c r="Z1161">
        <f t="shared" si="246"/>
        <v>0</v>
      </c>
      <c r="AA1161">
        <f t="shared" si="247"/>
        <v>0</v>
      </c>
    </row>
    <row r="1162" spans="2:27">
      <c r="B1162" s="3">
        <v>43891</v>
      </c>
      <c r="C1162" t="str">
        <f>IF(AND(B1162&gt;='Calculation Sheet Crop 1'!$K$6,B1162&lt;='Calculation Sheet Crop 1'!$L$6),"Initial Stage",IF(AND(B1162+1&gt;'Calculation Sheet Crop 1'!$K$7,B1162&lt;='Calculation Sheet Crop 1'!$L$7),"Crop Development Phase",IF(AND(B1162+1&gt;'Calculation Sheet Crop 1'!$K$8,B1162&lt;'Calculation Sheet Crop 1'!$L$8+1),"Mid Season",IF(AND(B1162+1&gt;'Calculation Sheet Crop 1'!$K$9,B1162-1&lt;'Calculation Sheet Crop 1'!$L$9),"Late Season Stage",""))))</f>
        <v/>
      </c>
      <c r="D1162">
        <f>IF(MONTH(B1162)=1,'General Calculation'!$E$22,IF(MONTH(B1162)=2,'General Calculation'!$F$22,IF(MONTH(B1162)=3,'General Calculation'!$G$22,IF(MONTH(B1162)=4,'General Calculation'!$H$22,IF(MONTH(B1162)=5,'General Calculation'!$I$22,IF(MONTH(B1162)=6,'General Calculation'!$J$22,IF(MONTH(B1162)=7,'General Calculation'!$K$22,IF(MONTH(B1162)=8,'General Calculation'!$L$22,IF(MONTH(B1162)=9,'General Calculation'!$M$22,IF(MONTH(B1162)=10,'General Calculation'!$N$22,IF(MONTH(B1162)=11,'General Calculation'!$O$22,IF(MONTH(B1162)=12,'General Calculation'!$P$22,""))))))))))))</f>
        <v>5.3892000000000007</v>
      </c>
      <c r="E1162" t="str">
        <f>IF(C1162="Initial Stage",'Calculation Sheet Crop 1'!$M$6,IF(C1162="Crop Development Phase",'Calculation Sheet Crop 1'!$M$7,IF(C1162="Mid Season",'Calculation Sheet Crop 1'!$M$8,IF(C1162="Late Season Stage",'Calculation Sheet Crop 1'!$M$9,""))))</f>
        <v/>
      </c>
      <c r="F1162">
        <f t="shared" si="235"/>
        <v>0</v>
      </c>
      <c r="P1162">
        <f t="shared" si="236"/>
        <v>0</v>
      </c>
      <c r="Q1162">
        <f t="shared" si="237"/>
        <v>0</v>
      </c>
      <c r="R1162">
        <f t="shared" si="238"/>
        <v>0</v>
      </c>
      <c r="S1162">
        <f t="shared" si="239"/>
        <v>0</v>
      </c>
      <c r="T1162">
        <f t="shared" si="240"/>
        <v>0</v>
      </c>
      <c r="U1162">
        <f t="shared" si="241"/>
        <v>0</v>
      </c>
      <c r="V1162">
        <f t="shared" si="242"/>
        <v>0</v>
      </c>
      <c r="W1162">
        <f t="shared" si="243"/>
        <v>0</v>
      </c>
      <c r="X1162">
        <f t="shared" si="244"/>
        <v>0</v>
      </c>
      <c r="Y1162">
        <f t="shared" si="245"/>
        <v>0</v>
      </c>
      <c r="Z1162">
        <f t="shared" si="246"/>
        <v>0</v>
      </c>
      <c r="AA1162">
        <f t="shared" si="247"/>
        <v>0</v>
      </c>
    </row>
    <row r="1163" spans="2:27">
      <c r="B1163" s="3">
        <v>43892</v>
      </c>
      <c r="C1163" t="str">
        <f>IF(AND(B1163&gt;='Calculation Sheet Crop 1'!$K$6,B1163&lt;='Calculation Sheet Crop 1'!$L$6),"Initial Stage",IF(AND(B1163+1&gt;'Calculation Sheet Crop 1'!$K$7,B1163&lt;='Calculation Sheet Crop 1'!$L$7),"Crop Development Phase",IF(AND(B1163+1&gt;'Calculation Sheet Crop 1'!$K$8,B1163&lt;'Calculation Sheet Crop 1'!$L$8+1),"Mid Season",IF(AND(B1163+1&gt;'Calculation Sheet Crop 1'!$K$9,B1163-1&lt;'Calculation Sheet Crop 1'!$L$9),"Late Season Stage",""))))</f>
        <v/>
      </c>
      <c r="D1163">
        <f>IF(MONTH(B1163)=1,'General Calculation'!$E$22,IF(MONTH(B1163)=2,'General Calculation'!$F$22,IF(MONTH(B1163)=3,'General Calculation'!$G$22,IF(MONTH(B1163)=4,'General Calculation'!$H$22,IF(MONTH(B1163)=5,'General Calculation'!$I$22,IF(MONTH(B1163)=6,'General Calculation'!$J$22,IF(MONTH(B1163)=7,'General Calculation'!$K$22,IF(MONTH(B1163)=8,'General Calculation'!$L$22,IF(MONTH(B1163)=9,'General Calculation'!$M$22,IF(MONTH(B1163)=10,'General Calculation'!$N$22,IF(MONTH(B1163)=11,'General Calculation'!$O$22,IF(MONTH(B1163)=12,'General Calculation'!$P$22,""))))))))))))</f>
        <v>5.3892000000000007</v>
      </c>
      <c r="E1163" t="str">
        <f>IF(C1163="Initial Stage",'Calculation Sheet Crop 1'!$M$6,IF(C1163="Crop Development Phase",'Calculation Sheet Crop 1'!$M$7,IF(C1163="Mid Season",'Calculation Sheet Crop 1'!$M$8,IF(C1163="Late Season Stage",'Calculation Sheet Crop 1'!$M$9,""))))</f>
        <v/>
      </c>
      <c r="F1163">
        <f t="shared" si="235"/>
        <v>0</v>
      </c>
      <c r="P1163">
        <f t="shared" si="236"/>
        <v>0</v>
      </c>
      <c r="Q1163">
        <f t="shared" si="237"/>
        <v>0</v>
      </c>
      <c r="R1163">
        <f t="shared" si="238"/>
        <v>0</v>
      </c>
      <c r="S1163">
        <f t="shared" si="239"/>
        <v>0</v>
      </c>
      <c r="T1163">
        <f t="shared" si="240"/>
        <v>0</v>
      </c>
      <c r="U1163">
        <f t="shared" si="241"/>
        <v>0</v>
      </c>
      <c r="V1163">
        <f t="shared" si="242"/>
        <v>0</v>
      </c>
      <c r="W1163">
        <f t="shared" si="243"/>
        <v>0</v>
      </c>
      <c r="X1163">
        <f t="shared" si="244"/>
        <v>0</v>
      </c>
      <c r="Y1163">
        <f t="shared" si="245"/>
        <v>0</v>
      </c>
      <c r="Z1163">
        <f t="shared" si="246"/>
        <v>0</v>
      </c>
      <c r="AA1163">
        <f t="shared" si="247"/>
        <v>0</v>
      </c>
    </row>
    <row r="1164" spans="2:27">
      <c r="B1164" s="3">
        <v>43893</v>
      </c>
      <c r="C1164" t="str">
        <f>IF(AND(B1164&gt;='Calculation Sheet Crop 1'!$K$6,B1164&lt;='Calculation Sheet Crop 1'!$L$6),"Initial Stage",IF(AND(B1164+1&gt;'Calculation Sheet Crop 1'!$K$7,B1164&lt;='Calculation Sheet Crop 1'!$L$7),"Crop Development Phase",IF(AND(B1164+1&gt;'Calculation Sheet Crop 1'!$K$8,B1164&lt;'Calculation Sheet Crop 1'!$L$8+1),"Mid Season",IF(AND(B1164+1&gt;'Calculation Sheet Crop 1'!$K$9,B1164-1&lt;'Calculation Sheet Crop 1'!$L$9),"Late Season Stage",""))))</f>
        <v/>
      </c>
      <c r="D1164">
        <f>IF(MONTH(B1164)=1,'General Calculation'!$E$22,IF(MONTH(B1164)=2,'General Calculation'!$F$22,IF(MONTH(B1164)=3,'General Calculation'!$G$22,IF(MONTH(B1164)=4,'General Calculation'!$H$22,IF(MONTH(B1164)=5,'General Calculation'!$I$22,IF(MONTH(B1164)=6,'General Calculation'!$J$22,IF(MONTH(B1164)=7,'General Calculation'!$K$22,IF(MONTH(B1164)=8,'General Calculation'!$L$22,IF(MONTH(B1164)=9,'General Calculation'!$M$22,IF(MONTH(B1164)=10,'General Calculation'!$N$22,IF(MONTH(B1164)=11,'General Calculation'!$O$22,IF(MONTH(B1164)=12,'General Calculation'!$P$22,""))))))))))))</f>
        <v>5.3892000000000007</v>
      </c>
      <c r="E1164" t="str">
        <f>IF(C1164="Initial Stage",'Calculation Sheet Crop 1'!$M$6,IF(C1164="Crop Development Phase",'Calculation Sheet Crop 1'!$M$7,IF(C1164="Mid Season",'Calculation Sheet Crop 1'!$M$8,IF(C1164="Late Season Stage",'Calculation Sheet Crop 1'!$M$9,""))))</f>
        <v/>
      </c>
      <c r="F1164">
        <f t="shared" si="235"/>
        <v>0</v>
      </c>
      <c r="P1164">
        <f t="shared" si="236"/>
        <v>0</v>
      </c>
      <c r="Q1164">
        <f t="shared" si="237"/>
        <v>0</v>
      </c>
      <c r="R1164">
        <f t="shared" si="238"/>
        <v>0</v>
      </c>
      <c r="S1164">
        <f t="shared" si="239"/>
        <v>0</v>
      </c>
      <c r="T1164">
        <f t="shared" si="240"/>
        <v>0</v>
      </c>
      <c r="U1164">
        <f t="shared" si="241"/>
        <v>0</v>
      </c>
      <c r="V1164">
        <f t="shared" si="242"/>
        <v>0</v>
      </c>
      <c r="W1164">
        <f t="shared" si="243"/>
        <v>0</v>
      </c>
      <c r="X1164">
        <f t="shared" si="244"/>
        <v>0</v>
      </c>
      <c r="Y1164">
        <f t="shared" si="245"/>
        <v>0</v>
      </c>
      <c r="Z1164">
        <f t="shared" si="246"/>
        <v>0</v>
      </c>
      <c r="AA1164">
        <f t="shared" si="247"/>
        <v>0</v>
      </c>
    </row>
    <row r="1165" spans="2:27">
      <c r="B1165" s="3">
        <v>43894</v>
      </c>
      <c r="C1165" t="str">
        <f>IF(AND(B1165&gt;='Calculation Sheet Crop 1'!$K$6,B1165&lt;='Calculation Sheet Crop 1'!$L$6),"Initial Stage",IF(AND(B1165+1&gt;'Calculation Sheet Crop 1'!$K$7,B1165&lt;='Calculation Sheet Crop 1'!$L$7),"Crop Development Phase",IF(AND(B1165+1&gt;'Calculation Sheet Crop 1'!$K$8,B1165&lt;'Calculation Sheet Crop 1'!$L$8+1),"Mid Season",IF(AND(B1165+1&gt;'Calculation Sheet Crop 1'!$K$9,B1165-1&lt;'Calculation Sheet Crop 1'!$L$9),"Late Season Stage",""))))</f>
        <v/>
      </c>
      <c r="D1165">
        <f>IF(MONTH(B1165)=1,'General Calculation'!$E$22,IF(MONTH(B1165)=2,'General Calculation'!$F$22,IF(MONTH(B1165)=3,'General Calculation'!$G$22,IF(MONTH(B1165)=4,'General Calculation'!$H$22,IF(MONTH(B1165)=5,'General Calculation'!$I$22,IF(MONTH(B1165)=6,'General Calculation'!$J$22,IF(MONTH(B1165)=7,'General Calculation'!$K$22,IF(MONTH(B1165)=8,'General Calculation'!$L$22,IF(MONTH(B1165)=9,'General Calculation'!$M$22,IF(MONTH(B1165)=10,'General Calculation'!$N$22,IF(MONTH(B1165)=11,'General Calculation'!$O$22,IF(MONTH(B1165)=12,'General Calculation'!$P$22,""))))))))))))</f>
        <v>5.3892000000000007</v>
      </c>
      <c r="E1165" t="str">
        <f>IF(C1165="Initial Stage",'Calculation Sheet Crop 1'!$M$6,IF(C1165="Crop Development Phase",'Calculation Sheet Crop 1'!$M$7,IF(C1165="Mid Season",'Calculation Sheet Crop 1'!$M$8,IF(C1165="Late Season Stage",'Calculation Sheet Crop 1'!$M$9,""))))</f>
        <v/>
      </c>
      <c r="F1165">
        <f t="shared" si="235"/>
        <v>0</v>
      </c>
      <c r="P1165">
        <f t="shared" si="236"/>
        <v>0</v>
      </c>
      <c r="Q1165">
        <f t="shared" si="237"/>
        <v>0</v>
      </c>
      <c r="R1165">
        <f t="shared" si="238"/>
        <v>0</v>
      </c>
      <c r="S1165">
        <f t="shared" si="239"/>
        <v>0</v>
      </c>
      <c r="T1165">
        <f t="shared" si="240"/>
        <v>0</v>
      </c>
      <c r="U1165">
        <f t="shared" si="241"/>
        <v>0</v>
      </c>
      <c r="V1165">
        <f t="shared" si="242"/>
        <v>0</v>
      </c>
      <c r="W1165">
        <f t="shared" si="243"/>
        <v>0</v>
      </c>
      <c r="X1165">
        <f t="shared" si="244"/>
        <v>0</v>
      </c>
      <c r="Y1165">
        <f t="shared" si="245"/>
        <v>0</v>
      </c>
      <c r="Z1165">
        <f t="shared" si="246"/>
        <v>0</v>
      </c>
      <c r="AA1165">
        <f t="shared" si="247"/>
        <v>0</v>
      </c>
    </row>
    <row r="1166" spans="2:27">
      <c r="B1166" s="3">
        <v>43895</v>
      </c>
      <c r="C1166" t="str">
        <f>IF(AND(B1166&gt;='Calculation Sheet Crop 1'!$K$6,B1166&lt;='Calculation Sheet Crop 1'!$L$6),"Initial Stage",IF(AND(B1166+1&gt;'Calculation Sheet Crop 1'!$K$7,B1166&lt;='Calculation Sheet Crop 1'!$L$7),"Crop Development Phase",IF(AND(B1166+1&gt;'Calculation Sheet Crop 1'!$K$8,B1166&lt;'Calculation Sheet Crop 1'!$L$8+1),"Mid Season",IF(AND(B1166+1&gt;'Calculation Sheet Crop 1'!$K$9,B1166-1&lt;'Calculation Sheet Crop 1'!$L$9),"Late Season Stage",""))))</f>
        <v/>
      </c>
      <c r="D1166">
        <f>IF(MONTH(B1166)=1,'General Calculation'!$E$22,IF(MONTH(B1166)=2,'General Calculation'!$F$22,IF(MONTH(B1166)=3,'General Calculation'!$G$22,IF(MONTH(B1166)=4,'General Calculation'!$H$22,IF(MONTH(B1166)=5,'General Calculation'!$I$22,IF(MONTH(B1166)=6,'General Calculation'!$J$22,IF(MONTH(B1166)=7,'General Calculation'!$K$22,IF(MONTH(B1166)=8,'General Calculation'!$L$22,IF(MONTH(B1166)=9,'General Calculation'!$M$22,IF(MONTH(B1166)=10,'General Calculation'!$N$22,IF(MONTH(B1166)=11,'General Calculation'!$O$22,IF(MONTH(B1166)=12,'General Calculation'!$P$22,""))))))))))))</f>
        <v>5.3892000000000007</v>
      </c>
      <c r="E1166" t="str">
        <f>IF(C1166="Initial Stage",'Calculation Sheet Crop 1'!$M$6,IF(C1166="Crop Development Phase",'Calculation Sheet Crop 1'!$M$7,IF(C1166="Mid Season",'Calculation Sheet Crop 1'!$M$8,IF(C1166="Late Season Stage",'Calculation Sheet Crop 1'!$M$9,""))))</f>
        <v/>
      </c>
      <c r="F1166">
        <f t="shared" si="235"/>
        <v>0</v>
      </c>
      <c r="P1166">
        <f t="shared" si="236"/>
        <v>0</v>
      </c>
      <c r="Q1166">
        <f t="shared" si="237"/>
        <v>0</v>
      </c>
      <c r="R1166">
        <f t="shared" si="238"/>
        <v>0</v>
      </c>
      <c r="S1166">
        <f t="shared" si="239"/>
        <v>0</v>
      </c>
      <c r="T1166">
        <f t="shared" si="240"/>
        <v>0</v>
      </c>
      <c r="U1166">
        <f t="shared" si="241"/>
        <v>0</v>
      </c>
      <c r="V1166">
        <f t="shared" si="242"/>
        <v>0</v>
      </c>
      <c r="W1166">
        <f t="shared" si="243"/>
        <v>0</v>
      </c>
      <c r="X1166">
        <f t="shared" si="244"/>
        <v>0</v>
      </c>
      <c r="Y1166">
        <f t="shared" si="245"/>
        <v>0</v>
      </c>
      <c r="Z1166">
        <f t="shared" si="246"/>
        <v>0</v>
      </c>
      <c r="AA1166">
        <f t="shared" si="247"/>
        <v>0</v>
      </c>
    </row>
    <row r="1167" spans="2:27">
      <c r="B1167" s="3">
        <v>43896</v>
      </c>
      <c r="C1167" t="str">
        <f>IF(AND(B1167&gt;='Calculation Sheet Crop 1'!$K$6,B1167&lt;='Calculation Sheet Crop 1'!$L$6),"Initial Stage",IF(AND(B1167+1&gt;'Calculation Sheet Crop 1'!$K$7,B1167&lt;='Calculation Sheet Crop 1'!$L$7),"Crop Development Phase",IF(AND(B1167+1&gt;'Calculation Sheet Crop 1'!$K$8,B1167&lt;'Calculation Sheet Crop 1'!$L$8+1),"Mid Season",IF(AND(B1167+1&gt;'Calculation Sheet Crop 1'!$K$9,B1167-1&lt;'Calculation Sheet Crop 1'!$L$9),"Late Season Stage",""))))</f>
        <v/>
      </c>
      <c r="D1167">
        <f>IF(MONTH(B1167)=1,'General Calculation'!$E$22,IF(MONTH(B1167)=2,'General Calculation'!$F$22,IF(MONTH(B1167)=3,'General Calculation'!$G$22,IF(MONTH(B1167)=4,'General Calculation'!$H$22,IF(MONTH(B1167)=5,'General Calculation'!$I$22,IF(MONTH(B1167)=6,'General Calculation'!$J$22,IF(MONTH(B1167)=7,'General Calculation'!$K$22,IF(MONTH(B1167)=8,'General Calculation'!$L$22,IF(MONTH(B1167)=9,'General Calculation'!$M$22,IF(MONTH(B1167)=10,'General Calculation'!$N$22,IF(MONTH(B1167)=11,'General Calculation'!$O$22,IF(MONTH(B1167)=12,'General Calculation'!$P$22,""))))))))))))</f>
        <v>5.3892000000000007</v>
      </c>
      <c r="E1167" t="str">
        <f>IF(C1167="Initial Stage",'Calculation Sheet Crop 1'!$M$6,IF(C1167="Crop Development Phase",'Calculation Sheet Crop 1'!$M$7,IF(C1167="Mid Season",'Calculation Sheet Crop 1'!$M$8,IF(C1167="Late Season Stage",'Calculation Sheet Crop 1'!$M$9,""))))</f>
        <v/>
      </c>
      <c r="F1167">
        <f t="shared" si="235"/>
        <v>0</v>
      </c>
      <c r="P1167">
        <f t="shared" si="236"/>
        <v>0</v>
      </c>
      <c r="Q1167">
        <f t="shared" si="237"/>
        <v>0</v>
      </c>
      <c r="R1167">
        <f t="shared" si="238"/>
        <v>0</v>
      </c>
      <c r="S1167">
        <f t="shared" si="239"/>
        <v>0</v>
      </c>
      <c r="T1167">
        <f t="shared" si="240"/>
        <v>0</v>
      </c>
      <c r="U1167">
        <f t="shared" si="241"/>
        <v>0</v>
      </c>
      <c r="V1167">
        <f t="shared" si="242"/>
        <v>0</v>
      </c>
      <c r="W1167">
        <f t="shared" si="243"/>
        <v>0</v>
      </c>
      <c r="X1167">
        <f t="shared" si="244"/>
        <v>0</v>
      </c>
      <c r="Y1167">
        <f t="shared" si="245"/>
        <v>0</v>
      </c>
      <c r="Z1167">
        <f t="shared" si="246"/>
        <v>0</v>
      </c>
      <c r="AA1167">
        <f t="shared" si="247"/>
        <v>0</v>
      </c>
    </row>
    <row r="1168" spans="2:27">
      <c r="B1168" s="3">
        <v>43897</v>
      </c>
      <c r="C1168" t="str">
        <f>IF(AND(B1168&gt;='Calculation Sheet Crop 1'!$K$6,B1168&lt;='Calculation Sheet Crop 1'!$L$6),"Initial Stage",IF(AND(B1168+1&gt;'Calculation Sheet Crop 1'!$K$7,B1168&lt;='Calculation Sheet Crop 1'!$L$7),"Crop Development Phase",IF(AND(B1168+1&gt;'Calculation Sheet Crop 1'!$K$8,B1168&lt;'Calculation Sheet Crop 1'!$L$8+1),"Mid Season",IF(AND(B1168+1&gt;'Calculation Sheet Crop 1'!$K$9,B1168-1&lt;'Calculation Sheet Crop 1'!$L$9),"Late Season Stage",""))))</f>
        <v/>
      </c>
      <c r="D1168">
        <f>IF(MONTH(B1168)=1,'General Calculation'!$E$22,IF(MONTH(B1168)=2,'General Calculation'!$F$22,IF(MONTH(B1168)=3,'General Calculation'!$G$22,IF(MONTH(B1168)=4,'General Calculation'!$H$22,IF(MONTH(B1168)=5,'General Calculation'!$I$22,IF(MONTH(B1168)=6,'General Calculation'!$J$22,IF(MONTH(B1168)=7,'General Calculation'!$K$22,IF(MONTH(B1168)=8,'General Calculation'!$L$22,IF(MONTH(B1168)=9,'General Calculation'!$M$22,IF(MONTH(B1168)=10,'General Calculation'!$N$22,IF(MONTH(B1168)=11,'General Calculation'!$O$22,IF(MONTH(B1168)=12,'General Calculation'!$P$22,""))))))))))))</f>
        <v>5.3892000000000007</v>
      </c>
      <c r="E1168" t="str">
        <f>IF(C1168="Initial Stage",'Calculation Sheet Crop 1'!$M$6,IF(C1168="Crop Development Phase",'Calculation Sheet Crop 1'!$M$7,IF(C1168="Mid Season",'Calculation Sheet Crop 1'!$M$8,IF(C1168="Late Season Stage",'Calculation Sheet Crop 1'!$M$9,""))))</f>
        <v/>
      </c>
      <c r="F1168">
        <f t="shared" si="235"/>
        <v>0</v>
      </c>
      <c r="P1168">
        <f t="shared" si="236"/>
        <v>0</v>
      </c>
      <c r="Q1168">
        <f t="shared" si="237"/>
        <v>0</v>
      </c>
      <c r="R1168">
        <f t="shared" si="238"/>
        <v>0</v>
      </c>
      <c r="S1168">
        <f t="shared" si="239"/>
        <v>0</v>
      </c>
      <c r="T1168">
        <f t="shared" si="240"/>
        <v>0</v>
      </c>
      <c r="U1168">
        <f t="shared" si="241"/>
        <v>0</v>
      </c>
      <c r="V1168">
        <f t="shared" si="242"/>
        <v>0</v>
      </c>
      <c r="W1168">
        <f t="shared" si="243"/>
        <v>0</v>
      </c>
      <c r="X1168">
        <f t="shared" si="244"/>
        <v>0</v>
      </c>
      <c r="Y1168">
        <f t="shared" si="245"/>
        <v>0</v>
      </c>
      <c r="Z1168">
        <f t="shared" si="246"/>
        <v>0</v>
      </c>
      <c r="AA1168">
        <f t="shared" si="247"/>
        <v>0</v>
      </c>
    </row>
    <row r="1169" spans="2:27">
      <c r="B1169" s="3">
        <v>43898</v>
      </c>
      <c r="C1169" t="str">
        <f>IF(AND(B1169&gt;='Calculation Sheet Crop 1'!$K$6,B1169&lt;='Calculation Sheet Crop 1'!$L$6),"Initial Stage",IF(AND(B1169+1&gt;'Calculation Sheet Crop 1'!$K$7,B1169&lt;='Calculation Sheet Crop 1'!$L$7),"Crop Development Phase",IF(AND(B1169+1&gt;'Calculation Sheet Crop 1'!$K$8,B1169&lt;'Calculation Sheet Crop 1'!$L$8+1),"Mid Season",IF(AND(B1169+1&gt;'Calculation Sheet Crop 1'!$K$9,B1169-1&lt;'Calculation Sheet Crop 1'!$L$9),"Late Season Stage",""))))</f>
        <v/>
      </c>
      <c r="D1169">
        <f>IF(MONTH(B1169)=1,'General Calculation'!$E$22,IF(MONTH(B1169)=2,'General Calculation'!$F$22,IF(MONTH(B1169)=3,'General Calculation'!$G$22,IF(MONTH(B1169)=4,'General Calculation'!$H$22,IF(MONTH(B1169)=5,'General Calculation'!$I$22,IF(MONTH(B1169)=6,'General Calculation'!$J$22,IF(MONTH(B1169)=7,'General Calculation'!$K$22,IF(MONTH(B1169)=8,'General Calculation'!$L$22,IF(MONTH(B1169)=9,'General Calculation'!$M$22,IF(MONTH(B1169)=10,'General Calculation'!$N$22,IF(MONTH(B1169)=11,'General Calculation'!$O$22,IF(MONTH(B1169)=12,'General Calculation'!$P$22,""))))))))))))</f>
        <v>5.3892000000000007</v>
      </c>
      <c r="E1169" t="str">
        <f>IF(C1169="Initial Stage",'Calculation Sheet Crop 1'!$M$6,IF(C1169="Crop Development Phase",'Calculation Sheet Crop 1'!$M$7,IF(C1169="Mid Season",'Calculation Sheet Crop 1'!$M$8,IF(C1169="Late Season Stage",'Calculation Sheet Crop 1'!$M$9,""))))</f>
        <v/>
      </c>
      <c r="F1169">
        <f t="shared" si="235"/>
        <v>0</v>
      </c>
      <c r="P1169">
        <f t="shared" si="236"/>
        <v>0</v>
      </c>
      <c r="Q1169">
        <f t="shared" si="237"/>
        <v>0</v>
      </c>
      <c r="R1169">
        <f t="shared" si="238"/>
        <v>0</v>
      </c>
      <c r="S1169">
        <f t="shared" si="239"/>
        <v>0</v>
      </c>
      <c r="T1169">
        <f t="shared" si="240"/>
        <v>0</v>
      </c>
      <c r="U1169">
        <f t="shared" si="241"/>
        <v>0</v>
      </c>
      <c r="V1169">
        <f t="shared" si="242"/>
        <v>0</v>
      </c>
      <c r="W1169">
        <f t="shared" si="243"/>
        <v>0</v>
      </c>
      <c r="X1169">
        <f t="shared" si="244"/>
        <v>0</v>
      </c>
      <c r="Y1169">
        <f t="shared" si="245"/>
        <v>0</v>
      </c>
      <c r="Z1169">
        <f t="shared" si="246"/>
        <v>0</v>
      </c>
      <c r="AA1169">
        <f t="shared" si="247"/>
        <v>0</v>
      </c>
    </row>
    <row r="1170" spans="2:27">
      <c r="B1170" s="3">
        <v>43899</v>
      </c>
      <c r="C1170" t="str">
        <f>IF(AND(B1170&gt;='Calculation Sheet Crop 1'!$K$6,B1170&lt;='Calculation Sheet Crop 1'!$L$6),"Initial Stage",IF(AND(B1170+1&gt;'Calculation Sheet Crop 1'!$K$7,B1170&lt;='Calculation Sheet Crop 1'!$L$7),"Crop Development Phase",IF(AND(B1170+1&gt;'Calculation Sheet Crop 1'!$K$8,B1170&lt;'Calculation Sheet Crop 1'!$L$8+1),"Mid Season",IF(AND(B1170+1&gt;'Calculation Sheet Crop 1'!$K$9,B1170-1&lt;'Calculation Sheet Crop 1'!$L$9),"Late Season Stage",""))))</f>
        <v/>
      </c>
      <c r="D1170">
        <f>IF(MONTH(B1170)=1,'General Calculation'!$E$22,IF(MONTH(B1170)=2,'General Calculation'!$F$22,IF(MONTH(B1170)=3,'General Calculation'!$G$22,IF(MONTH(B1170)=4,'General Calculation'!$H$22,IF(MONTH(B1170)=5,'General Calculation'!$I$22,IF(MONTH(B1170)=6,'General Calculation'!$J$22,IF(MONTH(B1170)=7,'General Calculation'!$K$22,IF(MONTH(B1170)=8,'General Calculation'!$L$22,IF(MONTH(B1170)=9,'General Calculation'!$M$22,IF(MONTH(B1170)=10,'General Calculation'!$N$22,IF(MONTH(B1170)=11,'General Calculation'!$O$22,IF(MONTH(B1170)=12,'General Calculation'!$P$22,""))))))))))))</f>
        <v>5.3892000000000007</v>
      </c>
      <c r="E1170" t="str">
        <f>IF(C1170="Initial Stage",'Calculation Sheet Crop 1'!$M$6,IF(C1170="Crop Development Phase",'Calculation Sheet Crop 1'!$M$7,IF(C1170="Mid Season",'Calculation Sheet Crop 1'!$M$8,IF(C1170="Late Season Stage",'Calculation Sheet Crop 1'!$M$9,""))))</f>
        <v/>
      </c>
      <c r="F1170">
        <f t="shared" si="235"/>
        <v>0</v>
      </c>
      <c r="P1170">
        <f t="shared" si="236"/>
        <v>0</v>
      </c>
      <c r="Q1170">
        <f t="shared" si="237"/>
        <v>0</v>
      </c>
      <c r="R1170">
        <f t="shared" si="238"/>
        <v>0</v>
      </c>
      <c r="S1170">
        <f t="shared" si="239"/>
        <v>0</v>
      </c>
      <c r="T1170">
        <f t="shared" si="240"/>
        <v>0</v>
      </c>
      <c r="U1170">
        <f t="shared" si="241"/>
        <v>0</v>
      </c>
      <c r="V1170">
        <f t="shared" si="242"/>
        <v>0</v>
      </c>
      <c r="W1170">
        <f t="shared" si="243"/>
        <v>0</v>
      </c>
      <c r="X1170">
        <f t="shared" si="244"/>
        <v>0</v>
      </c>
      <c r="Y1170">
        <f t="shared" si="245"/>
        <v>0</v>
      </c>
      <c r="Z1170">
        <f t="shared" si="246"/>
        <v>0</v>
      </c>
      <c r="AA1170">
        <f t="shared" si="247"/>
        <v>0</v>
      </c>
    </row>
    <row r="1171" spans="2:27">
      <c r="B1171" s="3">
        <v>43900</v>
      </c>
      <c r="C1171" t="str">
        <f>IF(AND(B1171&gt;='Calculation Sheet Crop 1'!$K$6,B1171&lt;='Calculation Sheet Crop 1'!$L$6),"Initial Stage",IF(AND(B1171+1&gt;'Calculation Sheet Crop 1'!$K$7,B1171&lt;='Calculation Sheet Crop 1'!$L$7),"Crop Development Phase",IF(AND(B1171+1&gt;'Calculation Sheet Crop 1'!$K$8,B1171&lt;'Calculation Sheet Crop 1'!$L$8+1),"Mid Season",IF(AND(B1171+1&gt;'Calculation Sheet Crop 1'!$K$9,B1171-1&lt;'Calculation Sheet Crop 1'!$L$9),"Late Season Stage",""))))</f>
        <v/>
      </c>
      <c r="D1171">
        <f>IF(MONTH(B1171)=1,'General Calculation'!$E$22,IF(MONTH(B1171)=2,'General Calculation'!$F$22,IF(MONTH(B1171)=3,'General Calculation'!$G$22,IF(MONTH(B1171)=4,'General Calculation'!$H$22,IF(MONTH(B1171)=5,'General Calculation'!$I$22,IF(MONTH(B1171)=6,'General Calculation'!$J$22,IF(MONTH(B1171)=7,'General Calculation'!$K$22,IF(MONTH(B1171)=8,'General Calculation'!$L$22,IF(MONTH(B1171)=9,'General Calculation'!$M$22,IF(MONTH(B1171)=10,'General Calculation'!$N$22,IF(MONTH(B1171)=11,'General Calculation'!$O$22,IF(MONTH(B1171)=12,'General Calculation'!$P$22,""))))))))))))</f>
        <v>5.3892000000000007</v>
      </c>
      <c r="E1171" t="str">
        <f>IF(C1171="Initial Stage",'Calculation Sheet Crop 1'!$M$6,IF(C1171="Crop Development Phase",'Calculation Sheet Crop 1'!$M$7,IF(C1171="Mid Season",'Calculation Sheet Crop 1'!$M$8,IF(C1171="Late Season Stage",'Calculation Sheet Crop 1'!$M$9,""))))</f>
        <v/>
      </c>
      <c r="F1171">
        <f t="shared" si="235"/>
        <v>0</v>
      </c>
      <c r="P1171">
        <f t="shared" si="236"/>
        <v>0</v>
      </c>
      <c r="Q1171">
        <f t="shared" si="237"/>
        <v>0</v>
      </c>
      <c r="R1171">
        <f t="shared" si="238"/>
        <v>0</v>
      </c>
      <c r="S1171">
        <f t="shared" si="239"/>
        <v>0</v>
      </c>
      <c r="T1171">
        <f t="shared" si="240"/>
        <v>0</v>
      </c>
      <c r="U1171">
        <f t="shared" si="241"/>
        <v>0</v>
      </c>
      <c r="V1171">
        <f t="shared" si="242"/>
        <v>0</v>
      </c>
      <c r="W1171">
        <f t="shared" si="243"/>
        <v>0</v>
      </c>
      <c r="X1171">
        <f t="shared" si="244"/>
        <v>0</v>
      </c>
      <c r="Y1171">
        <f t="shared" si="245"/>
        <v>0</v>
      </c>
      <c r="Z1171">
        <f t="shared" si="246"/>
        <v>0</v>
      </c>
      <c r="AA1171">
        <f t="shared" si="247"/>
        <v>0</v>
      </c>
    </row>
    <row r="1172" spans="2:27">
      <c r="B1172" s="3">
        <v>43901</v>
      </c>
      <c r="C1172" t="str">
        <f>IF(AND(B1172&gt;='Calculation Sheet Crop 1'!$K$6,B1172&lt;='Calculation Sheet Crop 1'!$L$6),"Initial Stage",IF(AND(B1172+1&gt;'Calculation Sheet Crop 1'!$K$7,B1172&lt;='Calculation Sheet Crop 1'!$L$7),"Crop Development Phase",IF(AND(B1172+1&gt;'Calculation Sheet Crop 1'!$K$8,B1172&lt;'Calculation Sheet Crop 1'!$L$8+1),"Mid Season",IF(AND(B1172+1&gt;'Calculation Sheet Crop 1'!$K$9,B1172-1&lt;'Calculation Sheet Crop 1'!$L$9),"Late Season Stage",""))))</f>
        <v/>
      </c>
      <c r="D1172">
        <f>IF(MONTH(B1172)=1,'General Calculation'!$E$22,IF(MONTH(B1172)=2,'General Calculation'!$F$22,IF(MONTH(B1172)=3,'General Calculation'!$G$22,IF(MONTH(B1172)=4,'General Calculation'!$H$22,IF(MONTH(B1172)=5,'General Calculation'!$I$22,IF(MONTH(B1172)=6,'General Calculation'!$J$22,IF(MONTH(B1172)=7,'General Calculation'!$K$22,IF(MONTH(B1172)=8,'General Calculation'!$L$22,IF(MONTH(B1172)=9,'General Calculation'!$M$22,IF(MONTH(B1172)=10,'General Calculation'!$N$22,IF(MONTH(B1172)=11,'General Calculation'!$O$22,IF(MONTH(B1172)=12,'General Calculation'!$P$22,""))))))))))))</f>
        <v>5.3892000000000007</v>
      </c>
      <c r="E1172" t="str">
        <f>IF(C1172="Initial Stage",'Calculation Sheet Crop 1'!$M$6,IF(C1172="Crop Development Phase",'Calculation Sheet Crop 1'!$M$7,IF(C1172="Mid Season",'Calculation Sheet Crop 1'!$M$8,IF(C1172="Late Season Stage",'Calculation Sheet Crop 1'!$M$9,""))))</f>
        <v/>
      </c>
      <c r="F1172">
        <f t="shared" si="235"/>
        <v>0</v>
      </c>
      <c r="P1172">
        <f t="shared" si="236"/>
        <v>0</v>
      </c>
      <c r="Q1172">
        <f t="shared" si="237"/>
        <v>0</v>
      </c>
      <c r="R1172">
        <f t="shared" si="238"/>
        <v>0</v>
      </c>
      <c r="S1172">
        <f t="shared" si="239"/>
        <v>0</v>
      </c>
      <c r="T1172">
        <f t="shared" si="240"/>
        <v>0</v>
      </c>
      <c r="U1172">
        <f t="shared" si="241"/>
        <v>0</v>
      </c>
      <c r="V1172">
        <f t="shared" si="242"/>
        <v>0</v>
      </c>
      <c r="W1172">
        <f t="shared" si="243"/>
        <v>0</v>
      </c>
      <c r="X1172">
        <f t="shared" si="244"/>
        <v>0</v>
      </c>
      <c r="Y1172">
        <f t="shared" si="245"/>
        <v>0</v>
      </c>
      <c r="Z1172">
        <f t="shared" si="246"/>
        <v>0</v>
      </c>
      <c r="AA1172">
        <f t="shared" si="247"/>
        <v>0</v>
      </c>
    </row>
    <row r="1173" spans="2:27">
      <c r="B1173" s="3">
        <v>43902</v>
      </c>
      <c r="C1173" t="str">
        <f>IF(AND(B1173&gt;='Calculation Sheet Crop 1'!$K$6,B1173&lt;='Calculation Sheet Crop 1'!$L$6),"Initial Stage",IF(AND(B1173+1&gt;'Calculation Sheet Crop 1'!$K$7,B1173&lt;='Calculation Sheet Crop 1'!$L$7),"Crop Development Phase",IF(AND(B1173+1&gt;'Calculation Sheet Crop 1'!$K$8,B1173&lt;'Calculation Sheet Crop 1'!$L$8+1),"Mid Season",IF(AND(B1173+1&gt;'Calculation Sheet Crop 1'!$K$9,B1173-1&lt;'Calculation Sheet Crop 1'!$L$9),"Late Season Stage",""))))</f>
        <v/>
      </c>
      <c r="D1173">
        <f>IF(MONTH(B1173)=1,'General Calculation'!$E$22,IF(MONTH(B1173)=2,'General Calculation'!$F$22,IF(MONTH(B1173)=3,'General Calculation'!$G$22,IF(MONTH(B1173)=4,'General Calculation'!$H$22,IF(MONTH(B1173)=5,'General Calculation'!$I$22,IF(MONTH(B1173)=6,'General Calculation'!$J$22,IF(MONTH(B1173)=7,'General Calculation'!$K$22,IF(MONTH(B1173)=8,'General Calculation'!$L$22,IF(MONTH(B1173)=9,'General Calculation'!$M$22,IF(MONTH(B1173)=10,'General Calculation'!$N$22,IF(MONTH(B1173)=11,'General Calculation'!$O$22,IF(MONTH(B1173)=12,'General Calculation'!$P$22,""))))))))))))</f>
        <v>5.3892000000000007</v>
      </c>
      <c r="E1173" t="str">
        <f>IF(C1173="Initial Stage",'Calculation Sheet Crop 1'!$M$6,IF(C1173="Crop Development Phase",'Calculation Sheet Crop 1'!$M$7,IF(C1173="Mid Season",'Calculation Sheet Crop 1'!$M$8,IF(C1173="Late Season Stage",'Calculation Sheet Crop 1'!$M$9,""))))</f>
        <v/>
      </c>
      <c r="F1173">
        <f t="shared" si="235"/>
        <v>0</v>
      </c>
      <c r="P1173">
        <f t="shared" si="236"/>
        <v>0</v>
      </c>
      <c r="Q1173">
        <f t="shared" si="237"/>
        <v>0</v>
      </c>
      <c r="R1173">
        <f t="shared" si="238"/>
        <v>0</v>
      </c>
      <c r="S1173">
        <f t="shared" si="239"/>
        <v>0</v>
      </c>
      <c r="T1173">
        <f t="shared" si="240"/>
        <v>0</v>
      </c>
      <c r="U1173">
        <f t="shared" si="241"/>
        <v>0</v>
      </c>
      <c r="V1173">
        <f t="shared" si="242"/>
        <v>0</v>
      </c>
      <c r="W1173">
        <f t="shared" si="243"/>
        <v>0</v>
      </c>
      <c r="X1173">
        <f t="shared" si="244"/>
        <v>0</v>
      </c>
      <c r="Y1173">
        <f t="shared" si="245"/>
        <v>0</v>
      </c>
      <c r="Z1173">
        <f t="shared" si="246"/>
        <v>0</v>
      </c>
      <c r="AA1173">
        <f t="shared" si="247"/>
        <v>0</v>
      </c>
    </row>
    <row r="1174" spans="2:27">
      <c r="B1174" s="3">
        <v>43903</v>
      </c>
      <c r="C1174" t="str">
        <f>IF(AND(B1174&gt;='Calculation Sheet Crop 1'!$K$6,B1174&lt;='Calculation Sheet Crop 1'!$L$6),"Initial Stage",IF(AND(B1174+1&gt;'Calculation Sheet Crop 1'!$K$7,B1174&lt;='Calculation Sheet Crop 1'!$L$7),"Crop Development Phase",IF(AND(B1174+1&gt;'Calculation Sheet Crop 1'!$K$8,B1174&lt;'Calculation Sheet Crop 1'!$L$8+1),"Mid Season",IF(AND(B1174+1&gt;'Calculation Sheet Crop 1'!$K$9,B1174-1&lt;'Calculation Sheet Crop 1'!$L$9),"Late Season Stage",""))))</f>
        <v/>
      </c>
      <c r="D1174">
        <f>IF(MONTH(B1174)=1,'General Calculation'!$E$22,IF(MONTH(B1174)=2,'General Calculation'!$F$22,IF(MONTH(B1174)=3,'General Calculation'!$G$22,IF(MONTH(B1174)=4,'General Calculation'!$H$22,IF(MONTH(B1174)=5,'General Calculation'!$I$22,IF(MONTH(B1174)=6,'General Calculation'!$J$22,IF(MONTH(B1174)=7,'General Calculation'!$K$22,IF(MONTH(B1174)=8,'General Calculation'!$L$22,IF(MONTH(B1174)=9,'General Calculation'!$M$22,IF(MONTH(B1174)=10,'General Calculation'!$N$22,IF(MONTH(B1174)=11,'General Calculation'!$O$22,IF(MONTH(B1174)=12,'General Calculation'!$P$22,""))))))))))))</f>
        <v>5.3892000000000007</v>
      </c>
      <c r="E1174" t="str">
        <f>IF(C1174="Initial Stage",'Calculation Sheet Crop 1'!$M$6,IF(C1174="Crop Development Phase",'Calculation Sheet Crop 1'!$M$7,IF(C1174="Mid Season",'Calculation Sheet Crop 1'!$M$8,IF(C1174="Late Season Stage",'Calculation Sheet Crop 1'!$M$9,""))))</f>
        <v/>
      </c>
      <c r="F1174">
        <f t="shared" si="235"/>
        <v>0</v>
      </c>
      <c r="P1174">
        <f t="shared" si="236"/>
        <v>0</v>
      </c>
      <c r="Q1174">
        <f t="shared" si="237"/>
        <v>0</v>
      </c>
      <c r="R1174">
        <f t="shared" si="238"/>
        <v>0</v>
      </c>
      <c r="S1174">
        <f t="shared" si="239"/>
        <v>0</v>
      </c>
      <c r="T1174">
        <f t="shared" si="240"/>
        <v>0</v>
      </c>
      <c r="U1174">
        <f t="shared" si="241"/>
        <v>0</v>
      </c>
      <c r="V1174">
        <f t="shared" si="242"/>
        <v>0</v>
      </c>
      <c r="W1174">
        <f t="shared" si="243"/>
        <v>0</v>
      </c>
      <c r="X1174">
        <f t="shared" si="244"/>
        <v>0</v>
      </c>
      <c r="Y1174">
        <f t="shared" si="245"/>
        <v>0</v>
      </c>
      <c r="Z1174">
        <f t="shared" si="246"/>
        <v>0</v>
      </c>
      <c r="AA1174">
        <f t="shared" si="247"/>
        <v>0</v>
      </c>
    </row>
    <row r="1175" spans="2:27">
      <c r="B1175" s="3">
        <v>43904</v>
      </c>
      <c r="C1175" t="str">
        <f>IF(AND(B1175&gt;='Calculation Sheet Crop 1'!$K$6,B1175&lt;='Calculation Sheet Crop 1'!$L$6),"Initial Stage",IF(AND(B1175+1&gt;'Calculation Sheet Crop 1'!$K$7,B1175&lt;='Calculation Sheet Crop 1'!$L$7),"Crop Development Phase",IF(AND(B1175+1&gt;'Calculation Sheet Crop 1'!$K$8,B1175&lt;'Calculation Sheet Crop 1'!$L$8+1),"Mid Season",IF(AND(B1175+1&gt;'Calculation Sheet Crop 1'!$K$9,B1175-1&lt;'Calculation Sheet Crop 1'!$L$9),"Late Season Stage",""))))</f>
        <v/>
      </c>
      <c r="D1175">
        <f>IF(MONTH(B1175)=1,'General Calculation'!$E$22,IF(MONTH(B1175)=2,'General Calculation'!$F$22,IF(MONTH(B1175)=3,'General Calculation'!$G$22,IF(MONTH(B1175)=4,'General Calculation'!$H$22,IF(MONTH(B1175)=5,'General Calculation'!$I$22,IF(MONTH(B1175)=6,'General Calculation'!$J$22,IF(MONTH(B1175)=7,'General Calculation'!$K$22,IF(MONTH(B1175)=8,'General Calculation'!$L$22,IF(MONTH(B1175)=9,'General Calculation'!$M$22,IF(MONTH(B1175)=10,'General Calculation'!$N$22,IF(MONTH(B1175)=11,'General Calculation'!$O$22,IF(MONTH(B1175)=12,'General Calculation'!$P$22,""))))))))))))</f>
        <v>5.3892000000000007</v>
      </c>
      <c r="E1175" t="str">
        <f>IF(C1175="Initial Stage",'Calculation Sheet Crop 1'!$M$6,IF(C1175="Crop Development Phase",'Calculation Sheet Crop 1'!$M$7,IF(C1175="Mid Season",'Calculation Sheet Crop 1'!$M$8,IF(C1175="Late Season Stage",'Calculation Sheet Crop 1'!$M$9,""))))</f>
        <v/>
      </c>
      <c r="F1175">
        <f t="shared" si="235"/>
        <v>0</v>
      </c>
      <c r="P1175">
        <f t="shared" si="236"/>
        <v>0</v>
      </c>
      <c r="Q1175">
        <f t="shared" si="237"/>
        <v>0</v>
      </c>
      <c r="R1175">
        <f t="shared" si="238"/>
        <v>0</v>
      </c>
      <c r="S1175">
        <f t="shared" si="239"/>
        <v>0</v>
      </c>
      <c r="T1175">
        <f t="shared" si="240"/>
        <v>0</v>
      </c>
      <c r="U1175">
        <f t="shared" si="241"/>
        <v>0</v>
      </c>
      <c r="V1175">
        <f t="shared" si="242"/>
        <v>0</v>
      </c>
      <c r="W1175">
        <f t="shared" si="243"/>
        <v>0</v>
      </c>
      <c r="X1175">
        <f t="shared" si="244"/>
        <v>0</v>
      </c>
      <c r="Y1175">
        <f t="shared" si="245"/>
        <v>0</v>
      </c>
      <c r="Z1175">
        <f t="shared" si="246"/>
        <v>0</v>
      </c>
      <c r="AA1175">
        <f t="shared" si="247"/>
        <v>0</v>
      </c>
    </row>
    <row r="1176" spans="2:27">
      <c r="B1176" s="3">
        <v>43905</v>
      </c>
      <c r="C1176" t="str">
        <f>IF(AND(B1176&gt;='Calculation Sheet Crop 1'!$K$6,B1176&lt;='Calculation Sheet Crop 1'!$L$6),"Initial Stage",IF(AND(B1176+1&gt;'Calculation Sheet Crop 1'!$K$7,B1176&lt;='Calculation Sheet Crop 1'!$L$7),"Crop Development Phase",IF(AND(B1176+1&gt;'Calculation Sheet Crop 1'!$K$8,B1176&lt;'Calculation Sheet Crop 1'!$L$8+1),"Mid Season",IF(AND(B1176+1&gt;'Calculation Sheet Crop 1'!$K$9,B1176-1&lt;'Calculation Sheet Crop 1'!$L$9),"Late Season Stage",""))))</f>
        <v/>
      </c>
      <c r="D1176">
        <f>IF(MONTH(B1176)=1,'General Calculation'!$E$22,IF(MONTH(B1176)=2,'General Calculation'!$F$22,IF(MONTH(B1176)=3,'General Calculation'!$G$22,IF(MONTH(B1176)=4,'General Calculation'!$H$22,IF(MONTH(B1176)=5,'General Calculation'!$I$22,IF(MONTH(B1176)=6,'General Calculation'!$J$22,IF(MONTH(B1176)=7,'General Calculation'!$K$22,IF(MONTH(B1176)=8,'General Calculation'!$L$22,IF(MONTH(B1176)=9,'General Calculation'!$M$22,IF(MONTH(B1176)=10,'General Calculation'!$N$22,IF(MONTH(B1176)=11,'General Calculation'!$O$22,IF(MONTH(B1176)=12,'General Calculation'!$P$22,""))))))))))))</f>
        <v>5.3892000000000007</v>
      </c>
      <c r="E1176" t="str">
        <f>IF(C1176="Initial Stage",'Calculation Sheet Crop 1'!$M$6,IF(C1176="Crop Development Phase",'Calculation Sheet Crop 1'!$M$7,IF(C1176="Mid Season",'Calculation Sheet Crop 1'!$M$8,IF(C1176="Late Season Stage",'Calculation Sheet Crop 1'!$M$9,""))))</f>
        <v/>
      </c>
      <c r="F1176">
        <f t="shared" si="235"/>
        <v>0</v>
      </c>
      <c r="P1176">
        <f t="shared" si="236"/>
        <v>0</v>
      </c>
      <c r="Q1176">
        <f t="shared" si="237"/>
        <v>0</v>
      </c>
      <c r="R1176">
        <f t="shared" si="238"/>
        <v>0</v>
      </c>
      <c r="S1176">
        <f t="shared" si="239"/>
        <v>0</v>
      </c>
      <c r="T1176">
        <f t="shared" si="240"/>
        <v>0</v>
      </c>
      <c r="U1176">
        <f t="shared" si="241"/>
        <v>0</v>
      </c>
      <c r="V1176">
        <f t="shared" si="242"/>
        <v>0</v>
      </c>
      <c r="W1176">
        <f t="shared" si="243"/>
        <v>0</v>
      </c>
      <c r="X1176">
        <f t="shared" si="244"/>
        <v>0</v>
      </c>
      <c r="Y1176">
        <f t="shared" si="245"/>
        <v>0</v>
      </c>
      <c r="Z1176">
        <f t="shared" si="246"/>
        <v>0</v>
      </c>
      <c r="AA1176">
        <f t="shared" si="247"/>
        <v>0</v>
      </c>
    </row>
    <row r="1177" spans="2:27">
      <c r="B1177" s="3">
        <v>43906</v>
      </c>
      <c r="C1177" t="str">
        <f>IF(AND(B1177&gt;='Calculation Sheet Crop 1'!$K$6,B1177&lt;='Calculation Sheet Crop 1'!$L$6),"Initial Stage",IF(AND(B1177+1&gt;'Calculation Sheet Crop 1'!$K$7,B1177&lt;='Calculation Sheet Crop 1'!$L$7),"Crop Development Phase",IF(AND(B1177+1&gt;'Calculation Sheet Crop 1'!$K$8,B1177&lt;'Calculation Sheet Crop 1'!$L$8+1),"Mid Season",IF(AND(B1177+1&gt;'Calculation Sheet Crop 1'!$K$9,B1177-1&lt;'Calculation Sheet Crop 1'!$L$9),"Late Season Stage",""))))</f>
        <v/>
      </c>
      <c r="D1177">
        <f>IF(MONTH(B1177)=1,'General Calculation'!$E$22,IF(MONTH(B1177)=2,'General Calculation'!$F$22,IF(MONTH(B1177)=3,'General Calculation'!$G$22,IF(MONTH(B1177)=4,'General Calculation'!$H$22,IF(MONTH(B1177)=5,'General Calculation'!$I$22,IF(MONTH(B1177)=6,'General Calculation'!$J$22,IF(MONTH(B1177)=7,'General Calculation'!$K$22,IF(MONTH(B1177)=8,'General Calculation'!$L$22,IF(MONTH(B1177)=9,'General Calculation'!$M$22,IF(MONTH(B1177)=10,'General Calculation'!$N$22,IF(MONTH(B1177)=11,'General Calculation'!$O$22,IF(MONTH(B1177)=12,'General Calculation'!$P$22,""))))))))))))</f>
        <v>5.3892000000000007</v>
      </c>
      <c r="E1177" t="str">
        <f>IF(C1177="Initial Stage",'Calculation Sheet Crop 1'!$M$6,IF(C1177="Crop Development Phase",'Calculation Sheet Crop 1'!$M$7,IF(C1177="Mid Season",'Calculation Sheet Crop 1'!$M$8,IF(C1177="Late Season Stage",'Calculation Sheet Crop 1'!$M$9,""))))</f>
        <v/>
      </c>
      <c r="F1177">
        <f t="shared" si="235"/>
        <v>0</v>
      </c>
      <c r="P1177">
        <f t="shared" si="236"/>
        <v>0</v>
      </c>
      <c r="Q1177">
        <f t="shared" si="237"/>
        <v>0</v>
      </c>
      <c r="R1177">
        <f t="shared" si="238"/>
        <v>0</v>
      </c>
      <c r="S1177">
        <f t="shared" si="239"/>
        <v>0</v>
      </c>
      <c r="T1177">
        <f t="shared" si="240"/>
        <v>0</v>
      </c>
      <c r="U1177">
        <f t="shared" si="241"/>
        <v>0</v>
      </c>
      <c r="V1177">
        <f t="shared" si="242"/>
        <v>0</v>
      </c>
      <c r="W1177">
        <f t="shared" si="243"/>
        <v>0</v>
      </c>
      <c r="X1177">
        <f t="shared" si="244"/>
        <v>0</v>
      </c>
      <c r="Y1177">
        <f t="shared" si="245"/>
        <v>0</v>
      </c>
      <c r="Z1177">
        <f t="shared" si="246"/>
        <v>0</v>
      </c>
      <c r="AA1177">
        <f t="shared" si="247"/>
        <v>0</v>
      </c>
    </row>
    <row r="1178" spans="2:27">
      <c r="B1178" s="3">
        <v>43907</v>
      </c>
      <c r="C1178" t="str">
        <f>IF(AND(B1178&gt;='Calculation Sheet Crop 1'!$K$6,B1178&lt;='Calculation Sheet Crop 1'!$L$6),"Initial Stage",IF(AND(B1178+1&gt;'Calculation Sheet Crop 1'!$K$7,B1178&lt;='Calculation Sheet Crop 1'!$L$7),"Crop Development Phase",IF(AND(B1178+1&gt;'Calculation Sheet Crop 1'!$K$8,B1178&lt;'Calculation Sheet Crop 1'!$L$8+1),"Mid Season",IF(AND(B1178+1&gt;'Calculation Sheet Crop 1'!$K$9,B1178-1&lt;'Calculation Sheet Crop 1'!$L$9),"Late Season Stage",""))))</f>
        <v/>
      </c>
      <c r="D1178">
        <f>IF(MONTH(B1178)=1,'General Calculation'!$E$22,IF(MONTH(B1178)=2,'General Calculation'!$F$22,IF(MONTH(B1178)=3,'General Calculation'!$G$22,IF(MONTH(B1178)=4,'General Calculation'!$H$22,IF(MONTH(B1178)=5,'General Calculation'!$I$22,IF(MONTH(B1178)=6,'General Calculation'!$J$22,IF(MONTH(B1178)=7,'General Calculation'!$K$22,IF(MONTH(B1178)=8,'General Calculation'!$L$22,IF(MONTH(B1178)=9,'General Calculation'!$M$22,IF(MONTH(B1178)=10,'General Calculation'!$N$22,IF(MONTH(B1178)=11,'General Calculation'!$O$22,IF(MONTH(B1178)=12,'General Calculation'!$P$22,""))))))))))))</f>
        <v>5.3892000000000007</v>
      </c>
      <c r="E1178" t="str">
        <f>IF(C1178="Initial Stage",'Calculation Sheet Crop 1'!$M$6,IF(C1178="Crop Development Phase",'Calculation Sheet Crop 1'!$M$7,IF(C1178="Mid Season",'Calculation Sheet Crop 1'!$M$8,IF(C1178="Late Season Stage",'Calculation Sheet Crop 1'!$M$9,""))))</f>
        <v/>
      </c>
      <c r="F1178">
        <f t="shared" si="235"/>
        <v>0</v>
      </c>
      <c r="P1178">
        <f t="shared" si="236"/>
        <v>0</v>
      </c>
      <c r="Q1178">
        <f t="shared" si="237"/>
        <v>0</v>
      </c>
      <c r="R1178">
        <f t="shared" si="238"/>
        <v>0</v>
      </c>
      <c r="S1178">
        <f t="shared" si="239"/>
        <v>0</v>
      </c>
      <c r="T1178">
        <f t="shared" si="240"/>
        <v>0</v>
      </c>
      <c r="U1178">
        <f t="shared" si="241"/>
        <v>0</v>
      </c>
      <c r="V1178">
        <f t="shared" si="242"/>
        <v>0</v>
      </c>
      <c r="W1178">
        <f t="shared" si="243"/>
        <v>0</v>
      </c>
      <c r="X1178">
        <f t="shared" si="244"/>
        <v>0</v>
      </c>
      <c r="Y1178">
        <f t="shared" si="245"/>
        <v>0</v>
      </c>
      <c r="Z1178">
        <f t="shared" si="246"/>
        <v>0</v>
      </c>
      <c r="AA1178">
        <f t="shared" si="247"/>
        <v>0</v>
      </c>
    </row>
    <row r="1179" spans="2:27">
      <c r="B1179" s="3">
        <v>43908</v>
      </c>
      <c r="C1179" t="str">
        <f>IF(AND(B1179&gt;='Calculation Sheet Crop 1'!$K$6,B1179&lt;='Calculation Sheet Crop 1'!$L$6),"Initial Stage",IF(AND(B1179+1&gt;'Calculation Sheet Crop 1'!$K$7,B1179&lt;='Calculation Sheet Crop 1'!$L$7),"Crop Development Phase",IF(AND(B1179+1&gt;'Calculation Sheet Crop 1'!$K$8,B1179&lt;'Calculation Sheet Crop 1'!$L$8+1),"Mid Season",IF(AND(B1179+1&gt;'Calculation Sheet Crop 1'!$K$9,B1179-1&lt;'Calculation Sheet Crop 1'!$L$9),"Late Season Stage",""))))</f>
        <v/>
      </c>
      <c r="D1179">
        <f>IF(MONTH(B1179)=1,'General Calculation'!$E$22,IF(MONTH(B1179)=2,'General Calculation'!$F$22,IF(MONTH(B1179)=3,'General Calculation'!$G$22,IF(MONTH(B1179)=4,'General Calculation'!$H$22,IF(MONTH(B1179)=5,'General Calculation'!$I$22,IF(MONTH(B1179)=6,'General Calculation'!$J$22,IF(MONTH(B1179)=7,'General Calculation'!$K$22,IF(MONTH(B1179)=8,'General Calculation'!$L$22,IF(MONTH(B1179)=9,'General Calculation'!$M$22,IF(MONTH(B1179)=10,'General Calculation'!$N$22,IF(MONTH(B1179)=11,'General Calculation'!$O$22,IF(MONTH(B1179)=12,'General Calculation'!$P$22,""))))))))))))</f>
        <v>5.3892000000000007</v>
      </c>
      <c r="E1179" t="str">
        <f>IF(C1179="Initial Stage",'Calculation Sheet Crop 1'!$M$6,IF(C1179="Crop Development Phase",'Calculation Sheet Crop 1'!$M$7,IF(C1179="Mid Season",'Calculation Sheet Crop 1'!$M$8,IF(C1179="Late Season Stage",'Calculation Sheet Crop 1'!$M$9,""))))</f>
        <v/>
      </c>
      <c r="F1179">
        <f t="shared" si="235"/>
        <v>0</v>
      </c>
      <c r="P1179">
        <f t="shared" si="236"/>
        <v>0</v>
      </c>
      <c r="Q1179">
        <f t="shared" si="237"/>
        <v>0</v>
      </c>
      <c r="R1179">
        <f t="shared" si="238"/>
        <v>0</v>
      </c>
      <c r="S1179">
        <f t="shared" si="239"/>
        <v>0</v>
      </c>
      <c r="T1179">
        <f t="shared" si="240"/>
        <v>0</v>
      </c>
      <c r="U1179">
        <f t="shared" si="241"/>
        <v>0</v>
      </c>
      <c r="V1179">
        <f t="shared" si="242"/>
        <v>0</v>
      </c>
      <c r="W1179">
        <f t="shared" si="243"/>
        <v>0</v>
      </c>
      <c r="X1179">
        <f t="shared" si="244"/>
        <v>0</v>
      </c>
      <c r="Y1179">
        <f t="shared" si="245"/>
        <v>0</v>
      </c>
      <c r="Z1179">
        <f t="shared" si="246"/>
        <v>0</v>
      </c>
      <c r="AA1179">
        <f t="shared" si="247"/>
        <v>0</v>
      </c>
    </row>
    <row r="1180" spans="2:27">
      <c r="B1180" s="3">
        <v>43909</v>
      </c>
      <c r="C1180" t="str">
        <f>IF(AND(B1180&gt;='Calculation Sheet Crop 1'!$K$6,B1180&lt;='Calculation Sheet Crop 1'!$L$6),"Initial Stage",IF(AND(B1180+1&gt;'Calculation Sheet Crop 1'!$K$7,B1180&lt;='Calculation Sheet Crop 1'!$L$7),"Crop Development Phase",IF(AND(B1180+1&gt;'Calculation Sheet Crop 1'!$K$8,B1180&lt;'Calculation Sheet Crop 1'!$L$8+1),"Mid Season",IF(AND(B1180+1&gt;'Calculation Sheet Crop 1'!$K$9,B1180-1&lt;'Calculation Sheet Crop 1'!$L$9),"Late Season Stage",""))))</f>
        <v/>
      </c>
      <c r="D1180">
        <f>IF(MONTH(B1180)=1,'General Calculation'!$E$22,IF(MONTH(B1180)=2,'General Calculation'!$F$22,IF(MONTH(B1180)=3,'General Calculation'!$G$22,IF(MONTH(B1180)=4,'General Calculation'!$H$22,IF(MONTH(B1180)=5,'General Calculation'!$I$22,IF(MONTH(B1180)=6,'General Calculation'!$J$22,IF(MONTH(B1180)=7,'General Calculation'!$K$22,IF(MONTH(B1180)=8,'General Calculation'!$L$22,IF(MONTH(B1180)=9,'General Calculation'!$M$22,IF(MONTH(B1180)=10,'General Calculation'!$N$22,IF(MONTH(B1180)=11,'General Calculation'!$O$22,IF(MONTH(B1180)=12,'General Calculation'!$P$22,""))))))))))))</f>
        <v>5.3892000000000007</v>
      </c>
      <c r="E1180" t="str">
        <f>IF(C1180="Initial Stage",'Calculation Sheet Crop 1'!$M$6,IF(C1180="Crop Development Phase",'Calculation Sheet Crop 1'!$M$7,IF(C1180="Mid Season",'Calculation Sheet Crop 1'!$M$8,IF(C1180="Late Season Stage",'Calculation Sheet Crop 1'!$M$9,""))))</f>
        <v/>
      </c>
      <c r="F1180">
        <f t="shared" si="235"/>
        <v>0</v>
      </c>
      <c r="P1180">
        <f t="shared" si="236"/>
        <v>0</v>
      </c>
      <c r="Q1180">
        <f t="shared" si="237"/>
        <v>0</v>
      </c>
      <c r="R1180">
        <f t="shared" si="238"/>
        <v>0</v>
      </c>
      <c r="S1180">
        <f t="shared" si="239"/>
        <v>0</v>
      </c>
      <c r="T1180">
        <f t="shared" si="240"/>
        <v>0</v>
      </c>
      <c r="U1180">
        <f t="shared" si="241"/>
        <v>0</v>
      </c>
      <c r="V1180">
        <f t="shared" si="242"/>
        <v>0</v>
      </c>
      <c r="W1180">
        <f t="shared" si="243"/>
        <v>0</v>
      </c>
      <c r="X1180">
        <f t="shared" si="244"/>
        <v>0</v>
      </c>
      <c r="Y1180">
        <f t="shared" si="245"/>
        <v>0</v>
      </c>
      <c r="Z1180">
        <f t="shared" si="246"/>
        <v>0</v>
      </c>
      <c r="AA1180">
        <f t="shared" si="247"/>
        <v>0</v>
      </c>
    </row>
    <row r="1181" spans="2:27">
      <c r="B1181" s="3">
        <v>43910</v>
      </c>
      <c r="C1181" t="str">
        <f>IF(AND(B1181&gt;='Calculation Sheet Crop 1'!$K$6,B1181&lt;='Calculation Sheet Crop 1'!$L$6),"Initial Stage",IF(AND(B1181+1&gt;'Calculation Sheet Crop 1'!$K$7,B1181&lt;='Calculation Sheet Crop 1'!$L$7),"Crop Development Phase",IF(AND(B1181+1&gt;'Calculation Sheet Crop 1'!$K$8,B1181&lt;'Calculation Sheet Crop 1'!$L$8+1),"Mid Season",IF(AND(B1181+1&gt;'Calculation Sheet Crop 1'!$K$9,B1181-1&lt;'Calculation Sheet Crop 1'!$L$9),"Late Season Stage",""))))</f>
        <v/>
      </c>
      <c r="D1181">
        <f>IF(MONTH(B1181)=1,'General Calculation'!$E$22,IF(MONTH(B1181)=2,'General Calculation'!$F$22,IF(MONTH(B1181)=3,'General Calculation'!$G$22,IF(MONTH(B1181)=4,'General Calculation'!$H$22,IF(MONTH(B1181)=5,'General Calculation'!$I$22,IF(MONTH(B1181)=6,'General Calculation'!$J$22,IF(MONTH(B1181)=7,'General Calculation'!$K$22,IF(MONTH(B1181)=8,'General Calculation'!$L$22,IF(MONTH(B1181)=9,'General Calculation'!$M$22,IF(MONTH(B1181)=10,'General Calculation'!$N$22,IF(MONTH(B1181)=11,'General Calculation'!$O$22,IF(MONTH(B1181)=12,'General Calculation'!$P$22,""))))))))))))</f>
        <v>5.3892000000000007</v>
      </c>
      <c r="E1181" t="str">
        <f>IF(C1181="Initial Stage",'Calculation Sheet Crop 1'!$M$6,IF(C1181="Crop Development Phase",'Calculation Sheet Crop 1'!$M$7,IF(C1181="Mid Season",'Calculation Sheet Crop 1'!$M$8,IF(C1181="Late Season Stage",'Calculation Sheet Crop 1'!$M$9,""))))</f>
        <v/>
      </c>
      <c r="F1181">
        <f t="shared" si="235"/>
        <v>0</v>
      </c>
      <c r="P1181">
        <f t="shared" si="236"/>
        <v>0</v>
      </c>
      <c r="Q1181">
        <f t="shared" si="237"/>
        <v>0</v>
      </c>
      <c r="R1181">
        <f t="shared" si="238"/>
        <v>0</v>
      </c>
      <c r="S1181">
        <f t="shared" si="239"/>
        <v>0</v>
      </c>
      <c r="T1181">
        <f t="shared" si="240"/>
        <v>0</v>
      </c>
      <c r="U1181">
        <f t="shared" si="241"/>
        <v>0</v>
      </c>
      <c r="V1181">
        <f t="shared" si="242"/>
        <v>0</v>
      </c>
      <c r="W1181">
        <f t="shared" si="243"/>
        <v>0</v>
      </c>
      <c r="X1181">
        <f t="shared" si="244"/>
        <v>0</v>
      </c>
      <c r="Y1181">
        <f t="shared" si="245"/>
        <v>0</v>
      </c>
      <c r="Z1181">
        <f t="shared" si="246"/>
        <v>0</v>
      </c>
      <c r="AA1181">
        <f t="shared" si="247"/>
        <v>0</v>
      </c>
    </row>
    <row r="1182" spans="2:27">
      <c r="B1182" s="3">
        <v>43911</v>
      </c>
      <c r="C1182" t="str">
        <f>IF(AND(B1182&gt;='Calculation Sheet Crop 1'!$K$6,B1182&lt;='Calculation Sheet Crop 1'!$L$6),"Initial Stage",IF(AND(B1182+1&gt;'Calculation Sheet Crop 1'!$K$7,B1182&lt;='Calculation Sheet Crop 1'!$L$7),"Crop Development Phase",IF(AND(B1182+1&gt;'Calculation Sheet Crop 1'!$K$8,B1182&lt;'Calculation Sheet Crop 1'!$L$8+1),"Mid Season",IF(AND(B1182+1&gt;'Calculation Sheet Crop 1'!$K$9,B1182-1&lt;'Calculation Sheet Crop 1'!$L$9),"Late Season Stage",""))))</f>
        <v/>
      </c>
      <c r="D1182">
        <f>IF(MONTH(B1182)=1,'General Calculation'!$E$22,IF(MONTH(B1182)=2,'General Calculation'!$F$22,IF(MONTH(B1182)=3,'General Calculation'!$G$22,IF(MONTH(B1182)=4,'General Calculation'!$H$22,IF(MONTH(B1182)=5,'General Calculation'!$I$22,IF(MONTH(B1182)=6,'General Calculation'!$J$22,IF(MONTH(B1182)=7,'General Calculation'!$K$22,IF(MONTH(B1182)=8,'General Calculation'!$L$22,IF(MONTH(B1182)=9,'General Calculation'!$M$22,IF(MONTH(B1182)=10,'General Calculation'!$N$22,IF(MONTH(B1182)=11,'General Calculation'!$O$22,IF(MONTH(B1182)=12,'General Calculation'!$P$22,""))))))))))))</f>
        <v>5.3892000000000007</v>
      </c>
      <c r="E1182" t="str">
        <f>IF(C1182="Initial Stage",'Calculation Sheet Crop 1'!$M$6,IF(C1182="Crop Development Phase",'Calculation Sheet Crop 1'!$M$7,IF(C1182="Mid Season",'Calculation Sheet Crop 1'!$M$8,IF(C1182="Late Season Stage",'Calculation Sheet Crop 1'!$M$9,""))))</f>
        <v/>
      </c>
      <c r="F1182">
        <f t="shared" si="235"/>
        <v>0</v>
      </c>
      <c r="P1182">
        <f t="shared" si="236"/>
        <v>0</v>
      </c>
      <c r="Q1182">
        <f t="shared" si="237"/>
        <v>0</v>
      </c>
      <c r="R1182">
        <f t="shared" si="238"/>
        <v>0</v>
      </c>
      <c r="S1182">
        <f t="shared" si="239"/>
        <v>0</v>
      </c>
      <c r="T1182">
        <f t="shared" si="240"/>
        <v>0</v>
      </c>
      <c r="U1182">
        <f t="shared" si="241"/>
        <v>0</v>
      </c>
      <c r="V1182">
        <f t="shared" si="242"/>
        <v>0</v>
      </c>
      <c r="W1182">
        <f t="shared" si="243"/>
        <v>0</v>
      </c>
      <c r="X1182">
        <f t="shared" si="244"/>
        <v>0</v>
      </c>
      <c r="Y1182">
        <f t="shared" si="245"/>
        <v>0</v>
      </c>
      <c r="Z1182">
        <f t="shared" si="246"/>
        <v>0</v>
      </c>
      <c r="AA1182">
        <f t="shared" si="247"/>
        <v>0</v>
      </c>
    </row>
    <row r="1183" spans="2:27">
      <c r="B1183" s="3">
        <v>43912</v>
      </c>
      <c r="C1183" t="str">
        <f>IF(AND(B1183&gt;='Calculation Sheet Crop 1'!$K$6,B1183&lt;='Calculation Sheet Crop 1'!$L$6),"Initial Stage",IF(AND(B1183+1&gt;'Calculation Sheet Crop 1'!$K$7,B1183&lt;='Calculation Sheet Crop 1'!$L$7),"Crop Development Phase",IF(AND(B1183+1&gt;'Calculation Sheet Crop 1'!$K$8,B1183&lt;'Calculation Sheet Crop 1'!$L$8+1),"Mid Season",IF(AND(B1183+1&gt;'Calculation Sheet Crop 1'!$K$9,B1183-1&lt;'Calculation Sheet Crop 1'!$L$9),"Late Season Stage",""))))</f>
        <v/>
      </c>
      <c r="D1183">
        <f>IF(MONTH(B1183)=1,'General Calculation'!$E$22,IF(MONTH(B1183)=2,'General Calculation'!$F$22,IF(MONTH(B1183)=3,'General Calculation'!$G$22,IF(MONTH(B1183)=4,'General Calculation'!$H$22,IF(MONTH(B1183)=5,'General Calculation'!$I$22,IF(MONTH(B1183)=6,'General Calculation'!$J$22,IF(MONTH(B1183)=7,'General Calculation'!$K$22,IF(MONTH(B1183)=8,'General Calculation'!$L$22,IF(MONTH(B1183)=9,'General Calculation'!$M$22,IF(MONTH(B1183)=10,'General Calculation'!$N$22,IF(MONTH(B1183)=11,'General Calculation'!$O$22,IF(MONTH(B1183)=12,'General Calculation'!$P$22,""))))))))))))</f>
        <v>5.3892000000000007</v>
      </c>
      <c r="E1183" t="str">
        <f>IF(C1183="Initial Stage",'Calculation Sheet Crop 1'!$M$6,IF(C1183="Crop Development Phase",'Calculation Sheet Crop 1'!$M$7,IF(C1183="Mid Season",'Calculation Sheet Crop 1'!$M$8,IF(C1183="Late Season Stage",'Calculation Sheet Crop 1'!$M$9,""))))</f>
        <v/>
      </c>
      <c r="F1183">
        <f t="shared" si="235"/>
        <v>0</v>
      </c>
      <c r="P1183">
        <f t="shared" si="236"/>
        <v>0</v>
      </c>
      <c r="Q1183">
        <f t="shared" si="237"/>
        <v>0</v>
      </c>
      <c r="R1183">
        <f t="shared" si="238"/>
        <v>0</v>
      </c>
      <c r="S1183">
        <f t="shared" si="239"/>
        <v>0</v>
      </c>
      <c r="T1183">
        <f t="shared" si="240"/>
        <v>0</v>
      </c>
      <c r="U1183">
        <f t="shared" si="241"/>
        <v>0</v>
      </c>
      <c r="V1183">
        <f t="shared" si="242"/>
        <v>0</v>
      </c>
      <c r="W1183">
        <f t="shared" si="243"/>
        <v>0</v>
      </c>
      <c r="X1183">
        <f t="shared" si="244"/>
        <v>0</v>
      </c>
      <c r="Y1183">
        <f t="shared" si="245"/>
        <v>0</v>
      </c>
      <c r="Z1183">
        <f t="shared" si="246"/>
        <v>0</v>
      </c>
      <c r="AA1183">
        <f t="shared" si="247"/>
        <v>0</v>
      </c>
    </row>
    <row r="1184" spans="2:27">
      <c r="B1184" s="3">
        <v>43913</v>
      </c>
      <c r="C1184" t="str">
        <f>IF(AND(B1184&gt;='Calculation Sheet Crop 1'!$K$6,B1184&lt;='Calculation Sheet Crop 1'!$L$6),"Initial Stage",IF(AND(B1184+1&gt;'Calculation Sheet Crop 1'!$K$7,B1184&lt;='Calculation Sheet Crop 1'!$L$7),"Crop Development Phase",IF(AND(B1184+1&gt;'Calculation Sheet Crop 1'!$K$8,B1184&lt;'Calculation Sheet Crop 1'!$L$8+1),"Mid Season",IF(AND(B1184+1&gt;'Calculation Sheet Crop 1'!$K$9,B1184-1&lt;'Calculation Sheet Crop 1'!$L$9),"Late Season Stage",""))))</f>
        <v/>
      </c>
      <c r="D1184">
        <f>IF(MONTH(B1184)=1,'General Calculation'!$E$22,IF(MONTH(B1184)=2,'General Calculation'!$F$22,IF(MONTH(B1184)=3,'General Calculation'!$G$22,IF(MONTH(B1184)=4,'General Calculation'!$H$22,IF(MONTH(B1184)=5,'General Calculation'!$I$22,IF(MONTH(B1184)=6,'General Calculation'!$J$22,IF(MONTH(B1184)=7,'General Calculation'!$K$22,IF(MONTH(B1184)=8,'General Calculation'!$L$22,IF(MONTH(B1184)=9,'General Calculation'!$M$22,IF(MONTH(B1184)=10,'General Calculation'!$N$22,IF(MONTH(B1184)=11,'General Calculation'!$O$22,IF(MONTH(B1184)=12,'General Calculation'!$P$22,""))))))))))))</f>
        <v>5.3892000000000007</v>
      </c>
      <c r="E1184" t="str">
        <f>IF(C1184="Initial Stage",'Calculation Sheet Crop 1'!$M$6,IF(C1184="Crop Development Phase",'Calculation Sheet Crop 1'!$M$7,IF(C1184="Mid Season",'Calculation Sheet Crop 1'!$M$8,IF(C1184="Late Season Stage",'Calculation Sheet Crop 1'!$M$9,""))))</f>
        <v/>
      </c>
      <c r="F1184">
        <f t="shared" si="235"/>
        <v>0</v>
      </c>
      <c r="P1184">
        <f t="shared" si="236"/>
        <v>0</v>
      </c>
      <c r="Q1184">
        <f t="shared" si="237"/>
        <v>0</v>
      </c>
      <c r="R1184">
        <f t="shared" si="238"/>
        <v>0</v>
      </c>
      <c r="S1184">
        <f t="shared" si="239"/>
        <v>0</v>
      </c>
      <c r="T1184">
        <f t="shared" si="240"/>
        <v>0</v>
      </c>
      <c r="U1184">
        <f t="shared" si="241"/>
        <v>0</v>
      </c>
      <c r="V1184">
        <f t="shared" si="242"/>
        <v>0</v>
      </c>
      <c r="W1184">
        <f t="shared" si="243"/>
        <v>0</v>
      </c>
      <c r="X1184">
        <f t="shared" si="244"/>
        <v>0</v>
      </c>
      <c r="Y1184">
        <f t="shared" si="245"/>
        <v>0</v>
      </c>
      <c r="Z1184">
        <f t="shared" si="246"/>
        <v>0</v>
      </c>
      <c r="AA1184">
        <f t="shared" si="247"/>
        <v>0</v>
      </c>
    </row>
    <row r="1185" spans="2:27">
      <c r="B1185" s="3">
        <v>43914</v>
      </c>
      <c r="C1185" t="str">
        <f>IF(AND(B1185&gt;='Calculation Sheet Crop 1'!$K$6,B1185&lt;='Calculation Sheet Crop 1'!$L$6),"Initial Stage",IF(AND(B1185+1&gt;'Calculation Sheet Crop 1'!$K$7,B1185&lt;='Calculation Sheet Crop 1'!$L$7),"Crop Development Phase",IF(AND(B1185+1&gt;'Calculation Sheet Crop 1'!$K$8,B1185&lt;'Calculation Sheet Crop 1'!$L$8+1),"Mid Season",IF(AND(B1185+1&gt;'Calculation Sheet Crop 1'!$K$9,B1185-1&lt;'Calculation Sheet Crop 1'!$L$9),"Late Season Stage",""))))</f>
        <v/>
      </c>
      <c r="D1185">
        <f>IF(MONTH(B1185)=1,'General Calculation'!$E$22,IF(MONTH(B1185)=2,'General Calculation'!$F$22,IF(MONTH(B1185)=3,'General Calculation'!$G$22,IF(MONTH(B1185)=4,'General Calculation'!$H$22,IF(MONTH(B1185)=5,'General Calculation'!$I$22,IF(MONTH(B1185)=6,'General Calculation'!$J$22,IF(MONTH(B1185)=7,'General Calculation'!$K$22,IF(MONTH(B1185)=8,'General Calculation'!$L$22,IF(MONTH(B1185)=9,'General Calculation'!$M$22,IF(MONTH(B1185)=10,'General Calculation'!$N$22,IF(MONTH(B1185)=11,'General Calculation'!$O$22,IF(MONTH(B1185)=12,'General Calculation'!$P$22,""))))))))))))</f>
        <v>5.3892000000000007</v>
      </c>
      <c r="E1185" t="str">
        <f>IF(C1185="Initial Stage",'Calculation Sheet Crop 1'!$M$6,IF(C1185="Crop Development Phase",'Calculation Sheet Crop 1'!$M$7,IF(C1185="Mid Season",'Calculation Sheet Crop 1'!$M$8,IF(C1185="Late Season Stage",'Calculation Sheet Crop 1'!$M$9,""))))</f>
        <v/>
      </c>
      <c r="F1185">
        <f t="shared" si="235"/>
        <v>0</v>
      </c>
      <c r="P1185">
        <f t="shared" si="236"/>
        <v>0</v>
      </c>
      <c r="Q1185">
        <f t="shared" si="237"/>
        <v>0</v>
      </c>
      <c r="R1185">
        <f t="shared" si="238"/>
        <v>0</v>
      </c>
      <c r="S1185">
        <f t="shared" si="239"/>
        <v>0</v>
      </c>
      <c r="T1185">
        <f t="shared" si="240"/>
        <v>0</v>
      </c>
      <c r="U1185">
        <f t="shared" si="241"/>
        <v>0</v>
      </c>
      <c r="V1185">
        <f t="shared" si="242"/>
        <v>0</v>
      </c>
      <c r="W1185">
        <f t="shared" si="243"/>
        <v>0</v>
      </c>
      <c r="X1185">
        <f t="shared" si="244"/>
        <v>0</v>
      </c>
      <c r="Y1185">
        <f t="shared" si="245"/>
        <v>0</v>
      </c>
      <c r="Z1185">
        <f t="shared" si="246"/>
        <v>0</v>
      </c>
      <c r="AA1185">
        <f t="shared" si="247"/>
        <v>0</v>
      </c>
    </row>
    <row r="1186" spans="2:27">
      <c r="B1186" s="3">
        <v>43915</v>
      </c>
      <c r="C1186" t="str">
        <f>IF(AND(B1186&gt;='Calculation Sheet Crop 1'!$K$6,B1186&lt;='Calculation Sheet Crop 1'!$L$6),"Initial Stage",IF(AND(B1186+1&gt;'Calculation Sheet Crop 1'!$K$7,B1186&lt;='Calculation Sheet Crop 1'!$L$7),"Crop Development Phase",IF(AND(B1186+1&gt;'Calculation Sheet Crop 1'!$K$8,B1186&lt;'Calculation Sheet Crop 1'!$L$8+1),"Mid Season",IF(AND(B1186+1&gt;'Calculation Sheet Crop 1'!$K$9,B1186-1&lt;'Calculation Sheet Crop 1'!$L$9),"Late Season Stage",""))))</f>
        <v/>
      </c>
      <c r="D1186">
        <f>IF(MONTH(B1186)=1,'General Calculation'!$E$22,IF(MONTH(B1186)=2,'General Calculation'!$F$22,IF(MONTH(B1186)=3,'General Calculation'!$G$22,IF(MONTH(B1186)=4,'General Calculation'!$H$22,IF(MONTH(B1186)=5,'General Calculation'!$I$22,IF(MONTH(B1186)=6,'General Calculation'!$J$22,IF(MONTH(B1186)=7,'General Calculation'!$K$22,IF(MONTH(B1186)=8,'General Calculation'!$L$22,IF(MONTH(B1186)=9,'General Calculation'!$M$22,IF(MONTH(B1186)=10,'General Calculation'!$N$22,IF(MONTH(B1186)=11,'General Calculation'!$O$22,IF(MONTH(B1186)=12,'General Calculation'!$P$22,""))))))))))))</f>
        <v>5.3892000000000007</v>
      </c>
      <c r="E1186" t="str">
        <f>IF(C1186="Initial Stage",'Calculation Sheet Crop 1'!$M$6,IF(C1186="Crop Development Phase",'Calculation Sheet Crop 1'!$M$7,IF(C1186="Mid Season",'Calculation Sheet Crop 1'!$M$8,IF(C1186="Late Season Stage",'Calculation Sheet Crop 1'!$M$9,""))))</f>
        <v/>
      </c>
      <c r="F1186">
        <f t="shared" si="235"/>
        <v>0</v>
      </c>
      <c r="P1186">
        <f t="shared" si="236"/>
        <v>0</v>
      </c>
      <c r="Q1186">
        <f t="shared" si="237"/>
        <v>0</v>
      </c>
      <c r="R1186">
        <f t="shared" si="238"/>
        <v>0</v>
      </c>
      <c r="S1186">
        <f t="shared" si="239"/>
        <v>0</v>
      </c>
      <c r="T1186">
        <f t="shared" si="240"/>
        <v>0</v>
      </c>
      <c r="U1186">
        <f t="shared" si="241"/>
        <v>0</v>
      </c>
      <c r="V1186">
        <f t="shared" si="242"/>
        <v>0</v>
      </c>
      <c r="W1186">
        <f t="shared" si="243"/>
        <v>0</v>
      </c>
      <c r="X1186">
        <f t="shared" si="244"/>
        <v>0</v>
      </c>
      <c r="Y1186">
        <f t="shared" si="245"/>
        <v>0</v>
      </c>
      <c r="Z1186">
        <f t="shared" si="246"/>
        <v>0</v>
      </c>
      <c r="AA1186">
        <f t="shared" si="247"/>
        <v>0</v>
      </c>
    </row>
    <row r="1187" spans="2:27">
      <c r="B1187" s="3">
        <v>43916</v>
      </c>
      <c r="C1187" t="str">
        <f>IF(AND(B1187&gt;='Calculation Sheet Crop 1'!$K$6,B1187&lt;='Calculation Sheet Crop 1'!$L$6),"Initial Stage",IF(AND(B1187+1&gt;'Calculation Sheet Crop 1'!$K$7,B1187&lt;='Calculation Sheet Crop 1'!$L$7),"Crop Development Phase",IF(AND(B1187+1&gt;'Calculation Sheet Crop 1'!$K$8,B1187&lt;'Calculation Sheet Crop 1'!$L$8+1),"Mid Season",IF(AND(B1187+1&gt;'Calculation Sheet Crop 1'!$K$9,B1187-1&lt;'Calculation Sheet Crop 1'!$L$9),"Late Season Stage",""))))</f>
        <v/>
      </c>
      <c r="D1187">
        <f>IF(MONTH(B1187)=1,'General Calculation'!$E$22,IF(MONTH(B1187)=2,'General Calculation'!$F$22,IF(MONTH(B1187)=3,'General Calculation'!$G$22,IF(MONTH(B1187)=4,'General Calculation'!$H$22,IF(MONTH(B1187)=5,'General Calculation'!$I$22,IF(MONTH(B1187)=6,'General Calculation'!$J$22,IF(MONTH(B1187)=7,'General Calculation'!$K$22,IF(MONTH(B1187)=8,'General Calculation'!$L$22,IF(MONTH(B1187)=9,'General Calculation'!$M$22,IF(MONTH(B1187)=10,'General Calculation'!$N$22,IF(MONTH(B1187)=11,'General Calculation'!$O$22,IF(MONTH(B1187)=12,'General Calculation'!$P$22,""))))))))))))</f>
        <v>5.3892000000000007</v>
      </c>
      <c r="E1187" t="str">
        <f>IF(C1187="Initial Stage",'Calculation Sheet Crop 1'!$M$6,IF(C1187="Crop Development Phase",'Calculation Sheet Crop 1'!$M$7,IF(C1187="Mid Season",'Calculation Sheet Crop 1'!$M$8,IF(C1187="Late Season Stage",'Calculation Sheet Crop 1'!$M$9,""))))</f>
        <v/>
      </c>
      <c r="F1187">
        <f t="shared" si="235"/>
        <v>0</v>
      </c>
      <c r="P1187">
        <f t="shared" si="236"/>
        <v>0</v>
      </c>
      <c r="Q1187">
        <f t="shared" si="237"/>
        <v>0</v>
      </c>
      <c r="R1187">
        <f t="shared" si="238"/>
        <v>0</v>
      </c>
      <c r="S1187">
        <f t="shared" si="239"/>
        <v>0</v>
      </c>
      <c r="T1187">
        <f t="shared" si="240"/>
        <v>0</v>
      </c>
      <c r="U1187">
        <f t="shared" si="241"/>
        <v>0</v>
      </c>
      <c r="V1187">
        <f t="shared" si="242"/>
        <v>0</v>
      </c>
      <c r="W1187">
        <f t="shared" si="243"/>
        <v>0</v>
      </c>
      <c r="X1187">
        <f t="shared" si="244"/>
        <v>0</v>
      </c>
      <c r="Y1187">
        <f t="shared" si="245"/>
        <v>0</v>
      </c>
      <c r="Z1187">
        <f t="shared" si="246"/>
        <v>0</v>
      </c>
      <c r="AA1187">
        <f t="shared" si="247"/>
        <v>0</v>
      </c>
    </row>
    <row r="1188" spans="2:27">
      <c r="B1188" s="3">
        <v>43917</v>
      </c>
      <c r="C1188" t="str">
        <f>IF(AND(B1188&gt;='Calculation Sheet Crop 1'!$K$6,B1188&lt;='Calculation Sheet Crop 1'!$L$6),"Initial Stage",IF(AND(B1188+1&gt;'Calculation Sheet Crop 1'!$K$7,B1188&lt;='Calculation Sheet Crop 1'!$L$7),"Crop Development Phase",IF(AND(B1188+1&gt;'Calculation Sheet Crop 1'!$K$8,B1188&lt;'Calculation Sheet Crop 1'!$L$8+1),"Mid Season",IF(AND(B1188+1&gt;'Calculation Sheet Crop 1'!$K$9,B1188-1&lt;'Calculation Sheet Crop 1'!$L$9),"Late Season Stage",""))))</f>
        <v/>
      </c>
      <c r="D1188">
        <f>IF(MONTH(B1188)=1,'General Calculation'!$E$22,IF(MONTH(B1188)=2,'General Calculation'!$F$22,IF(MONTH(B1188)=3,'General Calculation'!$G$22,IF(MONTH(B1188)=4,'General Calculation'!$H$22,IF(MONTH(B1188)=5,'General Calculation'!$I$22,IF(MONTH(B1188)=6,'General Calculation'!$J$22,IF(MONTH(B1188)=7,'General Calculation'!$K$22,IF(MONTH(B1188)=8,'General Calculation'!$L$22,IF(MONTH(B1188)=9,'General Calculation'!$M$22,IF(MONTH(B1188)=10,'General Calculation'!$N$22,IF(MONTH(B1188)=11,'General Calculation'!$O$22,IF(MONTH(B1188)=12,'General Calculation'!$P$22,""))))))))))))</f>
        <v>5.3892000000000007</v>
      </c>
      <c r="E1188" t="str">
        <f>IF(C1188="Initial Stage",'Calculation Sheet Crop 1'!$M$6,IF(C1188="Crop Development Phase",'Calculation Sheet Crop 1'!$M$7,IF(C1188="Mid Season",'Calculation Sheet Crop 1'!$M$8,IF(C1188="Late Season Stage",'Calculation Sheet Crop 1'!$M$9,""))))</f>
        <v/>
      </c>
      <c r="F1188">
        <f t="shared" si="235"/>
        <v>0</v>
      </c>
      <c r="P1188">
        <f t="shared" si="236"/>
        <v>0</v>
      </c>
      <c r="Q1188">
        <f t="shared" si="237"/>
        <v>0</v>
      </c>
      <c r="R1188">
        <f t="shared" si="238"/>
        <v>0</v>
      </c>
      <c r="S1188">
        <f t="shared" si="239"/>
        <v>0</v>
      </c>
      <c r="T1188">
        <f t="shared" si="240"/>
        <v>0</v>
      </c>
      <c r="U1188">
        <f t="shared" si="241"/>
        <v>0</v>
      </c>
      <c r="V1188">
        <f t="shared" si="242"/>
        <v>0</v>
      </c>
      <c r="W1188">
        <f t="shared" si="243"/>
        <v>0</v>
      </c>
      <c r="X1188">
        <f t="shared" si="244"/>
        <v>0</v>
      </c>
      <c r="Y1188">
        <f t="shared" si="245"/>
        <v>0</v>
      </c>
      <c r="Z1188">
        <f t="shared" si="246"/>
        <v>0</v>
      </c>
      <c r="AA1188">
        <f t="shared" si="247"/>
        <v>0</v>
      </c>
    </row>
    <row r="1189" spans="2:27">
      <c r="B1189" s="3">
        <v>43918</v>
      </c>
      <c r="C1189" t="str">
        <f>IF(AND(B1189&gt;='Calculation Sheet Crop 1'!$K$6,B1189&lt;='Calculation Sheet Crop 1'!$L$6),"Initial Stage",IF(AND(B1189+1&gt;'Calculation Sheet Crop 1'!$K$7,B1189&lt;='Calculation Sheet Crop 1'!$L$7),"Crop Development Phase",IF(AND(B1189+1&gt;'Calculation Sheet Crop 1'!$K$8,B1189&lt;'Calculation Sheet Crop 1'!$L$8+1),"Mid Season",IF(AND(B1189+1&gt;'Calculation Sheet Crop 1'!$K$9,B1189-1&lt;'Calculation Sheet Crop 1'!$L$9),"Late Season Stage",""))))</f>
        <v/>
      </c>
      <c r="D1189">
        <f>IF(MONTH(B1189)=1,'General Calculation'!$E$22,IF(MONTH(B1189)=2,'General Calculation'!$F$22,IF(MONTH(B1189)=3,'General Calculation'!$G$22,IF(MONTH(B1189)=4,'General Calculation'!$H$22,IF(MONTH(B1189)=5,'General Calculation'!$I$22,IF(MONTH(B1189)=6,'General Calculation'!$J$22,IF(MONTH(B1189)=7,'General Calculation'!$K$22,IF(MONTH(B1189)=8,'General Calculation'!$L$22,IF(MONTH(B1189)=9,'General Calculation'!$M$22,IF(MONTH(B1189)=10,'General Calculation'!$N$22,IF(MONTH(B1189)=11,'General Calculation'!$O$22,IF(MONTH(B1189)=12,'General Calculation'!$P$22,""))))))))))))</f>
        <v>5.3892000000000007</v>
      </c>
      <c r="E1189" t="str">
        <f>IF(C1189="Initial Stage",'Calculation Sheet Crop 1'!$M$6,IF(C1189="Crop Development Phase",'Calculation Sheet Crop 1'!$M$7,IF(C1189="Mid Season",'Calculation Sheet Crop 1'!$M$8,IF(C1189="Late Season Stage",'Calculation Sheet Crop 1'!$M$9,""))))</f>
        <v/>
      </c>
      <c r="F1189">
        <f t="shared" si="235"/>
        <v>0</v>
      </c>
      <c r="P1189">
        <f t="shared" si="236"/>
        <v>0</v>
      </c>
      <c r="Q1189">
        <f t="shared" si="237"/>
        <v>0</v>
      </c>
      <c r="R1189">
        <f t="shared" si="238"/>
        <v>0</v>
      </c>
      <c r="S1189">
        <f t="shared" si="239"/>
        <v>0</v>
      </c>
      <c r="T1189">
        <f t="shared" si="240"/>
        <v>0</v>
      </c>
      <c r="U1189">
        <f t="shared" si="241"/>
        <v>0</v>
      </c>
      <c r="V1189">
        <f t="shared" si="242"/>
        <v>0</v>
      </c>
      <c r="W1189">
        <f t="shared" si="243"/>
        <v>0</v>
      </c>
      <c r="X1189">
        <f t="shared" si="244"/>
        <v>0</v>
      </c>
      <c r="Y1189">
        <f t="shared" si="245"/>
        <v>0</v>
      </c>
      <c r="Z1189">
        <f t="shared" si="246"/>
        <v>0</v>
      </c>
      <c r="AA1189">
        <f t="shared" si="247"/>
        <v>0</v>
      </c>
    </row>
    <row r="1190" spans="2:27">
      <c r="B1190" s="3">
        <v>43919</v>
      </c>
      <c r="C1190" t="str">
        <f>IF(AND(B1190&gt;='Calculation Sheet Crop 1'!$K$6,B1190&lt;='Calculation Sheet Crop 1'!$L$6),"Initial Stage",IF(AND(B1190+1&gt;'Calculation Sheet Crop 1'!$K$7,B1190&lt;='Calculation Sheet Crop 1'!$L$7),"Crop Development Phase",IF(AND(B1190+1&gt;'Calculation Sheet Crop 1'!$K$8,B1190&lt;'Calculation Sheet Crop 1'!$L$8+1),"Mid Season",IF(AND(B1190+1&gt;'Calculation Sheet Crop 1'!$K$9,B1190-1&lt;'Calculation Sheet Crop 1'!$L$9),"Late Season Stage",""))))</f>
        <v/>
      </c>
      <c r="D1190">
        <f>IF(MONTH(B1190)=1,'General Calculation'!$E$22,IF(MONTH(B1190)=2,'General Calculation'!$F$22,IF(MONTH(B1190)=3,'General Calculation'!$G$22,IF(MONTH(B1190)=4,'General Calculation'!$H$22,IF(MONTH(B1190)=5,'General Calculation'!$I$22,IF(MONTH(B1190)=6,'General Calculation'!$J$22,IF(MONTH(B1190)=7,'General Calculation'!$K$22,IF(MONTH(B1190)=8,'General Calculation'!$L$22,IF(MONTH(B1190)=9,'General Calculation'!$M$22,IF(MONTH(B1190)=10,'General Calculation'!$N$22,IF(MONTH(B1190)=11,'General Calculation'!$O$22,IF(MONTH(B1190)=12,'General Calculation'!$P$22,""))))))))))))</f>
        <v>5.3892000000000007</v>
      </c>
      <c r="E1190" t="str">
        <f>IF(C1190="Initial Stage",'Calculation Sheet Crop 1'!$M$6,IF(C1190="Crop Development Phase",'Calculation Sheet Crop 1'!$M$7,IF(C1190="Mid Season",'Calculation Sheet Crop 1'!$M$8,IF(C1190="Late Season Stage",'Calculation Sheet Crop 1'!$M$9,""))))</f>
        <v/>
      </c>
      <c r="F1190">
        <f t="shared" si="235"/>
        <v>0</v>
      </c>
      <c r="P1190">
        <f t="shared" si="236"/>
        <v>0</v>
      </c>
      <c r="Q1190">
        <f t="shared" si="237"/>
        <v>0</v>
      </c>
      <c r="R1190">
        <f t="shared" si="238"/>
        <v>0</v>
      </c>
      <c r="S1190">
        <f t="shared" si="239"/>
        <v>0</v>
      </c>
      <c r="T1190">
        <f t="shared" si="240"/>
        <v>0</v>
      </c>
      <c r="U1190">
        <f t="shared" si="241"/>
        <v>0</v>
      </c>
      <c r="V1190">
        <f t="shared" si="242"/>
        <v>0</v>
      </c>
      <c r="W1190">
        <f t="shared" si="243"/>
        <v>0</v>
      </c>
      <c r="X1190">
        <f t="shared" si="244"/>
        <v>0</v>
      </c>
      <c r="Y1190">
        <f t="shared" si="245"/>
        <v>0</v>
      </c>
      <c r="Z1190">
        <f t="shared" si="246"/>
        <v>0</v>
      </c>
      <c r="AA1190">
        <f t="shared" si="247"/>
        <v>0</v>
      </c>
    </row>
    <row r="1191" spans="2:27">
      <c r="B1191" s="3">
        <v>43920</v>
      </c>
      <c r="C1191" t="str">
        <f>IF(AND(B1191&gt;='Calculation Sheet Crop 1'!$K$6,B1191&lt;='Calculation Sheet Crop 1'!$L$6),"Initial Stage",IF(AND(B1191+1&gt;'Calculation Sheet Crop 1'!$K$7,B1191&lt;='Calculation Sheet Crop 1'!$L$7),"Crop Development Phase",IF(AND(B1191+1&gt;'Calculation Sheet Crop 1'!$K$8,B1191&lt;'Calculation Sheet Crop 1'!$L$8+1),"Mid Season",IF(AND(B1191+1&gt;'Calculation Sheet Crop 1'!$K$9,B1191-1&lt;'Calculation Sheet Crop 1'!$L$9),"Late Season Stage",""))))</f>
        <v/>
      </c>
      <c r="D1191">
        <f>IF(MONTH(B1191)=1,'General Calculation'!$E$22,IF(MONTH(B1191)=2,'General Calculation'!$F$22,IF(MONTH(B1191)=3,'General Calculation'!$G$22,IF(MONTH(B1191)=4,'General Calculation'!$H$22,IF(MONTH(B1191)=5,'General Calculation'!$I$22,IF(MONTH(B1191)=6,'General Calculation'!$J$22,IF(MONTH(B1191)=7,'General Calculation'!$K$22,IF(MONTH(B1191)=8,'General Calculation'!$L$22,IF(MONTH(B1191)=9,'General Calculation'!$M$22,IF(MONTH(B1191)=10,'General Calculation'!$N$22,IF(MONTH(B1191)=11,'General Calculation'!$O$22,IF(MONTH(B1191)=12,'General Calculation'!$P$22,""))))))))))))</f>
        <v>5.3892000000000007</v>
      </c>
      <c r="E1191" t="str">
        <f>IF(C1191="Initial Stage",'Calculation Sheet Crop 1'!$M$6,IF(C1191="Crop Development Phase",'Calculation Sheet Crop 1'!$M$7,IF(C1191="Mid Season",'Calculation Sheet Crop 1'!$M$8,IF(C1191="Late Season Stage",'Calculation Sheet Crop 1'!$M$9,""))))</f>
        <v/>
      </c>
      <c r="F1191">
        <f t="shared" si="235"/>
        <v>0</v>
      </c>
      <c r="P1191">
        <f t="shared" si="236"/>
        <v>0</v>
      </c>
      <c r="Q1191">
        <f t="shared" si="237"/>
        <v>0</v>
      </c>
      <c r="R1191">
        <f t="shared" si="238"/>
        <v>0</v>
      </c>
      <c r="S1191">
        <f t="shared" si="239"/>
        <v>0</v>
      </c>
      <c r="T1191">
        <f t="shared" si="240"/>
        <v>0</v>
      </c>
      <c r="U1191">
        <f t="shared" si="241"/>
        <v>0</v>
      </c>
      <c r="V1191">
        <f t="shared" si="242"/>
        <v>0</v>
      </c>
      <c r="W1191">
        <f t="shared" si="243"/>
        <v>0</v>
      </c>
      <c r="X1191">
        <f t="shared" si="244"/>
        <v>0</v>
      </c>
      <c r="Y1191">
        <f t="shared" si="245"/>
        <v>0</v>
      </c>
      <c r="Z1191">
        <f t="shared" si="246"/>
        <v>0</v>
      </c>
      <c r="AA1191">
        <f t="shared" si="247"/>
        <v>0</v>
      </c>
    </row>
    <row r="1192" spans="2:27">
      <c r="B1192" s="3">
        <v>43921</v>
      </c>
      <c r="C1192" t="str">
        <f>IF(AND(B1192&gt;='Calculation Sheet Crop 1'!$K$6,B1192&lt;='Calculation Sheet Crop 1'!$L$6),"Initial Stage",IF(AND(B1192+1&gt;'Calculation Sheet Crop 1'!$K$7,B1192&lt;='Calculation Sheet Crop 1'!$L$7),"Crop Development Phase",IF(AND(B1192+1&gt;'Calculation Sheet Crop 1'!$K$8,B1192&lt;'Calculation Sheet Crop 1'!$L$8+1),"Mid Season",IF(AND(B1192+1&gt;'Calculation Sheet Crop 1'!$K$9,B1192-1&lt;'Calculation Sheet Crop 1'!$L$9),"Late Season Stage",""))))</f>
        <v/>
      </c>
      <c r="D1192">
        <f>IF(MONTH(B1192)=1,'General Calculation'!$E$22,IF(MONTH(B1192)=2,'General Calculation'!$F$22,IF(MONTH(B1192)=3,'General Calculation'!$G$22,IF(MONTH(B1192)=4,'General Calculation'!$H$22,IF(MONTH(B1192)=5,'General Calculation'!$I$22,IF(MONTH(B1192)=6,'General Calculation'!$J$22,IF(MONTH(B1192)=7,'General Calculation'!$K$22,IF(MONTH(B1192)=8,'General Calculation'!$L$22,IF(MONTH(B1192)=9,'General Calculation'!$M$22,IF(MONTH(B1192)=10,'General Calculation'!$N$22,IF(MONTH(B1192)=11,'General Calculation'!$O$22,IF(MONTH(B1192)=12,'General Calculation'!$P$22,""))))))))))))</f>
        <v>5.3892000000000007</v>
      </c>
      <c r="E1192" t="str">
        <f>IF(C1192="Initial Stage",'Calculation Sheet Crop 1'!$M$6,IF(C1192="Crop Development Phase",'Calculation Sheet Crop 1'!$M$7,IF(C1192="Mid Season",'Calculation Sheet Crop 1'!$M$8,IF(C1192="Late Season Stage",'Calculation Sheet Crop 1'!$M$9,""))))</f>
        <v/>
      </c>
      <c r="F1192">
        <f t="shared" si="235"/>
        <v>0</v>
      </c>
      <c r="P1192">
        <f t="shared" si="236"/>
        <v>0</v>
      </c>
      <c r="Q1192">
        <f t="shared" si="237"/>
        <v>0</v>
      </c>
      <c r="R1192">
        <f t="shared" si="238"/>
        <v>0</v>
      </c>
      <c r="S1192">
        <f t="shared" si="239"/>
        <v>0</v>
      </c>
      <c r="T1192">
        <f t="shared" si="240"/>
        <v>0</v>
      </c>
      <c r="U1192">
        <f t="shared" si="241"/>
        <v>0</v>
      </c>
      <c r="V1192">
        <f t="shared" si="242"/>
        <v>0</v>
      </c>
      <c r="W1192">
        <f t="shared" si="243"/>
        <v>0</v>
      </c>
      <c r="X1192">
        <f t="shared" si="244"/>
        <v>0</v>
      </c>
      <c r="Y1192">
        <f t="shared" si="245"/>
        <v>0</v>
      </c>
      <c r="Z1192">
        <f t="shared" si="246"/>
        <v>0</v>
      </c>
      <c r="AA1192">
        <f t="shared" si="247"/>
        <v>0</v>
      </c>
    </row>
    <row r="1193" spans="2:27">
      <c r="B1193" s="3">
        <v>43922</v>
      </c>
      <c r="C1193" t="str">
        <f>IF(AND(B1193&gt;='Calculation Sheet Crop 1'!$K$6,B1193&lt;='Calculation Sheet Crop 1'!$L$6),"Initial Stage",IF(AND(B1193+1&gt;'Calculation Sheet Crop 1'!$K$7,B1193&lt;='Calculation Sheet Crop 1'!$L$7),"Crop Development Phase",IF(AND(B1193+1&gt;'Calculation Sheet Crop 1'!$K$8,B1193&lt;'Calculation Sheet Crop 1'!$L$8+1),"Mid Season",IF(AND(B1193+1&gt;'Calculation Sheet Crop 1'!$K$9,B1193-1&lt;'Calculation Sheet Crop 1'!$L$9),"Late Season Stage",""))))</f>
        <v/>
      </c>
      <c r="D1193">
        <f>IF(MONTH(B1193)=1,'General Calculation'!$E$22,IF(MONTH(B1193)=2,'General Calculation'!$F$22,IF(MONTH(B1193)=3,'General Calculation'!$G$22,IF(MONTH(B1193)=4,'General Calculation'!$H$22,IF(MONTH(B1193)=5,'General Calculation'!$I$22,IF(MONTH(B1193)=6,'General Calculation'!$J$22,IF(MONTH(B1193)=7,'General Calculation'!$K$22,IF(MONTH(B1193)=8,'General Calculation'!$L$22,IF(MONTH(B1193)=9,'General Calculation'!$M$22,IF(MONTH(B1193)=10,'General Calculation'!$N$22,IF(MONTH(B1193)=11,'General Calculation'!$O$22,IF(MONTH(B1193)=12,'General Calculation'!$P$22,""))))))))))))</f>
        <v>5.5888000000000009</v>
      </c>
      <c r="E1193" t="str">
        <f>IF(C1193="Initial Stage",'Calculation Sheet Crop 1'!$M$6,IF(C1193="Crop Development Phase",'Calculation Sheet Crop 1'!$M$7,IF(C1193="Mid Season",'Calculation Sheet Crop 1'!$M$8,IF(C1193="Late Season Stage",'Calculation Sheet Crop 1'!$M$9,""))))</f>
        <v/>
      </c>
      <c r="F1193">
        <f t="shared" si="235"/>
        <v>0</v>
      </c>
      <c r="P1193">
        <f t="shared" si="236"/>
        <v>0</v>
      </c>
      <c r="Q1193">
        <f t="shared" si="237"/>
        <v>0</v>
      </c>
      <c r="R1193">
        <f t="shared" si="238"/>
        <v>0</v>
      </c>
      <c r="S1193">
        <f t="shared" si="239"/>
        <v>0</v>
      </c>
      <c r="T1193">
        <f t="shared" si="240"/>
        <v>0</v>
      </c>
      <c r="U1193">
        <f t="shared" si="241"/>
        <v>0</v>
      </c>
      <c r="V1193">
        <f t="shared" si="242"/>
        <v>0</v>
      </c>
      <c r="W1193">
        <f t="shared" si="243"/>
        <v>0</v>
      </c>
      <c r="X1193">
        <f t="shared" si="244"/>
        <v>0</v>
      </c>
      <c r="Y1193">
        <f t="shared" si="245"/>
        <v>0</v>
      </c>
      <c r="Z1193">
        <f t="shared" si="246"/>
        <v>0</v>
      </c>
      <c r="AA1193">
        <f t="shared" si="247"/>
        <v>0</v>
      </c>
    </row>
    <row r="1194" spans="2:27">
      <c r="B1194" s="3">
        <v>43923</v>
      </c>
      <c r="C1194" t="str">
        <f>IF(AND(B1194&gt;='Calculation Sheet Crop 1'!$K$6,B1194&lt;='Calculation Sheet Crop 1'!$L$6),"Initial Stage",IF(AND(B1194+1&gt;'Calculation Sheet Crop 1'!$K$7,B1194&lt;='Calculation Sheet Crop 1'!$L$7),"Crop Development Phase",IF(AND(B1194+1&gt;'Calculation Sheet Crop 1'!$K$8,B1194&lt;'Calculation Sheet Crop 1'!$L$8+1),"Mid Season",IF(AND(B1194+1&gt;'Calculation Sheet Crop 1'!$K$9,B1194-1&lt;'Calculation Sheet Crop 1'!$L$9),"Late Season Stage",""))))</f>
        <v/>
      </c>
      <c r="D1194">
        <f>IF(MONTH(B1194)=1,'General Calculation'!$E$22,IF(MONTH(B1194)=2,'General Calculation'!$F$22,IF(MONTH(B1194)=3,'General Calculation'!$G$22,IF(MONTH(B1194)=4,'General Calculation'!$H$22,IF(MONTH(B1194)=5,'General Calculation'!$I$22,IF(MONTH(B1194)=6,'General Calculation'!$J$22,IF(MONTH(B1194)=7,'General Calculation'!$K$22,IF(MONTH(B1194)=8,'General Calculation'!$L$22,IF(MONTH(B1194)=9,'General Calculation'!$M$22,IF(MONTH(B1194)=10,'General Calculation'!$N$22,IF(MONTH(B1194)=11,'General Calculation'!$O$22,IF(MONTH(B1194)=12,'General Calculation'!$P$22,""))))))))))))</f>
        <v>5.5888000000000009</v>
      </c>
      <c r="E1194" t="str">
        <f>IF(C1194="Initial Stage",'Calculation Sheet Crop 1'!$M$6,IF(C1194="Crop Development Phase",'Calculation Sheet Crop 1'!$M$7,IF(C1194="Mid Season",'Calculation Sheet Crop 1'!$M$8,IF(C1194="Late Season Stage",'Calculation Sheet Crop 1'!$M$9,""))))</f>
        <v/>
      </c>
      <c r="F1194">
        <f t="shared" si="235"/>
        <v>0</v>
      </c>
      <c r="P1194">
        <f t="shared" si="236"/>
        <v>0</v>
      </c>
      <c r="Q1194">
        <f t="shared" si="237"/>
        <v>0</v>
      </c>
      <c r="R1194">
        <f t="shared" si="238"/>
        <v>0</v>
      </c>
      <c r="S1194">
        <f t="shared" si="239"/>
        <v>0</v>
      </c>
      <c r="T1194">
        <f t="shared" si="240"/>
        <v>0</v>
      </c>
      <c r="U1194">
        <f t="shared" si="241"/>
        <v>0</v>
      </c>
      <c r="V1194">
        <f t="shared" si="242"/>
        <v>0</v>
      </c>
      <c r="W1194">
        <f t="shared" si="243"/>
        <v>0</v>
      </c>
      <c r="X1194">
        <f t="shared" si="244"/>
        <v>0</v>
      </c>
      <c r="Y1194">
        <f t="shared" si="245"/>
        <v>0</v>
      </c>
      <c r="Z1194">
        <f t="shared" si="246"/>
        <v>0</v>
      </c>
      <c r="AA1194">
        <f t="shared" si="247"/>
        <v>0</v>
      </c>
    </row>
    <row r="1195" spans="2:27">
      <c r="B1195" s="3">
        <v>43924</v>
      </c>
      <c r="C1195" t="str">
        <f>IF(AND(B1195&gt;='Calculation Sheet Crop 1'!$K$6,B1195&lt;='Calculation Sheet Crop 1'!$L$6),"Initial Stage",IF(AND(B1195+1&gt;'Calculation Sheet Crop 1'!$K$7,B1195&lt;='Calculation Sheet Crop 1'!$L$7),"Crop Development Phase",IF(AND(B1195+1&gt;'Calculation Sheet Crop 1'!$K$8,B1195&lt;'Calculation Sheet Crop 1'!$L$8+1),"Mid Season",IF(AND(B1195+1&gt;'Calculation Sheet Crop 1'!$K$9,B1195-1&lt;'Calculation Sheet Crop 1'!$L$9),"Late Season Stage",""))))</f>
        <v/>
      </c>
      <c r="D1195">
        <f>IF(MONTH(B1195)=1,'General Calculation'!$E$22,IF(MONTH(B1195)=2,'General Calculation'!$F$22,IF(MONTH(B1195)=3,'General Calculation'!$G$22,IF(MONTH(B1195)=4,'General Calculation'!$H$22,IF(MONTH(B1195)=5,'General Calculation'!$I$22,IF(MONTH(B1195)=6,'General Calculation'!$J$22,IF(MONTH(B1195)=7,'General Calculation'!$K$22,IF(MONTH(B1195)=8,'General Calculation'!$L$22,IF(MONTH(B1195)=9,'General Calculation'!$M$22,IF(MONTH(B1195)=10,'General Calculation'!$N$22,IF(MONTH(B1195)=11,'General Calculation'!$O$22,IF(MONTH(B1195)=12,'General Calculation'!$P$22,""))))))))))))</f>
        <v>5.5888000000000009</v>
      </c>
      <c r="E1195" t="str">
        <f>IF(C1195="Initial Stage",'Calculation Sheet Crop 1'!$M$6,IF(C1195="Crop Development Phase",'Calculation Sheet Crop 1'!$M$7,IF(C1195="Mid Season",'Calculation Sheet Crop 1'!$M$8,IF(C1195="Late Season Stage",'Calculation Sheet Crop 1'!$M$9,""))))</f>
        <v/>
      </c>
      <c r="F1195">
        <f t="shared" si="235"/>
        <v>0</v>
      </c>
      <c r="P1195">
        <f t="shared" si="236"/>
        <v>0</v>
      </c>
      <c r="Q1195">
        <f t="shared" si="237"/>
        <v>0</v>
      </c>
      <c r="R1195">
        <f t="shared" si="238"/>
        <v>0</v>
      </c>
      <c r="S1195">
        <f t="shared" si="239"/>
        <v>0</v>
      </c>
      <c r="T1195">
        <f t="shared" si="240"/>
        <v>0</v>
      </c>
      <c r="U1195">
        <f t="shared" si="241"/>
        <v>0</v>
      </c>
      <c r="V1195">
        <f t="shared" si="242"/>
        <v>0</v>
      </c>
      <c r="W1195">
        <f t="shared" si="243"/>
        <v>0</v>
      </c>
      <c r="X1195">
        <f t="shared" si="244"/>
        <v>0</v>
      </c>
      <c r="Y1195">
        <f t="shared" si="245"/>
        <v>0</v>
      </c>
      <c r="Z1195">
        <f t="shared" si="246"/>
        <v>0</v>
      </c>
      <c r="AA1195">
        <f t="shared" si="247"/>
        <v>0</v>
      </c>
    </row>
    <row r="1196" spans="2:27">
      <c r="B1196" s="3">
        <v>43925</v>
      </c>
      <c r="C1196" t="str">
        <f>IF(AND(B1196&gt;='Calculation Sheet Crop 1'!$K$6,B1196&lt;='Calculation Sheet Crop 1'!$L$6),"Initial Stage",IF(AND(B1196+1&gt;'Calculation Sheet Crop 1'!$K$7,B1196&lt;='Calculation Sheet Crop 1'!$L$7),"Crop Development Phase",IF(AND(B1196+1&gt;'Calculation Sheet Crop 1'!$K$8,B1196&lt;'Calculation Sheet Crop 1'!$L$8+1),"Mid Season",IF(AND(B1196+1&gt;'Calculation Sheet Crop 1'!$K$9,B1196-1&lt;'Calculation Sheet Crop 1'!$L$9),"Late Season Stage",""))))</f>
        <v/>
      </c>
      <c r="D1196">
        <f>IF(MONTH(B1196)=1,'General Calculation'!$E$22,IF(MONTH(B1196)=2,'General Calculation'!$F$22,IF(MONTH(B1196)=3,'General Calculation'!$G$22,IF(MONTH(B1196)=4,'General Calculation'!$H$22,IF(MONTH(B1196)=5,'General Calculation'!$I$22,IF(MONTH(B1196)=6,'General Calculation'!$J$22,IF(MONTH(B1196)=7,'General Calculation'!$K$22,IF(MONTH(B1196)=8,'General Calculation'!$L$22,IF(MONTH(B1196)=9,'General Calculation'!$M$22,IF(MONTH(B1196)=10,'General Calculation'!$N$22,IF(MONTH(B1196)=11,'General Calculation'!$O$22,IF(MONTH(B1196)=12,'General Calculation'!$P$22,""))))))))))))</f>
        <v>5.5888000000000009</v>
      </c>
      <c r="E1196" t="str">
        <f>IF(C1196="Initial Stage",'Calculation Sheet Crop 1'!$M$6,IF(C1196="Crop Development Phase",'Calculation Sheet Crop 1'!$M$7,IF(C1196="Mid Season",'Calculation Sheet Crop 1'!$M$8,IF(C1196="Late Season Stage",'Calculation Sheet Crop 1'!$M$9,""))))</f>
        <v/>
      </c>
      <c r="F1196">
        <f t="shared" si="235"/>
        <v>0</v>
      </c>
      <c r="P1196">
        <f t="shared" si="236"/>
        <v>0</v>
      </c>
      <c r="Q1196">
        <f t="shared" si="237"/>
        <v>0</v>
      </c>
      <c r="R1196">
        <f t="shared" si="238"/>
        <v>0</v>
      </c>
      <c r="S1196">
        <f t="shared" si="239"/>
        <v>0</v>
      </c>
      <c r="T1196">
        <f t="shared" si="240"/>
        <v>0</v>
      </c>
      <c r="U1196">
        <f t="shared" si="241"/>
        <v>0</v>
      </c>
      <c r="V1196">
        <f t="shared" si="242"/>
        <v>0</v>
      </c>
      <c r="W1196">
        <f t="shared" si="243"/>
        <v>0</v>
      </c>
      <c r="X1196">
        <f t="shared" si="244"/>
        <v>0</v>
      </c>
      <c r="Y1196">
        <f t="shared" si="245"/>
        <v>0</v>
      </c>
      <c r="Z1196">
        <f t="shared" si="246"/>
        <v>0</v>
      </c>
      <c r="AA1196">
        <f t="shared" si="247"/>
        <v>0</v>
      </c>
    </row>
    <row r="1197" spans="2:27">
      <c r="B1197" s="3">
        <v>43926</v>
      </c>
      <c r="C1197" t="str">
        <f>IF(AND(B1197&gt;='Calculation Sheet Crop 1'!$K$6,B1197&lt;='Calculation Sheet Crop 1'!$L$6),"Initial Stage",IF(AND(B1197+1&gt;'Calculation Sheet Crop 1'!$K$7,B1197&lt;='Calculation Sheet Crop 1'!$L$7),"Crop Development Phase",IF(AND(B1197+1&gt;'Calculation Sheet Crop 1'!$K$8,B1197&lt;'Calculation Sheet Crop 1'!$L$8+1),"Mid Season",IF(AND(B1197+1&gt;'Calculation Sheet Crop 1'!$K$9,B1197-1&lt;'Calculation Sheet Crop 1'!$L$9),"Late Season Stage",""))))</f>
        <v/>
      </c>
      <c r="D1197">
        <f>IF(MONTH(B1197)=1,'General Calculation'!$E$22,IF(MONTH(B1197)=2,'General Calculation'!$F$22,IF(MONTH(B1197)=3,'General Calculation'!$G$22,IF(MONTH(B1197)=4,'General Calculation'!$H$22,IF(MONTH(B1197)=5,'General Calculation'!$I$22,IF(MONTH(B1197)=6,'General Calculation'!$J$22,IF(MONTH(B1197)=7,'General Calculation'!$K$22,IF(MONTH(B1197)=8,'General Calculation'!$L$22,IF(MONTH(B1197)=9,'General Calculation'!$M$22,IF(MONTH(B1197)=10,'General Calculation'!$N$22,IF(MONTH(B1197)=11,'General Calculation'!$O$22,IF(MONTH(B1197)=12,'General Calculation'!$P$22,""))))))))))))</f>
        <v>5.5888000000000009</v>
      </c>
      <c r="E1197" t="str">
        <f>IF(C1197="Initial Stage",'Calculation Sheet Crop 1'!$M$6,IF(C1197="Crop Development Phase",'Calculation Sheet Crop 1'!$M$7,IF(C1197="Mid Season",'Calculation Sheet Crop 1'!$M$8,IF(C1197="Late Season Stage",'Calculation Sheet Crop 1'!$M$9,""))))</f>
        <v/>
      </c>
      <c r="F1197">
        <f t="shared" si="235"/>
        <v>0</v>
      </c>
      <c r="P1197">
        <f t="shared" si="236"/>
        <v>0</v>
      </c>
      <c r="Q1197">
        <f t="shared" si="237"/>
        <v>0</v>
      </c>
      <c r="R1197">
        <f t="shared" si="238"/>
        <v>0</v>
      </c>
      <c r="S1197">
        <f t="shared" si="239"/>
        <v>0</v>
      </c>
      <c r="T1197">
        <f t="shared" si="240"/>
        <v>0</v>
      </c>
      <c r="U1197">
        <f t="shared" si="241"/>
        <v>0</v>
      </c>
      <c r="V1197">
        <f t="shared" si="242"/>
        <v>0</v>
      </c>
      <c r="W1197">
        <f t="shared" si="243"/>
        <v>0</v>
      </c>
      <c r="X1197">
        <f t="shared" si="244"/>
        <v>0</v>
      </c>
      <c r="Y1197">
        <f t="shared" si="245"/>
        <v>0</v>
      </c>
      <c r="Z1197">
        <f t="shared" si="246"/>
        <v>0</v>
      </c>
      <c r="AA1197">
        <f t="shared" si="247"/>
        <v>0</v>
      </c>
    </row>
    <row r="1198" spans="2:27">
      <c r="B1198" s="3">
        <v>43927</v>
      </c>
      <c r="C1198" t="str">
        <f>IF(AND(B1198&gt;='Calculation Sheet Crop 1'!$K$6,B1198&lt;='Calculation Sheet Crop 1'!$L$6),"Initial Stage",IF(AND(B1198+1&gt;'Calculation Sheet Crop 1'!$K$7,B1198&lt;='Calculation Sheet Crop 1'!$L$7),"Crop Development Phase",IF(AND(B1198+1&gt;'Calculation Sheet Crop 1'!$K$8,B1198&lt;'Calculation Sheet Crop 1'!$L$8+1),"Mid Season",IF(AND(B1198+1&gt;'Calculation Sheet Crop 1'!$K$9,B1198-1&lt;'Calculation Sheet Crop 1'!$L$9),"Late Season Stage",""))))</f>
        <v/>
      </c>
      <c r="D1198">
        <f>IF(MONTH(B1198)=1,'General Calculation'!$E$22,IF(MONTH(B1198)=2,'General Calculation'!$F$22,IF(MONTH(B1198)=3,'General Calculation'!$G$22,IF(MONTH(B1198)=4,'General Calculation'!$H$22,IF(MONTH(B1198)=5,'General Calculation'!$I$22,IF(MONTH(B1198)=6,'General Calculation'!$J$22,IF(MONTH(B1198)=7,'General Calculation'!$K$22,IF(MONTH(B1198)=8,'General Calculation'!$L$22,IF(MONTH(B1198)=9,'General Calculation'!$M$22,IF(MONTH(B1198)=10,'General Calculation'!$N$22,IF(MONTH(B1198)=11,'General Calculation'!$O$22,IF(MONTH(B1198)=12,'General Calculation'!$P$22,""))))))))))))</f>
        <v>5.5888000000000009</v>
      </c>
      <c r="E1198" t="str">
        <f>IF(C1198="Initial Stage",'Calculation Sheet Crop 1'!$M$6,IF(C1198="Crop Development Phase",'Calculation Sheet Crop 1'!$M$7,IF(C1198="Mid Season",'Calculation Sheet Crop 1'!$M$8,IF(C1198="Late Season Stage",'Calculation Sheet Crop 1'!$M$9,""))))</f>
        <v/>
      </c>
      <c r="F1198">
        <f t="shared" si="235"/>
        <v>0</v>
      </c>
      <c r="P1198">
        <f t="shared" si="236"/>
        <v>0</v>
      </c>
      <c r="Q1198">
        <f t="shared" si="237"/>
        <v>0</v>
      </c>
      <c r="R1198">
        <f t="shared" si="238"/>
        <v>0</v>
      </c>
      <c r="S1198">
        <f t="shared" si="239"/>
        <v>0</v>
      </c>
      <c r="T1198">
        <f t="shared" si="240"/>
        <v>0</v>
      </c>
      <c r="U1198">
        <f t="shared" si="241"/>
        <v>0</v>
      </c>
      <c r="V1198">
        <f t="shared" si="242"/>
        <v>0</v>
      </c>
      <c r="W1198">
        <f t="shared" si="243"/>
        <v>0</v>
      </c>
      <c r="X1198">
        <f t="shared" si="244"/>
        <v>0</v>
      </c>
      <c r="Y1198">
        <f t="shared" si="245"/>
        <v>0</v>
      </c>
      <c r="Z1198">
        <f t="shared" si="246"/>
        <v>0</v>
      </c>
      <c r="AA1198">
        <f t="shared" si="247"/>
        <v>0</v>
      </c>
    </row>
    <row r="1199" spans="2:27">
      <c r="B1199" s="3">
        <v>43928</v>
      </c>
      <c r="C1199" t="str">
        <f>IF(AND(B1199&gt;='Calculation Sheet Crop 1'!$K$6,B1199&lt;='Calculation Sheet Crop 1'!$L$6),"Initial Stage",IF(AND(B1199+1&gt;'Calculation Sheet Crop 1'!$K$7,B1199&lt;='Calculation Sheet Crop 1'!$L$7),"Crop Development Phase",IF(AND(B1199+1&gt;'Calculation Sheet Crop 1'!$K$8,B1199&lt;'Calculation Sheet Crop 1'!$L$8+1),"Mid Season",IF(AND(B1199+1&gt;'Calculation Sheet Crop 1'!$K$9,B1199-1&lt;'Calculation Sheet Crop 1'!$L$9),"Late Season Stage",""))))</f>
        <v/>
      </c>
      <c r="D1199">
        <f>IF(MONTH(B1199)=1,'General Calculation'!$E$22,IF(MONTH(B1199)=2,'General Calculation'!$F$22,IF(MONTH(B1199)=3,'General Calculation'!$G$22,IF(MONTH(B1199)=4,'General Calculation'!$H$22,IF(MONTH(B1199)=5,'General Calculation'!$I$22,IF(MONTH(B1199)=6,'General Calculation'!$J$22,IF(MONTH(B1199)=7,'General Calculation'!$K$22,IF(MONTH(B1199)=8,'General Calculation'!$L$22,IF(MONTH(B1199)=9,'General Calculation'!$M$22,IF(MONTH(B1199)=10,'General Calculation'!$N$22,IF(MONTH(B1199)=11,'General Calculation'!$O$22,IF(MONTH(B1199)=12,'General Calculation'!$P$22,""))))))))))))</f>
        <v>5.5888000000000009</v>
      </c>
      <c r="E1199" t="str">
        <f>IF(C1199="Initial Stage",'Calculation Sheet Crop 1'!$M$6,IF(C1199="Crop Development Phase",'Calculation Sheet Crop 1'!$M$7,IF(C1199="Mid Season",'Calculation Sheet Crop 1'!$M$8,IF(C1199="Late Season Stage",'Calculation Sheet Crop 1'!$M$9,""))))</f>
        <v/>
      </c>
      <c r="F1199">
        <f t="shared" si="235"/>
        <v>0</v>
      </c>
      <c r="P1199">
        <f t="shared" si="236"/>
        <v>0</v>
      </c>
      <c r="Q1199">
        <f t="shared" si="237"/>
        <v>0</v>
      </c>
      <c r="R1199">
        <f t="shared" si="238"/>
        <v>0</v>
      </c>
      <c r="S1199">
        <f t="shared" si="239"/>
        <v>0</v>
      </c>
      <c r="T1199">
        <f t="shared" si="240"/>
        <v>0</v>
      </c>
      <c r="U1199">
        <f t="shared" si="241"/>
        <v>0</v>
      </c>
      <c r="V1199">
        <f t="shared" si="242"/>
        <v>0</v>
      </c>
      <c r="W1199">
        <f t="shared" si="243"/>
        <v>0</v>
      </c>
      <c r="X1199">
        <f t="shared" si="244"/>
        <v>0</v>
      </c>
      <c r="Y1199">
        <f t="shared" si="245"/>
        <v>0</v>
      </c>
      <c r="Z1199">
        <f t="shared" si="246"/>
        <v>0</v>
      </c>
      <c r="AA1199">
        <f t="shared" si="247"/>
        <v>0</v>
      </c>
    </row>
    <row r="1200" spans="2:27">
      <c r="B1200" s="3">
        <v>43929</v>
      </c>
      <c r="C1200" t="str">
        <f>IF(AND(B1200&gt;='Calculation Sheet Crop 1'!$K$6,B1200&lt;='Calculation Sheet Crop 1'!$L$6),"Initial Stage",IF(AND(B1200+1&gt;'Calculation Sheet Crop 1'!$K$7,B1200&lt;='Calculation Sheet Crop 1'!$L$7),"Crop Development Phase",IF(AND(B1200+1&gt;'Calculation Sheet Crop 1'!$K$8,B1200&lt;'Calculation Sheet Crop 1'!$L$8+1),"Mid Season",IF(AND(B1200+1&gt;'Calculation Sheet Crop 1'!$K$9,B1200-1&lt;'Calculation Sheet Crop 1'!$L$9),"Late Season Stage",""))))</f>
        <v/>
      </c>
      <c r="D1200">
        <f>IF(MONTH(B1200)=1,'General Calculation'!$E$22,IF(MONTH(B1200)=2,'General Calculation'!$F$22,IF(MONTH(B1200)=3,'General Calculation'!$G$22,IF(MONTH(B1200)=4,'General Calculation'!$H$22,IF(MONTH(B1200)=5,'General Calculation'!$I$22,IF(MONTH(B1200)=6,'General Calculation'!$J$22,IF(MONTH(B1200)=7,'General Calculation'!$K$22,IF(MONTH(B1200)=8,'General Calculation'!$L$22,IF(MONTH(B1200)=9,'General Calculation'!$M$22,IF(MONTH(B1200)=10,'General Calculation'!$N$22,IF(MONTH(B1200)=11,'General Calculation'!$O$22,IF(MONTH(B1200)=12,'General Calculation'!$P$22,""))))))))))))</f>
        <v>5.5888000000000009</v>
      </c>
      <c r="E1200" t="str">
        <f>IF(C1200="Initial Stage",'Calculation Sheet Crop 1'!$M$6,IF(C1200="Crop Development Phase",'Calculation Sheet Crop 1'!$M$7,IF(C1200="Mid Season",'Calculation Sheet Crop 1'!$M$8,IF(C1200="Late Season Stage",'Calculation Sheet Crop 1'!$M$9,""))))</f>
        <v/>
      </c>
      <c r="F1200">
        <f t="shared" si="235"/>
        <v>0</v>
      </c>
      <c r="P1200">
        <f t="shared" si="236"/>
        <v>0</v>
      </c>
      <c r="Q1200">
        <f t="shared" si="237"/>
        <v>0</v>
      </c>
      <c r="R1200">
        <f t="shared" si="238"/>
        <v>0</v>
      </c>
      <c r="S1200">
        <f t="shared" si="239"/>
        <v>0</v>
      </c>
      <c r="T1200">
        <f t="shared" si="240"/>
        <v>0</v>
      </c>
      <c r="U1200">
        <f t="shared" si="241"/>
        <v>0</v>
      </c>
      <c r="V1200">
        <f t="shared" si="242"/>
        <v>0</v>
      </c>
      <c r="W1200">
        <f t="shared" si="243"/>
        <v>0</v>
      </c>
      <c r="X1200">
        <f t="shared" si="244"/>
        <v>0</v>
      </c>
      <c r="Y1200">
        <f t="shared" si="245"/>
        <v>0</v>
      </c>
      <c r="Z1200">
        <f t="shared" si="246"/>
        <v>0</v>
      </c>
      <c r="AA1200">
        <f t="shared" si="247"/>
        <v>0</v>
      </c>
    </row>
    <row r="1201" spans="2:27">
      <c r="B1201" s="3">
        <v>43930</v>
      </c>
      <c r="C1201" t="str">
        <f>IF(AND(B1201&gt;='Calculation Sheet Crop 1'!$K$6,B1201&lt;='Calculation Sheet Crop 1'!$L$6),"Initial Stage",IF(AND(B1201+1&gt;'Calculation Sheet Crop 1'!$K$7,B1201&lt;='Calculation Sheet Crop 1'!$L$7),"Crop Development Phase",IF(AND(B1201+1&gt;'Calculation Sheet Crop 1'!$K$8,B1201&lt;'Calculation Sheet Crop 1'!$L$8+1),"Mid Season",IF(AND(B1201+1&gt;'Calculation Sheet Crop 1'!$K$9,B1201-1&lt;'Calculation Sheet Crop 1'!$L$9),"Late Season Stage",""))))</f>
        <v/>
      </c>
      <c r="D1201">
        <f>IF(MONTH(B1201)=1,'General Calculation'!$E$22,IF(MONTH(B1201)=2,'General Calculation'!$F$22,IF(MONTH(B1201)=3,'General Calculation'!$G$22,IF(MONTH(B1201)=4,'General Calculation'!$H$22,IF(MONTH(B1201)=5,'General Calculation'!$I$22,IF(MONTH(B1201)=6,'General Calculation'!$J$22,IF(MONTH(B1201)=7,'General Calculation'!$K$22,IF(MONTH(B1201)=8,'General Calculation'!$L$22,IF(MONTH(B1201)=9,'General Calculation'!$M$22,IF(MONTH(B1201)=10,'General Calculation'!$N$22,IF(MONTH(B1201)=11,'General Calculation'!$O$22,IF(MONTH(B1201)=12,'General Calculation'!$P$22,""))))))))))))</f>
        <v>5.5888000000000009</v>
      </c>
      <c r="E1201" t="str">
        <f>IF(C1201="Initial Stage",'Calculation Sheet Crop 1'!$M$6,IF(C1201="Crop Development Phase",'Calculation Sheet Crop 1'!$M$7,IF(C1201="Mid Season",'Calculation Sheet Crop 1'!$M$8,IF(C1201="Late Season Stage",'Calculation Sheet Crop 1'!$M$9,""))))</f>
        <v/>
      </c>
      <c r="F1201">
        <f t="shared" si="235"/>
        <v>0</v>
      </c>
      <c r="P1201">
        <f t="shared" si="236"/>
        <v>0</v>
      </c>
      <c r="Q1201">
        <f t="shared" si="237"/>
        <v>0</v>
      </c>
      <c r="R1201">
        <f t="shared" si="238"/>
        <v>0</v>
      </c>
      <c r="S1201">
        <f t="shared" si="239"/>
        <v>0</v>
      </c>
      <c r="T1201">
        <f t="shared" si="240"/>
        <v>0</v>
      </c>
      <c r="U1201">
        <f t="shared" si="241"/>
        <v>0</v>
      </c>
      <c r="V1201">
        <f t="shared" si="242"/>
        <v>0</v>
      </c>
      <c r="W1201">
        <f t="shared" si="243"/>
        <v>0</v>
      </c>
      <c r="X1201">
        <f t="shared" si="244"/>
        <v>0</v>
      </c>
      <c r="Y1201">
        <f t="shared" si="245"/>
        <v>0</v>
      </c>
      <c r="Z1201">
        <f t="shared" si="246"/>
        <v>0</v>
      </c>
      <c r="AA1201">
        <f t="shared" si="247"/>
        <v>0</v>
      </c>
    </row>
    <row r="1202" spans="2:27">
      <c r="B1202" s="3">
        <v>43931</v>
      </c>
      <c r="C1202" t="str">
        <f>IF(AND(B1202&gt;='Calculation Sheet Crop 1'!$K$6,B1202&lt;='Calculation Sheet Crop 1'!$L$6),"Initial Stage",IF(AND(B1202+1&gt;'Calculation Sheet Crop 1'!$K$7,B1202&lt;='Calculation Sheet Crop 1'!$L$7),"Crop Development Phase",IF(AND(B1202+1&gt;'Calculation Sheet Crop 1'!$K$8,B1202&lt;'Calculation Sheet Crop 1'!$L$8+1),"Mid Season",IF(AND(B1202+1&gt;'Calculation Sheet Crop 1'!$K$9,B1202-1&lt;'Calculation Sheet Crop 1'!$L$9),"Late Season Stage",""))))</f>
        <v/>
      </c>
      <c r="D1202">
        <f>IF(MONTH(B1202)=1,'General Calculation'!$E$22,IF(MONTH(B1202)=2,'General Calculation'!$F$22,IF(MONTH(B1202)=3,'General Calculation'!$G$22,IF(MONTH(B1202)=4,'General Calculation'!$H$22,IF(MONTH(B1202)=5,'General Calculation'!$I$22,IF(MONTH(B1202)=6,'General Calculation'!$J$22,IF(MONTH(B1202)=7,'General Calculation'!$K$22,IF(MONTH(B1202)=8,'General Calculation'!$L$22,IF(MONTH(B1202)=9,'General Calculation'!$M$22,IF(MONTH(B1202)=10,'General Calculation'!$N$22,IF(MONTH(B1202)=11,'General Calculation'!$O$22,IF(MONTH(B1202)=12,'General Calculation'!$P$22,""))))))))))))</f>
        <v>5.5888000000000009</v>
      </c>
      <c r="E1202" t="str">
        <f>IF(C1202="Initial Stage",'Calculation Sheet Crop 1'!$M$6,IF(C1202="Crop Development Phase",'Calculation Sheet Crop 1'!$M$7,IF(C1202="Mid Season",'Calculation Sheet Crop 1'!$M$8,IF(C1202="Late Season Stage",'Calculation Sheet Crop 1'!$M$9,""))))</f>
        <v/>
      </c>
      <c r="F1202">
        <f t="shared" si="235"/>
        <v>0</v>
      </c>
      <c r="P1202">
        <f t="shared" si="236"/>
        <v>0</v>
      </c>
      <c r="Q1202">
        <f t="shared" si="237"/>
        <v>0</v>
      </c>
      <c r="R1202">
        <f t="shared" si="238"/>
        <v>0</v>
      </c>
      <c r="S1202">
        <f t="shared" si="239"/>
        <v>0</v>
      </c>
      <c r="T1202">
        <f t="shared" si="240"/>
        <v>0</v>
      </c>
      <c r="U1202">
        <f t="shared" si="241"/>
        <v>0</v>
      </c>
      <c r="V1202">
        <f t="shared" si="242"/>
        <v>0</v>
      </c>
      <c r="W1202">
        <f t="shared" si="243"/>
        <v>0</v>
      </c>
      <c r="X1202">
        <f t="shared" si="244"/>
        <v>0</v>
      </c>
      <c r="Y1202">
        <f t="shared" si="245"/>
        <v>0</v>
      </c>
      <c r="Z1202">
        <f t="shared" si="246"/>
        <v>0</v>
      </c>
      <c r="AA1202">
        <f t="shared" si="247"/>
        <v>0</v>
      </c>
    </row>
    <row r="1203" spans="2:27">
      <c r="B1203" s="3">
        <v>43932</v>
      </c>
      <c r="C1203" t="str">
        <f>IF(AND(B1203&gt;='Calculation Sheet Crop 1'!$K$6,B1203&lt;='Calculation Sheet Crop 1'!$L$6),"Initial Stage",IF(AND(B1203+1&gt;'Calculation Sheet Crop 1'!$K$7,B1203&lt;='Calculation Sheet Crop 1'!$L$7),"Crop Development Phase",IF(AND(B1203+1&gt;'Calculation Sheet Crop 1'!$K$8,B1203&lt;'Calculation Sheet Crop 1'!$L$8+1),"Mid Season",IF(AND(B1203+1&gt;'Calculation Sheet Crop 1'!$K$9,B1203-1&lt;'Calculation Sheet Crop 1'!$L$9),"Late Season Stage",""))))</f>
        <v/>
      </c>
      <c r="D1203">
        <f>IF(MONTH(B1203)=1,'General Calculation'!$E$22,IF(MONTH(B1203)=2,'General Calculation'!$F$22,IF(MONTH(B1203)=3,'General Calculation'!$G$22,IF(MONTH(B1203)=4,'General Calculation'!$H$22,IF(MONTH(B1203)=5,'General Calculation'!$I$22,IF(MONTH(B1203)=6,'General Calculation'!$J$22,IF(MONTH(B1203)=7,'General Calculation'!$K$22,IF(MONTH(B1203)=8,'General Calculation'!$L$22,IF(MONTH(B1203)=9,'General Calculation'!$M$22,IF(MONTH(B1203)=10,'General Calculation'!$N$22,IF(MONTH(B1203)=11,'General Calculation'!$O$22,IF(MONTH(B1203)=12,'General Calculation'!$P$22,""))))))))))))</f>
        <v>5.5888000000000009</v>
      </c>
      <c r="E1203" t="str">
        <f>IF(C1203="Initial Stage",'Calculation Sheet Crop 1'!$M$6,IF(C1203="Crop Development Phase",'Calculation Sheet Crop 1'!$M$7,IF(C1203="Mid Season",'Calculation Sheet Crop 1'!$M$8,IF(C1203="Late Season Stage",'Calculation Sheet Crop 1'!$M$9,""))))</f>
        <v/>
      </c>
      <c r="F1203">
        <f t="shared" si="235"/>
        <v>0</v>
      </c>
      <c r="P1203">
        <f t="shared" si="236"/>
        <v>0</v>
      </c>
      <c r="Q1203">
        <f t="shared" si="237"/>
        <v>0</v>
      </c>
      <c r="R1203">
        <f t="shared" si="238"/>
        <v>0</v>
      </c>
      <c r="S1203">
        <f t="shared" si="239"/>
        <v>0</v>
      </c>
      <c r="T1203">
        <f t="shared" si="240"/>
        <v>0</v>
      </c>
      <c r="U1203">
        <f t="shared" si="241"/>
        <v>0</v>
      </c>
      <c r="V1203">
        <f t="shared" si="242"/>
        <v>0</v>
      </c>
      <c r="W1203">
        <f t="shared" si="243"/>
        <v>0</v>
      </c>
      <c r="X1203">
        <f t="shared" si="244"/>
        <v>0</v>
      </c>
      <c r="Y1203">
        <f t="shared" si="245"/>
        <v>0</v>
      </c>
      <c r="Z1203">
        <f t="shared" si="246"/>
        <v>0</v>
      </c>
      <c r="AA1203">
        <f t="shared" si="247"/>
        <v>0</v>
      </c>
    </row>
    <row r="1204" spans="2:27">
      <c r="B1204" s="3">
        <v>43933</v>
      </c>
      <c r="C1204" t="str">
        <f>IF(AND(B1204&gt;='Calculation Sheet Crop 1'!$K$6,B1204&lt;='Calculation Sheet Crop 1'!$L$6),"Initial Stage",IF(AND(B1204+1&gt;'Calculation Sheet Crop 1'!$K$7,B1204&lt;='Calculation Sheet Crop 1'!$L$7),"Crop Development Phase",IF(AND(B1204+1&gt;'Calculation Sheet Crop 1'!$K$8,B1204&lt;'Calculation Sheet Crop 1'!$L$8+1),"Mid Season",IF(AND(B1204+1&gt;'Calculation Sheet Crop 1'!$K$9,B1204-1&lt;'Calculation Sheet Crop 1'!$L$9),"Late Season Stage",""))))</f>
        <v/>
      </c>
      <c r="D1204">
        <f>IF(MONTH(B1204)=1,'General Calculation'!$E$22,IF(MONTH(B1204)=2,'General Calculation'!$F$22,IF(MONTH(B1204)=3,'General Calculation'!$G$22,IF(MONTH(B1204)=4,'General Calculation'!$H$22,IF(MONTH(B1204)=5,'General Calculation'!$I$22,IF(MONTH(B1204)=6,'General Calculation'!$J$22,IF(MONTH(B1204)=7,'General Calculation'!$K$22,IF(MONTH(B1204)=8,'General Calculation'!$L$22,IF(MONTH(B1204)=9,'General Calculation'!$M$22,IF(MONTH(B1204)=10,'General Calculation'!$N$22,IF(MONTH(B1204)=11,'General Calculation'!$O$22,IF(MONTH(B1204)=12,'General Calculation'!$P$22,""))))))))))))</f>
        <v>5.5888000000000009</v>
      </c>
      <c r="E1204" t="str">
        <f>IF(C1204="Initial Stage",'Calculation Sheet Crop 1'!$M$6,IF(C1204="Crop Development Phase",'Calculation Sheet Crop 1'!$M$7,IF(C1204="Mid Season",'Calculation Sheet Crop 1'!$M$8,IF(C1204="Late Season Stage",'Calculation Sheet Crop 1'!$M$9,""))))</f>
        <v/>
      </c>
      <c r="F1204">
        <f t="shared" si="235"/>
        <v>0</v>
      </c>
      <c r="P1204">
        <f t="shared" si="236"/>
        <v>0</v>
      </c>
      <c r="Q1204">
        <f t="shared" si="237"/>
        <v>0</v>
      </c>
      <c r="R1204">
        <f t="shared" si="238"/>
        <v>0</v>
      </c>
      <c r="S1204">
        <f t="shared" si="239"/>
        <v>0</v>
      </c>
      <c r="T1204">
        <f t="shared" si="240"/>
        <v>0</v>
      </c>
      <c r="U1204">
        <f t="shared" si="241"/>
        <v>0</v>
      </c>
      <c r="V1204">
        <f t="shared" si="242"/>
        <v>0</v>
      </c>
      <c r="W1204">
        <f t="shared" si="243"/>
        <v>0</v>
      </c>
      <c r="X1204">
        <f t="shared" si="244"/>
        <v>0</v>
      </c>
      <c r="Y1204">
        <f t="shared" si="245"/>
        <v>0</v>
      </c>
      <c r="Z1204">
        <f t="shared" si="246"/>
        <v>0</v>
      </c>
      <c r="AA1204">
        <f t="shared" si="247"/>
        <v>0</v>
      </c>
    </row>
    <row r="1205" spans="2:27">
      <c r="B1205" s="3">
        <v>43934</v>
      </c>
      <c r="C1205" t="str">
        <f>IF(AND(B1205&gt;='Calculation Sheet Crop 1'!$K$6,B1205&lt;='Calculation Sheet Crop 1'!$L$6),"Initial Stage",IF(AND(B1205+1&gt;'Calculation Sheet Crop 1'!$K$7,B1205&lt;='Calculation Sheet Crop 1'!$L$7),"Crop Development Phase",IF(AND(B1205+1&gt;'Calculation Sheet Crop 1'!$K$8,B1205&lt;'Calculation Sheet Crop 1'!$L$8+1),"Mid Season",IF(AND(B1205+1&gt;'Calculation Sheet Crop 1'!$K$9,B1205-1&lt;'Calculation Sheet Crop 1'!$L$9),"Late Season Stage",""))))</f>
        <v/>
      </c>
      <c r="D1205">
        <f>IF(MONTH(B1205)=1,'General Calculation'!$E$22,IF(MONTH(B1205)=2,'General Calculation'!$F$22,IF(MONTH(B1205)=3,'General Calculation'!$G$22,IF(MONTH(B1205)=4,'General Calculation'!$H$22,IF(MONTH(B1205)=5,'General Calculation'!$I$22,IF(MONTH(B1205)=6,'General Calculation'!$J$22,IF(MONTH(B1205)=7,'General Calculation'!$K$22,IF(MONTH(B1205)=8,'General Calculation'!$L$22,IF(MONTH(B1205)=9,'General Calculation'!$M$22,IF(MONTH(B1205)=10,'General Calculation'!$N$22,IF(MONTH(B1205)=11,'General Calculation'!$O$22,IF(MONTH(B1205)=12,'General Calculation'!$P$22,""))))))))))))</f>
        <v>5.5888000000000009</v>
      </c>
      <c r="E1205" t="str">
        <f>IF(C1205="Initial Stage",'Calculation Sheet Crop 1'!$M$6,IF(C1205="Crop Development Phase",'Calculation Sheet Crop 1'!$M$7,IF(C1205="Mid Season",'Calculation Sheet Crop 1'!$M$8,IF(C1205="Late Season Stage",'Calculation Sheet Crop 1'!$M$9,""))))</f>
        <v/>
      </c>
      <c r="F1205">
        <f t="shared" si="235"/>
        <v>0</v>
      </c>
      <c r="P1205">
        <f t="shared" si="236"/>
        <v>0</v>
      </c>
      <c r="Q1205">
        <f t="shared" si="237"/>
        <v>0</v>
      </c>
      <c r="R1205">
        <f t="shared" si="238"/>
        <v>0</v>
      </c>
      <c r="S1205">
        <f t="shared" si="239"/>
        <v>0</v>
      </c>
      <c r="T1205">
        <f t="shared" si="240"/>
        <v>0</v>
      </c>
      <c r="U1205">
        <f t="shared" si="241"/>
        <v>0</v>
      </c>
      <c r="V1205">
        <f t="shared" si="242"/>
        <v>0</v>
      </c>
      <c r="W1205">
        <f t="shared" si="243"/>
        <v>0</v>
      </c>
      <c r="X1205">
        <f t="shared" si="244"/>
        <v>0</v>
      </c>
      <c r="Y1205">
        <f t="shared" si="245"/>
        <v>0</v>
      </c>
      <c r="Z1205">
        <f t="shared" si="246"/>
        <v>0</v>
      </c>
      <c r="AA1205">
        <f t="shared" si="247"/>
        <v>0</v>
      </c>
    </row>
    <row r="1206" spans="2:27">
      <c r="B1206" s="3">
        <v>43935</v>
      </c>
      <c r="C1206" t="str">
        <f>IF(AND(B1206&gt;='Calculation Sheet Crop 1'!$K$6,B1206&lt;='Calculation Sheet Crop 1'!$L$6),"Initial Stage",IF(AND(B1206+1&gt;'Calculation Sheet Crop 1'!$K$7,B1206&lt;='Calculation Sheet Crop 1'!$L$7),"Crop Development Phase",IF(AND(B1206+1&gt;'Calculation Sheet Crop 1'!$K$8,B1206&lt;'Calculation Sheet Crop 1'!$L$8+1),"Mid Season",IF(AND(B1206+1&gt;'Calculation Sheet Crop 1'!$K$9,B1206-1&lt;'Calculation Sheet Crop 1'!$L$9),"Late Season Stage",""))))</f>
        <v/>
      </c>
      <c r="D1206">
        <f>IF(MONTH(B1206)=1,'General Calculation'!$E$22,IF(MONTH(B1206)=2,'General Calculation'!$F$22,IF(MONTH(B1206)=3,'General Calculation'!$G$22,IF(MONTH(B1206)=4,'General Calculation'!$H$22,IF(MONTH(B1206)=5,'General Calculation'!$I$22,IF(MONTH(B1206)=6,'General Calculation'!$J$22,IF(MONTH(B1206)=7,'General Calculation'!$K$22,IF(MONTH(B1206)=8,'General Calculation'!$L$22,IF(MONTH(B1206)=9,'General Calculation'!$M$22,IF(MONTH(B1206)=10,'General Calculation'!$N$22,IF(MONTH(B1206)=11,'General Calculation'!$O$22,IF(MONTH(B1206)=12,'General Calculation'!$P$22,""))))))))))))</f>
        <v>5.5888000000000009</v>
      </c>
      <c r="E1206" t="str">
        <f>IF(C1206="Initial Stage",'Calculation Sheet Crop 1'!$M$6,IF(C1206="Crop Development Phase",'Calculation Sheet Crop 1'!$M$7,IF(C1206="Mid Season",'Calculation Sheet Crop 1'!$M$8,IF(C1206="Late Season Stage",'Calculation Sheet Crop 1'!$M$9,""))))</f>
        <v/>
      </c>
      <c r="F1206">
        <f t="shared" si="235"/>
        <v>0</v>
      </c>
      <c r="P1206">
        <f t="shared" si="236"/>
        <v>0</v>
      </c>
      <c r="Q1206">
        <f t="shared" si="237"/>
        <v>0</v>
      </c>
      <c r="R1206">
        <f t="shared" si="238"/>
        <v>0</v>
      </c>
      <c r="S1206">
        <f t="shared" si="239"/>
        <v>0</v>
      </c>
      <c r="T1206">
        <f t="shared" si="240"/>
        <v>0</v>
      </c>
      <c r="U1206">
        <f t="shared" si="241"/>
        <v>0</v>
      </c>
      <c r="V1206">
        <f t="shared" si="242"/>
        <v>0</v>
      </c>
      <c r="W1206">
        <f t="shared" si="243"/>
        <v>0</v>
      </c>
      <c r="X1206">
        <f t="shared" si="244"/>
        <v>0</v>
      </c>
      <c r="Y1206">
        <f t="shared" si="245"/>
        <v>0</v>
      </c>
      <c r="Z1206">
        <f t="shared" si="246"/>
        <v>0</v>
      </c>
      <c r="AA1206">
        <f t="shared" si="247"/>
        <v>0</v>
      </c>
    </row>
    <row r="1207" spans="2:27">
      <c r="B1207" s="3">
        <v>43936</v>
      </c>
      <c r="C1207" t="str">
        <f>IF(AND(B1207&gt;='Calculation Sheet Crop 1'!$K$6,B1207&lt;='Calculation Sheet Crop 1'!$L$6),"Initial Stage",IF(AND(B1207+1&gt;'Calculation Sheet Crop 1'!$K$7,B1207&lt;='Calculation Sheet Crop 1'!$L$7),"Crop Development Phase",IF(AND(B1207+1&gt;'Calculation Sheet Crop 1'!$K$8,B1207&lt;'Calculation Sheet Crop 1'!$L$8+1),"Mid Season",IF(AND(B1207+1&gt;'Calculation Sheet Crop 1'!$K$9,B1207-1&lt;'Calculation Sheet Crop 1'!$L$9),"Late Season Stage",""))))</f>
        <v/>
      </c>
      <c r="D1207">
        <f>IF(MONTH(B1207)=1,'General Calculation'!$E$22,IF(MONTH(B1207)=2,'General Calculation'!$F$22,IF(MONTH(B1207)=3,'General Calculation'!$G$22,IF(MONTH(B1207)=4,'General Calculation'!$H$22,IF(MONTH(B1207)=5,'General Calculation'!$I$22,IF(MONTH(B1207)=6,'General Calculation'!$J$22,IF(MONTH(B1207)=7,'General Calculation'!$K$22,IF(MONTH(B1207)=8,'General Calculation'!$L$22,IF(MONTH(B1207)=9,'General Calculation'!$M$22,IF(MONTH(B1207)=10,'General Calculation'!$N$22,IF(MONTH(B1207)=11,'General Calculation'!$O$22,IF(MONTH(B1207)=12,'General Calculation'!$P$22,""))))))))))))</f>
        <v>5.5888000000000009</v>
      </c>
      <c r="E1207" t="str">
        <f>IF(C1207="Initial Stage",'Calculation Sheet Crop 1'!$M$6,IF(C1207="Crop Development Phase",'Calculation Sheet Crop 1'!$M$7,IF(C1207="Mid Season",'Calculation Sheet Crop 1'!$M$8,IF(C1207="Late Season Stage",'Calculation Sheet Crop 1'!$M$9,""))))</f>
        <v/>
      </c>
      <c r="F1207">
        <f t="shared" si="235"/>
        <v>0</v>
      </c>
      <c r="P1207">
        <f t="shared" si="236"/>
        <v>0</v>
      </c>
      <c r="Q1207">
        <f t="shared" si="237"/>
        <v>0</v>
      </c>
      <c r="R1207">
        <f t="shared" si="238"/>
        <v>0</v>
      </c>
      <c r="S1207">
        <f t="shared" si="239"/>
        <v>0</v>
      </c>
      <c r="T1207">
        <f t="shared" si="240"/>
        <v>0</v>
      </c>
      <c r="U1207">
        <f t="shared" si="241"/>
        <v>0</v>
      </c>
      <c r="V1207">
        <f t="shared" si="242"/>
        <v>0</v>
      </c>
      <c r="W1207">
        <f t="shared" si="243"/>
        <v>0</v>
      </c>
      <c r="X1207">
        <f t="shared" si="244"/>
        <v>0</v>
      </c>
      <c r="Y1207">
        <f t="shared" si="245"/>
        <v>0</v>
      </c>
      <c r="Z1207">
        <f t="shared" si="246"/>
        <v>0</v>
      </c>
      <c r="AA1207">
        <f t="shared" si="247"/>
        <v>0</v>
      </c>
    </row>
    <row r="1208" spans="2:27">
      <c r="B1208" s="3">
        <v>43937</v>
      </c>
      <c r="C1208" t="str">
        <f>IF(AND(B1208&gt;='Calculation Sheet Crop 1'!$K$6,B1208&lt;='Calculation Sheet Crop 1'!$L$6),"Initial Stage",IF(AND(B1208+1&gt;'Calculation Sheet Crop 1'!$K$7,B1208&lt;='Calculation Sheet Crop 1'!$L$7),"Crop Development Phase",IF(AND(B1208+1&gt;'Calculation Sheet Crop 1'!$K$8,B1208&lt;'Calculation Sheet Crop 1'!$L$8+1),"Mid Season",IF(AND(B1208+1&gt;'Calculation Sheet Crop 1'!$K$9,B1208-1&lt;'Calculation Sheet Crop 1'!$L$9),"Late Season Stage",""))))</f>
        <v/>
      </c>
      <c r="D1208">
        <f>IF(MONTH(B1208)=1,'General Calculation'!$E$22,IF(MONTH(B1208)=2,'General Calculation'!$F$22,IF(MONTH(B1208)=3,'General Calculation'!$G$22,IF(MONTH(B1208)=4,'General Calculation'!$H$22,IF(MONTH(B1208)=5,'General Calculation'!$I$22,IF(MONTH(B1208)=6,'General Calculation'!$J$22,IF(MONTH(B1208)=7,'General Calculation'!$K$22,IF(MONTH(B1208)=8,'General Calculation'!$L$22,IF(MONTH(B1208)=9,'General Calculation'!$M$22,IF(MONTH(B1208)=10,'General Calculation'!$N$22,IF(MONTH(B1208)=11,'General Calculation'!$O$22,IF(MONTH(B1208)=12,'General Calculation'!$P$22,""))))))))))))</f>
        <v>5.5888000000000009</v>
      </c>
      <c r="E1208" t="str">
        <f>IF(C1208="Initial Stage",'Calculation Sheet Crop 1'!$M$6,IF(C1208="Crop Development Phase",'Calculation Sheet Crop 1'!$M$7,IF(C1208="Mid Season",'Calculation Sheet Crop 1'!$M$8,IF(C1208="Late Season Stage",'Calculation Sheet Crop 1'!$M$9,""))))</f>
        <v/>
      </c>
      <c r="F1208">
        <f t="shared" si="235"/>
        <v>0</v>
      </c>
      <c r="P1208">
        <f t="shared" si="236"/>
        <v>0</v>
      </c>
      <c r="Q1208">
        <f t="shared" si="237"/>
        <v>0</v>
      </c>
      <c r="R1208">
        <f t="shared" si="238"/>
        <v>0</v>
      </c>
      <c r="S1208">
        <f t="shared" si="239"/>
        <v>0</v>
      </c>
      <c r="T1208">
        <f t="shared" si="240"/>
        <v>0</v>
      </c>
      <c r="U1208">
        <f t="shared" si="241"/>
        <v>0</v>
      </c>
      <c r="V1208">
        <f t="shared" si="242"/>
        <v>0</v>
      </c>
      <c r="W1208">
        <f t="shared" si="243"/>
        <v>0</v>
      </c>
      <c r="X1208">
        <f t="shared" si="244"/>
        <v>0</v>
      </c>
      <c r="Y1208">
        <f t="shared" si="245"/>
        <v>0</v>
      </c>
      <c r="Z1208">
        <f t="shared" si="246"/>
        <v>0</v>
      </c>
      <c r="AA1208">
        <f t="shared" si="247"/>
        <v>0</v>
      </c>
    </row>
    <row r="1209" spans="2:27">
      <c r="B1209" s="3">
        <v>43938</v>
      </c>
      <c r="C1209" t="str">
        <f>IF(AND(B1209&gt;='Calculation Sheet Crop 1'!$K$6,B1209&lt;='Calculation Sheet Crop 1'!$L$6),"Initial Stage",IF(AND(B1209+1&gt;'Calculation Sheet Crop 1'!$K$7,B1209&lt;='Calculation Sheet Crop 1'!$L$7),"Crop Development Phase",IF(AND(B1209+1&gt;'Calculation Sheet Crop 1'!$K$8,B1209&lt;'Calculation Sheet Crop 1'!$L$8+1),"Mid Season",IF(AND(B1209+1&gt;'Calculation Sheet Crop 1'!$K$9,B1209-1&lt;'Calculation Sheet Crop 1'!$L$9),"Late Season Stage",""))))</f>
        <v/>
      </c>
      <c r="D1209">
        <f>IF(MONTH(B1209)=1,'General Calculation'!$E$22,IF(MONTH(B1209)=2,'General Calculation'!$F$22,IF(MONTH(B1209)=3,'General Calculation'!$G$22,IF(MONTH(B1209)=4,'General Calculation'!$H$22,IF(MONTH(B1209)=5,'General Calculation'!$I$22,IF(MONTH(B1209)=6,'General Calculation'!$J$22,IF(MONTH(B1209)=7,'General Calculation'!$K$22,IF(MONTH(B1209)=8,'General Calculation'!$L$22,IF(MONTH(B1209)=9,'General Calculation'!$M$22,IF(MONTH(B1209)=10,'General Calculation'!$N$22,IF(MONTH(B1209)=11,'General Calculation'!$O$22,IF(MONTH(B1209)=12,'General Calculation'!$P$22,""))))))))))))</f>
        <v>5.5888000000000009</v>
      </c>
      <c r="E1209" t="str">
        <f>IF(C1209="Initial Stage",'Calculation Sheet Crop 1'!$M$6,IF(C1209="Crop Development Phase",'Calculation Sheet Crop 1'!$M$7,IF(C1209="Mid Season",'Calculation Sheet Crop 1'!$M$8,IF(C1209="Late Season Stage",'Calculation Sheet Crop 1'!$M$9,""))))</f>
        <v/>
      </c>
      <c r="F1209">
        <f t="shared" si="235"/>
        <v>0</v>
      </c>
      <c r="P1209">
        <f t="shared" si="236"/>
        <v>0</v>
      </c>
      <c r="Q1209">
        <f t="shared" si="237"/>
        <v>0</v>
      </c>
      <c r="R1209">
        <f t="shared" si="238"/>
        <v>0</v>
      </c>
      <c r="S1209">
        <f t="shared" si="239"/>
        <v>0</v>
      </c>
      <c r="T1209">
        <f t="shared" si="240"/>
        <v>0</v>
      </c>
      <c r="U1209">
        <f t="shared" si="241"/>
        <v>0</v>
      </c>
      <c r="V1209">
        <f t="shared" si="242"/>
        <v>0</v>
      </c>
      <c r="W1209">
        <f t="shared" si="243"/>
        <v>0</v>
      </c>
      <c r="X1209">
        <f t="shared" si="244"/>
        <v>0</v>
      </c>
      <c r="Y1209">
        <f t="shared" si="245"/>
        <v>0</v>
      </c>
      <c r="Z1209">
        <f t="shared" si="246"/>
        <v>0</v>
      </c>
      <c r="AA1209">
        <f t="shared" si="247"/>
        <v>0</v>
      </c>
    </row>
    <row r="1210" spans="2:27">
      <c r="B1210" s="3">
        <v>43939</v>
      </c>
      <c r="C1210" t="str">
        <f>IF(AND(B1210&gt;='Calculation Sheet Crop 1'!$K$6,B1210&lt;='Calculation Sheet Crop 1'!$L$6),"Initial Stage",IF(AND(B1210+1&gt;'Calculation Sheet Crop 1'!$K$7,B1210&lt;='Calculation Sheet Crop 1'!$L$7),"Crop Development Phase",IF(AND(B1210+1&gt;'Calculation Sheet Crop 1'!$K$8,B1210&lt;'Calculation Sheet Crop 1'!$L$8+1),"Mid Season",IF(AND(B1210+1&gt;'Calculation Sheet Crop 1'!$K$9,B1210-1&lt;'Calculation Sheet Crop 1'!$L$9),"Late Season Stage",""))))</f>
        <v/>
      </c>
      <c r="D1210">
        <f>IF(MONTH(B1210)=1,'General Calculation'!$E$22,IF(MONTH(B1210)=2,'General Calculation'!$F$22,IF(MONTH(B1210)=3,'General Calculation'!$G$22,IF(MONTH(B1210)=4,'General Calculation'!$H$22,IF(MONTH(B1210)=5,'General Calculation'!$I$22,IF(MONTH(B1210)=6,'General Calculation'!$J$22,IF(MONTH(B1210)=7,'General Calculation'!$K$22,IF(MONTH(B1210)=8,'General Calculation'!$L$22,IF(MONTH(B1210)=9,'General Calculation'!$M$22,IF(MONTH(B1210)=10,'General Calculation'!$N$22,IF(MONTH(B1210)=11,'General Calculation'!$O$22,IF(MONTH(B1210)=12,'General Calculation'!$P$22,""))))))))))))</f>
        <v>5.5888000000000009</v>
      </c>
      <c r="E1210" t="str">
        <f>IF(C1210="Initial Stage",'Calculation Sheet Crop 1'!$M$6,IF(C1210="Crop Development Phase",'Calculation Sheet Crop 1'!$M$7,IF(C1210="Mid Season",'Calculation Sheet Crop 1'!$M$8,IF(C1210="Late Season Stage",'Calculation Sheet Crop 1'!$M$9,""))))</f>
        <v/>
      </c>
      <c r="F1210">
        <f t="shared" si="235"/>
        <v>0</v>
      </c>
      <c r="P1210">
        <f t="shared" si="236"/>
        <v>0</v>
      </c>
      <c r="Q1210">
        <f t="shared" si="237"/>
        <v>0</v>
      </c>
      <c r="R1210">
        <f t="shared" si="238"/>
        <v>0</v>
      </c>
      <c r="S1210">
        <f t="shared" si="239"/>
        <v>0</v>
      </c>
      <c r="T1210">
        <f t="shared" si="240"/>
        <v>0</v>
      </c>
      <c r="U1210">
        <f t="shared" si="241"/>
        <v>0</v>
      </c>
      <c r="V1210">
        <f t="shared" si="242"/>
        <v>0</v>
      </c>
      <c r="W1210">
        <f t="shared" si="243"/>
        <v>0</v>
      </c>
      <c r="X1210">
        <f t="shared" si="244"/>
        <v>0</v>
      </c>
      <c r="Y1210">
        <f t="shared" si="245"/>
        <v>0</v>
      </c>
      <c r="Z1210">
        <f t="shared" si="246"/>
        <v>0</v>
      </c>
      <c r="AA1210">
        <f t="shared" si="247"/>
        <v>0</v>
      </c>
    </row>
    <row r="1211" spans="2:27">
      <c r="B1211" s="3">
        <v>43940</v>
      </c>
      <c r="C1211" t="str">
        <f>IF(AND(B1211&gt;='Calculation Sheet Crop 1'!$K$6,B1211&lt;='Calculation Sheet Crop 1'!$L$6),"Initial Stage",IF(AND(B1211+1&gt;'Calculation Sheet Crop 1'!$K$7,B1211&lt;='Calculation Sheet Crop 1'!$L$7),"Crop Development Phase",IF(AND(B1211+1&gt;'Calculation Sheet Crop 1'!$K$8,B1211&lt;'Calculation Sheet Crop 1'!$L$8+1),"Mid Season",IF(AND(B1211+1&gt;'Calculation Sheet Crop 1'!$K$9,B1211-1&lt;'Calculation Sheet Crop 1'!$L$9),"Late Season Stage",""))))</f>
        <v/>
      </c>
      <c r="D1211">
        <f>IF(MONTH(B1211)=1,'General Calculation'!$E$22,IF(MONTH(B1211)=2,'General Calculation'!$F$22,IF(MONTH(B1211)=3,'General Calculation'!$G$22,IF(MONTH(B1211)=4,'General Calculation'!$H$22,IF(MONTH(B1211)=5,'General Calculation'!$I$22,IF(MONTH(B1211)=6,'General Calculation'!$J$22,IF(MONTH(B1211)=7,'General Calculation'!$K$22,IF(MONTH(B1211)=8,'General Calculation'!$L$22,IF(MONTH(B1211)=9,'General Calculation'!$M$22,IF(MONTH(B1211)=10,'General Calculation'!$N$22,IF(MONTH(B1211)=11,'General Calculation'!$O$22,IF(MONTH(B1211)=12,'General Calculation'!$P$22,""))))))))))))</f>
        <v>5.5888000000000009</v>
      </c>
      <c r="E1211" t="str">
        <f>IF(C1211="Initial Stage",'Calculation Sheet Crop 1'!$M$6,IF(C1211="Crop Development Phase",'Calculation Sheet Crop 1'!$M$7,IF(C1211="Mid Season",'Calculation Sheet Crop 1'!$M$8,IF(C1211="Late Season Stage",'Calculation Sheet Crop 1'!$M$9,""))))</f>
        <v/>
      </c>
      <c r="F1211">
        <f t="shared" si="235"/>
        <v>0</v>
      </c>
      <c r="P1211">
        <f t="shared" si="236"/>
        <v>0</v>
      </c>
      <c r="Q1211">
        <f t="shared" si="237"/>
        <v>0</v>
      </c>
      <c r="R1211">
        <f t="shared" si="238"/>
        <v>0</v>
      </c>
      <c r="S1211">
        <f t="shared" si="239"/>
        <v>0</v>
      </c>
      <c r="T1211">
        <f t="shared" si="240"/>
        <v>0</v>
      </c>
      <c r="U1211">
        <f t="shared" si="241"/>
        <v>0</v>
      </c>
      <c r="V1211">
        <f t="shared" si="242"/>
        <v>0</v>
      </c>
      <c r="W1211">
        <f t="shared" si="243"/>
        <v>0</v>
      </c>
      <c r="X1211">
        <f t="shared" si="244"/>
        <v>0</v>
      </c>
      <c r="Y1211">
        <f t="shared" si="245"/>
        <v>0</v>
      </c>
      <c r="Z1211">
        <f t="shared" si="246"/>
        <v>0</v>
      </c>
      <c r="AA1211">
        <f t="shared" si="247"/>
        <v>0</v>
      </c>
    </row>
    <row r="1212" spans="2:27">
      <c r="B1212" s="3">
        <v>43941</v>
      </c>
      <c r="C1212" t="str">
        <f>IF(AND(B1212&gt;='Calculation Sheet Crop 1'!$K$6,B1212&lt;='Calculation Sheet Crop 1'!$L$6),"Initial Stage",IF(AND(B1212+1&gt;'Calculation Sheet Crop 1'!$K$7,B1212&lt;='Calculation Sheet Crop 1'!$L$7),"Crop Development Phase",IF(AND(B1212+1&gt;'Calculation Sheet Crop 1'!$K$8,B1212&lt;'Calculation Sheet Crop 1'!$L$8+1),"Mid Season",IF(AND(B1212+1&gt;'Calculation Sheet Crop 1'!$K$9,B1212-1&lt;'Calculation Sheet Crop 1'!$L$9),"Late Season Stage",""))))</f>
        <v/>
      </c>
      <c r="D1212">
        <f>IF(MONTH(B1212)=1,'General Calculation'!$E$22,IF(MONTH(B1212)=2,'General Calculation'!$F$22,IF(MONTH(B1212)=3,'General Calculation'!$G$22,IF(MONTH(B1212)=4,'General Calculation'!$H$22,IF(MONTH(B1212)=5,'General Calculation'!$I$22,IF(MONTH(B1212)=6,'General Calculation'!$J$22,IF(MONTH(B1212)=7,'General Calculation'!$K$22,IF(MONTH(B1212)=8,'General Calculation'!$L$22,IF(MONTH(B1212)=9,'General Calculation'!$M$22,IF(MONTH(B1212)=10,'General Calculation'!$N$22,IF(MONTH(B1212)=11,'General Calculation'!$O$22,IF(MONTH(B1212)=12,'General Calculation'!$P$22,""))))))))))))</f>
        <v>5.5888000000000009</v>
      </c>
      <c r="E1212" t="str">
        <f>IF(C1212="Initial Stage",'Calculation Sheet Crop 1'!$M$6,IF(C1212="Crop Development Phase",'Calculation Sheet Crop 1'!$M$7,IF(C1212="Mid Season",'Calculation Sheet Crop 1'!$M$8,IF(C1212="Late Season Stage",'Calculation Sheet Crop 1'!$M$9,""))))</f>
        <v/>
      </c>
      <c r="F1212">
        <f t="shared" si="235"/>
        <v>0</v>
      </c>
      <c r="P1212">
        <f t="shared" si="236"/>
        <v>0</v>
      </c>
      <c r="Q1212">
        <f t="shared" si="237"/>
        <v>0</v>
      </c>
      <c r="R1212">
        <f t="shared" si="238"/>
        <v>0</v>
      </c>
      <c r="S1212">
        <f t="shared" si="239"/>
        <v>0</v>
      </c>
      <c r="T1212">
        <f t="shared" si="240"/>
        <v>0</v>
      </c>
      <c r="U1212">
        <f t="shared" si="241"/>
        <v>0</v>
      </c>
      <c r="V1212">
        <f t="shared" si="242"/>
        <v>0</v>
      </c>
      <c r="W1212">
        <f t="shared" si="243"/>
        <v>0</v>
      </c>
      <c r="X1212">
        <f t="shared" si="244"/>
        <v>0</v>
      </c>
      <c r="Y1212">
        <f t="shared" si="245"/>
        <v>0</v>
      </c>
      <c r="Z1212">
        <f t="shared" si="246"/>
        <v>0</v>
      </c>
      <c r="AA1212">
        <f t="shared" si="247"/>
        <v>0</v>
      </c>
    </row>
    <row r="1213" spans="2:27">
      <c r="B1213" s="3">
        <v>43942</v>
      </c>
      <c r="C1213" t="str">
        <f>IF(AND(B1213&gt;='Calculation Sheet Crop 1'!$K$6,B1213&lt;='Calculation Sheet Crop 1'!$L$6),"Initial Stage",IF(AND(B1213+1&gt;'Calculation Sheet Crop 1'!$K$7,B1213&lt;='Calculation Sheet Crop 1'!$L$7),"Crop Development Phase",IF(AND(B1213+1&gt;'Calculation Sheet Crop 1'!$K$8,B1213&lt;'Calculation Sheet Crop 1'!$L$8+1),"Mid Season",IF(AND(B1213+1&gt;'Calculation Sheet Crop 1'!$K$9,B1213-1&lt;'Calculation Sheet Crop 1'!$L$9),"Late Season Stage",""))))</f>
        <v/>
      </c>
      <c r="D1213">
        <f>IF(MONTH(B1213)=1,'General Calculation'!$E$22,IF(MONTH(B1213)=2,'General Calculation'!$F$22,IF(MONTH(B1213)=3,'General Calculation'!$G$22,IF(MONTH(B1213)=4,'General Calculation'!$H$22,IF(MONTH(B1213)=5,'General Calculation'!$I$22,IF(MONTH(B1213)=6,'General Calculation'!$J$22,IF(MONTH(B1213)=7,'General Calculation'!$K$22,IF(MONTH(B1213)=8,'General Calculation'!$L$22,IF(MONTH(B1213)=9,'General Calculation'!$M$22,IF(MONTH(B1213)=10,'General Calculation'!$N$22,IF(MONTH(B1213)=11,'General Calculation'!$O$22,IF(MONTH(B1213)=12,'General Calculation'!$P$22,""))))))))))))</f>
        <v>5.5888000000000009</v>
      </c>
      <c r="E1213" t="str">
        <f>IF(C1213="Initial Stage",'Calculation Sheet Crop 1'!$M$6,IF(C1213="Crop Development Phase",'Calculation Sheet Crop 1'!$M$7,IF(C1213="Mid Season",'Calculation Sheet Crop 1'!$M$8,IF(C1213="Late Season Stage",'Calculation Sheet Crop 1'!$M$9,""))))</f>
        <v/>
      </c>
      <c r="F1213">
        <f t="shared" si="235"/>
        <v>0</v>
      </c>
      <c r="P1213">
        <f t="shared" si="236"/>
        <v>0</v>
      </c>
      <c r="Q1213">
        <f t="shared" si="237"/>
        <v>0</v>
      </c>
      <c r="R1213">
        <f t="shared" si="238"/>
        <v>0</v>
      </c>
      <c r="S1213">
        <f t="shared" si="239"/>
        <v>0</v>
      </c>
      <c r="T1213">
        <f t="shared" si="240"/>
        <v>0</v>
      </c>
      <c r="U1213">
        <f t="shared" si="241"/>
        <v>0</v>
      </c>
      <c r="V1213">
        <f t="shared" si="242"/>
        <v>0</v>
      </c>
      <c r="W1213">
        <f t="shared" si="243"/>
        <v>0</v>
      </c>
      <c r="X1213">
        <f t="shared" si="244"/>
        <v>0</v>
      </c>
      <c r="Y1213">
        <f t="shared" si="245"/>
        <v>0</v>
      </c>
      <c r="Z1213">
        <f t="shared" si="246"/>
        <v>0</v>
      </c>
      <c r="AA1213">
        <f t="shared" si="247"/>
        <v>0</v>
      </c>
    </row>
    <row r="1214" spans="2:27">
      <c r="B1214" s="3">
        <v>43943</v>
      </c>
      <c r="C1214" t="str">
        <f>IF(AND(B1214&gt;='Calculation Sheet Crop 1'!$K$6,B1214&lt;='Calculation Sheet Crop 1'!$L$6),"Initial Stage",IF(AND(B1214+1&gt;'Calculation Sheet Crop 1'!$K$7,B1214&lt;='Calculation Sheet Crop 1'!$L$7),"Crop Development Phase",IF(AND(B1214+1&gt;'Calculation Sheet Crop 1'!$K$8,B1214&lt;'Calculation Sheet Crop 1'!$L$8+1),"Mid Season",IF(AND(B1214+1&gt;'Calculation Sheet Crop 1'!$K$9,B1214-1&lt;'Calculation Sheet Crop 1'!$L$9),"Late Season Stage",""))))</f>
        <v/>
      </c>
      <c r="D1214">
        <f>IF(MONTH(B1214)=1,'General Calculation'!$E$22,IF(MONTH(B1214)=2,'General Calculation'!$F$22,IF(MONTH(B1214)=3,'General Calculation'!$G$22,IF(MONTH(B1214)=4,'General Calculation'!$H$22,IF(MONTH(B1214)=5,'General Calculation'!$I$22,IF(MONTH(B1214)=6,'General Calculation'!$J$22,IF(MONTH(B1214)=7,'General Calculation'!$K$22,IF(MONTH(B1214)=8,'General Calculation'!$L$22,IF(MONTH(B1214)=9,'General Calculation'!$M$22,IF(MONTH(B1214)=10,'General Calculation'!$N$22,IF(MONTH(B1214)=11,'General Calculation'!$O$22,IF(MONTH(B1214)=12,'General Calculation'!$P$22,""))))))))))))</f>
        <v>5.5888000000000009</v>
      </c>
      <c r="E1214" t="str">
        <f>IF(C1214="Initial Stage",'Calculation Sheet Crop 1'!$M$6,IF(C1214="Crop Development Phase",'Calculation Sheet Crop 1'!$M$7,IF(C1214="Mid Season",'Calculation Sheet Crop 1'!$M$8,IF(C1214="Late Season Stage",'Calculation Sheet Crop 1'!$M$9,""))))</f>
        <v/>
      </c>
      <c r="F1214">
        <f t="shared" si="235"/>
        <v>0</v>
      </c>
      <c r="P1214">
        <f t="shared" si="236"/>
        <v>0</v>
      </c>
      <c r="Q1214">
        <f t="shared" si="237"/>
        <v>0</v>
      </c>
      <c r="R1214">
        <f t="shared" si="238"/>
        <v>0</v>
      </c>
      <c r="S1214">
        <f t="shared" si="239"/>
        <v>0</v>
      </c>
      <c r="T1214">
        <f t="shared" si="240"/>
        <v>0</v>
      </c>
      <c r="U1214">
        <f t="shared" si="241"/>
        <v>0</v>
      </c>
      <c r="V1214">
        <f t="shared" si="242"/>
        <v>0</v>
      </c>
      <c r="W1214">
        <f t="shared" si="243"/>
        <v>0</v>
      </c>
      <c r="X1214">
        <f t="shared" si="244"/>
        <v>0</v>
      </c>
      <c r="Y1214">
        <f t="shared" si="245"/>
        <v>0</v>
      </c>
      <c r="Z1214">
        <f t="shared" si="246"/>
        <v>0</v>
      </c>
      <c r="AA1214">
        <f t="shared" si="247"/>
        <v>0</v>
      </c>
    </row>
    <row r="1215" spans="2:27">
      <c r="B1215" s="3">
        <v>43944</v>
      </c>
      <c r="C1215" t="str">
        <f>IF(AND(B1215&gt;='Calculation Sheet Crop 1'!$K$6,B1215&lt;='Calculation Sheet Crop 1'!$L$6),"Initial Stage",IF(AND(B1215+1&gt;'Calculation Sheet Crop 1'!$K$7,B1215&lt;='Calculation Sheet Crop 1'!$L$7),"Crop Development Phase",IF(AND(B1215+1&gt;'Calculation Sheet Crop 1'!$K$8,B1215&lt;'Calculation Sheet Crop 1'!$L$8+1),"Mid Season",IF(AND(B1215+1&gt;'Calculation Sheet Crop 1'!$K$9,B1215-1&lt;'Calculation Sheet Crop 1'!$L$9),"Late Season Stage",""))))</f>
        <v/>
      </c>
      <c r="D1215">
        <f>IF(MONTH(B1215)=1,'General Calculation'!$E$22,IF(MONTH(B1215)=2,'General Calculation'!$F$22,IF(MONTH(B1215)=3,'General Calculation'!$G$22,IF(MONTH(B1215)=4,'General Calculation'!$H$22,IF(MONTH(B1215)=5,'General Calculation'!$I$22,IF(MONTH(B1215)=6,'General Calculation'!$J$22,IF(MONTH(B1215)=7,'General Calculation'!$K$22,IF(MONTH(B1215)=8,'General Calculation'!$L$22,IF(MONTH(B1215)=9,'General Calculation'!$M$22,IF(MONTH(B1215)=10,'General Calculation'!$N$22,IF(MONTH(B1215)=11,'General Calculation'!$O$22,IF(MONTH(B1215)=12,'General Calculation'!$P$22,""))))))))))))</f>
        <v>5.5888000000000009</v>
      </c>
      <c r="E1215" t="str">
        <f>IF(C1215="Initial Stage",'Calculation Sheet Crop 1'!$M$6,IF(C1215="Crop Development Phase",'Calculation Sheet Crop 1'!$M$7,IF(C1215="Mid Season",'Calculation Sheet Crop 1'!$M$8,IF(C1215="Late Season Stage",'Calculation Sheet Crop 1'!$M$9,""))))</f>
        <v/>
      </c>
      <c r="F1215">
        <f t="shared" si="235"/>
        <v>0</v>
      </c>
      <c r="P1215">
        <f t="shared" si="236"/>
        <v>0</v>
      </c>
      <c r="Q1215">
        <f t="shared" si="237"/>
        <v>0</v>
      </c>
      <c r="R1215">
        <f t="shared" si="238"/>
        <v>0</v>
      </c>
      <c r="S1215">
        <f t="shared" si="239"/>
        <v>0</v>
      </c>
      <c r="T1215">
        <f t="shared" si="240"/>
        <v>0</v>
      </c>
      <c r="U1215">
        <f t="shared" si="241"/>
        <v>0</v>
      </c>
      <c r="V1215">
        <f t="shared" si="242"/>
        <v>0</v>
      </c>
      <c r="W1215">
        <f t="shared" si="243"/>
        <v>0</v>
      </c>
      <c r="X1215">
        <f t="shared" si="244"/>
        <v>0</v>
      </c>
      <c r="Y1215">
        <f t="shared" si="245"/>
        <v>0</v>
      </c>
      <c r="Z1215">
        <f t="shared" si="246"/>
        <v>0</v>
      </c>
      <c r="AA1215">
        <f t="shared" si="247"/>
        <v>0</v>
      </c>
    </row>
    <row r="1216" spans="2:27">
      <c r="B1216" s="3">
        <v>43945</v>
      </c>
      <c r="C1216" t="str">
        <f>IF(AND(B1216&gt;='Calculation Sheet Crop 1'!$K$6,B1216&lt;='Calculation Sheet Crop 1'!$L$6),"Initial Stage",IF(AND(B1216+1&gt;'Calculation Sheet Crop 1'!$K$7,B1216&lt;='Calculation Sheet Crop 1'!$L$7),"Crop Development Phase",IF(AND(B1216+1&gt;'Calculation Sheet Crop 1'!$K$8,B1216&lt;'Calculation Sheet Crop 1'!$L$8+1),"Mid Season",IF(AND(B1216+1&gt;'Calculation Sheet Crop 1'!$K$9,B1216-1&lt;'Calculation Sheet Crop 1'!$L$9),"Late Season Stage",""))))</f>
        <v/>
      </c>
      <c r="D1216">
        <f>IF(MONTH(B1216)=1,'General Calculation'!$E$22,IF(MONTH(B1216)=2,'General Calculation'!$F$22,IF(MONTH(B1216)=3,'General Calculation'!$G$22,IF(MONTH(B1216)=4,'General Calculation'!$H$22,IF(MONTH(B1216)=5,'General Calculation'!$I$22,IF(MONTH(B1216)=6,'General Calculation'!$J$22,IF(MONTH(B1216)=7,'General Calculation'!$K$22,IF(MONTH(B1216)=8,'General Calculation'!$L$22,IF(MONTH(B1216)=9,'General Calculation'!$M$22,IF(MONTH(B1216)=10,'General Calculation'!$N$22,IF(MONTH(B1216)=11,'General Calculation'!$O$22,IF(MONTH(B1216)=12,'General Calculation'!$P$22,""))))))))))))</f>
        <v>5.5888000000000009</v>
      </c>
      <c r="E1216" t="str">
        <f>IF(C1216="Initial Stage",'Calculation Sheet Crop 1'!$M$6,IF(C1216="Crop Development Phase",'Calculation Sheet Crop 1'!$M$7,IF(C1216="Mid Season",'Calculation Sheet Crop 1'!$M$8,IF(C1216="Late Season Stage",'Calculation Sheet Crop 1'!$M$9,""))))</f>
        <v/>
      </c>
      <c r="F1216">
        <f t="shared" si="235"/>
        <v>0</v>
      </c>
      <c r="P1216">
        <f t="shared" si="236"/>
        <v>0</v>
      </c>
      <c r="Q1216">
        <f t="shared" si="237"/>
        <v>0</v>
      </c>
      <c r="R1216">
        <f t="shared" si="238"/>
        <v>0</v>
      </c>
      <c r="S1216">
        <f t="shared" si="239"/>
        <v>0</v>
      </c>
      <c r="T1216">
        <f t="shared" si="240"/>
        <v>0</v>
      </c>
      <c r="U1216">
        <f t="shared" si="241"/>
        <v>0</v>
      </c>
      <c r="V1216">
        <f t="shared" si="242"/>
        <v>0</v>
      </c>
      <c r="W1216">
        <f t="shared" si="243"/>
        <v>0</v>
      </c>
      <c r="X1216">
        <f t="shared" si="244"/>
        <v>0</v>
      </c>
      <c r="Y1216">
        <f t="shared" si="245"/>
        <v>0</v>
      </c>
      <c r="Z1216">
        <f t="shared" si="246"/>
        <v>0</v>
      </c>
      <c r="AA1216">
        <f t="shared" si="247"/>
        <v>0</v>
      </c>
    </row>
    <row r="1217" spans="2:27">
      <c r="B1217" s="3">
        <v>43946</v>
      </c>
      <c r="C1217" t="str">
        <f>IF(AND(B1217&gt;='Calculation Sheet Crop 1'!$K$6,B1217&lt;='Calculation Sheet Crop 1'!$L$6),"Initial Stage",IF(AND(B1217+1&gt;'Calculation Sheet Crop 1'!$K$7,B1217&lt;='Calculation Sheet Crop 1'!$L$7),"Crop Development Phase",IF(AND(B1217+1&gt;'Calculation Sheet Crop 1'!$K$8,B1217&lt;'Calculation Sheet Crop 1'!$L$8+1),"Mid Season",IF(AND(B1217+1&gt;'Calculation Sheet Crop 1'!$K$9,B1217-1&lt;'Calculation Sheet Crop 1'!$L$9),"Late Season Stage",""))))</f>
        <v/>
      </c>
      <c r="D1217">
        <f>IF(MONTH(B1217)=1,'General Calculation'!$E$22,IF(MONTH(B1217)=2,'General Calculation'!$F$22,IF(MONTH(B1217)=3,'General Calculation'!$G$22,IF(MONTH(B1217)=4,'General Calculation'!$H$22,IF(MONTH(B1217)=5,'General Calculation'!$I$22,IF(MONTH(B1217)=6,'General Calculation'!$J$22,IF(MONTH(B1217)=7,'General Calculation'!$K$22,IF(MONTH(B1217)=8,'General Calculation'!$L$22,IF(MONTH(B1217)=9,'General Calculation'!$M$22,IF(MONTH(B1217)=10,'General Calculation'!$N$22,IF(MONTH(B1217)=11,'General Calculation'!$O$22,IF(MONTH(B1217)=12,'General Calculation'!$P$22,""))))))))))))</f>
        <v>5.5888000000000009</v>
      </c>
      <c r="E1217" t="str">
        <f>IF(C1217="Initial Stage",'Calculation Sheet Crop 1'!$M$6,IF(C1217="Crop Development Phase",'Calculation Sheet Crop 1'!$M$7,IF(C1217="Mid Season",'Calculation Sheet Crop 1'!$M$8,IF(C1217="Late Season Stage",'Calculation Sheet Crop 1'!$M$9,""))))</f>
        <v/>
      </c>
      <c r="F1217">
        <f t="shared" si="235"/>
        <v>0</v>
      </c>
      <c r="P1217">
        <f t="shared" si="236"/>
        <v>0</v>
      </c>
      <c r="Q1217">
        <f t="shared" si="237"/>
        <v>0</v>
      </c>
      <c r="R1217">
        <f t="shared" si="238"/>
        <v>0</v>
      </c>
      <c r="S1217">
        <f t="shared" si="239"/>
        <v>0</v>
      </c>
      <c r="T1217">
        <f t="shared" si="240"/>
        <v>0</v>
      </c>
      <c r="U1217">
        <f t="shared" si="241"/>
        <v>0</v>
      </c>
      <c r="V1217">
        <f t="shared" si="242"/>
        <v>0</v>
      </c>
      <c r="W1217">
        <f t="shared" si="243"/>
        <v>0</v>
      </c>
      <c r="X1217">
        <f t="shared" si="244"/>
        <v>0</v>
      </c>
      <c r="Y1217">
        <f t="shared" si="245"/>
        <v>0</v>
      </c>
      <c r="Z1217">
        <f t="shared" si="246"/>
        <v>0</v>
      </c>
      <c r="AA1217">
        <f t="shared" si="247"/>
        <v>0</v>
      </c>
    </row>
    <row r="1218" spans="2:27">
      <c r="B1218" s="3">
        <v>43947</v>
      </c>
      <c r="C1218" t="str">
        <f>IF(AND(B1218&gt;='Calculation Sheet Crop 1'!$K$6,B1218&lt;='Calculation Sheet Crop 1'!$L$6),"Initial Stage",IF(AND(B1218+1&gt;'Calculation Sheet Crop 1'!$K$7,B1218&lt;='Calculation Sheet Crop 1'!$L$7),"Crop Development Phase",IF(AND(B1218+1&gt;'Calculation Sheet Crop 1'!$K$8,B1218&lt;'Calculation Sheet Crop 1'!$L$8+1),"Mid Season",IF(AND(B1218+1&gt;'Calculation Sheet Crop 1'!$K$9,B1218-1&lt;'Calculation Sheet Crop 1'!$L$9),"Late Season Stage",""))))</f>
        <v/>
      </c>
      <c r="D1218">
        <f>IF(MONTH(B1218)=1,'General Calculation'!$E$22,IF(MONTH(B1218)=2,'General Calculation'!$F$22,IF(MONTH(B1218)=3,'General Calculation'!$G$22,IF(MONTH(B1218)=4,'General Calculation'!$H$22,IF(MONTH(B1218)=5,'General Calculation'!$I$22,IF(MONTH(B1218)=6,'General Calculation'!$J$22,IF(MONTH(B1218)=7,'General Calculation'!$K$22,IF(MONTH(B1218)=8,'General Calculation'!$L$22,IF(MONTH(B1218)=9,'General Calculation'!$M$22,IF(MONTH(B1218)=10,'General Calculation'!$N$22,IF(MONTH(B1218)=11,'General Calculation'!$O$22,IF(MONTH(B1218)=12,'General Calculation'!$P$22,""))))))))))))</f>
        <v>5.5888000000000009</v>
      </c>
      <c r="E1218" t="str">
        <f>IF(C1218="Initial Stage",'Calculation Sheet Crop 1'!$M$6,IF(C1218="Crop Development Phase",'Calculation Sheet Crop 1'!$M$7,IF(C1218="Mid Season",'Calculation Sheet Crop 1'!$M$8,IF(C1218="Late Season Stage",'Calculation Sheet Crop 1'!$M$9,""))))</f>
        <v/>
      </c>
      <c r="F1218">
        <f t="shared" si="235"/>
        <v>0</v>
      </c>
      <c r="P1218">
        <f t="shared" si="236"/>
        <v>0</v>
      </c>
      <c r="Q1218">
        <f t="shared" si="237"/>
        <v>0</v>
      </c>
      <c r="R1218">
        <f t="shared" si="238"/>
        <v>0</v>
      </c>
      <c r="S1218">
        <f t="shared" si="239"/>
        <v>0</v>
      </c>
      <c r="T1218">
        <f t="shared" si="240"/>
        <v>0</v>
      </c>
      <c r="U1218">
        <f t="shared" si="241"/>
        <v>0</v>
      </c>
      <c r="V1218">
        <f t="shared" si="242"/>
        <v>0</v>
      </c>
      <c r="W1218">
        <f t="shared" si="243"/>
        <v>0</v>
      </c>
      <c r="X1218">
        <f t="shared" si="244"/>
        <v>0</v>
      </c>
      <c r="Y1218">
        <f t="shared" si="245"/>
        <v>0</v>
      </c>
      <c r="Z1218">
        <f t="shared" si="246"/>
        <v>0</v>
      </c>
      <c r="AA1218">
        <f t="shared" si="247"/>
        <v>0</v>
      </c>
    </row>
    <row r="1219" spans="2:27">
      <c r="B1219" s="3">
        <v>43948</v>
      </c>
      <c r="C1219" t="str">
        <f>IF(AND(B1219&gt;='Calculation Sheet Crop 1'!$K$6,B1219&lt;='Calculation Sheet Crop 1'!$L$6),"Initial Stage",IF(AND(B1219+1&gt;'Calculation Sheet Crop 1'!$K$7,B1219&lt;='Calculation Sheet Crop 1'!$L$7),"Crop Development Phase",IF(AND(B1219+1&gt;'Calculation Sheet Crop 1'!$K$8,B1219&lt;'Calculation Sheet Crop 1'!$L$8+1),"Mid Season",IF(AND(B1219+1&gt;'Calculation Sheet Crop 1'!$K$9,B1219-1&lt;'Calculation Sheet Crop 1'!$L$9),"Late Season Stage",""))))</f>
        <v/>
      </c>
      <c r="D1219">
        <f>IF(MONTH(B1219)=1,'General Calculation'!$E$22,IF(MONTH(B1219)=2,'General Calculation'!$F$22,IF(MONTH(B1219)=3,'General Calculation'!$G$22,IF(MONTH(B1219)=4,'General Calculation'!$H$22,IF(MONTH(B1219)=5,'General Calculation'!$I$22,IF(MONTH(B1219)=6,'General Calculation'!$J$22,IF(MONTH(B1219)=7,'General Calculation'!$K$22,IF(MONTH(B1219)=8,'General Calculation'!$L$22,IF(MONTH(B1219)=9,'General Calculation'!$M$22,IF(MONTH(B1219)=10,'General Calculation'!$N$22,IF(MONTH(B1219)=11,'General Calculation'!$O$22,IF(MONTH(B1219)=12,'General Calculation'!$P$22,""))))))))))))</f>
        <v>5.5888000000000009</v>
      </c>
      <c r="E1219" t="str">
        <f>IF(C1219="Initial Stage",'Calculation Sheet Crop 1'!$M$6,IF(C1219="Crop Development Phase",'Calculation Sheet Crop 1'!$M$7,IF(C1219="Mid Season",'Calculation Sheet Crop 1'!$M$8,IF(C1219="Late Season Stage",'Calculation Sheet Crop 1'!$M$9,""))))</f>
        <v/>
      </c>
      <c r="F1219">
        <f t="shared" si="235"/>
        <v>0</v>
      </c>
      <c r="P1219">
        <f t="shared" si="236"/>
        <v>0</v>
      </c>
      <c r="Q1219">
        <f t="shared" si="237"/>
        <v>0</v>
      </c>
      <c r="R1219">
        <f t="shared" si="238"/>
        <v>0</v>
      </c>
      <c r="S1219">
        <f t="shared" si="239"/>
        <v>0</v>
      </c>
      <c r="T1219">
        <f t="shared" si="240"/>
        <v>0</v>
      </c>
      <c r="U1219">
        <f t="shared" si="241"/>
        <v>0</v>
      </c>
      <c r="V1219">
        <f t="shared" si="242"/>
        <v>0</v>
      </c>
      <c r="W1219">
        <f t="shared" si="243"/>
        <v>0</v>
      </c>
      <c r="X1219">
        <f t="shared" si="244"/>
        <v>0</v>
      </c>
      <c r="Y1219">
        <f t="shared" si="245"/>
        <v>0</v>
      </c>
      <c r="Z1219">
        <f t="shared" si="246"/>
        <v>0</v>
      </c>
      <c r="AA1219">
        <f t="shared" si="247"/>
        <v>0</v>
      </c>
    </row>
    <row r="1220" spans="2:27">
      <c r="B1220" s="3">
        <v>43949</v>
      </c>
      <c r="C1220" t="str">
        <f>IF(AND(B1220&gt;='Calculation Sheet Crop 1'!$K$6,B1220&lt;='Calculation Sheet Crop 1'!$L$6),"Initial Stage",IF(AND(B1220+1&gt;'Calculation Sheet Crop 1'!$K$7,B1220&lt;='Calculation Sheet Crop 1'!$L$7),"Crop Development Phase",IF(AND(B1220+1&gt;'Calculation Sheet Crop 1'!$K$8,B1220&lt;'Calculation Sheet Crop 1'!$L$8+1),"Mid Season",IF(AND(B1220+1&gt;'Calculation Sheet Crop 1'!$K$9,B1220-1&lt;'Calculation Sheet Crop 1'!$L$9),"Late Season Stage",""))))</f>
        <v/>
      </c>
      <c r="D1220">
        <f>IF(MONTH(B1220)=1,'General Calculation'!$E$22,IF(MONTH(B1220)=2,'General Calculation'!$F$22,IF(MONTH(B1220)=3,'General Calculation'!$G$22,IF(MONTH(B1220)=4,'General Calculation'!$H$22,IF(MONTH(B1220)=5,'General Calculation'!$I$22,IF(MONTH(B1220)=6,'General Calculation'!$J$22,IF(MONTH(B1220)=7,'General Calculation'!$K$22,IF(MONTH(B1220)=8,'General Calculation'!$L$22,IF(MONTH(B1220)=9,'General Calculation'!$M$22,IF(MONTH(B1220)=10,'General Calculation'!$N$22,IF(MONTH(B1220)=11,'General Calculation'!$O$22,IF(MONTH(B1220)=12,'General Calculation'!$P$22,""))))))))))))</f>
        <v>5.5888000000000009</v>
      </c>
      <c r="E1220" t="str">
        <f>IF(C1220="Initial Stage",'Calculation Sheet Crop 1'!$M$6,IF(C1220="Crop Development Phase",'Calculation Sheet Crop 1'!$M$7,IF(C1220="Mid Season",'Calculation Sheet Crop 1'!$M$8,IF(C1220="Late Season Stage",'Calculation Sheet Crop 1'!$M$9,""))))</f>
        <v/>
      </c>
      <c r="F1220">
        <f t="shared" si="235"/>
        <v>0</v>
      </c>
      <c r="P1220">
        <f t="shared" si="236"/>
        <v>0</v>
      </c>
      <c r="Q1220">
        <f t="shared" si="237"/>
        <v>0</v>
      </c>
      <c r="R1220">
        <f t="shared" si="238"/>
        <v>0</v>
      </c>
      <c r="S1220">
        <f t="shared" si="239"/>
        <v>0</v>
      </c>
      <c r="T1220">
        <f t="shared" si="240"/>
        <v>0</v>
      </c>
      <c r="U1220">
        <f t="shared" si="241"/>
        <v>0</v>
      </c>
      <c r="V1220">
        <f t="shared" si="242"/>
        <v>0</v>
      </c>
      <c r="W1220">
        <f t="shared" si="243"/>
        <v>0</v>
      </c>
      <c r="X1220">
        <f t="shared" si="244"/>
        <v>0</v>
      </c>
      <c r="Y1220">
        <f t="shared" si="245"/>
        <v>0</v>
      </c>
      <c r="Z1220">
        <f t="shared" si="246"/>
        <v>0</v>
      </c>
      <c r="AA1220">
        <f t="shared" si="247"/>
        <v>0</v>
      </c>
    </row>
    <row r="1221" spans="2:27">
      <c r="B1221" s="3">
        <v>43950</v>
      </c>
      <c r="C1221" t="str">
        <f>IF(AND(B1221&gt;='Calculation Sheet Crop 1'!$K$6,B1221&lt;='Calculation Sheet Crop 1'!$L$6),"Initial Stage",IF(AND(B1221+1&gt;'Calculation Sheet Crop 1'!$K$7,B1221&lt;='Calculation Sheet Crop 1'!$L$7),"Crop Development Phase",IF(AND(B1221+1&gt;'Calculation Sheet Crop 1'!$K$8,B1221&lt;'Calculation Sheet Crop 1'!$L$8+1),"Mid Season",IF(AND(B1221+1&gt;'Calculation Sheet Crop 1'!$K$9,B1221-1&lt;'Calculation Sheet Crop 1'!$L$9),"Late Season Stage",""))))</f>
        <v/>
      </c>
      <c r="D1221">
        <f>IF(MONTH(B1221)=1,'General Calculation'!$E$22,IF(MONTH(B1221)=2,'General Calculation'!$F$22,IF(MONTH(B1221)=3,'General Calculation'!$G$22,IF(MONTH(B1221)=4,'General Calculation'!$H$22,IF(MONTH(B1221)=5,'General Calculation'!$I$22,IF(MONTH(B1221)=6,'General Calculation'!$J$22,IF(MONTH(B1221)=7,'General Calculation'!$K$22,IF(MONTH(B1221)=8,'General Calculation'!$L$22,IF(MONTH(B1221)=9,'General Calculation'!$M$22,IF(MONTH(B1221)=10,'General Calculation'!$N$22,IF(MONTH(B1221)=11,'General Calculation'!$O$22,IF(MONTH(B1221)=12,'General Calculation'!$P$22,""))))))))))))</f>
        <v>5.5888000000000009</v>
      </c>
      <c r="E1221" t="str">
        <f>IF(C1221="Initial Stage",'Calculation Sheet Crop 1'!$M$6,IF(C1221="Crop Development Phase",'Calculation Sheet Crop 1'!$M$7,IF(C1221="Mid Season",'Calculation Sheet Crop 1'!$M$8,IF(C1221="Late Season Stage",'Calculation Sheet Crop 1'!$M$9,""))))</f>
        <v/>
      </c>
      <c r="F1221">
        <f t="shared" si="235"/>
        <v>0</v>
      </c>
      <c r="P1221">
        <f t="shared" si="236"/>
        <v>0</v>
      </c>
      <c r="Q1221">
        <f t="shared" si="237"/>
        <v>0</v>
      </c>
      <c r="R1221">
        <f t="shared" si="238"/>
        <v>0</v>
      </c>
      <c r="S1221">
        <f t="shared" si="239"/>
        <v>0</v>
      </c>
      <c r="T1221">
        <f t="shared" si="240"/>
        <v>0</v>
      </c>
      <c r="U1221">
        <f t="shared" si="241"/>
        <v>0</v>
      </c>
      <c r="V1221">
        <f t="shared" si="242"/>
        <v>0</v>
      </c>
      <c r="W1221">
        <f t="shared" si="243"/>
        <v>0</v>
      </c>
      <c r="X1221">
        <f t="shared" si="244"/>
        <v>0</v>
      </c>
      <c r="Y1221">
        <f t="shared" si="245"/>
        <v>0</v>
      </c>
      <c r="Z1221">
        <f t="shared" si="246"/>
        <v>0</v>
      </c>
      <c r="AA1221">
        <f t="shared" si="247"/>
        <v>0</v>
      </c>
    </row>
    <row r="1222" spans="2:27">
      <c r="B1222" s="3">
        <v>43951</v>
      </c>
      <c r="C1222" t="str">
        <f>IF(AND(B1222&gt;='Calculation Sheet Crop 1'!$K$6,B1222&lt;='Calculation Sheet Crop 1'!$L$6),"Initial Stage",IF(AND(B1222+1&gt;'Calculation Sheet Crop 1'!$K$7,B1222&lt;='Calculation Sheet Crop 1'!$L$7),"Crop Development Phase",IF(AND(B1222+1&gt;'Calculation Sheet Crop 1'!$K$8,B1222&lt;'Calculation Sheet Crop 1'!$L$8+1),"Mid Season",IF(AND(B1222+1&gt;'Calculation Sheet Crop 1'!$K$9,B1222-1&lt;'Calculation Sheet Crop 1'!$L$9),"Late Season Stage",""))))</f>
        <v/>
      </c>
      <c r="D1222">
        <f>IF(MONTH(B1222)=1,'General Calculation'!$E$22,IF(MONTH(B1222)=2,'General Calculation'!$F$22,IF(MONTH(B1222)=3,'General Calculation'!$G$22,IF(MONTH(B1222)=4,'General Calculation'!$H$22,IF(MONTH(B1222)=5,'General Calculation'!$I$22,IF(MONTH(B1222)=6,'General Calculation'!$J$22,IF(MONTH(B1222)=7,'General Calculation'!$K$22,IF(MONTH(B1222)=8,'General Calculation'!$L$22,IF(MONTH(B1222)=9,'General Calculation'!$M$22,IF(MONTH(B1222)=10,'General Calculation'!$N$22,IF(MONTH(B1222)=11,'General Calculation'!$O$22,IF(MONTH(B1222)=12,'General Calculation'!$P$22,""))))))))))))</f>
        <v>5.5888000000000009</v>
      </c>
      <c r="E1222" t="str">
        <f>IF(C1222="Initial Stage",'Calculation Sheet Crop 1'!$M$6,IF(C1222="Crop Development Phase",'Calculation Sheet Crop 1'!$M$7,IF(C1222="Mid Season",'Calculation Sheet Crop 1'!$M$8,IF(C1222="Late Season Stage",'Calculation Sheet Crop 1'!$M$9,""))))</f>
        <v/>
      </c>
      <c r="F1222">
        <f t="shared" si="235"/>
        <v>0</v>
      </c>
      <c r="P1222">
        <f t="shared" si="236"/>
        <v>0</v>
      </c>
      <c r="Q1222">
        <f t="shared" si="237"/>
        <v>0</v>
      </c>
      <c r="R1222">
        <f t="shared" si="238"/>
        <v>0</v>
      </c>
      <c r="S1222">
        <f t="shared" si="239"/>
        <v>0</v>
      </c>
      <c r="T1222">
        <f t="shared" si="240"/>
        <v>0</v>
      </c>
      <c r="U1222">
        <f t="shared" si="241"/>
        <v>0</v>
      </c>
      <c r="V1222">
        <f t="shared" si="242"/>
        <v>0</v>
      </c>
      <c r="W1222">
        <f t="shared" si="243"/>
        <v>0</v>
      </c>
      <c r="X1222">
        <f t="shared" si="244"/>
        <v>0</v>
      </c>
      <c r="Y1222">
        <f t="shared" si="245"/>
        <v>0</v>
      </c>
      <c r="Z1222">
        <f t="shared" si="246"/>
        <v>0</v>
      </c>
      <c r="AA1222">
        <f t="shared" si="247"/>
        <v>0</v>
      </c>
    </row>
    <row r="1223" spans="2:27">
      <c r="B1223" s="3">
        <v>43952</v>
      </c>
      <c r="C1223" t="str">
        <f>IF(AND(B1223&gt;='Calculation Sheet Crop 1'!$K$6,B1223&lt;='Calculation Sheet Crop 1'!$L$6),"Initial Stage",IF(AND(B1223+1&gt;'Calculation Sheet Crop 1'!$K$7,B1223&lt;='Calculation Sheet Crop 1'!$L$7),"Crop Development Phase",IF(AND(B1223+1&gt;'Calculation Sheet Crop 1'!$K$8,B1223&lt;'Calculation Sheet Crop 1'!$L$8+1),"Mid Season",IF(AND(B1223+1&gt;'Calculation Sheet Crop 1'!$K$9,B1223-1&lt;'Calculation Sheet Crop 1'!$L$9),"Late Season Stage",""))))</f>
        <v/>
      </c>
      <c r="D1223">
        <f>IF(MONTH(B1223)=1,'General Calculation'!$E$22,IF(MONTH(B1223)=2,'General Calculation'!$F$22,IF(MONTH(B1223)=3,'General Calculation'!$G$22,IF(MONTH(B1223)=4,'General Calculation'!$H$22,IF(MONTH(B1223)=5,'General Calculation'!$I$22,IF(MONTH(B1223)=6,'General Calculation'!$J$22,IF(MONTH(B1223)=7,'General Calculation'!$K$22,IF(MONTH(B1223)=8,'General Calculation'!$L$22,IF(MONTH(B1223)=9,'General Calculation'!$M$22,IF(MONTH(B1223)=10,'General Calculation'!$N$22,IF(MONTH(B1223)=11,'General Calculation'!$O$22,IF(MONTH(B1223)=12,'General Calculation'!$P$22,""))))))))))))</f>
        <v>5.4600000000000009</v>
      </c>
      <c r="E1223" t="str">
        <f>IF(C1223="Initial Stage",'Calculation Sheet Crop 1'!$M$6,IF(C1223="Crop Development Phase",'Calculation Sheet Crop 1'!$M$7,IF(C1223="Mid Season",'Calculation Sheet Crop 1'!$M$8,IF(C1223="Late Season Stage",'Calculation Sheet Crop 1'!$M$9,""))))</f>
        <v/>
      </c>
      <c r="F1223">
        <f t="shared" si="235"/>
        <v>0</v>
      </c>
      <c r="P1223">
        <f t="shared" si="236"/>
        <v>0</v>
      </c>
      <c r="Q1223">
        <f t="shared" si="237"/>
        <v>0</v>
      </c>
      <c r="R1223">
        <f t="shared" si="238"/>
        <v>0</v>
      </c>
      <c r="S1223">
        <f t="shared" si="239"/>
        <v>0</v>
      </c>
      <c r="T1223">
        <f t="shared" si="240"/>
        <v>0</v>
      </c>
      <c r="U1223">
        <f t="shared" si="241"/>
        <v>0</v>
      </c>
      <c r="V1223">
        <f t="shared" si="242"/>
        <v>0</v>
      </c>
      <c r="W1223">
        <f t="shared" si="243"/>
        <v>0</v>
      </c>
      <c r="X1223">
        <f t="shared" si="244"/>
        <v>0</v>
      </c>
      <c r="Y1223">
        <f t="shared" si="245"/>
        <v>0</v>
      </c>
      <c r="Z1223">
        <f t="shared" si="246"/>
        <v>0</v>
      </c>
      <c r="AA1223">
        <f t="shared" si="247"/>
        <v>0</v>
      </c>
    </row>
    <row r="1224" spans="2:27">
      <c r="B1224" s="3">
        <v>43953</v>
      </c>
      <c r="C1224" t="str">
        <f>IF(AND(B1224&gt;='Calculation Sheet Crop 1'!$K$6,B1224&lt;='Calculation Sheet Crop 1'!$L$6),"Initial Stage",IF(AND(B1224+1&gt;'Calculation Sheet Crop 1'!$K$7,B1224&lt;='Calculation Sheet Crop 1'!$L$7),"Crop Development Phase",IF(AND(B1224+1&gt;'Calculation Sheet Crop 1'!$K$8,B1224&lt;'Calculation Sheet Crop 1'!$L$8+1),"Mid Season",IF(AND(B1224+1&gt;'Calculation Sheet Crop 1'!$K$9,B1224-1&lt;'Calculation Sheet Crop 1'!$L$9),"Late Season Stage",""))))</f>
        <v/>
      </c>
      <c r="D1224">
        <f>IF(MONTH(B1224)=1,'General Calculation'!$E$22,IF(MONTH(B1224)=2,'General Calculation'!$F$22,IF(MONTH(B1224)=3,'General Calculation'!$G$22,IF(MONTH(B1224)=4,'General Calculation'!$H$22,IF(MONTH(B1224)=5,'General Calculation'!$I$22,IF(MONTH(B1224)=6,'General Calculation'!$J$22,IF(MONTH(B1224)=7,'General Calculation'!$K$22,IF(MONTH(B1224)=8,'General Calculation'!$L$22,IF(MONTH(B1224)=9,'General Calculation'!$M$22,IF(MONTH(B1224)=10,'General Calculation'!$N$22,IF(MONTH(B1224)=11,'General Calculation'!$O$22,IF(MONTH(B1224)=12,'General Calculation'!$P$22,""))))))))))))</f>
        <v>5.4600000000000009</v>
      </c>
      <c r="E1224" t="str">
        <f>IF(C1224="Initial Stage",'Calculation Sheet Crop 1'!$M$6,IF(C1224="Crop Development Phase",'Calculation Sheet Crop 1'!$M$7,IF(C1224="Mid Season",'Calculation Sheet Crop 1'!$M$8,IF(C1224="Late Season Stage",'Calculation Sheet Crop 1'!$M$9,""))))</f>
        <v/>
      </c>
      <c r="F1224">
        <f t="shared" ref="F1224:F1287" si="248">IFERROR((D1224*E1224),0)</f>
        <v>0</v>
      </c>
      <c r="P1224">
        <f t="shared" ref="P1224:P1287" si="249">IF(MONTH($B1224)=1,$F1224,0)</f>
        <v>0</v>
      </c>
      <c r="Q1224">
        <f t="shared" ref="Q1224:Q1287" si="250">IF(MONTH($B1224)=2,$F1224,0)</f>
        <v>0</v>
      </c>
      <c r="R1224">
        <f t="shared" ref="R1224:R1287" si="251">IF(MONTH($B1224)=3,$F1224,0)</f>
        <v>0</v>
      </c>
      <c r="S1224">
        <f t="shared" ref="S1224:S1287" si="252">IF(MONTH($B1224)=4,$F1224,0)</f>
        <v>0</v>
      </c>
      <c r="T1224">
        <f t="shared" ref="T1224:T1287" si="253">IF(MONTH($B1224)=5,$F1224,0)</f>
        <v>0</v>
      </c>
      <c r="U1224">
        <f t="shared" ref="U1224:U1287" si="254">IF(MONTH($B1224)=6,$F1224,0)</f>
        <v>0</v>
      </c>
      <c r="V1224">
        <f t="shared" ref="V1224:V1287" si="255">IF(MONTH($B1224)=7,$F1224,0)</f>
        <v>0</v>
      </c>
      <c r="W1224">
        <f t="shared" ref="W1224:W1287" si="256">IF(MONTH($B1224)=8,$F1224,0)</f>
        <v>0</v>
      </c>
      <c r="X1224">
        <f t="shared" ref="X1224:X1287" si="257">IF(MONTH($B1224)=9,$F1224,0)</f>
        <v>0</v>
      </c>
      <c r="Y1224">
        <f t="shared" ref="Y1224:Y1287" si="258">IF(MONTH($B1224)=10,$F1224,0)</f>
        <v>0</v>
      </c>
      <c r="Z1224">
        <f t="shared" ref="Z1224:Z1287" si="259">IF(MONTH($B1224)=11,$F1224,0)</f>
        <v>0</v>
      </c>
      <c r="AA1224">
        <f t="shared" ref="AA1224:AA1287" si="260">IF(MONTH($B1224)=12,$F1224,0)</f>
        <v>0</v>
      </c>
    </row>
    <row r="1225" spans="2:27">
      <c r="B1225" s="3">
        <v>43954</v>
      </c>
      <c r="C1225" t="str">
        <f>IF(AND(B1225&gt;='Calculation Sheet Crop 1'!$K$6,B1225&lt;='Calculation Sheet Crop 1'!$L$6),"Initial Stage",IF(AND(B1225+1&gt;'Calculation Sheet Crop 1'!$K$7,B1225&lt;='Calculation Sheet Crop 1'!$L$7),"Crop Development Phase",IF(AND(B1225+1&gt;'Calculation Sheet Crop 1'!$K$8,B1225&lt;'Calculation Sheet Crop 1'!$L$8+1),"Mid Season",IF(AND(B1225+1&gt;'Calculation Sheet Crop 1'!$K$9,B1225-1&lt;'Calculation Sheet Crop 1'!$L$9),"Late Season Stage",""))))</f>
        <v/>
      </c>
      <c r="D1225">
        <f>IF(MONTH(B1225)=1,'General Calculation'!$E$22,IF(MONTH(B1225)=2,'General Calculation'!$F$22,IF(MONTH(B1225)=3,'General Calculation'!$G$22,IF(MONTH(B1225)=4,'General Calculation'!$H$22,IF(MONTH(B1225)=5,'General Calculation'!$I$22,IF(MONTH(B1225)=6,'General Calculation'!$J$22,IF(MONTH(B1225)=7,'General Calculation'!$K$22,IF(MONTH(B1225)=8,'General Calculation'!$L$22,IF(MONTH(B1225)=9,'General Calculation'!$M$22,IF(MONTH(B1225)=10,'General Calculation'!$N$22,IF(MONTH(B1225)=11,'General Calculation'!$O$22,IF(MONTH(B1225)=12,'General Calculation'!$P$22,""))))))))))))</f>
        <v>5.4600000000000009</v>
      </c>
      <c r="E1225" t="str">
        <f>IF(C1225="Initial Stage",'Calculation Sheet Crop 1'!$M$6,IF(C1225="Crop Development Phase",'Calculation Sheet Crop 1'!$M$7,IF(C1225="Mid Season",'Calculation Sheet Crop 1'!$M$8,IF(C1225="Late Season Stage",'Calculation Sheet Crop 1'!$M$9,""))))</f>
        <v/>
      </c>
      <c r="F1225">
        <f t="shared" si="248"/>
        <v>0</v>
      </c>
      <c r="P1225">
        <f t="shared" si="249"/>
        <v>0</v>
      </c>
      <c r="Q1225">
        <f t="shared" si="250"/>
        <v>0</v>
      </c>
      <c r="R1225">
        <f t="shared" si="251"/>
        <v>0</v>
      </c>
      <c r="S1225">
        <f t="shared" si="252"/>
        <v>0</v>
      </c>
      <c r="T1225">
        <f t="shared" si="253"/>
        <v>0</v>
      </c>
      <c r="U1225">
        <f t="shared" si="254"/>
        <v>0</v>
      </c>
      <c r="V1225">
        <f t="shared" si="255"/>
        <v>0</v>
      </c>
      <c r="W1225">
        <f t="shared" si="256"/>
        <v>0</v>
      </c>
      <c r="X1225">
        <f t="shared" si="257"/>
        <v>0</v>
      </c>
      <c r="Y1225">
        <f t="shared" si="258"/>
        <v>0</v>
      </c>
      <c r="Z1225">
        <f t="shared" si="259"/>
        <v>0</v>
      </c>
      <c r="AA1225">
        <f t="shared" si="260"/>
        <v>0</v>
      </c>
    </row>
    <row r="1226" spans="2:27">
      <c r="B1226" s="3">
        <v>43955</v>
      </c>
      <c r="C1226" t="str">
        <f>IF(AND(B1226&gt;='Calculation Sheet Crop 1'!$K$6,B1226&lt;='Calculation Sheet Crop 1'!$L$6),"Initial Stage",IF(AND(B1226+1&gt;'Calculation Sheet Crop 1'!$K$7,B1226&lt;='Calculation Sheet Crop 1'!$L$7),"Crop Development Phase",IF(AND(B1226+1&gt;'Calculation Sheet Crop 1'!$K$8,B1226&lt;'Calculation Sheet Crop 1'!$L$8+1),"Mid Season",IF(AND(B1226+1&gt;'Calculation Sheet Crop 1'!$K$9,B1226-1&lt;'Calculation Sheet Crop 1'!$L$9),"Late Season Stage",""))))</f>
        <v/>
      </c>
      <c r="D1226">
        <f>IF(MONTH(B1226)=1,'General Calculation'!$E$22,IF(MONTH(B1226)=2,'General Calculation'!$F$22,IF(MONTH(B1226)=3,'General Calculation'!$G$22,IF(MONTH(B1226)=4,'General Calculation'!$H$22,IF(MONTH(B1226)=5,'General Calculation'!$I$22,IF(MONTH(B1226)=6,'General Calculation'!$J$22,IF(MONTH(B1226)=7,'General Calculation'!$K$22,IF(MONTH(B1226)=8,'General Calculation'!$L$22,IF(MONTH(B1226)=9,'General Calculation'!$M$22,IF(MONTH(B1226)=10,'General Calculation'!$N$22,IF(MONTH(B1226)=11,'General Calculation'!$O$22,IF(MONTH(B1226)=12,'General Calculation'!$P$22,""))))))))))))</f>
        <v>5.4600000000000009</v>
      </c>
      <c r="E1226" t="str">
        <f>IF(C1226="Initial Stage",'Calculation Sheet Crop 1'!$M$6,IF(C1226="Crop Development Phase",'Calculation Sheet Crop 1'!$M$7,IF(C1226="Mid Season",'Calculation Sheet Crop 1'!$M$8,IF(C1226="Late Season Stage",'Calculation Sheet Crop 1'!$M$9,""))))</f>
        <v/>
      </c>
      <c r="F1226">
        <f t="shared" si="248"/>
        <v>0</v>
      </c>
      <c r="P1226">
        <f t="shared" si="249"/>
        <v>0</v>
      </c>
      <c r="Q1226">
        <f t="shared" si="250"/>
        <v>0</v>
      </c>
      <c r="R1226">
        <f t="shared" si="251"/>
        <v>0</v>
      </c>
      <c r="S1226">
        <f t="shared" si="252"/>
        <v>0</v>
      </c>
      <c r="T1226">
        <f t="shared" si="253"/>
        <v>0</v>
      </c>
      <c r="U1226">
        <f t="shared" si="254"/>
        <v>0</v>
      </c>
      <c r="V1226">
        <f t="shared" si="255"/>
        <v>0</v>
      </c>
      <c r="W1226">
        <f t="shared" si="256"/>
        <v>0</v>
      </c>
      <c r="X1226">
        <f t="shared" si="257"/>
        <v>0</v>
      </c>
      <c r="Y1226">
        <f t="shared" si="258"/>
        <v>0</v>
      </c>
      <c r="Z1226">
        <f t="shared" si="259"/>
        <v>0</v>
      </c>
      <c r="AA1226">
        <f t="shared" si="260"/>
        <v>0</v>
      </c>
    </row>
    <row r="1227" spans="2:27">
      <c r="B1227" s="3">
        <v>43956</v>
      </c>
      <c r="C1227" t="str">
        <f>IF(AND(B1227&gt;='Calculation Sheet Crop 1'!$K$6,B1227&lt;='Calculation Sheet Crop 1'!$L$6),"Initial Stage",IF(AND(B1227+1&gt;'Calculation Sheet Crop 1'!$K$7,B1227&lt;='Calculation Sheet Crop 1'!$L$7),"Crop Development Phase",IF(AND(B1227+1&gt;'Calculation Sheet Crop 1'!$K$8,B1227&lt;'Calculation Sheet Crop 1'!$L$8+1),"Mid Season",IF(AND(B1227+1&gt;'Calculation Sheet Crop 1'!$K$9,B1227-1&lt;'Calculation Sheet Crop 1'!$L$9),"Late Season Stage",""))))</f>
        <v/>
      </c>
      <c r="D1227">
        <f>IF(MONTH(B1227)=1,'General Calculation'!$E$22,IF(MONTH(B1227)=2,'General Calculation'!$F$22,IF(MONTH(B1227)=3,'General Calculation'!$G$22,IF(MONTH(B1227)=4,'General Calculation'!$H$22,IF(MONTH(B1227)=5,'General Calculation'!$I$22,IF(MONTH(B1227)=6,'General Calculation'!$J$22,IF(MONTH(B1227)=7,'General Calculation'!$K$22,IF(MONTH(B1227)=8,'General Calculation'!$L$22,IF(MONTH(B1227)=9,'General Calculation'!$M$22,IF(MONTH(B1227)=10,'General Calculation'!$N$22,IF(MONTH(B1227)=11,'General Calculation'!$O$22,IF(MONTH(B1227)=12,'General Calculation'!$P$22,""))))))))))))</f>
        <v>5.4600000000000009</v>
      </c>
      <c r="E1227" t="str">
        <f>IF(C1227="Initial Stage",'Calculation Sheet Crop 1'!$M$6,IF(C1227="Crop Development Phase",'Calculation Sheet Crop 1'!$M$7,IF(C1227="Mid Season",'Calculation Sheet Crop 1'!$M$8,IF(C1227="Late Season Stage",'Calculation Sheet Crop 1'!$M$9,""))))</f>
        <v/>
      </c>
      <c r="F1227">
        <f t="shared" si="248"/>
        <v>0</v>
      </c>
      <c r="P1227">
        <f t="shared" si="249"/>
        <v>0</v>
      </c>
      <c r="Q1227">
        <f t="shared" si="250"/>
        <v>0</v>
      </c>
      <c r="R1227">
        <f t="shared" si="251"/>
        <v>0</v>
      </c>
      <c r="S1227">
        <f t="shared" si="252"/>
        <v>0</v>
      </c>
      <c r="T1227">
        <f t="shared" si="253"/>
        <v>0</v>
      </c>
      <c r="U1227">
        <f t="shared" si="254"/>
        <v>0</v>
      </c>
      <c r="V1227">
        <f t="shared" si="255"/>
        <v>0</v>
      </c>
      <c r="W1227">
        <f t="shared" si="256"/>
        <v>0</v>
      </c>
      <c r="X1227">
        <f t="shared" si="257"/>
        <v>0</v>
      </c>
      <c r="Y1227">
        <f t="shared" si="258"/>
        <v>0</v>
      </c>
      <c r="Z1227">
        <f t="shared" si="259"/>
        <v>0</v>
      </c>
      <c r="AA1227">
        <f t="shared" si="260"/>
        <v>0</v>
      </c>
    </row>
    <row r="1228" spans="2:27">
      <c r="B1228" s="3">
        <v>43957</v>
      </c>
      <c r="C1228" t="str">
        <f>IF(AND(B1228&gt;='Calculation Sheet Crop 1'!$K$6,B1228&lt;='Calculation Sheet Crop 1'!$L$6),"Initial Stage",IF(AND(B1228+1&gt;'Calculation Sheet Crop 1'!$K$7,B1228&lt;='Calculation Sheet Crop 1'!$L$7),"Crop Development Phase",IF(AND(B1228+1&gt;'Calculation Sheet Crop 1'!$K$8,B1228&lt;'Calculation Sheet Crop 1'!$L$8+1),"Mid Season",IF(AND(B1228+1&gt;'Calculation Sheet Crop 1'!$K$9,B1228-1&lt;'Calculation Sheet Crop 1'!$L$9),"Late Season Stage",""))))</f>
        <v/>
      </c>
      <c r="D1228">
        <f>IF(MONTH(B1228)=1,'General Calculation'!$E$22,IF(MONTH(B1228)=2,'General Calculation'!$F$22,IF(MONTH(B1228)=3,'General Calculation'!$G$22,IF(MONTH(B1228)=4,'General Calculation'!$H$22,IF(MONTH(B1228)=5,'General Calculation'!$I$22,IF(MONTH(B1228)=6,'General Calculation'!$J$22,IF(MONTH(B1228)=7,'General Calculation'!$K$22,IF(MONTH(B1228)=8,'General Calculation'!$L$22,IF(MONTH(B1228)=9,'General Calculation'!$M$22,IF(MONTH(B1228)=10,'General Calculation'!$N$22,IF(MONTH(B1228)=11,'General Calculation'!$O$22,IF(MONTH(B1228)=12,'General Calculation'!$P$22,""))))))))))))</f>
        <v>5.4600000000000009</v>
      </c>
      <c r="E1228" t="str">
        <f>IF(C1228="Initial Stage",'Calculation Sheet Crop 1'!$M$6,IF(C1228="Crop Development Phase",'Calculation Sheet Crop 1'!$M$7,IF(C1228="Mid Season",'Calculation Sheet Crop 1'!$M$8,IF(C1228="Late Season Stage",'Calculation Sheet Crop 1'!$M$9,""))))</f>
        <v/>
      </c>
      <c r="F1228">
        <f t="shared" si="248"/>
        <v>0</v>
      </c>
      <c r="P1228">
        <f t="shared" si="249"/>
        <v>0</v>
      </c>
      <c r="Q1228">
        <f t="shared" si="250"/>
        <v>0</v>
      </c>
      <c r="R1228">
        <f t="shared" si="251"/>
        <v>0</v>
      </c>
      <c r="S1228">
        <f t="shared" si="252"/>
        <v>0</v>
      </c>
      <c r="T1228">
        <f t="shared" si="253"/>
        <v>0</v>
      </c>
      <c r="U1228">
        <f t="shared" si="254"/>
        <v>0</v>
      </c>
      <c r="V1228">
        <f t="shared" si="255"/>
        <v>0</v>
      </c>
      <c r="W1228">
        <f t="shared" si="256"/>
        <v>0</v>
      </c>
      <c r="X1228">
        <f t="shared" si="257"/>
        <v>0</v>
      </c>
      <c r="Y1228">
        <f t="shared" si="258"/>
        <v>0</v>
      </c>
      <c r="Z1228">
        <f t="shared" si="259"/>
        <v>0</v>
      </c>
      <c r="AA1228">
        <f t="shared" si="260"/>
        <v>0</v>
      </c>
    </row>
    <row r="1229" spans="2:27">
      <c r="B1229" s="3">
        <v>43958</v>
      </c>
      <c r="C1229" t="str">
        <f>IF(AND(B1229&gt;='Calculation Sheet Crop 1'!$K$6,B1229&lt;='Calculation Sheet Crop 1'!$L$6),"Initial Stage",IF(AND(B1229+1&gt;'Calculation Sheet Crop 1'!$K$7,B1229&lt;='Calculation Sheet Crop 1'!$L$7),"Crop Development Phase",IF(AND(B1229+1&gt;'Calculation Sheet Crop 1'!$K$8,B1229&lt;'Calculation Sheet Crop 1'!$L$8+1),"Mid Season",IF(AND(B1229+1&gt;'Calculation Sheet Crop 1'!$K$9,B1229-1&lt;'Calculation Sheet Crop 1'!$L$9),"Late Season Stage",""))))</f>
        <v/>
      </c>
      <c r="D1229">
        <f>IF(MONTH(B1229)=1,'General Calculation'!$E$22,IF(MONTH(B1229)=2,'General Calculation'!$F$22,IF(MONTH(B1229)=3,'General Calculation'!$G$22,IF(MONTH(B1229)=4,'General Calculation'!$H$22,IF(MONTH(B1229)=5,'General Calculation'!$I$22,IF(MONTH(B1229)=6,'General Calculation'!$J$22,IF(MONTH(B1229)=7,'General Calculation'!$K$22,IF(MONTH(B1229)=8,'General Calculation'!$L$22,IF(MONTH(B1229)=9,'General Calculation'!$M$22,IF(MONTH(B1229)=10,'General Calculation'!$N$22,IF(MONTH(B1229)=11,'General Calculation'!$O$22,IF(MONTH(B1229)=12,'General Calculation'!$P$22,""))))))))))))</f>
        <v>5.4600000000000009</v>
      </c>
      <c r="E1229" t="str">
        <f>IF(C1229="Initial Stage",'Calculation Sheet Crop 1'!$M$6,IF(C1229="Crop Development Phase",'Calculation Sheet Crop 1'!$M$7,IF(C1229="Mid Season",'Calculation Sheet Crop 1'!$M$8,IF(C1229="Late Season Stage",'Calculation Sheet Crop 1'!$M$9,""))))</f>
        <v/>
      </c>
      <c r="F1229">
        <f t="shared" si="248"/>
        <v>0</v>
      </c>
      <c r="P1229">
        <f t="shared" si="249"/>
        <v>0</v>
      </c>
      <c r="Q1229">
        <f t="shared" si="250"/>
        <v>0</v>
      </c>
      <c r="R1229">
        <f t="shared" si="251"/>
        <v>0</v>
      </c>
      <c r="S1229">
        <f t="shared" si="252"/>
        <v>0</v>
      </c>
      <c r="T1229">
        <f t="shared" si="253"/>
        <v>0</v>
      </c>
      <c r="U1229">
        <f t="shared" si="254"/>
        <v>0</v>
      </c>
      <c r="V1229">
        <f t="shared" si="255"/>
        <v>0</v>
      </c>
      <c r="W1229">
        <f t="shared" si="256"/>
        <v>0</v>
      </c>
      <c r="X1229">
        <f t="shared" si="257"/>
        <v>0</v>
      </c>
      <c r="Y1229">
        <f t="shared" si="258"/>
        <v>0</v>
      </c>
      <c r="Z1229">
        <f t="shared" si="259"/>
        <v>0</v>
      </c>
      <c r="AA1229">
        <f t="shared" si="260"/>
        <v>0</v>
      </c>
    </row>
    <row r="1230" spans="2:27">
      <c r="B1230" s="3">
        <v>43959</v>
      </c>
      <c r="C1230" t="str">
        <f>IF(AND(B1230&gt;='Calculation Sheet Crop 1'!$K$6,B1230&lt;='Calculation Sheet Crop 1'!$L$6),"Initial Stage",IF(AND(B1230+1&gt;'Calculation Sheet Crop 1'!$K$7,B1230&lt;='Calculation Sheet Crop 1'!$L$7),"Crop Development Phase",IF(AND(B1230+1&gt;'Calculation Sheet Crop 1'!$K$8,B1230&lt;'Calculation Sheet Crop 1'!$L$8+1),"Mid Season",IF(AND(B1230+1&gt;'Calculation Sheet Crop 1'!$K$9,B1230-1&lt;'Calculation Sheet Crop 1'!$L$9),"Late Season Stage",""))))</f>
        <v/>
      </c>
      <c r="D1230">
        <f>IF(MONTH(B1230)=1,'General Calculation'!$E$22,IF(MONTH(B1230)=2,'General Calculation'!$F$22,IF(MONTH(B1230)=3,'General Calculation'!$G$22,IF(MONTH(B1230)=4,'General Calculation'!$H$22,IF(MONTH(B1230)=5,'General Calculation'!$I$22,IF(MONTH(B1230)=6,'General Calculation'!$J$22,IF(MONTH(B1230)=7,'General Calculation'!$K$22,IF(MONTH(B1230)=8,'General Calculation'!$L$22,IF(MONTH(B1230)=9,'General Calculation'!$M$22,IF(MONTH(B1230)=10,'General Calculation'!$N$22,IF(MONTH(B1230)=11,'General Calculation'!$O$22,IF(MONTH(B1230)=12,'General Calculation'!$P$22,""))))))))))))</f>
        <v>5.4600000000000009</v>
      </c>
      <c r="E1230" t="str">
        <f>IF(C1230="Initial Stage",'Calculation Sheet Crop 1'!$M$6,IF(C1230="Crop Development Phase",'Calculation Sheet Crop 1'!$M$7,IF(C1230="Mid Season",'Calculation Sheet Crop 1'!$M$8,IF(C1230="Late Season Stage",'Calculation Sheet Crop 1'!$M$9,""))))</f>
        <v/>
      </c>
      <c r="F1230">
        <f t="shared" si="248"/>
        <v>0</v>
      </c>
      <c r="P1230">
        <f t="shared" si="249"/>
        <v>0</v>
      </c>
      <c r="Q1230">
        <f t="shared" si="250"/>
        <v>0</v>
      </c>
      <c r="R1230">
        <f t="shared" si="251"/>
        <v>0</v>
      </c>
      <c r="S1230">
        <f t="shared" si="252"/>
        <v>0</v>
      </c>
      <c r="T1230">
        <f t="shared" si="253"/>
        <v>0</v>
      </c>
      <c r="U1230">
        <f t="shared" si="254"/>
        <v>0</v>
      </c>
      <c r="V1230">
        <f t="shared" si="255"/>
        <v>0</v>
      </c>
      <c r="W1230">
        <f t="shared" si="256"/>
        <v>0</v>
      </c>
      <c r="X1230">
        <f t="shared" si="257"/>
        <v>0</v>
      </c>
      <c r="Y1230">
        <f t="shared" si="258"/>
        <v>0</v>
      </c>
      <c r="Z1230">
        <f t="shared" si="259"/>
        <v>0</v>
      </c>
      <c r="AA1230">
        <f t="shared" si="260"/>
        <v>0</v>
      </c>
    </row>
    <row r="1231" spans="2:27">
      <c r="B1231" s="3">
        <v>43960</v>
      </c>
      <c r="C1231" t="str">
        <f>IF(AND(B1231&gt;='Calculation Sheet Crop 1'!$K$6,B1231&lt;='Calculation Sheet Crop 1'!$L$6),"Initial Stage",IF(AND(B1231+1&gt;'Calculation Sheet Crop 1'!$K$7,B1231&lt;='Calculation Sheet Crop 1'!$L$7),"Crop Development Phase",IF(AND(B1231+1&gt;'Calculation Sheet Crop 1'!$K$8,B1231&lt;'Calculation Sheet Crop 1'!$L$8+1),"Mid Season",IF(AND(B1231+1&gt;'Calculation Sheet Crop 1'!$K$9,B1231-1&lt;'Calculation Sheet Crop 1'!$L$9),"Late Season Stage",""))))</f>
        <v/>
      </c>
      <c r="D1231">
        <f>IF(MONTH(B1231)=1,'General Calculation'!$E$22,IF(MONTH(B1231)=2,'General Calculation'!$F$22,IF(MONTH(B1231)=3,'General Calculation'!$G$22,IF(MONTH(B1231)=4,'General Calculation'!$H$22,IF(MONTH(B1231)=5,'General Calculation'!$I$22,IF(MONTH(B1231)=6,'General Calculation'!$J$22,IF(MONTH(B1231)=7,'General Calculation'!$K$22,IF(MONTH(B1231)=8,'General Calculation'!$L$22,IF(MONTH(B1231)=9,'General Calculation'!$M$22,IF(MONTH(B1231)=10,'General Calculation'!$N$22,IF(MONTH(B1231)=11,'General Calculation'!$O$22,IF(MONTH(B1231)=12,'General Calculation'!$P$22,""))))))))))))</f>
        <v>5.4600000000000009</v>
      </c>
      <c r="E1231" t="str">
        <f>IF(C1231="Initial Stage",'Calculation Sheet Crop 1'!$M$6,IF(C1231="Crop Development Phase",'Calculation Sheet Crop 1'!$M$7,IF(C1231="Mid Season",'Calculation Sheet Crop 1'!$M$8,IF(C1231="Late Season Stage",'Calculation Sheet Crop 1'!$M$9,""))))</f>
        <v/>
      </c>
      <c r="F1231">
        <f t="shared" si="248"/>
        <v>0</v>
      </c>
      <c r="P1231">
        <f t="shared" si="249"/>
        <v>0</v>
      </c>
      <c r="Q1231">
        <f t="shared" si="250"/>
        <v>0</v>
      </c>
      <c r="R1231">
        <f t="shared" si="251"/>
        <v>0</v>
      </c>
      <c r="S1231">
        <f t="shared" si="252"/>
        <v>0</v>
      </c>
      <c r="T1231">
        <f t="shared" si="253"/>
        <v>0</v>
      </c>
      <c r="U1231">
        <f t="shared" si="254"/>
        <v>0</v>
      </c>
      <c r="V1231">
        <f t="shared" si="255"/>
        <v>0</v>
      </c>
      <c r="W1231">
        <f t="shared" si="256"/>
        <v>0</v>
      </c>
      <c r="X1231">
        <f t="shared" si="257"/>
        <v>0</v>
      </c>
      <c r="Y1231">
        <f t="shared" si="258"/>
        <v>0</v>
      </c>
      <c r="Z1231">
        <f t="shared" si="259"/>
        <v>0</v>
      </c>
      <c r="AA1231">
        <f t="shared" si="260"/>
        <v>0</v>
      </c>
    </row>
    <row r="1232" spans="2:27">
      <c r="B1232" s="3">
        <v>43961</v>
      </c>
      <c r="C1232" t="str">
        <f>IF(AND(B1232&gt;='Calculation Sheet Crop 1'!$K$6,B1232&lt;='Calculation Sheet Crop 1'!$L$6),"Initial Stage",IF(AND(B1232+1&gt;'Calculation Sheet Crop 1'!$K$7,B1232&lt;='Calculation Sheet Crop 1'!$L$7),"Crop Development Phase",IF(AND(B1232+1&gt;'Calculation Sheet Crop 1'!$K$8,B1232&lt;'Calculation Sheet Crop 1'!$L$8+1),"Mid Season",IF(AND(B1232+1&gt;'Calculation Sheet Crop 1'!$K$9,B1232-1&lt;'Calculation Sheet Crop 1'!$L$9),"Late Season Stage",""))))</f>
        <v/>
      </c>
      <c r="D1232">
        <f>IF(MONTH(B1232)=1,'General Calculation'!$E$22,IF(MONTH(B1232)=2,'General Calculation'!$F$22,IF(MONTH(B1232)=3,'General Calculation'!$G$22,IF(MONTH(B1232)=4,'General Calculation'!$H$22,IF(MONTH(B1232)=5,'General Calculation'!$I$22,IF(MONTH(B1232)=6,'General Calculation'!$J$22,IF(MONTH(B1232)=7,'General Calculation'!$K$22,IF(MONTH(B1232)=8,'General Calculation'!$L$22,IF(MONTH(B1232)=9,'General Calculation'!$M$22,IF(MONTH(B1232)=10,'General Calculation'!$N$22,IF(MONTH(B1232)=11,'General Calculation'!$O$22,IF(MONTH(B1232)=12,'General Calculation'!$P$22,""))))))))))))</f>
        <v>5.4600000000000009</v>
      </c>
      <c r="E1232" t="str">
        <f>IF(C1232="Initial Stage",'Calculation Sheet Crop 1'!$M$6,IF(C1232="Crop Development Phase",'Calculation Sheet Crop 1'!$M$7,IF(C1232="Mid Season",'Calculation Sheet Crop 1'!$M$8,IF(C1232="Late Season Stage",'Calculation Sheet Crop 1'!$M$9,""))))</f>
        <v/>
      </c>
      <c r="F1232">
        <f t="shared" si="248"/>
        <v>0</v>
      </c>
      <c r="P1232">
        <f t="shared" si="249"/>
        <v>0</v>
      </c>
      <c r="Q1232">
        <f t="shared" si="250"/>
        <v>0</v>
      </c>
      <c r="R1232">
        <f t="shared" si="251"/>
        <v>0</v>
      </c>
      <c r="S1232">
        <f t="shared" si="252"/>
        <v>0</v>
      </c>
      <c r="T1232">
        <f t="shared" si="253"/>
        <v>0</v>
      </c>
      <c r="U1232">
        <f t="shared" si="254"/>
        <v>0</v>
      </c>
      <c r="V1232">
        <f t="shared" si="255"/>
        <v>0</v>
      </c>
      <c r="W1232">
        <f t="shared" si="256"/>
        <v>0</v>
      </c>
      <c r="X1232">
        <f t="shared" si="257"/>
        <v>0</v>
      </c>
      <c r="Y1232">
        <f t="shared" si="258"/>
        <v>0</v>
      </c>
      <c r="Z1232">
        <f t="shared" si="259"/>
        <v>0</v>
      </c>
      <c r="AA1232">
        <f t="shared" si="260"/>
        <v>0</v>
      </c>
    </row>
    <row r="1233" spans="2:27">
      <c r="B1233" s="3">
        <v>43962</v>
      </c>
      <c r="C1233" t="str">
        <f>IF(AND(B1233&gt;='Calculation Sheet Crop 1'!$K$6,B1233&lt;='Calculation Sheet Crop 1'!$L$6),"Initial Stage",IF(AND(B1233+1&gt;'Calculation Sheet Crop 1'!$K$7,B1233&lt;='Calculation Sheet Crop 1'!$L$7),"Crop Development Phase",IF(AND(B1233+1&gt;'Calculation Sheet Crop 1'!$K$8,B1233&lt;'Calculation Sheet Crop 1'!$L$8+1),"Mid Season",IF(AND(B1233+1&gt;'Calculation Sheet Crop 1'!$K$9,B1233-1&lt;'Calculation Sheet Crop 1'!$L$9),"Late Season Stage",""))))</f>
        <v/>
      </c>
      <c r="D1233">
        <f>IF(MONTH(B1233)=1,'General Calculation'!$E$22,IF(MONTH(B1233)=2,'General Calculation'!$F$22,IF(MONTH(B1233)=3,'General Calculation'!$G$22,IF(MONTH(B1233)=4,'General Calculation'!$H$22,IF(MONTH(B1233)=5,'General Calculation'!$I$22,IF(MONTH(B1233)=6,'General Calculation'!$J$22,IF(MONTH(B1233)=7,'General Calculation'!$K$22,IF(MONTH(B1233)=8,'General Calculation'!$L$22,IF(MONTH(B1233)=9,'General Calculation'!$M$22,IF(MONTH(B1233)=10,'General Calculation'!$N$22,IF(MONTH(B1233)=11,'General Calculation'!$O$22,IF(MONTH(B1233)=12,'General Calculation'!$P$22,""))))))))))))</f>
        <v>5.4600000000000009</v>
      </c>
      <c r="E1233" t="str">
        <f>IF(C1233="Initial Stage",'Calculation Sheet Crop 1'!$M$6,IF(C1233="Crop Development Phase",'Calculation Sheet Crop 1'!$M$7,IF(C1233="Mid Season",'Calculation Sheet Crop 1'!$M$8,IF(C1233="Late Season Stage",'Calculation Sheet Crop 1'!$M$9,""))))</f>
        <v/>
      </c>
      <c r="F1233">
        <f t="shared" si="248"/>
        <v>0</v>
      </c>
      <c r="P1233">
        <f t="shared" si="249"/>
        <v>0</v>
      </c>
      <c r="Q1233">
        <f t="shared" si="250"/>
        <v>0</v>
      </c>
      <c r="R1233">
        <f t="shared" si="251"/>
        <v>0</v>
      </c>
      <c r="S1233">
        <f t="shared" si="252"/>
        <v>0</v>
      </c>
      <c r="T1233">
        <f t="shared" si="253"/>
        <v>0</v>
      </c>
      <c r="U1233">
        <f t="shared" si="254"/>
        <v>0</v>
      </c>
      <c r="V1233">
        <f t="shared" si="255"/>
        <v>0</v>
      </c>
      <c r="W1233">
        <f t="shared" si="256"/>
        <v>0</v>
      </c>
      <c r="X1233">
        <f t="shared" si="257"/>
        <v>0</v>
      </c>
      <c r="Y1233">
        <f t="shared" si="258"/>
        <v>0</v>
      </c>
      <c r="Z1233">
        <f t="shared" si="259"/>
        <v>0</v>
      </c>
      <c r="AA1233">
        <f t="shared" si="260"/>
        <v>0</v>
      </c>
    </row>
    <row r="1234" spans="2:27">
      <c r="B1234" s="3">
        <v>43963</v>
      </c>
      <c r="C1234" t="str">
        <f>IF(AND(B1234&gt;='Calculation Sheet Crop 1'!$K$6,B1234&lt;='Calculation Sheet Crop 1'!$L$6),"Initial Stage",IF(AND(B1234+1&gt;'Calculation Sheet Crop 1'!$K$7,B1234&lt;='Calculation Sheet Crop 1'!$L$7),"Crop Development Phase",IF(AND(B1234+1&gt;'Calculation Sheet Crop 1'!$K$8,B1234&lt;'Calculation Sheet Crop 1'!$L$8+1),"Mid Season",IF(AND(B1234+1&gt;'Calculation Sheet Crop 1'!$K$9,B1234-1&lt;'Calculation Sheet Crop 1'!$L$9),"Late Season Stage",""))))</f>
        <v/>
      </c>
      <c r="D1234">
        <f>IF(MONTH(B1234)=1,'General Calculation'!$E$22,IF(MONTH(B1234)=2,'General Calculation'!$F$22,IF(MONTH(B1234)=3,'General Calculation'!$G$22,IF(MONTH(B1234)=4,'General Calculation'!$H$22,IF(MONTH(B1234)=5,'General Calculation'!$I$22,IF(MONTH(B1234)=6,'General Calculation'!$J$22,IF(MONTH(B1234)=7,'General Calculation'!$K$22,IF(MONTH(B1234)=8,'General Calculation'!$L$22,IF(MONTH(B1234)=9,'General Calculation'!$M$22,IF(MONTH(B1234)=10,'General Calculation'!$N$22,IF(MONTH(B1234)=11,'General Calculation'!$O$22,IF(MONTH(B1234)=12,'General Calculation'!$P$22,""))))))))))))</f>
        <v>5.4600000000000009</v>
      </c>
      <c r="E1234" t="str">
        <f>IF(C1234="Initial Stage",'Calculation Sheet Crop 1'!$M$6,IF(C1234="Crop Development Phase",'Calculation Sheet Crop 1'!$M$7,IF(C1234="Mid Season",'Calculation Sheet Crop 1'!$M$8,IF(C1234="Late Season Stage",'Calculation Sheet Crop 1'!$M$9,""))))</f>
        <v/>
      </c>
      <c r="F1234">
        <f t="shared" si="248"/>
        <v>0</v>
      </c>
      <c r="P1234">
        <f t="shared" si="249"/>
        <v>0</v>
      </c>
      <c r="Q1234">
        <f t="shared" si="250"/>
        <v>0</v>
      </c>
      <c r="R1234">
        <f t="shared" si="251"/>
        <v>0</v>
      </c>
      <c r="S1234">
        <f t="shared" si="252"/>
        <v>0</v>
      </c>
      <c r="T1234">
        <f t="shared" si="253"/>
        <v>0</v>
      </c>
      <c r="U1234">
        <f t="shared" si="254"/>
        <v>0</v>
      </c>
      <c r="V1234">
        <f t="shared" si="255"/>
        <v>0</v>
      </c>
      <c r="W1234">
        <f t="shared" si="256"/>
        <v>0</v>
      </c>
      <c r="X1234">
        <f t="shared" si="257"/>
        <v>0</v>
      </c>
      <c r="Y1234">
        <f t="shared" si="258"/>
        <v>0</v>
      </c>
      <c r="Z1234">
        <f t="shared" si="259"/>
        <v>0</v>
      </c>
      <c r="AA1234">
        <f t="shared" si="260"/>
        <v>0</v>
      </c>
    </row>
    <row r="1235" spans="2:27">
      <c r="B1235" s="3">
        <v>43964</v>
      </c>
      <c r="C1235" t="str">
        <f>IF(AND(B1235&gt;='Calculation Sheet Crop 1'!$K$6,B1235&lt;='Calculation Sheet Crop 1'!$L$6),"Initial Stage",IF(AND(B1235+1&gt;'Calculation Sheet Crop 1'!$K$7,B1235&lt;='Calculation Sheet Crop 1'!$L$7),"Crop Development Phase",IF(AND(B1235+1&gt;'Calculation Sheet Crop 1'!$K$8,B1235&lt;'Calculation Sheet Crop 1'!$L$8+1),"Mid Season",IF(AND(B1235+1&gt;'Calculation Sheet Crop 1'!$K$9,B1235-1&lt;'Calculation Sheet Crop 1'!$L$9),"Late Season Stage",""))))</f>
        <v/>
      </c>
      <c r="D1235">
        <f>IF(MONTH(B1235)=1,'General Calculation'!$E$22,IF(MONTH(B1235)=2,'General Calculation'!$F$22,IF(MONTH(B1235)=3,'General Calculation'!$G$22,IF(MONTH(B1235)=4,'General Calculation'!$H$22,IF(MONTH(B1235)=5,'General Calculation'!$I$22,IF(MONTH(B1235)=6,'General Calculation'!$J$22,IF(MONTH(B1235)=7,'General Calculation'!$K$22,IF(MONTH(B1235)=8,'General Calculation'!$L$22,IF(MONTH(B1235)=9,'General Calculation'!$M$22,IF(MONTH(B1235)=10,'General Calculation'!$N$22,IF(MONTH(B1235)=11,'General Calculation'!$O$22,IF(MONTH(B1235)=12,'General Calculation'!$P$22,""))))))))))))</f>
        <v>5.4600000000000009</v>
      </c>
      <c r="E1235" t="str">
        <f>IF(C1235="Initial Stage",'Calculation Sheet Crop 1'!$M$6,IF(C1235="Crop Development Phase",'Calculation Sheet Crop 1'!$M$7,IF(C1235="Mid Season",'Calculation Sheet Crop 1'!$M$8,IF(C1235="Late Season Stage",'Calculation Sheet Crop 1'!$M$9,""))))</f>
        <v/>
      </c>
      <c r="F1235">
        <f t="shared" si="248"/>
        <v>0</v>
      </c>
      <c r="P1235">
        <f t="shared" si="249"/>
        <v>0</v>
      </c>
      <c r="Q1235">
        <f t="shared" si="250"/>
        <v>0</v>
      </c>
      <c r="R1235">
        <f t="shared" si="251"/>
        <v>0</v>
      </c>
      <c r="S1235">
        <f t="shared" si="252"/>
        <v>0</v>
      </c>
      <c r="T1235">
        <f t="shared" si="253"/>
        <v>0</v>
      </c>
      <c r="U1235">
        <f t="shared" si="254"/>
        <v>0</v>
      </c>
      <c r="V1235">
        <f t="shared" si="255"/>
        <v>0</v>
      </c>
      <c r="W1235">
        <f t="shared" si="256"/>
        <v>0</v>
      </c>
      <c r="X1235">
        <f t="shared" si="257"/>
        <v>0</v>
      </c>
      <c r="Y1235">
        <f t="shared" si="258"/>
        <v>0</v>
      </c>
      <c r="Z1235">
        <f t="shared" si="259"/>
        <v>0</v>
      </c>
      <c r="AA1235">
        <f t="shared" si="260"/>
        <v>0</v>
      </c>
    </row>
    <row r="1236" spans="2:27">
      <c r="B1236" s="3">
        <v>43965</v>
      </c>
      <c r="C1236" t="str">
        <f>IF(AND(B1236&gt;='Calculation Sheet Crop 1'!$K$6,B1236&lt;='Calculation Sheet Crop 1'!$L$6),"Initial Stage",IF(AND(B1236+1&gt;'Calculation Sheet Crop 1'!$K$7,B1236&lt;='Calculation Sheet Crop 1'!$L$7),"Crop Development Phase",IF(AND(B1236+1&gt;'Calculation Sheet Crop 1'!$K$8,B1236&lt;'Calculation Sheet Crop 1'!$L$8+1),"Mid Season",IF(AND(B1236+1&gt;'Calculation Sheet Crop 1'!$K$9,B1236-1&lt;'Calculation Sheet Crop 1'!$L$9),"Late Season Stage",""))))</f>
        <v/>
      </c>
      <c r="D1236">
        <f>IF(MONTH(B1236)=1,'General Calculation'!$E$22,IF(MONTH(B1236)=2,'General Calculation'!$F$22,IF(MONTH(B1236)=3,'General Calculation'!$G$22,IF(MONTH(B1236)=4,'General Calculation'!$H$22,IF(MONTH(B1236)=5,'General Calculation'!$I$22,IF(MONTH(B1236)=6,'General Calculation'!$J$22,IF(MONTH(B1236)=7,'General Calculation'!$K$22,IF(MONTH(B1236)=8,'General Calculation'!$L$22,IF(MONTH(B1236)=9,'General Calculation'!$M$22,IF(MONTH(B1236)=10,'General Calculation'!$N$22,IF(MONTH(B1236)=11,'General Calculation'!$O$22,IF(MONTH(B1236)=12,'General Calculation'!$P$22,""))))))))))))</f>
        <v>5.4600000000000009</v>
      </c>
      <c r="E1236" t="str">
        <f>IF(C1236="Initial Stage",'Calculation Sheet Crop 1'!$M$6,IF(C1236="Crop Development Phase",'Calculation Sheet Crop 1'!$M$7,IF(C1236="Mid Season",'Calculation Sheet Crop 1'!$M$8,IF(C1236="Late Season Stage",'Calculation Sheet Crop 1'!$M$9,""))))</f>
        <v/>
      </c>
      <c r="F1236">
        <f t="shared" si="248"/>
        <v>0</v>
      </c>
      <c r="P1236">
        <f t="shared" si="249"/>
        <v>0</v>
      </c>
      <c r="Q1236">
        <f t="shared" si="250"/>
        <v>0</v>
      </c>
      <c r="R1236">
        <f t="shared" si="251"/>
        <v>0</v>
      </c>
      <c r="S1236">
        <f t="shared" si="252"/>
        <v>0</v>
      </c>
      <c r="T1236">
        <f t="shared" si="253"/>
        <v>0</v>
      </c>
      <c r="U1236">
        <f t="shared" si="254"/>
        <v>0</v>
      </c>
      <c r="V1236">
        <f t="shared" si="255"/>
        <v>0</v>
      </c>
      <c r="W1236">
        <f t="shared" si="256"/>
        <v>0</v>
      </c>
      <c r="X1236">
        <f t="shared" si="257"/>
        <v>0</v>
      </c>
      <c r="Y1236">
        <f t="shared" si="258"/>
        <v>0</v>
      </c>
      <c r="Z1236">
        <f t="shared" si="259"/>
        <v>0</v>
      </c>
      <c r="AA1236">
        <f t="shared" si="260"/>
        <v>0</v>
      </c>
    </row>
    <row r="1237" spans="2:27">
      <c r="B1237" s="3">
        <v>43966</v>
      </c>
      <c r="C1237" t="str">
        <f>IF(AND(B1237&gt;='Calculation Sheet Crop 1'!$K$6,B1237&lt;='Calculation Sheet Crop 1'!$L$6),"Initial Stage",IF(AND(B1237+1&gt;'Calculation Sheet Crop 1'!$K$7,B1237&lt;='Calculation Sheet Crop 1'!$L$7),"Crop Development Phase",IF(AND(B1237+1&gt;'Calculation Sheet Crop 1'!$K$8,B1237&lt;'Calculation Sheet Crop 1'!$L$8+1),"Mid Season",IF(AND(B1237+1&gt;'Calculation Sheet Crop 1'!$K$9,B1237-1&lt;'Calculation Sheet Crop 1'!$L$9),"Late Season Stage",""))))</f>
        <v/>
      </c>
      <c r="D1237">
        <f>IF(MONTH(B1237)=1,'General Calculation'!$E$22,IF(MONTH(B1237)=2,'General Calculation'!$F$22,IF(MONTH(B1237)=3,'General Calculation'!$G$22,IF(MONTH(B1237)=4,'General Calculation'!$H$22,IF(MONTH(B1237)=5,'General Calculation'!$I$22,IF(MONTH(B1237)=6,'General Calculation'!$J$22,IF(MONTH(B1237)=7,'General Calculation'!$K$22,IF(MONTH(B1237)=8,'General Calculation'!$L$22,IF(MONTH(B1237)=9,'General Calculation'!$M$22,IF(MONTH(B1237)=10,'General Calculation'!$N$22,IF(MONTH(B1237)=11,'General Calculation'!$O$22,IF(MONTH(B1237)=12,'General Calculation'!$P$22,""))))))))))))</f>
        <v>5.4600000000000009</v>
      </c>
      <c r="E1237" t="str">
        <f>IF(C1237="Initial Stage",'Calculation Sheet Crop 1'!$M$6,IF(C1237="Crop Development Phase",'Calculation Sheet Crop 1'!$M$7,IF(C1237="Mid Season",'Calculation Sheet Crop 1'!$M$8,IF(C1237="Late Season Stage",'Calculation Sheet Crop 1'!$M$9,""))))</f>
        <v/>
      </c>
      <c r="F1237">
        <f t="shared" si="248"/>
        <v>0</v>
      </c>
      <c r="P1237">
        <f t="shared" si="249"/>
        <v>0</v>
      </c>
      <c r="Q1237">
        <f t="shared" si="250"/>
        <v>0</v>
      </c>
      <c r="R1237">
        <f t="shared" si="251"/>
        <v>0</v>
      </c>
      <c r="S1237">
        <f t="shared" si="252"/>
        <v>0</v>
      </c>
      <c r="T1237">
        <f t="shared" si="253"/>
        <v>0</v>
      </c>
      <c r="U1237">
        <f t="shared" si="254"/>
        <v>0</v>
      </c>
      <c r="V1237">
        <f t="shared" si="255"/>
        <v>0</v>
      </c>
      <c r="W1237">
        <f t="shared" si="256"/>
        <v>0</v>
      </c>
      <c r="X1237">
        <f t="shared" si="257"/>
        <v>0</v>
      </c>
      <c r="Y1237">
        <f t="shared" si="258"/>
        <v>0</v>
      </c>
      <c r="Z1237">
        <f t="shared" si="259"/>
        <v>0</v>
      </c>
      <c r="AA1237">
        <f t="shared" si="260"/>
        <v>0</v>
      </c>
    </row>
    <row r="1238" spans="2:27">
      <c r="B1238" s="3">
        <v>43967</v>
      </c>
      <c r="C1238" t="str">
        <f>IF(AND(B1238&gt;='Calculation Sheet Crop 1'!$K$6,B1238&lt;='Calculation Sheet Crop 1'!$L$6),"Initial Stage",IF(AND(B1238+1&gt;'Calculation Sheet Crop 1'!$K$7,B1238&lt;='Calculation Sheet Crop 1'!$L$7),"Crop Development Phase",IF(AND(B1238+1&gt;'Calculation Sheet Crop 1'!$K$8,B1238&lt;'Calculation Sheet Crop 1'!$L$8+1),"Mid Season",IF(AND(B1238+1&gt;'Calculation Sheet Crop 1'!$K$9,B1238-1&lt;'Calculation Sheet Crop 1'!$L$9),"Late Season Stage",""))))</f>
        <v/>
      </c>
      <c r="D1238">
        <f>IF(MONTH(B1238)=1,'General Calculation'!$E$22,IF(MONTH(B1238)=2,'General Calculation'!$F$22,IF(MONTH(B1238)=3,'General Calculation'!$G$22,IF(MONTH(B1238)=4,'General Calculation'!$H$22,IF(MONTH(B1238)=5,'General Calculation'!$I$22,IF(MONTH(B1238)=6,'General Calculation'!$J$22,IF(MONTH(B1238)=7,'General Calculation'!$K$22,IF(MONTH(B1238)=8,'General Calculation'!$L$22,IF(MONTH(B1238)=9,'General Calculation'!$M$22,IF(MONTH(B1238)=10,'General Calculation'!$N$22,IF(MONTH(B1238)=11,'General Calculation'!$O$22,IF(MONTH(B1238)=12,'General Calculation'!$P$22,""))))))))))))</f>
        <v>5.4600000000000009</v>
      </c>
      <c r="E1238" t="str">
        <f>IF(C1238="Initial Stage",'Calculation Sheet Crop 1'!$M$6,IF(C1238="Crop Development Phase",'Calculation Sheet Crop 1'!$M$7,IF(C1238="Mid Season",'Calculation Sheet Crop 1'!$M$8,IF(C1238="Late Season Stage",'Calculation Sheet Crop 1'!$M$9,""))))</f>
        <v/>
      </c>
      <c r="F1238">
        <f t="shared" si="248"/>
        <v>0</v>
      </c>
      <c r="P1238">
        <f t="shared" si="249"/>
        <v>0</v>
      </c>
      <c r="Q1238">
        <f t="shared" si="250"/>
        <v>0</v>
      </c>
      <c r="R1238">
        <f t="shared" si="251"/>
        <v>0</v>
      </c>
      <c r="S1238">
        <f t="shared" si="252"/>
        <v>0</v>
      </c>
      <c r="T1238">
        <f t="shared" si="253"/>
        <v>0</v>
      </c>
      <c r="U1238">
        <f t="shared" si="254"/>
        <v>0</v>
      </c>
      <c r="V1238">
        <f t="shared" si="255"/>
        <v>0</v>
      </c>
      <c r="W1238">
        <f t="shared" si="256"/>
        <v>0</v>
      </c>
      <c r="X1238">
        <f t="shared" si="257"/>
        <v>0</v>
      </c>
      <c r="Y1238">
        <f t="shared" si="258"/>
        <v>0</v>
      </c>
      <c r="Z1238">
        <f t="shared" si="259"/>
        <v>0</v>
      </c>
      <c r="AA1238">
        <f t="shared" si="260"/>
        <v>0</v>
      </c>
    </row>
    <row r="1239" spans="2:27">
      <c r="B1239" s="3">
        <v>43968</v>
      </c>
      <c r="C1239" t="str">
        <f>IF(AND(B1239&gt;='Calculation Sheet Crop 1'!$K$6,B1239&lt;='Calculation Sheet Crop 1'!$L$6),"Initial Stage",IF(AND(B1239+1&gt;'Calculation Sheet Crop 1'!$K$7,B1239&lt;='Calculation Sheet Crop 1'!$L$7),"Crop Development Phase",IF(AND(B1239+1&gt;'Calculation Sheet Crop 1'!$K$8,B1239&lt;'Calculation Sheet Crop 1'!$L$8+1),"Mid Season",IF(AND(B1239+1&gt;'Calculation Sheet Crop 1'!$K$9,B1239-1&lt;'Calculation Sheet Crop 1'!$L$9),"Late Season Stage",""))))</f>
        <v/>
      </c>
      <c r="D1239">
        <f>IF(MONTH(B1239)=1,'General Calculation'!$E$22,IF(MONTH(B1239)=2,'General Calculation'!$F$22,IF(MONTH(B1239)=3,'General Calculation'!$G$22,IF(MONTH(B1239)=4,'General Calculation'!$H$22,IF(MONTH(B1239)=5,'General Calculation'!$I$22,IF(MONTH(B1239)=6,'General Calculation'!$J$22,IF(MONTH(B1239)=7,'General Calculation'!$K$22,IF(MONTH(B1239)=8,'General Calculation'!$L$22,IF(MONTH(B1239)=9,'General Calculation'!$M$22,IF(MONTH(B1239)=10,'General Calculation'!$N$22,IF(MONTH(B1239)=11,'General Calculation'!$O$22,IF(MONTH(B1239)=12,'General Calculation'!$P$22,""))))))))))))</f>
        <v>5.4600000000000009</v>
      </c>
      <c r="E1239" t="str">
        <f>IF(C1239="Initial Stage",'Calculation Sheet Crop 1'!$M$6,IF(C1239="Crop Development Phase",'Calculation Sheet Crop 1'!$M$7,IF(C1239="Mid Season",'Calculation Sheet Crop 1'!$M$8,IF(C1239="Late Season Stage",'Calculation Sheet Crop 1'!$M$9,""))))</f>
        <v/>
      </c>
      <c r="F1239">
        <f t="shared" si="248"/>
        <v>0</v>
      </c>
      <c r="P1239">
        <f t="shared" si="249"/>
        <v>0</v>
      </c>
      <c r="Q1239">
        <f t="shared" si="250"/>
        <v>0</v>
      </c>
      <c r="R1239">
        <f t="shared" si="251"/>
        <v>0</v>
      </c>
      <c r="S1239">
        <f t="shared" si="252"/>
        <v>0</v>
      </c>
      <c r="T1239">
        <f t="shared" si="253"/>
        <v>0</v>
      </c>
      <c r="U1239">
        <f t="shared" si="254"/>
        <v>0</v>
      </c>
      <c r="V1239">
        <f t="shared" si="255"/>
        <v>0</v>
      </c>
      <c r="W1239">
        <f t="shared" si="256"/>
        <v>0</v>
      </c>
      <c r="X1239">
        <f t="shared" si="257"/>
        <v>0</v>
      </c>
      <c r="Y1239">
        <f t="shared" si="258"/>
        <v>0</v>
      </c>
      <c r="Z1239">
        <f t="shared" si="259"/>
        <v>0</v>
      </c>
      <c r="AA1239">
        <f t="shared" si="260"/>
        <v>0</v>
      </c>
    </row>
    <row r="1240" spans="2:27">
      <c r="B1240" s="3">
        <v>43969</v>
      </c>
      <c r="C1240" t="str">
        <f>IF(AND(B1240&gt;='Calculation Sheet Crop 1'!$K$6,B1240&lt;='Calculation Sheet Crop 1'!$L$6),"Initial Stage",IF(AND(B1240+1&gt;'Calculation Sheet Crop 1'!$K$7,B1240&lt;='Calculation Sheet Crop 1'!$L$7),"Crop Development Phase",IF(AND(B1240+1&gt;'Calculation Sheet Crop 1'!$K$8,B1240&lt;'Calculation Sheet Crop 1'!$L$8+1),"Mid Season",IF(AND(B1240+1&gt;'Calculation Sheet Crop 1'!$K$9,B1240-1&lt;'Calculation Sheet Crop 1'!$L$9),"Late Season Stage",""))))</f>
        <v/>
      </c>
      <c r="D1240">
        <f>IF(MONTH(B1240)=1,'General Calculation'!$E$22,IF(MONTH(B1240)=2,'General Calculation'!$F$22,IF(MONTH(B1240)=3,'General Calculation'!$G$22,IF(MONTH(B1240)=4,'General Calculation'!$H$22,IF(MONTH(B1240)=5,'General Calculation'!$I$22,IF(MONTH(B1240)=6,'General Calculation'!$J$22,IF(MONTH(B1240)=7,'General Calculation'!$K$22,IF(MONTH(B1240)=8,'General Calculation'!$L$22,IF(MONTH(B1240)=9,'General Calculation'!$M$22,IF(MONTH(B1240)=10,'General Calculation'!$N$22,IF(MONTH(B1240)=11,'General Calculation'!$O$22,IF(MONTH(B1240)=12,'General Calculation'!$P$22,""))))))))))))</f>
        <v>5.4600000000000009</v>
      </c>
      <c r="E1240" t="str">
        <f>IF(C1240="Initial Stage",'Calculation Sheet Crop 1'!$M$6,IF(C1240="Crop Development Phase",'Calculation Sheet Crop 1'!$M$7,IF(C1240="Mid Season",'Calculation Sheet Crop 1'!$M$8,IF(C1240="Late Season Stage",'Calculation Sheet Crop 1'!$M$9,""))))</f>
        <v/>
      </c>
      <c r="F1240">
        <f t="shared" si="248"/>
        <v>0</v>
      </c>
      <c r="P1240">
        <f t="shared" si="249"/>
        <v>0</v>
      </c>
      <c r="Q1240">
        <f t="shared" si="250"/>
        <v>0</v>
      </c>
      <c r="R1240">
        <f t="shared" si="251"/>
        <v>0</v>
      </c>
      <c r="S1240">
        <f t="shared" si="252"/>
        <v>0</v>
      </c>
      <c r="T1240">
        <f t="shared" si="253"/>
        <v>0</v>
      </c>
      <c r="U1240">
        <f t="shared" si="254"/>
        <v>0</v>
      </c>
      <c r="V1240">
        <f t="shared" si="255"/>
        <v>0</v>
      </c>
      <c r="W1240">
        <f t="shared" si="256"/>
        <v>0</v>
      </c>
      <c r="X1240">
        <f t="shared" si="257"/>
        <v>0</v>
      </c>
      <c r="Y1240">
        <f t="shared" si="258"/>
        <v>0</v>
      </c>
      <c r="Z1240">
        <f t="shared" si="259"/>
        <v>0</v>
      </c>
      <c r="AA1240">
        <f t="shared" si="260"/>
        <v>0</v>
      </c>
    </row>
    <row r="1241" spans="2:27">
      <c r="B1241" s="3">
        <v>43970</v>
      </c>
      <c r="C1241" t="str">
        <f>IF(AND(B1241&gt;='Calculation Sheet Crop 1'!$K$6,B1241&lt;='Calculation Sheet Crop 1'!$L$6),"Initial Stage",IF(AND(B1241+1&gt;'Calculation Sheet Crop 1'!$K$7,B1241&lt;='Calculation Sheet Crop 1'!$L$7),"Crop Development Phase",IF(AND(B1241+1&gt;'Calculation Sheet Crop 1'!$K$8,B1241&lt;'Calculation Sheet Crop 1'!$L$8+1),"Mid Season",IF(AND(B1241+1&gt;'Calculation Sheet Crop 1'!$K$9,B1241-1&lt;'Calculation Sheet Crop 1'!$L$9),"Late Season Stage",""))))</f>
        <v/>
      </c>
      <c r="D1241">
        <f>IF(MONTH(B1241)=1,'General Calculation'!$E$22,IF(MONTH(B1241)=2,'General Calculation'!$F$22,IF(MONTH(B1241)=3,'General Calculation'!$G$22,IF(MONTH(B1241)=4,'General Calculation'!$H$22,IF(MONTH(B1241)=5,'General Calculation'!$I$22,IF(MONTH(B1241)=6,'General Calculation'!$J$22,IF(MONTH(B1241)=7,'General Calculation'!$K$22,IF(MONTH(B1241)=8,'General Calculation'!$L$22,IF(MONTH(B1241)=9,'General Calculation'!$M$22,IF(MONTH(B1241)=10,'General Calculation'!$N$22,IF(MONTH(B1241)=11,'General Calculation'!$O$22,IF(MONTH(B1241)=12,'General Calculation'!$P$22,""))))))))))))</f>
        <v>5.4600000000000009</v>
      </c>
      <c r="E1241" t="str">
        <f>IF(C1241="Initial Stage",'Calculation Sheet Crop 1'!$M$6,IF(C1241="Crop Development Phase",'Calculation Sheet Crop 1'!$M$7,IF(C1241="Mid Season",'Calculation Sheet Crop 1'!$M$8,IF(C1241="Late Season Stage",'Calculation Sheet Crop 1'!$M$9,""))))</f>
        <v/>
      </c>
      <c r="F1241">
        <f t="shared" si="248"/>
        <v>0</v>
      </c>
      <c r="P1241">
        <f t="shared" si="249"/>
        <v>0</v>
      </c>
      <c r="Q1241">
        <f t="shared" si="250"/>
        <v>0</v>
      </c>
      <c r="R1241">
        <f t="shared" si="251"/>
        <v>0</v>
      </c>
      <c r="S1241">
        <f t="shared" si="252"/>
        <v>0</v>
      </c>
      <c r="T1241">
        <f t="shared" si="253"/>
        <v>0</v>
      </c>
      <c r="U1241">
        <f t="shared" si="254"/>
        <v>0</v>
      </c>
      <c r="V1241">
        <f t="shared" si="255"/>
        <v>0</v>
      </c>
      <c r="W1241">
        <f t="shared" si="256"/>
        <v>0</v>
      </c>
      <c r="X1241">
        <f t="shared" si="257"/>
        <v>0</v>
      </c>
      <c r="Y1241">
        <f t="shared" si="258"/>
        <v>0</v>
      </c>
      <c r="Z1241">
        <f t="shared" si="259"/>
        <v>0</v>
      </c>
      <c r="AA1241">
        <f t="shared" si="260"/>
        <v>0</v>
      </c>
    </row>
    <row r="1242" spans="2:27">
      <c r="B1242" s="3">
        <v>43971</v>
      </c>
      <c r="C1242" t="str">
        <f>IF(AND(B1242&gt;='Calculation Sheet Crop 1'!$K$6,B1242&lt;='Calculation Sheet Crop 1'!$L$6),"Initial Stage",IF(AND(B1242+1&gt;'Calculation Sheet Crop 1'!$K$7,B1242&lt;='Calculation Sheet Crop 1'!$L$7),"Crop Development Phase",IF(AND(B1242+1&gt;'Calculation Sheet Crop 1'!$K$8,B1242&lt;'Calculation Sheet Crop 1'!$L$8+1),"Mid Season",IF(AND(B1242+1&gt;'Calculation Sheet Crop 1'!$K$9,B1242-1&lt;'Calculation Sheet Crop 1'!$L$9),"Late Season Stage",""))))</f>
        <v/>
      </c>
      <c r="D1242">
        <f>IF(MONTH(B1242)=1,'General Calculation'!$E$22,IF(MONTH(B1242)=2,'General Calculation'!$F$22,IF(MONTH(B1242)=3,'General Calculation'!$G$22,IF(MONTH(B1242)=4,'General Calculation'!$H$22,IF(MONTH(B1242)=5,'General Calculation'!$I$22,IF(MONTH(B1242)=6,'General Calculation'!$J$22,IF(MONTH(B1242)=7,'General Calculation'!$K$22,IF(MONTH(B1242)=8,'General Calculation'!$L$22,IF(MONTH(B1242)=9,'General Calculation'!$M$22,IF(MONTH(B1242)=10,'General Calculation'!$N$22,IF(MONTH(B1242)=11,'General Calculation'!$O$22,IF(MONTH(B1242)=12,'General Calculation'!$P$22,""))))))))))))</f>
        <v>5.4600000000000009</v>
      </c>
      <c r="E1242" t="str">
        <f>IF(C1242="Initial Stage",'Calculation Sheet Crop 1'!$M$6,IF(C1242="Crop Development Phase",'Calculation Sheet Crop 1'!$M$7,IF(C1242="Mid Season",'Calculation Sheet Crop 1'!$M$8,IF(C1242="Late Season Stage",'Calculation Sheet Crop 1'!$M$9,""))))</f>
        <v/>
      </c>
      <c r="F1242">
        <f t="shared" si="248"/>
        <v>0</v>
      </c>
      <c r="P1242">
        <f t="shared" si="249"/>
        <v>0</v>
      </c>
      <c r="Q1242">
        <f t="shared" si="250"/>
        <v>0</v>
      </c>
      <c r="R1242">
        <f t="shared" si="251"/>
        <v>0</v>
      </c>
      <c r="S1242">
        <f t="shared" si="252"/>
        <v>0</v>
      </c>
      <c r="T1242">
        <f t="shared" si="253"/>
        <v>0</v>
      </c>
      <c r="U1242">
        <f t="shared" si="254"/>
        <v>0</v>
      </c>
      <c r="V1242">
        <f t="shared" si="255"/>
        <v>0</v>
      </c>
      <c r="W1242">
        <f t="shared" si="256"/>
        <v>0</v>
      </c>
      <c r="X1242">
        <f t="shared" si="257"/>
        <v>0</v>
      </c>
      <c r="Y1242">
        <f t="shared" si="258"/>
        <v>0</v>
      </c>
      <c r="Z1242">
        <f t="shared" si="259"/>
        <v>0</v>
      </c>
      <c r="AA1242">
        <f t="shared" si="260"/>
        <v>0</v>
      </c>
    </row>
    <row r="1243" spans="2:27">
      <c r="B1243" s="3">
        <v>43972</v>
      </c>
      <c r="C1243" t="str">
        <f>IF(AND(B1243&gt;='Calculation Sheet Crop 1'!$K$6,B1243&lt;='Calculation Sheet Crop 1'!$L$6),"Initial Stage",IF(AND(B1243+1&gt;'Calculation Sheet Crop 1'!$K$7,B1243&lt;='Calculation Sheet Crop 1'!$L$7),"Crop Development Phase",IF(AND(B1243+1&gt;'Calculation Sheet Crop 1'!$K$8,B1243&lt;'Calculation Sheet Crop 1'!$L$8+1),"Mid Season",IF(AND(B1243+1&gt;'Calculation Sheet Crop 1'!$K$9,B1243-1&lt;'Calculation Sheet Crop 1'!$L$9),"Late Season Stage",""))))</f>
        <v/>
      </c>
      <c r="D1243">
        <f>IF(MONTH(B1243)=1,'General Calculation'!$E$22,IF(MONTH(B1243)=2,'General Calculation'!$F$22,IF(MONTH(B1243)=3,'General Calculation'!$G$22,IF(MONTH(B1243)=4,'General Calculation'!$H$22,IF(MONTH(B1243)=5,'General Calculation'!$I$22,IF(MONTH(B1243)=6,'General Calculation'!$J$22,IF(MONTH(B1243)=7,'General Calculation'!$K$22,IF(MONTH(B1243)=8,'General Calculation'!$L$22,IF(MONTH(B1243)=9,'General Calculation'!$M$22,IF(MONTH(B1243)=10,'General Calculation'!$N$22,IF(MONTH(B1243)=11,'General Calculation'!$O$22,IF(MONTH(B1243)=12,'General Calculation'!$P$22,""))))))))))))</f>
        <v>5.4600000000000009</v>
      </c>
      <c r="E1243" t="str">
        <f>IF(C1243="Initial Stage",'Calculation Sheet Crop 1'!$M$6,IF(C1243="Crop Development Phase",'Calculation Sheet Crop 1'!$M$7,IF(C1243="Mid Season",'Calculation Sheet Crop 1'!$M$8,IF(C1243="Late Season Stage",'Calculation Sheet Crop 1'!$M$9,""))))</f>
        <v/>
      </c>
      <c r="F1243">
        <f t="shared" si="248"/>
        <v>0</v>
      </c>
      <c r="P1243">
        <f t="shared" si="249"/>
        <v>0</v>
      </c>
      <c r="Q1243">
        <f t="shared" si="250"/>
        <v>0</v>
      </c>
      <c r="R1243">
        <f t="shared" si="251"/>
        <v>0</v>
      </c>
      <c r="S1243">
        <f t="shared" si="252"/>
        <v>0</v>
      </c>
      <c r="T1243">
        <f t="shared" si="253"/>
        <v>0</v>
      </c>
      <c r="U1243">
        <f t="shared" si="254"/>
        <v>0</v>
      </c>
      <c r="V1243">
        <f t="shared" si="255"/>
        <v>0</v>
      </c>
      <c r="W1243">
        <f t="shared" si="256"/>
        <v>0</v>
      </c>
      <c r="X1243">
        <f t="shared" si="257"/>
        <v>0</v>
      </c>
      <c r="Y1243">
        <f t="shared" si="258"/>
        <v>0</v>
      </c>
      <c r="Z1243">
        <f t="shared" si="259"/>
        <v>0</v>
      </c>
      <c r="AA1243">
        <f t="shared" si="260"/>
        <v>0</v>
      </c>
    </row>
    <row r="1244" spans="2:27">
      <c r="B1244" s="3">
        <v>43973</v>
      </c>
      <c r="C1244" t="str">
        <f>IF(AND(B1244&gt;='Calculation Sheet Crop 1'!$K$6,B1244&lt;='Calculation Sheet Crop 1'!$L$6),"Initial Stage",IF(AND(B1244+1&gt;'Calculation Sheet Crop 1'!$K$7,B1244&lt;='Calculation Sheet Crop 1'!$L$7),"Crop Development Phase",IF(AND(B1244+1&gt;'Calculation Sheet Crop 1'!$K$8,B1244&lt;'Calculation Sheet Crop 1'!$L$8+1),"Mid Season",IF(AND(B1244+1&gt;'Calculation Sheet Crop 1'!$K$9,B1244-1&lt;'Calculation Sheet Crop 1'!$L$9),"Late Season Stage",""))))</f>
        <v/>
      </c>
      <c r="D1244">
        <f>IF(MONTH(B1244)=1,'General Calculation'!$E$22,IF(MONTH(B1244)=2,'General Calculation'!$F$22,IF(MONTH(B1244)=3,'General Calculation'!$G$22,IF(MONTH(B1244)=4,'General Calculation'!$H$22,IF(MONTH(B1244)=5,'General Calculation'!$I$22,IF(MONTH(B1244)=6,'General Calculation'!$J$22,IF(MONTH(B1244)=7,'General Calculation'!$K$22,IF(MONTH(B1244)=8,'General Calculation'!$L$22,IF(MONTH(B1244)=9,'General Calculation'!$M$22,IF(MONTH(B1244)=10,'General Calculation'!$N$22,IF(MONTH(B1244)=11,'General Calculation'!$O$22,IF(MONTH(B1244)=12,'General Calculation'!$P$22,""))))))))))))</f>
        <v>5.4600000000000009</v>
      </c>
      <c r="E1244" t="str">
        <f>IF(C1244="Initial Stage",'Calculation Sheet Crop 1'!$M$6,IF(C1244="Crop Development Phase",'Calculation Sheet Crop 1'!$M$7,IF(C1244="Mid Season",'Calculation Sheet Crop 1'!$M$8,IF(C1244="Late Season Stage",'Calculation Sheet Crop 1'!$M$9,""))))</f>
        <v/>
      </c>
      <c r="F1244">
        <f t="shared" si="248"/>
        <v>0</v>
      </c>
      <c r="P1244">
        <f t="shared" si="249"/>
        <v>0</v>
      </c>
      <c r="Q1244">
        <f t="shared" si="250"/>
        <v>0</v>
      </c>
      <c r="R1244">
        <f t="shared" si="251"/>
        <v>0</v>
      </c>
      <c r="S1244">
        <f t="shared" si="252"/>
        <v>0</v>
      </c>
      <c r="T1244">
        <f t="shared" si="253"/>
        <v>0</v>
      </c>
      <c r="U1244">
        <f t="shared" si="254"/>
        <v>0</v>
      </c>
      <c r="V1244">
        <f t="shared" si="255"/>
        <v>0</v>
      </c>
      <c r="W1244">
        <f t="shared" si="256"/>
        <v>0</v>
      </c>
      <c r="X1244">
        <f t="shared" si="257"/>
        <v>0</v>
      </c>
      <c r="Y1244">
        <f t="shared" si="258"/>
        <v>0</v>
      </c>
      <c r="Z1244">
        <f t="shared" si="259"/>
        <v>0</v>
      </c>
      <c r="AA1244">
        <f t="shared" si="260"/>
        <v>0</v>
      </c>
    </row>
    <row r="1245" spans="2:27">
      <c r="B1245" s="3">
        <v>43974</v>
      </c>
      <c r="C1245" t="str">
        <f>IF(AND(B1245&gt;='Calculation Sheet Crop 1'!$K$6,B1245&lt;='Calculation Sheet Crop 1'!$L$6),"Initial Stage",IF(AND(B1245+1&gt;'Calculation Sheet Crop 1'!$K$7,B1245&lt;='Calculation Sheet Crop 1'!$L$7),"Crop Development Phase",IF(AND(B1245+1&gt;'Calculation Sheet Crop 1'!$K$8,B1245&lt;'Calculation Sheet Crop 1'!$L$8+1),"Mid Season",IF(AND(B1245+1&gt;'Calculation Sheet Crop 1'!$K$9,B1245-1&lt;'Calculation Sheet Crop 1'!$L$9),"Late Season Stage",""))))</f>
        <v/>
      </c>
      <c r="D1245">
        <f>IF(MONTH(B1245)=1,'General Calculation'!$E$22,IF(MONTH(B1245)=2,'General Calculation'!$F$22,IF(MONTH(B1245)=3,'General Calculation'!$G$22,IF(MONTH(B1245)=4,'General Calculation'!$H$22,IF(MONTH(B1245)=5,'General Calculation'!$I$22,IF(MONTH(B1245)=6,'General Calculation'!$J$22,IF(MONTH(B1245)=7,'General Calculation'!$K$22,IF(MONTH(B1245)=8,'General Calculation'!$L$22,IF(MONTH(B1245)=9,'General Calculation'!$M$22,IF(MONTH(B1245)=10,'General Calculation'!$N$22,IF(MONTH(B1245)=11,'General Calculation'!$O$22,IF(MONTH(B1245)=12,'General Calculation'!$P$22,""))))))))))))</f>
        <v>5.4600000000000009</v>
      </c>
      <c r="E1245" t="str">
        <f>IF(C1245="Initial Stage",'Calculation Sheet Crop 1'!$M$6,IF(C1245="Crop Development Phase",'Calculation Sheet Crop 1'!$M$7,IF(C1245="Mid Season",'Calculation Sheet Crop 1'!$M$8,IF(C1245="Late Season Stage",'Calculation Sheet Crop 1'!$M$9,""))))</f>
        <v/>
      </c>
      <c r="F1245">
        <f t="shared" si="248"/>
        <v>0</v>
      </c>
      <c r="P1245">
        <f t="shared" si="249"/>
        <v>0</v>
      </c>
      <c r="Q1245">
        <f t="shared" si="250"/>
        <v>0</v>
      </c>
      <c r="R1245">
        <f t="shared" si="251"/>
        <v>0</v>
      </c>
      <c r="S1245">
        <f t="shared" si="252"/>
        <v>0</v>
      </c>
      <c r="T1245">
        <f t="shared" si="253"/>
        <v>0</v>
      </c>
      <c r="U1245">
        <f t="shared" si="254"/>
        <v>0</v>
      </c>
      <c r="V1245">
        <f t="shared" si="255"/>
        <v>0</v>
      </c>
      <c r="W1245">
        <f t="shared" si="256"/>
        <v>0</v>
      </c>
      <c r="X1245">
        <f t="shared" si="257"/>
        <v>0</v>
      </c>
      <c r="Y1245">
        <f t="shared" si="258"/>
        <v>0</v>
      </c>
      <c r="Z1245">
        <f t="shared" si="259"/>
        <v>0</v>
      </c>
      <c r="AA1245">
        <f t="shared" si="260"/>
        <v>0</v>
      </c>
    </row>
    <row r="1246" spans="2:27">
      <c r="B1246" s="3">
        <v>43975</v>
      </c>
      <c r="C1246" t="str">
        <f>IF(AND(B1246&gt;='Calculation Sheet Crop 1'!$K$6,B1246&lt;='Calculation Sheet Crop 1'!$L$6),"Initial Stage",IF(AND(B1246+1&gt;'Calculation Sheet Crop 1'!$K$7,B1246&lt;='Calculation Sheet Crop 1'!$L$7),"Crop Development Phase",IF(AND(B1246+1&gt;'Calculation Sheet Crop 1'!$K$8,B1246&lt;'Calculation Sheet Crop 1'!$L$8+1),"Mid Season",IF(AND(B1246+1&gt;'Calculation Sheet Crop 1'!$K$9,B1246-1&lt;'Calculation Sheet Crop 1'!$L$9),"Late Season Stage",""))))</f>
        <v/>
      </c>
      <c r="D1246">
        <f>IF(MONTH(B1246)=1,'General Calculation'!$E$22,IF(MONTH(B1246)=2,'General Calculation'!$F$22,IF(MONTH(B1246)=3,'General Calculation'!$G$22,IF(MONTH(B1246)=4,'General Calculation'!$H$22,IF(MONTH(B1246)=5,'General Calculation'!$I$22,IF(MONTH(B1246)=6,'General Calculation'!$J$22,IF(MONTH(B1246)=7,'General Calculation'!$K$22,IF(MONTH(B1246)=8,'General Calculation'!$L$22,IF(MONTH(B1246)=9,'General Calculation'!$M$22,IF(MONTH(B1246)=10,'General Calculation'!$N$22,IF(MONTH(B1246)=11,'General Calculation'!$O$22,IF(MONTH(B1246)=12,'General Calculation'!$P$22,""))))))))))))</f>
        <v>5.4600000000000009</v>
      </c>
      <c r="E1246" t="str">
        <f>IF(C1246="Initial Stage",'Calculation Sheet Crop 1'!$M$6,IF(C1246="Crop Development Phase",'Calculation Sheet Crop 1'!$M$7,IF(C1246="Mid Season",'Calculation Sheet Crop 1'!$M$8,IF(C1246="Late Season Stage",'Calculation Sheet Crop 1'!$M$9,""))))</f>
        <v/>
      </c>
      <c r="F1246">
        <f t="shared" si="248"/>
        <v>0</v>
      </c>
      <c r="P1246">
        <f t="shared" si="249"/>
        <v>0</v>
      </c>
      <c r="Q1246">
        <f t="shared" si="250"/>
        <v>0</v>
      </c>
      <c r="R1246">
        <f t="shared" si="251"/>
        <v>0</v>
      </c>
      <c r="S1246">
        <f t="shared" si="252"/>
        <v>0</v>
      </c>
      <c r="T1246">
        <f t="shared" si="253"/>
        <v>0</v>
      </c>
      <c r="U1246">
        <f t="shared" si="254"/>
        <v>0</v>
      </c>
      <c r="V1246">
        <f t="shared" si="255"/>
        <v>0</v>
      </c>
      <c r="W1246">
        <f t="shared" si="256"/>
        <v>0</v>
      </c>
      <c r="X1246">
        <f t="shared" si="257"/>
        <v>0</v>
      </c>
      <c r="Y1246">
        <f t="shared" si="258"/>
        <v>0</v>
      </c>
      <c r="Z1246">
        <f t="shared" si="259"/>
        <v>0</v>
      </c>
      <c r="AA1246">
        <f t="shared" si="260"/>
        <v>0</v>
      </c>
    </row>
    <row r="1247" spans="2:27">
      <c r="B1247" s="3">
        <v>43976</v>
      </c>
      <c r="C1247" t="str">
        <f>IF(AND(B1247&gt;='Calculation Sheet Crop 1'!$K$6,B1247&lt;='Calculation Sheet Crop 1'!$L$6),"Initial Stage",IF(AND(B1247+1&gt;'Calculation Sheet Crop 1'!$K$7,B1247&lt;='Calculation Sheet Crop 1'!$L$7),"Crop Development Phase",IF(AND(B1247+1&gt;'Calculation Sheet Crop 1'!$K$8,B1247&lt;'Calculation Sheet Crop 1'!$L$8+1),"Mid Season",IF(AND(B1247+1&gt;'Calculation Sheet Crop 1'!$K$9,B1247-1&lt;'Calculation Sheet Crop 1'!$L$9),"Late Season Stage",""))))</f>
        <v/>
      </c>
      <c r="D1247">
        <f>IF(MONTH(B1247)=1,'General Calculation'!$E$22,IF(MONTH(B1247)=2,'General Calculation'!$F$22,IF(MONTH(B1247)=3,'General Calculation'!$G$22,IF(MONTH(B1247)=4,'General Calculation'!$H$22,IF(MONTH(B1247)=5,'General Calculation'!$I$22,IF(MONTH(B1247)=6,'General Calculation'!$J$22,IF(MONTH(B1247)=7,'General Calculation'!$K$22,IF(MONTH(B1247)=8,'General Calculation'!$L$22,IF(MONTH(B1247)=9,'General Calculation'!$M$22,IF(MONTH(B1247)=10,'General Calculation'!$N$22,IF(MONTH(B1247)=11,'General Calculation'!$O$22,IF(MONTH(B1247)=12,'General Calculation'!$P$22,""))))))))))))</f>
        <v>5.4600000000000009</v>
      </c>
      <c r="E1247" t="str">
        <f>IF(C1247="Initial Stage",'Calculation Sheet Crop 1'!$M$6,IF(C1247="Crop Development Phase",'Calculation Sheet Crop 1'!$M$7,IF(C1247="Mid Season",'Calculation Sheet Crop 1'!$M$8,IF(C1247="Late Season Stage",'Calculation Sheet Crop 1'!$M$9,""))))</f>
        <v/>
      </c>
      <c r="F1247">
        <f t="shared" si="248"/>
        <v>0</v>
      </c>
      <c r="P1247">
        <f t="shared" si="249"/>
        <v>0</v>
      </c>
      <c r="Q1247">
        <f t="shared" si="250"/>
        <v>0</v>
      </c>
      <c r="R1247">
        <f t="shared" si="251"/>
        <v>0</v>
      </c>
      <c r="S1247">
        <f t="shared" si="252"/>
        <v>0</v>
      </c>
      <c r="T1247">
        <f t="shared" si="253"/>
        <v>0</v>
      </c>
      <c r="U1247">
        <f t="shared" si="254"/>
        <v>0</v>
      </c>
      <c r="V1247">
        <f t="shared" si="255"/>
        <v>0</v>
      </c>
      <c r="W1247">
        <f t="shared" si="256"/>
        <v>0</v>
      </c>
      <c r="X1247">
        <f t="shared" si="257"/>
        <v>0</v>
      </c>
      <c r="Y1247">
        <f t="shared" si="258"/>
        <v>0</v>
      </c>
      <c r="Z1247">
        <f t="shared" si="259"/>
        <v>0</v>
      </c>
      <c r="AA1247">
        <f t="shared" si="260"/>
        <v>0</v>
      </c>
    </row>
    <row r="1248" spans="2:27">
      <c r="B1248" s="3">
        <v>43977</v>
      </c>
      <c r="C1248" t="str">
        <f>IF(AND(B1248&gt;='Calculation Sheet Crop 1'!$K$6,B1248&lt;='Calculation Sheet Crop 1'!$L$6),"Initial Stage",IF(AND(B1248+1&gt;'Calculation Sheet Crop 1'!$K$7,B1248&lt;='Calculation Sheet Crop 1'!$L$7),"Crop Development Phase",IF(AND(B1248+1&gt;'Calculation Sheet Crop 1'!$K$8,B1248&lt;'Calculation Sheet Crop 1'!$L$8+1),"Mid Season",IF(AND(B1248+1&gt;'Calculation Sheet Crop 1'!$K$9,B1248-1&lt;'Calculation Sheet Crop 1'!$L$9),"Late Season Stage",""))))</f>
        <v/>
      </c>
      <c r="D1248">
        <f>IF(MONTH(B1248)=1,'General Calculation'!$E$22,IF(MONTH(B1248)=2,'General Calculation'!$F$22,IF(MONTH(B1248)=3,'General Calculation'!$G$22,IF(MONTH(B1248)=4,'General Calculation'!$H$22,IF(MONTH(B1248)=5,'General Calculation'!$I$22,IF(MONTH(B1248)=6,'General Calculation'!$J$22,IF(MONTH(B1248)=7,'General Calculation'!$K$22,IF(MONTH(B1248)=8,'General Calculation'!$L$22,IF(MONTH(B1248)=9,'General Calculation'!$M$22,IF(MONTH(B1248)=10,'General Calculation'!$N$22,IF(MONTH(B1248)=11,'General Calculation'!$O$22,IF(MONTH(B1248)=12,'General Calculation'!$P$22,""))))))))))))</f>
        <v>5.4600000000000009</v>
      </c>
      <c r="E1248" t="str">
        <f>IF(C1248="Initial Stage",'Calculation Sheet Crop 1'!$M$6,IF(C1248="Crop Development Phase",'Calculation Sheet Crop 1'!$M$7,IF(C1248="Mid Season",'Calculation Sheet Crop 1'!$M$8,IF(C1248="Late Season Stage",'Calculation Sheet Crop 1'!$M$9,""))))</f>
        <v/>
      </c>
      <c r="F1248">
        <f t="shared" si="248"/>
        <v>0</v>
      </c>
      <c r="P1248">
        <f t="shared" si="249"/>
        <v>0</v>
      </c>
      <c r="Q1248">
        <f t="shared" si="250"/>
        <v>0</v>
      </c>
      <c r="R1248">
        <f t="shared" si="251"/>
        <v>0</v>
      </c>
      <c r="S1248">
        <f t="shared" si="252"/>
        <v>0</v>
      </c>
      <c r="T1248">
        <f t="shared" si="253"/>
        <v>0</v>
      </c>
      <c r="U1248">
        <f t="shared" si="254"/>
        <v>0</v>
      </c>
      <c r="V1248">
        <f t="shared" si="255"/>
        <v>0</v>
      </c>
      <c r="W1248">
        <f t="shared" si="256"/>
        <v>0</v>
      </c>
      <c r="X1248">
        <f t="shared" si="257"/>
        <v>0</v>
      </c>
      <c r="Y1248">
        <f t="shared" si="258"/>
        <v>0</v>
      </c>
      <c r="Z1248">
        <f t="shared" si="259"/>
        <v>0</v>
      </c>
      <c r="AA1248">
        <f t="shared" si="260"/>
        <v>0</v>
      </c>
    </row>
    <row r="1249" spans="2:27">
      <c r="B1249" s="3">
        <v>43978</v>
      </c>
      <c r="C1249" t="str">
        <f>IF(AND(B1249&gt;='Calculation Sheet Crop 1'!$K$6,B1249&lt;='Calculation Sheet Crop 1'!$L$6),"Initial Stage",IF(AND(B1249+1&gt;'Calculation Sheet Crop 1'!$K$7,B1249&lt;='Calculation Sheet Crop 1'!$L$7),"Crop Development Phase",IF(AND(B1249+1&gt;'Calculation Sheet Crop 1'!$K$8,B1249&lt;'Calculation Sheet Crop 1'!$L$8+1),"Mid Season",IF(AND(B1249+1&gt;'Calculation Sheet Crop 1'!$K$9,B1249-1&lt;'Calculation Sheet Crop 1'!$L$9),"Late Season Stage",""))))</f>
        <v/>
      </c>
      <c r="D1249">
        <f>IF(MONTH(B1249)=1,'General Calculation'!$E$22,IF(MONTH(B1249)=2,'General Calculation'!$F$22,IF(MONTH(B1249)=3,'General Calculation'!$G$22,IF(MONTH(B1249)=4,'General Calculation'!$H$22,IF(MONTH(B1249)=5,'General Calculation'!$I$22,IF(MONTH(B1249)=6,'General Calculation'!$J$22,IF(MONTH(B1249)=7,'General Calculation'!$K$22,IF(MONTH(B1249)=8,'General Calculation'!$L$22,IF(MONTH(B1249)=9,'General Calculation'!$M$22,IF(MONTH(B1249)=10,'General Calculation'!$N$22,IF(MONTH(B1249)=11,'General Calculation'!$O$22,IF(MONTH(B1249)=12,'General Calculation'!$P$22,""))))))))))))</f>
        <v>5.4600000000000009</v>
      </c>
      <c r="E1249" t="str">
        <f>IF(C1249="Initial Stage",'Calculation Sheet Crop 1'!$M$6,IF(C1249="Crop Development Phase",'Calculation Sheet Crop 1'!$M$7,IF(C1249="Mid Season",'Calculation Sheet Crop 1'!$M$8,IF(C1249="Late Season Stage",'Calculation Sheet Crop 1'!$M$9,""))))</f>
        <v/>
      </c>
      <c r="F1249">
        <f t="shared" si="248"/>
        <v>0</v>
      </c>
      <c r="P1249">
        <f t="shared" si="249"/>
        <v>0</v>
      </c>
      <c r="Q1249">
        <f t="shared" si="250"/>
        <v>0</v>
      </c>
      <c r="R1249">
        <f t="shared" si="251"/>
        <v>0</v>
      </c>
      <c r="S1249">
        <f t="shared" si="252"/>
        <v>0</v>
      </c>
      <c r="T1249">
        <f t="shared" si="253"/>
        <v>0</v>
      </c>
      <c r="U1249">
        <f t="shared" si="254"/>
        <v>0</v>
      </c>
      <c r="V1249">
        <f t="shared" si="255"/>
        <v>0</v>
      </c>
      <c r="W1249">
        <f t="shared" si="256"/>
        <v>0</v>
      </c>
      <c r="X1249">
        <f t="shared" si="257"/>
        <v>0</v>
      </c>
      <c r="Y1249">
        <f t="shared" si="258"/>
        <v>0</v>
      </c>
      <c r="Z1249">
        <f t="shared" si="259"/>
        <v>0</v>
      </c>
      <c r="AA1249">
        <f t="shared" si="260"/>
        <v>0</v>
      </c>
    </row>
    <row r="1250" spans="2:27">
      <c r="B1250" s="3">
        <v>43979</v>
      </c>
      <c r="C1250" t="str">
        <f>IF(AND(B1250&gt;='Calculation Sheet Crop 1'!$K$6,B1250&lt;='Calculation Sheet Crop 1'!$L$6),"Initial Stage",IF(AND(B1250+1&gt;'Calculation Sheet Crop 1'!$K$7,B1250&lt;='Calculation Sheet Crop 1'!$L$7),"Crop Development Phase",IF(AND(B1250+1&gt;'Calculation Sheet Crop 1'!$K$8,B1250&lt;'Calculation Sheet Crop 1'!$L$8+1),"Mid Season",IF(AND(B1250+1&gt;'Calculation Sheet Crop 1'!$K$9,B1250-1&lt;'Calculation Sheet Crop 1'!$L$9),"Late Season Stage",""))))</f>
        <v/>
      </c>
      <c r="D1250">
        <f>IF(MONTH(B1250)=1,'General Calculation'!$E$22,IF(MONTH(B1250)=2,'General Calculation'!$F$22,IF(MONTH(B1250)=3,'General Calculation'!$G$22,IF(MONTH(B1250)=4,'General Calculation'!$H$22,IF(MONTH(B1250)=5,'General Calculation'!$I$22,IF(MONTH(B1250)=6,'General Calculation'!$J$22,IF(MONTH(B1250)=7,'General Calculation'!$K$22,IF(MONTH(B1250)=8,'General Calculation'!$L$22,IF(MONTH(B1250)=9,'General Calculation'!$M$22,IF(MONTH(B1250)=10,'General Calculation'!$N$22,IF(MONTH(B1250)=11,'General Calculation'!$O$22,IF(MONTH(B1250)=12,'General Calculation'!$P$22,""))))))))))))</f>
        <v>5.4600000000000009</v>
      </c>
      <c r="E1250" t="str">
        <f>IF(C1250="Initial Stage",'Calculation Sheet Crop 1'!$M$6,IF(C1250="Crop Development Phase",'Calculation Sheet Crop 1'!$M$7,IF(C1250="Mid Season",'Calculation Sheet Crop 1'!$M$8,IF(C1250="Late Season Stage",'Calculation Sheet Crop 1'!$M$9,""))))</f>
        <v/>
      </c>
      <c r="F1250">
        <f t="shared" si="248"/>
        <v>0</v>
      </c>
      <c r="P1250">
        <f t="shared" si="249"/>
        <v>0</v>
      </c>
      <c r="Q1250">
        <f t="shared" si="250"/>
        <v>0</v>
      </c>
      <c r="R1250">
        <f t="shared" si="251"/>
        <v>0</v>
      </c>
      <c r="S1250">
        <f t="shared" si="252"/>
        <v>0</v>
      </c>
      <c r="T1250">
        <f t="shared" si="253"/>
        <v>0</v>
      </c>
      <c r="U1250">
        <f t="shared" si="254"/>
        <v>0</v>
      </c>
      <c r="V1250">
        <f t="shared" si="255"/>
        <v>0</v>
      </c>
      <c r="W1250">
        <f t="shared" si="256"/>
        <v>0</v>
      </c>
      <c r="X1250">
        <f t="shared" si="257"/>
        <v>0</v>
      </c>
      <c r="Y1250">
        <f t="shared" si="258"/>
        <v>0</v>
      </c>
      <c r="Z1250">
        <f t="shared" si="259"/>
        <v>0</v>
      </c>
      <c r="AA1250">
        <f t="shared" si="260"/>
        <v>0</v>
      </c>
    </row>
    <row r="1251" spans="2:27">
      <c r="B1251" s="3">
        <v>43980</v>
      </c>
      <c r="C1251" t="str">
        <f>IF(AND(B1251&gt;='Calculation Sheet Crop 1'!$K$6,B1251&lt;='Calculation Sheet Crop 1'!$L$6),"Initial Stage",IF(AND(B1251+1&gt;'Calculation Sheet Crop 1'!$K$7,B1251&lt;='Calculation Sheet Crop 1'!$L$7),"Crop Development Phase",IF(AND(B1251+1&gt;'Calculation Sheet Crop 1'!$K$8,B1251&lt;'Calculation Sheet Crop 1'!$L$8+1),"Mid Season",IF(AND(B1251+1&gt;'Calculation Sheet Crop 1'!$K$9,B1251-1&lt;'Calculation Sheet Crop 1'!$L$9),"Late Season Stage",""))))</f>
        <v/>
      </c>
      <c r="D1251">
        <f>IF(MONTH(B1251)=1,'General Calculation'!$E$22,IF(MONTH(B1251)=2,'General Calculation'!$F$22,IF(MONTH(B1251)=3,'General Calculation'!$G$22,IF(MONTH(B1251)=4,'General Calculation'!$H$22,IF(MONTH(B1251)=5,'General Calculation'!$I$22,IF(MONTH(B1251)=6,'General Calculation'!$J$22,IF(MONTH(B1251)=7,'General Calculation'!$K$22,IF(MONTH(B1251)=8,'General Calculation'!$L$22,IF(MONTH(B1251)=9,'General Calculation'!$M$22,IF(MONTH(B1251)=10,'General Calculation'!$N$22,IF(MONTH(B1251)=11,'General Calculation'!$O$22,IF(MONTH(B1251)=12,'General Calculation'!$P$22,""))))))))))))</f>
        <v>5.4600000000000009</v>
      </c>
      <c r="E1251" t="str">
        <f>IF(C1251="Initial Stage",'Calculation Sheet Crop 1'!$M$6,IF(C1251="Crop Development Phase",'Calculation Sheet Crop 1'!$M$7,IF(C1251="Mid Season",'Calculation Sheet Crop 1'!$M$8,IF(C1251="Late Season Stage",'Calculation Sheet Crop 1'!$M$9,""))))</f>
        <v/>
      </c>
      <c r="F1251">
        <f t="shared" si="248"/>
        <v>0</v>
      </c>
      <c r="P1251">
        <f t="shared" si="249"/>
        <v>0</v>
      </c>
      <c r="Q1251">
        <f t="shared" si="250"/>
        <v>0</v>
      </c>
      <c r="R1251">
        <f t="shared" si="251"/>
        <v>0</v>
      </c>
      <c r="S1251">
        <f t="shared" si="252"/>
        <v>0</v>
      </c>
      <c r="T1251">
        <f t="shared" si="253"/>
        <v>0</v>
      </c>
      <c r="U1251">
        <f t="shared" si="254"/>
        <v>0</v>
      </c>
      <c r="V1251">
        <f t="shared" si="255"/>
        <v>0</v>
      </c>
      <c r="W1251">
        <f t="shared" si="256"/>
        <v>0</v>
      </c>
      <c r="X1251">
        <f t="shared" si="257"/>
        <v>0</v>
      </c>
      <c r="Y1251">
        <f t="shared" si="258"/>
        <v>0</v>
      </c>
      <c r="Z1251">
        <f t="shared" si="259"/>
        <v>0</v>
      </c>
      <c r="AA1251">
        <f t="shared" si="260"/>
        <v>0</v>
      </c>
    </row>
    <row r="1252" spans="2:27">
      <c r="B1252" s="3">
        <v>43981</v>
      </c>
      <c r="C1252" t="str">
        <f>IF(AND(B1252&gt;='Calculation Sheet Crop 1'!$K$6,B1252&lt;='Calculation Sheet Crop 1'!$L$6),"Initial Stage",IF(AND(B1252+1&gt;'Calculation Sheet Crop 1'!$K$7,B1252&lt;='Calculation Sheet Crop 1'!$L$7),"Crop Development Phase",IF(AND(B1252+1&gt;'Calculation Sheet Crop 1'!$K$8,B1252&lt;'Calculation Sheet Crop 1'!$L$8+1),"Mid Season",IF(AND(B1252+1&gt;'Calculation Sheet Crop 1'!$K$9,B1252-1&lt;'Calculation Sheet Crop 1'!$L$9),"Late Season Stage",""))))</f>
        <v/>
      </c>
      <c r="D1252">
        <f>IF(MONTH(B1252)=1,'General Calculation'!$E$22,IF(MONTH(B1252)=2,'General Calculation'!$F$22,IF(MONTH(B1252)=3,'General Calculation'!$G$22,IF(MONTH(B1252)=4,'General Calculation'!$H$22,IF(MONTH(B1252)=5,'General Calculation'!$I$22,IF(MONTH(B1252)=6,'General Calculation'!$J$22,IF(MONTH(B1252)=7,'General Calculation'!$K$22,IF(MONTH(B1252)=8,'General Calculation'!$L$22,IF(MONTH(B1252)=9,'General Calculation'!$M$22,IF(MONTH(B1252)=10,'General Calculation'!$N$22,IF(MONTH(B1252)=11,'General Calculation'!$O$22,IF(MONTH(B1252)=12,'General Calculation'!$P$22,""))))))))))))</f>
        <v>5.4600000000000009</v>
      </c>
      <c r="E1252" t="str">
        <f>IF(C1252="Initial Stage",'Calculation Sheet Crop 1'!$M$6,IF(C1252="Crop Development Phase",'Calculation Sheet Crop 1'!$M$7,IF(C1252="Mid Season",'Calculation Sheet Crop 1'!$M$8,IF(C1252="Late Season Stage",'Calculation Sheet Crop 1'!$M$9,""))))</f>
        <v/>
      </c>
      <c r="F1252">
        <f t="shared" si="248"/>
        <v>0</v>
      </c>
      <c r="P1252">
        <f t="shared" si="249"/>
        <v>0</v>
      </c>
      <c r="Q1252">
        <f t="shared" si="250"/>
        <v>0</v>
      </c>
      <c r="R1252">
        <f t="shared" si="251"/>
        <v>0</v>
      </c>
      <c r="S1252">
        <f t="shared" si="252"/>
        <v>0</v>
      </c>
      <c r="T1252">
        <f t="shared" si="253"/>
        <v>0</v>
      </c>
      <c r="U1252">
        <f t="shared" si="254"/>
        <v>0</v>
      </c>
      <c r="V1252">
        <f t="shared" si="255"/>
        <v>0</v>
      </c>
      <c r="W1252">
        <f t="shared" si="256"/>
        <v>0</v>
      </c>
      <c r="X1252">
        <f t="shared" si="257"/>
        <v>0</v>
      </c>
      <c r="Y1252">
        <f t="shared" si="258"/>
        <v>0</v>
      </c>
      <c r="Z1252">
        <f t="shared" si="259"/>
        <v>0</v>
      </c>
      <c r="AA1252">
        <f t="shared" si="260"/>
        <v>0</v>
      </c>
    </row>
    <row r="1253" spans="2:27">
      <c r="B1253" s="3">
        <v>43982</v>
      </c>
      <c r="C1253" t="str">
        <f>IF(AND(B1253&gt;='Calculation Sheet Crop 1'!$K$6,B1253&lt;='Calculation Sheet Crop 1'!$L$6),"Initial Stage",IF(AND(B1253+1&gt;'Calculation Sheet Crop 1'!$K$7,B1253&lt;='Calculation Sheet Crop 1'!$L$7),"Crop Development Phase",IF(AND(B1253+1&gt;'Calculation Sheet Crop 1'!$K$8,B1253&lt;'Calculation Sheet Crop 1'!$L$8+1),"Mid Season",IF(AND(B1253+1&gt;'Calculation Sheet Crop 1'!$K$9,B1253-1&lt;'Calculation Sheet Crop 1'!$L$9),"Late Season Stage",""))))</f>
        <v/>
      </c>
      <c r="D1253">
        <f>IF(MONTH(B1253)=1,'General Calculation'!$E$22,IF(MONTH(B1253)=2,'General Calculation'!$F$22,IF(MONTH(B1253)=3,'General Calculation'!$G$22,IF(MONTH(B1253)=4,'General Calculation'!$H$22,IF(MONTH(B1253)=5,'General Calculation'!$I$22,IF(MONTH(B1253)=6,'General Calculation'!$J$22,IF(MONTH(B1253)=7,'General Calculation'!$K$22,IF(MONTH(B1253)=8,'General Calculation'!$L$22,IF(MONTH(B1253)=9,'General Calculation'!$M$22,IF(MONTH(B1253)=10,'General Calculation'!$N$22,IF(MONTH(B1253)=11,'General Calculation'!$O$22,IF(MONTH(B1253)=12,'General Calculation'!$P$22,""))))))))))))</f>
        <v>5.4600000000000009</v>
      </c>
      <c r="E1253" t="str">
        <f>IF(C1253="Initial Stage",'Calculation Sheet Crop 1'!$M$6,IF(C1253="Crop Development Phase",'Calculation Sheet Crop 1'!$M$7,IF(C1253="Mid Season",'Calculation Sheet Crop 1'!$M$8,IF(C1253="Late Season Stage",'Calculation Sheet Crop 1'!$M$9,""))))</f>
        <v/>
      </c>
      <c r="F1253">
        <f t="shared" si="248"/>
        <v>0</v>
      </c>
      <c r="P1253">
        <f t="shared" si="249"/>
        <v>0</v>
      </c>
      <c r="Q1253">
        <f t="shared" si="250"/>
        <v>0</v>
      </c>
      <c r="R1253">
        <f t="shared" si="251"/>
        <v>0</v>
      </c>
      <c r="S1253">
        <f t="shared" si="252"/>
        <v>0</v>
      </c>
      <c r="T1253">
        <f t="shared" si="253"/>
        <v>0</v>
      </c>
      <c r="U1253">
        <f t="shared" si="254"/>
        <v>0</v>
      </c>
      <c r="V1253">
        <f t="shared" si="255"/>
        <v>0</v>
      </c>
      <c r="W1253">
        <f t="shared" si="256"/>
        <v>0</v>
      </c>
      <c r="X1253">
        <f t="shared" si="257"/>
        <v>0</v>
      </c>
      <c r="Y1253">
        <f t="shared" si="258"/>
        <v>0</v>
      </c>
      <c r="Z1253">
        <f t="shared" si="259"/>
        <v>0</v>
      </c>
      <c r="AA1253">
        <f t="shared" si="260"/>
        <v>0</v>
      </c>
    </row>
    <row r="1254" spans="2:27">
      <c r="B1254" s="3">
        <v>43983</v>
      </c>
      <c r="C1254" t="str">
        <f>IF(AND(B1254&gt;='Calculation Sheet Crop 1'!$K$6,B1254&lt;='Calculation Sheet Crop 1'!$L$6),"Initial Stage",IF(AND(B1254+1&gt;'Calculation Sheet Crop 1'!$K$7,B1254&lt;='Calculation Sheet Crop 1'!$L$7),"Crop Development Phase",IF(AND(B1254+1&gt;'Calculation Sheet Crop 1'!$K$8,B1254&lt;'Calculation Sheet Crop 1'!$L$8+1),"Mid Season",IF(AND(B1254+1&gt;'Calculation Sheet Crop 1'!$K$9,B1254-1&lt;'Calculation Sheet Crop 1'!$L$9),"Late Season Stage",""))))</f>
        <v/>
      </c>
      <c r="D1254">
        <f>IF(MONTH(B1254)=1,'General Calculation'!$E$22,IF(MONTH(B1254)=2,'General Calculation'!$F$22,IF(MONTH(B1254)=3,'General Calculation'!$G$22,IF(MONTH(B1254)=4,'General Calculation'!$H$22,IF(MONTH(B1254)=5,'General Calculation'!$I$22,IF(MONTH(B1254)=6,'General Calculation'!$J$22,IF(MONTH(B1254)=7,'General Calculation'!$K$22,IF(MONTH(B1254)=8,'General Calculation'!$L$22,IF(MONTH(B1254)=9,'General Calculation'!$M$22,IF(MONTH(B1254)=10,'General Calculation'!$N$22,IF(MONTH(B1254)=11,'General Calculation'!$O$22,IF(MONTH(B1254)=12,'General Calculation'!$P$22,""))))))))))))</f>
        <v>5.3881999999999994</v>
      </c>
      <c r="E1254" t="str">
        <f>IF(C1254="Initial Stage",'Calculation Sheet Crop 1'!$M$6,IF(C1254="Crop Development Phase",'Calculation Sheet Crop 1'!$M$7,IF(C1254="Mid Season",'Calculation Sheet Crop 1'!$M$8,IF(C1254="Late Season Stage",'Calculation Sheet Crop 1'!$M$9,""))))</f>
        <v/>
      </c>
      <c r="F1254">
        <f t="shared" si="248"/>
        <v>0</v>
      </c>
      <c r="P1254">
        <f t="shared" si="249"/>
        <v>0</v>
      </c>
      <c r="Q1254">
        <f t="shared" si="250"/>
        <v>0</v>
      </c>
      <c r="R1254">
        <f t="shared" si="251"/>
        <v>0</v>
      </c>
      <c r="S1254">
        <f t="shared" si="252"/>
        <v>0</v>
      </c>
      <c r="T1254">
        <f t="shared" si="253"/>
        <v>0</v>
      </c>
      <c r="U1254">
        <f t="shared" si="254"/>
        <v>0</v>
      </c>
      <c r="V1254">
        <f t="shared" si="255"/>
        <v>0</v>
      </c>
      <c r="W1254">
        <f t="shared" si="256"/>
        <v>0</v>
      </c>
      <c r="X1254">
        <f t="shared" si="257"/>
        <v>0</v>
      </c>
      <c r="Y1254">
        <f t="shared" si="258"/>
        <v>0</v>
      </c>
      <c r="Z1254">
        <f t="shared" si="259"/>
        <v>0</v>
      </c>
      <c r="AA1254">
        <f t="shared" si="260"/>
        <v>0</v>
      </c>
    </row>
    <row r="1255" spans="2:27">
      <c r="B1255" s="3">
        <v>43984</v>
      </c>
      <c r="C1255" t="str">
        <f>IF(AND(B1255&gt;='Calculation Sheet Crop 1'!$K$6,B1255&lt;='Calculation Sheet Crop 1'!$L$6),"Initial Stage",IF(AND(B1255+1&gt;'Calculation Sheet Crop 1'!$K$7,B1255&lt;='Calculation Sheet Crop 1'!$L$7),"Crop Development Phase",IF(AND(B1255+1&gt;'Calculation Sheet Crop 1'!$K$8,B1255&lt;'Calculation Sheet Crop 1'!$L$8+1),"Mid Season",IF(AND(B1255+1&gt;'Calculation Sheet Crop 1'!$K$9,B1255-1&lt;'Calculation Sheet Crop 1'!$L$9),"Late Season Stage",""))))</f>
        <v/>
      </c>
      <c r="D1255">
        <f>IF(MONTH(B1255)=1,'General Calculation'!$E$22,IF(MONTH(B1255)=2,'General Calculation'!$F$22,IF(MONTH(B1255)=3,'General Calculation'!$G$22,IF(MONTH(B1255)=4,'General Calculation'!$H$22,IF(MONTH(B1255)=5,'General Calculation'!$I$22,IF(MONTH(B1255)=6,'General Calculation'!$J$22,IF(MONTH(B1255)=7,'General Calculation'!$K$22,IF(MONTH(B1255)=8,'General Calculation'!$L$22,IF(MONTH(B1255)=9,'General Calculation'!$M$22,IF(MONTH(B1255)=10,'General Calculation'!$N$22,IF(MONTH(B1255)=11,'General Calculation'!$O$22,IF(MONTH(B1255)=12,'General Calculation'!$P$22,""))))))))))))</f>
        <v>5.3881999999999994</v>
      </c>
      <c r="E1255" t="str">
        <f>IF(C1255="Initial Stage",'Calculation Sheet Crop 1'!$M$6,IF(C1255="Crop Development Phase",'Calculation Sheet Crop 1'!$M$7,IF(C1255="Mid Season",'Calculation Sheet Crop 1'!$M$8,IF(C1255="Late Season Stage",'Calculation Sheet Crop 1'!$M$9,""))))</f>
        <v/>
      </c>
      <c r="F1255">
        <f t="shared" si="248"/>
        <v>0</v>
      </c>
      <c r="P1255">
        <f t="shared" si="249"/>
        <v>0</v>
      </c>
      <c r="Q1255">
        <f t="shared" si="250"/>
        <v>0</v>
      </c>
      <c r="R1255">
        <f t="shared" si="251"/>
        <v>0</v>
      </c>
      <c r="S1255">
        <f t="shared" si="252"/>
        <v>0</v>
      </c>
      <c r="T1255">
        <f t="shared" si="253"/>
        <v>0</v>
      </c>
      <c r="U1255">
        <f t="shared" si="254"/>
        <v>0</v>
      </c>
      <c r="V1255">
        <f t="shared" si="255"/>
        <v>0</v>
      </c>
      <c r="W1255">
        <f t="shared" si="256"/>
        <v>0</v>
      </c>
      <c r="X1255">
        <f t="shared" si="257"/>
        <v>0</v>
      </c>
      <c r="Y1255">
        <f t="shared" si="258"/>
        <v>0</v>
      </c>
      <c r="Z1255">
        <f t="shared" si="259"/>
        <v>0</v>
      </c>
      <c r="AA1255">
        <f t="shared" si="260"/>
        <v>0</v>
      </c>
    </row>
    <row r="1256" spans="2:27">
      <c r="B1256" s="3">
        <v>43985</v>
      </c>
      <c r="C1256" t="str">
        <f>IF(AND(B1256&gt;='Calculation Sheet Crop 1'!$K$6,B1256&lt;='Calculation Sheet Crop 1'!$L$6),"Initial Stage",IF(AND(B1256+1&gt;'Calculation Sheet Crop 1'!$K$7,B1256&lt;='Calculation Sheet Crop 1'!$L$7),"Crop Development Phase",IF(AND(B1256+1&gt;'Calculation Sheet Crop 1'!$K$8,B1256&lt;'Calculation Sheet Crop 1'!$L$8+1),"Mid Season",IF(AND(B1256+1&gt;'Calculation Sheet Crop 1'!$K$9,B1256-1&lt;'Calculation Sheet Crop 1'!$L$9),"Late Season Stage",""))))</f>
        <v/>
      </c>
      <c r="D1256">
        <f>IF(MONTH(B1256)=1,'General Calculation'!$E$22,IF(MONTH(B1256)=2,'General Calculation'!$F$22,IF(MONTH(B1256)=3,'General Calculation'!$G$22,IF(MONTH(B1256)=4,'General Calculation'!$H$22,IF(MONTH(B1256)=5,'General Calculation'!$I$22,IF(MONTH(B1256)=6,'General Calculation'!$J$22,IF(MONTH(B1256)=7,'General Calculation'!$K$22,IF(MONTH(B1256)=8,'General Calculation'!$L$22,IF(MONTH(B1256)=9,'General Calculation'!$M$22,IF(MONTH(B1256)=10,'General Calculation'!$N$22,IF(MONTH(B1256)=11,'General Calculation'!$O$22,IF(MONTH(B1256)=12,'General Calculation'!$P$22,""))))))))))))</f>
        <v>5.3881999999999994</v>
      </c>
      <c r="E1256" t="str">
        <f>IF(C1256="Initial Stage",'Calculation Sheet Crop 1'!$M$6,IF(C1256="Crop Development Phase",'Calculation Sheet Crop 1'!$M$7,IF(C1256="Mid Season",'Calculation Sheet Crop 1'!$M$8,IF(C1256="Late Season Stage",'Calculation Sheet Crop 1'!$M$9,""))))</f>
        <v/>
      </c>
      <c r="F1256">
        <f t="shared" si="248"/>
        <v>0</v>
      </c>
      <c r="P1256">
        <f t="shared" si="249"/>
        <v>0</v>
      </c>
      <c r="Q1256">
        <f t="shared" si="250"/>
        <v>0</v>
      </c>
      <c r="R1256">
        <f t="shared" si="251"/>
        <v>0</v>
      </c>
      <c r="S1256">
        <f t="shared" si="252"/>
        <v>0</v>
      </c>
      <c r="T1256">
        <f t="shared" si="253"/>
        <v>0</v>
      </c>
      <c r="U1256">
        <f t="shared" si="254"/>
        <v>0</v>
      </c>
      <c r="V1256">
        <f t="shared" si="255"/>
        <v>0</v>
      </c>
      <c r="W1256">
        <f t="shared" si="256"/>
        <v>0</v>
      </c>
      <c r="X1256">
        <f t="shared" si="257"/>
        <v>0</v>
      </c>
      <c r="Y1256">
        <f t="shared" si="258"/>
        <v>0</v>
      </c>
      <c r="Z1256">
        <f t="shared" si="259"/>
        <v>0</v>
      </c>
      <c r="AA1256">
        <f t="shared" si="260"/>
        <v>0</v>
      </c>
    </row>
    <row r="1257" spans="2:27">
      <c r="B1257" s="3">
        <v>43986</v>
      </c>
      <c r="C1257" t="str">
        <f>IF(AND(B1257&gt;='Calculation Sheet Crop 1'!$K$6,B1257&lt;='Calculation Sheet Crop 1'!$L$6),"Initial Stage",IF(AND(B1257+1&gt;'Calculation Sheet Crop 1'!$K$7,B1257&lt;='Calculation Sheet Crop 1'!$L$7),"Crop Development Phase",IF(AND(B1257+1&gt;'Calculation Sheet Crop 1'!$K$8,B1257&lt;'Calculation Sheet Crop 1'!$L$8+1),"Mid Season",IF(AND(B1257+1&gt;'Calculation Sheet Crop 1'!$K$9,B1257-1&lt;'Calculation Sheet Crop 1'!$L$9),"Late Season Stage",""))))</f>
        <v/>
      </c>
      <c r="D1257">
        <f>IF(MONTH(B1257)=1,'General Calculation'!$E$22,IF(MONTH(B1257)=2,'General Calculation'!$F$22,IF(MONTH(B1257)=3,'General Calculation'!$G$22,IF(MONTH(B1257)=4,'General Calculation'!$H$22,IF(MONTH(B1257)=5,'General Calculation'!$I$22,IF(MONTH(B1257)=6,'General Calculation'!$J$22,IF(MONTH(B1257)=7,'General Calculation'!$K$22,IF(MONTH(B1257)=8,'General Calculation'!$L$22,IF(MONTH(B1257)=9,'General Calculation'!$M$22,IF(MONTH(B1257)=10,'General Calculation'!$N$22,IF(MONTH(B1257)=11,'General Calculation'!$O$22,IF(MONTH(B1257)=12,'General Calculation'!$P$22,""))))))))))))</f>
        <v>5.3881999999999994</v>
      </c>
      <c r="E1257" t="str">
        <f>IF(C1257="Initial Stage",'Calculation Sheet Crop 1'!$M$6,IF(C1257="Crop Development Phase",'Calculation Sheet Crop 1'!$M$7,IF(C1257="Mid Season",'Calculation Sheet Crop 1'!$M$8,IF(C1257="Late Season Stage",'Calculation Sheet Crop 1'!$M$9,""))))</f>
        <v/>
      </c>
      <c r="F1257">
        <f t="shared" si="248"/>
        <v>0</v>
      </c>
      <c r="P1257">
        <f t="shared" si="249"/>
        <v>0</v>
      </c>
      <c r="Q1257">
        <f t="shared" si="250"/>
        <v>0</v>
      </c>
      <c r="R1257">
        <f t="shared" si="251"/>
        <v>0</v>
      </c>
      <c r="S1257">
        <f t="shared" si="252"/>
        <v>0</v>
      </c>
      <c r="T1257">
        <f t="shared" si="253"/>
        <v>0</v>
      </c>
      <c r="U1257">
        <f t="shared" si="254"/>
        <v>0</v>
      </c>
      <c r="V1257">
        <f t="shared" si="255"/>
        <v>0</v>
      </c>
      <c r="W1257">
        <f t="shared" si="256"/>
        <v>0</v>
      </c>
      <c r="X1257">
        <f t="shared" si="257"/>
        <v>0</v>
      </c>
      <c r="Y1257">
        <f t="shared" si="258"/>
        <v>0</v>
      </c>
      <c r="Z1257">
        <f t="shared" si="259"/>
        <v>0</v>
      </c>
      <c r="AA1257">
        <f t="shared" si="260"/>
        <v>0</v>
      </c>
    </row>
    <row r="1258" spans="2:27">
      <c r="B1258" s="3">
        <v>43987</v>
      </c>
      <c r="C1258" t="str">
        <f>IF(AND(B1258&gt;='Calculation Sheet Crop 1'!$K$6,B1258&lt;='Calculation Sheet Crop 1'!$L$6),"Initial Stage",IF(AND(B1258+1&gt;'Calculation Sheet Crop 1'!$K$7,B1258&lt;='Calculation Sheet Crop 1'!$L$7),"Crop Development Phase",IF(AND(B1258+1&gt;'Calculation Sheet Crop 1'!$K$8,B1258&lt;'Calculation Sheet Crop 1'!$L$8+1),"Mid Season",IF(AND(B1258+1&gt;'Calculation Sheet Crop 1'!$K$9,B1258-1&lt;'Calculation Sheet Crop 1'!$L$9),"Late Season Stage",""))))</f>
        <v/>
      </c>
      <c r="D1258">
        <f>IF(MONTH(B1258)=1,'General Calculation'!$E$22,IF(MONTH(B1258)=2,'General Calculation'!$F$22,IF(MONTH(B1258)=3,'General Calculation'!$G$22,IF(MONTH(B1258)=4,'General Calculation'!$H$22,IF(MONTH(B1258)=5,'General Calculation'!$I$22,IF(MONTH(B1258)=6,'General Calculation'!$J$22,IF(MONTH(B1258)=7,'General Calculation'!$K$22,IF(MONTH(B1258)=8,'General Calculation'!$L$22,IF(MONTH(B1258)=9,'General Calculation'!$M$22,IF(MONTH(B1258)=10,'General Calculation'!$N$22,IF(MONTH(B1258)=11,'General Calculation'!$O$22,IF(MONTH(B1258)=12,'General Calculation'!$P$22,""))))))))))))</f>
        <v>5.3881999999999994</v>
      </c>
      <c r="E1258" t="str">
        <f>IF(C1258="Initial Stage",'Calculation Sheet Crop 1'!$M$6,IF(C1258="Crop Development Phase",'Calculation Sheet Crop 1'!$M$7,IF(C1258="Mid Season",'Calculation Sheet Crop 1'!$M$8,IF(C1258="Late Season Stage",'Calculation Sheet Crop 1'!$M$9,""))))</f>
        <v/>
      </c>
      <c r="F1258">
        <f t="shared" si="248"/>
        <v>0</v>
      </c>
      <c r="P1258">
        <f t="shared" si="249"/>
        <v>0</v>
      </c>
      <c r="Q1258">
        <f t="shared" si="250"/>
        <v>0</v>
      </c>
      <c r="R1258">
        <f t="shared" si="251"/>
        <v>0</v>
      </c>
      <c r="S1258">
        <f t="shared" si="252"/>
        <v>0</v>
      </c>
      <c r="T1258">
        <f t="shared" si="253"/>
        <v>0</v>
      </c>
      <c r="U1258">
        <f t="shared" si="254"/>
        <v>0</v>
      </c>
      <c r="V1258">
        <f t="shared" si="255"/>
        <v>0</v>
      </c>
      <c r="W1258">
        <f t="shared" si="256"/>
        <v>0</v>
      </c>
      <c r="X1258">
        <f t="shared" si="257"/>
        <v>0</v>
      </c>
      <c r="Y1258">
        <f t="shared" si="258"/>
        <v>0</v>
      </c>
      <c r="Z1258">
        <f t="shared" si="259"/>
        <v>0</v>
      </c>
      <c r="AA1258">
        <f t="shared" si="260"/>
        <v>0</v>
      </c>
    </row>
    <row r="1259" spans="2:27">
      <c r="B1259" s="3">
        <v>43988</v>
      </c>
      <c r="C1259" t="str">
        <f>IF(AND(B1259&gt;='Calculation Sheet Crop 1'!$K$6,B1259&lt;='Calculation Sheet Crop 1'!$L$6),"Initial Stage",IF(AND(B1259+1&gt;'Calculation Sheet Crop 1'!$K$7,B1259&lt;='Calculation Sheet Crop 1'!$L$7),"Crop Development Phase",IF(AND(B1259+1&gt;'Calculation Sheet Crop 1'!$K$8,B1259&lt;'Calculation Sheet Crop 1'!$L$8+1),"Mid Season",IF(AND(B1259+1&gt;'Calculation Sheet Crop 1'!$K$9,B1259-1&lt;'Calculation Sheet Crop 1'!$L$9),"Late Season Stage",""))))</f>
        <v/>
      </c>
      <c r="D1259">
        <f>IF(MONTH(B1259)=1,'General Calculation'!$E$22,IF(MONTH(B1259)=2,'General Calculation'!$F$22,IF(MONTH(B1259)=3,'General Calculation'!$G$22,IF(MONTH(B1259)=4,'General Calculation'!$H$22,IF(MONTH(B1259)=5,'General Calculation'!$I$22,IF(MONTH(B1259)=6,'General Calculation'!$J$22,IF(MONTH(B1259)=7,'General Calculation'!$K$22,IF(MONTH(B1259)=8,'General Calculation'!$L$22,IF(MONTH(B1259)=9,'General Calculation'!$M$22,IF(MONTH(B1259)=10,'General Calculation'!$N$22,IF(MONTH(B1259)=11,'General Calculation'!$O$22,IF(MONTH(B1259)=12,'General Calculation'!$P$22,""))))))))))))</f>
        <v>5.3881999999999994</v>
      </c>
      <c r="E1259" t="str">
        <f>IF(C1259="Initial Stage",'Calculation Sheet Crop 1'!$M$6,IF(C1259="Crop Development Phase",'Calculation Sheet Crop 1'!$M$7,IF(C1259="Mid Season",'Calculation Sheet Crop 1'!$M$8,IF(C1259="Late Season Stage",'Calculation Sheet Crop 1'!$M$9,""))))</f>
        <v/>
      </c>
      <c r="F1259">
        <f t="shared" si="248"/>
        <v>0</v>
      </c>
      <c r="P1259">
        <f t="shared" si="249"/>
        <v>0</v>
      </c>
      <c r="Q1259">
        <f t="shared" si="250"/>
        <v>0</v>
      </c>
      <c r="R1259">
        <f t="shared" si="251"/>
        <v>0</v>
      </c>
      <c r="S1259">
        <f t="shared" si="252"/>
        <v>0</v>
      </c>
      <c r="T1259">
        <f t="shared" si="253"/>
        <v>0</v>
      </c>
      <c r="U1259">
        <f t="shared" si="254"/>
        <v>0</v>
      </c>
      <c r="V1259">
        <f t="shared" si="255"/>
        <v>0</v>
      </c>
      <c r="W1259">
        <f t="shared" si="256"/>
        <v>0</v>
      </c>
      <c r="X1259">
        <f t="shared" si="257"/>
        <v>0</v>
      </c>
      <c r="Y1259">
        <f t="shared" si="258"/>
        <v>0</v>
      </c>
      <c r="Z1259">
        <f t="shared" si="259"/>
        <v>0</v>
      </c>
      <c r="AA1259">
        <f t="shared" si="260"/>
        <v>0</v>
      </c>
    </row>
    <row r="1260" spans="2:27">
      <c r="B1260" s="3">
        <v>43989</v>
      </c>
      <c r="C1260" t="str">
        <f>IF(AND(B1260&gt;='Calculation Sheet Crop 1'!$K$6,B1260&lt;='Calculation Sheet Crop 1'!$L$6),"Initial Stage",IF(AND(B1260+1&gt;'Calculation Sheet Crop 1'!$K$7,B1260&lt;='Calculation Sheet Crop 1'!$L$7),"Crop Development Phase",IF(AND(B1260+1&gt;'Calculation Sheet Crop 1'!$K$8,B1260&lt;'Calculation Sheet Crop 1'!$L$8+1),"Mid Season",IF(AND(B1260+1&gt;'Calculation Sheet Crop 1'!$K$9,B1260-1&lt;'Calculation Sheet Crop 1'!$L$9),"Late Season Stage",""))))</f>
        <v/>
      </c>
      <c r="D1260">
        <f>IF(MONTH(B1260)=1,'General Calculation'!$E$22,IF(MONTH(B1260)=2,'General Calculation'!$F$22,IF(MONTH(B1260)=3,'General Calculation'!$G$22,IF(MONTH(B1260)=4,'General Calculation'!$H$22,IF(MONTH(B1260)=5,'General Calculation'!$I$22,IF(MONTH(B1260)=6,'General Calculation'!$J$22,IF(MONTH(B1260)=7,'General Calculation'!$K$22,IF(MONTH(B1260)=8,'General Calculation'!$L$22,IF(MONTH(B1260)=9,'General Calculation'!$M$22,IF(MONTH(B1260)=10,'General Calculation'!$N$22,IF(MONTH(B1260)=11,'General Calculation'!$O$22,IF(MONTH(B1260)=12,'General Calculation'!$P$22,""))))))))))))</f>
        <v>5.3881999999999994</v>
      </c>
      <c r="E1260" t="str">
        <f>IF(C1260="Initial Stage",'Calculation Sheet Crop 1'!$M$6,IF(C1260="Crop Development Phase",'Calculation Sheet Crop 1'!$M$7,IF(C1260="Mid Season",'Calculation Sheet Crop 1'!$M$8,IF(C1260="Late Season Stage",'Calculation Sheet Crop 1'!$M$9,""))))</f>
        <v/>
      </c>
      <c r="F1260">
        <f t="shared" si="248"/>
        <v>0</v>
      </c>
      <c r="P1260">
        <f t="shared" si="249"/>
        <v>0</v>
      </c>
      <c r="Q1260">
        <f t="shared" si="250"/>
        <v>0</v>
      </c>
      <c r="R1260">
        <f t="shared" si="251"/>
        <v>0</v>
      </c>
      <c r="S1260">
        <f t="shared" si="252"/>
        <v>0</v>
      </c>
      <c r="T1260">
        <f t="shared" si="253"/>
        <v>0</v>
      </c>
      <c r="U1260">
        <f t="shared" si="254"/>
        <v>0</v>
      </c>
      <c r="V1260">
        <f t="shared" si="255"/>
        <v>0</v>
      </c>
      <c r="W1260">
        <f t="shared" si="256"/>
        <v>0</v>
      </c>
      <c r="X1260">
        <f t="shared" si="257"/>
        <v>0</v>
      </c>
      <c r="Y1260">
        <f t="shared" si="258"/>
        <v>0</v>
      </c>
      <c r="Z1260">
        <f t="shared" si="259"/>
        <v>0</v>
      </c>
      <c r="AA1260">
        <f t="shared" si="260"/>
        <v>0</v>
      </c>
    </row>
    <row r="1261" spans="2:27">
      <c r="B1261" s="3">
        <v>43990</v>
      </c>
      <c r="C1261" t="str">
        <f>IF(AND(B1261&gt;='Calculation Sheet Crop 1'!$K$6,B1261&lt;='Calculation Sheet Crop 1'!$L$6),"Initial Stage",IF(AND(B1261+1&gt;'Calculation Sheet Crop 1'!$K$7,B1261&lt;='Calculation Sheet Crop 1'!$L$7),"Crop Development Phase",IF(AND(B1261+1&gt;'Calculation Sheet Crop 1'!$K$8,B1261&lt;'Calculation Sheet Crop 1'!$L$8+1),"Mid Season",IF(AND(B1261+1&gt;'Calculation Sheet Crop 1'!$K$9,B1261-1&lt;'Calculation Sheet Crop 1'!$L$9),"Late Season Stage",""))))</f>
        <v/>
      </c>
      <c r="D1261">
        <f>IF(MONTH(B1261)=1,'General Calculation'!$E$22,IF(MONTH(B1261)=2,'General Calculation'!$F$22,IF(MONTH(B1261)=3,'General Calculation'!$G$22,IF(MONTH(B1261)=4,'General Calculation'!$H$22,IF(MONTH(B1261)=5,'General Calculation'!$I$22,IF(MONTH(B1261)=6,'General Calculation'!$J$22,IF(MONTH(B1261)=7,'General Calculation'!$K$22,IF(MONTH(B1261)=8,'General Calculation'!$L$22,IF(MONTH(B1261)=9,'General Calculation'!$M$22,IF(MONTH(B1261)=10,'General Calculation'!$N$22,IF(MONTH(B1261)=11,'General Calculation'!$O$22,IF(MONTH(B1261)=12,'General Calculation'!$P$22,""))))))))))))</f>
        <v>5.3881999999999994</v>
      </c>
      <c r="E1261" t="str">
        <f>IF(C1261="Initial Stage",'Calculation Sheet Crop 1'!$M$6,IF(C1261="Crop Development Phase",'Calculation Sheet Crop 1'!$M$7,IF(C1261="Mid Season",'Calculation Sheet Crop 1'!$M$8,IF(C1261="Late Season Stage",'Calculation Sheet Crop 1'!$M$9,""))))</f>
        <v/>
      </c>
      <c r="F1261">
        <f t="shared" si="248"/>
        <v>0</v>
      </c>
      <c r="P1261">
        <f t="shared" si="249"/>
        <v>0</v>
      </c>
      <c r="Q1261">
        <f t="shared" si="250"/>
        <v>0</v>
      </c>
      <c r="R1261">
        <f t="shared" si="251"/>
        <v>0</v>
      </c>
      <c r="S1261">
        <f t="shared" si="252"/>
        <v>0</v>
      </c>
      <c r="T1261">
        <f t="shared" si="253"/>
        <v>0</v>
      </c>
      <c r="U1261">
        <f t="shared" si="254"/>
        <v>0</v>
      </c>
      <c r="V1261">
        <f t="shared" si="255"/>
        <v>0</v>
      </c>
      <c r="W1261">
        <f t="shared" si="256"/>
        <v>0</v>
      </c>
      <c r="X1261">
        <f t="shared" si="257"/>
        <v>0</v>
      </c>
      <c r="Y1261">
        <f t="shared" si="258"/>
        <v>0</v>
      </c>
      <c r="Z1261">
        <f t="shared" si="259"/>
        <v>0</v>
      </c>
      <c r="AA1261">
        <f t="shared" si="260"/>
        <v>0</v>
      </c>
    </row>
    <row r="1262" spans="2:27">
      <c r="B1262" s="3">
        <v>43991</v>
      </c>
      <c r="C1262" t="str">
        <f>IF(AND(B1262&gt;='Calculation Sheet Crop 1'!$K$6,B1262&lt;='Calculation Sheet Crop 1'!$L$6),"Initial Stage",IF(AND(B1262+1&gt;'Calculation Sheet Crop 1'!$K$7,B1262&lt;='Calculation Sheet Crop 1'!$L$7),"Crop Development Phase",IF(AND(B1262+1&gt;'Calculation Sheet Crop 1'!$K$8,B1262&lt;'Calculation Sheet Crop 1'!$L$8+1),"Mid Season",IF(AND(B1262+1&gt;'Calculation Sheet Crop 1'!$K$9,B1262-1&lt;'Calculation Sheet Crop 1'!$L$9),"Late Season Stage",""))))</f>
        <v/>
      </c>
      <c r="D1262">
        <f>IF(MONTH(B1262)=1,'General Calculation'!$E$22,IF(MONTH(B1262)=2,'General Calculation'!$F$22,IF(MONTH(B1262)=3,'General Calculation'!$G$22,IF(MONTH(B1262)=4,'General Calculation'!$H$22,IF(MONTH(B1262)=5,'General Calculation'!$I$22,IF(MONTH(B1262)=6,'General Calculation'!$J$22,IF(MONTH(B1262)=7,'General Calculation'!$K$22,IF(MONTH(B1262)=8,'General Calculation'!$L$22,IF(MONTH(B1262)=9,'General Calculation'!$M$22,IF(MONTH(B1262)=10,'General Calculation'!$N$22,IF(MONTH(B1262)=11,'General Calculation'!$O$22,IF(MONTH(B1262)=12,'General Calculation'!$P$22,""))))))))))))</f>
        <v>5.3881999999999994</v>
      </c>
      <c r="E1262" t="str">
        <f>IF(C1262="Initial Stage",'Calculation Sheet Crop 1'!$M$6,IF(C1262="Crop Development Phase",'Calculation Sheet Crop 1'!$M$7,IF(C1262="Mid Season",'Calculation Sheet Crop 1'!$M$8,IF(C1262="Late Season Stage",'Calculation Sheet Crop 1'!$M$9,""))))</f>
        <v/>
      </c>
      <c r="F1262">
        <f t="shared" si="248"/>
        <v>0</v>
      </c>
      <c r="P1262">
        <f t="shared" si="249"/>
        <v>0</v>
      </c>
      <c r="Q1262">
        <f t="shared" si="250"/>
        <v>0</v>
      </c>
      <c r="R1262">
        <f t="shared" si="251"/>
        <v>0</v>
      </c>
      <c r="S1262">
        <f t="shared" si="252"/>
        <v>0</v>
      </c>
      <c r="T1262">
        <f t="shared" si="253"/>
        <v>0</v>
      </c>
      <c r="U1262">
        <f t="shared" si="254"/>
        <v>0</v>
      </c>
      <c r="V1262">
        <f t="shared" si="255"/>
        <v>0</v>
      </c>
      <c r="W1262">
        <f t="shared" si="256"/>
        <v>0</v>
      </c>
      <c r="X1262">
        <f t="shared" si="257"/>
        <v>0</v>
      </c>
      <c r="Y1262">
        <f t="shared" si="258"/>
        <v>0</v>
      </c>
      <c r="Z1262">
        <f t="shared" si="259"/>
        <v>0</v>
      </c>
      <c r="AA1262">
        <f t="shared" si="260"/>
        <v>0</v>
      </c>
    </row>
    <row r="1263" spans="2:27">
      <c r="B1263" s="3">
        <v>43992</v>
      </c>
      <c r="C1263" t="str">
        <f>IF(AND(B1263&gt;='Calculation Sheet Crop 1'!$K$6,B1263&lt;='Calculation Sheet Crop 1'!$L$6),"Initial Stage",IF(AND(B1263+1&gt;'Calculation Sheet Crop 1'!$K$7,B1263&lt;='Calculation Sheet Crop 1'!$L$7),"Crop Development Phase",IF(AND(B1263+1&gt;'Calculation Sheet Crop 1'!$K$8,B1263&lt;'Calculation Sheet Crop 1'!$L$8+1),"Mid Season",IF(AND(B1263+1&gt;'Calculation Sheet Crop 1'!$K$9,B1263-1&lt;'Calculation Sheet Crop 1'!$L$9),"Late Season Stage",""))))</f>
        <v/>
      </c>
      <c r="D1263">
        <f>IF(MONTH(B1263)=1,'General Calculation'!$E$22,IF(MONTH(B1263)=2,'General Calculation'!$F$22,IF(MONTH(B1263)=3,'General Calculation'!$G$22,IF(MONTH(B1263)=4,'General Calculation'!$H$22,IF(MONTH(B1263)=5,'General Calculation'!$I$22,IF(MONTH(B1263)=6,'General Calculation'!$J$22,IF(MONTH(B1263)=7,'General Calculation'!$K$22,IF(MONTH(B1263)=8,'General Calculation'!$L$22,IF(MONTH(B1263)=9,'General Calculation'!$M$22,IF(MONTH(B1263)=10,'General Calculation'!$N$22,IF(MONTH(B1263)=11,'General Calculation'!$O$22,IF(MONTH(B1263)=12,'General Calculation'!$P$22,""))))))))))))</f>
        <v>5.3881999999999994</v>
      </c>
      <c r="E1263" t="str">
        <f>IF(C1263="Initial Stage",'Calculation Sheet Crop 1'!$M$6,IF(C1263="Crop Development Phase",'Calculation Sheet Crop 1'!$M$7,IF(C1263="Mid Season",'Calculation Sheet Crop 1'!$M$8,IF(C1263="Late Season Stage",'Calculation Sheet Crop 1'!$M$9,""))))</f>
        <v/>
      </c>
      <c r="F1263">
        <f t="shared" si="248"/>
        <v>0</v>
      </c>
      <c r="P1263">
        <f t="shared" si="249"/>
        <v>0</v>
      </c>
      <c r="Q1263">
        <f t="shared" si="250"/>
        <v>0</v>
      </c>
      <c r="R1263">
        <f t="shared" si="251"/>
        <v>0</v>
      </c>
      <c r="S1263">
        <f t="shared" si="252"/>
        <v>0</v>
      </c>
      <c r="T1263">
        <f t="shared" si="253"/>
        <v>0</v>
      </c>
      <c r="U1263">
        <f t="shared" si="254"/>
        <v>0</v>
      </c>
      <c r="V1263">
        <f t="shared" si="255"/>
        <v>0</v>
      </c>
      <c r="W1263">
        <f t="shared" si="256"/>
        <v>0</v>
      </c>
      <c r="X1263">
        <f t="shared" si="257"/>
        <v>0</v>
      </c>
      <c r="Y1263">
        <f t="shared" si="258"/>
        <v>0</v>
      </c>
      <c r="Z1263">
        <f t="shared" si="259"/>
        <v>0</v>
      </c>
      <c r="AA1263">
        <f t="shared" si="260"/>
        <v>0</v>
      </c>
    </row>
    <row r="1264" spans="2:27">
      <c r="B1264" s="3">
        <v>43993</v>
      </c>
      <c r="C1264" t="str">
        <f>IF(AND(B1264&gt;='Calculation Sheet Crop 1'!$K$6,B1264&lt;='Calculation Sheet Crop 1'!$L$6),"Initial Stage",IF(AND(B1264+1&gt;'Calculation Sheet Crop 1'!$K$7,B1264&lt;='Calculation Sheet Crop 1'!$L$7),"Crop Development Phase",IF(AND(B1264+1&gt;'Calculation Sheet Crop 1'!$K$8,B1264&lt;'Calculation Sheet Crop 1'!$L$8+1),"Mid Season",IF(AND(B1264+1&gt;'Calculation Sheet Crop 1'!$K$9,B1264-1&lt;'Calculation Sheet Crop 1'!$L$9),"Late Season Stage",""))))</f>
        <v/>
      </c>
      <c r="D1264">
        <f>IF(MONTH(B1264)=1,'General Calculation'!$E$22,IF(MONTH(B1264)=2,'General Calculation'!$F$22,IF(MONTH(B1264)=3,'General Calculation'!$G$22,IF(MONTH(B1264)=4,'General Calculation'!$H$22,IF(MONTH(B1264)=5,'General Calculation'!$I$22,IF(MONTH(B1264)=6,'General Calculation'!$J$22,IF(MONTH(B1264)=7,'General Calculation'!$K$22,IF(MONTH(B1264)=8,'General Calculation'!$L$22,IF(MONTH(B1264)=9,'General Calculation'!$M$22,IF(MONTH(B1264)=10,'General Calculation'!$N$22,IF(MONTH(B1264)=11,'General Calculation'!$O$22,IF(MONTH(B1264)=12,'General Calculation'!$P$22,""))))))))))))</f>
        <v>5.3881999999999994</v>
      </c>
      <c r="E1264" t="str">
        <f>IF(C1264="Initial Stage",'Calculation Sheet Crop 1'!$M$6,IF(C1264="Crop Development Phase",'Calculation Sheet Crop 1'!$M$7,IF(C1264="Mid Season",'Calculation Sheet Crop 1'!$M$8,IF(C1264="Late Season Stage",'Calculation Sheet Crop 1'!$M$9,""))))</f>
        <v/>
      </c>
      <c r="F1264">
        <f t="shared" si="248"/>
        <v>0</v>
      </c>
      <c r="P1264">
        <f t="shared" si="249"/>
        <v>0</v>
      </c>
      <c r="Q1264">
        <f t="shared" si="250"/>
        <v>0</v>
      </c>
      <c r="R1264">
        <f t="shared" si="251"/>
        <v>0</v>
      </c>
      <c r="S1264">
        <f t="shared" si="252"/>
        <v>0</v>
      </c>
      <c r="T1264">
        <f t="shared" si="253"/>
        <v>0</v>
      </c>
      <c r="U1264">
        <f t="shared" si="254"/>
        <v>0</v>
      </c>
      <c r="V1264">
        <f t="shared" si="255"/>
        <v>0</v>
      </c>
      <c r="W1264">
        <f t="shared" si="256"/>
        <v>0</v>
      </c>
      <c r="X1264">
        <f t="shared" si="257"/>
        <v>0</v>
      </c>
      <c r="Y1264">
        <f t="shared" si="258"/>
        <v>0</v>
      </c>
      <c r="Z1264">
        <f t="shared" si="259"/>
        <v>0</v>
      </c>
      <c r="AA1264">
        <f t="shared" si="260"/>
        <v>0</v>
      </c>
    </row>
    <row r="1265" spans="2:27">
      <c r="B1265" s="3">
        <v>43994</v>
      </c>
      <c r="C1265" t="str">
        <f>IF(AND(B1265&gt;='Calculation Sheet Crop 1'!$K$6,B1265&lt;='Calculation Sheet Crop 1'!$L$6),"Initial Stage",IF(AND(B1265+1&gt;'Calculation Sheet Crop 1'!$K$7,B1265&lt;='Calculation Sheet Crop 1'!$L$7),"Crop Development Phase",IF(AND(B1265+1&gt;'Calculation Sheet Crop 1'!$K$8,B1265&lt;'Calculation Sheet Crop 1'!$L$8+1),"Mid Season",IF(AND(B1265+1&gt;'Calculation Sheet Crop 1'!$K$9,B1265-1&lt;'Calculation Sheet Crop 1'!$L$9),"Late Season Stage",""))))</f>
        <v/>
      </c>
      <c r="D1265">
        <f>IF(MONTH(B1265)=1,'General Calculation'!$E$22,IF(MONTH(B1265)=2,'General Calculation'!$F$22,IF(MONTH(B1265)=3,'General Calculation'!$G$22,IF(MONTH(B1265)=4,'General Calculation'!$H$22,IF(MONTH(B1265)=5,'General Calculation'!$I$22,IF(MONTH(B1265)=6,'General Calculation'!$J$22,IF(MONTH(B1265)=7,'General Calculation'!$K$22,IF(MONTH(B1265)=8,'General Calculation'!$L$22,IF(MONTH(B1265)=9,'General Calculation'!$M$22,IF(MONTH(B1265)=10,'General Calculation'!$N$22,IF(MONTH(B1265)=11,'General Calculation'!$O$22,IF(MONTH(B1265)=12,'General Calculation'!$P$22,""))))))))))))</f>
        <v>5.3881999999999994</v>
      </c>
      <c r="E1265" t="str">
        <f>IF(C1265="Initial Stage",'Calculation Sheet Crop 1'!$M$6,IF(C1265="Crop Development Phase",'Calculation Sheet Crop 1'!$M$7,IF(C1265="Mid Season",'Calculation Sheet Crop 1'!$M$8,IF(C1265="Late Season Stage",'Calculation Sheet Crop 1'!$M$9,""))))</f>
        <v/>
      </c>
      <c r="F1265">
        <f t="shared" si="248"/>
        <v>0</v>
      </c>
      <c r="P1265">
        <f t="shared" si="249"/>
        <v>0</v>
      </c>
      <c r="Q1265">
        <f t="shared" si="250"/>
        <v>0</v>
      </c>
      <c r="R1265">
        <f t="shared" si="251"/>
        <v>0</v>
      </c>
      <c r="S1265">
        <f t="shared" si="252"/>
        <v>0</v>
      </c>
      <c r="T1265">
        <f t="shared" si="253"/>
        <v>0</v>
      </c>
      <c r="U1265">
        <f t="shared" si="254"/>
        <v>0</v>
      </c>
      <c r="V1265">
        <f t="shared" si="255"/>
        <v>0</v>
      </c>
      <c r="W1265">
        <f t="shared" si="256"/>
        <v>0</v>
      </c>
      <c r="X1265">
        <f t="shared" si="257"/>
        <v>0</v>
      </c>
      <c r="Y1265">
        <f t="shared" si="258"/>
        <v>0</v>
      </c>
      <c r="Z1265">
        <f t="shared" si="259"/>
        <v>0</v>
      </c>
      <c r="AA1265">
        <f t="shared" si="260"/>
        <v>0</v>
      </c>
    </row>
    <row r="1266" spans="2:27">
      <c r="B1266" s="3">
        <v>43995</v>
      </c>
      <c r="C1266" t="str">
        <f>IF(AND(B1266&gt;='Calculation Sheet Crop 1'!$K$6,B1266&lt;='Calculation Sheet Crop 1'!$L$6),"Initial Stage",IF(AND(B1266+1&gt;'Calculation Sheet Crop 1'!$K$7,B1266&lt;='Calculation Sheet Crop 1'!$L$7),"Crop Development Phase",IF(AND(B1266+1&gt;'Calculation Sheet Crop 1'!$K$8,B1266&lt;'Calculation Sheet Crop 1'!$L$8+1),"Mid Season",IF(AND(B1266+1&gt;'Calculation Sheet Crop 1'!$K$9,B1266-1&lt;'Calculation Sheet Crop 1'!$L$9),"Late Season Stage",""))))</f>
        <v/>
      </c>
      <c r="D1266">
        <f>IF(MONTH(B1266)=1,'General Calculation'!$E$22,IF(MONTH(B1266)=2,'General Calculation'!$F$22,IF(MONTH(B1266)=3,'General Calculation'!$G$22,IF(MONTH(B1266)=4,'General Calculation'!$H$22,IF(MONTH(B1266)=5,'General Calculation'!$I$22,IF(MONTH(B1266)=6,'General Calculation'!$J$22,IF(MONTH(B1266)=7,'General Calculation'!$K$22,IF(MONTH(B1266)=8,'General Calculation'!$L$22,IF(MONTH(B1266)=9,'General Calculation'!$M$22,IF(MONTH(B1266)=10,'General Calculation'!$N$22,IF(MONTH(B1266)=11,'General Calculation'!$O$22,IF(MONTH(B1266)=12,'General Calculation'!$P$22,""))))))))))))</f>
        <v>5.3881999999999994</v>
      </c>
      <c r="E1266" t="str">
        <f>IF(C1266="Initial Stage",'Calculation Sheet Crop 1'!$M$6,IF(C1266="Crop Development Phase",'Calculation Sheet Crop 1'!$M$7,IF(C1266="Mid Season",'Calculation Sheet Crop 1'!$M$8,IF(C1266="Late Season Stage",'Calculation Sheet Crop 1'!$M$9,""))))</f>
        <v/>
      </c>
      <c r="F1266">
        <f t="shared" si="248"/>
        <v>0</v>
      </c>
      <c r="P1266">
        <f t="shared" si="249"/>
        <v>0</v>
      </c>
      <c r="Q1266">
        <f t="shared" si="250"/>
        <v>0</v>
      </c>
      <c r="R1266">
        <f t="shared" si="251"/>
        <v>0</v>
      </c>
      <c r="S1266">
        <f t="shared" si="252"/>
        <v>0</v>
      </c>
      <c r="T1266">
        <f t="shared" si="253"/>
        <v>0</v>
      </c>
      <c r="U1266">
        <f t="shared" si="254"/>
        <v>0</v>
      </c>
      <c r="V1266">
        <f t="shared" si="255"/>
        <v>0</v>
      </c>
      <c r="W1266">
        <f t="shared" si="256"/>
        <v>0</v>
      </c>
      <c r="X1266">
        <f t="shared" si="257"/>
        <v>0</v>
      </c>
      <c r="Y1266">
        <f t="shared" si="258"/>
        <v>0</v>
      </c>
      <c r="Z1266">
        <f t="shared" si="259"/>
        <v>0</v>
      </c>
      <c r="AA1266">
        <f t="shared" si="260"/>
        <v>0</v>
      </c>
    </row>
    <row r="1267" spans="2:27">
      <c r="B1267" s="3">
        <v>43996</v>
      </c>
      <c r="C1267" t="str">
        <f>IF(AND(B1267&gt;='Calculation Sheet Crop 1'!$K$6,B1267&lt;='Calculation Sheet Crop 1'!$L$6),"Initial Stage",IF(AND(B1267+1&gt;'Calculation Sheet Crop 1'!$K$7,B1267&lt;='Calculation Sheet Crop 1'!$L$7),"Crop Development Phase",IF(AND(B1267+1&gt;'Calculation Sheet Crop 1'!$K$8,B1267&lt;'Calculation Sheet Crop 1'!$L$8+1),"Mid Season",IF(AND(B1267+1&gt;'Calculation Sheet Crop 1'!$K$9,B1267-1&lt;'Calculation Sheet Crop 1'!$L$9),"Late Season Stage",""))))</f>
        <v/>
      </c>
      <c r="D1267">
        <f>IF(MONTH(B1267)=1,'General Calculation'!$E$22,IF(MONTH(B1267)=2,'General Calculation'!$F$22,IF(MONTH(B1267)=3,'General Calculation'!$G$22,IF(MONTH(B1267)=4,'General Calculation'!$H$22,IF(MONTH(B1267)=5,'General Calculation'!$I$22,IF(MONTH(B1267)=6,'General Calculation'!$J$22,IF(MONTH(B1267)=7,'General Calculation'!$K$22,IF(MONTH(B1267)=8,'General Calculation'!$L$22,IF(MONTH(B1267)=9,'General Calculation'!$M$22,IF(MONTH(B1267)=10,'General Calculation'!$N$22,IF(MONTH(B1267)=11,'General Calculation'!$O$22,IF(MONTH(B1267)=12,'General Calculation'!$P$22,""))))))))))))</f>
        <v>5.3881999999999994</v>
      </c>
      <c r="E1267" t="str">
        <f>IF(C1267="Initial Stage",'Calculation Sheet Crop 1'!$M$6,IF(C1267="Crop Development Phase",'Calculation Sheet Crop 1'!$M$7,IF(C1267="Mid Season",'Calculation Sheet Crop 1'!$M$8,IF(C1267="Late Season Stage",'Calculation Sheet Crop 1'!$M$9,""))))</f>
        <v/>
      </c>
      <c r="F1267">
        <f t="shared" si="248"/>
        <v>0</v>
      </c>
      <c r="P1267">
        <f t="shared" si="249"/>
        <v>0</v>
      </c>
      <c r="Q1267">
        <f t="shared" si="250"/>
        <v>0</v>
      </c>
      <c r="R1267">
        <f t="shared" si="251"/>
        <v>0</v>
      </c>
      <c r="S1267">
        <f t="shared" si="252"/>
        <v>0</v>
      </c>
      <c r="T1267">
        <f t="shared" si="253"/>
        <v>0</v>
      </c>
      <c r="U1267">
        <f t="shared" si="254"/>
        <v>0</v>
      </c>
      <c r="V1267">
        <f t="shared" si="255"/>
        <v>0</v>
      </c>
      <c r="W1267">
        <f t="shared" si="256"/>
        <v>0</v>
      </c>
      <c r="X1267">
        <f t="shared" si="257"/>
        <v>0</v>
      </c>
      <c r="Y1267">
        <f t="shared" si="258"/>
        <v>0</v>
      </c>
      <c r="Z1267">
        <f t="shared" si="259"/>
        <v>0</v>
      </c>
      <c r="AA1267">
        <f t="shared" si="260"/>
        <v>0</v>
      </c>
    </row>
    <row r="1268" spans="2:27">
      <c r="B1268" s="3">
        <v>43997</v>
      </c>
      <c r="C1268" t="str">
        <f>IF(AND(B1268&gt;='Calculation Sheet Crop 1'!$K$6,B1268&lt;='Calculation Sheet Crop 1'!$L$6),"Initial Stage",IF(AND(B1268+1&gt;'Calculation Sheet Crop 1'!$K$7,B1268&lt;='Calculation Sheet Crop 1'!$L$7),"Crop Development Phase",IF(AND(B1268+1&gt;'Calculation Sheet Crop 1'!$K$8,B1268&lt;'Calculation Sheet Crop 1'!$L$8+1),"Mid Season",IF(AND(B1268+1&gt;'Calculation Sheet Crop 1'!$K$9,B1268-1&lt;'Calculation Sheet Crop 1'!$L$9),"Late Season Stage",""))))</f>
        <v/>
      </c>
      <c r="D1268">
        <f>IF(MONTH(B1268)=1,'General Calculation'!$E$22,IF(MONTH(B1268)=2,'General Calculation'!$F$22,IF(MONTH(B1268)=3,'General Calculation'!$G$22,IF(MONTH(B1268)=4,'General Calculation'!$H$22,IF(MONTH(B1268)=5,'General Calculation'!$I$22,IF(MONTH(B1268)=6,'General Calculation'!$J$22,IF(MONTH(B1268)=7,'General Calculation'!$K$22,IF(MONTH(B1268)=8,'General Calculation'!$L$22,IF(MONTH(B1268)=9,'General Calculation'!$M$22,IF(MONTH(B1268)=10,'General Calculation'!$N$22,IF(MONTH(B1268)=11,'General Calculation'!$O$22,IF(MONTH(B1268)=12,'General Calculation'!$P$22,""))))))))))))</f>
        <v>5.3881999999999994</v>
      </c>
      <c r="E1268" t="str">
        <f>IF(C1268="Initial Stage",'Calculation Sheet Crop 1'!$M$6,IF(C1268="Crop Development Phase",'Calculation Sheet Crop 1'!$M$7,IF(C1268="Mid Season",'Calculation Sheet Crop 1'!$M$8,IF(C1268="Late Season Stage",'Calculation Sheet Crop 1'!$M$9,""))))</f>
        <v/>
      </c>
      <c r="F1268">
        <f t="shared" si="248"/>
        <v>0</v>
      </c>
      <c r="P1268">
        <f t="shared" si="249"/>
        <v>0</v>
      </c>
      <c r="Q1268">
        <f t="shared" si="250"/>
        <v>0</v>
      </c>
      <c r="R1268">
        <f t="shared" si="251"/>
        <v>0</v>
      </c>
      <c r="S1268">
        <f t="shared" si="252"/>
        <v>0</v>
      </c>
      <c r="T1268">
        <f t="shared" si="253"/>
        <v>0</v>
      </c>
      <c r="U1268">
        <f t="shared" si="254"/>
        <v>0</v>
      </c>
      <c r="V1268">
        <f t="shared" si="255"/>
        <v>0</v>
      </c>
      <c r="W1268">
        <f t="shared" si="256"/>
        <v>0</v>
      </c>
      <c r="X1268">
        <f t="shared" si="257"/>
        <v>0</v>
      </c>
      <c r="Y1268">
        <f t="shared" si="258"/>
        <v>0</v>
      </c>
      <c r="Z1268">
        <f t="shared" si="259"/>
        <v>0</v>
      </c>
      <c r="AA1268">
        <f t="shared" si="260"/>
        <v>0</v>
      </c>
    </row>
    <row r="1269" spans="2:27">
      <c r="B1269" s="3">
        <v>43998</v>
      </c>
      <c r="C1269" t="str">
        <f>IF(AND(B1269&gt;='Calculation Sheet Crop 1'!$K$6,B1269&lt;='Calculation Sheet Crop 1'!$L$6),"Initial Stage",IF(AND(B1269+1&gt;'Calculation Sheet Crop 1'!$K$7,B1269&lt;='Calculation Sheet Crop 1'!$L$7),"Crop Development Phase",IF(AND(B1269+1&gt;'Calculation Sheet Crop 1'!$K$8,B1269&lt;'Calculation Sheet Crop 1'!$L$8+1),"Mid Season",IF(AND(B1269+1&gt;'Calculation Sheet Crop 1'!$K$9,B1269-1&lt;'Calculation Sheet Crop 1'!$L$9),"Late Season Stage",""))))</f>
        <v/>
      </c>
      <c r="D1269">
        <f>IF(MONTH(B1269)=1,'General Calculation'!$E$22,IF(MONTH(B1269)=2,'General Calculation'!$F$22,IF(MONTH(B1269)=3,'General Calculation'!$G$22,IF(MONTH(B1269)=4,'General Calculation'!$H$22,IF(MONTH(B1269)=5,'General Calculation'!$I$22,IF(MONTH(B1269)=6,'General Calculation'!$J$22,IF(MONTH(B1269)=7,'General Calculation'!$K$22,IF(MONTH(B1269)=8,'General Calculation'!$L$22,IF(MONTH(B1269)=9,'General Calculation'!$M$22,IF(MONTH(B1269)=10,'General Calculation'!$N$22,IF(MONTH(B1269)=11,'General Calculation'!$O$22,IF(MONTH(B1269)=12,'General Calculation'!$P$22,""))))))))))))</f>
        <v>5.3881999999999994</v>
      </c>
      <c r="E1269" t="str">
        <f>IF(C1269="Initial Stage",'Calculation Sheet Crop 1'!$M$6,IF(C1269="Crop Development Phase",'Calculation Sheet Crop 1'!$M$7,IF(C1269="Mid Season",'Calculation Sheet Crop 1'!$M$8,IF(C1269="Late Season Stage",'Calculation Sheet Crop 1'!$M$9,""))))</f>
        <v/>
      </c>
      <c r="F1269">
        <f t="shared" si="248"/>
        <v>0</v>
      </c>
      <c r="P1269">
        <f t="shared" si="249"/>
        <v>0</v>
      </c>
      <c r="Q1269">
        <f t="shared" si="250"/>
        <v>0</v>
      </c>
      <c r="R1269">
        <f t="shared" si="251"/>
        <v>0</v>
      </c>
      <c r="S1269">
        <f t="shared" si="252"/>
        <v>0</v>
      </c>
      <c r="T1269">
        <f t="shared" si="253"/>
        <v>0</v>
      </c>
      <c r="U1269">
        <f t="shared" si="254"/>
        <v>0</v>
      </c>
      <c r="V1269">
        <f t="shared" si="255"/>
        <v>0</v>
      </c>
      <c r="W1269">
        <f t="shared" si="256"/>
        <v>0</v>
      </c>
      <c r="X1269">
        <f t="shared" si="257"/>
        <v>0</v>
      </c>
      <c r="Y1269">
        <f t="shared" si="258"/>
        <v>0</v>
      </c>
      <c r="Z1269">
        <f t="shared" si="259"/>
        <v>0</v>
      </c>
      <c r="AA1269">
        <f t="shared" si="260"/>
        <v>0</v>
      </c>
    </row>
    <row r="1270" spans="2:27">
      <c r="B1270" s="3">
        <v>43999</v>
      </c>
      <c r="C1270" t="str">
        <f>IF(AND(B1270&gt;='Calculation Sheet Crop 1'!$K$6,B1270&lt;='Calculation Sheet Crop 1'!$L$6),"Initial Stage",IF(AND(B1270+1&gt;'Calculation Sheet Crop 1'!$K$7,B1270&lt;='Calculation Sheet Crop 1'!$L$7),"Crop Development Phase",IF(AND(B1270+1&gt;'Calculation Sheet Crop 1'!$K$8,B1270&lt;'Calculation Sheet Crop 1'!$L$8+1),"Mid Season",IF(AND(B1270+1&gt;'Calculation Sheet Crop 1'!$K$9,B1270-1&lt;'Calculation Sheet Crop 1'!$L$9),"Late Season Stage",""))))</f>
        <v/>
      </c>
      <c r="D1270">
        <f>IF(MONTH(B1270)=1,'General Calculation'!$E$22,IF(MONTH(B1270)=2,'General Calculation'!$F$22,IF(MONTH(B1270)=3,'General Calculation'!$G$22,IF(MONTH(B1270)=4,'General Calculation'!$H$22,IF(MONTH(B1270)=5,'General Calculation'!$I$22,IF(MONTH(B1270)=6,'General Calculation'!$J$22,IF(MONTH(B1270)=7,'General Calculation'!$K$22,IF(MONTH(B1270)=8,'General Calculation'!$L$22,IF(MONTH(B1270)=9,'General Calculation'!$M$22,IF(MONTH(B1270)=10,'General Calculation'!$N$22,IF(MONTH(B1270)=11,'General Calculation'!$O$22,IF(MONTH(B1270)=12,'General Calculation'!$P$22,""))))))))))))</f>
        <v>5.3881999999999994</v>
      </c>
      <c r="E1270" t="str">
        <f>IF(C1270="Initial Stage",'Calculation Sheet Crop 1'!$M$6,IF(C1270="Crop Development Phase",'Calculation Sheet Crop 1'!$M$7,IF(C1270="Mid Season",'Calculation Sheet Crop 1'!$M$8,IF(C1270="Late Season Stage",'Calculation Sheet Crop 1'!$M$9,""))))</f>
        <v/>
      </c>
      <c r="F1270">
        <f t="shared" si="248"/>
        <v>0</v>
      </c>
      <c r="P1270">
        <f t="shared" si="249"/>
        <v>0</v>
      </c>
      <c r="Q1270">
        <f t="shared" si="250"/>
        <v>0</v>
      </c>
      <c r="R1270">
        <f t="shared" si="251"/>
        <v>0</v>
      </c>
      <c r="S1270">
        <f t="shared" si="252"/>
        <v>0</v>
      </c>
      <c r="T1270">
        <f t="shared" si="253"/>
        <v>0</v>
      </c>
      <c r="U1270">
        <f t="shared" si="254"/>
        <v>0</v>
      </c>
      <c r="V1270">
        <f t="shared" si="255"/>
        <v>0</v>
      </c>
      <c r="W1270">
        <f t="shared" si="256"/>
        <v>0</v>
      </c>
      <c r="X1270">
        <f t="shared" si="257"/>
        <v>0</v>
      </c>
      <c r="Y1270">
        <f t="shared" si="258"/>
        <v>0</v>
      </c>
      <c r="Z1270">
        <f t="shared" si="259"/>
        <v>0</v>
      </c>
      <c r="AA1270">
        <f t="shared" si="260"/>
        <v>0</v>
      </c>
    </row>
    <row r="1271" spans="2:27">
      <c r="B1271" s="3">
        <v>44000</v>
      </c>
      <c r="C1271" t="str">
        <f>IF(AND(B1271&gt;='Calculation Sheet Crop 1'!$K$6,B1271&lt;='Calculation Sheet Crop 1'!$L$6),"Initial Stage",IF(AND(B1271+1&gt;'Calculation Sheet Crop 1'!$K$7,B1271&lt;='Calculation Sheet Crop 1'!$L$7),"Crop Development Phase",IF(AND(B1271+1&gt;'Calculation Sheet Crop 1'!$K$8,B1271&lt;'Calculation Sheet Crop 1'!$L$8+1),"Mid Season",IF(AND(B1271+1&gt;'Calculation Sheet Crop 1'!$K$9,B1271-1&lt;'Calculation Sheet Crop 1'!$L$9),"Late Season Stage",""))))</f>
        <v/>
      </c>
      <c r="D1271">
        <f>IF(MONTH(B1271)=1,'General Calculation'!$E$22,IF(MONTH(B1271)=2,'General Calculation'!$F$22,IF(MONTH(B1271)=3,'General Calculation'!$G$22,IF(MONTH(B1271)=4,'General Calculation'!$H$22,IF(MONTH(B1271)=5,'General Calculation'!$I$22,IF(MONTH(B1271)=6,'General Calculation'!$J$22,IF(MONTH(B1271)=7,'General Calculation'!$K$22,IF(MONTH(B1271)=8,'General Calculation'!$L$22,IF(MONTH(B1271)=9,'General Calculation'!$M$22,IF(MONTH(B1271)=10,'General Calculation'!$N$22,IF(MONTH(B1271)=11,'General Calculation'!$O$22,IF(MONTH(B1271)=12,'General Calculation'!$P$22,""))))))))))))</f>
        <v>5.3881999999999994</v>
      </c>
      <c r="E1271" t="str">
        <f>IF(C1271="Initial Stage",'Calculation Sheet Crop 1'!$M$6,IF(C1271="Crop Development Phase",'Calculation Sheet Crop 1'!$M$7,IF(C1271="Mid Season",'Calculation Sheet Crop 1'!$M$8,IF(C1271="Late Season Stage",'Calculation Sheet Crop 1'!$M$9,""))))</f>
        <v/>
      </c>
      <c r="F1271">
        <f t="shared" si="248"/>
        <v>0</v>
      </c>
      <c r="P1271">
        <f t="shared" si="249"/>
        <v>0</v>
      </c>
      <c r="Q1271">
        <f t="shared" si="250"/>
        <v>0</v>
      </c>
      <c r="R1271">
        <f t="shared" si="251"/>
        <v>0</v>
      </c>
      <c r="S1271">
        <f t="shared" si="252"/>
        <v>0</v>
      </c>
      <c r="T1271">
        <f t="shared" si="253"/>
        <v>0</v>
      </c>
      <c r="U1271">
        <f t="shared" si="254"/>
        <v>0</v>
      </c>
      <c r="V1271">
        <f t="shared" si="255"/>
        <v>0</v>
      </c>
      <c r="W1271">
        <f t="shared" si="256"/>
        <v>0</v>
      </c>
      <c r="X1271">
        <f t="shared" si="257"/>
        <v>0</v>
      </c>
      <c r="Y1271">
        <f t="shared" si="258"/>
        <v>0</v>
      </c>
      <c r="Z1271">
        <f t="shared" si="259"/>
        <v>0</v>
      </c>
      <c r="AA1271">
        <f t="shared" si="260"/>
        <v>0</v>
      </c>
    </row>
    <row r="1272" spans="2:27">
      <c r="B1272" s="3">
        <v>44001</v>
      </c>
      <c r="C1272" t="str">
        <f>IF(AND(B1272&gt;='Calculation Sheet Crop 1'!$K$6,B1272&lt;='Calculation Sheet Crop 1'!$L$6),"Initial Stage",IF(AND(B1272+1&gt;'Calculation Sheet Crop 1'!$K$7,B1272&lt;='Calculation Sheet Crop 1'!$L$7),"Crop Development Phase",IF(AND(B1272+1&gt;'Calculation Sheet Crop 1'!$K$8,B1272&lt;'Calculation Sheet Crop 1'!$L$8+1),"Mid Season",IF(AND(B1272+1&gt;'Calculation Sheet Crop 1'!$K$9,B1272-1&lt;'Calculation Sheet Crop 1'!$L$9),"Late Season Stage",""))))</f>
        <v/>
      </c>
      <c r="D1272">
        <f>IF(MONTH(B1272)=1,'General Calculation'!$E$22,IF(MONTH(B1272)=2,'General Calculation'!$F$22,IF(MONTH(B1272)=3,'General Calculation'!$G$22,IF(MONTH(B1272)=4,'General Calculation'!$H$22,IF(MONTH(B1272)=5,'General Calculation'!$I$22,IF(MONTH(B1272)=6,'General Calculation'!$J$22,IF(MONTH(B1272)=7,'General Calculation'!$K$22,IF(MONTH(B1272)=8,'General Calculation'!$L$22,IF(MONTH(B1272)=9,'General Calculation'!$M$22,IF(MONTH(B1272)=10,'General Calculation'!$N$22,IF(MONTH(B1272)=11,'General Calculation'!$O$22,IF(MONTH(B1272)=12,'General Calculation'!$P$22,""))))))))))))</f>
        <v>5.3881999999999994</v>
      </c>
      <c r="E1272" t="str">
        <f>IF(C1272="Initial Stage",'Calculation Sheet Crop 1'!$M$6,IF(C1272="Crop Development Phase",'Calculation Sheet Crop 1'!$M$7,IF(C1272="Mid Season",'Calculation Sheet Crop 1'!$M$8,IF(C1272="Late Season Stage",'Calculation Sheet Crop 1'!$M$9,""))))</f>
        <v/>
      </c>
      <c r="F1272">
        <f t="shared" si="248"/>
        <v>0</v>
      </c>
      <c r="P1272">
        <f t="shared" si="249"/>
        <v>0</v>
      </c>
      <c r="Q1272">
        <f t="shared" si="250"/>
        <v>0</v>
      </c>
      <c r="R1272">
        <f t="shared" si="251"/>
        <v>0</v>
      </c>
      <c r="S1272">
        <f t="shared" si="252"/>
        <v>0</v>
      </c>
      <c r="T1272">
        <f t="shared" si="253"/>
        <v>0</v>
      </c>
      <c r="U1272">
        <f t="shared" si="254"/>
        <v>0</v>
      </c>
      <c r="V1272">
        <f t="shared" si="255"/>
        <v>0</v>
      </c>
      <c r="W1272">
        <f t="shared" si="256"/>
        <v>0</v>
      </c>
      <c r="X1272">
        <f t="shared" si="257"/>
        <v>0</v>
      </c>
      <c r="Y1272">
        <f t="shared" si="258"/>
        <v>0</v>
      </c>
      <c r="Z1272">
        <f t="shared" si="259"/>
        <v>0</v>
      </c>
      <c r="AA1272">
        <f t="shared" si="260"/>
        <v>0</v>
      </c>
    </row>
    <row r="1273" spans="2:27">
      <c r="B1273" s="3">
        <v>44002</v>
      </c>
      <c r="C1273" t="str">
        <f>IF(AND(B1273&gt;='Calculation Sheet Crop 1'!$K$6,B1273&lt;='Calculation Sheet Crop 1'!$L$6),"Initial Stage",IF(AND(B1273+1&gt;'Calculation Sheet Crop 1'!$K$7,B1273&lt;='Calculation Sheet Crop 1'!$L$7),"Crop Development Phase",IF(AND(B1273+1&gt;'Calculation Sheet Crop 1'!$K$8,B1273&lt;'Calculation Sheet Crop 1'!$L$8+1),"Mid Season",IF(AND(B1273+1&gt;'Calculation Sheet Crop 1'!$K$9,B1273-1&lt;'Calculation Sheet Crop 1'!$L$9),"Late Season Stage",""))))</f>
        <v/>
      </c>
      <c r="D1273">
        <f>IF(MONTH(B1273)=1,'General Calculation'!$E$22,IF(MONTH(B1273)=2,'General Calculation'!$F$22,IF(MONTH(B1273)=3,'General Calculation'!$G$22,IF(MONTH(B1273)=4,'General Calculation'!$H$22,IF(MONTH(B1273)=5,'General Calculation'!$I$22,IF(MONTH(B1273)=6,'General Calculation'!$J$22,IF(MONTH(B1273)=7,'General Calculation'!$K$22,IF(MONTH(B1273)=8,'General Calculation'!$L$22,IF(MONTH(B1273)=9,'General Calculation'!$M$22,IF(MONTH(B1273)=10,'General Calculation'!$N$22,IF(MONTH(B1273)=11,'General Calculation'!$O$22,IF(MONTH(B1273)=12,'General Calculation'!$P$22,""))))))))))))</f>
        <v>5.3881999999999994</v>
      </c>
      <c r="E1273" t="str">
        <f>IF(C1273="Initial Stage",'Calculation Sheet Crop 1'!$M$6,IF(C1273="Crop Development Phase",'Calculation Sheet Crop 1'!$M$7,IF(C1273="Mid Season",'Calculation Sheet Crop 1'!$M$8,IF(C1273="Late Season Stage",'Calculation Sheet Crop 1'!$M$9,""))))</f>
        <v/>
      </c>
      <c r="F1273">
        <f t="shared" si="248"/>
        <v>0</v>
      </c>
      <c r="P1273">
        <f t="shared" si="249"/>
        <v>0</v>
      </c>
      <c r="Q1273">
        <f t="shared" si="250"/>
        <v>0</v>
      </c>
      <c r="R1273">
        <f t="shared" si="251"/>
        <v>0</v>
      </c>
      <c r="S1273">
        <f t="shared" si="252"/>
        <v>0</v>
      </c>
      <c r="T1273">
        <f t="shared" si="253"/>
        <v>0</v>
      </c>
      <c r="U1273">
        <f t="shared" si="254"/>
        <v>0</v>
      </c>
      <c r="V1273">
        <f t="shared" si="255"/>
        <v>0</v>
      </c>
      <c r="W1273">
        <f t="shared" si="256"/>
        <v>0</v>
      </c>
      <c r="X1273">
        <f t="shared" si="257"/>
        <v>0</v>
      </c>
      <c r="Y1273">
        <f t="shared" si="258"/>
        <v>0</v>
      </c>
      <c r="Z1273">
        <f t="shared" si="259"/>
        <v>0</v>
      </c>
      <c r="AA1273">
        <f t="shared" si="260"/>
        <v>0</v>
      </c>
    </row>
    <row r="1274" spans="2:27">
      <c r="B1274" s="3">
        <v>44003</v>
      </c>
      <c r="C1274" t="str">
        <f>IF(AND(B1274&gt;='Calculation Sheet Crop 1'!$K$6,B1274&lt;='Calculation Sheet Crop 1'!$L$6),"Initial Stage",IF(AND(B1274+1&gt;'Calculation Sheet Crop 1'!$K$7,B1274&lt;='Calculation Sheet Crop 1'!$L$7),"Crop Development Phase",IF(AND(B1274+1&gt;'Calculation Sheet Crop 1'!$K$8,B1274&lt;'Calculation Sheet Crop 1'!$L$8+1),"Mid Season",IF(AND(B1274+1&gt;'Calculation Sheet Crop 1'!$K$9,B1274-1&lt;'Calculation Sheet Crop 1'!$L$9),"Late Season Stage",""))))</f>
        <v/>
      </c>
      <c r="D1274">
        <f>IF(MONTH(B1274)=1,'General Calculation'!$E$22,IF(MONTH(B1274)=2,'General Calculation'!$F$22,IF(MONTH(B1274)=3,'General Calculation'!$G$22,IF(MONTH(B1274)=4,'General Calculation'!$H$22,IF(MONTH(B1274)=5,'General Calculation'!$I$22,IF(MONTH(B1274)=6,'General Calculation'!$J$22,IF(MONTH(B1274)=7,'General Calculation'!$K$22,IF(MONTH(B1274)=8,'General Calculation'!$L$22,IF(MONTH(B1274)=9,'General Calculation'!$M$22,IF(MONTH(B1274)=10,'General Calculation'!$N$22,IF(MONTH(B1274)=11,'General Calculation'!$O$22,IF(MONTH(B1274)=12,'General Calculation'!$P$22,""))))))))))))</f>
        <v>5.3881999999999994</v>
      </c>
      <c r="E1274" t="str">
        <f>IF(C1274="Initial Stage",'Calculation Sheet Crop 1'!$M$6,IF(C1274="Crop Development Phase",'Calculation Sheet Crop 1'!$M$7,IF(C1274="Mid Season",'Calculation Sheet Crop 1'!$M$8,IF(C1274="Late Season Stage",'Calculation Sheet Crop 1'!$M$9,""))))</f>
        <v/>
      </c>
      <c r="F1274">
        <f t="shared" si="248"/>
        <v>0</v>
      </c>
      <c r="P1274">
        <f t="shared" si="249"/>
        <v>0</v>
      </c>
      <c r="Q1274">
        <f t="shared" si="250"/>
        <v>0</v>
      </c>
      <c r="R1274">
        <f t="shared" si="251"/>
        <v>0</v>
      </c>
      <c r="S1274">
        <f t="shared" si="252"/>
        <v>0</v>
      </c>
      <c r="T1274">
        <f t="shared" si="253"/>
        <v>0</v>
      </c>
      <c r="U1274">
        <f t="shared" si="254"/>
        <v>0</v>
      </c>
      <c r="V1274">
        <f t="shared" si="255"/>
        <v>0</v>
      </c>
      <c r="W1274">
        <f t="shared" si="256"/>
        <v>0</v>
      </c>
      <c r="X1274">
        <f t="shared" si="257"/>
        <v>0</v>
      </c>
      <c r="Y1274">
        <f t="shared" si="258"/>
        <v>0</v>
      </c>
      <c r="Z1274">
        <f t="shared" si="259"/>
        <v>0</v>
      </c>
      <c r="AA1274">
        <f t="shared" si="260"/>
        <v>0</v>
      </c>
    </row>
    <row r="1275" spans="2:27">
      <c r="B1275" s="3">
        <v>44004</v>
      </c>
      <c r="C1275" t="str">
        <f>IF(AND(B1275&gt;='Calculation Sheet Crop 1'!$K$6,B1275&lt;='Calculation Sheet Crop 1'!$L$6),"Initial Stage",IF(AND(B1275+1&gt;'Calculation Sheet Crop 1'!$K$7,B1275&lt;='Calculation Sheet Crop 1'!$L$7),"Crop Development Phase",IF(AND(B1275+1&gt;'Calculation Sheet Crop 1'!$K$8,B1275&lt;'Calculation Sheet Crop 1'!$L$8+1),"Mid Season",IF(AND(B1275+1&gt;'Calculation Sheet Crop 1'!$K$9,B1275-1&lt;'Calculation Sheet Crop 1'!$L$9),"Late Season Stage",""))))</f>
        <v/>
      </c>
      <c r="D1275">
        <f>IF(MONTH(B1275)=1,'General Calculation'!$E$22,IF(MONTH(B1275)=2,'General Calculation'!$F$22,IF(MONTH(B1275)=3,'General Calculation'!$G$22,IF(MONTH(B1275)=4,'General Calculation'!$H$22,IF(MONTH(B1275)=5,'General Calculation'!$I$22,IF(MONTH(B1275)=6,'General Calculation'!$J$22,IF(MONTH(B1275)=7,'General Calculation'!$K$22,IF(MONTH(B1275)=8,'General Calculation'!$L$22,IF(MONTH(B1275)=9,'General Calculation'!$M$22,IF(MONTH(B1275)=10,'General Calculation'!$N$22,IF(MONTH(B1275)=11,'General Calculation'!$O$22,IF(MONTH(B1275)=12,'General Calculation'!$P$22,""))))))))))))</f>
        <v>5.3881999999999994</v>
      </c>
      <c r="E1275" t="str">
        <f>IF(C1275="Initial Stage",'Calculation Sheet Crop 1'!$M$6,IF(C1275="Crop Development Phase",'Calculation Sheet Crop 1'!$M$7,IF(C1275="Mid Season",'Calculation Sheet Crop 1'!$M$8,IF(C1275="Late Season Stage",'Calculation Sheet Crop 1'!$M$9,""))))</f>
        <v/>
      </c>
      <c r="F1275">
        <f t="shared" si="248"/>
        <v>0</v>
      </c>
      <c r="P1275">
        <f t="shared" si="249"/>
        <v>0</v>
      </c>
      <c r="Q1275">
        <f t="shared" si="250"/>
        <v>0</v>
      </c>
      <c r="R1275">
        <f t="shared" si="251"/>
        <v>0</v>
      </c>
      <c r="S1275">
        <f t="shared" si="252"/>
        <v>0</v>
      </c>
      <c r="T1275">
        <f t="shared" si="253"/>
        <v>0</v>
      </c>
      <c r="U1275">
        <f t="shared" si="254"/>
        <v>0</v>
      </c>
      <c r="V1275">
        <f t="shared" si="255"/>
        <v>0</v>
      </c>
      <c r="W1275">
        <f t="shared" si="256"/>
        <v>0</v>
      </c>
      <c r="X1275">
        <f t="shared" si="257"/>
        <v>0</v>
      </c>
      <c r="Y1275">
        <f t="shared" si="258"/>
        <v>0</v>
      </c>
      <c r="Z1275">
        <f t="shared" si="259"/>
        <v>0</v>
      </c>
      <c r="AA1275">
        <f t="shared" si="260"/>
        <v>0</v>
      </c>
    </row>
    <row r="1276" spans="2:27">
      <c r="B1276" s="3">
        <v>44005</v>
      </c>
      <c r="C1276" t="str">
        <f>IF(AND(B1276&gt;='Calculation Sheet Crop 1'!$K$6,B1276&lt;='Calculation Sheet Crop 1'!$L$6),"Initial Stage",IF(AND(B1276+1&gt;'Calculation Sheet Crop 1'!$K$7,B1276&lt;='Calculation Sheet Crop 1'!$L$7),"Crop Development Phase",IF(AND(B1276+1&gt;'Calculation Sheet Crop 1'!$K$8,B1276&lt;'Calculation Sheet Crop 1'!$L$8+1),"Mid Season",IF(AND(B1276+1&gt;'Calculation Sheet Crop 1'!$K$9,B1276-1&lt;'Calculation Sheet Crop 1'!$L$9),"Late Season Stage",""))))</f>
        <v/>
      </c>
      <c r="D1276">
        <f>IF(MONTH(B1276)=1,'General Calculation'!$E$22,IF(MONTH(B1276)=2,'General Calculation'!$F$22,IF(MONTH(B1276)=3,'General Calculation'!$G$22,IF(MONTH(B1276)=4,'General Calculation'!$H$22,IF(MONTH(B1276)=5,'General Calculation'!$I$22,IF(MONTH(B1276)=6,'General Calculation'!$J$22,IF(MONTH(B1276)=7,'General Calculation'!$K$22,IF(MONTH(B1276)=8,'General Calculation'!$L$22,IF(MONTH(B1276)=9,'General Calculation'!$M$22,IF(MONTH(B1276)=10,'General Calculation'!$N$22,IF(MONTH(B1276)=11,'General Calculation'!$O$22,IF(MONTH(B1276)=12,'General Calculation'!$P$22,""))))))))))))</f>
        <v>5.3881999999999994</v>
      </c>
      <c r="E1276" t="str">
        <f>IF(C1276="Initial Stage",'Calculation Sheet Crop 1'!$M$6,IF(C1276="Crop Development Phase",'Calculation Sheet Crop 1'!$M$7,IF(C1276="Mid Season",'Calculation Sheet Crop 1'!$M$8,IF(C1276="Late Season Stage",'Calculation Sheet Crop 1'!$M$9,""))))</f>
        <v/>
      </c>
      <c r="F1276">
        <f t="shared" si="248"/>
        <v>0</v>
      </c>
      <c r="P1276">
        <f t="shared" si="249"/>
        <v>0</v>
      </c>
      <c r="Q1276">
        <f t="shared" si="250"/>
        <v>0</v>
      </c>
      <c r="R1276">
        <f t="shared" si="251"/>
        <v>0</v>
      </c>
      <c r="S1276">
        <f t="shared" si="252"/>
        <v>0</v>
      </c>
      <c r="T1276">
        <f t="shared" si="253"/>
        <v>0</v>
      </c>
      <c r="U1276">
        <f t="shared" si="254"/>
        <v>0</v>
      </c>
      <c r="V1276">
        <f t="shared" si="255"/>
        <v>0</v>
      </c>
      <c r="W1276">
        <f t="shared" si="256"/>
        <v>0</v>
      </c>
      <c r="X1276">
        <f t="shared" si="257"/>
        <v>0</v>
      </c>
      <c r="Y1276">
        <f t="shared" si="258"/>
        <v>0</v>
      </c>
      <c r="Z1276">
        <f t="shared" si="259"/>
        <v>0</v>
      </c>
      <c r="AA1276">
        <f t="shared" si="260"/>
        <v>0</v>
      </c>
    </row>
    <row r="1277" spans="2:27">
      <c r="B1277" s="3">
        <v>44006</v>
      </c>
      <c r="C1277" t="str">
        <f>IF(AND(B1277&gt;='Calculation Sheet Crop 1'!$K$6,B1277&lt;='Calculation Sheet Crop 1'!$L$6),"Initial Stage",IF(AND(B1277+1&gt;'Calculation Sheet Crop 1'!$K$7,B1277&lt;='Calculation Sheet Crop 1'!$L$7),"Crop Development Phase",IF(AND(B1277+1&gt;'Calculation Sheet Crop 1'!$K$8,B1277&lt;'Calculation Sheet Crop 1'!$L$8+1),"Mid Season",IF(AND(B1277+1&gt;'Calculation Sheet Crop 1'!$K$9,B1277-1&lt;'Calculation Sheet Crop 1'!$L$9),"Late Season Stage",""))))</f>
        <v/>
      </c>
      <c r="D1277">
        <f>IF(MONTH(B1277)=1,'General Calculation'!$E$22,IF(MONTH(B1277)=2,'General Calculation'!$F$22,IF(MONTH(B1277)=3,'General Calculation'!$G$22,IF(MONTH(B1277)=4,'General Calculation'!$H$22,IF(MONTH(B1277)=5,'General Calculation'!$I$22,IF(MONTH(B1277)=6,'General Calculation'!$J$22,IF(MONTH(B1277)=7,'General Calculation'!$K$22,IF(MONTH(B1277)=8,'General Calculation'!$L$22,IF(MONTH(B1277)=9,'General Calculation'!$M$22,IF(MONTH(B1277)=10,'General Calculation'!$N$22,IF(MONTH(B1277)=11,'General Calculation'!$O$22,IF(MONTH(B1277)=12,'General Calculation'!$P$22,""))))))))))))</f>
        <v>5.3881999999999994</v>
      </c>
      <c r="E1277" t="str">
        <f>IF(C1277="Initial Stage",'Calculation Sheet Crop 1'!$M$6,IF(C1277="Crop Development Phase",'Calculation Sheet Crop 1'!$M$7,IF(C1277="Mid Season",'Calculation Sheet Crop 1'!$M$8,IF(C1277="Late Season Stage",'Calculation Sheet Crop 1'!$M$9,""))))</f>
        <v/>
      </c>
      <c r="F1277">
        <f t="shared" si="248"/>
        <v>0</v>
      </c>
      <c r="P1277">
        <f t="shared" si="249"/>
        <v>0</v>
      </c>
      <c r="Q1277">
        <f t="shared" si="250"/>
        <v>0</v>
      </c>
      <c r="R1277">
        <f t="shared" si="251"/>
        <v>0</v>
      </c>
      <c r="S1277">
        <f t="shared" si="252"/>
        <v>0</v>
      </c>
      <c r="T1277">
        <f t="shared" si="253"/>
        <v>0</v>
      </c>
      <c r="U1277">
        <f t="shared" si="254"/>
        <v>0</v>
      </c>
      <c r="V1277">
        <f t="shared" si="255"/>
        <v>0</v>
      </c>
      <c r="W1277">
        <f t="shared" si="256"/>
        <v>0</v>
      </c>
      <c r="X1277">
        <f t="shared" si="257"/>
        <v>0</v>
      </c>
      <c r="Y1277">
        <f t="shared" si="258"/>
        <v>0</v>
      </c>
      <c r="Z1277">
        <f t="shared" si="259"/>
        <v>0</v>
      </c>
      <c r="AA1277">
        <f t="shared" si="260"/>
        <v>0</v>
      </c>
    </row>
    <row r="1278" spans="2:27">
      <c r="B1278" s="3">
        <v>44007</v>
      </c>
      <c r="C1278" t="str">
        <f>IF(AND(B1278&gt;='Calculation Sheet Crop 1'!$K$6,B1278&lt;='Calculation Sheet Crop 1'!$L$6),"Initial Stage",IF(AND(B1278+1&gt;'Calculation Sheet Crop 1'!$K$7,B1278&lt;='Calculation Sheet Crop 1'!$L$7),"Crop Development Phase",IF(AND(B1278+1&gt;'Calculation Sheet Crop 1'!$K$8,B1278&lt;'Calculation Sheet Crop 1'!$L$8+1),"Mid Season",IF(AND(B1278+1&gt;'Calculation Sheet Crop 1'!$K$9,B1278-1&lt;'Calculation Sheet Crop 1'!$L$9),"Late Season Stage",""))))</f>
        <v/>
      </c>
      <c r="D1278">
        <f>IF(MONTH(B1278)=1,'General Calculation'!$E$22,IF(MONTH(B1278)=2,'General Calculation'!$F$22,IF(MONTH(B1278)=3,'General Calculation'!$G$22,IF(MONTH(B1278)=4,'General Calculation'!$H$22,IF(MONTH(B1278)=5,'General Calculation'!$I$22,IF(MONTH(B1278)=6,'General Calculation'!$J$22,IF(MONTH(B1278)=7,'General Calculation'!$K$22,IF(MONTH(B1278)=8,'General Calculation'!$L$22,IF(MONTH(B1278)=9,'General Calculation'!$M$22,IF(MONTH(B1278)=10,'General Calculation'!$N$22,IF(MONTH(B1278)=11,'General Calculation'!$O$22,IF(MONTH(B1278)=12,'General Calculation'!$P$22,""))))))))))))</f>
        <v>5.3881999999999994</v>
      </c>
      <c r="E1278" t="str">
        <f>IF(C1278="Initial Stage",'Calculation Sheet Crop 1'!$M$6,IF(C1278="Crop Development Phase",'Calculation Sheet Crop 1'!$M$7,IF(C1278="Mid Season",'Calculation Sheet Crop 1'!$M$8,IF(C1278="Late Season Stage",'Calculation Sheet Crop 1'!$M$9,""))))</f>
        <v/>
      </c>
      <c r="F1278">
        <f t="shared" si="248"/>
        <v>0</v>
      </c>
      <c r="P1278">
        <f t="shared" si="249"/>
        <v>0</v>
      </c>
      <c r="Q1278">
        <f t="shared" si="250"/>
        <v>0</v>
      </c>
      <c r="R1278">
        <f t="shared" si="251"/>
        <v>0</v>
      </c>
      <c r="S1278">
        <f t="shared" si="252"/>
        <v>0</v>
      </c>
      <c r="T1278">
        <f t="shared" si="253"/>
        <v>0</v>
      </c>
      <c r="U1278">
        <f t="shared" si="254"/>
        <v>0</v>
      </c>
      <c r="V1278">
        <f t="shared" si="255"/>
        <v>0</v>
      </c>
      <c r="W1278">
        <f t="shared" si="256"/>
        <v>0</v>
      </c>
      <c r="X1278">
        <f t="shared" si="257"/>
        <v>0</v>
      </c>
      <c r="Y1278">
        <f t="shared" si="258"/>
        <v>0</v>
      </c>
      <c r="Z1278">
        <f t="shared" si="259"/>
        <v>0</v>
      </c>
      <c r="AA1278">
        <f t="shared" si="260"/>
        <v>0</v>
      </c>
    </row>
    <row r="1279" spans="2:27">
      <c r="B1279" s="3">
        <v>44008</v>
      </c>
      <c r="C1279" t="str">
        <f>IF(AND(B1279&gt;='Calculation Sheet Crop 1'!$K$6,B1279&lt;='Calculation Sheet Crop 1'!$L$6),"Initial Stage",IF(AND(B1279+1&gt;'Calculation Sheet Crop 1'!$K$7,B1279&lt;='Calculation Sheet Crop 1'!$L$7),"Crop Development Phase",IF(AND(B1279+1&gt;'Calculation Sheet Crop 1'!$K$8,B1279&lt;'Calculation Sheet Crop 1'!$L$8+1),"Mid Season",IF(AND(B1279+1&gt;'Calculation Sheet Crop 1'!$K$9,B1279-1&lt;'Calculation Sheet Crop 1'!$L$9),"Late Season Stage",""))))</f>
        <v/>
      </c>
      <c r="D1279">
        <f>IF(MONTH(B1279)=1,'General Calculation'!$E$22,IF(MONTH(B1279)=2,'General Calculation'!$F$22,IF(MONTH(B1279)=3,'General Calculation'!$G$22,IF(MONTH(B1279)=4,'General Calculation'!$H$22,IF(MONTH(B1279)=5,'General Calculation'!$I$22,IF(MONTH(B1279)=6,'General Calculation'!$J$22,IF(MONTH(B1279)=7,'General Calculation'!$K$22,IF(MONTH(B1279)=8,'General Calculation'!$L$22,IF(MONTH(B1279)=9,'General Calculation'!$M$22,IF(MONTH(B1279)=10,'General Calculation'!$N$22,IF(MONTH(B1279)=11,'General Calculation'!$O$22,IF(MONTH(B1279)=12,'General Calculation'!$P$22,""))))))))))))</f>
        <v>5.3881999999999994</v>
      </c>
      <c r="E1279" t="str">
        <f>IF(C1279="Initial Stage",'Calculation Sheet Crop 1'!$M$6,IF(C1279="Crop Development Phase",'Calculation Sheet Crop 1'!$M$7,IF(C1279="Mid Season",'Calculation Sheet Crop 1'!$M$8,IF(C1279="Late Season Stage",'Calculation Sheet Crop 1'!$M$9,""))))</f>
        <v/>
      </c>
      <c r="F1279">
        <f t="shared" si="248"/>
        <v>0</v>
      </c>
      <c r="P1279">
        <f t="shared" si="249"/>
        <v>0</v>
      </c>
      <c r="Q1279">
        <f t="shared" si="250"/>
        <v>0</v>
      </c>
      <c r="R1279">
        <f t="shared" si="251"/>
        <v>0</v>
      </c>
      <c r="S1279">
        <f t="shared" si="252"/>
        <v>0</v>
      </c>
      <c r="T1279">
        <f t="shared" si="253"/>
        <v>0</v>
      </c>
      <c r="U1279">
        <f t="shared" si="254"/>
        <v>0</v>
      </c>
      <c r="V1279">
        <f t="shared" si="255"/>
        <v>0</v>
      </c>
      <c r="W1279">
        <f t="shared" si="256"/>
        <v>0</v>
      </c>
      <c r="X1279">
        <f t="shared" si="257"/>
        <v>0</v>
      </c>
      <c r="Y1279">
        <f t="shared" si="258"/>
        <v>0</v>
      </c>
      <c r="Z1279">
        <f t="shared" si="259"/>
        <v>0</v>
      </c>
      <c r="AA1279">
        <f t="shared" si="260"/>
        <v>0</v>
      </c>
    </row>
    <row r="1280" spans="2:27">
      <c r="B1280" s="3">
        <v>44009</v>
      </c>
      <c r="C1280" t="str">
        <f>IF(AND(B1280&gt;='Calculation Sheet Crop 1'!$K$6,B1280&lt;='Calculation Sheet Crop 1'!$L$6),"Initial Stage",IF(AND(B1280+1&gt;'Calculation Sheet Crop 1'!$K$7,B1280&lt;='Calculation Sheet Crop 1'!$L$7),"Crop Development Phase",IF(AND(B1280+1&gt;'Calculation Sheet Crop 1'!$K$8,B1280&lt;'Calculation Sheet Crop 1'!$L$8+1),"Mid Season",IF(AND(B1280+1&gt;'Calculation Sheet Crop 1'!$K$9,B1280-1&lt;'Calculation Sheet Crop 1'!$L$9),"Late Season Stage",""))))</f>
        <v/>
      </c>
      <c r="D1280">
        <f>IF(MONTH(B1280)=1,'General Calculation'!$E$22,IF(MONTH(B1280)=2,'General Calculation'!$F$22,IF(MONTH(B1280)=3,'General Calculation'!$G$22,IF(MONTH(B1280)=4,'General Calculation'!$H$22,IF(MONTH(B1280)=5,'General Calculation'!$I$22,IF(MONTH(B1280)=6,'General Calculation'!$J$22,IF(MONTH(B1280)=7,'General Calculation'!$K$22,IF(MONTH(B1280)=8,'General Calculation'!$L$22,IF(MONTH(B1280)=9,'General Calculation'!$M$22,IF(MONTH(B1280)=10,'General Calculation'!$N$22,IF(MONTH(B1280)=11,'General Calculation'!$O$22,IF(MONTH(B1280)=12,'General Calculation'!$P$22,""))))))))))))</f>
        <v>5.3881999999999994</v>
      </c>
      <c r="E1280" t="str">
        <f>IF(C1280="Initial Stage",'Calculation Sheet Crop 1'!$M$6,IF(C1280="Crop Development Phase",'Calculation Sheet Crop 1'!$M$7,IF(C1280="Mid Season",'Calculation Sheet Crop 1'!$M$8,IF(C1280="Late Season Stage",'Calculation Sheet Crop 1'!$M$9,""))))</f>
        <v/>
      </c>
      <c r="F1280">
        <f t="shared" si="248"/>
        <v>0</v>
      </c>
      <c r="P1280">
        <f t="shared" si="249"/>
        <v>0</v>
      </c>
      <c r="Q1280">
        <f t="shared" si="250"/>
        <v>0</v>
      </c>
      <c r="R1280">
        <f t="shared" si="251"/>
        <v>0</v>
      </c>
      <c r="S1280">
        <f t="shared" si="252"/>
        <v>0</v>
      </c>
      <c r="T1280">
        <f t="shared" si="253"/>
        <v>0</v>
      </c>
      <c r="U1280">
        <f t="shared" si="254"/>
        <v>0</v>
      </c>
      <c r="V1280">
        <f t="shared" si="255"/>
        <v>0</v>
      </c>
      <c r="W1280">
        <f t="shared" si="256"/>
        <v>0</v>
      </c>
      <c r="X1280">
        <f t="shared" si="257"/>
        <v>0</v>
      </c>
      <c r="Y1280">
        <f t="shared" si="258"/>
        <v>0</v>
      </c>
      <c r="Z1280">
        <f t="shared" si="259"/>
        <v>0</v>
      </c>
      <c r="AA1280">
        <f t="shared" si="260"/>
        <v>0</v>
      </c>
    </row>
    <row r="1281" spans="2:27">
      <c r="B1281" s="3">
        <v>44010</v>
      </c>
      <c r="C1281" t="str">
        <f>IF(AND(B1281&gt;='Calculation Sheet Crop 1'!$K$6,B1281&lt;='Calculation Sheet Crop 1'!$L$6),"Initial Stage",IF(AND(B1281+1&gt;'Calculation Sheet Crop 1'!$K$7,B1281&lt;='Calculation Sheet Crop 1'!$L$7),"Crop Development Phase",IF(AND(B1281+1&gt;'Calculation Sheet Crop 1'!$K$8,B1281&lt;'Calculation Sheet Crop 1'!$L$8+1),"Mid Season",IF(AND(B1281+1&gt;'Calculation Sheet Crop 1'!$K$9,B1281-1&lt;'Calculation Sheet Crop 1'!$L$9),"Late Season Stage",""))))</f>
        <v/>
      </c>
      <c r="D1281">
        <f>IF(MONTH(B1281)=1,'General Calculation'!$E$22,IF(MONTH(B1281)=2,'General Calculation'!$F$22,IF(MONTH(B1281)=3,'General Calculation'!$G$22,IF(MONTH(B1281)=4,'General Calculation'!$H$22,IF(MONTH(B1281)=5,'General Calculation'!$I$22,IF(MONTH(B1281)=6,'General Calculation'!$J$22,IF(MONTH(B1281)=7,'General Calculation'!$K$22,IF(MONTH(B1281)=8,'General Calculation'!$L$22,IF(MONTH(B1281)=9,'General Calculation'!$M$22,IF(MONTH(B1281)=10,'General Calculation'!$N$22,IF(MONTH(B1281)=11,'General Calculation'!$O$22,IF(MONTH(B1281)=12,'General Calculation'!$P$22,""))))))))))))</f>
        <v>5.3881999999999994</v>
      </c>
      <c r="E1281" t="str">
        <f>IF(C1281="Initial Stage",'Calculation Sheet Crop 1'!$M$6,IF(C1281="Crop Development Phase",'Calculation Sheet Crop 1'!$M$7,IF(C1281="Mid Season",'Calculation Sheet Crop 1'!$M$8,IF(C1281="Late Season Stage",'Calculation Sheet Crop 1'!$M$9,""))))</f>
        <v/>
      </c>
      <c r="F1281">
        <f t="shared" si="248"/>
        <v>0</v>
      </c>
      <c r="P1281">
        <f t="shared" si="249"/>
        <v>0</v>
      </c>
      <c r="Q1281">
        <f t="shared" si="250"/>
        <v>0</v>
      </c>
      <c r="R1281">
        <f t="shared" si="251"/>
        <v>0</v>
      </c>
      <c r="S1281">
        <f t="shared" si="252"/>
        <v>0</v>
      </c>
      <c r="T1281">
        <f t="shared" si="253"/>
        <v>0</v>
      </c>
      <c r="U1281">
        <f t="shared" si="254"/>
        <v>0</v>
      </c>
      <c r="V1281">
        <f t="shared" si="255"/>
        <v>0</v>
      </c>
      <c r="W1281">
        <f t="shared" si="256"/>
        <v>0</v>
      </c>
      <c r="X1281">
        <f t="shared" si="257"/>
        <v>0</v>
      </c>
      <c r="Y1281">
        <f t="shared" si="258"/>
        <v>0</v>
      </c>
      <c r="Z1281">
        <f t="shared" si="259"/>
        <v>0</v>
      </c>
      <c r="AA1281">
        <f t="shared" si="260"/>
        <v>0</v>
      </c>
    </row>
    <row r="1282" spans="2:27">
      <c r="B1282" s="3">
        <v>44011</v>
      </c>
      <c r="C1282" t="str">
        <f>IF(AND(B1282&gt;='Calculation Sheet Crop 1'!$K$6,B1282&lt;='Calculation Sheet Crop 1'!$L$6),"Initial Stage",IF(AND(B1282+1&gt;'Calculation Sheet Crop 1'!$K$7,B1282&lt;='Calculation Sheet Crop 1'!$L$7),"Crop Development Phase",IF(AND(B1282+1&gt;'Calculation Sheet Crop 1'!$K$8,B1282&lt;'Calculation Sheet Crop 1'!$L$8+1),"Mid Season",IF(AND(B1282+1&gt;'Calculation Sheet Crop 1'!$K$9,B1282-1&lt;'Calculation Sheet Crop 1'!$L$9),"Late Season Stage",""))))</f>
        <v/>
      </c>
      <c r="D1282">
        <f>IF(MONTH(B1282)=1,'General Calculation'!$E$22,IF(MONTH(B1282)=2,'General Calculation'!$F$22,IF(MONTH(B1282)=3,'General Calculation'!$G$22,IF(MONTH(B1282)=4,'General Calculation'!$H$22,IF(MONTH(B1282)=5,'General Calculation'!$I$22,IF(MONTH(B1282)=6,'General Calculation'!$J$22,IF(MONTH(B1282)=7,'General Calculation'!$K$22,IF(MONTH(B1282)=8,'General Calculation'!$L$22,IF(MONTH(B1282)=9,'General Calculation'!$M$22,IF(MONTH(B1282)=10,'General Calculation'!$N$22,IF(MONTH(B1282)=11,'General Calculation'!$O$22,IF(MONTH(B1282)=12,'General Calculation'!$P$22,""))))))))))))</f>
        <v>5.3881999999999994</v>
      </c>
      <c r="E1282" t="str">
        <f>IF(C1282="Initial Stage",'Calculation Sheet Crop 1'!$M$6,IF(C1282="Crop Development Phase",'Calculation Sheet Crop 1'!$M$7,IF(C1282="Mid Season",'Calculation Sheet Crop 1'!$M$8,IF(C1282="Late Season Stage",'Calculation Sheet Crop 1'!$M$9,""))))</f>
        <v/>
      </c>
      <c r="F1282">
        <f t="shared" si="248"/>
        <v>0</v>
      </c>
      <c r="P1282">
        <f t="shared" si="249"/>
        <v>0</v>
      </c>
      <c r="Q1282">
        <f t="shared" si="250"/>
        <v>0</v>
      </c>
      <c r="R1282">
        <f t="shared" si="251"/>
        <v>0</v>
      </c>
      <c r="S1282">
        <f t="shared" si="252"/>
        <v>0</v>
      </c>
      <c r="T1282">
        <f t="shared" si="253"/>
        <v>0</v>
      </c>
      <c r="U1282">
        <f t="shared" si="254"/>
        <v>0</v>
      </c>
      <c r="V1282">
        <f t="shared" si="255"/>
        <v>0</v>
      </c>
      <c r="W1282">
        <f t="shared" si="256"/>
        <v>0</v>
      </c>
      <c r="X1282">
        <f t="shared" si="257"/>
        <v>0</v>
      </c>
      <c r="Y1282">
        <f t="shared" si="258"/>
        <v>0</v>
      </c>
      <c r="Z1282">
        <f t="shared" si="259"/>
        <v>0</v>
      </c>
      <c r="AA1282">
        <f t="shared" si="260"/>
        <v>0</v>
      </c>
    </row>
    <row r="1283" spans="2:27">
      <c r="B1283" s="3">
        <v>44012</v>
      </c>
      <c r="C1283" t="str">
        <f>IF(AND(B1283&gt;='Calculation Sheet Crop 1'!$K$6,B1283&lt;='Calculation Sheet Crop 1'!$L$6),"Initial Stage",IF(AND(B1283+1&gt;'Calculation Sheet Crop 1'!$K$7,B1283&lt;='Calculation Sheet Crop 1'!$L$7),"Crop Development Phase",IF(AND(B1283+1&gt;'Calculation Sheet Crop 1'!$K$8,B1283&lt;'Calculation Sheet Crop 1'!$L$8+1),"Mid Season",IF(AND(B1283+1&gt;'Calculation Sheet Crop 1'!$K$9,B1283-1&lt;'Calculation Sheet Crop 1'!$L$9),"Late Season Stage",""))))</f>
        <v/>
      </c>
      <c r="D1283">
        <f>IF(MONTH(B1283)=1,'General Calculation'!$E$22,IF(MONTH(B1283)=2,'General Calculation'!$F$22,IF(MONTH(B1283)=3,'General Calculation'!$G$22,IF(MONTH(B1283)=4,'General Calculation'!$H$22,IF(MONTH(B1283)=5,'General Calculation'!$I$22,IF(MONTH(B1283)=6,'General Calculation'!$J$22,IF(MONTH(B1283)=7,'General Calculation'!$K$22,IF(MONTH(B1283)=8,'General Calculation'!$L$22,IF(MONTH(B1283)=9,'General Calculation'!$M$22,IF(MONTH(B1283)=10,'General Calculation'!$N$22,IF(MONTH(B1283)=11,'General Calculation'!$O$22,IF(MONTH(B1283)=12,'General Calculation'!$P$22,""))))))))))))</f>
        <v>5.3881999999999994</v>
      </c>
      <c r="E1283" t="str">
        <f>IF(C1283="Initial Stage",'Calculation Sheet Crop 1'!$M$6,IF(C1283="Crop Development Phase",'Calculation Sheet Crop 1'!$M$7,IF(C1283="Mid Season",'Calculation Sheet Crop 1'!$M$8,IF(C1283="Late Season Stage",'Calculation Sheet Crop 1'!$M$9,""))))</f>
        <v/>
      </c>
      <c r="F1283">
        <f t="shared" si="248"/>
        <v>0</v>
      </c>
      <c r="P1283">
        <f t="shared" si="249"/>
        <v>0</v>
      </c>
      <c r="Q1283">
        <f t="shared" si="250"/>
        <v>0</v>
      </c>
      <c r="R1283">
        <f t="shared" si="251"/>
        <v>0</v>
      </c>
      <c r="S1283">
        <f t="shared" si="252"/>
        <v>0</v>
      </c>
      <c r="T1283">
        <f t="shared" si="253"/>
        <v>0</v>
      </c>
      <c r="U1283">
        <f t="shared" si="254"/>
        <v>0</v>
      </c>
      <c r="V1283">
        <f t="shared" si="255"/>
        <v>0</v>
      </c>
      <c r="W1283">
        <f t="shared" si="256"/>
        <v>0</v>
      </c>
      <c r="X1283">
        <f t="shared" si="257"/>
        <v>0</v>
      </c>
      <c r="Y1283">
        <f t="shared" si="258"/>
        <v>0</v>
      </c>
      <c r="Z1283">
        <f t="shared" si="259"/>
        <v>0</v>
      </c>
      <c r="AA1283">
        <f t="shared" si="260"/>
        <v>0</v>
      </c>
    </row>
    <row r="1284" spans="2:27">
      <c r="B1284" s="3">
        <v>44013</v>
      </c>
      <c r="C1284" t="str">
        <f>IF(AND(B1284&gt;='Calculation Sheet Crop 1'!$K$6,B1284&lt;='Calculation Sheet Crop 1'!$L$6),"Initial Stage",IF(AND(B1284+1&gt;'Calculation Sheet Crop 1'!$K$7,B1284&lt;='Calculation Sheet Crop 1'!$L$7),"Crop Development Phase",IF(AND(B1284+1&gt;'Calculation Sheet Crop 1'!$K$8,B1284&lt;'Calculation Sheet Crop 1'!$L$8+1),"Mid Season",IF(AND(B1284+1&gt;'Calculation Sheet Crop 1'!$K$9,B1284-1&lt;'Calculation Sheet Crop 1'!$L$9),"Late Season Stage",""))))</f>
        <v/>
      </c>
      <c r="D1284">
        <f>IF(MONTH(B1284)=1,'General Calculation'!$E$22,IF(MONTH(B1284)=2,'General Calculation'!$F$22,IF(MONTH(B1284)=3,'General Calculation'!$G$22,IF(MONTH(B1284)=4,'General Calculation'!$H$22,IF(MONTH(B1284)=5,'General Calculation'!$I$22,IF(MONTH(B1284)=6,'General Calculation'!$J$22,IF(MONTH(B1284)=7,'General Calculation'!$K$22,IF(MONTH(B1284)=8,'General Calculation'!$L$22,IF(MONTH(B1284)=9,'General Calculation'!$M$22,IF(MONTH(B1284)=10,'General Calculation'!$N$22,IF(MONTH(B1284)=11,'General Calculation'!$O$22,IF(MONTH(B1284)=12,'General Calculation'!$P$22,""))))))))))))</f>
        <v>5.2548000000000004</v>
      </c>
      <c r="E1284" t="str">
        <f>IF(C1284="Initial Stage",'Calculation Sheet Crop 1'!$M$6,IF(C1284="Crop Development Phase",'Calculation Sheet Crop 1'!$M$7,IF(C1284="Mid Season",'Calculation Sheet Crop 1'!$M$8,IF(C1284="Late Season Stage",'Calculation Sheet Crop 1'!$M$9,""))))</f>
        <v/>
      </c>
      <c r="F1284">
        <f t="shared" si="248"/>
        <v>0</v>
      </c>
      <c r="P1284">
        <f t="shared" si="249"/>
        <v>0</v>
      </c>
      <c r="Q1284">
        <f t="shared" si="250"/>
        <v>0</v>
      </c>
      <c r="R1284">
        <f t="shared" si="251"/>
        <v>0</v>
      </c>
      <c r="S1284">
        <f t="shared" si="252"/>
        <v>0</v>
      </c>
      <c r="T1284">
        <f t="shared" si="253"/>
        <v>0</v>
      </c>
      <c r="U1284">
        <f t="shared" si="254"/>
        <v>0</v>
      </c>
      <c r="V1284">
        <f t="shared" si="255"/>
        <v>0</v>
      </c>
      <c r="W1284">
        <f t="shared" si="256"/>
        <v>0</v>
      </c>
      <c r="X1284">
        <f t="shared" si="257"/>
        <v>0</v>
      </c>
      <c r="Y1284">
        <f t="shared" si="258"/>
        <v>0</v>
      </c>
      <c r="Z1284">
        <f t="shared" si="259"/>
        <v>0</v>
      </c>
      <c r="AA1284">
        <f t="shared" si="260"/>
        <v>0</v>
      </c>
    </row>
    <row r="1285" spans="2:27">
      <c r="B1285" s="3">
        <v>44014</v>
      </c>
      <c r="C1285" t="str">
        <f>IF(AND(B1285&gt;='Calculation Sheet Crop 1'!$K$6,B1285&lt;='Calculation Sheet Crop 1'!$L$6),"Initial Stage",IF(AND(B1285+1&gt;'Calculation Sheet Crop 1'!$K$7,B1285&lt;='Calculation Sheet Crop 1'!$L$7),"Crop Development Phase",IF(AND(B1285+1&gt;'Calculation Sheet Crop 1'!$K$8,B1285&lt;'Calculation Sheet Crop 1'!$L$8+1),"Mid Season",IF(AND(B1285+1&gt;'Calculation Sheet Crop 1'!$K$9,B1285-1&lt;'Calculation Sheet Crop 1'!$L$9),"Late Season Stage",""))))</f>
        <v/>
      </c>
      <c r="D1285">
        <f>IF(MONTH(B1285)=1,'General Calculation'!$E$22,IF(MONTH(B1285)=2,'General Calculation'!$F$22,IF(MONTH(B1285)=3,'General Calculation'!$G$22,IF(MONTH(B1285)=4,'General Calculation'!$H$22,IF(MONTH(B1285)=5,'General Calculation'!$I$22,IF(MONTH(B1285)=6,'General Calculation'!$J$22,IF(MONTH(B1285)=7,'General Calculation'!$K$22,IF(MONTH(B1285)=8,'General Calculation'!$L$22,IF(MONTH(B1285)=9,'General Calculation'!$M$22,IF(MONTH(B1285)=10,'General Calculation'!$N$22,IF(MONTH(B1285)=11,'General Calculation'!$O$22,IF(MONTH(B1285)=12,'General Calculation'!$P$22,""))))))))))))</f>
        <v>5.2548000000000004</v>
      </c>
      <c r="E1285" t="str">
        <f>IF(C1285="Initial Stage",'Calculation Sheet Crop 1'!$M$6,IF(C1285="Crop Development Phase",'Calculation Sheet Crop 1'!$M$7,IF(C1285="Mid Season",'Calculation Sheet Crop 1'!$M$8,IF(C1285="Late Season Stage",'Calculation Sheet Crop 1'!$M$9,""))))</f>
        <v/>
      </c>
      <c r="F1285">
        <f t="shared" si="248"/>
        <v>0</v>
      </c>
      <c r="P1285">
        <f t="shared" si="249"/>
        <v>0</v>
      </c>
      <c r="Q1285">
        <f t="shared" si="250"/>
        <v>0</v>
      </c>
      <c r="R1285">
        <f t="shared" si="251"/>
        <v>0</v>
      </c>
      <c r="S1285">
        <f t="shared" si="252"/>
        <v>0</v>
      </c>
      <c r="T1285">
        <f t="shared" si="253"/>
        <v>0</v>
      </c>
      <c r="U1285">
        <f t="shared" si="254"/>
        <v>0</v>
      </c>
      <c r="V1285">
        <f t="shared" si="255"/>
        <v>0</v>
      </c>
      <c r="W1285">
        <f t="shared" si="256"/>
        <v>0</v>
      </c>
      <c r="X1285">
        <f t="shared" si="257"/>
        <v>0</v>
      </c>
      <c r="Y1285">
        <f t="shared" si="258"/>
        <v>0</v>
      </c>
      <c r="Z1285">
        <f t="shared" si="259"/>
        <v>0</v>
      </c>
      <c r="AA1285">
        <f t="shared" si="260"/>
        <v>0</v>
      </c>
    </row>
    <row r="1286" spans="2:27">
      <c r="B1286" s="3">
        <v>44015</v>
      </c>
      <c r="C1286" t="str">
        <f>IF(AND(B1286&gt;='Calculation Sheet Crop 1'!$K$6,B1286&lt;='Calculation Sheet Crop 1'!$L$6),"Initial Stage",IF(AND(B1286+1&gt;'Calculation Sheet Crop 1'!$K$7,B1286&lt;='Calculation Sheet Crop 1'!$L$7),"Crop Development Phase",IF(AND(B1286+1&gt;'Calculation Sheet Crop 1'!$K$8,B1286&lt;'Calculation Sheet Crop 1'!$L$8+1),"Mid Season",IF(AND(B1286+1&gt;'Calculation Sheet Crop 1'!$K$9,B1286-1&lt;'Calculation Sheet Crop 1'!$L$9),"Late Season Stage",""))))</f>
        <v/>
      </c>
      <c r="D1286">
        <f>IF(MONTH(B1286)=1,'General Calculation'!$E$22,IF(MONTH(B1286)=2,'General Calculation'!$F$22,IF(MONTH(B1286)=3,'General Calculation'!$G$22,IF(MONTH(B1286)=4,'General Calculation'!$H$22,IF(MONTH(B1286)=5,'General Calculation'!$I$22,IF(MONTH(B1286)=6,'General Calculation'!$J$22,IF(MONTH(B1286)=7,'General Calculation'!$K$22,IF(MONTH(B1286)=8,'General Calculation'!$L$22,IF(MONTH(B1286)=9,'General Calculation'!$M$22,IF(MONTH(B1286)=10,'General Calculation'!$N$22,IF(MONTH(B1286)=11,'General Calculation'!$O$22,IF(MONTH(B1286)=12,'General Calculation'!$P$22,""))))))))))))</f>
        <v>5.2548000000000004</v>
      </c>
      <c r="E1286" t="str">
        <f>IF(C1286="Initial Stage",'Calculation Sheet Crop 1'!$M$6,IF(C1286="Crop Development Phase",'Calculation Sheet Crop 1'!$M$7,IF(C1286="Mid Season",'Calculation Sheet Crop 1'!$M$8,IF(C1286="Late Season Stage",'Calculation Sheet Crop 1'!$M$9,""))))</f>
        <v/>
      </c>
      <c r="F1286">
        <f t="shared" si="248"/>
        <v>0</v>
      </c>
      <c r="P1286">
        <f t="shared" si="249"/>
        <v>0</v>
      </c>
      <c r="Q1286">
        <f t="shared" si="250"/>
        <v>0</v>
      </c>
      <c r="R1286">
        <f t="shared" si="251"/>
        <v>0</v>
      </c>
      <c r="S1286">
        <f t="shared" si="252"/>
        <v>0</v>
      </c>
      <c r="T1286">
        <f t="shared" si="253"/>
        <v>0</v>
      </c>
      <c r="U1286">
        <f t="shared" si="254"/>
        <v>0</v>
      </c>
      <c r="V1286">
        <f t="shared" si="255"/>
        <v>0</v>
      </c>
      <c r="W1286">
        <f t="shared" si="256"/>
        <v>0</v>
      </c>
      <c r="X1286">
        <f t="shared" si="257"/>
        <v>0</v>
      </c>
      <c r="Y1286">
        <f t="shared" si="258"/>
        <v>0</v>
      </c>
      <c r="Z1286">
        <f t="shared" si="259"/>
        <v>0</v>
      </c>
      <c r="AA1286">
        <f t="shared" si="260"/>
        <v>0</v>
      </c>
    </row>
    <row r="1287" spans="2:27">
      <c r="B1287" s="3">
        <v>44016</v>
      </c>
      <c r="C1287" t="str">
        <f>IF(AND(B1287&gt;='Calculation Sheet Crop 1'!$K$6,B1287&lt;='Calculation Sheet Crop 1'!$L$6),"Initial Stage",IF(AND(B1287+1&gt;'Calculation Sheet Crop 1'!$K$7,B1287&lt;='Calculation Sheet Crop 1'!$L$7),"Crop Development Phase",IF(AND(B1287+1&gt;'Calculation Sheet Crop 1'!$K$8,B1287&lt;'Calculation Sheet Crop 1'!$L$8+1),"Mid Season",IF(AND(B1287+1&gt;'Calculation Sheet Crop 1'!$K$9,B1287-1&lt;'Calculation Sheet Crop 1'!$L$9),"Late Season Stage",""))))</f>
        <v/>
      </c>
      <c r="D1287">
        <f>IF(MONTH(B1287)=1,'General Calculation'!$E$22,IF(MONTH(B1287)=2,'General Calculation'!$F$22,IF(MONTH(B1287)=3,'General Calculation'!$G$22,IF(MONTH(B1287)=4,'General Calculation'!$H$22,IF(MONTH(B1287)=5,'General Calculation'!$I$22,IF(MONTH(B1287)=6,'General Calculation'!$J$22,IF(MONTH(B1287)=7,'General Calculation'!$K$22,IF(MONTH(B1287)=8,'General Calculation'!$L$22,IF(MONTH(B1287)=9,'General Calculation'!$M$22,IF(MONTH(B1287)=10,'General Calculation'!$N$22,IF(MONTH(B1287)=11,'General Calculation'!$O$22,IF(MONTH(B1287)=12,'General Calculation'!$P$22,""))))))))))))</f>
        <v>5.2548000000000004</v>
      </c>
      <c r="E1287" t="str">
        <f>IF(C1287="Initial Stage",'Calculation Sheet Crop 1'!$M$6,IF(C1287="Crop Development Phase",'Calculation Sheet Crop 1'!$M$7,IF(C1287="Mid Season",'Calculation Sheet Crop 1'!$M$8,IF(C1287="Late Season Stage",'Calculation Sheet Crop 1'!$M$9,""))))</f>
        <v/>
      </c>
      <c r="F1287">
        <f t="shared" si="248"/>
        <v>0</v>
      </c>
      <c r="P1287">
        <f t="shared" si="249"/>
        <v>0</v>
      </c>
      <c r="Q1287">
        <f t="shared" si="250"/>
        <v>0</v>
      </c>
      <c r="R1287">
        <f t="shared" si="251"/>
        <v>0</v>
      </c>
      <c r="S1287">
        <f t="shared" si="252"/>
        <v>0</v>
      </c>
      <c r="T1287">
        <f t="shared" si="253"/>
        <v>0</v>
      </c>
      <c r="U1287">
        <f t="shared" si="254"/>
        <v>0</v>
      </c>
      <c r="V1287">
        <f t="shared" si="255"/>
        <v>0</v>
      </c>
      <c r="W1287">
        <f t="shared" si="256"/>
        <v>0</v>
      </c>
      <c r="X1287">
        <f t="shared" si="257"/>
        <v>0</v>
      </c>
      <c r="Y1287">
        <f t="shared" si="258"/>
        <v>0</v>
      </c>
      <c r="Z1287">
        <f t="shared" si="259"/>
        <v>0</v>
      </c>
      <c r="AA1287">
        <f t="shared" si="260"/>
        <v>0</v>
      </c>
    </row>
    <row r="1288" spans="2:27">
      <c r="B1288" s="3">
        <v>44017</v>
      </c>
      <c r="C1288" t="str">
        <f>IF(AND(B1288&gt;='Calculation Sheet Crop 1'!$K$6,B1288&lt;='Calculation Sheet Crop 1'!$L$6),"Initial Stage",IF(AND(B1288+1&gt;'Calculation Sheet Crop 1'!$K$7,B1288&lt;='Calculation Sheet Crop 1'!$L$7),"Crop Development Phase",IF(AND(B1288+1&gt;'Calculation Sheet Crop 1'!$K$8,B1288&lt;'Calculation Sheet Crop 1'!$L$8+1),"Mid Season",IF(AND(B1288+1&gt;'Calculation Sheet Crop 1'!$K$9,B1288-1&lt;'Calculation Sheet Crop 1'!$L$9),"Late Season Stage",""))))</f>
        <v/>
      </c>
      <c r="D1288">
        <f>IF(MONTH(B1288)=1,'General Calculation'!$E$22,IF(MONTH(B1288)=2,'General Calculation'!$F$22,IF(MONTH(B1288)=3,'General Calculation'!$G$22,IF(MONTH(B1288)=4,'General Calculation'!$H$22,IF(MONTH(B1288)=5,'General Calculation'!$I$22,IF(MONTH(B1288)=6,'General Calculation'!$J$22,IF(MONTH(B1288)=7,'General Calculation'!$K$22,IF(MONTH(B1288)=8,'General Calculation'!$L$22,IF(MONTH(B1288)=9,'General Calculation'!$M$22,IF(MONTH(B1288)=10,'General Calculation'!$N$22,IF(MONTH(B1288)=11,'General Calculation'!$O$22,IF(MONTH(B1288)=12,'General Calculation'!$P$22,""))))))))))))</f>
        <v>5.2548000000000004</v>
      </c>
      <c r="E1288" t="str">
        <f>IF(C1288="Initial Stage",'Calculation Sheet Crop 1'!$M$6,IF(C1288="Crop Development Phase",'Calculation Sheet Crop 1'!$M$7,IF(C1288="Mid Season",'Calculation Sheet Crop 1'!$M$8,IF(C1288="Late Season Stage",'Calculation Sheet Crop 1'!$M$9,""))))</f>
        <v/>
      </c>
      <c r="F1288">
        <f t="shared" ref="F1288:F1351" si="261">IFERROR((D1288*E1288),0)</f>
        <v>0</v>
      </c>
      <c r="P1288">
        <f t="shared" ref="P1288:P1351" si="262">IF(MONTH($B1288)=1,$F1288,0)</f>
        <v>0</v>
      </c>
      <c r="Q1288">
        <f t="shared" ref="Q1288:Q1351" si="263">IF(MONTH($B1288)=2,$F1288,0)</f>
        <v>0</v>
      </c>
      <c r="R1288">
        <f t="shared" ref="R1288:R1351" si="264">IF(MONTH($B1288)=3,$F1288,0)</f>
        <v>0</v>
      </c>
      <c r="S1288">
        <f t="shared" ref="S1288:S1351" si="265">IF(MONTH($B1288)=4,$F1288,0)</f>
        <v>0</v>
      </c>
      <c r="T1288">
        <f t="shared" ref="T1288:T1351" si="266">IF(MONTH($B1288)=5,$F1288,0)</f>
        <v>0</v>
      </c>
      <c r="U1288">
        <f t="shared" ref="U1288:U1351" si="267">IF(MONTH($B1288)=6,$F1288,0)</f>
        <v>0</v>
      </c>
      <c r="V1288">
        <f t="shared" ref="V1288:V1351" si="268">IF(MONTH($B1288)=7,$F1288,0)</f>
        <v>0</v>
      </c>
      <c r="W1288">
        <f t="shared" ref="W1288:W1351" si="269">IF(MONTH($B1288)=8,$F1288,0)</f>
        <v>0</v>
      </c>
      <c r="X1288">
        <f t="shared" ref="X1288:X1351" si="270">IF(MONTH($B1288)=9,$F1288,0)</f>
        <v>0</v>
      </c>
      <c r="Y1288">
        <f t="shared" ref="Y1288:Y1351" si="271">IF(MONTH($B1288)=10,$F1288,0)</f>
        <v>0</v>
      </c>
      <c r="Z1288">
        <f t="shared" ref="Z1288:Z1351" si="272">IF(MONTH($B1288)=11,$F1288,0)</f>
        <v>0</v>
      </c>
      <c r="AA1288">
        <f t="shared" ref="AA1288:AA1351" si="273">IF(MONTH($B1288)=12,$F1288,0)</f>
        <v>0</v>
      </c>
    </row>
    <row r="1289" spans="2:27">
      <c r="B1289" s="3">
        <v>44018</v>
      </c>
      <c r="C1289" t="str">
        <f>IF(AND(B1289&gt;='Calculation Sheet Crop 1'!$K$6,B1289&lt;='Calculation Sheet Crop 1'!$L$6),"Initial Stage",IF(AND(B1289+1&gt;'Calculation Sheet Crop 1'!$K$7,B1289&lt;='Calculation Sheet Crop 1'!$L$7),"Crop Development Phase",IF(AND(B1289+1&gt;'Calculation Sheet Crop 1'!$K$8,B1289&lt;'Calculation Sheet Crop 1'!$L$8+1),"Mid Season",IF(AND(B1289+1&gt;'Calculation Sheet Crop 1'!$K$9,B1289-1&lt;'Calculation Sheet Crop 1'!$L$9),"Late Season Stage",""))))</f>
        <v/>
      </c>
      <c r="D1289">
        <f>IF(MONTH(B1289)=1,'General Calculation'!$E$22,IF(MONTH(B1289)=2,'General Calculation'!$F$22,IF(MONTH(B1289)=3,'General Calculation'!$G$22,IF(MONTH(B1289)=4,'General Calculation'!$H$22,IF(MONTH(B1289)=5,'General Calculation'!$I$22,IF(MONTH(B1289)=6,'General Calculation'!$J$22,IF(MONTH(B1289)=7,'General Calculation'!$K$22,IF(MONTH(B1289)=8,'General Calculation'!$L$22,IF(MONTH(B1289)=9,'General Calculation'!$M$22,IF(MONTH(B1289)=10,'General Calculation'!$N$22,IF(MONTH(B1289)=11,'General Calculation'!$O$22,IF(MONTH(B1289)=12,'General Calculation'!$P$22,""))))))))))))</f>
        <v>5.2548000000000004</v>
      </c>
      <c r="E1289" t="str">
        <f>IF(C1289="Initial Stage",'Calculation Sheet Crop 1'!$M$6,IF(C1289="Crop Development Phase",'Calculation Sheet Crop 1'!$M$7,IF(C1289="Mid Season",'Calculation Sheet Crop 1'!$M$8,IF(C1289="Late Season Stage",'Calculation Sheet Crop 1'!$M$9,""))))</f>
        <v/>
      </c>
      <c r="F1289">
        <f t="shared" si="261"/>
        <v>0</v>
      </c>
      <c r="P1289">
        <f t="shared" si="262"/>
        <v>0</v>
      </c>
      <c r="Q1289">
        <f t="shared" si="263"/>
        <v>0</v>
      </c>
      <c r="R1289">
        <f t="shared" si="264"/>
        <v>0</v>
      </c>
      <c r="S1289">
        <f t="shared" si="265"/>
        <v>0</v>
      </c>
      <c r="T1289">
        <f t="shared" si="266"/>
        <v>0</v>
      </c>
      <c r="U1289">
        <f t="shared" si="267"/>
        <v>0</v>
      </c>
      <c r="V1289">
        <f t="shared" si="268"/>
        <v>0</v>
      </c>
      <c r="W1289">
        <f t="shared" si="269"/>
        <v>0</v>
      </c>
      <c r="X1289">
        <f t="shared" si="270"/>
        <v>0</v>
      </c>
      <c r="Y1289">
        <f t="shared" si="271"/>
        <v>0</v>
      </c>
      <c r="Z1289">
        <f t="shared" si="272"/>
        <v>0</v>
      </c>
      <c r="AA1289">
        <f t="shared" si="273"/>
        <v>0</v>
      </c>
    </row>
    <row r="1290" spans="2:27">
      <c r="B1290" s="3">
        <v>44019</v>
      </c>
      <c r="C1290" t="str">
        <f>IF(AND(B1290&gt;='Calculation Sheet Crop 1'!$K$6,B1290&lt;='Calculation Sheet Crop 1'!$L$6),"Initial Stage",IF(AND(B1290+1&gt;'Calculation Sheet Crop 1'!$K$7,B1290&lt;='Calculation Sheet Crop 1'!$L$7),"Crop Development Phase",IF(AND(B1290+1&gt;'Calculation Sheet Crop 1'!$K$8,B1290&lt;'Calculation Sheet Crop 1'!$L$8+1),"Mid Season",IF(AND(B1290+1&gt;'Calculation Sheet Crop 1'!$K$9,B1290-1&lt;'Calculation Sheet Crop 1'!$L$9),"Late Season Stage",""))))</f>
        <v/>
      </c>
      <c r="D1290">
        <f>IF(MONTH(B1290)=1,'General Calculation'!$E$22,IF(MONTH(B1290)=2,'General Calculation'!$F$22,IF(MONTH(B1290)=3,'General Calculation'!$G$22,IF(MONTH(B1290)=4,'General Calculation'!$H$22,IF(MONTH(B1290)=5,'General Calculation'!$I$22,IF(MONTH(B1290)=6,'General Calculation'!$J$22,IF(MONTH(B1290)=7,'General Calculation'!$K$22,IF(MONTH(B1290)=8,'General Calculation'!$L$22,IF(MONTH(B1290)=9,'General Calculation'!$M$22,IF(MONTH(B1290)=10,'General Calculation'!$N$22,IF(MONTH(B1290)=11,'General Calculation'!$O$22,IF(MONTH(B1290)=12,'General Calculation'!$P$22,""))))))))))))</f>
        <v>5.2548000000000004</v>
      </c>
      <c r="E1290" t="str">
        <f>IF(C1290="Initial Stage",'Calculation Sheet Crop 1'!$M$6,IF(C1290="Crop Development Phase",'Calculation Sheet Crop 1'!$M$7,IF(C1290="Mid Season",'Calculation Sheet Crop 1'!$M$8,IF(C1290="Late Season Stage",'Calculation Sheet Crop 1'!$M$9,""))))</f>
        <v/>
      </c>
      <c r="F1290">
        <f t="shared" si="261"/>
        <v>0</v>
      </c>
      <c r="P1290">
        <f t="shared" si="262"/>
        <v>0</v>
      </c>
      <c r="Q1290">
        <f t="shared" si="263"/>
        <v>0</v>
      </c>
      <c r="R1290">
        <f t="shared" si="264"/>
        <v>0</v>
      </c>
      <c r="S1290">
        <f t="shared" si="265"/>
        <v>0</v>
      </c>
      <c r="T1290">
        <f t="shared" si="266"/>
        <v>0</v>
      </c>
      <c r="U1290">
        <f t="shared" si="267"/>
        <v>0</v>
      </c>
      <c r="V1290">
        <f t="shared" si="268"/>
        <v>0</v>
      </c>
      <c r="W1290">
        <f t="shared" si="269"/>
        <v>0</v>
      </c>
      <c r="X1290">
        <f t="shared" si="270"/>
        <v>0</v>
      </c>
      <c r="Y1290">
        <f t="shared" si="271"/>
        <v>0</v>
      </c>
      <c r="Z1290">
        <f t="shared" si="272"/>
        <v>0</v>
      </c>
      <c r="AA1290">
        <f t="shared" si="273"/>
        <v>0</v>
      </c>
    </row>
    <row r="1291" spans="2:27">
      <c r="B1291" s="3">
        <v>44020</v>
      </c>
      <c r="C1291" t="str">
        <f>IF(AND(B1291&gt;='Calculation Sheet Crop 1'!$K$6,B1291&lt;='Calculation Sheet Crop 1'!$L$6),"Initial Stage",IF(AND(B1291+1&gt;'Calculation Sheet Crop 1'!$K$7,B1291&lt;='Calculation Sheet Crop 1'!$L$7),"Crop Development Phase",IF(AND(B1291+1&gt;'Calculation Sheet Crop 1'!$K$8,B1291&lt;'Calculation Sheet Crop 1'!$L$8+1),"Mid Season",IF(AND(B1291+1&gt;'Calculation Sheet Crop 1'!$K$9,B1291-1&lt;'Calculation Sheet Crop 1'!$L$9),"Late Season Stage",""))))</f>
        <v/>
      </c>
      <c r="D1291">
        <f>IF(MONTH(B1291)=1,'General Calculation'!$E$22,IF(MONTH(B1291)=2,'General Calculation'!$F$22,IF(MONTH(B1291)=3,'General Calculation'!$G$22,IF(MONTH(B1291)=4,'General Calculation'!$H$22,IF(MONTH(B1291)=5,'General Calculation'!$I$22,IF(MONTH(B1291)=6,'General Calculation'!$J$22,IF(MONTH(B1291)=7,'General Calculation'!$K$22,IF(MONTH(B1291)=8,'General Calculation'!$L$22,IF(MONTH(B1291)=9,'General Calculation'!$M$22,IF(MONTH(B1291)=10,'General Calculation'!$N$22,IF(MONTH(B1291)=11,'General Calculation'!$O$22,IF(MONTH(B1291)=12,'General Calculation'!$P$22,""))))))))))))</f>
        <v>5.2548000000000004</v>
      </c>
      <c r="E1291" t="str">
        <f>IF(C1291="Initial Stage",'Calculation Sheet Crop 1'!$M$6,IF(C1291="Crop Development Phase",'Calculation Sheet Crop 1'!$M$7,IF(C1291="Mid Season",'Calculation Sheet Crop 1'!$M$8,IF(C1291="Late Season Stage",'Calculation Sheet Crop 1'!$M$9,""))))</f>
        <v/>
      </c>
      <c r="F1291">
        <f t="shared" si="261"/>
        <v>0</v>
      </c>
      <c r="P1291">
        <f t="shared" si="262"/>
        <v>0</v>
      </c>
      <c r="Q1291">
        <f t="shared" si="263"/>
        <v>0</v>
      </c>
      <c r="R1291">
        <f t="shared" si="264"/>
        <v>0</v>
      </c>
      <c r="S1291">
        <f t="shared" si="265"/>
        <v>0</v>
      </c>
      <c r="T1291">
        <f t="shared" si="266"/>
        <v>0</v>
      </c>
      <c r="U1291">
        <f t="shared" si="267"/>
        <v>0</v>
      </c>
      <c r="V1291">
        <f t="shared" si="268"/>
        <v>0</v>
      </c>
      <c r="W1291">
        <f t="shared" si="269"/>
        <v>0</v>
      </c>
      <c r="X1291">
        <f t="shared" si="270"/>
        <v>0</v>
      </c>
      <c r="Y1291">
        <f t="shared" si="271"/>
        <v>0</v>
      </c>
      <c r="Z1291">
        <f t="shared" si="272"/>
        <v>0</v>
      </c>
      <c r="AA1291">
        <f t="shared" si="273"/>
        <v>0</v>
      </c>
    </row>
    <row r="1292" spans="2:27">
      <c r="B1292" s="3">
        <v>44021</v>
      </c>
      <c r="C1292" t="str">
        <f>IF(AND(B1292&gt;='Calculation Sheet Crop 1'!$K$6,B1292&lt;='Calculation Sheet Crop 1'!$L$6),"Initial Stage",IF(AND(B1292+1&gt;'Calculation Sheet Crop 1'!$K$7,B1292&lt;='Calculation Sheet Crop 1'!$L$7),"Crop Development Phase",IF(AND(B1292+1&gt;'Calculation Sheet Crop 1'!$K$8,B1292&lt;'Calculation Sheet Crop 1'!$L$8+1),"Mid Season",IF(AND(B1292+1&gt;'Calculation Sheet Crop 1'!$K$9,B1292-1&lt;'Calculation Sheet Crop 1'!$L$9),"Late Season Stage",""))))</f>
        <v/>
      </c>
      <c r="D1292">
        <f>IF(MONTH(B1292)=1,'General Calculation'!$E$22,IF(MONTH(B1292)=2,'General Calculation'!$F$22,IF(MONTH(B1292)=3,'General Calculation'!$G$22,IF(MONTH(B1292)=4,'General Calculation'!$H$22,IF(MONTH(B1292)=5,'General Calculation'!$I$22,IF(MONTH(B1292)=6,'General Calculation'!$J$22,IF(MONTH(B1292)=7,'General Calculation'!$K$22,IF(MONTH(B1292)=8,'General Calculation'!$L$22,IF(MONTH(B1292)=9,'General Calculation'!$M$22,IF(MONTH(B1292)=10,'General Calculation'!$N$22,IF(MONTH(B1292)=11,'General Calculation'!$O$22,IF(MONTH(B1292)=12,'General Calculation'!$P$22,""))))))))))))</f>
        <v>5.2548000000000004</v>
      </c>
      <c r="E1292" t="str">
        <f>IF(C1292="Initial Stage",'Calculation Sheet Crop 1'!$M$6,IF(C1292="Crop Development Phase",'Calculation Sheet Crop 1'!$M$7,IF(C1292="Mid Season",'Calculation Sheet Crop 1'!$M$8,IF(C1292="Late Season Stage",'Calculation Sheet Crop 1'!$M$9,""))))</f>
        <v/>
      </c>
      <c r="F1292">
        <f t="shared" si="261"/>
        <v>0</v>
      </c>
      <c r="P1292">
        <f t="shared" si="262"/>
        <v>0</v>
      </c>
      <c r="Q1292">
        <f t="shared" si="263"/>
        <v>0</v>
      </c>
      <c r="R1292">
        <f t="shared" si="264"/>
        <v>0</v>
      </c>
      <c r="S1292">
        <f t="shared" si="265"/>
        <v>0</v>
      </c>
      <c r="T1292">
        <f t="shared" si="266"/>
        <v>0</v>
      </c>
      <c r="U1292">
        <f t="shared" si="267"/>
        <v>0</v>
      </c>
      <c r="V1292">
        <f t="shared" si="268"/>
        <v>0</v>
      </c>
      <c r="W1292">
        <f t="shared" si="269"/>
        <v>0</v>
      </c>
      <c r="X1292">
        <f t="shared" si="270"/>
        <v>0</v>
      </c>
      <c r="Y1292">
        <f t="shared" si="271"/>
        <v>0</v>
      </c>
      <c r="Z1292">
        <f t="shared" si="272"/>
        <v>0</v>
      </c>
      <c r="AA1292">
        <f t="shared" si="273"/>
        <v>0</v>
      </c>
    </row>
    <row r="1293" spans="2:27">
      <c r="B1293" s="3">
        <v>44022</v>
      </c>
      <c r="C1293" t="str">
        <f>IF(AND(B1293&gt;='Calculation Sheet Crop 1'!$K$6,B1293&lt;='Calculation Sheet Crop 1'!$L$6),"Initial Stage",IF(AND(B1293+1&gt;'Calculation Sheet Crop 1'!$K$7,B1293&lt;='Calculation Sheet Crop 1'!$L$7),"Crop Development Phase",IF(AND(B1293+1&gt;'Calculation Sheet Crop 1'!$K$8,B1293&lt;'Calculation Sheet Crop 1'!$L$8+1),"Mid Season",IF(AND(B1293+1&gt;'Calculation Sheet Crop 1'!$K$9,B1293-1&lt;'Calculation Sheet Crop 1'!$L$9),"Late Season Stage",""))))</f>
        <v/>
      </c>
      <c r="D1293">
        <f>IF(MONTH(B1293)=1,'General Calculation'!$E$22,IF(MONTH(B1293)=2,'General Calculation'!$F$22,IF(MONTH(B1293)=3,'General Calculation'!$G$22,IF(MONTH(B1293)=4,'General Calculation'!$H$22,IF(MONTH(B1293)=5,'General Calculation'!$I$22,IF(MONTH(B1293)=6,'General Calculation'!$J$22,IF(MONTH(B1293)=7,'General Calculation'!$K$22,IF(MONTH(B1293)=8,'General Calculation'!$L$22,IF(MONTH(B1293)=9,'General Calculation'!$M$22,IF(MONTH(B1293)=10,'General Calculation'!$N$22,IF(MONTH(B1293)=11,'General Calculation'!$O$22,IF(MONTH(B1293)=12,'General Calculation'!$P$22,""))))))))))))</f>
        <v>5.2548000000000004</v>
      </c>
      <c r="E1293" t="str">
        <f>IF(C1293="Initial Stage",'Calculation Sheet Crop 1'!$M$6,IF(C1293="Crop Development Phase",'Calculation Sheet Crop 1'!$M$7,IF(C1293="Mid Season",'Calculation Sheet Crop 1'!$M$8,IF(C1293="Late Season Stage",'Calculation Sheet Crop 1'!$M$9,""))))</f>
        <v/>
      </c>
      <c r="F1293">
        <f t="shared" si="261"/>
        <v>0</v>
      </c>
      <c r="P1293">
        <f t="shared" si="262"/>
        <v>0</v>
      </c>
      <c r="Q1293">
        <f t="shared" si="263"/>
        <v>0</v>
      </c>
      <c r="R1293">
        <f t="shared" si="264"/>
        <v>0</v>
      </c>
      <c r="S1293">
        <f t="shared" si="265"/>
        <v>0</v>
      </c>
      <c r="T1293">
        <f t="shared" si="266"/>
        <v>0</v>
      </c>
      <c r="U1293">
        <f t="shared" si="267"/>
        <v>0</v>
      </c>
      <c r="V1293">
        <f t="shared" si="268"/>
        <v>0</v>
      </c>
      <c r="W1293">
        <f t="shared" si="269"/>
        <v>0</v>
      </c>
      <c r="X1293">
        <f t="shared" si="270"/>
        <v>0</v>
      </c>
      <c r="Y1293">
        <f t="shared" si="271"/>
        <v>0</v>
      </c>
      <c r="Z1293">
        <f t="shared" si="272"/>
        <v>0</v>
      </c>
      <c r="AA1293">
        <f t="shared" si="273"/>
        <v>0</v>
      </c>
    </row>
    <row r="1294" spans="2:27">
      <c r="B1294" s="3">
        <v>44023</v>
      </c>
      <c r="C1294" t="str">
        <f>IF(AND(B1294&gt;='Calculation Sheet Crop 1'!$K$6,B1294&lt;='Calculation Sheet Crop 1'!$L$6),"Initial Stage",IF(AND(B1294+1&gt;'Calculation Sheet Crop 1'!$K$7,B1294&lt;='Calculation Sheet Crop 1'!$L$7),"Crop Development Phase",IF(AND(B1294+1&gt;'Calculation Sheet Crop 1'!$K$8,B1294&lt;'Calculation Sheet Crop 1'!$L$8+1),"Mid Season",IF(AND(B1294+1&gt;'Calculation Sheet Crop 1'!$K$9,B1294-1&lt;'Calculation Sheet Crop 1'!$L$9),"Late Season Stage",""))))</f>
        <v/>
      </c>
      <c r="D1294">
        <f>IF(MONTH(B1294)=1,'General Calculation'!$E$22,IF(MONTH(B1294)=2,'General Calculation'!$F$22,IF(MONTH(B1294)=3,'General Calculation'!$G$22,IF(MONTH(B1294)=4,'General Calculation'!$H$22,IF(MONTH(B1294)=5,'General Calculation'!$I$22,IF(MONTH(B1294)=6,'General Calculation'!$J$22,IF(MONTH(B1294)=7,'General Calculation'!$K$22,IF(MONTH(B1294)=8,'General Calculation'!$L$22,IF(MONTH(B1294)=9,'General Calculation'!$M$22,IF(MONTH(B1294)=10,'General Calculation'!$N$22,IF(MONTH(B1294)=11,'General Calculation'!$O$22,IF(MONTH(B1294)=12,'General Calculation'!$P$22,""))))))))))))</f>
        <v>5.2548000000000004</v>
      </c>
      <c r="E1294" t="str">
        <f>IF(C1294="Initial Stage",'Calculation Sheet Crop 1'!$M$6,IF(C1294="Crop Development Phase",'Calculation Sheet Crop 1'!$M$7,IF(C1294="Mid Season",'Calculation Sheet Crop 1'!$M$8,IF(C1294="Late Season Stage",'Calculation Sheet Crop 1'!$M$9,""))))</f>
        <v/>
      </c>
      <c r="F1294">
        <f t="shared" si="261"/>
        <v>0</v>
      </c>
      <c r="P1294">
        <f t="shared" si="262"/>
        <v>0</v>
      </c>
      <c r="Q1294">
        <f t="shared" si="263"/>
        <v>0</v>
      </c>
      <c r="R1294">
        <f t="shared" si="264"/>
        <v>0</v>
      </c>
      <c r="S1294">
        <f t="shared" si="265"/>
        <v>0</v>
      </c>
      <c r="T1294">
        <f t="shared" si="266"/>
        <v>0</v>
      </c>
      <c r="U1294">
        <f t="shared" si="267"/>
        <v>0</v>
      </c>
      <c r="V1294">
        <f t="shared" si="268"/>
        <v>0</v>
      </c>
      <c r="W1294">
        <f t="shared" si="269"/>
        <v>0</v>
      </c>
      <c r="X1294">
        <f t="shared" si="270"/>
        <v>0</v>
      </c>
      <c r="Y1294">
        <f t="shared" si="271"/>
        <v>0</v>
      </c>
      <c r="Z1294">
        <f t="shared" si="272"/>
        <v>0</v>
      </c>
      <c r="AA1294">
        <f t="shared" si="273"/>
        <v>0</v>
      </c>
    </row>
    <row r="1295" spans="2:27">
      <c r="B1295" s="3">
        <v>44024</v>
      </c>
      <c r="C1295" t="str">
        <f>IF(AND(B1295&gt;='Calculation Sheet Crop 1'!$K$6,B1295&lt;='Calculation Sheet Crop 1'!$L$6),"Initial Stage",IF(AND(B1295+1&gt;'Calculation Sheet Crop 1'!$K$7,B1295&lt;='Calculation Sheet Crop 1'!$L$7),"Crop Development Phase",IF(AND(B1295+1&gt;'Calculation Sheet Crop 1'!$K$8,B1295&lt;'Calculation Sheet Crop 1'!$L$8+1),"Mid Season",IF(AND(B1295+1&gt;'Calculation Sheet Crop 1'!$K$9,B1295-1&lt;'Calculation Sheet Crop 1'!$L$9),"Late Season Stage",""))))</f>
        <v/>
      </c>
      <c r="D1295">
        <f>IF(MONTH(B1295)=1,'General Calculation'!$E$22,IF(MONTH(B1295)=2,'General Calculation'!$F$22,IF(MONTH(B1295)=3,'General Calculation'!$G$22,IF(MONTH(B1295)=4,'General Calculation'!$H$22,IF(MONTH(B1295)=5,'General Calculation'!$I$22,IF(MONTH(B1295)=6,'General Calculation'!$J$22,IF(MONTH(B1295)=7,'General Calculation'!$K$22,IF(MONTH(B1295)=8,'General Calculation'!$L$22,IF(MONTH(B1295)=9,'General Calculation'!$M$22,IF(MONTH(B1295)=10,'General Calculation'!$N$22,IF(MONTH(B1295)=11,'General Calculation'!$O$22,IF(MONTH(B1295)=12,'General Calculation'!$P$22,""))))))))))))</f>
        <v>5.2548000000000004</v>
      </c>
      <c r="E1295" t="str">
        <f>IF(C1295="Initial Stage",'Calculation Sheet Crop 1'!$M$6,IF(C1295="Crop Development Phase",'Calculation Sheet Crop 1'!$M$7,IF(C1295="Mid Season",'Calculation Sheet Crop 1'!$M$8,IF(C1295="Late Season Stage",'Calculation Sheet Crop 1'!$M$9,""))))</f>
        <v/>
      </c>
      <c r="F1295">
        <f t="shared" si="261"/>
        <v>0</v>
      </c>
      <c r="P1295">
        <f t="shared" si="262"/>
        <v>0</v>
      </c>
      <c r="Q1295">
        <f t="shared" si="263"/>
        <v>0</v>
      </c>
      <c r="R1295">
        <f t="shared" si="264"/>
        <v>0</v>
      </c>
      <c r="S1295">
        <f t="shared" si="265"/>
        <v>0</v>
      </c>
      <c r="T1295">
        <f t="shared" si="266"/>
        <v>0</v>
      </c>
      <c r="U1295">
        <f t="shared" si="267"/>
        <v>0</v>
      </c>
      <c r="V1295">
        <f t="shared" si="268"/>
        <v>0</v>
      </c>
      <c r="W1295">
        <f t="shared" si="269"/>
        <v>0</v>
      </c>
      <c r="X1295">
        <f t="shared" si="270"/>
        <v>0</v>
      </c>
      <c r="Y1295">
        <f t="shared" si="271"/>
        <v>0</v>
      </c>
      <c r="Z1295">
        <f t="shared" si="272"/>
        <v>0</v>
      </c>
      <c r="AA1295">
        <f t="shared" si="273"/>
        <v>0</v>
      </c>
    </row>
    <row r="1296" spans="2:27">
      <c r="B1296" s="3">
        <v>44025</v>
      </c>
      <c r="C1296" t="str">
        <f>IF(AND(B1296&gt;='Calculation Sheet Crop 1'!$K$6,B1296&lt;='Calculation Sheet Crop 1'!$L$6),"Initial Stage",IF(AND(B1296+1&gt;'Calculation Sheet Crop 1'!$K$7,B1296&lt;='Calculation Sheet Crop 1'!$L$7),"Crop Development Phase",IF(AND(B1296+1&gt;'Calculation Sheet Crop 1'!$K$8,B1296&lt;'Calculation Sheet Crop 1'!$L$8+1),"Mid Season",IF(AND(B1296+1&gt;'Calculation Sheet Crop 1'!$K$9,B1296-1&lt;'Calculation Sheet Crop 1'!$L$9),"Late Season Stage",""))))</f>
        <v/>
      </c>
      <c r="D1296">
        <f>IF(MONTH(B1296)=1,'General Calculation'!$E$22,IF(MONTH(B1296)=2,'General Calculation'!$F$22,IF(MONTH(B1296)=3,'General Calculation'!$G$22,IF(MONTH(B1296)=4,'General Calculation'!$H$22,IF(MONTH(B1296)=5,'General Calculation'!$I$22,IF(MONTH(B1296)=6,'General Calculation'!$J$22,IF(MONTH(B1296)=7,'General Calculation'!$K$22,IF(MONTH(B1296)=8,'General Calculation'!$L$22,IF(MONTH(B1296)=9,'General Calculation'!$M$22,IF(MONTH(B1296)=10,'General Calculation'!$N$22,IF(MONTH(B1296)=11,'General Calculation'!$O$22,IF(MONTH(B1296)=12,'General Calculation'!$P$22,""))))))))))))</f>
        <v>5.2548000000000004</v>
      </c>
      <c r="E1296" t="str">
        <f>IF(C1296="Initial Stage",'Calculation Sheet Crop 1'!$M$6,IF(C1296="Crop Development Phase",'Calculation Sheet Crop 1'!$M$7,IF(C1296="Mid Season",'Calculation Sheet Crop 1'!$M$8,IF(C1296="Late Season Stage",'Calculation Sheet Crop 1'!$M$9,""))))</f>
        <v/>
      </c>
      <c r="F1296">
        <f t="shared" si="261"/>
        <v>0</v>
      </c>
      <c r="P1296">
        <f t="shared" si="262"/>
        <v>0</v>
      </c>
      <c r="Q1296">
        <f t="shared" si="263"/>
        <v>0</v>
      </c>
      <c r="R1296">
        <f t="shared" si="264"/>
        <v>0</v>
      </c>
      <c r="S1296">
        <f t="shared" si="265"/>
        <v>0</v>
      </c>
      <c r="T1296">
        <f t="shared" si="266"/>
        <v>0</v>
      </c>
      <c r="U1296">
        <f t="shared" si="267"/>
        <v>0</v>
      </c>
      <c r="V1296">
        <f t="shared" si="268"/>
        <v>0</v>
      </c>
      <c r="W1296">
        <f t="shared" si="269"/>
        <v>0</v>
      </c>
      <c r="X1296">
        <f t="shared" si="270"/>
        <v>0</v>
      </c>
      <c r="Y1296">
        <f t="shared" si="271"/>
        <v>0</v>
      </c>
      <c r="Z1296">
        <f t="shared" si="272"/>
        <v>0</v>
      </c>
      <c r="AA1296">
        <f t="shared" si="273"/>
        <v>0</v>
      </c>
    </row>
    <row r="1297" spans="2:27">
      <c r="B1297" s="3">
        <v>44026</v>
      </c>
      <c r="C1297" t="str">
        <f>IF(AND(B1297&gt;='Calculation Sheet Crop 1'!$K$6,B1297&lt;='Calculation Sheet Crop 1'!$L$6),"Initial Stage",IF(AND(B1297+1&gt;'Calculation Sheet Crop 1'!$K$7,B1297&lt;='Calculation Sheet Crop 1'!$L$7),"Crop Development Phase",IF(AND(B1297+1&gt;'Calculation Sheet Crop 1'!$K$8,B1297&lt;'Calculation Sheet Crop 1'!$L$8+1),"Mid Season",IF(AND(B1297+1&gt;'Calculation Sheet Crop 1'!$K$9,B1297-1&lt;'Calculation Sheet Crop 1'!$L$9),"Late Season Stage",""))))</f>
        <v/>
      </c>
      <c r="D1297">
        <f>IF(MONTH(B1297)=1,'General Calculation'!$E$22,IF(MONTH(B1297)=2,'General Calculation'!$F$22,IF(MONTH(B1297)=3,'General Calculation'!$G$22,IF(MONTH(B1297)=4,'General Calculation'!$H$22,IF(MONTH(B1297)=5,'General Calculation'!$I$22,IF(MONTH(B1297)=6,'General Calculation'!$J$22,IF(MONTH(B1297)=7,'General Calculation'!$K$22,IF(MONTH(B1297)=8,'General Calculation'!$L$22,IF(MONTH(B1297)=9,'General Calculation'!$M$22,IF(MONTH(B1297)=10,'General Calculation'!$N$22,IF(MONTH(B1297)=11,'General Calculation'!$O$22,IF(MONTH(B1297)=12,'General Calculation'!$P$22,""))))))))))))</f>
        <v>5.2548000000000004</v>
      </c>
      <c r="E1297" t="str">
        <f>IF(C1297="Initial Stage",'Calculation Sheet Crop 1'!$M$6,IF(C1297="Crop Development Phase",'Calculation Sheet Crop 1'!$M$7,IF(C1297="Mid Season",'Calculation Sheet Crop 1'!$M$8,IF(C1297="Late Season Stage",'Calculation Sheet Crop 1'!$M$9,""))))</f>
        <v/>
      </c>
      <c r="F1297">
        <f t="shared" si="261"/>
        <v>0</v>
      </c>
      <c r="P1297">
        <f t="shared" si="262"/>
        <v>0</v>
      </c>
      <c r="Q1297">
        <f t="shared" si="263"/>
        <v>0</v>
      </c>
      <c r="R1297">
        <f t="shared" si="264"/>
        <v>0</v>
      </c>
      <c r="S1297">
        <f t="shared" si="265"/>
        <v>0</v>
      </c>
      <c r="T1297">
        <f t="shared" si="266"/>
        <v>0</v>
      </c>
      <c r="U1297">
        <f t="shared" si="267"/>
        <v>0</v>
      </c>
      <c r="V1297">
        <f t="shared" si="268"/>
        <v>0</v>
      </c>
      <c r="W1297">
        <f t="shared" si="269"/>
        <v>0</v>
      </c>
      <c r="X1297">
        <f t="shared" si="270"/>
        <v>0</v>
      </c>
      <c r="Y1297">
        <f t="shared" si="271"/>
        <v>0</v>
      </c>
      <c r="Z1297">
        <f t="shared" si="272"/>
        <v>0</v>
      </c>
      <c r="AA1297">
        <f t="shared" si="273"/>
        <v>0</v>
      </c>
    </row>
    <row r="1298" spans="2:27">
      <c r="B1298" s="3">
        <v>44027</v>
      </c>
      <c r="C1298" t="str">
        <f>IF(AND(B1298&gt;='Calculation Sheet Crop 1'!$K$6,B1298&lt;='Calculation Sheet Crop 1'!$L$6),"Initial Stage",IF(AND(B1298+1&gt;'Calculation Sheet Crop 1'!$K$7,B1298&lt;='Calculation Sheet Crop 1'!$L$7),"Crop Development Phase",IF(AND(B1298+1&gt;'Calculation Sheet Crop 1'!$K$8,B1298&lt;'Calculation Sheet Crop 1'!$L$8+1),"Mid Season",IF(AND(B1298+1&gt;'Calculation Sheet Crop 1'!$K$9,B1298-1&lt;'Calculation Sheet Crop 1'!$L$9),"Late Season Stage",""))))</f>
        <v/>
      </c>
      <c r="D1298">
        <f>IF(MONTH(B1298)=1,'General Calculation'!$E$22,IF(MONTH(B1298)=2,'General Calculation'!$F$22,IF(MONTH(B1298)=3,'General Calculation'!$G$22,IF(MONTH(B1298)=4,'General Calculation'!$H$22,IF(MONTH(B1298)=5,'General Calculation'!$I$22,IF(MONTH(B1298)=6,'General Calculation'!$J$22,IF(MONTH(B1298)=7,'General Calculation'!$K$22,IF(MONTH(B1298)=8,'General Calculation'!$L$22,IF(MONTH(B1298)=9,'General Calculation'!$M$22,IF(MONTH(B1298)=10,'General Calculation'!$N$22,IF(MONTH(B1298)=11,'General Calculation'!$O$22,IF(MONTH(B1298)=12,'General Calculation'!$P$22,""))))))))))))</f>
        <v>5.2548000000000004</v>
      </c>
      <c r="E1298" t="str">
        <f>IF(C1298="Initial Stage",'Calculation Sheet Crop 1'!$M$6,IF(C1298="Crop Development Phase",'Calculation Sheet Crop 1'!$M$7,IF(C1298="Mid Season",'Calculation Sheet Crop 1'!$M$8,IF(C1298="Late Season Stage",'Calculation Sheet Crop 1'!$M$9,""))))</f>
        <v/>
      </c>
      <c r="F1298">
        <f t="shared" si="261"/>
        <v>0</v>
      </c>
      <c r="P1298">
        <f t="shared" si="262"/>
        <v>0</v>
      </c>
      <c r="Q1298">
        <f t="shared" si="263"/>
        <v>0</v>
      </c>
      <c r="R1298">
        <f t="shared" si="264"/>
        <v>0</v>
      </c>
      <c r="S1298">
        <f t="shared" si="265"/>
        <v>0</v>
      </c>
      <c r="T1298">
        <f t="shared" si="266"/>
        <v>0</v>
      </c>
      <c r="U1298">
        <f t="shared" si="267"/>
        <v>0</v>
      </c>
      <c r="V1298">
        <f t="shared" si="268"/>
        <v>0</v>
      </c>
      <c r="W1298">
        <f t="shared" si="269"/>
        <v>0</v>
      </c>
      <c r="X1298">
        <f t="shared" si="270"/>
        <v>0</v>
      </c>
      <c r="Y1298">
        <f t="shared" si="271"/>
        <v>0</v>
      </c>
      <c r="Z1298">
        <f t="shared" si="272"/>
        <v>0</v>
      </c>
      <c r="AA1298">
        <f t="shared" si="273"/>
        <v>0</v>
      </c>
    </row>
    <row r="1299" spans="2:27">
      <c r="B1299" s="3">
        <v>44028</v>
      </c>
      <c r="C1299" t="str">
        <f>IF(AND(B1299&gt;='Calculation Sheet Crop 1'!$K$6,B1299&lt;='Calculation Sheet Crop 1'!$L$6),"Initial Stage",IF(AND(B1299+1&gt;'Calculation Sheet Crop 1'!$K$7,B1299&lt;='Calculation Sheet Crop 1'!$L$7),"Crop Development Phase",IF(AND(B1299+1&gt;'Calculation Sheet Crop 1'!$K$8,B1299&lt;'Calculation Sheet Crop 1'!$L$8+1),"Mid Season",IF(AND(B1299+1&gt;'Calculation Sheet Crop 1'!$K$9,B1299-1&lt;'Calculation Sheet Crop 1'!$L$9),"Late Season Stage",""))))</f>
        <v/>
      </c>
      <c r="D1299">
        <f>IF(MONTH(B1299)=1,'General Calculation'!$E$22,IF(MONTH(B1299)=2,'General Calculation'!$F$22,IF(MONTH(B1299)=3,'General Calculation'!$G$22,IF(MONTH(B1299)=4,'General Calculation'!$H$22,IF(MONTH(B1299)=5,'General Calculation'!$I$22,IF(MONTH(B1299)=6,'General Calculation'!$J$22,IF(MONTH(B1299)=7,'General Calculation'!$K$22,IF(MONTH(B1299)=8,'General Calculation'!$L$22,IF(MONTH(B1299)=9,'General Calculation'!$M$22,IF(MONTH(B1299)=10,'General Calculation'!$N$22,IF(MONTH(B1299)=11,'General Calculation'!$O$22,IF(MONTH(B1299)=12,'General Calculation'!$P$22,""))))))))))))</f>
        <v>5.2548000000000004</v>
      </c>
      <c r="E1299" t="str">
        <f>IF(C1299="Initial Stage",'Calculation Sheet Crop 1'!$M$6,IF(C1299="Crop Development Phase",'Calculation Sheet Crop 1'!$M$7,IF(C1299="Mid Season",'Calculation Sheet Crop 1'!$M$8,IF(C1299="Late Season Stage",'Calculation Sheet Crop 1'!$M$9,""))))</f>
        <v/>
      </c>
      <c r="F1299">
        <f t="shared" si="261"/>
        <v>0</v>
      </c>
      <c r="P1299">
        <f t="shared" si="262"/>
        <v>0</v>
      </c>
      <c r="Q1299">
        <f t="shared" si="263"/>
        <v>0</v>
      </c>
      <c r="R1299">
        <f t="shared" si="264"/>
        <v>0</v>
      </c>
      <c r="S1299">
        <f t="shared" si="265"/>
        <v>0</v>
      </c>
      <c r="T1299">
        <f t="shared" si="266"/>
        <v>0</v>
      </c>
      <c r="U1299">
        <f t="shared" si="267"/>
        <v>0</v>
      </c>
      <c r="V1299">
        <f t="shared" si="268"/>
        <v>0</v>
      </c>
      <c r="W1299">
        <f t="shared" si="269"/>
        <v>0</v>
      </c>
      <c r="X1299">
        <f t="shared" si="270"/>
        <v>0</v>
      </c>
      <c r="Y1299">
        <f t="shared" si="271"/>
        <v>0</v>
      </c>
      <c r="Z1299">
        <f t="shared" si="272"/>
        <v>0</v>
      </c>
      <c r="AA1299">
        <f t="shared" si="273"/>
        <v>0</v>
      </c>
    </row>
    <row r="1300" spans="2:27">
      <c r="B1300" s="3">
        <v>44029</v>
      </c>
      <c r="C1300" t="str">
        <f>IF(AND(B1300&gt;='Calculation Sheet Crop 1'!$K$6,B1300&lt;='Calculation Sheet Crop 1'!$L$6),"Initial Stage",IF(AND(B1300+1&gt;'Calculation Sheet Crop 1'!$K$7,B1300&lt;='Calculation Sheet Crop 1'!$L$7),"Crop Development Phase",IF(AND(B1300+1&gt;'Calculation Sheet Crop 1'!$K$8,B1300&lt;'Calculation Sheet Crop 1'!$L$8+1),"Mid Season",IF(AND(B1300+1&gt;'Calculation Sheet Crop 1'!$K$9,B1300-1&lt;'Calculation Sheet Crop 1'!$L$9),"Late Season Stage",""))))</f>
        <v/>
      </c>
      <c r="D1300">
        <f>IF(MONTH(B1300)=1,'General Calculation'!$E$22,IF(MONTH(B1300)=2,'General Calculation'!$F$22,IF(MONTH(B1300)=3,'General Calculation'!$G$22,IF(MONTH(B1300)=4,'General Calculation'!$H$22,IF(MONTH(B1300)=5,'General Calculation'!$I$22,IF(MONTH(B1300)=6,'General Calculation'!$J$22,IF(MONTH(B1300)=7,'General Calculation'!$K$22,IF(MONTH(B1300)=8,'General Calculation'!$L$22,IF(MONTH(B1300)=9,'General Calculation'!$M$22,IF(MONTH(B1300)=10,'General Calculation'!$N$22,IF(MONTH(B1300)=11,'General Calculation'!$O$22,IF(MONTH(B1300)=12,'General Calculation'!$P$22,""))))))))))))</f>
        <v>5.2548000000000004</v>
      </c>
      <c r="E1300" t="str">
        <f>IF(C1300="Initial Stage",'Calculation Sheet Crop 1'!$M$6,IF(C1300="Crop Development Phase",'Calculation Sheet Crop 1'!$M$7,IF(C1300="Mid Season",'Calculation Sheet Crop 1'!$M$8,IF(C1300="Late Season Stage",'Calculation Sheet Crop 1'!$M$9,""))))</f>
        <v/>
      </c>
      <c r="F1300">
        <f t="shared" si="261"/>
        <v>0</v>
      </c>
      <c r="P1300">
        <f t="shared" si="262"/>
        <v>0</v>
      </c>
      <c r="Q1300">
        <f t="shared" si="263"/>
        <v>0</v>
      </c>
      <c r="R1300">
        <f t="shared" si="264"/>
        <v>0</v>
      </c>
      <c r="S1300">
        <f t="shared" si="265"/>
        <v>0</v>
      </c>
      <c r="T1300">
        <f t="shared" si="266"/>
        <v>0</v>
      </c>
      <c r="U1300">
        <f t="shared" si="267"/>
        <v>0</v>
      </c>
      <c r="V1300">
        <f t="shared" si="268"/>
        <v>0</v>
      </c>
      <c r="W1300">
        <f t="shared" si="269"/>
        <v>0</v>
      </c>
      <c r="X1300">
        <f t="shared" si="270"/>
        <v>0</v>
      </c>
      <c r="Y1300">
        <f t="shared" si="271"/>
        <v>0</v>
      </c>
      <c r="Z1300">
        <f t="shared" si="272"/>
        <v>0</v>
      </c>
      <c r="AA1300">
        <f t="shared" si="273"/>
        <v>0</v>
      </c>
    </row>
    <row r="1301" spans="2:27">
      <c r="B1301" s="3">
        <v>44030</v>
      </c>
      <c r="C1301" t="str">
        <f>IF(AND(B1301&gt;='Calculation Sheet Crop 1'!$K$6,B1301&lt;='Calculation Sheet Crop 1'!$L$6),"Initial Stage",IF(AND(B1301+1&gt;'Calculation Sheet Crop 1'!$K$7,B1301&lt;='Calculation Sheet Crop 1'!$L$7),"Crop Development Phase",IF(AND(B1301+1&gt;'Calculation Sheet Crop 1'!$K$8,B1301&lt;'Calculation Sheet Crop 1'!$L$8+1),"Mid Season",IF(AND(B1301+1&gt;'Calculation Sheet Crop 1'!$K$9,B1301-1&lt;'Calculation Sheet Crop 1'!$L$9),"Late Season Stage",""))))</f>
        <v/>
      </c>
      <c r="D1301">
        <f>IF(MONTH(B1301)=1,'General Calculation'!$E$22,IF(MONTH(B1301)=2,'General Calculation'!$F$22,IF(MONTH(B1301)=3,'General Calculation'!$G$22,IF(MONTH(B1301)=4,'General Calculation'!$H$22,IF(MONTH(B1301)=5,'General Calculation'!$I$22,IF(MONTH(B1301)=6,'General Calculation'!$J$22,IF(MONTH(B1301)=7,'General Calculation'!$K$22,IF(MONTH(B1301)=8,'General Calculation'!$L$22,IF(MONTH(B1301)=9,'General Calculation'!$M$22,IF(MONTH(B1301)=10,'General Calculation'!$N$22,IF(MONTH(B1301)=11,'General Calculation'!$O$22,IF(MONTH(B1301)=12,'General Calculation'!$P$22,""))))))))))))</f>
        <v>5.2548000000000004</v>
      </c>
      <c r="E1301" t="str">
        <f>IF(C1301="Initial Stage",'Calculation Sheet Crop 1'!$M$6,IF(C1301="Crop Development Phase",'Calculation Sheet Crop 1'!$M$7,IF(C1301="Mid Season",'Calculation Sheet Crop 1'!$M$8,IF(C1301="Late Season Stage",'Calculation Sheet Crop 1'!$M$9,""))))</f>
        <v/>
      </c>
      <c r="F1301">
        <f t="shared" si="261"/>
        <v>0</v>
      </c>
      <c r="P1301">
        <f t="shared" si="262"/>
        <v>0</v>
      </c>
      <c r="Q1301">
        <f t="shared" si="263"/>
        <v>0</v>
      </c>
      <c r="R1301">
        <f t="shared" si="264"/>
        <v>0</v>
      </c>
      <c r="S1301">
        <f t="shared" si="265"/>
        <v>0</v>
      </c>
      <c r="T1301">
        <f t="shared" si="266"/>
        <v>0</v>
      </c>
      <c r="U1301">
        <f t="shared" si="267"/>
        <v>0</v>
      </c>
      <c r="V1301">
        <f t="shared" si="268"/>
        <v>0</v>
      </c>
      <c r="W1301">
        <f t="shared" si="269"/>
        <v>0</v>
      </c>
      <c r="X1301">
        <f t="shared" si="270"/>
        <v>0</v>
      </c>
      <c r="Y1301">
        <f t="shared" si="271"/>
        <v>0</v>
      </c>
      <c r="Z1301">
        <f t="shared" si="272"/>
        <v>0</v>
      </c>
      <c r="AA1301">
        <f t="shared" si="273"/>
        <v>0</v>
      </c>
    </row>
    <row r="1302" spans="2:27">
      <c r="B1302" s="3">
        <v>44031</v>
      </c>
      <c r="C1302" t="str">
        <f>IF(AND(B1302&gt;='Calculation Sheet Crop 1'!$K$6,B1302&lt;='Calculation Sheet Crop 1'!$L$6),"Initial Stage",IF(AND(B1302+1&gt;'Calculation Sheet Crop 1'!$K$7,B1302&lt;='Calculation Sheet Crop 1'!$L$7),"Crop Development Phase",IF(AND(B1302+1&gt;'Calculation Sheet Crop 1'!$K$8,B1302&lt;'Calculation Sheet Crop 1'!$L$8+1),"Mid Season",IF(AND(B1302+1&gt;'Calculation Sheet Crop 1'!$K$9,B1302-1&lt;'Calculation Sheet Crop 1'!$L$9),"Late Season Stage",""))))</f>
        <v/>
      </c>
      <c r="D1302">
        <f>IF(MONTH(B1302)=1,'General Calculation'!$E$22,IF(MONTH(B1302)=2,'General Calculation'!$F$22,IF(MONTH(B1302)=3,'General Calculation'!$G$22,IF(MONTH(B1302)=4,'General Calculation'!$H$22,IF(MONTH(B1302)=5,'General Calculation'!$I$22,IF(MONTH(B1302)=6,'General Calculation'!$J$22,IF(MONTH(B1302)=7,'General Calculation'!$K$22,IF(MONTH(B1302)=8,'General Calculation'!$L$22,IF(MONTH(B1302)=9,'General Calculation'!$M$22,IF(MONTH(B1302)=10,'General Calculation'!$N$22,IF(MONTH(B1302)=11,'General Calculation'!$O$22,IF(MONTH(B1302)=12,'General Calculation'!$P$22,""))))))))))))</f>
        <v>5.2548000000000004</v>
      </c>
      <c r="E1302" t="str">
        <f>IF(C1302="Initial Stage",'Calculation Sheet Crop 1'!$M$6,IF(C1302="Crop Development Phase",'Calculation Sheet Crop 1'!$M$7,IF(C1302="Mid Season",'Calculation Sheet Crop 1'!$M$8,IF(C1302="Late Season Stage",'Calculation Sheet Crop 1'!$M$9,""))))</f>
        <v/>
      </c>
      <c r="F1302">
        <f t="shared" si="261"/>
        <v>0</v>
      </c>
      <c r="P1302">
        <f t="shared" si="262"/>
        <v>0</v>
      </c>
      <c r="Q1302">
        <f t="shared" si="263"/>
        <v>0</v>
      </c>
      <c r="R1302">
        <f t="shared" si="264"/>
        <v>0</v>
      </c>
      <c r="S1302">
        <f t="shared" si="265"/>
        <v>0</v>
      </c>
      <c r="T1302">
        <f t="shared" si="266"/>
        <v>0</v>
      </c>
      <c r="U1302">
        <f t="shared" si="267"/>
        <v>0</v>
      </c>
      <c r="V1302">
        <f t="shared" si="268"/>
        <v>0</v>
      </c>
      <c r="W1302">
        <f t="shared" si="269"/>
        <v>0</v>
      </c>
      <c r="X1302">
        <f t="shared" si="270"/>
        <v>0</v>
      </c>
      <c r="Y1302">
        <f t="shared" si="271"/>
        <v>0</v>
      </c>
      <c r="Z1302">
        <f t="shared" si="272"/>
        <v>0</v>
      </c>
      <c r="AA1302">
        <f t="shared" si="273"/>
        <v>0</v>
      </c>
    </row>
    <row r="1303" spans="2:27">
      <c r="B1303" s="3">
        <v>44032</v>
      </c>
      <c r="C1303" t="str">
        <f>IF(AND(B1303&gt;='Calculation Sheet Crop 1'!$K$6,B1303&lt;='Calculation Sheet Crop 1'!$L$6),"Initial Stage",IF(AND(B1303+1&gt;'Calculation Sheet Crop 1'!$K$7,B1303&lt;='Calculation Sheet Crop 1'!$L$7),"Crop Development Phase",IF(AND(B1303+1&gt;'Calculation Sheet Crop 1'!$K$8,B1303&lt;'Calculation Sheet Crop 1'!$L$8+1),"Mid Season",IF(AND(B1303+1&gt;'Calculation Sheet Crop 1'!$K$9,B1303-1&lt;'Calculation Sheet Crop 1'!$L$9),"Late Season Stage",""))))</f>
        <v/>
      </c>
      <c r="D1303">
        <f>IF(MONTH(B1303)=1,'General Calculation'!$E$22,IF(MONTH(B1303)=2,'General Calculation'!$F$22,IF(MONTH(B1303)=3,'General Calculation'!$G$22,IF(MONTH(B1303)=4,'General Calculation'!$H$22,IF(MONTH(B1303)=5,'General Calculation'!$I$22,IF(MONTH(B1303)=6,'General Calculation'!$J$22,IF(MONTH(B1303)=7,'General Calculation'!$K$22,IF(MONTH(B1303)=8,'General Calculation'!$L$22,IF(MONTH(B1303)=9,'General Calculation'!$M$22,IF(MONTH(B1303)=10,'General Calculation'!$N$22,IF(MONTH(B1303)=11,'General Calculation'!$O$22,IF(MONTH(B1303)=12,'General Calculation'!$P$22,""))))))))))))</f>
        <v>5.2548000000000004</v>
      </c>
      <c r="E1303" t="str">
        <f>IF(C1303="Initial Stage",'Calculation Sheet Crop 1'!$M$6,IF(C1303="Crop Development Phase",'Calculation Sheet Crop 1'!$M$7,IF(C1303="Mid Season",'Calculation Sheet Crop 1'!$M$8,IF(C1303="Late Season Stage",'Calculation Sheet Crop 1'!$M$9,""))))</f>
        <v/>
      </c>
      <c r="F1303">
        <f t="shared" si="261"/>
        <v>0</v>
      </c>
      <c r="P1303">
        <f t="shared" si="262"/>
        <v>0</v>
      </c>
      <c r="Q1303">
        <f t="shared" si="263"/>
        <v>0</v>
      </c>
      <c r="R1303">
        <f t="shared" si="264"/>
        <v>0</v>
      </c>
      <c r="S1303">
        <f t="shared" si="265"/>
        <v>0</v>
      </c>
      <c r="T1303">
        <f t="shared" si="266"/>
        <v>0</v>
      </c>
      <c r="U1303">
        <f t="shared" si="267"/>
        <v>0</v>
      </c>
      <c r="V1303">
        <f t="shared" si="268"/>
        <v>0</v>
      </c>
      <c r="W1303">
        <f t="shared" si="269"/>
        <v>0</v>
      </c>
      <c r="X1303">
        <f t="shared" si="270"/>
        <v>0</v>
      </c>
      <c r="Y1303">
        <f t="shared" si="271"/>
        <v>0</v>
      </c>
      <c r="Z1303">
        <f t="shared" si="272"/>
        <v>0</v>
      </c>
      <c r="AA1303">
        <f t="shared" si="273"/>
        <v>0</v>
      </c>
    </row>
    <row r="1304" spans="2:27">
      <c r="B1304" s="3">
        <v>44033</v>
      </c>
      <c r="C1304" t="str">
        <f>IF(AND(B1304&gt;='Calculation Sheet Crop 1'!$K$6,B1304&lt;='Calculation Sheet Crop 1'!$L$6),"Initial Stage",IF(AND(B1304+1&gt;'Calculation Sheet Crop 1'!$K$7,B1304&lt;='Calculation Sheet Crop 1'!$L$7),"Crop Development Phase",IF(AND(B1304+1&gt;'Calculation Sheet Crop 1'!$K$8,B1304&lt;'Calculation Sheet Crop 1'!$L$8+1),"Mid Season",IF(AND(B1304+1&gt;'Calculation Sheet Crop 1'!$K$9,B1304-1&lt;'Calculation Sheet Crop 1'!$L$9),"Late Season Stage",""))))</f>
        <v/>
      </c>
      <c r="D1304">
        <f>IF(MONTH(B1304)=1,'General Calculation'!$E$22,IF(MONTH(B1304)=2,'General Calculation'!$F$22,IF(MONTH(B1304)=3,'General Calculation'!$G$22,IF(MONTH(B1304)=4,'General Calculation'!$H$22,IF(MONTH(B1304)=5,'General Calculation'!$I$22,IF(MONTH(B1304)=6,'General Calculation'!$J$22,IF(MONTH(B1304)=7,'General Calculation'!$K$22,IF(MONTH(B1304)=8,'General Calculation'!$L$22,IF(MONTH(B1304)=9,'General Calculation'!$M$22,IF(MONTH(B1304)=10,'General Calculation'!$N$22,IF(MONTH(B1304)=11,'General Calculation'!$O$22,IF(MONTH(B1304)=12,'General Calculation'!$P$22,""))))))))))))</f>
        <v>5.2548000000000004</v>
      </c>
      <c r="E1304" t="str">
        <f>IF(C1304="Initial Stage",'Calculation Sheet Crop 1'!$M$6,IF(C1304="Crop Development Phase",'Calculation Sheet Crop 1'!$M$7,IF(C1304="Mid Season",'Calculation Sheet Crop 1'!$M$8,IF(C1304="Late Season Stage",'Calculation Sheet Crop 1'!$M$9,""))))</f>
        <v/>
      </c>
      <c r="F1304">
        <f t="shared" si="261"/>
        <v>0</v>
      </c>
      <c r="P1304">
        <f t="shared" si="262"/>
        <v>0</v>
      </c>
      <c r="Q1304">
        <f t="shared" si="263"/>
        <v>0</v>
      </c>
      <c r="R1304">
        <f t="shared" si="264"/>
        <v>0</v>
      </c>
      <c r="S1304">
        <f t="shared" si="265"/>
        <v>0</v>
      </c>
      <c r="T1304">
        <f t="shared" si="266"/>
        <v>0</v>
      </c>
      <c r="U1304">
        <f t="shared" si="267"/>
        <v>0</v>
      </c>
      <c r="V1304">
        <f t="shared" si="268"/>
        <v>0</v>
      </c>
      <c r="W1304">
        <f t="shared" si="269"/>
        <v>0</v>
      </c>
      <c r="X1304">
        <f t="shared" si="270"/>
        <v>0</v>
      </c>
      <c r="Y1304">
        <f t="shared" si="271"/>
        <v>0</v>
      </c>
      <c r="Z1304">
        <f t="shared" si="272"/>
        <v>0</v>
      </c>
      <c r="AA1304">
        <f t="shared" si="273"/>
        <v>0</v>
      </c>
    </row>
    <row r="1305" spans="2:27">
      <c r="B1305" s="3">
        <v>44034</v>
      </c>
      <c r="C1305" t="str">
        <f>IF(AND(B1305&gt;='Calculation Sheet Crop 1'!$K$6,B1305&lt;='Calculation Sheet Crop 1'!$L$6),"Initial Stage",IF(AND(B1305+1&gt;'Calculation Sheet Crop 1'!$K$7,B1305&lt;='Calculation Sheet Crop 1'!$L$7),"Crop Development Phase",IF(AND(B1305+1&gt;'Calculation Sheet Crop 1'!$K$8,B1305&lt;'Calculation Sheet Crop 1'!$L$8+1),"Mid Season",IF(AND(B1305+1&gt;'Calculation Sheet Crop 1'!$K$9,B1305-1&lt;'Calculation Sheet Crop 1'!$L$9),"Late Season Stage",""))))</f>
        <v/>
      </c>
      <c r="D1305">
        <f>IF(MONTH(B1305)=1,'General Calculation'!$E$22,IF(MONTH(B1305)=2,'General Calculation'!$F$22,IF(MONTH(B1305)=3,'General Calculation'!$G$22,IF(MONTH(B1305)=4,'General Calculation'!$H$22,IF(MONTH(B1305)=5,'General Calculation'!$I$22,IF(MONTH(B1305)=6,'General Calculation'!$J$22,IF(MONTH(B1305)=7,'General Calculation'!$K$22,IF(MONTH(B1305)=8,'General Calculation'!$L$22,IF(MONTH(B1305)=9,'General Calculation'!$M$22,IF(MONTH(B1305)=10,'General Calculation'!$N$22,IF(MONTH(B1305)=11,'General Calculation'!$O$22,IF(MONTH(B1305)=12,'General Calculation'!$P$22,""))))))))))))</f>
        <v>5.2548000000000004</v>
      </c>
      <c r="E1305" t="str">
        <f>IF(C1305="Initial Stage",'Calculation Sheet Crop 1'!$M$6,IF(C1305="Crop Development Phase",'Calculation Sheet Crop 1'!$M$7,IF(C1305="Mid Season",'Calculation Sheet Crop 1'!$M$8,IF(C1305="Late Season Stage",'Calculation Sheet Crop 1'!$M$9,""))))</f>
        <v/>
      </c>
      <c r="F1305">
        <f t="shared" si="261"/>
        <v>0</v>
      </c>
      <c r="P1305">
        <f t="shared" si="262"/>
        <v>0</v>
      </c>
      <c r="Q1305">
        <f t="shared" si="263"/>
        <v>0</v>
      </c>
      <c r="R1305">
        <f t="shared" si="264"/>
        <v>0</v>
      </c>
      <c r="S1305">
        <f t="shared" si="265"/>
        <v>0</v>
      </c>
      <c r="T1305">
        <f t="shared" si="266"/>
        <v>0</v>
      </c>
      <c r="U1305">
        <f t="shared" si="267"/>
        <v>0</v>
      </c>
      <c r="V1305">
        <f t="shared" si="268"/>
        <v>0</v>
      </c>
      <c r="W1305">
        <f t="shared" si="269"/>
        <v>0</v>
      </c>
      <c r="X1305">
        <f t="shared" si="270"/>
        <v>0</v>
      </c>
      <c r="Y1305">
        <f t="shared" si="271"/>
        <v>0</v>
      </c>
      <c r="Z1305">
        <f t="shared" si="272"/>
        <v>0</v>
      </c>
      <c r="AA1305">
        <f t="shared" si="273"/>
        <v>0</v>
      </c>
    </row>
    <row r="1306" spans="2:27">
      <c r="B1306" s="3">
        <v>44035</v>
      </c>
      <c r="C1306" t="str">
        <f>IF(AND(B1306&gt;='Calculation Sheet Crop 1'!$K$6,B1306&lt;='Calculation Sheet Crop 1'!$L$6),"Initial Stage",IF(AND(B1306+1&gt;'Calculation Sheet Crop 1'!$K$7,B1306&lt;='Calculation Sheet Crop 1'!$L$7),"Crop Development Phase",IF(AND(B1306+1&gt;'Calculation Sheet Crop 1'!$K$8,B1306&lt;'Calculation Sheet Crop 1'!$L$8+1),"Mid Season",IF(AND(B1306+1&gt;'Calculation Sheet Crop 1'!$K$9,B1306-1&lt;'Calculation Sheet Crop 1'!$L$9),"Late Season Stage",""))))</f>
        <v/>
      </c>
      <c r="D1306">
        <f>IF(MONTH(B1306)=1,'General Calculation'!$E$22,IF(MONTH(B1306)=2,'General Calculation'!$F$22,IF(MONTH(B1306)=3,'General Calculation'!$G$22,IF(MONTH(B1306)=4,'General Calculation'!$H$22,IF(MONTH(B1306)=5,'General Calculation'!$I$22,IF(MONTH(B1306)=6,'General Calculation'!$J$22,IF(MONTH(B1306)=7,'General Calculation'!$K$22,IF(MONTH(B1306)=8,'General Calculation'!$L$22,IF(MONTH(B1306)=9,'General Calculation'!$M$22,IF(MONTH(B1306)=10,'General Calculation'!$N$22,IF(MONTH(B1306)=11,'General Calculation'!$O$22,IF(MONTH(B1306)=12,'General Calculation'!$P$22,""))))))))))))</f>
        <v>5.2548000000000004</v>
      </c>
      <c r="E1306" t="str">
        <f>IF(C1306="Initial Stage",'Calculation Sheet Crop 1'!$M$6,IF(C1306="Crop Development Phase",'Calculation Sheet Crop 1'!$M$7,IF(C1306="Mid Season",'Calculation Sheet Crop 1'!$M$8,IF(C1306="Late Season Stage",'Calculation Sheet Crop 1'!$M$9,""))))</f>
        <v/>
      </c>
      <c r="F1306">
        <f t="shared" si="261"/>
        <v>0</v>
      </c>
      <c r="P1306">
        <f t="shared" si="262"/>
        <v>0</v>
      </c>
      <c r="Q1306">
        <f t="shared" si="263"/>
        <v>0</v>
      </c>
      <c r="R1306">
        <f t="shared" si="264"/>
        <v>0</v>
      </c>
      <c r="S1306">
        <f t="shared" si="265"/>
        <v>0</v>
      </c>
      <c r="T1306">
        <f t="shared" si="266"/>
        <v>0</v>
      </c>
      <c r="U1306">
        <f t="shared" si="267"/>
        <v>0</v>
      </c>
      <c r="V1306">
        <f t="shared" si="268"/>
        <v>0</v>
      </c>
      <c r="W1306">
        <f t="shared" si="269"/>
        <v>0</v>
      </c>
      <c r="X1306">
        <f t="shared" si="270"/>
        <v>0</v>
      </c>
      <c r="Y1306">
        <f t="shared" si="271"/>
        <v>0</v>
      </c>
      <c r="Z1306">
        <f t="shared" si="272"/>
        <v>0</v>
      </c>
      <c r="AA1306">
        <f t="shared" si="273"/>
        <v>0</v>
      </c>
    </row>
    <row r="1307" spans="2:27">
      <c r="B1307" s="3">
        <v>44036</v>
      </c>
      <c r="C1307" t="str">
        <f>IF(AND(B1307&gt;='Calculation Sheet Crop 1'!$K$6,B1307&lt;='Calculation Sheet Crop 1'!$L$6),"Initial Stage",IF(AND(B1307+1&gt;'Calculation Sheet Crop 1'!$K$7,B1307&lt;='Calculation Sheet Crop 1'!$L$7),"Crop Development Phase",IF(AND(B1307+1&gt;'Calculation Sheet Crop 1'!$K$8,B1307&lt;'Calculation Sheet Crop 1'!$L$8+1),"Mid Season",IF(AND(B1307+1&gt;'Calculation Sheet Crop 1'!$K$9,B1307-1&lt;'Calculation Sheet Crop 1'!$L$9),"Late Season Stage",""))))</f>
        <v/>
      </c>
      <c r="D1307">
        <f>IF(MONTH(B1307)=1,'General Calculation'!$E$22,IF(MONTH(B1307)=2,'General Calculation'!$F$22,IF(MONTH(B1307)=3,'General Calculation'!$G$22,IF(MONTH(B1307)=4,'General Calculation'!$H$22,IF(MONTH(B1307)=5,'General Calculation'!$I$22,IF(MONTH(B1307)=6,'General Calculation'!$J$22,IF(MONTH(B1307)=7,'General Calculation'!$K$22,IF(MONTH(B1307)=8,'General Calculation'!$L$22,IF(MONTH(B1307)=9,'General Calculation'!$M$22,IF(MONTH(B1307)=10,'General Calculation'!$N$22,IF(MONTH(B1307)=11,'General Calculation'!$O$22,IF(MONTH(B1307)=12,'General Calculation'!$P$22,""))))))))))))</f>
        <v>5.2548000000000004</v>
      </c>
      <c r="E1307" t="str">
        <f>IF(C1307="Initial Stage",'Calculation Sheet Crop 1'!$M$6,IF(C1307="Crop Development Phase",'Calculation Sheet Crop 1'!$M$7,IF(C1307="Mid Season",'Calculation Sheet Crop 1'!$M$8,IF(C1307="Late Season Stage",'Calculation Sheet Crop 1'!$M$9,""))))</f>
        <v/>
      </c>
      <c r="F1307">
        <f t="shared" si="261"/>
        <v>0</v>
      </c>
      <c r="P1307">
        <f t="shared" si="262"/>
        <v>0</v>
      </c>
      <c r="Q1307">
        <f t="shared" si="263"/>
        <v>0</v>
      </c>
      <c r="R1307">
        <f t="shared" si="264"/>
        <v>0</v>
      </c>
      <c r="S1307">
        <f t="shared" si="265"/>
        <v>0</v>
      </c>
      <c r="T1307">
        <f t="shared" si="266"/>
        <v>0</v>
      </c>
      <c r="U1307">
        <f t="shared" si="267"/>
        <v>0</v>
      </c>
      <c r="V1307">
        <f t="shared" si="268"/>
        <v>0</v>
      </c>
      <c r="W1307">
        <f t="shared" si="269"/>
        <v>0</v>
      </c>
      <c r="X1307">
        <f t="shared" si="270"/>
        <v>0</v>
      </c>
      <c r="Y1307">
        <f t="shared" si="271"/>
        <v>0</v>
      </c>
      <c r="Z1307">
        <f t="shared" si="272"/>
        <v>0</v>
      </c>
      <c r="AA1307">
        <f t="shared" si="273"/>
        <v>0</v>
      </c>
    </row>
    <row r="1308" spans="2:27">
      <c r="B1308" s="3">
        <v>44037</v>
      </c>
      <c r="C1308" t="str">
        <f>IF(AND(B1308&gt;='Calculation Sheet Crop 1'!$K$6,B1308&lt;='Calculation Sheet Crop 1'!$L$6),"Initial Stage",IF(AND(B1308+1&gt;'Calculation Sheet Crop 1'!$K$7,B1308&lt;='Calculation Sheet Crop 1'!$L$7),"Crop Development Phase",IF(AND(B1308+1&gt;'Calculation Sheet Crop 1'!$K$8,B1308&lt;'Calculation Sheet Crop 1'!$L$8+1),"Mid Season",IF(AND(B1308+1&gt;'Calculation Sheet Crop 1'!$K$9,B1308-1&lt;'Calculation Sheet Crop 1'!$L$9),"Late Season Stage",""))))</f>
        <v/>
      </c>
      <c r="D1308">
        <f>IF(MONTH(B1308)=1,'General Calculation'!$E$22,IF(MONTH(B1308)=2,'General Calculation'!$F$22,IF(MONTH(B1308)=3,'General Calculation'!$G$22,IF(MONTH(B1308)=4,'General Calculation'!$H$22,IF(MONTH(B1308)=5,'General Calculation'!$I$22,IF(MONTH(B1308)=6,'General Calculation'!$J$22,IF(MONTH(B1308)=7,'General Calculation'!$K$22,IF(MONTH(B1308)=8,'General Calculation'!$L$22,IF(MONTH(B1308)=9,'General Calculation'!$M$22,IF(MONTH(B1308)=10,'General Calculation'!$N$22,IF(MONTH(B1308)=11,'General Calculation'!$O$22,IF(MONTH(B1308)=12,'General Calculation'!$P$22,""))))))))))))</f>
        <v>5.2548000000000004</v>
      </c>
      <c r="E1308" t="str">
        <f>IF(C1308="Initial Stage",'Calculation Sheet Crop 1'!$M$6,IF(C1308="Crop Development Phase",'Calculation Sheet Crop 1'!$M$7,IF(C1308="Mid Season",'Calculation Sheet Crop 1'!$M$8,IF(C1308="Late Season Stage",'Calculation Sheet Crop 1'!$M$9,""))))</f>
        <v/>
      </c>
      <c r="F1308">
        <f t="shared" si="261"/>
        <v>0</v>
      </c>
      <c r="P1308">
        <f t="shared" si="262"/>
        <v>0</v>
      </c>
      <c r="Q1308">
        <f t="shared" si="263"/>
        <v>0</v>
      </c>
      <c r="R1308">
        <f t="shared" si="264"/>
        <v>0</v>
      </c>
      <c r="S1308">
        <f t="shared" si="265"/>
        <v>0</v>
      </c>
      <c r="T1308">
        <f t="shared" si="266"/>
        <v>0</v>
      </c>
      <c r="U1308">
        <f t="shared" si="267"/>
        <v>0</v>
      </c>
      <c r="V1308">
        <f t="shared" si="268"/>
        <v>0</v>
      </c>
      <c r="W1308">
        <f t="shared" si="269"/>
        <v>0</v>
      </c>
      <c r="X1308">
        <f t="shared" si="270"/>
        <v>0</v>
      </c>
      <c r="Y1308">
        <f t="shared" si="271"/>
        <v>0</v>
      </c>
      <c r="Z1308">
        <f t="shared" si="272"/>
        <v>0</v>
      </c>
      <c r="AA1308">
        <f t="shared" si="273"/>
        <v>0</v>
      </c>
    </row>
    <row r="1309" spans="2:27">
      <c r="B1309" s="3">
        <v>44038</v>
      </c>
      <c r="C1309" t="str">
        <f>IF(AND(B1309&gt;='Calculation Sheet Crop 1'!$K$6,B1309&lt;='Calculation Sheet Crop 1'!$L$6),"Initial Stage",IF(AND(B1309+1&gt;'Calculation Sheet Crop 1'!$K$7,B1309&lt;='Calculation Sheet Crop 1'!$L$7),"Crop Development Phase",IF(AND(B1309+1&gt;'Calculation Sheet Crop 1'!$K$8,B1309&lt;'Calculation Sheet Crop 1'!$L$8+1),"Mid Season",IF(AND(B1309+1&gt;'Calculation Sheet Crop 1'!$K$9,B1309-1&lt;'Calculation Sheet Crop 1'!$L$9),"Late Season Stage",""))))</f>
        <v/>
      </c>
      <c r="D1309">
        <f>IF(MONTH(B1309)=1,'General Calculation'!$E$22,IF(MONTH(B1309)=2,'General Calculation'!$F$22,IF(MONTH(B1309)=3,'General Calculation'!$G$22,IF(MONTH(B1309)=4,'General Calculation'!$H$22,IF(MONTH(B1309)=5,'General Calculation'!$I$22,IF(MONTH(B1309)=6,'General Calculation'!$J$22,IF(MONTH(B1309)=7,'General Calculation'!$K$22,IF(MONTH(B1309)=8,'General Calculation'!$L$22,IF(MONTH(B1309)=9,'General Calculation'!$M$22,IF(MONTH(B1309)=10,'General Calculation'!$N$22,IF(MONTH(B1309)=11,'General Calculation'!$O$22,IF(MONTH(B1309)=12,'General Calculation'!$P$22,""))))))))))))</f>
        <v>5.2548000000000004</v>
      </c>
      <c r="E1309" t="str">
        <f>IF(C1309="Initial Stage",'Calculation Sheet Crop 1'!$M$6,IF(C1309="Crop Development Phase",'Calculation Sheet Crop 1'!$M$7,IF(C1309="Mid Season",'Calculation Sheet Crop 1'!$M$8,IF(C1309="Late Season Stage",'Calculation Sheet Crop 1'!$M$9,""))))</f>
        <v/>
      </c>
      <c r="F1309">
        <f t="shared" si="261"/>
        <v>0</v>
      </c>
      <c r="P1309">
        <f t="shared" si="262"/>
        <v>0</v>
      </c>
      <c r="Q1309">
        <f t="shared" si="263"/>
        <v>0</v>
      </c>
      <c r="R1309">
        <f t="shared" si="264"/>
        <v>0</v>
      </c>
      <c r="S1309">
        <f t="shared" si="265"/>
        <v>0</v>
      </c>
      <c r="T1309">
        <f t="shared" si="266"/>
        <v>0</v>
      </c>
      <c r="U1309">
        <f t="shared" si="267"/>
        <v>0</v>
      </c>
      <c r="V1309">
        <f t="shared" si="268"/>
        <v>0</v>
      </c>
      <c r="W1309">
        <f t="shared" si="269"/>
        <v>0</v>
      </c>
      <c r="X1309">
        <f t="shared" si="270"/>
        <v>0</v>
      </c>
      <c r="Y1309">
        <f t="shared" si="271"/>
        <v>0</v>
      </c>
      <c r="Z1309">
        <f t="shared" si="272"/>
        <v>0</v>
      </c>
      <c r="AA1309">
        <f t="shared" si="273"/>
        <v>0</v>
      </c>
    </row>
    <row r="1310" spans="2:27">
      <c r="B1310" s="3">
        <v>44039</v>
      </c>
      <c r="C1310" t="str">
        <f>IF(AND(B1310&gt;='Calculation Sheet Crop 1'!$K$6,B1310&lt;='Calculation Sheet Crop 1'!$L$6),"Initial Stage",IF(AND(B1310+1&gt;'Calculation Sheet Crop 1'!$K$7,B1310&lt;='Calculation Sheet Crop 1'!$L$7),"Crop Development Phase",IF(AND(B1310+1&gt;'Calculation Sheet Crop 1'!$K$8,B1310&lt;'Calculation Sheet Crop 1'!$L$8+1),"Mid Season",IF(AND(B1310+1&gt;'Calculation Sheet Crop 1'!$K$9,B1310-1&lt;'Calculation Sheet Crop 1'!$L$9),"Late Season Stage",""))))</f>
        <v/>
      </c>
      <c r="D1310">
        <f>IF(MONTH(B1310)=1,'General Calculation'!$E$22,IF(MONTH(B1310)=2,'General Calculation'!$F$22,IF(MONTH(B1310)=3,'General Calculation'!$G$22,IF(MONTH(B1310)=4,'General Calculation'!$H$22,IF(MONTH(B1310)=5,'General Calculation'!$I$22,IF(MONTH(B1310)=6,'General Calculation'!$J$22,IF(MONTH(B1310)=7,'General Calculation'!$K$22,IF(MONTH(B1310)=8,'General Calculation'!$L$22,IF(MONTH(B1310)=9,'General Calculation'!$M$22,IF(MONTH(B1310)=10,'General Calculation'!$N$22,IF(MONTH(B1310)=11,'General Calculation'!$O$22,IF(MONTH(B1310)=12,'General Calculation'!$P$22,""))))))))))))</f>
        <v>5.2548000000000004</v>
      </c>
      <c r="E1310" t="str">
        <f>IF(C1310="Initial Stage",'Calculation Sheet Crop 1'!$M$6,IF(C1310="Crop Development Phase",'Calculation Sheet Crop 1'!$M$7,IF(C1310="Mid Season",'Calculation Sheet Crop 1'!$M$8,IF(C1310="Late Season Stage",'Calculation Sheet Crop 1'!$M$9,""))))</f>
        <v/>
      </c>
      <c r="F1310">
        <f t="shared" si="261"/>
        <v>0</v>
      </c>
      <c r="P1310">
        <f t="shared" si="262"/>
        <v>0</v>
      </c>
      <c r="Q1310">
        <f t="shared" si="263"/>
        <v>0</v>
      </c>
      <c r="R1310">
        <f t="shared" si="264"/>
        <v>0</v>
      </c>
      <c r="S1310">
        <f t="shared" si="265"/>
        <v>0</v>
      </c>
      <c r="T1310">
        <f t="shared" si="266"/>
        <v>0</v>
      </c>
      <c r="U1310">
        <f t="shared" si="267"/>
        <v>0</v>
      </c>
      <c r="V1310">
        <f t="shared" si="268"/>
        <v>0</v>
      </c>
      <c r="W1310">
        <f t="shared" si="269"/>
        <v>0</v>
      </c>
      <c r="X1310">
        <f t="shared" si="270"/>
        <v>0</v>
      </c>
      <c r="Y1310">
        <f t="shared" si="271"/>
        <v>0</v>
      </c>
      <c r="Z1310">
        <f t="shared" si="272"/>
        <v>0</v>
      </c>
      <c r="AA1310">
        <f t="shared" si="273"/>
        <v>0</v>
      </c>
    </row>
    <row r="1311" spans="2:27">
      <c r="B1311" s="3">
        <v>44040</v>
      </c>
      <c r="C1311" t="str">
        <f>IF(AND(B1311&gt;='Calculation Sheet Crop 1'!$K$6,B1311&lt;='Calculation Sheet Crop 1'!$L$6),"Initial Stage",IF(AND(B1311+1&gt;'Calculation Sheet Crop 1'!$K$7,B1311&lt;='Calculation Sheet Crop 1'!$L$7),"Crop Development Phase",IF(AND(B1311+1&gt;'Calculation Sheet Crop 1'!$K$8,B1311&lt;'Calculation Sheet Crop 1'!$L$8+1),"Mid Season",IF(AND(B1311+1&gt;'Calculation Sheet Crop 1'!$K$9,B1311-1&lt;'Calculation Sheet Crop 1'!$L$9),"Late Season Stage",""))))</f>
        <v/>
      </c>
      <c r="D1311">
        <f>IF(MONTH(B1311)=1,'General Calculation'!$E$22,IF(MONTH(B1311)=2,'General Calculation'!$F$22,IF(MONTH(B1311)=3,'General Calculation'!$G$22,IF(MONTH(B1311)=4,'General Calculation'!$H$22,IF(MONTH(B1311)=5,'General Calculation'!$I$22,IF(MONTH(B1311)=6,'General Calculation'!$J$22,IF(MONTH(B1311)=7,'General Calculation'!$K$22,IF(MONTH(B1311)=8,'General Calculation'!$L$22,IF(MONTH(B1311)=9,'General Calculation'!$M$22,IF(MONTH(B1311)=10,'General Calculation'!$N$22,IF(MONTH(B1311)=11,'General Calculation'!$O$22,IF(MONTH(B1311)=12,'General Calculation'!$P$22,""))))))))))))</f>
        <v>5.2548000000000004</v>
      </c>
      <c r="E1311" t="str">
        <f>IF(C1311="Initial Stage",'Calculation Sheet Crop 1'!$M$6,IF(C1311="Crop Development Phase",'Calculation Sheet Crop 1'!$M$7,IF(C1311="Mid Season",'Calculation Sheet Crop 1'!$M$8,IF(C1311="Late Season Stage",'Calculation Sheet Crop 1'!$M$9,""))))</f>
        <v/>
      </c>
      <c r="F1311">
        <f t="shared" si="261"/>
        <v>0</v>
      </c>
      <c r="P1311">
        <f t="shared" si="262"/>
        <v>0</v>
      </c>
      <c r="Q1311">
        <f t="shared" si="263"/>
        <v>0</v>
      </c>
      <c r="R1311">
        <f t="shared" si="264"/>
        <v>0</v>
      </c>
      <c r="S1311">
        <f t="shared" si="265"/>
        <v>0</v>
      </c>
      <c r="T1311">
        <f t="shared" si="266"/>
        <v>0</v>
      </c>
      <c r="U1311">
        <f t="shared" si="267"/>
        <v>0</v>
      </c>
      <c r="V1311">
        <f t="shared" si="268"/>
        <v>0</v>
      </c>
      <c r="W1311">
        <f t="shared" si="269"/>
        <v>0</v>
      </c>
      <c r="X1311">
        <f t="shared" si="270"/>
        <v>0</v>
      </c>
      <c r="Y1311">
        <f t="shared" si="271"/>
        <v>0</v>
      </c>
      <c r="Z1311">
        <f t="shared" si="272"/>
        <v>0</v>
      </c>
      <c r="AA1311">
        <f t="shared" si="273"/>
        <v>0</v>
      </c>
    </row>
    <row r="1312" spans="2:27">
      <c r="B1312" s="3">
        <v>44041</v>
      </c>
      <c r="C1312" t="str">
        <f>IF(AND(B1312&gt;='Calculation Sheet Crop 1'!$K$6,B1312&lt;='Calculation Sheet Crop 1'!$L$6),"Initial Stage",IF(AND(B1312+1&gt;'Calculation Sheet Crop 1'!$K$7,B1312&lt;='Calculation Sheet Crop 1'!$L$7),"Crop Development Phase",IF(AND(B1312+1&gt;'Calculation Sheet Crop 1'!$K$8,B1312&lt;'Calculation Sheet Crop 1'!$L$8+1),"Mid Season",IF(AND(B1312+1&gt;'Calculation Sheet Crop 1'!$K$9,B1312-1&lt;'Calculation Sheet Crop 1'!$L$9),"Late Season Stage",""))))</f>
        <v/>
      </c>
      <c r="D1312">
        <f>IF(MONTH(B1312)=1,'General Calculation'!$E$22,IF(MONTH(B1312)=2,'General Calculation'!$F$22,IF(MONTH(B1312)=3,'General Calculation'!$G$22,IF(MONTH(B1312)=4,'General Calculation'!$H$22,IF(MONTH(B1312)=5,'General Calculation'!$I$22,IF(MONTH(B1312)=6,'General Calculation'!$J$22,IF(MONTH(B1312)=7,'General Calculation'!$K$22,IF(MONTH(B1312)=8,'General Calculation'!$L$22,IF(MONTH(B1312)=9,'General Calculation'!$M$22,IF(MONTH(B1312)=10,'General Calculation'!$N$22,IF(MONTH(B1312)=11,'General Calculation'!$O$22,IF(MONTH(B1312)=12,'General Calculation'!$P$22,""))))))))))))</f>
        <v>5.2548000000000004</v>
      </c>
      <c r="E1312" t="str">
        <f>IF(C1312="Initial Stage",'Calculation Sheet Crop 1'!$M$6,IF(C1312="Crop Development Phase",'Calculation Sheet Crop 1'!$M$7,IF(C1312="Mid Season",'Calculation Sheet Crop 1'!$M$8,IF(C1312="Late Season Stage",'Calculation Sheet Crop 1'!$M$9,""))))</f>
        <v/>
      </c>
      <c r="F1312">
        <f t="shared" si="261"/>
        <v>0</v>
      </c>
      <c r="P1312">
        <f t="shared" si="262"/>
        <v>0</v>
      </c>
      <c r="Q1312">
        <f t="shared" si="263"/>
        <v>0</v>
      </c>
      <c r="R1312">
        <f t="shared" si="264"/>
        <v>0</v>
      </c>
      <c r="S1312">
        <f t="shared" si="265"/>
        <v>0</v>
      </c>
      <c r="T1312">
        <f t="shared" si="266"/>
        <v>0</v>
      </c>
      <c r="U1312">
        <f t="shared" si="267"/>
        <v>0</v>
      </c>
      <c r="V1312">
        <f t="shared" si="268"/>
        <v>0</v>
      </c>
      <c r="W1312">
        <f t="shared" si="269"/>
        <v>0</v>
      </c>
      <c r="X1312">
        <f t="shared" si="270"/>
        <v>0</v>
      </c>
      <c r="Y1312">
        <f t="shared" si="271"/>
        <v>0</v>
      </c>
      <c r="Z1312">
        <f t="shared" si="272"/>
        <v>0</v>
      </c>
      <c r="AA1312">
        <f t="shared" si="273"/>
        <v>0</v>
      </c>
    </row>
    <row r="1313" spans="2:27">
      <c r="B1313" s="3">
        <v>44042</v>
      </c>
      <c r="C1313" t="str">
        <f>IF(AND(B1313&gt;='Calculation Sheet Crop 1'!$K$6,B1313&lt;='Calculation Sheet Crop 1'!$L$6),"Initial Stage",IF(AND(B1313+1&gt;'Calculation Sheet Crop 1'!$K$7,B1313&lt;='Calculation Sheet Crop 1'!$L$7),"Crop Development Phase",IF(AND(B1313+1&gt;'Calculation Sheet Crop 1'!$K$8,B1313&lt;'Calculation Sheet Crop 1'!$L$8+1),"Mid Season",IF(AND(B1313+1&gt;'Calculation Sheet Crop 1'!$K$9,B1313-1&lt;'Calculation Sheet Crop 1'!$L$9),"Late Season Stage",""))))</f>
        <v/>
      </c>
      <c r="D1313">
        <f>IF(MONTH(B1313)=1,'General Calculation'!$E$22,IF(MONTH(B1313)=2,'General Calculation'!$F$22,IF(MONTH(B1313)=3,'General Calculation'!$G$22,IF(MONTH(B1313)=4,'General Calculation'!$H$22,IF(MONTH(B1313)=5,'General Calculation'!$I$22,IF(MONTH(B1313)=6,'General Calculation'!$J$22,IF(MONTH(B1313)=7,'General Calculation'!$K$22,IF(MONTH(B1313)=8,'General Calculation'!$L$22,IF(MONTH(B1313)=9,'General Calculation'!$M$22,IF(MONTH(B1313)=10,'General Calculation'!$N$22,IF(MONTH(B1313)=11,'General Calculation'!$O$22,IF(MONTH(B1313)=12,'General Calculation'!$P$22,""))))))))))))</f>
        <v>5.2548000000000004</v>
      </c>
      <c r="E1313" t="str">
        <f>IF(C1313="Initial Stage",'Calculation Sheet Crop 1'!$M$6,IF(C1313="Crop Development Phase",'Calculation Sheet Crop 1'!$M$7,IF(C1313="Mid Season",'Calculation Sheet Crop 1'!$M$8,IF(C1313="Late Season Stage",'Calculation Sheet Crop 1'!$M$9,""))))</f>
        <v/>
      </c>
      <c r="F1313">
        <f t="shared" si="261"/>
        <v>0</v>
      </c>
      <c r="P1313">
        <f t="shared" si="262"/>
        <v>0</v>
      </c>
      <c r="Q1313">
        <f t="shared" si="263"/>
        <v>0</v>
      </c>
      <c r="R1313">
        <f t="shared" si="264"/>
        <v>0</v>
      </c>
      <c r="S1313">
        <f t="shared" si="265"/>
        <v>0</v>
      </c>
      <c r="T1313">
        <f t="shared" si="266"/>
        <v>0</v>
      </c>
      <c r="U1313">
        <f t="shared" si="267"/>
        <v>0</v>
      </c>
      <c r="V1313">
        <f t="shared" si="268"/>
        <v>0</v>
      </c>
      <c r="W1313">
        <f t="shared" si="269"/>
        <v>0</v>
      </c>
      <c r="X1313">
        <f t="shared" si="270"/>
        <v>0</v>
      </c>
      <c r="Y1313">
        <f t="shared" si="271"/>
        <v>0</v>
      </c>
      <c r="Z1313">
        <f t="shared" si="272"/>
        <v>0</v>
      </c>
      <c r="AA1313">
        <f t="shared" si="273"/>
        <v>0</v>
      </c>
    </row>
    <row r="1314" spans="2:27">
      <c r="B1314" s="3">
        <v>44043</v>
      </c>
      <c r="C1314" t="str">
        <f>IF(AND(B1314&gt;='Calculation Sheet Crop 1'!$K$6,B1314&lt;='Calculation Sheet Crop 1'!$L$6),"Initial Stage",IF(AND(B1314+1&gt;'Calculation Sheet Crop 1'!$K$7,B1314&lt;='Calculation Sheet Crop 1'!$L$7),"Crop Development Phase",IF(AND(B1314+1&gt;'Calculation Sheet Crop 1'!$K$8,B1314&lt;'Calculation Sheet Crop 1'!$L$8+1),"Mid Season",IF(AND(B1314+1&gt;'Calculation Sheet Crop 1'!$K$9,B1314-1&lt;'Calculation Sheet Crop 1'!$L$9),"Late Season Stage",""))))</f>
        <v/>
      </c>
      <c r="D1314">
        <f>IF(MONTH(B1314)=1,'General Calculation'!$E$22,IF(MONTH(B1314)=2,'General Calculation'!$F$22,IF(MONTH(B1314)=3,'General Calculation'!$G$22,IF(MONTH(B1314)=4,'General Calculation'!$H$22,IF(MONTH(B1314)=5,'General Calculation'!$I$22,IF(MONTH(B1314)=6,'General Calculation'!$J$22,IF(MONTH(B1314)=7,'General Calculation'!$K$22,IF(MONTH(B1314)=8,'General Calculation'!$L$22,IF(MONTH(B1314)=9,'General Calculation'!$M$22,IF(MONTH(B1314)=10,'General Calculation'!$N$22,IF(MONTH(B1314)=11,'General Calculation'!$O$22,IF(MONTH(B1314)=12,'General Calculation'!$P$22,""))))))))))))</f>
        <v>5.2548000000000004</v>
      </c>
      <c r="E1314" t="str">
        <f>IF(C1314="Initial Stage",'Calculation Sheet Crop 1'!$M$6,IF(C1314="Crop Development Phase",'Calculation Sheet Crop 1'!$M$7,IF(C1314="Mid Season",'Calculation Sheet Crop 1'!$M$8,IF(C1314="Late Season Stage",'Calculation Sheet Crop 1'!$M$9,""))))</f>
        <v/>
      </c>
      <c r="F1314">
        <f t="shared" si="261"/>
        <v>0</v>
      </c>
      <c r="P1314">
        <f t="shared" si="262"/>
        <v>0</v>
      </c>
      <c r="Q1314">
        <f t="shared" si="263"/>
        <v>0</v>
      </c>
      <c r="R1314">
        <f t="shared" si="264"/>
        <v>0</v>
      </c>
      <c r="S1314">
        <f t="shared" si="265"/>
        <v>0</v>
      </c>
      <c r="T1314">
        <f t="shared" si="266"/>
        <v>0</v>
      </c>
      <c r="U1314">
        <f t="shared" si="267"/>
        <v>0</v>
      </c>
      <c r="V1314">
        <f t="shared" si="268"/>
        <v>0</v>
      </c>
      <c r="W1314">
        <f t="shared" si="269"/>
        <v>0</v>
      </c>
      <c r="X1314">
        <f t="shared" si="270"/>
        <v>0</v>
      </c>
      <c r="Y1314">
        <f t="shared" si="271"/>
        <v>0</v>
      </c>
      <c r="Z1314">
        <f t="shared" si="272"/>
        <v>0</v>
      </c>
      <c r="AA1314">
        <f t="shared" si="273"/>
        <v>0</v>
      </c>
    </row>
    <row r="1315" spans="2:27">
      <c r="B1315" s="3">
        <v>44044</v>
      </c>
      <c r="C1315" t="str">
        <f>IF(AND(B1315&gt;='Calculation Sheet Crop 1'!$K$6,B1315&lt;='Calculation Sheet Crop 1'!$L$6),"Initial Stage",IF(AND(B1315+1&gt;'Calculation Sheet Crop 1'!$K$7,B1315&lt;='Calculation Sheet Crop 1'!$L$7),"Crop Development Phase",IF(AND(B1315+1&gt;'Calculation Sheet Crop 1'!$K$8,B1315&lt;'Calculation Sheet Crop 1'!$L$8+1),"Mid Season",IF(AND(B1315+1&gt;'Calculation Sheet Crop 1'!$K$9,B1315-1&lt;'Calculation Sheet Crop 1'!$L$9),"Late Season Stage",""))))</f>
        <v/>
      </c>
      <c r="D1315">
        <f>IF(MONTH(B1315)=1,'General Calculation'!$E$22,IF(MONTH(B1315)=2,'General Calculation'!$F$22,IF(MONTH(B1315)=3,'General Calculation'!$G$22,IF(MONTH(B1315)=4,'General Calculation'!$H$22,IF(MONTH(B1315)=5,'General Calculation'!$I$22,IF(MONTH(B1315)=6,'General Calculation'!$J$22,IF(MONTH(B1315)=7,'General Calculation'!$K$22,IF(MONTH(B1315)=8,'General Calculation'!$L$22,IF(MONTH(B1315)=9,'General Calculation'!$M$22,IF(MONTH(B1315)=10,'General Calculation'!$N$22,IF(MONTH(B1315)=11,'General Calculation'!$O$22,IF(MONTH(B1315)=12,'General Calculation'!$P$22,""))))))))))))</f>
        <v>5.2023999999999999</v>
      </c>
      <c r="E1315" t="str">
        <f>IF(C1315="Initial Stage",'Calculation Sheet Crop 1'!$M$6,IF(C1315="Crop Development Phase",'Calculation Sheet Crop 1'!$M$7,IF(C1315="Mid Season",'Calculation Sheet Crop 1'!$M$8,IF(C1315="Late Season Stage",'Calculation Sheet Crop 1'!$M$9,""))))</f>
        <v/>
      </c>
      <c r="F1315">
        <f t="shared" si="261"/>
        <v>0</v>
      </c>
      <c r="P1315">
        <f t="shared" si="262"/>
        <v>0</v>
      </c>
      <c r="Q1315">
        <f t="shared" si="263"/>
        <v>0</v>
      </c>
      <c r="R1315">
        <f t="shared" si="264"/>
        <v>0</v>
      </c>
      <c r="S1315">
        <f t="shared" si="265"/>
        <v>0</v>
      </c>
      <c r="T1315">
        <f t="shared" si="266"/>
        <v>0</v>
      </c>
      <c r="U1315">
        <f t="shared" si="267"/>
        <v>0</v>
      </c>
      <c r="V1315">
        <f t="shared" si="268"/>
        <v>0</v>
      </c>
      <c r="W1315">
        <f t="shared" si="269"/>
        <v>0</v>
      </c>
      <c r="X1315">
        <f t="shared" si="270"/>
        <v>0</v>
      </c>
      <c r="Y1315">
        <f t="shared" si="271"/>
        <v>0</v>
      </c>
      <c r="Z1315">
        <f t="shared" si="272"/>
        <v>0</v>
      </c>
      <c r="AA1315">
        <f t="shared" si="273"/>
        <v>0</v>
      </c>
    </row>
    <row r="1316" spans="2:27">
      <c r="B1316" s="3">
        <v>44045</v>
      </c>
      <c r="C1316" t="str">
        <f>IF(AND(B1316&gt;='Calculation Sheet Crop 1'!$K$6,B1316&lt;='Calculation Sheet Crop 1'!$L$6),"Initial Stage",IF(AND(B1316+1&gt;'Calculation Sheet Crop 1'!$K$7,B1316&lt;='Calculation Sheet Crop 1'!$L$7),"Crop Development Phase",IF(AND(B1316+1&gt;'Calculation Sheet Crop 1'!$K$8,B1316&lt;'Calculation Sheet Crop 1'!$L$8+1),"Mid Season",IF(AND(B1316+1&gt;'Calculation Sheet Crop 1'!$K$9,B1316-1&lt;'Calculation Sheet Crop 1'!$L$9),"Late Season Stage",""))))</f>
        <v/>
      </c>
      <c r="D1316">
        <f>IF(MONTH(B1316)=1,'General Calculation'!$E$22,IF(MONTH(B1316)=2,'General Calculation'!$F$22,IF(MONTH(B1316)=3,'General Calculation'!$G$22,IF(MONTH(B1316)=4,'General Calculation'!$H$22,IF(MONTH(B1316)=5,'General Calculation'!$I$22,IF(MONTH(B1316)=6,'General Calculation'!$J$22,IF(MONTH(B1316)=7,'General Calculation'!$K$22,IF(MONTH(B1316)=8,'General Calculation'!$L$22,IF(MONTH(B1316)=9,'General Calculation'!$M$22,IF(MONTH(B1316)=10,'General Calculation'!$N$22,IF(MONTH(B1316)=11,'General Calculation'!$O$22,IF(MONTH(B1316)=12,'General Calculation'!$P$22,""))))))))))))</f>
        <v>5.2023999999999999</v>
      </c>
      <c r="E1316" t="str">
        <f>IF(C1316="Initial Stage",'Calculation Sheet Crop 1'!$M$6,IF(C1316="Crop Development Phase",'Calculation Sheet Crop 1'!$M$7,IF(C1316="Mid Season",'Calculation Sheet Crop 1'!$M$8,IF(C1316="Late Season Stage",'Calculation Sheet Crop 1'!$M$9,""))))</f>
        <v/>
      </c>
      <c r="F1316">
        <f t="shared" si="261"/>
        <v>0</v>
      </c>
      <c r="P1316">
        <f t="shared" si="262"/>
        <v>0</v>
      </c>
      <c r="Q1316">
        <f t="shared" si="263"/>
        <v>0</v>
      </c>
      <c r="R1316">
        <f t="shared" si="264"/>
        <v>0</v>
      </c>
      <c r="S1316">
        <f t="shared" si="265"/>
        <v>0</v>
      </c>
      <c r="T1316">
        <f t="shared" si="266"/>
        <v>0</v>
      </c>
      <c r="U1316">
        <f t="shared" si="267"/>
        <v>0</v>
      </c>
      <c r="V1316">
        <f t="shared" si="268"/>
        <v>0</v>
      </c>
      <c r="W1316">
        <f t="shared" si="269"/>
        <v>0</v>
      </c>
      <c r="X1316">
        <f t="shared" si="270"/>
        <v>0</v>
      </c>
      <c r="Y1316">
        <f t="shared" si="271"/>
        <v>0</v>
      </c>
      <c r="Z1316">
        <f t="shared" si="272"/>
        <v>0</v>
      </c>
      <c r="AA1316">
        <f t="shared" si="273"/>
        <v>0</v>
      </c>
    </row>
    <row r="1317" spans="2:27">
      <c r="B1317" s="3">
        <v>44046</v>
      </c>
      <c r="C1317" t="str">
        <f>IF(AND(B1317&gt;='Calculation Sheet Crop 1'!$K$6,B1317&lt;='Calculation Sheet Crop 1'!$L$6),"Initial Stage",IF(AND(B1317+1&gt;'Calculation Sheet Crop 1'!$K$7,B1317&lt;='Calculation Sheet Crop 1'!$L$7),"Crop Development Phase",IF(AND(B1317+1&gt;'Calculation Sheet Crop 1'!$K$8,B1317&lt;'Calculation Sheet Crop 1'!$L$8+1),"Mid Season",IF(AND(B1317+1&gt;'Calculation Sheet Crop 1'!$K$9,B1317-1&lt;'Calculation Sheet Crop 1'!$L$9),"Late Season Stage",""))))</f>
        <v/>
      </c>
      <c r="D1317">
        <f>IF(MONTH(B1317)=1,'General Calculation'!$E$22,IF(MONTH(B1317)=2,'General Calculation'!$F$22,IF(MONTH(B1317)=3,'General Calculation'!$G$22,IF(MONTH(B1317)=4,'General Calculation'!$H$22,IF(MONTH(B1317)=5,'General Calculation'!$I$22,IF(MONTH(B1317)=6,'General Calculation'!$J$22,IF(MONTH(B1317)=7,'General Calculation'!$K$22,IF(MONTH(B1317)=8,'General Calculation'!$L$22,IF(MONTH(B1317)=9,'General Calculation'!$M$22,IF(MONTH(B1317)=10,'General Calculation'!$N$22,IF(MONTH(B1317)=11,'General Calculation'!$O$22,IF(MONTH(B1317)=12,'General Calculation'!$P$22,""))))))))))))</f>
        <v>5.2023999999999999</v>
      </c>
      <c r="E1317" t="str">
        <f>IF(C1317="Initial Stage",'Calculation Sheet Crop 1'!$M$6,IF(C1317="Crop Development Phase",'Calculation Sheet Crop 1'!$M$7,IF(C1317="Mid Season",'Calculation Sheet Crop 1'!$M$8,IF(C1317="Late Season Stage",'Calculation Sheet Crop 1'!$M$9,""))))</f>
        <v/>
      </c>
      <c r="F1317">
        <f t="shared" si="261"/>
        <v>0</v>
      </c>
      <c r="P1317">
        <f t="shared" si="262"/>
        <v>0</v>
      </c>
      <c r="Q1317">
        <f t="shared" si="263"/>
        <v>0</v>
      </c>
      <c r="R1317">
        <f t="shared" si="264"/>
        <v>0</v>
      </c>
      <c r="S1317">
        <f t="shared" si="265"/>
        <v>0</v>
      </c>
      <c r="T1317">
        <f t="shared" si="266"/>
        <v>0</v>
      </c>
      <c r="U1317">
        <f t="shared" si="267"/>
        <v>0</v>
      </c>
      <c r="V1317">
        <f t="shared" si="268"/>
        <v>0</v>
      </c>
      <c r="W1317">
        <f t="shared" si="269"/>
        <v>0</v>
      </c>
      <c r="X1317">
        <f t="shared" si="270"/>
        <v>0</v>
      </c>
      <c r="Y1317">
        <f t="shared" si="271"/>
        <v>0</v>
      </c>
      <c r="Z1317">
        <f t="shared" si="272"/>
        <v>0</v>
      </c>
      <c r="AA1317">
        <f t="shared" si="273"/>
        <v>0</v>
      </c>
    </row>
    <row r="1318" spans="2:27">
      <c r="B1318" s="3">
        <v>44047</v>
      </c>
      <c r="C1318" t="str">
        <f>IF(AND(B1318&gt;='Calculation Sheet Crop 1'!$K$6,B1318&lt;='Calculation Sheet Crop 1'!$L$6),"Initial Stage",IF(AND(B1318+1&gt;'Calculation Sheet Crop 1'!$K$7,B1318&lt;='Calculation Sheet Crop 1'!$L$7),"Crop Development Phase",IF(AND(B1318+1&gt;'Calculation Sheet Crop 1'!$K$8,B1318&lt;'Calculation Sheet Crop 1'!$L$8+1),"Mid Season",IF(AND(B1318+1&gt;'Calculation Sheet Crop 1'!$K$9,B1318-1&lt;'Calculation Sheet Crop 1'!$L$9),"Late Season Stage",""))))</f>
        <v/>
      </c>
      <c r="D1318">
        <f>IF(MONTH(B1318)=1,'General Calculation'!$E$22,IF(MONTH(B1318)=2,'General Calculation'!$F$22,IF(MONTH(B1318)=3,'General Calculation'!$G$22,IF(MONTH(B1318)=4,'General Calculation'!$H$22,IF(MONTH(B1318)=5,'General Calculation'!$I$22,IF(MONTH(B1318)=6,'General Calculation'!$J$22,IF(MONTH(B1318)=7,'General Calculation'!$K$22,IF(MONTH(B1318)=8,'General Calculation'!$L$22,IF(MONTH(B1318)=9,'General Calculation'!$M$22,IF(MONTH(B1318)=10,'General Calculation'!$N$22,IF(MONTH(B1318)=11,'General Calculation'!$O$22,IF(MONTH(B1318)=12,'General Calculation'!$P$22,""))))))))))))</f>
        <v>5.2023999999999999</v>
      </c>
      <c r="E1318" t="str">
        <f>IF(C1318="Initial Stage",'Calculation Sheet Crop 1'!$M$6,IF(C1318="Crop Development Phase",'Calculation Sheet Crop 1'!$M$7,IF(C1318="Mid Season",'Calculation Sheet Crop 1'!$M$8,IF(C1318="Late Season Stage",'Calculation Sheet Crop 1'!$M$9,""))))</f>
        <v/>
      </c>
      <c r="F1318">
        <f t="shared" si="261"/>
        <v>0</v>
      </c>
      <c r="P1318">
        <f t="shared" si="262"/>
        <v>0</v>
      </c>
      <c r="Q1318">
        <f t="shared" si="263"/>
        <v>0</v>
      </c>
      <c r="R1318">
        <f t="shared" si="264"/>
        <v>0</v>
      </c>
      <c r="S1318">
        <f t="shared" si="265"/>
        <v>0</v>
      </c>
      <c r="T1318">
        <f t="shared" si="266"/>
        <v>0</v>
      </c>
      <c r="U1318">
        <f t="shared" si="267"/>
        <v>0</v>
      </c>
      <c r="V1318">
        <f t="shared" si="268"/>
        <v>0</v>
      </c>
      <c r="W1318">
        <f t="shared" si="269"/>
        <v>0</v>
      </c>
      <c r="X1318">
        <f t="shared" si="270"/>
        <v>0</v>
      </c>
      <c r="Y1318">
        <f t="shared" si="271"/>
        <v>0</v>
      </c>
      <c r="Z1318">
        <f t="shared" si="272"/>
        <v>0</v>
      </c>
      <c r="AA1318">
        <f t="shared" si="273"/>
        <v>0</v>
      </c>
    </row>
    <row r="1319" spans="2:27">
      <c r="B1319" s="3">
        <v>44048</v>
      </c>
      <c r="C1319" t="str">
        <f>IF(AND(B1319&gt;='Calculation Sheet Crop 1'!$K$6,B1319&lt;='Calculation Sheet Crop 1'!$L$6),"Initial Stage",IF(AND(B1319+1&gt;'Calculation Sheet Crop 1'!$K$7,B1319&lt;='Calculation Sheet Crop 1'!$L$7),"Crop Development Phase",IF(AND(B1319+1&gt;'Calculation Sheet Crop 1'!$K$8,B1319&lt;'Calculation Sheet Crop 1'!$L$8+1),"Mid Season",IF(AND(B1319+1&gt;'Calculation Sheet Crop 1'!$K$9,B1319-1&lt;'Calculation Sheet Crop 1'!$L$9),"Late Season Stage",""))))</f>
        <v/>
      </c>
      <c r="D1319">
        <f>IF(MONTH(B1319)=1,'General Calculation'!$E$22,IF(MONTH(B1319)=2,'General Calculation'!$F$22,IF(MONTH(B1319)=3,'General Calculation'!$G$22,IF(MONTH(B1319)=4,'General Calculation'!$H$22,IF(MONTH(B1319)=5,'General Calculation'!$I$22,IF(MONTH(B1319)=6,'General Calculation'!$J$22,IF(MONTH(B1319)=7,'General Calculation'!$K$22,IF(MONTH(B1319)=8,'General Calculation'!$L$22,IF(MONTH(B1319)=9,'General Calculation'!$M$22,IF(MONTH(B1319)=10,'General Calculation'!$N$22,IF(MONTH(B1319)=11,'General Calculation'!$O$22,IF(MONTH(B1319)=12,'General Calculation'!$P$22,""))))))))))))</f>
        <v>5.2023999999999999</v>
      </c>
      <c r="E1319" t="str">
        <f>IF(C1319="Initial Stage",'Calculation Sheet Crop 1'!$M$6,IF(C1319="Crop Development Phase",'Calculation Sheet Crop 1'!$M$7,IF(C1319="Mid Season",'Calculation Sheet Crop 1'!$M$8,IF(C1319="Late Season Stage",'Calculation Sheet Crop 1'!$M$9,""))))</f>
        <v/>
      </c>
      <c r="F1319">
        <f t="shared" si="261"/>
        <v>0</v>
      </c>
      <c r="P1319">
        <f t="shared" si="262"/>
        <v>0</v>
      </c>
      <c r="Q1319">
        <f t="shared" si="263"/>
        <v>0</v>
      </c>
      <c r="R1319">
        <f t="shared" si="264"/>
        <v>0</v>
      </c>
      <c r="S1319">
        <f t="shared" si="265"/>
        <v>0</v>
      </c>
      <c r="T1319">
        <f t="shared" si="266"/>
        <v>0</v>
      </c>
      <c r="U1319">
        <f t="shared" si="267"/>
        <v>0</v>
      </c>
      <c r="V1319">
        <f t="shared" si="268"/>
        <v>0</v>
      </c>
      <c r="W1319">
        <f t="shared" si="269"/>
        <v>0</v>
      </c>
      <c r="X1319">
        <f t="shared" si="270"/>
        <v>0</v>
      </c>
      <c r="Y1319">
        <f t="shared" si="271"/>
        <v>0</v>
      </c>
      <c r="Z1319">
        <f t="shared" si="272"/>
        <v>0</v>
      </c>
      <c r="AA1319">
        <f t="shared" si="273"/>
        <v>0</v>
      </c>
    </row>
    <row r="1320" spans="2:27">
      <c r="B1320" s="3">
        <v>44049</v>
      </c>
      <c r="C1320" t="str">
        <f>IF(AND(B1320&gt;='Calculation Sheet Crop 1'!$K$6,B1320&lt;='Calculation Sheet Crop 1'!$L$6),"Initial Stage",IF(AND(B1320+1&gt;'Calculation Sheet Crop 1'!$K$7,B1320&lt;='Calculation Sheet Crop 1'!$L$7),"Crop Development Phase",IF(AND(B1320+1&gt;'Calculation Sheet Crop 1'!$K$8,B1320&lt;'Calculation Sheet Crop 1'!$L$8+1),"Mid Season",IF(AND(B1320+1&gt;'Calculation Sheet Crop 1'!$K$9,B1320-1&lt;'Calculation Sheet Crop 1'!$L$9),"Late Season Stage",""))))</f>
        <v/>
      </c>
      <c r="D1320">
        <f>IF(MONTH(B1320)=1,'General Calculation'!$E$22,IF(MONTH(B1320)=2,'General Calculation'!$F$22,IF(MONTH(B1320)=3,'General Calculation'!$G$22,IF(MONTH(B1320)=4,'General Calculation'!$H$22,IF(MONTH(B1320)=5,'General Calculation'!$I$22,IF(MONTH(B1320)=6,'General Calculation'!$J$22,IF(MONTH(B1320)=7,'General Calculation'!$K$22,IF(MONTH(B1320)=8,'General Calculation'!$L$22,IF(MONTH(B1320)=9,'General Calculation'!$M$22,IF(MONTH(B1320)=10,'General Calculation'!$N$22,IF(MONTH(B1320)=11,'General Calculation'!$O$22,IF(MONTH(B1320)=12,'General Calculation'!$P$22,""))))))))))))</f>
        <v>5.2023999999999999</v>
      </c>
      <c r="E1320" t="str">
        <f>IF(C1320="Initial Stage",'Calculation Sheet Crop 1'!$M$6,IF(C1320="Crop Development Phase",'Calculation Sheet Crop 1'!$M$7,IF(C1320="Mid Season",'Calculation Sheet Crop 1'!$M$8,IF(C1320="Late Season Stage",'Calculation Sheet Crop 1'!$M$9,""))))</f>
        <v/>
      </c>
      <c r="F1320">
        <f t="shared" si="261"/>
        <v>0</v>
      </c>
      <c r="P1320">
        <f t="shared" si="262"/>
        <v>0</v>
      </c>
      <c r="Q1320">
        <f t="shared" si="263"/>
        <v>0</v>
      </c>
      <c r="R1320">
        <f t="shared" si="264"/>
        <v>0</v>
      </c>
      <c r="S1320">
        <f t="shared" si="265"/>
        <v>0</v>
      </c>
      <c r="T1320">
        <f t="shared" si="266"/>
        <v>0</v>
      </c>
      <c r="U1320">
        <f t="shared" si="267"/>
        <v>0</v>
      </c>
      <c r="V1320">
        <f t="shared" si="268"/>
        <v>0</v>
      </c>
      <c r="W1320">
        <f t="shared" si="269"/>
        <v>0</v>
      </c>
      <c r="X1320">
        <f t="shared" si="270"/>
        <v>0</v>
      </c>
      <c r="Y1320">
        <f t="shared" si="271"/>
        <v>0</v>
      </c>
      <c r="Z1320">
        <f t="shared" si="272"/>
        <v>0</v>
      </c>
      <c r="AA1320">
        <f t="shared" si="273"/>
        <v>0</v>
      </c>
    </row>
    <row r="1321" spans="2:27">
      <c r="B1321" s="3">
        <v>44050</v>
      </c>
      <c r="C1321" t="str">
        <f>IF(AND(B1321&gt;='Calculation Sheet Crop 1'!$K$6,B1321&lt;='Calculation Sheet Crop 1'!$L$6),"Initial Stage",IF(AND(B1321+1&gt;'Calculation Sheet Crop 1'!$K$7,B1321&lt;='Calculation Sheet Crop 1'!$L$7),"Crop Development Phase",IF(AND(B1321+1&gt;'Calculation Sheet Crop 1'!$K$8,B1321&lt;'Calculation Sheet Crop 1'!$L$8+1),"Mid Season",IF(AND(B1321+1&gt;'Calculation Sheet Crop 1'!$K$9,B1321-1&lt;'Calculation Sheet Crop 1'!$L$9),"Late Season Stage",""))))</f>
        <v/>
      </c>
      <c r="D1321">
        <f>IF(MONTH(B1321)=1,'General Calculation'!$E$22,IF(MONTH(B1321)=2,'General Calculation'!$F$22,IF(MONTH(B1321)=3,'General Calculation'!$G$22,IF(MONTH(B1321)=4,'General Calculation'!$H$22,IF(MONTH(B1321)=5,'General Calculation'!$I$22,IF(MONTH(B1321)=6,'General Calculation'!$J$22,IF(MONTH(B1321)=7,'General Calculation'!$K$22,IF(MONTH(B1321)=8,'General Calculation'!$L$22,IF(MONTH(B1321)=9,'General Calculation'!$M$22,IF(MONTH(B1321)=10,'General Calculation'!$N$22,IF(MONTH(B1321)=11,'General Calculation'!$O$22,IF(MONTH(B1321)=12,'General Calculation'!$P$22,""))))))))))))</f>
        <v>5.2023999999999999</v>
      </c>
      <c r="E1321" t="str">
        <f>IF(C1321="Initial Stage",'Calculation Sheet Crop 1'!$M$6,IF(C1321="Crop Development Phase",'Calculation Sheet Crop 1'!$M$7,IF(C1321="Mid Season",'Calculation Sheet Crop 1'!$M$8,IF(C1321="Late Season Stage",'Calculation Sheet Crop 1'!$M$9,""))))</f>
        <v/>
      </c>
      <c r="F1321">
        <f t="shared" si="261"/>
        <v>0</v>
      </c>
      <c r="P1321">
        <f t="shared" si="262"/>
        <v>0</v>
      </c>
      <c r="Q1321">
        <f t="shared" si="263"/>
        <v>0</v>
      </c>
      <c r="R1321">
        <f t="shared" si="264"/>
        <v>0</v>
      </c>
      <c r="S1321">
        <f t="shared" si="265"/>
        <v>0</v>
      </c>
      <c r="T1321">
        <f t="shared" si="266"/>
        <v>0</v>
      </c>
      <c r="U1321">
        <f t="shared" si="267"/>
        <v>0</v>
      </c>
      <c r="V1321">
        <f t="shared" si="268"/>
        <v>0</v>
      </c>
      <c r="W1321">
        <f t="shared" si="269"/>
        <v>0</v>
      </c>
      <c r="X1321">
        <f t="shared" si="270"/>
        <v>0</v>
      </c>
      <c r="Y1321">
        <f t="shared" si="271"/>
        <v>0</v>
      </c>
      <c r="Z1321">
        <f t="shared" si="272"/>
        <v>0</v>
      </c>
      <c r="AA1321">
        <f t="shared" si="273"/>
        <v>0</v>
      </c>
    </row>
    <row r="1322" spans="2:27">
      <c r="B1322" s="3">
        <v>44051</v>
      </c>
      <c r="C1322" t="str">
        <f>IF(AND(B1322&gt;='Calculation Sheet Crop 1'!$K$6,B1322&lt;='Calculation Sheet Crop 1'!$L$6),"Initial Stage",IF(AND(B1322+1&gt;'Calculation Sheet Crop 1'!$K$7,B1322&lt;='Calculation Sheet Crop 1'!$L$7),"Crop Development Phase",IF(AND(B1322+1&gt;'Calculation Sheet Crop 1'!$K$8,B1322&lt;'Calculation Sheet Crop 1'!$L$8+1),"Mid Season",IF(AND(B1322+1&gt;'Calculation Sheet Crop 1'!$K$9,B1322-1&lt;'Calculation Sheet Crop 1'!$L$9),"Late Season Stage",""))))</f>
        <v/>
      </c>
      <c r="D1322">
        <f>IF(MONTH(B1322)=1,'General Calculation'!$E$22,IF(MONTH(B1322)=2,'General Calculation'!$F$22,IF(MONTH(B1322)=3,'General Calculation'!$G$22,IF(MONTH(B1322)=4,'General Calculation'!$H$22,IF(MONTH(B1322)=5,'General Calculation'!$I$22,IF(MONTH(B1322)=6,'General Calculation'!$J$22,IF(MONTH(B1322)=7,'General Calculation'!$K$22,IF(MONTH(B1322)=8,'General Calculation'!$L$22,IF(MONTH(B1322)=9,'General Calculation'!$M$22,IF(MONTH(B1322)=10,'General Calculation'!$N$22,IF(MONTH(B1322)=11,'General Calculation'!$O$22,IF(MONTH(B1322)=12,'General Calculation'!$P$22,""))))))))))))</f>
        <v>5.2023999999999999</v>
      </c>
      <c r="E1322" t="str">
        <f>IF(C1322="Initial Stage",'Calculation Sheet Crop 1'!$M$6,IF(C1322="Crop Development Phase",'Calculation Sheet Crop 1'!$M$7,IF(C1322="Mid Season",'Calculation Sheet Crop 1'!$M$8,IF(C1322="Late Season Stage",'Calculation Sheet Crop 1'!$M$9,""))))</f>
        <v/>
      </c>
      <c r="F1322">
        <f t="shared" si="261"/>
        <v>0</v>
      </c>
      <c r="P1322">
        <f t="shared" si="262"/>
        <v>0</v>
      </c>
      <c r="Q1322">
        <f t="shared" si="263"/>
        <v>0</v>
      </c>
      <c r="R1322">
        <f t="shared" si="264"/>
        <v>0</v>
      </c>
      <c r="S1322">
        <f t="shared" si="265"/>
        <v>0</v>
      </c>
      <c r="T1322">
        <f t="shared" si="266"/>
        <v>0</v>
      </c>
      <c r="U1322">
        <f t="shared" si="267"/>
        <v>0</v>
      </c>
      <c r="V1322">
        <f t="shared" si="268"/>
        <v>0</v>
      </c>
      <c r="W1322">
        <f t="shared" si="269"/>
        <v>0</v>
      </c>
      <c r="X1322">
        <f t="shared" si="270"/>
        <v>0</v>
      </c>
      <c r="Y1322">
        <f t="shared" si="271"/>
        <v>0</v>
      </c>
      <c r="Z1322">
        <f t="shared" si="272"/>
        <v>0</v>
      </c>
      <c r="AA1322">
        <f t="shared" si="273"/>
        <v>0</v>
      </c>
    </row>
    <row r="1323" spans="2:27">
      <c r="B1323" s="3">
        <v>44052</v>
      </c>
      <c r="C1323" t="str">
        <f>IF(AND(B1323&gt;='Calculation Sheet Crop 1'!$K$6,B1323&lt;='Calculation Sheet Crop 1'!$L$6),"Initial Stage",IF(AND(B1323+1&gt;'Calculation Sheet Crop 1'!$K$7,B1323&lt;='Calculation Sheet Crop 1'!$L$7),"Crop Development Phase",IF(AND(B1323+1&gt;'Calculation Sheet Crop 1'!$K$8,B1323&lt;'Calculation Sheet Crop 1'!$L$8+1),"Mid Season",IF(AND(B1323+1&gt;'Calculation Sheet Crop 1'!$K$9,B1323-1&lt;'Calculation Sheet Crop 1'!$L$9),"Late Season Stage",""))))</f>
        <v/>
      </c>
      <c r="D1323">
        <f>IF(MONTH(B1323)=1,'General Calculation'!$E$22,IF(MONTH(B1323)=2,'General Calculation'!$F$22,IF(MONTH(B1323)=3,'General Calculation'!$G$22,IF(MONTH(B1323)=4,'General Calculation'!$H$22,IF(MONTH(B1323)=5,'General Calculation'!$I$22,IF(MONTH(B1323)=6,'General Calculation'!$J$22,IF(MONTH(B1323)=7,'General Calculation'!$K$22,IF(MONTH(B1323)=8,'General Calculation'!$L$22,IF(MONTH(B1323)=9,'General Calculation'!$M$22,IF(MONTH(B1323)=10,'General Calculation'!$N$22,IF(MONTH(B1323)=11,'General Calculation'!$O$22,IF(MONTH(B1323)=12,'General Calculation'!$P$22,""))))))))))))</f>
        <v>5.2023999999999999</v>
      </c>
      <c r="E1323" t="str">
        <f>IF(C1323="Initial Stage",'Calculation Sheet Crop 1'!$M$6,IF(C1323="Crop Development Phase",'Calculation Sheet Crop 1'!$M$7,IF(C1323="Mid Season",'Calculation Sheet Crop 1'!$M$8,IF(C1323="Late Season Stage",'Calculation Sheet Crop 1'!$M$9,""))))</f>
        <v/>
      </c>
      <c r="F1323">
        <f t="shared" si="261"/>
        <v>0</v>
      </c>
      <c r="P1323">
        <f t="shared" si="262"/>
        <v>0</v>
      </c>
      <c r="Q1323">
        <f t="shared" si="263"/>
        <v>0</v>
      </c>
      <c r="R1323">
        <f t="shared" si="264"/>
        <v>0</v>
      </c>
      <c r="S1323">
        <f t="shared" si="265"/>
        <v>0</v>
      </c>
      <c r="T1323">
        <f t="shared" si="266"/>
        <v>0</v>
      </c>
      <c r="U1323">
        <f t="shared" si="267"/>
        <v>0</v>
      </c>
      <c r="V1323">
        <f t="shared" si="268"/>
        <v>0</v>
      </c>
      <c r="W1323">
        <f t="shared" si="269"/>
        <v>0</v>
      </c>
      <c r="X1323">
        <f t="shared" si="270"/>
        <v>0</v>
      </c>
      <c r="Y1323">
        <f t="shared" si="271"/>
        <v>0</v>
      </c>
      <c r="Z1323">
        <f t="shared" si="272"/>
        <v>0</v>
      </c>
      <c r="AA1323">
        <f t="shared" si="273"/>
        <v>0</v>
      </c>
    </row>
    <row r="1324" spans="2:27">
      <c r="B1324" s="3">
        <v>44053</v>
      </c>
      <c r="C1324" t="str">
        <f>IF(AND(B1324&gt;='Calculation Sheet Crop 1'!$K$6,B1324&lt;='Calculation Sheet Crop 1'!$L$6),"Initial Stage",IF(AND(B1324+1&gt;'Calculation Sheet Crop 1'!$K$7,B1324&lt;='Calculation Sheet Crop 1'!$L$7),"Crop Development Phase",IF(AND(B1324+1&gt;'Calculation Sheet Crop 1'!$K$8,B1324&lt;'Calculation Sheet Crop 1'!$L$8+1),"Mid Season",IF(AND(B1324+1&gt;'Calculation Sheet Crop 1'!$K$9,B1324-1&lt;'Calculation Sheet Crop 1'!$L$9),"Late Season Stage",""))))</f>
        <v/>
      </c>
      <c r="D1324">
        <f>IF(MONTH(B1324)=1,'General Calculation'!$E$22,IF(MONTH(B1324)=2,'General Calculation'!$F$22,IF(MONTH(B1324)=3,'General Calculation'!$G$22,IF(MONTH(B1324)=4,'General Calculation'!$H$22,IF(MONTH(B1324)=5,'General Calculation'!$I$22,IF(MONTH(B1324)=6,'General Calculation'!$J$22,IF(MONTH(B1324)=7,'General Calculation'!$K$22,IF(MONTH(B1324)=8,'General Calculation'!$L$22,IF(MONTH(B1324)=9,'General Calculation'!$M$22,IF(MONTH(B1324)=10,'General Calculation'!$N$22,IF(MONTH(B1324)=11,'General Calculation'!$O$22,IF(MONTH(B1324)=12,'General Calculation'!$P$22,""))))))))))))</f>
        <v>5.2023999999999999</v>
      </c>
      <c r="E1324" t="str">
        <f>IF(C1324="Initial Stage",'Calculation Sheet Crop 1'!$M$6,IF(C1324="Crop Development Phase",'Calculation Sheet Crop 1'!$M$7,IF(C1324="Mid Season",'Calculation Sheet Crop 1'!$M$8,IF(C1324="Late Season Stage",'Calculation Sheet Crop 1'!$M$9,""))))</f>
        <v/>
      </c>
      <c r="F1324">
        <f t="shared" si="261"/>
        <v>0</v>
      </c>
      <c r="P1324">
        <f t="shared" si="262"/>
        <v>0</v>
      </c>
      <c r="Q1324">
        <f t="shared" si="263"/>
        <v>0</v>
      </c>
      <c r="R1324">
        <f t="shared" si="264"/>
        <v>0</v>
      </c>
      <c r="S1324">
        <f t="shared" si="265"/>
        <v>0</v>
      </c>
      <c r="T1324">
        <f t="shared" si="266"/>
        <v>0</v>
      </c>
      <c r="U1324">
        <f t="shared" si="267"/>
        <v>0</v>
      </c>
      <c r="V1324">
        <f t="shared" si="268"/>
        <v>0</v>
      </c>
      <c r="W1324">
        <f t="shared" si="269"/>
        <v>0</v>
      </c>
      <c r="X1324">
        <f t="shared" si="270"/>
        <v>0</v>
      </c>
      <c r="Y1324">
        <f t="shared" si="271"/>
        <v>0</v>
      </c>
      <c r="Z1324">
        <f t="shared" si="272"/>
        <v>0</v>
      </c>
      <c r="AA1324">
        <f t="shared" si="273"/>
        <v>0</v>
      </c>
    </row>
    <row r="1325" spans="2:27">
      <c r="B1325" s="3">
        <v>44054</v>
      </c>
      <c r="C1325" t="str">
        <f>IF(AND(B1325&gt;='Calculation Sheet Crop 1'!$K$6,B1325&lt;='Calculation Sheet Crop 1'!$L$6),"Initial Stage",IF(AND(B1325+1&gt;'Calculation Sheet Crop 1'!$K$7,B1325&lt;='Calculation Sheet Crop 1'!$L$7),"Crop Development Phase",IF(AND(B1325+1&gt;'Calculation Sheet Crop 1'!$K$8,B1325&lt;'Calculation Sheet Crop 1'!$L$8+1),"Mid Season",IF(AND(B1325+1&gt;'Calculation Sheet Crop 1'!$K$9,B1325-1&lt;'Calculation Sheet Crop 1'!$L$9),"Late Season Stage",""))))</f>
        <v/>
      </c>
      <c r="D1325">
        <f>IF(MONTH(B1325)=1,'General Calculation'!$E$22,IF(MONTH(B1325)=2,'General Calculation'!$F$22,IF(MONTH(B1325)=3,'General Calculation'!$G$22,IF(MONTH(B1325)=4,'General Calculation'!$H$22,IF(MONTH(B1325)=5,'General Calculation'!$I$22,IF(MONTH(B1325)=6,'General Calculation'!$J$22,IF(MONTH(B1325)=7,'General Calculation'!$K$22,IF(MONTH(B1325)=8,'General Calculation'!$L$22,IF(MONTH(B1325)=9,'General Calculation'!$M$22,IF(MONTH(B1325)=10,'General Calculation'!$N$22,IF(MONTH(B1325)=11,'General Calculation'!$O$22,IF(MONTH(B1325)=12,'General Calculation'!$P$22,""))))))))))))</f>
        <v>5.2023999999999999</v>
      </c>
      <c r="E1325" t="str">
        <f>IF(C1325="Initial Stage",'Calculation Sheet Crop 1'!$M$6,IF(C1325="Crop Development Phase",'Calculation Sheet Crop 1'!$M$7,IF(C1325="Mid Season",'Calculation Sheet Crop 1'!$M$8,IF(C1325="Late Season Stage",'Calculation Sheet Crop 1'!$M$9,""))))</f>
        <v/>
      </c>
      <c r="F1325">
        <f t="shared" si="261"/>
        <v>0</v>
      </c>
      <c r="P1325">
        <f t="shared" si="262"/>
        <v>0</v>
      </c>
      <c r="Q1325">
        <f t="shared" si="263"/>
        <v>0</v>
      </c>
      <c r="R1325">
        <f t="shared" si="264"/>
        <v>0</v>
      </c>
      <c r="S1325">
        <f t="shared" si="265"/>
        <v>0</v>
      </c>
      <c r="T1325">
        <f t="shared" si="266"/>
        <v>0</v>
      </c>
      <c r="U1325">
        <f t="shared" si="267"/>
        <v>0</v>
      </c>
      <c r="V1325">
        <f t="shared" si="268"/>
        <v>0</v>
      </c>
      <c r="W1325">
        <f t="shared" si="269"/>
        <v>0</v>
      </c>
      <c r="X1325">
        <f t="shared" si="270"/>
        <v>0</v>
      </c>
      <c r="Y1325">
        <f t="shared" si="271"/>
        <v>0</v>
      </c>
      <c r="Z1325">
        <f t="shared" si="272"/>
        <v>0</v>
      </c>
      <c r="AA1325">
        <f t="shared" si="273"/>
        <v>0</v>
      </c>
    </row>
    <row r="1326" spans="2:27">
      <c r="B1326" s="3">
        <v>44055</v>
      </c>
      <c r="C1326" t="str">
        <f>IF(AND(B1326&gt;='Calculation Sheet Crop 1'!$K$6,B1326&lt;='Calculation Sheet Crop 1'!$L$6),"Initial Stage",IF(AND(B1326+1&gt;'Calculation Sheet Crop 1'!$K$7,B1326&lt;='Calculation Sheet Crop 1'!$L$7),"Crop Development Phase",IF(AND(B1326+1&gt;'Calculation Sheet Crop 1'!$K$8,B1326&lt;'Calculation Sheet Crop 1'!$L$8+1),"Mid Season",IF(AND(B1326+1&gt;'Calculation Sheet Crop 1'!$K$9,B1326-1&lt;'Calculation Sheet Crop 1'!$L$9),"Late Season Stage",""))))</f>
        <v/>
      </c>
      <c r="D1326">
        <f>IF(MONTH(B1326)=1,'General Calculation'!$E$22,IF(MONTH(B1326)=2,'General Calculation'!$F$22,IF(MONTH(B1326)=3,'General Calculation'!$G$22,IF(MONTH(B1326)=4,'General Calculation'!$H$22,IF(MONTH(B1326)=5,'General Calculation'!$I$22,IF(MONTH(B1326)=6,'General Calculation'!$J$22,IF(MONTH(B1326)=7,'General Calculation'!$K$22,IF(MONTH(B1326)=8,'General Calculation'!$L$22,IF(MONTH(B1326)=9,'General Calculation'!$M$22,IF(MONTH(B1326)=10,'General Calculation'!$N$22,IF(MONTH(B1326)=11,'General Calculation'!$O$22,IF(MONTH(B1326)=12,'General Calculation'!$P$22,""))))))))))))</f>
        <v>5.2023999999999999</v>
      </c>
      <c r="E1326" t="str">
        <f>IF(C1326="Initial Stage",'Calculation Sheet Crop 1'!$M$6,IF(C1326="Crop Development Phase",'Calculation Sheet Crop 1'!$M$7,IF(C1326="Mid Season",'Calculation Sheet Crop 1'!$M$8,IF(C1326="Late Season Stage",'Calculation Sheet Crop 1'!$M$9,""))))</f>
        <v/>
      </c>
      <c r="F1326">
        <f t="shared" si="261"/>
        <v>0</v>
      </c>
      <c r="P1326">
        <f t="shared" si="262"/>
        <v>0</v>
      </c>
      <c r="Q1326">
        <f t="shared" si="263"/>
        <v>0</v>
      </c>
      <c r="R1326">
        <f t="shared" si="264"/>
        <v>0</v>
      </c>
      <c r="S1326">
        <f t="shared" si="265"/>
        <v>0</v>
      </c>
      <c r="T1326">
        <f t="shared" si="266"/>
        <v>0</v>
      </c>
      <c r="U1326">
        <f t="shared" si="267"/>
        <v>0</v>
      </c>
      <c r="V1326">
        <f t="shared" si="268"/>
        <v>0</v>
      </c>
      <c r="W1326">
        <f t="shared" si="269"/>
        <v>0</v>
      </c>
      <c r="X1326">
        <f t="shared" si="270"/>
        <v>0</v>
      </c>
      <c r="Y1326">
        <f t="shared" si="271"/>
        <v>0</v>
      </c>
      <c r="Z1326">
        <f t="shared" si="272"/>
        <v>0</v>
      </c>
      <c r="AA1326">
        <f t="shared" si="273"/>
        <v>0</v>
      </c>
    </row>
    <row r="1327" spans="2:27">
      <c r="B1327" s="3">
        <v>44056</v>
      </c>
      <c r="C1327" t="str">
        <f>IF(AND(B1327&gt;='Calculation Sheet Crop 1'!$K$6,B1327&lt;='Calculation Sheet Crop 1'!$L$6),"Initial Stage",IF(AND(B1327+1&gt;'Calculation Sheet Crop 1'!$K$7,B1327&lt;='Calculation Sheet Crop 1'!$L$7),"Crop Development Phase",IF(AND(B1327+1&gt;'Calculation Sheet Crop 1'!$K$8,B1327&lt;'Calculation Sheet Crop 1'!$L$8+1),"Mid Season",IF(AND(B1327+1&gt;'Calculation Sheet Crop 1'!$K$9,B1327-1&lt;'Calculation Sheet Crop 1'!$L$9),"Late Season Stage",""))))</f>
        <v/>
      </c>
      <c r="D1327">
        <f>IF(MONTH(B1327)=1,'General Calculation'!$E$22,IF(MONTH(B1327)=2,'General Calculation'!$F$22,IF(MONTH(B1327)=3,'General Calculation'!$G$22,IF(MONTH(B1327)=4,'General Calculation'!$H$22,IF(MONTH(B1327)=5,'General Calculation'!$I$22,IF(MONTH(B1327)=6,'General Calculation'!$J$22,IF(MONTH(B1327)=7,'General Calculation'!$K$22,IF(MONTH(B1327)=8,'General Calculation'!$L$22,IF(MONTH(B1327)=9,'General Calculation'!$M$22,IF(MONTH(B1327)=10,'General Calculation'!$N$22,IF(MONTH(B1327)=11,'General Calculation'!$O$22,IF(MONTH(B1327)=12,'General Calculation'!$P$22,""))))))))))))</f>
        <v>5.2023999999999999</v>
      </c>
      <c r="E1327" t="str">
        <f>IF(C1327="Initial Stage",'Calculation Sheet Crop 1'!$M$6,IF(C1327="Crop Development Phase",'Calculation Sheet Crop 1'!$M$7,IF(C1327="Mid Season",'Calculation Sheet Crop 1'!$M$8,IF(C1327="Late Season Stage",'Calculation Sheet Crop 1'!$M$9,""))))</f>
        <v/>
      </c>
      <c r="F1327">
        <f t="shared" si="261"/>
        <v>0</v>
      </c>
      <c r="P1327">
        <f t="shared" si="262"/>
        <v>0</v>
      </c>
      <c r="Q1327">
        <f t="shared" si="263"/>
        <v>0</v>
      </c>
      <c r="R1327">
        <f t="shared" si="264"/>
        <v>0</v>
      </c>
      <c r="S1327">
        <f t="shared" si="265"/>
        <v>0</v>
      </c>
      <c r="T1327">
        <f t="shared" si="266"/>
        <v>0</v>
      </c>
      <c r="U1327">
        <f t="shared" si="267"/>
        <v>0</v>
      </c>
      <c r="V1327">
        <f t="shared" si="268"/>
        <v>0</v>
      </c>
      <c r="W1327">
        <f t="shared" si="269"/>
        <v>0</v>
      </c>
      <c r="X1327">
        <f t="shared" si="270"/>
        <v>0</v>
      </c>
      <c r="Y1327">
        <f t="shared" si="271"/>
        <v>0</v>
      </c>
      <c r="Z1327">
        <f t="shared" si="272"/>
        <v>0</v>
      </c>
      <c r="AA1327">
        <f t="shared" si="273"/>
        <v>0</v>
      </c>
    </row>
    <row r="1328" spans="2:27">
      <c r="B1328" s="3">
        <v>44057</v>
      </c>
      <c r="C1328" t="str">
        <f>IF(AND(B1328&gt;='Calculation Sheet Crop 1'!$K$6,B1328&lt;='Calculation Sheet Crop 1'!$L$6),"Initial Stage",IF(AND(B1328+1&gt;'Calculation Sheet Crop 1'!$K$7,B1328&lt;='Calculation Sheet Crop 1'!$L$7),"Crop Development Phase",IF(AND(B1328+1&gt;'Calculation Sheet Crop 1'!$K$8,B1328&lt;'Calculation Sheet Crop 1'!$L$8+1),"Mid Season",IF(AND(B1328+1&gt;'Calculation Sheet Crop 1'!$K$9,B1328-1&lt;'Calculation Sheet Crop 1'!$L$9),"Late Season Stage",""))))</f>
        <v/>
      </c>
      <c r="D1328">
        <f>IF(MONTH(B1328)=1,'General Calculation'!$E$22,IF(MONTH(B1328)=2,'General Calculation'!$F$22,IF(MONTH(B1328)=3,'General Calculation'!$G$22,IF(MONTH(B1328)=4,'General Calculation'!$H$22,IF(MONTH(B1328)=5,'General Calculation'!$I$22,IF(MONTH(B1328)=6,'General Calculation'!$J$22,IF(MONTH(B1328)=7,'General Calculation'!$K$22,IF(MONTH(B1328)=8,'General Calculation'!$L$22,IF(MONTH(B1328)=9,'General Calculation'!$M$22,IF(MONTH(B1328)=10,'General Calculation'!$N$22,IF(MONTH(B1328)=11,'General Calculation'!$O$22,IF(MONTH(B1328)=12,'General Calculation'!$P$22,""))))))))))))</f>
        <v>5.2023999999999999</v>
      </c>
      <c r="E1328" t="str">
        <f>IF(C1328="Initial Stage",'Calculation Sheet Crop 1'!$M$6,IF(C1328="Crop Development Phase",'Calculation Sheet Crop 1'!$M$7,IF(C1328="Mid Season",'Calculation Sheet Crop 1'!$M$8,IF(C1328="Late Season Stage",'Calculation Sheet Crop 1'!$M$9,""))))</f>
        <v/>
      </c>
      <c r="F1328">
        <f t="shared" si="261"/>
        <v>0</v>
      </c>
      <c r="P1328">
        <f t="shared" si="262"/>
        <v>0</v>
      </c>
      <c r="Q1328">
        <f t="shared" si="263"/>
        <v>0</v>
      </c>
      <c r="R1328">
        <f t="shared" si="264"/>
        <v>0</v>
      </c>
      <c r="S1328">
        <f t="shared" si="265"/>
        <v>0</v>
      </c>
      <c r="T1328">
        <f t="shared" si="266"/>
        <v>0</v>
      </c>
      <c r="U1328">
        <f t="shared" si="267"/>
        <v>0</v>
      </c>
      <c r="V1328">
        <f t="shared" si="268"/>
        <v>0</v>
      </c>
      <c r="W1328">
        <f t="shared" si="269"/>
        <v>0</v>
      </c>
      <c r="X1328">
        <f t="shared" si="270"/>
        <v>0</v>
      </c>
      <c r="Y1328">
        <f t="shared" si="271"/>
        <v>0</v>
      </c>
      <c r="Z1328">
        <f t="shared" si="272"/>
        <v>0</v>
      </c>
      <c r="AA1328">
        <f t="shared" si="273"/>
        <v>0</v>
      </c>
    </row>
    <row r="1329" spans="2:27">
      <c r="B1329" s="3">
        <v>44058</v>
      </c>
      <c r="C1329" t="str">
        <f>IF(AND(B1329&gt;='Calculation Sheet Crop 1'!$K$6,B1329&lt;='Calculation Sheet Crop 1'!$L$6),"Initial Stage",IF(AND(B1329+1&gt;'Calculation Sheet Crop 1'!$K$7,B1329&lt;='Calculation Sheet Crop 1'!$L$7),"Crop Development Phase",IF(AND(B1329+1&gt;'Calculation Sheet Crop 1'!$K$8,B1329&lt;'Calculation Sheet Crop 1'!$L$8+1),"Mid Season",IF(AND(B1329+1&gt;'Calculation Sheet Crop 1'!$K$9,B1329-1&lt;'Calculation Sheet Crop 1'!$L$9),"Late Season Stage",""))))</f>
        <v/>
      </c>
      <c r="D1329">
        <f>IF(MONTH(B1329)=1,'General Calculation'!$E$22,IF(MONTH(B1329)=2,'General Calculation'!$F$22,IF(MONTH(B1329)=3,'General Calculation'!$G$22,IF(MONTH(B1329)=4,'General Calculation'!$H$22,IF(MONTH(B1329)=5,'General Calculation'!$I$22,IF(MONTH(B1329)=6,'General Calculation'!$J$22,IF(MONTH(B1329)=7,'General Calculation'!$K$22,IF(MONTH(B1329)=8,'General Calculation'!$L$22,IF(MONTH(B1329)=9,'General Calculation'!$M$22,IF(MONTH(B1329)=10,'General Calculation'!$N$22,IF(MONTH(B1329)=11,'General Calculation'!$O$22,IF(MONTH(B1329)=12,'General Calculation'!$P$22,""))))))))))))</f>
        <v>5.2023999999999999</v>
      </c>
      <c r="E1329" t="str">
        <f>IF(C1329="Initial Stage",'Calculation Sheet Crop 1'!$M$6,IF(C1329="Crop Development Phase",'Calculation Sheet Crop 1'!$M$7,IF(C1329="Mid Season",'Calculation Sheet Crop 1'!$M$8,IF(C1329="Late Season Stage",'Calculation Sheet Crop 1'!$M$9,""))))</f>
        <v/>
      </c>
      <c r="F1329">
        <f t="shared" si="261"/>
        <v>0</v>
      </c>
      <c r="P1329">
        <f t="shared" si="262"/>
        <v>0</v>
      </c>
      <c r="Q1329">
        <f t="shared" si="263"/>
        <v>0</v>
      </c>
      <c r="R1329">
        <f t="shared" si="264"/>
        <v>0</v>
      </c>
      <c r="S1329">
        <f t="shared" si="265"/>
        <v>0</v>
      </c>
      <c r="T1329">
        <f t="shared" si="266"/>
        <v>0</v>
      </c>
      <c r="U1329">
        <f t="shared" si="267"/>
        <v>0</v>
      </c>
      <c r="V1329">
        <f t="shared" si="268"/>
        <v>0</v>
      </c>
      <c r="W1329">
        <f t="shared" si="269"/>
        <v>0</v>
      </c>
      <c r="X1329">
        <f t="shared" si="270"/>
        <v>0</v>
      </c>
      <c r="Y1329">
        <f t="shared" si="271"/>
        <v>0</v>
      </c>
      <c r="Z1329">
        <f t="shared" si="272"/>
        <v>0</v>
      </c>
      <c r="AA1329">
        <f t="shared" si="273"/>
        <v>0</v>
      </c>
    </row>
    <row r="1330" spans="2:27">
      <c r="B1330" s="3">
        <v>44059</v>
      </c>
      <c r="C1330" t="str">
        <f>IF(AND(B1330&gt;='Calculation Sheet Crop 1'!$K$6,B1330&lt;='Calculation Sheet Crop 1'!$L$6),"Initial Stage",IF(AND(B1330+1&gt;'Calculation Sheet Crop 1'!$K$7,B1330&lt;='Calculation Sheet Crop 1'!$L$7),"Crop Development Phase",IF(AND(B1330+1&gt;'Calculation Sheet Crop 1'!$K$8,B1330&lt;'Calculation Sheet Crop 1'!$L$8+1),"Mid Season",IF(AND(B1330+1&gt;'Calculation Sheet Crop 1'!$K$9,B1330-1&lt;'Calculation Sheet Crop 1'!$L$9),"Late Season Stage",""))))</f>
        <v/>
      </c>
      <c r="D1330">
        <f>IF(MONTH(B1330)=1,'General Calculation'!$E$22,IF(MONTH(B1330)=2,'General Calculation'!$F$22,IF(MONTH(B1330)=3,'General Calculation'!$G$22,IF(MONTH(B1330)=4,'General Calculation'!$H$22,IF(MONTH(B1330)=5,'General Calculation'!$I$22,IF(MONTH(B1330)=6,'General Calculation'!$J$22,IF(MONTH(B1330)=7,'General Calculation'!$K$22,IF(MONTH(B1330)=8,'General Calculation'!$L$22,IF(MONTH(B1330)=9,'General Calculation'!$M$22,IF(MONTH(B1330)=10,'General Calculation'!$N$22,IF(MONTH(B1330)=11,'General Calculation'!$O$22,IF(MONTH(B1330)=12,'General Calculation'!$P$22,""))))))))))))</f>
        <v>5.2023999999999999</v>
      </c>
      <c r="E1330" t="str">
        <f>IF(C1330="Initial Stage",'Calculation Sheet Crop 1'!$M$6,IF(C1330="Crop Development Phase",'Calculation Sheet Crop 1'!$M$7,IF(C1330="Mid Season",'Calculation Sheet Crop 1'!$M$8,IF(C1330="Late Season Stage",'Calculation Sheet Crop 1'!$M$9,""))))</f>
        <v/>
      </c>
      <c r="F1330">
        <f t="shared" si="261"/>
        <v>0</v>
      </c>
      <c r="P1330">
        <f t="shared" si="262"/>
        <v>0</v>
      </c>
      <c r="Q1330">
        <f t="shared" si="263"/>
        <v>0</v>
      </c>
      <c r="R1330">
        <f t="shared" si="264"/>
        <v>0</v>
      </c>
      <c r="S1330">
        <f t="shared" si="265"/>
        <v>0</v>
      </c>
      <c r="T1330">
        <f t="shared" si="266"/>
        <v>0</v>
      </c>
      <c r="U1330">
        <f t="shared" si="267"/>
        <v>0</v>
      </c>
      <c r="V1330">
        <f t="shared" si="268"/>
        <v>0</v>
      </c>
      <c r="W1330">
        <f t="shared" si="269"/>
        <v>0</v>
      </c>
      <c r="X1330">
        <f t="shared" si="270"/>
        <v>0</v>
      </c>
      <c r="Y1330">
        <f t="shared" si="271"/>
        <v>0</v>
      </c>
      <c r="Z1330">
        <f t="shared" si="272"/>
        <v>0</v>
      </c>
      <c r="AA1330">
        <f t="shared" si="273"/>
        <v>0</v>
      </c>
    </row>
    <row r="1331" spans="2:27">
      <c r="B1331" s="3">
        <v>44060</v>
      </c>
      <c r="C1331" t="str">
        <f>IF(AND(B1331&gt;='Calculation Sheet Crop 1'!$K$6,B1331&lt;='Calculation Sheet Crop 1'!$L$6),"Initial Stage",IF(AND(B1331+1&gt;'Calculation Sheet Crop 1'!$K$7,B1331&lt;='Calculation Sheet Crop 1'!$L$7),"Crop Development Phase",IF(AND(B1331+1&gt;'Calculation Sheet Crop 1'!$K$8,B1331&lt;'Calculation Sheet Crop 1'!$L$8+1),"Mid Season",IF(AND(B1331+1&gt;'Calculation Sheet Crop 1'!$K$9,B1331-1&lt;'Calculation Sheet Crop 1'!$L$9),"Late Season Stage",""))))</f>
        <v/>
      </c>
      <c r="D1331">
        <f>IF(MONTH(B1331)=1,'General Calculation'!$E$22,IF(MONTH(B1331)=2,'General Calculation'!$F$22,IF(MONTH(B1331)=3,'General Calculation'!$G$22,IF(MONTH(B1331)=4,'General Calculation'!$H$22,IF(MONTH(B1331)=5,'General Calculation'!$I$22,IF(MONTH(B1331)=6,'General Calculation'!$J$22,IF(MONTH(B1331)=7,'General Calculation'!$K$22,IF(MONTH(B1331)=8,'General Calculation'!$L$22,IF(MONTH(B1331)=9,'General Calculation'!$M$22,IF(MONTH(B1331)=10,'General Calculation'!$N$22,IF(MONTH(B1331)=11,'General Calculation'!$O$22,IF(MONTH(B1331)=12,'General Calculation'!$P$22,""))))))))))))</f>
        <v>5.2023999999999999</v>
      </c>
      <c r="E1331" t="str">
        <f>IF(C1331="Initial Stage",'Calculation Sheet Crop 1'!$M$6,IF(C1331="Crop Development Phase",'Calculation Sheet Crop 1'!$M$7,IF(C1331="Mid Season",'Calculation Sheet Crop 1'!$M$8,IF(C1331="Late Season Stage",'Calculation Sheet Crop 1'!$M$9,""))))</f>
        <v/>
      </c>
      <c r="F1331">
        <f t="shared" si="261"/>
        <v>0</v>
      </c>
      <c r="P1331">
        <f t="shared" si="262"/>
        <v>0</v>
      </c>
      <c r="Q1331">
        <f t="shared" si="263"/>
        <v>0</v>
      </c>
      <c r="R1331">
        <f t="shared" si="264"/>
        <v>0</v>
      </c>
      <c r="S1331">
        <f t="shared" si="265"/>
        <v>0</v>
      </c>
      <c r="T1331">
        <f t="shared" si="266"/>
        <v>0</v>
      </c>
      <c r="U1331">
        <f t="shared" si="267"/>
        <v>0</v>
      </c>
      <c r="V1331">
        <f t="shared" si="268"/>
        <v>0</v>
      </c>
      <c r="W1331">
        <f t="shared" si="269"/>
        <v>0</v>
      </c>
      <c r="X1331">
        <f t="shared" si="270"/>
        <v>0</v>
      </c>
      <c r="Y1331">
        <f t="shared" si="271"/>
        <v>0</v>
      </c>
      <c r="Z1331">
        <f t="shared" si="272"/>
        <v>0</v>
      </c>
      <c r="AA1331">
        <f t="shared" si="273"/>
        <v>0</v>
      </c>
    </row>
    <row r="1332" spans="2:27">
      <c r="B1332" s="3">
        <v>44061</v>
      </c>
      <c r="C1332" t="str">
        <f>IF(AND(B1332&gt;='Calculation Sheet Crop 1'!$K$6,B1332&lt;='Calculation Sheet Crop 1'!$L$6),"Initial Stage",IF(AND(B1332+1&gt;'Calculation Sheet Crop 1'!$K$7,B1332&lt;='Calculation Sheet Crop 1'!$L$7),"Crop Development Phase",IF(AND(B1332+1&gt;'Calculation Sheet Crop 1'!$K$8,B1332&lt;'Calculation Sheet Crop 1'!$L$8+1),"Mid Season",IF(AND(B1332+1&gt;'Calculation Sheet Crop 1'!$K$9,B1332-1&lt;'Calculation Sheet Crop 1'!$L$9),"Late Season Stage",""))))</f>
        <v/>
      </c>
      <c r="D1332">
        <f>IF(MONTH(B1332)=1,'General Calculation'!$E$22,IF(MONTH(B1332)=2,'General Calculation'!$F$22,IF(MONTH(B1332)=3,'General Calculation'!$G$22,IF(MONTH(B1332)=4,'General Calculation'!$H$22,IF(MONTH(B1332)=5,'General Calculation'!$I$22,IF(MONTH(B1332)=6,'General Calculation'!$J$22,IF(MONTH(B1332)=7,'General Calculation'!$K$22,IF(MONTH(B1332)=8,'General Calculation'!$L$22,IF(MONTH(B1332)=9,'General Calculation'!$M$22,IF(MONTH(B1332)=10,'General Calculation'!$N$22,IF(MONTH(B1332)=11,'General Calculation'!$O$22,IF(MONTH(B1332)=12,'General Calculation'!$P$22,""))))))))))))</f>
        <v>5.2023999999999999</v>
      </c>
      <c r="E1332" t="str">
        <f>IF(C1332="Initial Stage",'Calculation Sheet Crop 1'!$M$6,IF(C1332="Crop Development Phase",'Calculation Sheet Crop 1'!$M$7,IF(C1332="Mid Season",'Calculation Sheet Crop 1'!$M$8,IF(C1332="Late Season Stage",'Calculation Sheet Crop 1'!$M$9,""))))</f>
        <v/>
      </c>
      <c r="F1332">
        <f t="shared" si="261"/>
        <v>0</v>
      </c>
      <c r="P1332">
        <f t="shared" si="262"/>
        <v>0</v>
      </c>
      <c r="Q1332">
        <f t="shared" si="263"/>
        <v>0</v>
      </c>
      <c r="R1332">
        <f t="shared" si="264"/>
        <v>0</v>
      </c>
      <c r="S1332">
        <f t="shared" si="265"/>
        <v>0</v>
      </c>
      <c r="T1332">
        <f t="shared" si="266"/>
        <v>0</v>
      </c>
      <c r="U1332">
        <f t="shared" si="267"/>
        <v>0</v>
      </c>
      <c r="V1332">
        <f t="shared" si="268"/>
        <v>0</v>
      </c>
      <c r="W1332">
        <f t="shared" si="269"/>
        <v>0</v>
      </c>
      <c r="X1332">
        <f t="shared" si="270"/>
        <v>0</v>
      </c>
      <c r="Y1332">
        <f t="shared" si="271"/>
        <v>0</v>
      </c>
      <c r="Z1332">
        <f t="shared" si="272"/>
        <v>0</v>
      </c>
      <c r="AA1332">
        <f t="shared" si="273"/>
        <v>0</v>
      </c>
    </row>
    <row r="1333" spans="2:27">
      <c r="B1333" s="3">
        <v>44062</v>
      </c>
      <c r="C1333" t="str">
        <f>IF(AND(B1333&gt;='Calculation Sheet Crop 1'!$K$6,B1333&lt;='Calculation Sheet Crop 1'!$L$6),"Initial Stage",IF(AND(B1333+1&gt;'Calculation Sheet Crop 1'!$K$7,B1333&lt;='Calculation Sheet Crop 1'!$L$7),"Crop Development Phase",IF(AND(B1333+1&gt;'Calculation Sheet Crop 1'!$K$8,B1333&lt;'Calculation Sheet Crop 1'!$L$8+1),"Mid Season",IF(AND(B1333+1&gt;'Calculation Sheet Crop 1'!$K$9,B1333-1&lt;'Calculation Sheet Crop 1'!$L$9),"Late Season Stage",""))))</f>
        <v/>
      </c>
      <c r="D1333">
        <f>IF(MONTH(B1333)=1,'General Calculation'!$E$22,IF(MONTH(B1333)=2,'General Calculation'!$F$22,IF(MONTH(B1333)=3,'General Calculation'!$G$22,IF(MONTH(B1333)=4,'General Calculation'!$H$22,IF(MONTH(B1333)=5,'General Calculation'!$I$22,IF(MONTH(B1333)=6,'General Calculation'!$J$22,IF(MONTH(B1333)=7,'General Calculation'!$K$22,IF(MONTH(B1333)=8,'General Calculation'!$L$22,IF(MONTH(B1333)=9,'General Calculation'!$M$22,IF(MONTH(B1333)=10,'General Calculation'!$N$22,IF(MONTH(B1333)=11,'General Calculation'!$O$22,IF(MONTH(B1333)=12,'General Calculation'!$P$22,""))))))))))))</f>
        <v>5.2023999999999999</v>
      </c>
      <c r="E1333" t="str">
        <f>IF(C1333="Initial Stage",'Calculation Sheet Crop 1'!$M$6,IF(C1333="Crop Development Phase",'Calculation Sheet Crop 1'!$M$7,IF(C1333="Mid Season",'Calculation Sheet Crop 1'!$M$8,IF(C1333="Late Season Stage",'Calculation Sheet Crop 1'!$M$9,""))))</f>
        <v/>
      </c>
      <c r="F1333">
        <f t="shared" si="261"/>
        <v>0</v>
      </c>
      <c r="P1333">
        <f t="shared" si="262"/>
        <v>0</v>
      </c>
      <c r="Q1333">
        <f t="shared" si="263"/>
        <v>0</v>
      </c>
      <c r="R1333">
        <f t="shared" si="264"/>
        <v>0</v>
      </c>
      <c r="S1333">
        <f t="shared" si="265"/>
        <v>0</v>
      </c>
      <c r="T1333">
        <f t="shared" si="266"/>
        <v>0</v>
      </c>
      <c r="U1333">
        <f t="shared" si="267"/>
        <v>0</v>
      </c>
      <c r="V1333">
        <f t="shared" si="268"/>
        <v>0</v>
      </c>
      <c r="W1333">
        <f t="shared" si="269"/>
        <v>0</v>
      </c>
      <c r="X1333">
        <f t="shared" si="270"/>
        <v>0</v>
      </c>
      <c r="Y1333">
        <f t="shared" si="271"/>
        <v>0</v>
      </c>
      <c r="Z1333">
        <f t="shared" si="272"/>
        <v>0</v>
      </c>
      <c r="AA1333">
        <f t="shared" si="273"/>
        <v>0</v>
      </c>
    </row>
    <row r="1334" spans="2:27">
      <c r="B1334" s="3">
        <v>44063</v>
      </c>
      <c r="C1334" t="str">
        <f>IF(AND(B1334&gt;='Calculation Sheet Crop 1'!$K$6,B1334&lt;='Calculation Sheet Crop 1'!$L$6),"Initial Stage",IF(AND(B1334+1&gt;'Calculation Sheet Crop 1'!$K$7,B1334&lt;='Calculation Sheet Crop 1'!$L$7),"Crop Development Phase",IF(AND(B1334+1&gt;'Calculation Sheet Crop 1'!$K$8,B1334&lt;'Calculation Sheet Crop 1'!$L$8+1),"Mid Season",IF(AND(B1334+1&gt;'Calculation Sheet Crop 1'!$K$9,B1334-1&lt;'Calculation Sheet Crop 1'!$L$9),"Late Season Stage",""))))</f>
        <v/>
      </c>
      <c r="D1334">
        <f>IF(MONTH(B1334)=1,'General Calculation'!$E$22,IF(MONTH(B1334)=2,'General Calculation'!$F$22,IF(MONTH(B1334)=3,'General Calculation'!$G$22,IF(MONTH(B1334)=4,'General Calculation'!$H$22,IF(MONTH(B1334)=5,'General Calculation'!$I$22,IF(MONTH(B1334)=6,'General Calculation'!$J$22,IF(MONTH(B1334)=7,'General Calculation'!$K$22,IF(MONTH(B1334)=8,'General Calculation'!$L$22,IF(MONTH(B1334)=9,'General Calculation'!$M$22,IF(MONTH(B1334)=10,'General Calculation'!$N$22,IF(MONTH(B1334)=11,'General Calculation'!$O$22,IF(MONTH(B1334)=12,'General Calculation'!$P$22,""))))))))))))</f>
        <v>5.2023999999999999</v>
      </c>
      <c r="E1334" t="str">
        <f>IF(C1334="Initial Stage",'Calculation Sheet Crop 1'!$M$6,IF(C1334="Crop Development Phase",'Calculation Sheet Crop 1'!$M$7,IF(C1334="Mid Season",'Calculation Sheet Crop 1'!$M$8,IF(C1334="Late Season Stage",'Calculation Sheet Crop 1'!$M$9,""))))</f>
        <v/>
      </c>
      <c r="F1334">
        <f t="shared" si="261"/>
        <v>0</v>
      </c>
      <c r="P1334">
        <f t="shared" si="262"/>
        <v>0</v>
      </c>
      <c r="Q1334">
        <f t="shared" si="263"/>
        <v>0</v>
      </c>
      <c r="R1334">
        <f t="shared" si="264"/>
        <v>0</v>
      </c>
      <c r="S1334">
        <f t="shared" si="265"/>
        <v>0</v>
      </c>
      <c r="T1334">
        <f t="shared" si="266"/>
        <v>0</v>
      </c>
      <c r="U1334">
        <f t="shared" si="267"/>
        <v>0</v>
      </c>
      <c r="V1334">
        <f t="shared" si="268"/>
        <v>0</v>
      </c>
      <c r="W1334">
        <f t="shared" si="269"/>
        <v>0</v>
      </c>
      <c r="X1334">
        <f t="shared" si="270"/>
        <v>0</v>
      </c>
      <c r="Y1334">
        <f t="shared" si="271"/>
        <v>0</v>
      </c>
      <c r="Z1334">
        <f t="shared" si="272"/>
        <v>0</v>
      </c>
      <c r="AA1334">
        <f t="shared" si="273"/>
        <v>0</v>
      </c>
    </row>
    <row r="1335" spans="2:27">
      <c r="B1335" s="3">
        <v>44064</v>
      </c>
      <c r="C1335" t="str">
        <f>IF(AND(B1335&gt;='Calculation Sheet Crop 1'!$K$6,B1335&lt;='Calculation Sheet Crop 1'!$L$6),"Initial Stage",IF(AND(B1335+1&gt;'Calculation Sheet Crop 1'!$K$7,B1335&lt;='Calculation Sheet Crop 1'!$L$7),"Crop Development Phase",IF(AND(B1335+1&gt;'Calculation Sheet Crop 1'!$K$8,B1335&lt;'Calculation Sheet Crop 1'!$L$8+1),"Mid Season",IF(AND(B1335+1&gt;'Calculation Sheet Crop 1'!$K$9,B1335-1&lt;'Calculation Sheet Crop 1'!$L$9),"Late Season Stage",""))))</f>
        <v/>
      </c>
      <c r="D1335">
        <f>IF(MONTH(B1335)=1,'General Calculation'!$E$22,IF(MONTH(B1335)=2,'General Calculation'!$F$22,IF(MONTH(B1335)=3,'General Calculation'!$G$22,IF(MONTH(B1335)=4,'General Calculation'!$H$22,IF(MONTH(B1335)=5,'General Calculation'!$I$22,IF(MONTH(B1335)=6,'General Calculation'!$J$22,IF(MONTH(B1335)=7,'General Calculation'!$K$22,IF(MONTH(B1335)=8,'General Calculation'!$L$22,IF(MONTH(B1335)=9,'General Calculation'!$M$22,IF(MONTH(B1335)=10,'General Calculation'!$N$22,IF(MONTH(B1335)=11,'General Calculation'!$O$22,IF(MONTH(B1335)=12,'General Calculation'!$P$22,""))))))))))))</f>
        <v>5.2023999999999999</v>
      </c>
      <c r="E1335" t="str">
        <f>IF(C1335="Initial Stage",'Calculation Sheet Crop 1'!$M$6,IF(C1335="Crop Development Phase",'Calculation Sheet Crop 1'!$M$7,IF(C1335="Mid Season",'Calculation Sheet Crop 1'!$M$8,IF(C1335="Late Season Stage",'Calculation Sheet Crop 1'!$M$9,""))))</f>
        <v/>
      </c>
      <c r="F1335">
        <f t="shared" si="261"/>
        <v>0</v>
      </c>
      <c r="P1335">
        <f t="shared" si="262"/>
        <v>0</v>
      </c>
      <c r="Q1335">
        <f t="shared" si="263"/>
        <v>0</v>
      </c>
      <c r="R1335">
        <f t="shared" si="264"/>
        <v>0</v>
      </c>
      <c r="S1335">
        <f t="shared" si="265"/>
        <v>0</v>
      </c>
      <c r="T1335">
        <f t="shared" si="266"/>
        <v>0</v>
      </c>
      <c r="U1335">
        <f t="shared" si="267"/>
        <v>0</v>
      </c>
      <c r="V1335">
        <f t="shared" si="268"/>
        <v>0</v>
      </c>
      <c r="W1335">
        <f t="shared" si="269"/>
        <v>0</v>
      </c>
      <c r="X1335">
        <f t="shared" si="270"/>
        <v>0</v>
      </c>
      <c r="Y1335">
        <f t="shared" si="271"/>
        <v>0</v>
      </c>
      <c r="Z1335">
        <f t="shared" si="272"/>
        <v>0</v>
      </c>
      <c r="AA1335">
        <f t="shared" si="273"/>
        <v>0</v>
      </c>
    </row>
    <row r="1336" spans="2:27">
      <c r="B1336" s="3">
        <v>44065</v>
      </c>
      <c r="C1336" t="str">
        <f>IF(AND(B1336&gt;='Calculation Sheet Crop 1'!$K$6,B1336&lt;='Calculation Sheet Crop 1'!$L$6),"Initial Stage",IF(AND(B1336+1&gt;'Calculation Sheet Crop 1'!$K$7,B1336&lt;='Calculation Sheet Crop 1'!$L$7),"Crop Development Phase",IF(AND(B1336+1&gt;'Calculation Sheet Crop 1'!$K$8,B1336&lt;'Calculation Sheet Crop 1'!$L$8+1),"Mid Season",IF(AND(B1336+1&gt;'Calculation Sheet Crop 1'!$K$9,B1336-1&lt;'Calculation Sheet Crop 1'!$L$9),"Late Season Stage",""))))</f>
        <v/>
      </c>
      <c r="D1336">
        <f>IF(MONTH(B1336)=1,'General Calculation'!$E$22,IF(MONTH(B1336)=2,'General Calculation'!$F$22,IF(MONTH(B1336)=3,'General Calculation'!$G$22,IF(MONTH(B1336)=4,'General Calculation'!$H$22,IF(MONTH(B1336)=5,'General Calculation'!$I$22,IF(MONTH(B1336)=6,'General Calculation'!$J$22,IF(MONTH(B1336)=7,'General Calculation'!$K$22,IF(MONTH(B1336)=8,'General Calculation'!$L$22,IF(MONTH(B1336)=9,'General Calculation'!$M$22,IF(MONTH(B1336)=10,'General Calculation'!$N$22,IF(MONTH(B1336)=11,'General Calculation'!$O$22,IF(MONTH(B1336)=12,'General Calculation'!$P$22,""))))))))))))</f>
        <v>5.2023999999999999</v>
      </c>
      <c r="E1336" t="str">
        <f>IF(C1336="Initial Stage",'Calculation Sheet Crop 1'!$M$6,IF(C1336="Crop Development Phase",'Calculation Sheet Crop 1'!$M$7,IF(C1336="Mid Season",'Calculation Sheet Crop 1'!$M$8,IF(C1336="Late Season Stage",'Calculation Sheet Crop 1'!$M$9,""))))</f>
        <v/>
      </c>
      <c r="F1336">
        <f t="shared" si="261"/>
        <v>0</v>
      </c>
      <c r="P1336">
        <f t="shared" si="262"/>
        <v>0</v>
      </c>
      <c r="Q1336">
        <f t="shared" si="263"/>
        <v>0</v>
      </c>
      <c r="R1336">
        <f t="shared" si="264"/>
        <v>0</v>
      </c>
      <c r="S1336">
        <f t="shared" si="265"/>
        <v>0</v>
      </c>
      <c r="T1336">
        <f t="shared" si="266"/>
        <v>0</v>
      </c>
      <c r="U1336">
        <f t="shared" si="267"/>
        <v>0</v>
      </c>
      <c r="V1336">
        <f t="shared" si="268"/>
        <v>0</v>
      </c>
      <c r="W1336">
        <f t="shared" si="269"/>
        <v>0</v>
      </c>
      <c r="X1336">
        <f t="shared" si="270"/>
        <v>0</v>
      </c>
      <c r="Y1336">
        <f t="shared" si="271"/>
        <v>0</v>
      </c>
      <c r="Z1336">
        <f t="shared" si="272"/>
        <v>0</v>
      </c>
      <c r="AA1336">
        <f t="shared" si="273"/>
        <v>0</v>
      </c>
    </row>
    <row r="1337" spans="2:27">
      <c r="B1337" s="3">
        <v>44066</v>
      </c>
      <c r="C1337" t="str">
        <f>IF(AND(B1337&gt;='Calculation Sheet Crop 1'!$K$6,B1337&lt;='Calculation Sheet Crop 1'!$L$6),"Initial Stage",IF(AND(B1337+1&gt;'Calculation Sheet Crop 1'!$K$7,B1337&lt;='Calculation Sheet Crop 1'!$L$7),"Crop Development Phase",IF(AND(B1337+1&gt;'Calculation Sheet Crop 1'!$K$8,B1337&lt;'Calculation Sheet Crop 1'!$L$8+1),"Mid Season",IF(AND(B1337+1&gt;'Calculation Sheet Crop 1'!$K$9,B1337-1&lt;'Calculation Sheet Crop 1'!$L$9),"Late Season Stage",""))))</f>
        <v/>
      </c>
      <c r="D1337">
        <f>IF(MONTH(B1337)=1,'General Calculation'!$E$22,IF(MONTH(B1337)=2,'General Calculation'!$F$22,IF(MONTH(B1337)=3,'General Calculation'!$G$22,IF(MONTH(B1337)=4,'General Calculation'!$H$22,IF(MONTH(B1337)=5,'General Calculation'!$I$22,IF(MONTH(B1337)=6,'General Calculation'!$J$22,IF(MONTH(B1337)=7,'General Calculation'!$K$22,IF(MONTH(B1337)=8,'General Calculation'!$L$22,IF(MONTH(B1337)=9,'General Calculation'!$M$22,IF(MONTH(B1337)=10,'General Calculation'!$N$22,IF(MONTH(B1337)=11,'General Calculation'!$O$22,IF(MONTH(B1337)=12,'General Calculation'!$P$22,""))))))))))))</f>
        <v>5.2023999999999999</v>
      </c>
      <c r="E1337" t="str">
        <f>IF(C1337="Initial Stage",'Calculation Sheet Crop 1'!$M$6,IF(C1337="Crop Development Phase",'Calculation Sheet Crop 1'!$M$7,IF(C1337="Mid Season",'Calculation Sheet Crop 1'!$M$8,IF(C1337="Late Season Stage",'Calculation Sheet Crop 1'!$M$9,""))))</f>
        <v/>
      </c>
      <c r="F1337">
        <f t="shared" si="261"/>
        <v>0</v>
      </c>
      <c r="P1337">
        <f t="shared" si="262"/>
        <v>0</v>
      </c>
      <c r="Q1337">
        <f t="shared" si="263"/>
        <v>0</v>
      </c>
      <c r="R1337">
        <f t="shared" si="264"/>
        <v>0</v>
      </c>
      <c r="S1337">
        <f t="shared" si="265"/>
        <v>0</v>
      </c>
      <c r="T1337">
        <f t="shared" si="266"/>
        <v>0</v>
      </c>
      <c r="U1337">
        <f t="shared" si="267"/>
        <v>0</v>
      </c>
      <c r="V1337">
        <f t="shared" si="268"/>
        <v>0</v>
      </c>
      <c r="W1337">
        <f t="shared" si="269"/>
        <v>0</v>
      </c>
      <c r="X1337">
        <f t="shared" si="270"/>
        <v>0</v>
      </c>
      <c r="Y1337">
        <f t="shared" si="271"/>
        <v>0</v>
      </c>
      <c r="Z1337">
        <f t="shared" si="272"/>
        <v>0</v>
      </c>
      <c r="AA1337">
        <f t="shared" si="273"/>
        <v>0</v>
      </c>
    </row>
    <row r="1338" spans="2:27">
      <c r="B1338" s="3">
        <v>44067</v>
      </c>
      <c r="C1338" t="str">
        <f>IF(AND(B1338&gt;='Calculation Sheet Crop 1'!$K$6,B1338&lt;='Calculation Sheet Crop 1'!$L$6),"Initial Stage",IF(AND(B1338+1&gt;'Calculation Sheet Crop 1'!$K$7,B1338&lt;='Calculation Sheet Crop 1'!$L$7),"Crop Development Phase",IF(AND(B1338+1&gt;'Calculation Sheet Crop 1'!$K$8,B1338&lt;'Calculation Sheet Crop 1'!$L$8+1),"Mid Season",IF(AND(B1338+1&gt;'Calculation Sheet Crop 1'!$K$9,B1338-1&lt;'Calculation Sheet Crop 1'!$L$9),"Late Season Stage",""))))</f>
        <v/>
      </c>
      <c r="D1338">
        <f>IF(MONTH(B1338)=1,'General Calculation'!$E$22,IF(MONTH(B1338)=2,'General Calculation'!$F$22,IF(MONTH(B1338)=3,'General Calculation'!$G$22,IF(MONTH(B1338)=4,'General Calculation'!$H$22,IF(MONTH(B1338)=5,'General Calculation'!$I$22,IF(MONTH(B1338)=6,'General Calculation'!$J$22,IF(MONTH(B1338)=7,'General Calculation'!$K$22,IF(MONTH(B1338)=8,'General Calculation'!$L$22,IF(MONTH(B1338)=9,'General Calculation'!$M$22,IF(MONTH(B1338)=10,'General Calculation'!$N$22,IF(MONTH(B1338)=11,'General Calculation'!$O$22,IF(MONTH(B1338)=12,'General Calculation'!$P$22,""))))))))))))</f>
        <v>5.2023999999999999</v>
      </c>
      <c r="E1338" t="str">
        <f>IF(C1338="Initial Stage",'Calculation Sheet Crop 1'!$M$6,IF(C1338="Crop Development Phase",'Calculation Sheet Crop 1'!$M$7,IF(C1338="Mid Season",'Calculation Sheet Crop 1'!$M$8,IF(C1338="Late Season Stage",'Calculation Sheet Crop 1'!$M$9,""))))</f>
        <v/>
      </c>
      <c r="F1338">
        <f t="shared" si="261"/>
        <v>0</v>
      </c>
      <c r="P1338">
        <f t="shared" si="262"/>
        <v>0</v>
      </c>
      <c r="Q1338">
        <f t="shared" si="263"/>
        <v>0</v>
      </c>
      <c r="R1338">
        <f t="shared" si="264"/>
        <v>0</v>
      </c>
      <c r="S1338">
        <f t="shared" si="265"/>
        <v>0</v>
      </c>
      <c r="T1338">
        <f t="shared" si="266"/>
        <v>0</v>
      </c>
      <c r="U1338">
        <f t="shared" si="267"/>
        <v>0</v>
      </c>
      <c r="V1338">
        <f t="shared" si="268"/>
        <v>0</v>
      </c>
      <c r="W1338">
        <f t="shared" si="269"/>
        <v>0</v>
      </c>
      <c r="X1338">
        <f t="shared" si="270"/>
        <v>0</v>
      </c>
      <c r="Y1338">
        <f t="shared" si="271"/>
        <v>0</v>
      </c>
      <c r="Z1338">
        <f t="shared" si="272"/>
        <v>0</v>
      </c>
      <c r="AA1338">
        <f t="shared" si="273"/>
        <v>0</v>
      </c>
    </row>
    <row r="1339" spans="2:27">
      <c r="B1339" s="3">
        <v>44068</v>
      </c>
      <c r="C1339" t="str">
        <f>IF(AND(B1339&gt;='Calculation Sheet Crop 1'!$K$6,B1339&lt;='Calculation Sheet Crop 1'!$L$6),"Initial Stage",IF(AND(B1339+1&gt;'Calculation Sheet Crop 1'!$K$7,B1339&lt;='Calculation Sheet Crop 1'!$L$7),"Crop Development Phase",IF(AND(B1339+1&gt;'Calculation Sheet Crop 1'!$K$8,B1339&lt;'Calculation Sheet Crop 1'!$L$8+1),"Mid Season",IF(AND(B1339+1&gt;'Calculation Sheet Crop 1'!$K$9,B1339-1&lt;'Calculation Sheet Crop 1'!$L$9),"Late Season Stage",""))))</f>
        <v/>
      </c>
      <c r="D1339">
        <f>IF(MONTH(B1339)=1,'General Calculation'!$E$22,IF(MONTH(B1339)=2,'General Calculation'!$F$22,IF(MONTH(B1339)=3,'General Calculation'!$G$22,IF(MONTH(B1339)=4,'General Calculation'!$H$22,IF(MONTH(B1339)=5,'General Calculation'!$I$22,IF(MONTH(B1339)=6,'General Calculation'!$J$22,IF(MONTH(B1339)=7,'General Calculation'!$K$22,IF(MONTH(B1339)=8,'General Calculation'!$L$22,IF(MONTH(B1339)=9,'General Calculation'!$M$22,IF(MONTH(B1339)=10,'General Calculation'!$N$22,IF(MONTH(B1339)=11,'General Calculation'!$O$22,IF(MONTH(B1339)=12,'General Calculation'!$P$22,""))))))))))))</f>
        <v>5.2023999999999999</v>
      </c>
      <c r="E1339" t="str">
        <f>IF(C1339="Initial Stage",'Calculation Sheet Crop 1'!$M$6,IF(C1339="Crop Development Phase",'Calculation Sheet Crop 1'!$M$7,IF(C1339="Mid Season",'Calculation Sheet Crop 1'!$M$8,IF(C1339="Late Season Stage",'Calculation Sheet Crop 1'!$M$9,""))))</f>
        <v/>
      </c>
      <c r="F1339">
        <f t="shared" si="261"/>
        <v>0</v>
      </c>
      <c r="P1339">
        <f t="shared" si="262"/>
        <v>0</v>
      </c>
      <c r="Q1339">
        <f t="shared" si="263"/>
        <v>0</v>
      </c>
      <c r="R1339">
        <f t="shared" si="264"/>
        <v>0</v>
      </c>
      <c r="S1339">
        <f t="shared" si="265"/>
        <v>0</v>
      </c>
      <c r="T1339">
        <f t="shared" si="266"/>
        <v>0</v>
      </c>
      <c r="U1339">
        <f t="shared" si="267"/>
        <v>0</v>
      </c>
      <c r="V1339">
        <f t="shared" si="268"/>
        <v>0</v>
      </c>
      <c r="W1339">
        <f t="shared" si="269"/>
        <v>0</v>
      </c>
      <c r="X1339">
        <f t="shared" si="270"/>
        <v>0</v>
      </c>
      <c r="Y1339">
        <f t="shared" si="271"/>
        <v>0</v>
      </c>
      <c r="Z1339">
        <f t="shared" si="272"/>
        <v>0</v>
      </c>
      <c r="AA1339">
        <f t="shared" si="273"/>
        <v>0</v>
      </c>
    </row>
    <row r="1340" spans="2:27">
      <c r="B1340" s="3">
        <v>44069</v>
      </c>
      <c r="C1340" t="str">
        <f>IF(AND(B1340&gt;='Calculation Sheet Crop 1'!$K$6,B1340&lt;='Calculation Sheet Crop 1'!$L$6),"Initial Stage",IF(AND(B1340+1&gt;'Calculation Sheet Crop 1'!$K$7,B1340&lt;='Calculation Sheet Crop 1'!$L$7),"Crop Development Phase",IF(AND(B1340+1&gt;'Calculation Sheet Crop 1'!$K$8,B1340&lt;'Calculation Sheet Crop 1'!$L$8+1),"Mid Season",IF(AND(B1340+1&gt;'Calculation Sheet Crop 1'!$K$9,B1340-1&lt;'Calculation Sheet Crop 1'!$L$9),"Late Season Stage",""))))</f>
        <v/>
      </c>
      <c r="D1340">
        <f>IF(MONTH(B1340)=1,'General Calculation'!$E$22,IF(MONTH(B1340)=2,'General Calculation'!$F$22,IF(MONTH(B1340)=3,'General Calculation'!$G$22,IF(MONTH(B1340)=4,'General Calculation'!$H$22,IF(MONTH(B1340)=5,'General Calculation'!$I$22,IF(MONTH(B1340)=6,'General Calculation'!$J$22,IF(MONTH(B1340)=7,'General Calculation'!$K$22,IF(MONTH(B1340)=8,'General Calculation'!$L$22,IF(MONTH(B1340)=9,'General Calculation'!$M$22,IF(MONTH(B1340)=10,'General Calculation'!$N$22,IF(MONTH(B1340)=11,'General Calculation'!$O$22,IF(MONTH(B1340)=12,'General Calculation'!$P$22,""))))))))))))</f>
        <v>5.2023999999999999</v>
      </c>
      <c r="E1340" t="str">
        <f>IF(C1340="Initial Stage",'Calculation Sheet Crop 1'!$M$6,IF(C1340="Crop Development Phase",'Calculation Sheet Crop 1'!$M$7,IF(C1340="Mid Season",'Calculation Sheet Crop 1'!$M$8,IF(C1340="Late Season Stage",'Calculation Sheet Crop 1'!$M$9,""))))</f>
        <v/>
      </c>
      <c r="F1340">
        <f t="shared" si="261"/>
        <v>0</v>
      </c>
      <c r="P1340">
        <f t="shared" si="262"/>
        <v>0</v>
      </c>
      <c r="Q1340">
        <f t="shared" si="263"/>
        <v>0</v>
      </c>
      <c r="R1340">
        <f t="shared" si="264"/>
        <v>0</v>
      </c>
      <c r="S1340">
        <f t="shared" si="265"/>
        <v>0</v>
      </c>
      <c r="T1340">
        <f t="shared" si="266"/>
        <v>0</v>
      </c>
      <c r="U1340">
        <f t="shared" si="267"/>
        <v>0</v>
      </c>
      <c r="V1340">
        <f t="shared" si="268"/>
        <v>0</v>
      </c>
      <c r="W1340">
        <f t="shared" si="269"/>
        <v>0</v>
      </c>
      <c r="X1340">
        <f t="shared" si="270"/>
        <v>0</v>
      </c>
      <c r="Y1340">
        <f t="shared" si="271"/>
        <v>0</v>
      </c>
      <c r="Z1340">
        <f t="shared" si="272"/>
        <v>0</v>
      </c>
      <c r="AA1340">
        <f t="shared" si="273"/>
        <v>0</v>
      </c>
    </row>
    <row r="1341" spans="2:27">
      <c r="B1341" s="3">
        <v>44070</v>
      </c>
      <c r="C1341" t="str">
        <f>IF(AND(B1341&gt;='Calculation Sheet Crop 1'!$K$6,B1341&lt;='Calculation Sheet Crop 1'!$L$6),"Initial Stage",IF(AND(B1341+1&gt;'Calculation Sheet Crop 1'!$K$7,B1341&lt;='Calculation Sheet Crop 1'!$L$7),"Crop Development Phase",IF(AND(B1341+1&gt;'Calculation Sheet Crop 1'!$K$8,B1341&lt;'Calculation Sheet Crop 1'!$L$8+1),"Mid Season",IF(AND(B1341+1&gt;'Calculation Sheet Crop 1'!$K$9,B1341-1&lt;'Calculation Sheet Crop 1'!$L$9),"Late Season Stage",""))))</f>
        <v/>
      </c>
      <c r="D1341">
        <f>IF(MONTH(B1341)=1,'General Calculation'!$E$22,IF(MONTH(B1341)=2,'General Calculation'!$F$22,IF(MONTH(B1341)=3,'General Calculation'!$G$22,IF(MONTH(B1341)=4,'General Calculation'!$H$22,IF(MONTH(B1341)=5,'General Calculation'!$I$22,IF(MONTH(B1341)=6,'General Calculation'!$J$22,IF(MONTH(B1341)=7,'General Calculation'!$K$22,IF(MONTH(B1341)=8,'General Calculation'!$L$22,IF(MONTH(B1341)=9,'General Calculation'!$M$22,IF(MONTH(B1341)=10,'General Calculation'!$N$22,IF(MONTH(B1341)=11,'General Calculation'!$O$22,IF(MONTH(B1341)=12,'General Calculation'!$P$22,""))))))))))))</f>
        <v>5.2023999999999999</v>
      </c>
      <c r="E1341" t="str">
        <f>IF(C1341="Initial Stage",'Calculation Sheet Crop 1'!$M$6,IF(C1341="Crop Development Phase",'Calculation Sheet Crop 1'!$M$7,IF(C1341="Mid Season",'Calculation Sheet Crop 1'!$M$8,IF(C1341="Late Season Stage",'Calculation Sheet Crop 1'!$M$9,""))))</f>
        <v/>
      </c>
      <c r="F1341">
        <f t="shared" si="261"/>
        <v>0</v>
      </c>
      <c r="P1341">
        <f t="shared" si="262"/>
        <v>0</v>
      </c>
      <c r="Q1341">
        <f t="shared" si="263"/>
        <v>0</v>
      </c>
      <c r="R1341">
        <f t="shared" si="264"/>
        <v>0</v>
      </c>
      <c r="S1341">
        <f t="shared" si="265"/>
        <v>0</v>
      </c>
      <c r="T1341">
        <f t="shared" si="266"/>
        <v>0</v>
      </c>
      <c r="U1341">
        <f t="shared" si="267"/>
        <v>0</v>
      </c>
      <c r="V1341">
        <f t="shared" si="268"/>
        <v>0</v>
      </c>
      <c r="W1341">
        <f t="shared" si="269"/>
        <v>0</v>
      </c>
      <c r="X1341">
        <f t="shared" si="270"/>
        <v>0</v>
      </c>
      <c r="Y1341">
        <f t="shared" si="271"/>
        <v>0</v>
      </c>
      <c r="Z1341">
        <f t="shared" si="272"/>
        <v>0</v>
      </c>
      <c r="AA1341">
        <f t="shared" si="273"/>
        <v>0</v>
      </c>
    </row>
    <row r="1342" spans="2:27">
      <c r="B1342" s="3">
        <v>44071</v>
      </c>
      <c r="C1342" t="str">
        <f>IF(AND(B1342&gt;='Calculation Sheet Crop 1'!$K$6,B1342&lt;='Calculation Sheet Crop 1'!$L$6),"Initial Stage",IF(AND(B1342+1&gt;'Calculation Sheet Crop 1'!$K$7,B1342&lt;='Calculation Sheet Crop 1'!$L$7),"Crop Development Phase",IF(AND(B1342+1&gt;'Calculation Sheet Crop 1'!$K$8,B1342&lt;'Calculation Sheet Crop 1'!$L$8+1),"Mid Season",IF(AND(B1342+1&gt;'Calculation Sheet Crop 1'!$K$9,B1342-1&lt;'Calculation Sheet Crop 1'!$L$9),"Late Season Stage",""))))</f>
        <v/>
      </c>
      <c r="D1342">
        <f>IF(MONTH(B1342)=1,'General Calculation'!$E$22,IF(MONTH(B1342)=2,'General Calculation'!$F$22,IF(MONTH(B1342)=3,'General Calculation'!$G$22,IF(MONTH(B1342)=4,'General Calculation'!$H$22,IF(MONTH(B1342)=5,'General Calculation'!$I$22,IF(MONTH(B1342)=6,'General Calculation'!$J$22,IF(MONTH(B1342)=7,'General Calculation'!$K$22,IF(MONTH(B1342)=8,'General Calculation'!$L$22,IF(MONTH(B1342)=9,'General Calculation'!$M$22,IF(MONTH(B1342)=10,'General Calculation'!$N$22,IF(MONTH(B1342)=11,'General Calculation'!$O$22,IF(MONTH(B1342)=12,'General Calculation'!$P$22,""))))))))))))</f>
        <v>5.2023999999999999</v>
      </c>
      <c r="E1342" t="str">
        <f>IF(C1342="Initial Stage",'Calculation Sheet Crop 1'!$M$6,IF(C1342="Crop Development Phase",'Calculation Sheet Crop 1'!$M$7,IF(C1342="Mid Season",'Calculation Sheet Crop 1'!$M$8,IF(C1342="Late Season Stage",'Calculation Sheet Crop 1'!$M$9,""))))</f>
        <v/>
      </c>
      <c r="F1342">
        <f t="shared" si="261"/>
        <v>0</v>
      </c>
      <c r="P1342">
        <f t="shared" si="262"/>
        <v>0</v>
      </c>
      <c r="Q1342">
        <f t="shared" si="263"/>
        <v>0</v>
      </c>
      <c r="R1342">
        <f t="shared" si="264"/>
        <v>0</v>
      </c>
      <c r="S1342">
        <f t="shared" si="265"/>
        <v>0</v>
      </c>
      <c r="T1342">
        <f t="shared" si="266"/>
        <v>0</v>
      </c>
      <c r="U1342">
        <f t="shared" si="267"/>
        <v>0</v>
      </c>
      <c r="V1342">
        <f t="shared" si="268"/>
        <v>0</v>
      </c>
      <c r="W1342">
        <f t="shared" si="269"/>
        <v>0</v>
      </c>
      <c r="X1342">
        <f t="shared" si="270"/>
        <v>0</v>
      </c>
      <c r="Y1342">
        <f t="shared" si="271"/>
        <v>0</v>
      </c>
      <c r="Z1342">
        <f t="shared" si="272"/>
        <v>0</v>
      </c>
      <c r="AA1342">
        <f t="shared" si="273"/>
        <v>0</v>
      </c>
    </row>
    <row r="1343" spans="2:27">
      <c r="B1343" s="3">
        <v>44072</v>
      </c>
      <c r="C1343" t="str">
        <f>IF(AND(B1343&gt;='Calculation Sheet Crop 1'!$K$6,B1343&lt;='Calculation Sheet Crop 1'!$L$6),"Initial Stage",IF(AND(B1343+1&gt;'Calculation Sheet Crop 1'!$K$7,B1343&lt;='Calculation Sheet Crop 1'!$L$7),"Crop Development Phase",IF(AND(B1343+1&gt;'Calculation Sheet Crop 1'!$K$8,B1343&lt;'Calculation Sheet Crop 1'!$L$8+1),"Mid Season",IF(AND(B1343+1&gt;'Calculation Sheet Crop 1'!$K$9,B1343-1&lt;'Calculation Sheet Crop 1'!$L$9),"Late Season Stage",""))))</f>
        <v/>
      </c>
      <c r="D1343">
        <f>IF(MONTH(B1343)=1,'General Calculation'!$E$22,IF(MONTH(B1343)=2,'General Calculation'!$F$22,IF(MONTH(B1343)=3,'General Calculation'!$G$22,IF(MONTH(B1343)=4,'General Calculation'!$H$22,IF(MONTH(B1343)=5,'General Calculation'!$I$22,IF(MONTH(B1343)=6,'General Calculation'!$J$22,IF(MONTH(B1343)=7,'General Calculation'!$K$22,IF(MONTH(B1343)=8,'General Calculation'!$L$22,IF(MONTH(B1343)=9,'General Calculation'!$M$22,IF(MONTH(B1343)=10,'General Calculation'!$N$22,IF(MONTH(B1343)=11,'General Calculation'!$O$22,IF(MONTH(B1343)=12,'General Calculation'!$P$22,""))))))))))))</f>
        <v>5.2023999999999999</v>
      </c>
      <c r="E1343" t="str">
        <f>IF(C1343="Initial Stage",'Calculation Sheet Crop 1'!$M$6,IF(C1343="Crop Development Phase",'Calculation Sheet Crop 1'!$M$7,IF(C1343="Mid Season",'Calculation Sheet Crop 1'!$M$8,IF(C1343="Late Season Stage",'Calculation Sheet Crop 1'!$M$9,""))))</f>
        <v/>
      </c>
      <c r="F1343">
        <f t="shared" si="261"/>
        <v>0</v>
      </c>
      <c r="P1343">
        <f t="shared" si="262"/>
        <v>0</v>
      </c>
      <c r="Q1343">
        <f t="shared" si="263"/>
        <v>0</v>
      </c>
      <c r="R1343">
        <f t="shared" si="264"/>
        <v>0</v>
      </c>
      <c r="S1343">
        <f t="shared" si="265"/>
        <v>0</v>
      </c>
      <c r="T1343">
        <f t="shared" si="266"/>
        <v>0</v>
      </c>
      <c r="U1343">
        <f t="shared" si="267"/>
        <v>0</v>
      </c>
      <c r="V1343">
        <f t="shared" si="268"/>
        <v>0</v>
      </c>
      <c r="W1343">
        <f t="shared" si="269"/>
        <v>0</v>
      </c>
      <c r="X1343">
        <f t="shared" si="270"/>
        <v>0</v>
      </c>
      <c r="Y1343">
        <f t="shared" si="271"/>
        <v>0</v>
      </c>
      <c r="Z1343">
        <f t="shared" si="272"/>
        <v>0</v>
      </c>
      <c r="AA1343">
        <f t="shared" si="273"/>
        <v>0</v>
      </c>
    </row>
    <row r="1344" spans="2:27">
      <c r="B1344" s="3">
        <v>44073</v>
      </c>
      <c r="C1344" t="str">
        <f>IF(AND(B1344&gt;='Calculation Sheet Crop 1'!$K$6,B1344&lt;='Calculation Sheet Crop 1'!$L$6),"Initial Stage",IF(AND(B1344+1&gt;'Calculation Sheet Crop 1'!$K$7,B1344&lt;='Calculation Sheet Crop 1'!$L$7),"Crop Development Phase",IF(AND(B1344+1&gt;'Calculation Sheet Crop 1'!$K$8,B1344&lt;'Calculation Sheet Crop 1'!$L$8+1),"Mid Season",IF(AND(B1344+1&gt;'Calculation Sheet Crop 1'!$K$9,B1344-1&lt;'Calculation Sheet Crop 1'!$L$9),"Late Season Stage",""))))</f>
        <v/>
      </c>
      <c r="D1344">
        <f>IF(MONTH(B1344)=1,'General Calculation'!$E$22,IF(MONTH(B1344)=2,'General Calculation'!$F$22,IF(MONTH(B1344)=3,'General Calculation'!$G$22,IF(MONTH(B1344)=4,'General Calculation'!$H$22,IF(MONTH(B1344)=5,'General Calculation'!$I$22,IF(MONTH(B1344)=6,'General Calculation'!$J$22,IF(MONTH(B1344)=7,'General Calculation'!$K$22,IF(MONTH(B1344)=8,'General Calculation'!$L$22,IF(MONTH(B1344)=9,'General Calculation'!$M$22,IF(MONTH(B1344)=10,'General Calculation'!$N$22,IF(MONTH(B1344)=11,'General Calculation'!$O$22,IF(MONTH(B1344)=12,'General Calculation'!$P$22,""))))))))))))</f>
        <v>5.2023999999999999</v>
      </c>
      <c r="E1344" t="str">
        <f>IF(C1344="Initial Stage",'Calculation Sheet Crop 1'!$M$6,IF(C1344="Crop Development Phase",'Calculation Sheet Crop 1'!$M$7,IF(C1344="Mid Season",'Calculation Sheet Crop 1'!$M$8,IF(C1344="Late Season Stage",'Calculation Sheet Crop 1'!$M$9,""))))</f>
        <v/>
      </c>
      <c r="F1344">
        <f t="shared" si="261"/>
        <v>0</v>
      </c>
      <c r="P1344">
        <f t="shared" si="262"/>
        <v>0</v>
      </c>
      <c r="Q1344">
        <f t="shared" si="263"/>
        <v>0</v>
      </c>
      <c r="R1344">
        <f t="shared" si="264"/>
        <v>0</v>
      </c>
      <c r="S1344">
        <f t="shared" si="265"/>
        <v>0</v>
      </c>
      <c r="T1344">
        <f t="shared" si="266"/>
        <v>0</v>
      </c>
      <c r="U1344">
        <f t="shared" si="267"/>
        <v>0</v>
      </c>
      <c r="V1344">
        <f t="shared" si="268"/>
        <v>0</v>
      </c>
      <c r="W1344">
        <f t="shared" si="269"/>
        <v>0</v>
      </c>
      <c r="X1344">
        <f t="shared" si="270"/>
        <v>0</v>
      </c>
      <c r="Y1344">
        <f t="shared" si="271"/>
        <v>0</v>
      </c>
      <c r="Z1344">
        <f t="shared" si="272"/>
        <v>0</v>
      </c>
      <c r="AA1344">
        <f t="shared" si="273"/>
        <v>0</v>
      </c>
    </row>
    <row r="1345" spans="2:27">
      <c r="B1345" s="3">
        <v>44074</v>
      </c>
      <c r="C1345" t="str">
        <f>IF(AND(B1345&gt;='Calculation Sheet Crop 1'!$K$6,B1345&lt;='Calculation Sheet Crop 1'!$L$6),"Initial Stage",IF(AND(B1345+1&gt;'Calculation Sheet Crop 1'!$K$7,B1345&lt;='Calculation Sheet Crop 1'!$L$7),"Crop Development Phase",IF(AND(B1345+1&gt;'Calculation Sheet Crop 1'!$K$8,B1345&lt;'Calculation Sheet Crop 1'!$L$8+1),"Mid Season",IF(AND(B1345+1&gt;'Calculation Sheet Crop 1'!$K$9,B1345-1&lt;'Calculation Sheet Crop 1'!$L$9),"Late Season Stage",""))))</f>
        <v/>
      </c>
      <c r="D1345">
        <f>IF(MONTH(B1345)=1,'General Calculation'!$E$22,IF(MONTH(B1345)=2,'General Calculation'!$F$22,IF(MONTH(B1345)=3,'General Calculation'!$G$22,IF(MONTH(B1345)=4,'General Calculation'!$H$22,IF(MONTH(B1345)=5,'General Calculation'!$I$22,IF(MONTH(B1345)=6,'General Calculation'!$J$22,IF(MONTH(B1345)=7,'General Calculation'!$K$22,IF(MONTH(B1345)=8,'General Calculation'!$L$22,IF(MONTH(B1345)=9,'General Calculation'!$M$22,IF(MONTH(B1345)=10,'General Calculation'!$N$22,IF(MONTH(B1345)=11,'General Calculation'!$O$22,IF(MONTH(B1345)=12,'General Calculation'!$P$22,""))))))))))))</f>
        <v>5.2023999999999999</v>
      </c>
      <c r="E1345" t="str">
        <f>IF(C1345="Initial Stage",'Calculation Sheet Crop 1'!$M$6,IF(C1345="Crop Development Phase",'Calculation Sheet Crop 1'!$M$7,IF(C1345="Mid Season",'Calculation Sheet Crop 1'!$M$8,IF(C1345="Late Season Stage",'Calculation Sheet Crop 1'!$M$9,""))))</f>
        <v/>
      </c>
      <c r="F1345">
        <f t="shared" si="261"/>
        <v>0</v>
      </c>
      <c r="P1345">
        <f t="shared" si="262"/>
        <v>0</v>
      </c>
      <c r="Q1345">
        <f t="shared" si="263"/>
        <v>0</v>
      </c>
      <c r="R1345">
        <f t="shared" si="264"/>
        <v>0</v>
      </c>
      <c r="S1345">
        <f t="shared" si="265"/>
        <v>0</v>
      </c>
      <c r="T1345">
        <f t="shared" si="266"/>
        <v>0</v>
      </c>
      <c r="U1345">
        <f t="shared" si="267"/>
        <v>0</v>
      </c>
      <c r="V1345">
        <f t="shared" si="268"/>
        <v>0</v>
      </c>
      <c r="W1345">
        <f t="shared" si="269"/>
        <v>0</v>
      </c>
      <c r="X1345">
        <f t="shared" si="270"/>
        <v>0</v>
      </c>
      <c r="Y1345">
        <f t="shared" si="271"/>
        <v>0</v>
      </c>
      <c r="Z1345">
        <f t="shared" si="272"/>
        <v>0</v>
      </c>
      <c r="AA1345">
        <f t="shared" si="273"/>
        <v>0</v>
      </c>
    </row>
    <row r="1346" spans="2:27">
      <c r="B1346" s="3">
        <v>44075</v>
      </c>
      <c r="C1346" t="str">
        <f>IF(AND(B1346&gt;='Calculation Sheet Crop 1'!$K$6,B1346&lt;='Calculation Sheet Crop 1'!$L$6),"Initial Stage",IF(AND(B1346+1&gt;'Calculation Sheet Crop 1'!$K$7,B1346&lt;='Calculation Sheet Crop 1'!$L$7),"Crop Development Phase",IF(AND(B1346+1&gt;'Calculation Sheet Crop 1'!$K$8,B1346&lt;'Calculation Sheet Crop 1'!$L$8+1),"Mid Season",IF(AND(B1346+1&gt;'Calculation Sheet Crop 1'!$K$9,B1346-1&lt;'Calculation Sheet Crop 1'!$L$9),"Late Season Stage",""))))</f>
        <v/>
      </c>
      <c r="D1346">
        <f>IF(MONTH(B1346)=1,'General Calculation'!$E$22,IF(MONTH(B1346)=2,'General Calculation'!$F$22,IF(MONTH(B1346)=3,'General Calculation'!$G$22,IF(MONTH(B1346)=4,'General Calculation'!$H$22,IF(MONTH(B1346)=5,'General Calculation'!$I$22,IF(MONTH(B1346)=6,'General Calculation'!$J$22,IF(MONTH(B1346)=7,'General Calculation'!$K$22,IF(MONTH(B1346)=8,'General Calculation'!$L$22,IF(MONTH(B1346)=9,'General Calculation'!$M$22,IF(MONTH(B1346)=10,'General Calculation'!$N$22,IF(MONTH(B1346)=11,'General Calculation'!$O$22,IF(MONTH(B1346)=12,'General Calculation'!$P$22,""))))))))))))</f>
        <v>5.3311999999999999</v>
      </c>
      <c r="E1346" t="str">
        <f>IF(C1346="Initial Stage",'Calculation Sheet Crop 1'!$M$6,IF(C1346="Crop Development Phase",'Calculation Sheet Crop 1'!$M$7,IF(C1346="Mid Season",'Calculation Sheet Crop 1'!$M$8,IF(C1346="Late Season Stage",'Calculation Sheet Crop 1'!$M$9,""))))</f>
        <v/>
      </c>
      <c r="F1346">
        <f t="shared" si="261"/>
        <v>0</v>
      </c>
      <c r="P1346">
        <f t="shared" si="262"/>
        <v>0</v>
      </c>
      <c r="Q1346">
        <f t="shared" si="263"/>
        <v>0</v>
      </c>
      <c r="R1346">
        <f t="shared" si="264"/>
        <v>0</v>
      </c>
      <c r="S1346">
        <f t="shared" si="265"/>
        <v>0</v>
      </c>
      <c r="T1346">
        <f t="shared" si="266"/>
        <v>0</v>
      </c>
      <c r="U1346">
        <f t="shared" si="267"/>
        <v>0</v>
      </c>
      <c r="V1346">
        <f t="shared" si="268"/>
        <v>0</v>
      </c>
      <c r="W1346">
        <f t="shared" si="269"/>
        <v>0</v>
      </c>
      <c r="X1346">
        <f t="shared" si="270"/>
        <v>0</v>
      </c>
      <c r="Y1346">
        <f t="shared" si="271"/>
        <v>0</v>
      </c>
      <c r="Z1346">
        <f t="shared" si="272"/>
        <v>0</v>
      </c>
      <c r="AA1346">
        <f t="shared" si="273"/>
        <v>0</v>
      </c>
    </row>
    <row r="1347" spans="2:27">
      <c r="B1347" s="3">
        <v>44076</v>
      </c>
      <c r="C1347" t="str">
        <f>IF(AND(B1347&gt;='Calculation Sheet Crop 1'!$K$6,B1347&lt;='Calculation Sheet Crop 1'!$L$6),"Initial Stage",IF(AND(B1347+1&gt;'Calculation Sheet Crop 1'!$K$7,B1347&lt;='Calculation Sheet Crop 1'!$L$7),"Crop Development Phase",IF(AND(B1347+1&gt;'Calculation Sheet Crop 1'!$K$8,B1347&lt;'Calculation Sheet Crop 1'!$L$8+1),"Mid Season",IF(AND(B1347+1&gt;'Calculation Sheet Crop 1'!$K$9,B1347-1&lt;'Calculation Sheet Crop 1'!$L$9),"Late Season Stage",""))))</f>
        <v/>
      </c>
      <c r="D1347">
        <f>IF(MONTH(B1347)=1,'General Calculation'!$E$22,IF(MONTH(B1347)=2,'General Calculation'!$F$22,IF(MONTH(B1347)=3,'General Calculation'!$G$22,IF(MONTH(B1347)=4,'General Calculation'!$H$22,IF(MONTH(B1347)=5,'General Calculation'!$I$22,IF(MONTH(B1347)=6,'General Calculation'!$J$22,IF(MONTH(B1347)=7,'General Calculation'!$K$22,IF(MONTH(B1347)=8,'General Calculation'!$L$22,IF(MONTH(B1347)=9,'General Calculation'!$M$22,IF(MONTH(B1347)=10,'General Calculation'!$N$22,IF(MONTH(B1347)=11,'General Calculation'!$O$22,IF(MONTH(B1347)=12,'General Calculation'!$P$22,""))))))))))))</f>
        <v>5.3311999999999999</v>
      </c>
      <c r="E1347" t="str">
        <f>IF(C1347="Initial Stage",'Calculation Sheet Crop 1'!$M$6,IF(C1347="Crop Development Phase",'Calculation Sheet Crop 1'!$M$7,IF(C1347="Mid Season",'Calculation Sheet Crop 1'!$M$8,IF(C1347="Late Season Stage",'Calculation Sheet Crop 1'!$M$9,""))))</f>
        <v/>
      </c>
      <c r="F1347">
        <f t="shared" si="261"/>
        <v>0</v>
      </c>
      <c r="P1347">
        <f t="shared" si="262"/>
        <v>0</v>
      </c>
      <c r="Q1347">
        <f t="shared" si="263"/>
        <v>0</v>
      </c>
      <c r="R1347">
        <f t="shared" si="264"/>
        <v>0</v>
      </c>
      <c r="S1347">
        <f t="shared" si="265"/>
        <v>0</v>
      </c>
      <c r="T1347">
        <f t="shared" si="266"/>
        <v>0</v>
      </c>
      <c r="U1347">
        <f t="shared" si="267"/>
        <v>0</v>
      </c>
      <c r="V1347">
        <f t="shared" si="268"/>
        <v>0</v>
      </c>
      <c r="W1347">
        <f t="shared" si="269"/>
        <v>0</v>
      </c>
      <c r="X1347">
        <f t="shared" si="270"/>
        <v>0</v>
      </c>
      <c r="Y1347">
        <f t="shared" si="271"/>
        <v>0</v>
      </c>
      <c r="Z1347">
        <f t="shared" si="272"/>
        <v>0</v>
      </c>
      <c r="AA1347">
        <f t="shared" si="273"/>
        <v>0</v>
      </c>
    </row>
    <row r="1348" spans="2:27">
      <c r="B1348" s="3">
        <v>44077</v>
      </c>
      <c r="C1348" t="str">
        <f>IF(AND(B1348&gt;='Calculation Sheet Crop 1'!$K$6,B1348&lt;='Calculation Sheet Crop 1'!$L$6),"Initial Stage",IF(AND(B1348+1&gt;'Calculation Sheet Crop 1'!$K$7,B1348&lt;='Calculation Sheet Crop 1'!$L$7),"Crop Development Phase",IF(AND(B1348+1&gt;'Calculation Sheet Crop 1'!$K$8,B1348&lt;'Calculation Sheet Crop 1'!$L$8+1),"Mid Season",IF(AND(B1348+1&gt;'Calculation Sheet Crop 1'!$K$9,B1348-1&lt;'Calculation Sheet Crop 1'!$L$9),"Late Season Stage",""))))</f>
        <v/>
      </c>
      <c r="D1348">
        <f>IF(MONTH(B1348)=1,'General Calculation'!$E$22,IF(MONTH(B1348)=2,'General Calculation'!$F$22,IF(MONTH(B1348)=3,'General Calculation'!$G$22,IF(MONTH(B1348)=4,'General Calculation'!$H$22,IF(MONTH(B1348)=5,'General Calculation'!$I$22,IF(MONTH(B1348)=6,'General Calculation'!$J$22,IF(MONTH(B1348)=7,'General Calculation'!$K$22,IF(MONTH(B1348)=8,'General Calculation'!$L$22,IF(MONTH(B1348)=9,'General Calculation'!$M$22,IF(MONTH(B1348)=10,'General Calculation'!$N$22,IF(MONTH(B1348)=11,'General Calculation'!$O$22,IF(MONTH(B1348)=12,'General Calculation'!$P$22,""))))))))))))</f>
        <v>5.3311999999999999</v>
      </c>
      <c r="E1348" t="str">
        <f>IF(C1348="Initial Stage",'Calculation Sheet Crop 1'!$M$6,IF(C1348="Crop Development Phase",'Calculation Sheet Crop 1'!$M$7,IF(C1348="Mid Season",'Calculation Sheet Crop 1'!$M$8,IF(C1348="Late Season Stage",'Calculation Sheet Crop 1'!$M$9,""))))</f>
        <v/>
      </c>
      <c r="F1348">
        <f t="shared" si="261"/>
        <v>0</v>
      </c>
      <c r="P1348">
        <f t="shared" si="262"/>
        <v>0</v>
      </c>
      <c r="Q1348">
        <f t="shared" si="263"/>
        <v>0</v>
      </c>
      <c r="R1348">
        <f t="shared" si="264"/>
        <v>0</v>
      </c>
      <c r="S1348">
        <f t="shared" si="265"/>
        <v>0</v>
      </c>
      <c r="T1348">
        <f t="shared" si="266"/>
        <v>0</v>
      </c>
      <c r="U1348">
        <f t="shared" si="267"/>
        <v>0</v>
      </c>
      <c r="V1348">
        <f t="shared" si="268"/>
        <v>0</v>
      </c>
      <c r="W1348">
        <f t="shared" si="269"/>
        <v>0</v>
      </c>
      <c r="X1348">
        <f t="shared" si="270"/>
        <v>0</v>
      </c>
      <c r="Y1348">
        <f t="shared" si="271"/>
        <v>0</v>
      </c>
      <c r="Z1348">
        <f t="shared" si="272"/>
        <v>0</v>
      </c>
      <c r="AA1348">
        <f t="shared" si="273"/>
        <v>0</v>
      </c>
    </row>
    <row r="1349" spans="2:27">
      <c r="B1349" s="3">
        <v>44078</v>
      </c>
      <c r="C1349" t="str">
        <f>IF(AND(B1349&gt;='Calculation Sheet Crop 1'!$K$6,B1349&lt;='Calculation Sheet Crop 1'!$L$6),"Initial Stage",IF(AND(B1349+1&gt;'Calculation Sheet Crop 1'!$K$7,B1349&lt;='Calculation Sheet Crop 1'!$L$7),"Crop Development Phase",IF(AND(B1349+1&gt;'Calculation Sheet Crop 1'!$K$8,B1349&lt;'Calculation Sheet Crop 1'!$L$8+1),"Mid Season",IF(AND(B1349+1&gt;'Calculation Sheet Crop 1'!$K$9,B1349-1&lt;'Calculation Sheet Crop 1'!$L$9),"Late Season Stage",""))))</f>
        <v/>
      </c>
      <c r="D1349">
        <f>IF(MONTH(B1349)=1,'General Calculation'!$E$22,IF(MONTH(B1349)=2,'General Calculation'!$F$22,IF(MONTH(B1349)=3,'General Calculation'!$G$22,IF(MONTH(B1349)=4,'General Calculation'!$H$22,IF(MONTH(B1349)=5,'General Calculation'!$I$22,IF(MONTH(B1349)=6,'General Calculation'!$J$22,IF(MONTH(B1349)=7,'General Calculation'!$K$22,IF(MONTH(B1349)=8,'General Calculation'!$L$22,IF(MONTH(B1349)=9,'General Calculation'!$M$22,IF(MONTH(B1349)=10,'General Calculation'!$N$22,IF(MONTH(B1349)=11,'General Calculation'!$O$22,IF(MONTH(B1349)=12,'General Calculation'!$P$22,""))))))))))))</f>
        <v>5.3311999999999999</v>
      </c>
      <c r="E1349" t="str">
        <f>IF(C1349="Initial Stage",'Calculation Sheet Crop 1'!$M$6,IF(C1349="Crop Development Phase",'Calculation Sheet Crop 1'!$M$7,IF(C1349="Mid Season",'Calculation Sheet Crop 1'!$M$8,IF(C1349="Late Season Stage",'Calculation Sheet Crop 1'!$M$9,""))))</f>
        <v/>
      </c>
      <c r="F1349">
        <f t="shared" si="261"/>
        <v>0</v>
      </c>
      <c r="P1349">
        <f t="shared" si="262"/>
        <v>0</v>
      </c>
      <c r="Q1349">
        <f t="shared" si="263"/>
        <v>0</v>
      </c>
      <c r="R1349">
        <f t="shared" si="264"/>
        <v>0</v>
      </c>
      <c r="S1349">
        <f t="shared" si="265"/>
        <v>0</v>
      </c>
      <c r="T1349">
        <f t="shared" si="266"/>
        <v>0</v>
      </c>
      <c r="U1349">
        <f t="shared" si="267"/>
        <v>0</v>
      </c>
      <c r="V1349">
        <f t="shared" si="268"/>
        <v>0</v>
      </c>
      <c r="W1349">
        <f t="shared" si="269"/>
        <v>0</v>
      </c>
      <c r="X1349">
        <f t="shared" si="270"/>
        <v>0</v>
      </c>
      <c r="Y1349">
        <f t="shared" si="271"/>
        <v>0</v>
      </c>
      <c r="Z1349">
        <f t="shared" si="272"/>
        <v>0</v>
      </c>
      <c r="AA1349">
        <f t="shared" si="273"/>
        <v>0</v>
      </c>
    </row>
    <row r="1350" spans="2:27">
      <c r="B1350" s="3">
        <v>44079</v>
      </c>
      <c r="C1350" t="str">
        <f>IF(AND(B1350&gt;='Calculation Sheet Crop 1'!$K$6,B1350&lt;='Calculation Sheet Crop 1'!$L$6),"Initial Stage",IF(AND(B1350+1&gt;'Calculation Sheet Crop 1'!$K$7,B1350&lt;='Calculation Sheet Crop 1'!$L$7),"Crop Development Phase",IF(AND(B1350+1&gt;'Calculation Sheet Crop 1'!$K$8,B1350&lt;'Calculation Sheet Crop 1'!$L$8+1),"Mid Season",IF(AND(B1350+1&gt;'Calculation Sheet Crop 1'!$K$9,B1350-1&lt;'Calculation Sheet Crop 1'!$L$9),"Late Season Stage",""))))</f>
        <v/>
      </c>
      <c r="D1350">
        <f>IF(MONTH(B1350)=1,'General Calculation'!$E$22,IF(MONTH(B1350)=2,'General Calculation'!$F$22,IF(MONTH(B1350)=3,'General Calculation'!$G$22,IF(MONTH(B1350)=4,'General Calculation'!$H$22,IF(MONTH(B1350)=5,'General Calculation'!$I$22,IF(MONTH(B1350)=6,'General Calculation'!$J$22,IF(MONTH(B1350)=7,'General Calculation'!$K$22,IF(MONTH(B1350)=8,'General Calculation'!$L$22,IF(MONTH(B1350)=9,'General Calculation'!$M$22,IF(MONTH(B1350)=10,'General Calculation'!$N$22,IF(MONTH(B1350)=11,'General Calculation'!$O$22,IF(MONTH(B1350)=12,'General Calculation'!$P$22,""))))))))))))</f>
        <v>5.3311999999999999</v>
      </c>
      <c r="E1350" t="str">
        <f>IF(C1350="Initial Stage",'Calculation Sheet Crop 1'!$M$6,IF(C1350="Crop Development Phase",'Calculation Sheet Crop 1'!$M$7,IF(C1350="Mid Season",'Calculation Sheet Crop 1'!$M$8,IF(C1350="Late Season Stage",'Calculation Sheet Crop 1'!$M$9,""))))</f>
        <v/>
      </c>
      <c r="F1350">
        <f t="shared" si="261"/>
        <v>0</v>
      </c>
      <c r="P1350">
        <f t="shared" si="262"/>
        <v>0</v>
      </c>
      <c r="Q1350">
        <f t="shared" si="263"/>
        <v>0</v>
      </c>
      <c r="R1350">
        <f t="shared" si="264"/>
        <v>0</v>
      </c>
      <c r="S1350">
        <f t="shared" si="265"/>
        <v>0</v>
      </c>
      <c r="T1350">
        <f t="shared" si="266"/>
        <v>0</v>
      </c>
      <c r="U1350">
        <f t="shared" si="267"/>
        <v>0</v>
      </c>
      <c r="V1350">
        <f t="shared" si="268"/>
        <v>0</v>
      </c>
      <c r="W1350">
        <f t="shared" si="269"/>
        <v>0</v>
      </c>
      <c r="X1350">
        <f t="shared" si="270"/>
        <v>0</v>
      </c>
      <c r="Y1350">
        <f t="shared" si="271"/>
        <v>0</v>
      </c>
      <c r="Z1350">
        <f t="shared" si="272"/>
        <v>0</v>
      </c>
      <c r="AA1350">
        <f t="shared" si="273"/>
        <v>0</v>
      </c>
    </row>
    <row r="1351" spans="2:27">
      <c r="B1351" s="3">
        <v>44080</v>
      </c>
      <c r="C1351" t="str">
        <f>IF(AND(B1351&gt;='Calculation Sheet Crop 1'!$K$6,B1351&lt;='Calculation Sheet Crop 1'!$L$6),"Initial Stage",IF(AND(B1351+1&gt;'Calculation Sheet Crop 1'!$K$7,B1351&lt;='Calculation Sheet Crop 1'!$L$7),"Crop Development Phase",IF(AND(B1351+1&gt;'Calculation Sheet Crop 1'!$K$8,B1351&lt;'Calculation Sheet Crop 1'!$L$8+1),"Mid Season",IF(AND(B1351+1&gt;'Calculation Sheet Crop 1'!$K$9,B1351-1&lt;'Calculation Sheet Crop 1'!$L$9),"Late Season Stage",""))))</f>
        <v/>
      </c>
      <c r="D1351">
        <f>IF(MONTH(B1351)=1,'General Calculation'!$E$22,IF(MONTH(B1351)=2,'General Calculation'!$F$22,IF(MONTH(B1351)=3,'General Calculation'!$G$22,IF(MONTH(B1351)=4,'General Calculation'!$H$22,IF(MONTH(B1351)=5,'General Calculation'!$I$22,IF(MONTH(B1351)=6,'General Calculation'!$J$22,IF(MONTH(B1351)=7,'General Calculation'!$K$22,IF(MONTH(B1351)=8,'General Calculation'!$L$22,IF(MONTH(B1351)=9,'General Calculation'!$M$22,IF(MONTH(B1351)=10,'General Calculation'!$N$22,IF(MONTH(B1351)=11,'General Calculation'!$O$22,IF(MONTH(B1351)=12,'General Calculation'!$P$22,""))))))))))))</f>
        <v>5.3311999999999999</v>
      </c>
      <c r="E1351" t="str">
        <f>IF(C1351="Initial Stage",'Calculation Sheet Crop 1'!$M$6,IF(C1351="Crop Development Phase",'Calculation Sheet Crop 1'!$M$7,IF(C1351="Mid Season",'Calculation Sheet Crop 1'!$M$8,IF(C1351="Late Season Stage",'Calculation Sheet Crop 1'!$M$9,""))))</f>
        <v/>
      </c>
      <c r="F1351">
        <f t="shared" si="261"/>
        <v>0</v>
      </c>
      <c r="P1351">
        <f t="shared" si="262"/>
        <v>0</v>
      </c>
      <c r="Q1351">
        <f t="shared" si="263"/>
        <v>0</v>
      </c>
      <c r="R1351">
        <f t="shared" si="264"/>
        <v>0</v>
      </c>
      <c r="S1351">
        <f t="shared" si="265"/>
        <v>0</v>
      </c>
      <c r="T1351">
        <f t="shared" si="266"/>
        <v>0</v>
      </c>
      <c r="U1351">
        <f t="shared" si="267"/>
        <v>0</v>
      </c>
      <c r="V1351">
        <f t="shared" si="268"/>
        <v>0</v>
      </c>
      <c r="W1351">
        <f t="shared" si="269"/>
        <v>0</v>
      </c>
      <c r="X1351">
        <f t="shared" si="270"/>
        <v>0</v>
      </c>
      <c r="Y1351">
        <f t="shared" si="271"/>
        <v>0</v>
      </c>
      <c r="Z1351">
        <f t="shared" si="272"/>
        <v>0</v>
      </c>
      <c r="AA1351">
        <f t="shared" si="273"/>
        <v>0</v>
      </c>
    </row>
    <row r="1352" spans="2:27">
      <c r="B1352" s="3">
        <v>44081</v>
      </c>
      <c r="C1352" t="str">
        <f>IF(AND(B1352&gt;='Calculation Sheet Crop 1'!$K$6,B1352&lt;='Calculation Sheet Crop 1'!$L$6),"Initial Stage",IF(AND(B1352+1&gt;'Calculation Sheet Crop 1'!$K$7,B1352&lt;='Calculation Sheet Crop 1'!$L$7),"Crop Development Phase",IF(AND(B1352+1&gt;'Calculation Sheet Crop 1'!$K$8,B1352&lt;'Calculation Sheet Crop 1'!$L$8+1),"Mid Season",IF(AND(B1352+1&gt;'Calculation Sheet Crop 1'!$K$9,B1352-1&lt;'Calculation Sheet Crop 1'!$L$9),"Late Season Stage",""))))</f>
        <v/>
      </c>
      <c r="D1352">
        <f>IF(MONTH(B1352)=1,'General Calculation'!$E$22,IF(MONTH(B1352)=2,'General Calculation'!$F$22,IF(MONTH(B1352)=3,'General Calculation'!$G$22,IF(MONTH(B1352)=4,'General Calculation'!$H$22,IF(MONTH(B1352)=5,'General Calculation'!$I$22,IF(MONTH(B1352)=6,'General Calculation'!$J$22,IF(MONTH(B1352)=7,'General Calculation'!$K$22,IF(MONTH(B1352)=8,'General Calculation'!$L$22,IF(MONTH(B1352)=9,'General Calculation'!$M$22,IF(MONTH(B1352)=10,'General Calculation'!$N$22,IF(MONTH(B1352)=11,'General Calculation'!$O$22,IF(MONTH(B1352)=12,'General Calculation'!$P$22,""))))))))))))</f>
        <v>5.3311999999999999</v>
      </c>
      <c r="E1352" t="str">
        <f>IF(C1352="Initial Stage",'Calculation Sheet Crop 1'!$M$6,IF(C1352="Crop Development Phase",'Calculation Sheet Crop 1'!$M$7,IF(C1352="Mid Season",'Calculation Sheet Crop 1'!$M$8,IF(C1352="Late Season Stage",'Calculation Sheet Crop 1'!$M$9,""))))</f>
        <v/>
      </c>
      <c r="F1352">
        <f t="shared" ref="F1352:F1415" si="274">IFERROR((D1352*E1352),0)</f>
        <v>0</v>
      </c>
      <c r="P1352">
        <f t="shared" ref="P1352:P1415" si="275">IF(MONTH($B1352)=1,$F1352,0)</f>
        <v>0</v>
      </c>
      <c r="Q1352">
        <f t="shared" ref="Q1352:Q1415" si="276">IF(MONTH($B1352)=2,$F1352,0)</f>
        <v>0</v>
      </c>
      <c r="R1352">
        <f t="shared" ref="R1352:R1415" si="277">IF(MONTH($B1352)=3,$F1352,0)</f>
        <v>0</v>
      </c>
      <c r="S1352">
        <f t="shared" ref="S1352:S1415" si="278">IF(MONTH($B1352)=4,$F1352,0)</f>
        <v>0</v>
      </c>
      <c r="T1352">
        <f t="shared" ref="T1352:T1415" si="279">IF(MONTH($B1352)=5,$F1352,0)</f>
        <v>0</v>
      </c>
      <c r="U1352">
        <f t="shared" ref="U1352:U1415" si="280">IF(MONTH($B1352)=6,$F1352,0)</f>
        <v>0</v>
      </c>
      <c r="V1352">
        <f t="shared" ref="V1352:V1415" si="281">IF(MONTH($B1352)=7,$F1352,0)</f>
        <v>0</v>
      </c>
      <c r="W1352">
        <f t="shared" ref="W1352:W1415" si="282">IF(MONTH($B1352)=8,$F1352,0)</f>
        <v>0</v>
      </c>
      <c r="X1352">
        <f t="shared" ref="X1352:X1415" si="283">IF(MONTH($B1352)=9,$F1352,0)</f>
        <v>0</v>
      </c>
      <c r="Y1352">
        <f t="shared" ref="Y1352:Y1415" si="284">IF(MONTH($B1352)=10,$F1352,0)</f>
        <v>0</v>
      </c>
      <c r="Z1352">
        <f t="shared" ref="Z1352:Z1415" si="285">IF(MONTH($B1352)=11,$F1352,0)</f>
        <v>0</v>
      </c>
      <c r="AA1352">
        <f t="shared" ref="AA1352:AA1415" si="286">IF(MONTH($B1352)=12,$F1352,0)</f>
        <v>0</v>
      </c>
    </row>
    <row r="1353" spans="2:27">
      <c r="B1353" s="3">
        <v>44082</v>
      </c>
      <c r="C1353" t="str">
        <f>IF(AND(B1353&gt;='Calculation Sheet Crop 1'!$K$6,B1353&lt;='Calculation Sheet Crop 1'!$L$6),"Initial Stage",IF(AND(B1353+1&gt;'Calculation Sheet Crop 1'!$K$7,B1353&lt;='Calculation Sheet Crop 1'!$L$7),"Crop Development Phase",IF(AND(B1353+1&gt;'Calculation Sheet Crop 1'!$K$8,B1353&lt;'Calculation Sheet Crop 1'!$L$8+1),"Mid Season",IF(AND(B1353+1&gt;'Calculation Sheet Crop 1'!$K$9,B1353-1&lt;'Calculation Sheet Crop 1'!$L$9),"Late Season Stage",""))))</f>
        <v/>
      </c>
      <c r="D1353">
        <f>IF(MONTH(B1353)=1,'General Calculation'!$E$22,IF(MONTH(B1353)=2,'General Calculation'!$F$22,IF(MONTH(B1353)=3,'General Calculation'!$G$22,IF(MONTH(B1353)=4,'General Calculation'!$H$22,IF(MONTH(B1353)=5,'General Calculation'!$I$22,IF(MONTH(B1353)=6,'General Calculation'!$J$22,IF(MONTH(B1353)=7,'General Calculation'!$K$22,IF(MONTH(B1353)=8,'General Calculation'!$L$22,IF(MONTH(B1353)=9,'General Calculation'!$M$22,IF(MONTH(B1353)=10,'General Calculation'!$N$22,IF(MONTH(B1353)=11,'General Calculation'!$O$22,IF(MONTH(B1353)=12,'General Calculation'!$P$22,""))))))))))))</f>
        <v>5.3311999999999999</v>
      </c>
      <c r="E1353" t="str">
        <f>IF(C1353="Initial Stage",'Calculation Sheet Crop 1'!$M$6,IF(C1353="Crop Development Phase",'Calculation Sheet Crop 1'!$M$7,IF(C1353="Mid Season",'Calculation Sheet Crop 1'!$M$8,IF(C1353="Late Season Stage",'Calculation Sheet Crop 1'!$M$9,""))))</f>
        <v/>
      </c>
      <c r="F1353">
        <f t="shared" si="274"/>
        <v>0</v>
      </c>
      <c r="P1353">
        <f t="shared" si="275"/>
        <v>0</v>
      </c>
      <c r="Q1353">
        <f t="shared" si="276"/>
        <v>0</v>
      </c>
      <c r="R1353">
        <f t="shared" si="277"/>
        <v>0</v>
      </c>
      <c r="S1353">
        <f t="shared" si="278"/>
        <v>0</v>
      </c>
      <c r="T1353">
        <f t="shared" si="279"/>
        <v>0</v>
      </c>
      <c r="U1353">
        <f t="shared" si="280"/>
        <v>0</v>
      </c>
      <c r="V1353">
        <f t="shared" si="281"/>
        <v>0</v>
      </c>
      <c r="W1353">
        <f t="shared" si="282"/>
        <v>0</v>
      </c>
      <c r="X1353">
        <f t="shared" si="283"/>
        <v>0</v>
      </c>
      <c r="Y1353">
        <f t="shared" si="284"/>
        <v>0</v>
      </c>
      <c r="Z1353">
        <f t="shared" si="285"/>
        <v>0</v>
      </c>
      <c r="AA1353">
        <f t="shared" si="286"/>
        <v>0</v>
      </c>
    </row>
    <row r="1354" spans="2:27">
      <c r="B1354" s="3">
        <v>44083</v>
      </c>
      <c r="C1354" t="str">
        <f>IF(AND(B1354&gt;='Calculation Sheet Crop 1'!$K$6,B1354&lt;='Calculation Sheet Crop 1'!$L$6),"Initial Stage",IF(AND(B1354+1&gt;'Calculation Sheet Crop 1'!$K$7,B1354&lt;='Calculation Sheet Crop 1'!$L$7),"Crop Development Phase",IF(AND(B1354+1&gt;'Calculation Sheet Crop 1'!$K$8,B1354&lt;'Calculation Sheet Crop 1'!$L$8+1),"Mid Season",IF(AND(B1354+1&gt;'Calculation Sheet Crop 1'!$K$9,B1354-1&lt;'Calculation Sheet Crop 1'!$L$9),"Late Season Stage",""))))</f>
        <v/>
      </c>
      <c r="D1354">
        <f>IF(MONTH(B1354)=1,'General Calculation'!$E$22,IF(MONTH(B1354)=2,'General Calculation'!$F$22,IF(MONTH(B1354)=3,'General Calculation'!$G$22,IF(MONTH(B1354)=4,'General Calculation'!$H$22,IF(MONTH(B1354)=5,'General Calculation'!$I$22,IF(MONTH(B1354)=6,'General Calculation'!$J$22,IF(MONTH(B1354)=7,'General Calculation'!$K$22,IF(MONTH(B1354)=8,'General Calculation'!$L$22,IF(MONTH(B1354)=9,'General Calculation'!$M$22,IF(MONTH(B1354)=10,'General Calculation'!$N$22,IF(MONTH(B1354)=11,'General Calculation'!$O$22,IF(MONTH(B1354)=12,'General Calculation'!$P$22,""))))))))))))</f>
        <v>5.3311999999999999</v>
      </c>
      <c r="E1354" t="str">
        <f>IF(C1354="Initial Stage",'Calculation Sheet Crop 1'!$M$6,IF(C1354="Crop Development Phase",'Calculation Sheet Crop 1'!$M$7,IF(C1354="Mid Season",'Calculation Sheet Crop 1'!$M$8,IF(C1354="Late Season Stage",'Calculation Sheet Crop 1'!$M$9,""))))</f>
        <v/>
      </c>
      <c r="F1354">
        <f t="shared" si="274"/>
        <v>0</v>
      </c>
      <c r="P1354">
        <f t="shared" si="275"/>
        <v>0</v>
      </c>
      <c r="Q1354">
        <f t="shared" si="276"/>
        <v>0</v>
      </c>
      <c r="R1354">
        <f t="shared" si="277"/>
        <v>0</v>
      </c>
      <c r="S1354">
        <f t="shared" si="278"/>
        <v>0</v>
      </c>
      <c r="T1354">
        <f t="shared" si="279"/>
        <v>0</v>
      </c>
      <c r="U1354">
        <f t="shared" si="280"/>
        <v>0</v>
      </c>
      <c r="V1354">
        <f t="shared" si="281"/>
        <v>0</v>
      </c>
      <c r="W1354">
        <f t="shared" si="282"/>
        <v>0</v>
      </c>
      <c r="X1354">
        <f t="shared" si="283"/>
        <v>0</v>
      </c>
      <c r="Y1354">
        <f t="shared" si="284"/>
        <v>0</v>
      </c>
      <c r="Z1354">
        <f t="shared" si="285"/>
        <v>0</v>
      </c>
      <c r="AA1354">
        <f t="shared" si="286"/>
        <v>0</v>
      </c>
    </row>
    <row r="1355" spans="2:27">
      <c r="B1355" s="3">
        <v>44084</v>
      </c>
      <c r="C1355" t="str">
        <f>IF(AND(B1355&gt;='Calculation Sheet Crop 1'!$K$6,B1355&lt;='Calculation Sheet Crop 1'!$L$6),"Initial Stage",IF(AND(B1355+1&gt;'Calculation Sheet Crop 1'!$K$7,B1355&lt;='Calculation Sheet Crop 1'!$L$7),"Crop Development Phase",IF(AND(B1355+1&gt;'Calculation Sheet Crop 1'!$K$8,B1355&lt;'Calculation Sheet Crop 1'!$L$8+1),"Mid Season",IF(AND(B1355+1&gt;'Calculation Sheet Crop 1'!$K$9,B1355-1&lt;'Calculation Sheet Crop 1'!$L$9),"Late Season Stage",""))))</f>
        <v/>
      </c>
      <c r="D1355">
        <f>IF(MONTH(B1355)=1,'General Calculation'!$E$22,IF(MONTH(B1355)=2,'General Calculation'!$F$22,IF(MONTH(B1355)=3,'General Calculation'!$G$22,IF(MONTH(B1355)=4,'General Calculation'!$H$22,IF(MONTH(B1355)=5,'General Calculation'!$I$22,IF(MONTH(B1355)=6,'General Calculation'!$J$22,IF(MONTH(B1355)=7,'General Calculation'!$K$22,IF(MONTH(B1355)=8,'General Calculation'!$L$22,IF(MONTH(B1355)=9,'General Calculation'!$M$22,IF(MONTH(B1355)=10,'General Calculation'!$N$22,IF(MONTH(B1355)=11,'General Calculation'!$O$22,IF(MONTH(B1355)=12,'General Calculation'!$P$22,""))))))))))))</f>
        <v>5.3311999999999999</v>
      </c>
      <c r="E1355" t="str">
        <f>IF(C1355="Initial Stage",'Calculation Sheet Crop 1'!$M$6,IF(C1355="Crop Development Phase",'Calculation Sheet Crop 1'!$M$7,IF(C1355="Mid Season",'Calculation Sheet Crop 1'!$M$8,IF(C1355="Late Season Stage",'Calculation Sheet Crop 1'!$M$9,""))))</f>
        <v/>
      </c>
      <c r="F1355">
        <f t="shared" si="274"/>
        <v>0</v>
      </c>
      <c r="P1355">
        <f t="shared" si="275"/>
        <v>0</v>
      </c>
      <c r="Q1355">
        <f t="shared" si="276"/>
        <v>0</v>
      </c>
      <c r="R1355">
        <f t="shared" si="277"/>
        <v>0</v>
      </c>
      <c r="S1355">
        <f t="shared" si="278"/>
        <v>0</v>
      </c>
      <c r="T1355">
        <f t="shared" si="279"/>
        <v>0</v>
      </c>
      <c r="U1355">
        <f t="shared" si="280"/>
        <v>0</v>
      </c>
      <c r="V1355">
        <f t="shared" si="281"/>
        <v>0</v>
      </c>
      <c r="W1355">
        <f t="shared" si="282"/>
        <v>0</v>
      </c>
      <c r="X1355">
        <f t="shared" si="283"/>
        <v>0</v>
      </c>
      <c r="Y1355">
        <f t="shared" si="284"/>
        <v>0</v>
      </c>
      <c r="Z1355">
        <f t="shared" si="285"/>
        <v>0</v>
      </c>
      <c r="AA1355">
        <f t="shared" si="286"/>
        <v>0</v>
      </c>
    </row>
    <row r="1356" spans="2:27">
      <c r="B1356" s="3">
        <v>44085</v>
      </c>
      <c r="C1356" t="str">
        <f>IF(AND(B1356&gt;='Calculation Sheet Crop 1'!$K$6,B1356&lt;='Calculation Sheet Crop 1'!$L$6),"Initial Stage",IF(AND(B1356+1&gt;'Calculation Sheet Crop 1'!$K$7,B1356&lt;='Calculation Sheet Crop 1'!$L$7),"Crop Development Phase",IF(AND(B1356+1&gt;'Calculation Sheet Crop 1'!$K$8,B1356&lt;'Calculation Sheet Crop 1'!$L$8+1),"Mid Season",IF(AND(B1356+1&gt;'Calculation Sheet Crop 1'!$K$9,B1356-1&lt;'Calculation Sheet Crop 1'!$L$9),"Late Season Stage",""))))</f>
        <v/>
      </c>
      <c r="D1356">
        <f>IF(MONTH(B1356)=1,'General Calculation'!$E$22,IF(MONTH(B1356)=2,'General Calculation'!$F$22,IF(MONTH(B1356)=3,'General Calculation'!$G$22,IF(MONTH(B1356)=4,'General Calculation'!$H$22,IF(MONTH(B1356)=5,'General Calculation'!$I$22,IF(MONTH(B1356)=6,'General Calculation'!$J$22,IF(MONTH(B1356)=7,'General Calculation'!$K$22,IF(MONTH(B1356)=8,'General Calculation'!$L$22,IF(MONTH(B1356)=9,'General Calculation'!$M$22,IF(MONTH(B1356)=10,'General Calculation'!$N$22,IF(MONTH(B1356)=11,'General Calculation'!$O$22,IF(MONTH(B1356)=12,'General Calculation'!$P$22,""))))))))))))</f>
        <v>5.3311999999999999</v>
      </c>
      <c r="E1356" t="str">
        <f>IF(C1356="Initial Stage",'Calculation Sheet Crop 1'!$M$6,IF(C1356="Crop Development Phase",'Calculation Sheet Crop 1'!$M$7,IF(C1356="Mid Season",'Calculation Sheet Crop 1'!$M$8,IF(C1356="Late Season Stage",'Calculation Sheet Crop 1'!$M$9,""))))</f>
        <v/>
      </c>
      <c r="F1356">
        <f t="shared" si="274"/>
        <v>0</v>
      </c>
      <c r="P1356">
        <f t="shared" si="275"/>
        <v>0</v>
      </c>
      <c r="Q1356">
        <f t="shared" si="276"/>
        <v>0</v>
      </c>
      <c r="R1356">
        <f t="shared" si="277"/>
        <v>0</v>
      </c>
      <c r="S1356">
        <f t="shared" si="278"/>
        <v>0</v>
      </c>
      <c r="T1356">
        <f t="shared" si="279"/>
        <v>0</v>
      </c>
      <c r="U1356">
        <f t="shared" si="280"/>
        <v>0</v>
      </c>
      <c r="V1356">
        <f t="shared" si="281"/>
        <v>0</v>
      </c>
      <c r="W1356">
        <f t="shared" si="282"/>
        <v>0</v>
      </c>
      <c r="X1356">
        <f t="shared" si="283"/>
        <v>0</v>
      </c>
      <c r="Y1356">
        <f t="shared" si="284"/>
        <v>0</v>
      </c>
      <c r="Z1356">
        <f t="shared" si="285"/>
        <v>0</v>
      </c>
      <c r="AA1356">
        <f t="shared" si="286"/>
        <v>0</v>
      </c>
    </row>
    <row r="1357" spans="2:27">
      <c r="B1357" s="3">
        <v>44086</v>
      </c>
      <c r="C1357" t="str">
        <f>IF(AND(B1357&gt;='Calculation Sheet Crop 1'!$K$6,B1357&lt;='Calculation Sheet Crop 1'!$L$6),"Initial Stage",IF(AND(B1357+1&gt;'Calculation Sheet Crop 1'!$K$7,B1357&lt;='Calculation Sheet Crop 1'!$L$7),"Crop Development Phase",IF(AND(B1357+1&gt;'Calculation Sheet Crop 1'!$K$8,B1357&lt;'Calculation Sheet Crop 1'!$L$8+1),"Mid Season",IF(AND(B1357+1&gt;'Calculation Sheet Crop 1'!$K$9,B1357-1&lt;'Calculation Sheet Crop 1'!$L$9),"Late Season Stage",""))))</f>
        <v/>
      </c>
      <c r="D1357">
        <f>IF(MONTH(B1357)=1,'General Calculation'!$E$22,IF(MONTH(B1357)=2,'General Calculation'!$F$22,IF(MONTH(B1357)=3,'General Calculation'!$G$22,IF(MONTH(B1357)=4,'General Calculation'!$H$22,IF(MONTH(B1357)=5,'General Calculation'!$I$22,IF(MONTH(B1357)=6,'General Calculation'!$J$22,IF(MONTH(B1357)=7,'General Calculation'!$K$22,IF(MONTH(B1357)=8,'General Calculation'!$L$22,IF(MONTH(B1357)=9,'General Calculation'!$M$22,IF(MONTH(B1357)=10,'General Calculation'!$N$22,IF(MONTH(B1357)=11,'General Calculation'!$O$22,IF(MONTH(B1357)=12,'General Calculation'!$P$22,""))))))))))))</f>
        <v>5.3311999999999999</v>
      </c>
      <c r="E1357" t="str">
        <f>IF(C1357="Initial Stage",'Calculation Sheet Crop 1'!$M$6,IF(C1357="Crop Development Phase",'Calculation Sheet Crop 1'!$M$7,IF(C1357="Mid Season",'Calculation Sheet Crop 1'!$M$8,IF(C1357="Late Season Stage",'Calculation Sheet Crop 1'!$M$9,""))))</f>
        <v/>
      </c>
      <c r="F1357">
        <f t="shared" si="274"/>
        <v>0</v>
      </c>
      <c r="P1357">
        <f t="shared" si="275"/>
        <v>0</v>
      </c>
      <c r="Q1357">
        <f t="shared" si="276"/>
        <v>0</v>
      </c>
      <c r="R1357">
        <f t="shared" si="277"/>
        <v>0</v>
      </c>
      <c r="S1357">
        <f t="shared" si="278"/>
        <v>0</v>
      </c>
      <c r="T1357">
        <f t="shared" si="279"/>
        <v>0</v>
      </c>
      <c r="U1357">
        <f t="shared" si="280"/>
        <v>0</v>
      </c>
      <c r="V1357">
        <f t="shared" si="281"/>
        <v>0</v>
      </c>
      <c r="W1357">
        <f t="shared" si="282"/>
        <v>0</v>
      </c>
      <c r="X1357">
        <f t="shared" si="283"/>
        <v>0</v>
      </c>
      <c r="Y1357">
        <f t="shared" si="284"/>
        <v>0</v>
      </c>
      <c r="Z1357">
        <f t="shared" si="285"/>
        <v>0</v>
      </c>
      <c r="AA1357">
        <f t="shared" si="286"/>
        <v>0</v>
      </c>
    </row>
    <row r="1358" spans="2:27">
      <c r="B1358" s="3">
        <v>44087</v>
      </c>
      <c r="C1358" t="str">
        <f>IF(AND(B1358&gt;='Calculation Sheet Crop 1'!$K$6,B1358&lt;='Calculation Sheet Crop 1'!$L$6),"Initial Stage",IF(AND(B1358+1&gt;'Calculation Sheet Crop 1'!$K$7,B1358&lt;='Calculation Sheet Crop 1'!$L$7),"Crop Development Phase",IF(AND(B1358+1&gt;'Calculation Sheet Crop 1'!$K$8,B1358&lt;'Calculation Sheet Crop 1'!$L$8+1),"Mid Season",IF(AND(B1358+1&gt;'Calculation Sheet Crop 1'!$K$9,B1358-1&lt;'Calculation Sheet Crop 1'!$L$9),"Late Season Stage",""))))</f>
        <v/>
      </c>
      <c r="D1358">
        <f>IF(MONTH(B1358)=1,'General Calculation'!$E$22,IF(MONTH(B1358)=2,'General Calculation'!$F$22,IF(MONTH(B1358)=3,'General Calculation'!$G$22,IF(MONTH(B1358)=4,'General Calculation'!$H$22,IF(MONTH(B1358)=5,'General Calculation'!$I$22,IF(MONTH(B1358)=6,'General Calculation'!$J$22,IF(MONTH(B1358)=7,'General Calculation'!$K$22,IF(MONTH(B1358)=8,'General Calculation'!$L$22,IF(MONTH(B1358)=9,'General Calculation'!$M$22,IF(MONTH(B1358)=10,'General Calculation'!$N$22,IF(MONTH(B1358)=11,'General Calculation'!$O$22,IF(MONTH(B1358)=12,'General Calculation'!$P$22,""))))))))))))</f>
        <v>5.3311999999999999</v>
      </c>
      <c r="E1358" t="str">
        <f>IF(C1358="Initial Stage",'Calculation Sheet Crop 1'!$M$6,IF(C1358="Crop Development Phase",'Calculation Sheet Crop 1'!$M$7,IF(C1358="Mid Season",'Calculation Sheet Crop 1'!$M$8,IF(C1358="Late Season Stage",'Calculation Sheet Crop 1'!$M$9,""))))</f>
        <v/>
      </c>
      <c r="F1358">
        <f t="shared" si="274"/>
        <v>0</v>
      </c>
      <c r="P1358">
        <f t="shared" si="275"/>
        <v>0</v>
      </c>
      <c r="Q1358">
        <f t="shared" si="276"/>
        <v>0</v>
      </c>
      <c r="R1358">
        <f t="shared" si="277"/>
        <v>0</v>
      </c>
      <c r="S1358">
        <f t="shared" si="278"/>
        <v>0</v>
      </c>
      <c r="T1358">
        <f t="shared" si="279"/>
        <v>0</v>
      </c>
      <c r="U1358">
        <f t="shared" si="280"/>
        <v>0</v>
      </c>
      <c r="V1358">
        <f t="shared" si="281"/>
        <v>0</v>
      </c>
      <c r="W1358">
        <f t="shared" si="282"/>
        <v>0</v>
      </c>
      <c r="X1358">
        <f t="shared" si="283"/>
        <v>0</v>
      </c>
      <c r="Y1358">
        <f t="shared" si="284"/>
        <v>0</v>
      </c>
      <c r="Z1358">
        <f t="shared" si="285"/>
        <v>0</v>
      </c>
      <c r="AA1358">
        <f t="shared" si="286"/>
        <v>0</v>
      </c>
    </row>
    <row r="1359" spans="2:27">
      <c r="B1359" s="3">
        <v>44088</v>
      </c>
      <c r="C1359" t="str">
        <f>IF(AND(B1359&gt;='Calculation Sheet Crop 1'!$K$6,B1359&lt;='Calculation Sheet Crop 1'!$L$6),"Initial Stage",IF(AND(B1359+1&gt;'Calculation Sheet Crop 1'!$K$7,B1359&lt;='Calculation Sheet Crop 1'!$L$7),"Crop Development Phase",IF(AND(B1359+1&gt;'Calculation Sheet Crop 1'!$K$8,B1359&lt;'Calculation Sheet Crop 1'!$L$8+1),"Mid Season",IF(AND(B1359+1&gt;'Calculation Sheet Crop 1'!$K$9,B1359-1&lt;'Calculation Sheet Crop 1'!$L$9),"Late Season Stage",""))))</f>
        <v/>
      </c>
      <c r="D1359">
        <f>IF(MONTH(B1359)=1,'General Calculation'!$E$22,IF(MONTH(B1359)=2,'General Calculation'!$F$22,IF(MONTH(B1359)=3,'General Calculation'!$G$22,IF(MONTH(B1359)=4,'General Calculation'!$H$22,IF(MONTH(B1359)=5,'General Calculation'!$I$22,IF(MONTH(B1359)=6,'General Calculation'!$J$22,IF(MONTH(B1359)=7,'General Calculation'!$K$22,IF(MONTH(B1359)=8,'General Calculation'!$L$22,IF(MONTH(B1359)=9,'General Calculation'!$M$22,IF(MONTH(B1359)=10,'General Calculation'!$N$22,IF(MONTH(B1359)=11,'General Calculation'!$O$22,IF(MONTH(B1359)=12,'General Calculation'!$P$22,""))))))))))))</f>
        <v>5.3311999999999999</v>
      </c>
      <c r="E1359" t="str">
        <f>IF(C1359="Initial Stage",'Calculation Sheet Crop 1'!$M$6,IF(C1359="Crop Development Phase",'Calculation Sheet Crop 1'!$M$7,IF(C1359="Mid Season",'Calculation Sheet Crop 1'!$M$8,IF(C1359="Late Season Stage",'Calculation Sheet Crop 1'!$M$9,""))))</f>
        <v/>
      </c>
      <c r="F1359">
        <f t="shared" si="274"/>
        <v>0</v>
      </c>
      <c r="P1359">
        <f t="shared" si="275"/>
        <v>0</v>
      </c>
      <c r="Q1359">
        <f t="shared" si="276"/>
        <v>0</v>
      </c>
      <c r="R1359">
        <f t="shared" si="277"/>
        <v>0</v>
      </c>
      <c r="S1359">
        <f t="shared" si="278"/>
        <v>0</v>
      </c>
      <c r="T1359">
        <f t="shared" si="279"/>
        <v>0</v>
      </c>
      <c r="U1359">
        <f t="shared" si="280"/>
        <v>0</v>
      </c>
      <c r="V1359">
        <f t="shared" si="281"/>
        <v>0</v>
      </c>
      <c r="W1359">
        <f t="shared" si="282"/>
        <v>0</v>
      </c>
      <c r="X1359">
        <f t="shared" si="283"/>
        <v>0</v>
      </c>
      <c r="Y1359">
        <f t="shared" si="284"/>
        <v>0</v>
      </c>
      <c r="Z1359">
        <f t="shared" si="285"/>
        <v>0</v>
      </c>
      <c r="AA1359">
        <f t="shared" si="286"/>
        <v>0</v>
      </c>
    </row>
    <row r="1360" spans="2:27">
      <c r="B1360" s="3">
        <v>44089</v>
      </c>
      <c r="C1360" t="str">
        <f>IF(AND(B1360&gt;='Calculation Sheet Crop 1'!$K$6,B1360&lt;='Calculation Sheet Crop 1'!$L$6),"Initial Stage",IF(AND(B1360+1&gt;'Calculation Sheet Crop 1'!$K$7,B1360&lt;='Calculation Sheet Crop 1'!$L$7),"Crop Development Phase",IF(AND(B1360+1&gt;'Calculation Sheet Crop 1'!$K$8,B1360&lt;'Calculation Sheet Crop 1'!$L$8+1),"Mid Season",IF(AND(B1360+1&gt;'Calculation Sheet Crop 1'!$K$9,B1360-1&lt;'Calculation Sheet Crop 1'!$L$9),"Late Season Stage",""))))</f>
        <v/>
      </c>
      <c r="D1360">
        <f>IF(MONTH(B1360)=1,'General Calculation'!$E$22,IF(MONTH(B1360)=2,'General Calculation'!$F$22,IF(MONTH(B1360)=3,'General Calculation'!$G$22,IF(MONTH(B1360)=4,'General Calculation'!$H$22,IF(MONTH(B1360)=5,'General Calculation'!$I$22,IF(MONTH(B1360)=6,'General Calculation'!$J$22,IF(MONTH(B1360)=7,'General Calculation'!$K$22,IF(MONTH(B1360)=8,'General Calculation'!$L$22,IF(MONTH(B1360)=9,'General Calculation'!$M$22,IF(MONTH(B1360)=10,'General Calculation'!$N$22,IF(MONTH(B1360)=11,'General Calculation'!$O$22,IF(MONTH(B1360)=12,'General Calculation'!$P$22,""))))))))))))</f>
        <v>5.3311999999999999</v>
      </c>
      <c r="E1360" t="str">
        <f>IF(C1360="Initial Stage",'Calculation Sheet Crop 1'!$M$6,IF(C1360="Crop Development Phase",'Calculation Sheet Crop 1'!$M$7,IF(C1360="Mid Season",'Calculation Sheet Crop 1'!$M$8,IF(C1360="Late Season Stage",'Calculation Sheet Crop 1'!$M$9,""))))</f>
        <v/>
      </c>
      <c r="F1360">
        <f t="shared" si="274"/>
        <v>0</v>
      </c>
      <c r="P1360">
        <f t="shared" si="275"/>
        <v>0</v>
      </c>
      <c r="Q1360">
        <f t="shared" si="276"/>
        <v>0</v>
      </c>
      <c r="R1360">
        <f t="shared" si="277"/>
        <v>0</v>
      </c>
      <c r="S1360">
        <f t="shared" si="278"/>
        <v>0</v>
      </c>
      <c r="T1360">
        <f t="shared" si="279"/>
        <v>0</v>
      </c>
      <c r="U1360">
        <f t="shared" si="280"/>
        <v>0</v>
      </c>
      <c r="V1360">
        <f t="shared" si="281"/>
        <v>0</v>
      </c>
      <c r="W1360">
        <f t="shared" si="282"/>
        <v>0</v>
      </c>
      <c r="X1360">
        <f t="shared" si="283"/>
        <v>0</v>
      </c>
      <c r="Y1360">
        <f t="shared" si="284"/>
        <v>0</v>
      </c>
      <c r="Z1360">
        <f t="shared" si="285"/>
        <v>0</v>
      </c>
      <c r="AA1360">
        <f t="shared" si="286"/>
        <v>0</v>
      </c>
    </row>
    <row r="1361" spans="2:27">
      <c r="B1361" s="3">
        <v>44090</v>
      </c>
      <c r="C1361" t="str">
        <f>IF(AND(B1361&gt;='Calculation Sheet Crop 1'!$K$6,B1361&lt;='Calculation Sheet Crop 1'!$L$6),"Initial Stage",IF(AND(B1361+1&gt;'Calculation Sheet Crop 1'!$K$7,B1361&lt;='Calculation Sheet Crop 1'!$L$7),"Crop Development Phase",IF(AND(B1361+1&gt;'Calculation Sheet Crop 1'!$K$8,B1361&lt;'Calculation Sheet Crop 1'!$L$8+1),"Mid Season",IF(AND(B1361+1&gt;'Calculation Sheet Crop 1'!$K$9,B1361-1&lt;'Calculation Sheet Crop 1'!$L$9),"Late Season Stage",""))))</f>
        <v/>
      </c>
      <c r="D1361">
        <f>IF(MONTH(B1361)=1,'General Calculation'!$E$22,IF(MONTH(B1361)=2,'General Calculation'!$F$22,IF(MONTH(B1361)=3,'General Calculation'!$G$22,IF(MONTH(B1361)=4,'General Calculation'!$H$22,IF(MONTH(B1361)=5,'General Calculation'!$I$22,IF(MONTH(B1361)=6,'General Calculation'!$J$22,IF(MONTH(B1361)=7,'General Calculation'!$K$22,IF(MONTH(B1361)=8,'General Calculation'!$L$22,IF(MONTH(B1361)=9,'General Calculation'!$M$22,IF(MONTH(B1361)=10,'General Calculation'!$N$22,IF(MONTH(B1361)=11,'General Calculation'!$O$22,IF(MONTH(B1361)=12,'General Calculation'!$P$22,""))))))))))))</f>
        <v>5.3311999999999999</v>
      </c>
      <c r="E1361" t="str">
        <f>IF(C1361="Initial Stage",'Calculation Sheet Crop 1'!$M$6,IF(C1361="Crop Development Phase",'Calculation Sheet Crop 1'!$M$7,IF(C1361="Mid Season",'Calculation Sheet Crop 1'!$M$8,IF(C1361="Late Season Stage",'Calculation Sheet Crop 1'!$M$9,""))))</f>
        <v/>
      </c>
      <c r="F1361">
        <f t="shared" si="274"/>
        <v>0</v>
      </c>
      <c r="P1361">
        <f t="shared" si="275"/>
        <v>0</v>
      </c>
      <c r="Q1361">
        <f t="shared" si="276"/>
        <v>0</v>
      </c>
      <c r="R1361">
        <f t="shared" si="277"/>
        <v>0</v>
      </c>
      <c r="S1361">
        <f t="shared" si="278"/>
        <v>0</v>
      </c>
      <c r="T1361">
        <f t="shared" si="279"/>
        <v>0</v>
      </c>
      <c r="U1361">
        <f t="shared" si="280"/>
        <v>0</v>
      </c>
      <c r="V1361">
        <f t="shared" si="281"/>
        <v>0</v>
      </c>
      <c r="W1361">
        <f t="shared" si="282"/>
        <v>0</v>
      </c>
      <c r="X1361">
        <f t="shared" si="283"/>
        <v>0</v>
      </c>
      <c r="Y1361">
        <f t="shared" si="284"/>
        <v>0</v>
      </c>
      <c r="Z1361">
        <f t="shared" si="285"/>
        <v>0</v>
      </c>
      <c r="AA1361">
        <f t="shared" si="286"/>
        <v>0</v>
      </c>
    </row>
    <row r="1362" spans="2:27">
      <c r="B1362" s="3">
        <v>44091</v>
      </c>
      <c r="C1362" t="str">
        <f>IF(AND(B1362&gt;='Calculation Sheet Crop 1'!$K$6,B1362&lt;='Calculation Sheet Crop 1'!$L$6),"Initial Stage",IF(AND(B1362+1&gt;'Calculation Sheet Crop 1'!$K$7,B1362&lt;='Calculation Sheet Crop 1'!$L$7),"Crop Development Phase",IF(AND(B1362+1&gt;'Calculation Sheet Crop 1'!$K$8,B1362&lt;'Calculation Sheet Crop 1'!$L$8+1),"Mid Season",IF(AND(B1362+1&gt;'Calculation Sheet Crop 1'!$K$9,B1362-1&lt;'Calculation Sheet Crop 1'!$L$9),"Late Season Stage",""))))</f>
        <v/>
      </c>
      <c r="D1362">
        <f>IF(MONTH(B1362)=1,'General Calculation'!$E$22,IF(MONTH(B1362)=2,'General Calculation'!$F$22,IF(MONTH(B1362)=3,'General Calculation'!$G$22,IF(MONTH(B1362)=4,'General Calculation'!$H$22,IF(MONTH(B1362)=5,'General Calculation'!$I$22,IF(MONTH(B1362)=6,'General Calculation'!$J$22,IF(MONTH(B1362)=7,'General Calculation'!$K$22,IF(MONTH(B1362)=8,'General Calculation'!$L$22,IF(MONTH(B1362)=9,'General Calculation'!$M$22,IF(MONTH(B1362)=10,'General Calculation'!$N$22,IF(MONTH(B1362)=11,'General Calculation'!$O$22,IF(MONTH(B1362)=12,'General Calculation'!$P$22,""))))))))))))</f>
        <v>5.3311999999999999</v>
      </c>
      <c r="E1362" t="str">
        <f>IF(C1362="Initial Stage",'Calculation Sheet Crop 1'!$M$6,IF(C1362="Crop Development Phase",'Calculation Sheet Crop 1'!$M$7,IF(C1362="Mid Season",'Calculation Sheet Crop 1'!$M$8,IF(C1362="Late Season Stage",'Calculation Sheet Crop 1'!$M$9,""))))</f>
        <v/>
      </c>
      <c r="F1362">
        <f t="shared" si="274"/>
        <v>0</v>
      </c>
      <c r="P1362">
        <f t="shared" si="275"/>
        <v>0</v>
      </c>
      <c r="Q1362">
        <f t="shared" si="276"/>
        <v>0</v>
      </c>
      <c r="R1362">
        <f t="shared" si="277"/>
        <v>0</v>
      </c>
      <c r="S1362">
        <f t="shared" si="278"/>
        <v>0</v>
      </c>
      <c r="T1362">
        <f t="shared" si="279"/>
        <v>0</v>
      </c>
      <c r="U1362">
        <f t="shared" si="280"/>
        <v>0</v>
      </c>
      <c r="V1362">
        <f t="shared" si="281"/>
        <v>0</v>
      </c>
      <c r="W1362">
        <f t="shared" si="282"/>
        <v>0</v>
      </c>
      <c r="X1362">
        <f t="shared" si="283"/>
        <v>0</v>
      </c>
      <c r="Y1362">
        <f t="shared" si="284"/>
        <v>0</v>
      </c>
      <c r="Z1362">
        <f t="shared" si="285"/>
        <v>0</v>
      </c>
      <c r="AA1362">
        <f t="shared" si="286"/>
        <v>0</v>
      </c>
    </row>
    <row r="1363" spans="2:27">
      <c r="B1363" s="3">
        <v>44092</v>
      </c>
      <c r="C1363" t="str">
        <f>IF(AND(B1363&gt;='Calculation Sheet Crop 1'!$K$6,B1363&lt;='Calculation Sheet Crop 1'!$L$6),"Initial Stage",IF(AND(B1363+1&gt;'Calculation Sheet Crop 1'!$K$7,B1363&lt;='Calculation Sheet Crop 1'!$L$7),"Crop Development Phase",IF(AND(B1363+1&gt;'Calculation Sheet Crop 1'!$K$8,B1363&lt;'Calculation Sheet Crop 1'!$L$8+1),"Mid Season",IF(AND(B1363+1&gt;'Calculation Sheet Crop 1'!$K$9,B1363-1&lt;'Calculation Sheet Crop 1'!$L$9),"Late Season Stage",""))))</f>
        <v/>
      </c>
      <c r="D1363">
        <f>IF(MONTH(B1363)=1,'General Calculation'!$E$22,IF(MONTH(B1363)=2,'General Calculation'!$F$22,IF(MONTH(B1363)=3,'General Calculation'!$G$22,IF(MONTH(B1363)=4,'General Calculation'!$H$22,IF(MONTH(B1363)=5,'General Calculation'!$I$22,IF(MONTH(B1363)=6,'General Calculation'!$J$22,IF(MONTH(B1363)=7,'General Calculation'!$K$22,IF(MONTH(B1363)=8,'General Calculation'!$L$22,IF(MONTH(B1363)=9,'General Calculation'!$M$22,IF(MONTH(B1363)=10,'General Calculation'!$N$22,IF(MONTH(B1363)=11,'General Calculation'!$O$22,IF(MONTH(B1363)=12,'General Calculation'!$P$22,""))))))))))))</f>
        <v>5.3311999999999999</v>
      </c>
      <c r="E1363" t="str">
        <f>IF(C1363="Initial Stage",'Calculation Sheet Crop 1'!$M$6,IF(C1363="Crop Development Phase",'Calculation Sheet Crop 1'!$M$7,IF(C1363="Mid Season",'Calculation Sheet Crop 1'!$M$8,IF(C1363="Late Season Stage",'Calculation Sheet Crop 1'!$M$9,""))))</f>
        <v/>
      </c>
      <c r="F1363">
        <f t="shared" si="274"/>
        <v>0</v>
      </c>
      <c r="P1363">
        <f t="shared" si="275"/>
        <v>0</v>
      </c>
      <c r="Q1363">
        <f t="shared" si="276"/>
        <v>0</v>
      </c>
      <c r="R1363">
        <f t="shared" si="277"/>
        <v>0</v>
      </c>
      <c r="S1363">
        <f t="shared" si="278"/>
        <v>0</v>
      </c>
      <c r="T1363">
        <f t="shared" si="279"/>
        <v>0</v>
      </c>
      <c r="U1363">
        <f t="shared" si="280"/>
        <v>0</v>
      </c>
      <c r="V1363">
        <f t="shared" si="281"/>
        <v>0</v>
      </c>
      <c r="W1363">
        <f t="shared" si="282"/>
        <v>0</v>
      </c>
      <c r="X1363">
        <f t="shared" si="283"/>
        <v>0</v>
      </c>
      <c r="Y1363">
        <f t="shared" si="284"/>
        <v>0</v>
      </c>
      <c r="Z1363">
        <f t="shared" si="285"/>
        <v>0</v>
      </c>
      <c r="AA1363">
        <f t="shared" si="286"/>
        <v>0</v>
      </c>
    </row>
    <row r="1364" spans="2:27">
      <c r="B1364" s="3">
        <v>44093</v>
      </c>
      <c r="C1364" t="str">
        <f>IF(AND(B1364&gt;='Calculation Sheet Crop 1'!$K$6,B1364&lt;='Calculation Sheet Crop 1'!$L$6),"Initial Stage",IF(AND(B1364+1&gt;'Calculation Sheet Crop 1'!$K$7,B1364&lt;='Calculation Sheet Crop 1'!$L$7),"Crop Development Phase",IF(AND(B1364+1&gt;'Calculation Sheet Crop 1'!$K$8,B1364&lt;'Calculation Sheet Crop 1'!$L$8+1),"Mid Season",IF(AND(B1364+1&gt;'Calculation Sheet Crop 1'!$K$9,B1364-1&lt;'Calculation Sheet Crop 1'!$L$9),"Late Season Stage",""))))</f>
        <v/>
      </c>
      <c r="D1364">
        <f>IF(MONTH(B1364)=1,'General Calculation'!$E$22,IF(MONTH(B1364)=2,'General Calculation'!$F$22,IF(MONTH(B1364)=3,'General Calculation'!$G$22,IF(MONTH(B1364)=4,'General Calculation'!$H$22,IF(MONTH(B1364)=5,'General Calculation'!$I$22,IF(MONTH(B1364)=6,'General Calculation'!$J$22,IF(MONTH(B1364)=7,'General Calculation'!$K$22,IF(MONTH(B1364)=8,'General Calculation'!$L$22,IF(MONTH(B1364)=9,'General Calculation'!$M$22,IF(MONTH(B1364)=10,'General Calculation'!$N$22,IF(MONTH(B1364)=11,'General Calculation'!$O$22,IF(MONTH(B1364)=12,'General Calculation'!$P$22,""))))))))))))</f>
        <v>5.3311999999999999</v>
      </c>
      <c r="E1364" t="str">
        <f>IF(C1364="Initial Stage",'Calculation Sheet Crop 1'!$M$6,IF(C1364="Crop Development Phase",'Calculation Sheet Crop 1'!$M$7,IF(C1364="Mid Season",'Calculation Sheet Crop 1'!$M$8,IF(C1364="Late Season Stage",'Calculation Sheet Crop 1'!$M$9,""))))</f>
        <v/>
      </c>
      <c r="F1364">
        <f t="shared" si="274"/>
        <v>0</v>
      </c>
      <c r="P1364">
        <f t="shared" si="275"/>
        <v>0</v>
      </c>
      <c r="Q1364">
        <f t="shared" si="276"/>
        <v>0</v>
      </c>
      <c r="R1364">
        <f t="shared" si="277"/>
        <v>0</v>
      </c>
      <c r="S1364">
        <f t="shared" si="278"/>
        <v>0</v>
      </c>
      <c r="T1364">
        <f t="shared" si="279"/>
        <v>0</v>
      </c>
      <c r="U1364">
        <f t="shared" si="280"/>
        <v>0</v>
      </c>
      <c r="V1364">
        <f t="shared" si="281"/>
        <v>0</v>
      </c>
      <c r="W1364">
        <f t="shared" si="282"/>
        <v>0</v>
      </c>
      <c r="X1364">
        <f t="shared" si="283"/>
        <v>0</v>
      </c>
      <c r="Y1364">
        <f t="shared" si="284"/>
        <v>0</v>
      </c>
      <c r="Z1364">
        <f t="shared" si="285"/>
        <v>0</v>
      </c>
      <c r="AA1364">
        <f t="shared" si="286"/>
        <v>0</v>
      </c>
    </row>
    <row r="1365" spans="2:27">
      <c r="B1365" s="3">
        <v>44094</v>
      </c>
      <c r="C1365" t="str">
        <f>IF(AND(B1365&gt;='Calculation Sheet Crop 1'!$K$6,B1365&lt;='Calculation Sheet Crop 1'!$L$6),"Initial Stage",IF(AND(B1365+1&gt;'Calculation Sheet Crop 1'!$K$7,B1365&lt;='Calculation Sheet Crop 1'!$L$7),"Crop Development Phase",IF(AND(B1365+1&gt;'Calculation Sheet Crop 1'!$K$8,B1365&lt;'Calculation Sheet Crop 1'!$L$8+1),"Mid Season",IF(AND(B1365+1&gt;'Calculation Sheet Crop 1'!$K$9,B1365-1&lt;'Calculation Sheet Crop 1'!$L$9),"Late Season Stage",""))))</f>
        <v/>
      </c>
      <c r="D1365">
        <f>IF(MONTH(B1365)=1,'General Calculation'!$E$22,IF(MONTH(B1365)=2,'General Calculation'!$F$22,IF(MONTH(B1365)=3,'General Calculation'!$G$22,IF(MONTH(B1365)=4,'General Calculation'!$H$22,IF(MONTH(B1365)=5,'General Calculation'!$I$22,IF(MONTH(B1365)=6,'General Calculation'!$J$22,IF(MONTH(B1365)=7,'General Calculation'!$K$22,IF(MONTH(B1365)=8,'General Calculation'!$L$22,IF(MONTH(B1365)=9,'General Calculation'!$M$22,IF(MONTH(B1365)=10,'General Calculation'!$N$22,IF(MONTH(B1365)=11,'General Calculation'!$O$22,IF(MONTH(B1365)=12,'General Calculation'!$P$22,""))))))))))))</f>
        <v>5.3311999999999999</v>
      </c>
      <c r="E1365" t="str">
        <f>IF(C1365="Initial Stage",'Calculation Sheet Crop 1'!$M$6,IF(C1365="Crop Development Phase",'Calculation Sheet Crop 1'!$M$7,IF(C1365="Mid Season",'Calculation Sheet Crop 1'!$M$8,IF(C1365="Late Season Stage",'Calculation Sheet Crop 1'!$M$9,""))))</f>
        <v/>
      </c>
      <c r="F1365">
        <f t="shared" si="274"/>
        <v>0</v>
      </c>
      <c r="P1365">
        <f t="shared" si="275"/>
        <v>0</v>
      </c>
      <c r="Q1365">
        <f t="shared" si="276"/>
        <v>0</v>
      </c>
      <c r="R1365">
        <f t="shared" si="277"/>
        <v>0</v>
      </c>
      <c r="S1365">
        <f t="shared" si="278"/>
        <v>0</v>
      </c>
      <c r="T1365">
        <f t="shared" si="279"/>
        <v>0</v>
      </c>
      <c r="U1365">
        <f t="shared" si="280"/>
        <v>0</v>
      </c>
      <c r="V1365">
        <f t="shared" si="281"/>
        <v>0</v>
      </c>
      <c r="W1365">
        <f t="shared" si="282"/>
        <v>0</v>
      </c>
      <c r="X1365">
        <f t="shared" si="283"/>
        <v>0</v>
      </c>
      <c r="Y1365">
        <f t="shared" si="284"/>
        <v>0</v>
      </c>
      <c r="Z1365">
        <f t="shared" si="285"/>
        <v>0</v>
      </c>
      <c r="AA1365">
        <f t="shared" si="286"/>
        <v>0</v>
      </c>
    </row>
    <row r="1366" spans="2:27">
      <c r="B1366" s="3">
        <v>44095</v>
      </c>
      <c r="C1366" t="str">
        <f>IF(AND(B1366&gt;='Calculation Sheet Crop 1'!$K$6,B1366&lt;='Calculation Sheet Crop 1'!$L$6),"Initial Stage",IF(AND(B1366+1&gt;'Calculation Sheet Crop 1'!$K$7,B1366&lt;='Calculation Sheet Crop 1'!$L$7),"Crop Development Phase",IF(AND(B1366+1&gt;'Calculation Sheet Crop 1'!$K$8,B1366&lt;'Calculation Sheet Crop 1'!$L$8+1),"Mid Season",IF(AND(B1366+1&gt;'Calculation Sheet Crop 1'!$K$9,B1366-1&lt;'Calculation Sheet Crop 1'!$L$9),"Late Season Stage",""))))</f>
        <v/>
      </c>
      <c r="D1366">
        <f>IF(MONTH(B1366)=1,'General Calculation'!$E$22,IF(MONTH(B1366)=2,'General Calculation'!$F$22,IF(MONTH(B1366)=3,'General Calculation'!$G$22,IF(MONTH(B1366)=4,'General Calculation'!$H$22,IF(MONTH(B1366)=5,'General Calculation'!$I$22,IF(MONTH(B1366)=6,'General Calculation'!$J$22,IF(MONTH(B1366)=7,'General Calculation'!$K$22,IF(MONTH(B1366)=8,'General Calculation'!$L$22,IF(MONTH(B1366)=9,'General Calculation'!$M$22,IF(MONTH(B1366)=10,'General Calculation'!$N$22,IF(MONTH(B1366)=11,'General Calculation'!$O$22,IF(MONTH(B1366)=12,'General Calculation'!$P$22,""))))))))))))</f>
        <v>5.3311999999999999</v>
      </c>
      <c r="E1366" t="str">
        <f>IF(C1366="Initial Stage",'Calculation Sheet Crop 1'!$M$6,IF(C1366="Crop Development Phase",'Calculation Sheet Crop 1'!$M$7,IF(C1366="Mid Season",'Calculation Sheet Crop 1'!$M$8,IF(C1366="Late Season Stage",'Calculation Sheet Crop 1'!$M$9,""))))</f>
        <v/>
      </c>
      <c r="F1366">
        <f t="shared" si="274"/>
        <v>0</v>
      </c>
      <c r="P1366">
        <f t="shared" si="275"/>
        <v>0</v>
      </c>
      <c r="Q1366">
        <f t="shared" si="276"/>
        <v>0</v>
      </c>
      <c r="R1366">
        <f t="shared" si="277"/>
        <v>0</v>
      </c>
      <c r="S1366">
        <f t="shared" si="278"/>
        <v>0</v>
      </c>
      <c r="T1366">
        <f t="shared" si="279"/>
        <v>0</v>
      </c>
      <c r="U1366">
        <f t="shared" si="280"/>
        <v>0</v>
      </c>
      <c r="V1366">
        <f t="shared" si="281"/>
        <v>0</v>
      </c>
      <c r="W1366">
        <f t="shared" si="282"/>
        <v>0</v>
      </c>
      <c r="X1366">
        <f t="shared" si="283"/>
        <v>0</v>
      </c>
      <c r="Y1366">
        <f t="shared" si="284"/>
        <v>0</v>
      </c>
      <c r="Z1366">
        <f t="shared" si="285"/>
        <v>0</v>
      </c>
      <c r="AA1366">
        <f t="shared" si="286"/>
        <v>0</v>
      </c>
    </row>
    <row r="1367" spans="2:27">
      <c r="B1367" s="3">
        <v>44096</v>
      </c>
      <c r="C1367" t="str">
        <f>IF(AND(B1367&gt;='Calculation Sheet Crop 1'!$K$6,B1367&lt;='Calculation Sheet Crop 1'!$L$6),"Initial Stage",IF(AND(B1367+1&gt;'Calculation Sheet Crop 1'!$K$7,B1367&lt;='Calculation Sheet Crop 1'!$L$7),"Crop Development Phase",IF(AND(B1367+1&gt;'Calculation Sheet Crop 1'!$K$8,B1367&lt;'Calculation Sheet Crop 1'!$L$8+1),"Mid Season",IF(AND(B1367+1&gt;'Calculation Sheet Crop 1'!$K$9,B1367-1&lt;'Calculation Sheet Crop 1'!$L$9),"Late Season Stage",""))))</f>
        <v/>
      </c>
      <c r="D1367">
        <f>IF(MONTH(B1367)=1,'General Calculation'!$E$22,IF(MONTH(B1367)=2,'General Calculation'!$F$22,IF(MONTH(B1367)=3,'General Calculation'!$G$22,IF(MONTH(B1367)=4,'General Calculation'!$H$22,IF(MONTH(B1367)=5,'General Calculation'!$I$22,IF(MONTH(B1367)=6,'General Calculation'!$J$22,IF(MONTH(B1367)=7,'General Calculation'!$K$22,IF(MONTH(B1367)=8,'General Calculation'!$L$22,IF(MONTH(B1367)=9,'General Calculation'!$M$22,IF(MONTH(B1367)=10,'General Calculation'!$N$22,IF(MONTH(B1367)=11,'General Calculation'!$O$22,IF(MONTH(B1367)=12,'General Calculation'!$P$22,""))))))))))))</f>
        <v>5.3311999999999999</v>
      </c>
      <c r="E1367" t="str">
        <f>IF(C1367="Initial Stage",'Calculation Sheet Crop 1'!$M$6,IF(C1367="Crop Development Phase",'Calculation Sheet Crop 1'!$M$7,IF(C1367="Mid Season",'Calculation Sheet Crop 1'!$M$8,IF(C1367="Late Season Stage",'Calculation Sheet Crop 1'!$M$9,""))))</f>
        <v/>
      </c>
      <c r="F1367">
        <f t="shared" si="274"/>
        <v>0</v>
      </c>
      <c r="P1367">
        <f t="shared" si="275"/>
        <v>0</v>
      </c>
      <c r="Q1367">
        <f t="shared" si="276"/>
        <v>0</v>
      </c>
      <c r="R1367">
        <f t="shared" si="277"/>
        <v>0</v>
      </c>
      <c r="S1367">
        <f t="shared" si="278"/>
        <v>0</v>
      </c>
      <c r="T1367">
        <f t="shared" si="279"/>
        <v>0</v>
      </c>
      <c r="U1367">
        <f t="shared" si="280"/>
        <v>0</v>
      </c>
      <c r="V1367">
        <f t="shared" si="281"/>
        <v>0</v>
      </c>
      <c r="W1367">
        <f t="shared" si="282"/>
        <v>0</v>
      </c>
      <c r="X1367">
        <f t="shared" si="283"/>
        <v>0</v>
      </c>
      <c r="Y1367">
        <f t="shared" si="284"/>
        <v>0</v>
      </c>
      <c r="Z1367">
        <f t="shared" si="285"/>
        <v>0</v>
      </c>
      <c r="AA1367">
        <f t="shared" si="286"/>
        <v>0</v>
      </c>
    </row>
    <row r="1368" spans="2:27">
      <c r="B1368" s="3">
        <v>44097</v>
      </c>
      <c r="C1368" t="str">
        <f>IF(AND(B1368&gt;='Calculation Sheet Crop 1'!$K$6,B1368&lt;='Calculation Sheet Crop 1'!$L$6),"Initial Stage",IF(AND(B1368+1&gt;'Calculation Sheet Crop 1'!$K$7,B1368&lt;='Calculation Sheet Crop 1'!$L$7),"Crop Development Phase",IF(AND(B1368+1&gt;'Calculation Sheet Crop 1'!$K$8,B1368&lt;'Calculation Sheet Crop 1'!$L$8+1),"Mid Season",IF(AND(B1368+1&gt;'Calculation Sheet Crop 1'!$K$9,B1368-1&lt;'Calculation Sheet Crop 1'!$L$9),"Late Season Stage",""))))</f>
        <v/>
      </c>
      <c r="D1368">
        <f>IF(MONTH(B1368)=1,'General Calculation'!$E$22,IF(MONTH(B1368)=2,'General Calculation'!$F$22,IF(MONTH(B1368)=3,'General Calculation'!$G$22,IF(MONTH(B1368)=4,'General Calculation'!$H$22,IF(MONTH(B1368)=5,'General Calculation'!$I$22,IF(MONTH(B1368)=6,'General Calculation'!$J$22,IF(MONTH(B1368)=7,'General Calculation'!$K$22,IF(MONTH(B1368)=8,'General Calculation'!$L$22,IF(MONTH(B1368)=9,'General Calculation'!$M$22,IF(MONTH(B1368)=10,'General Calculation'!$N$22,IF(MONTH(B1368)=11,'General Calculation'!$O$22,IF(MONTH(B1368)=12,'General Calculation'!$P$22,""))))))))))))</f>
        <v>5.3311999999999999</v>
      </c>
      <c r="E1368" t="str">
        <f>IF(C1368="Initial Stage",'Calculation Sheet Crop 1'!$M$6,IF(C1368="Crop Development Phase",'Calculation Sheet Crop 1'!$M$7,IF(C1368="Mid Season",'Calculation Sheet Crop 1'!$M$8,IF(C1368="Late Season Stage",'Calculation Sheet Crop 1'!$M$9,""))))</f>
        <v/>
      </c>
      <c r="F1368">
        <f t="shared" si="274"/>
        <v>0</v>
      </c>
      <c r="P1368">
        <f t="shared" si="275"/>
        <v>0</v>
      </c>
      <c r="Q1368">
        <f t="shared" si="276"/>
        <v>0</v>
      </c>
      <c r="R1368">
        <f t="shared" si="277"/>
        <v>0</v>
      </c>
      <c r="S1368">
        <f t="shared" si="278"/>
        <v>0</v>
      </c>
      <c r="T1368">
        <f t="shared" si="279"/>
        <v>0</v>
      </c>
      <c r="U1368">
        <f t="shared" si="280"/>
        <v>0</v>
      </c>
      <c r="V1368">
        <f t="shared" si="281"/>
        <v>0</v>
      </c>
      <c r="W1368">
        <f t="shared" si="282"/>
        <v>0</v>
      </c>
      <c r="X1368">
        <f t="shared" si="283"/>
        <v>0</v>
      </c>
      <c r="Y1368">
        <f t="shared" si="284"/>
        <v>0</v>
      </c>
      <c r="Z1368">
        <f t="shared" si="285"/>
        <v>0</v>
      </c>
      <c r="AA1368">
        <f t="shared" si="286"/>
        <v>0</v>
      </c>
    </row>
    <row r="1369" spans="2:27">
      <c r="B1369" s="3">
        <v>44098</v>
      </c>
      <c r="C1369" t="str">
        <f>IF(AND(B1369&gt;='Calculation Sheet Crop 1'!$K$6,B1369&lt;='Calculation Sheet Crop 1'!$L$6),"Initial Stage",IF(AND(B1369+1&gt;'Calculation Sheet Crop 1'!$K$7,B1369&lt;='Calculation Sheet Crop 1'!$L$7),"Crop Development Phase",IF(AND(B1369+1&gt;'Calculation Sheet Crop 1'!$K$8,B1369&lt;'Calculation Sheet Crop 1'!$L$8+1),"Mid Season",IF(AND(B1369+1&gt;'Calculation Sheet Crop 1'!$K$9,B1369-1&lt;'Calculation Sheet Crop 1'!$L$9),"Late Season Stage",""))))</f>
        <v/>
      </c>
      <c r="D1369">
        <f>IF(MONTH(B1369)=1,'General Calculation'!$E$22,IF(MONTH(B1369)=2,'General Calculation'!$F$22,IF(MONTH(B1369)=3,'General Calculation'!$G$22,IF(MONTH(B1369)=4,'General Calculation'!$H$22,IF(MONTH(B1369)=5,'General Calculation'!$I$22,IF(MONTH(B1369)=6,'General Calculation'!$J$22,IF(MONTH(B1369)=7,'General Calculation'!$K$22,IF(MONTH(B1369)=8,'General Calculation'!$L$22,IF(MONTH(B1369)=9,'General Calculation'!$M$22,IF(MONTH(B1369)=10,'General Calculation'!$N$22,IF(MONTH(B1369)=11,'General Calculation'!$O$22,IF(MONTH(B1369)=12,'General Calculation'!$P$22,""))))))))))))</f>
        <v>5.3311999999999999</v>
      </c>
      <c r="E1369" t="str">
        <f>IF(C1369="Initial Stage",'Calculation Sheet Crop 1'!$M$6,IF(C1369="Crop Development Phase",'Calculation Sheet Crop 1'!$M$7,IF(C1369="Mid Season",'Calculation Sheet Crop 1'!$M$8,IF(C1369="Late Season Stage",'Calculation Sheet Crop 1'!$M$9,""))))</f>
        <v/>
      </c>
      <c r="F1369">
        <f t="shared" si="274"/>
        <v>0</v>
      </c>
      <c r="P1369">
        <f t="shared" si="275"/>
        <v>0</v>
      </c>
      <c r="Q1369">
        <f t="shared" si="276"/>
        <v>0</v>
      </c>
      <c r="R1369">
        <f t="shared" si="277"/>
        <v>0</v>
      </c>
      <c r="S1369">
        <f t="shared" si="278"/>
        <v>0</v>
      </c>
      <c r="T1369">
        <f t="shared" si="279"/>
        <v>0</v>
      </c>
      <c r="U1369">
        <f t="shared" si="280"/>
        <v>0</v>
      </c>
      <c r="V1369">
        <f t="shared" si="281"/>
        <v>0</v>
      </c>
      <c r="W1369">
        <f t="shared" si="282"/>
        <v>0</v>
      </c>
      <c r="X1369">
        <f t="shared" si="283"/>
        <v>0</v>
      </c>
      <c r="Y1369">
        <f t="shared" si="284"/>
        <v>0</v>
      </c>
      <c r="Z1369">
        <f t="shared" si="285"/>
        <v>0</v>
      </c>
      <c r="AA1369">
        <f t="shared" si="286"/>
        <v>0</v>
      </c>
    </row>
    <row r="1370" spans="2:27">
      <c r="B1370" s="3">
        <v>44099</v>
      </c>
      <c r="C1370" t="str">
        <f>IF(AND(B1370&gt;='Calculation Sheet Crop 1'!$K$6,B1370&lt;='Calculation Sheet Crop 1'!$L$6),"Initial Stage",IF(AND(B1370+1&gt;'Calculation Sheet Crop 1'!$K$7,B1370&lt;='Calculation Sheet Crop 1'!$L$7),"Crop Development Phase",IF(AND(B1370+1&gt;'Calculation Sheet Crop 1'!$K$8,B1370&lt;'Calculation Sheet Crop 1'!$L$8+1),"Mid Season",IF(AND(B1370+1&gt;'Calculation Sheet Crop 1'!$K$9,B1370-1&lt;'Calculation Sheet Crop 1'!$L$9),"Late Season Stage",""))))</f>
        <v/>
      </c>
      <c r="D1370">
        <f>IF(MONTH(B1370)=1,'General Calculation'!$E$22,IF(MONTH(B1370)=2,'General Calculation'!$F$22,IF(MONTH(B1370)=3,'General Calculation'!$G$22,IF(MONTH(B1370)=4,'General Calculation'!$H$22,IF(MONTH(B1370)=5,'General Calculation'!$I$22,IF(MONTH(B1370)=6,'General Calculation'!$J$22,IF(MONTH(B1370)=7,'General Calculation'!$K$22,IF(MONTH(B1370)=8,'General Calculation'!$L$22,IF(MONTH(B1370)=9,'General Calculation'!$M$22,IF(MONTH(B1370)=10,'General Calculation'!$N$22,IF(MONTH(B1370)=11,'General Calculation'!$O$22,IF(MONTH(B1370)=12,'General Calculation'!$P$22,""))))))))))))</f>
        <v>5.3311999999999999</v>
      </c>
      <c r="E1370" t="str">
        <f>IF(C1370="Initial Stage",'Calculation Sheet Crop 1'!$M$6,IF(C1370="Crop Development Phase",'Calculation Sheet Crop 1'!$M$7,IF(C1370="Mid Season",'Calculation Sheet Crop 1'!$M$8,IF(C1370="Late Season Stage",'Calculation Sheet Crop 1'!$M$9,""))))</f>
        <v/>
      </c>
      <c r="F1370">
        <f t="shared" si="274"/>
        <v>0</v>
      </c>
      <c r="P1370">
        <f t="shared" si="275"/>
        <v>0</v>
      </c>
      <c r="Q1370">
        <f t="shared" si="276"/>
        <v>0</v>
      </c>
      <c r="R1370">
        <f t="shared" si="277"/>
        <v>0</v>
      </c>
      <c r="S1370">
        <f t="shared" si="278"/>
        <v>0</v>
      </c>
      <c r="T1370">
        <f t="shared" si="279"/>
        <v>0</v>
      </c>
      <c r="U1370">
        <f t="shared" si="280"/>
        <v>0</v>
      </c>
      <c r="V1370">
        <f t="shared" si="281"/>
        <v>0</v>
      </c>
      <c r="W1370">
        <f t="shared" si="282"/>
        <v>0</v>
      </c>
      <c r="X1370">
        <f t="shared" si="283"/>
        <v>0</v>
      </c>
      <c r="Y1370">
        <f t="shared" si="284"/>
        <v>0</v>
      </c>
      <c r="Z1370">
        <f t="shared" si="285"/>
        <v>0</v>
      </c>
      <c r="AA1370">
        <f t="shared" si="286"/>
        <v>0</v>
      </c>
    </row>
    <row r="1371" spans="2:27">
      <c r="B1371" s="3">
        <v>44100</v>
      </c>
      <c r="C1371" t="str">
        <f>IF(AND(B1371&gt;='Calculation Sheet Crop 1'!$K$6,B1371&lt;='Calculation Sheet Crop 1'!$L$6),"Initial Stage",IF(AND(B1371+1&gt;'Calculation Sheet Crop 1'!$K$7,B1371&lt;='Calculation Sheet Crop 1'!$L$7),"Crop Development Phase",IF(AND(B1371+1&gt;'Calculation Sheet Crop 1'!$K$8,B1371&lt;'Calculation Sheet Crop 1'!$L$8+1),"Mid Season",IF(AND(B1371+1&gt;'Calculation Sheet Crop 1'!$K$9,B1371-1&lt;'Calculation Sheet Crop 1'!$L$9),"Late Season Stage",""))))</f>
        <v/>
      </c>
      <c r="D1371">
        <f>IF(MONTH(B1371)=1,'General Calculation'!$E$22,IF(MONTH(B1371)=2,'General Calculation'!$F$22,IF(MONTH(B1371)=3,'General Calculation'!$G$22,IF(MONTH(B1371)=4,'General Calculation'!$H$22,IF(MONTH(B1371)=5,'General Calculation'!$I$22,IF(MONTH(B1371)=6,'General Calculation'!$J$22,IF(MONTH(B1371)=7,'General Calculation'!$K$22,IF(MONTH(B1371)=8,'General Calculation'!$L$22,IF(MONTH(B1371)=9,'General Calculation'!$M$22,IF(MONTH(B1371)=10,'General Calculation'!$N$22,IF(MONTH(B1371)=11,'General Calculation'!$O$22,IF(MONTH(B1371)=12,'General Calculation'!$P$22,""))))))))))))</f>
        <v>5.3311999999999999</v>
      </c>
      <c r="E1371" t="str">
        <f>IF(C1371="Initial Stage",'Calculation Sheet Crop 1'!$M$6,IF(C1371="Crop Development Phase",'Calculation Sheet Crop 1'!$M$7,IF(C1371="Mid Season",'Calculation Sheet Crop 1'!$M$8,IF(C1371="Late Season Stage",'Calculation Sheet Crop 1'!$M$9,""))))</f>
        <v/>
      </c>
      <c r="F1371">
        <f t="shared" si="274"/>
        <v>0</v>
      </c>
      <c r="P1371">
        <f t="shared" si="275"/>
        <v>0</v>
      </c>
      <c r="Q1371">
        <f t="shared" si="276"/>
        <v>0</v>
      </c>
      <c r="R1371">
        <f t="shared" si="277"/>
        <v>0</v>
      </c>
      <c r="S1371">
        <f t="shared" si="278"/>
        <v>0</v>
      </c>
      <c r="T1371">
        <f t="shared" si="279"/>
        <v>0</v>
      </c>
      <c r="U1371">
        <f t="shared" si="280"/>
        <v>0</v>
      </c>
      <c r="V1371">
        <f t="shared" si="281"/>
        <v>0</v>
      </c>
      <c r="W1371">
        <f t="shared" si="282"/>
        <v>0</v>
      </c>
      <c r="X1371">
        <f t="shared" si="283"/>
        <v>0</v>
      </c>
      <c r="Y1371">
        <f t="shared" si="284"/>
        <v>0</v>
      </c>
      <c r="Z1371">
        <f t="shared" si="285"/>
        <v>0</v>
      </c>
      <c r="AA1371">
        <f t="shared" si="286"/>
        <v>0</v>
      </c>
    </row>
    <row r="1372" spans="2:27">
      <c r="B1372" s="3">
        <v>44101</v>
      </c>
      <c r="C1372" t="str">
        <f>IF(AND(B1372&gt;='Calculation Sheet Crop 1'!$K$6,B1372&lt;='Calculation Sheet Crop 1'!$L$6),"Initial Stage",IF(AND(B1372+1&gt;'Calculation Sheet Crop 1'!$K$7,B1372&lt;='Calculation Sheet Crop 1'!$L$7),"Crop Development Phase",IF(AND(B1372+1&gt;'Calculation Sheet Crop 1'!$K$8,B1372&lt;'Calculation Sheet Crop 1'!$L$8+1),"Mid Season",IF(AND(B1372+1&gt;'Calculation Sheet Crop 1'!$K$9,B1372-1&lt;'Calculation Sheet Crop 1'!$L$9),"Late Season Stage",""))))</f>
        <v/>
      </c>
      <c r="D1372">
        <f>IF(MONTH(B1372)=1,'General Calculation'!$E$22,IF(MONTH(B1372)=2,'General Calculation'!$F$22,IF(MONTH(B1372)=3,'General Calculation'!$G$22,IF(MONTH(B1372)=4,'General Calculation'!$H$22,IF(MONTH(B1372)=5,'General Calculation'!$I$22,IF(MONTH(B1372)=6,'General Calculation'!$J$22,IF(MONTH(B1372)=7,'General Calculation'!$K$22,IF(MONTH(B1372)=8,'General Calculation'!$L$22,IF(MONTH(B1372)=9,'General Calculation'!$M$22,IF(MONTH(B1372)=10,'General Calculation'!$N$22,IF(MONTH(B1372)=11,'General Calculation'!$O$22,IF(MONTH(B1372)=12,'General Calculation'!$P$22,""))))))))))))</f>
        <v>5.3311999999999999</v>
      </c>
      <c r="E1372" t="str">
        <f>IF(C1372="Initial Stage",'Calculation Sheet Crop 1'!$M$6,IF(C1372="Crop Development Phase",'Calculation Sheet Crop 1'!$M$7,IF(C1372="Mid Season",'Calculation Sheet Crop 1'!$M$8,IF(C1372="Late Season Stage",'Calculation Sheet Crop 1'!$M$9,""))))</f>
        <v/>
      </c>
      <c r="F1372">
        <f t="shared" si="274"/>
        <v>0</v>
      </c>
      <c r="P1372">
        <f t="shared" si="275"/>
        <v>0</v>
      </c>
      <c r="Q1372">
        <f t="shared" si="276"/>
        <v>0</v>
      </c>
      <c r="R1372">
        <f t="shared" si="277"/>
        <v>0</v>
      </c>
      <c r="S1372">
        <f t="shared" si="278"/>
        <v>0</v>
      </c>
      <c r="T1372">
        <f t="shared" si="279"/>
        <v>0</v>
      </c>
      <c r="U1372">
        <f t="shared" si="280"/>
        <v>0</v>
      </c>
      <c r="V1372">
        <f t="shared" si="281"/>
        <v>0</v>
      </c>
      <c r="W1372">
        <f t="shared" si="282"/>
        <v>0</v>
      </c>
      <c r="X1372">
        <f t="shared" si="283"/>
        <v>0</v>
      </c>
      <c r="Y1372">
        <f t="shared" si="284"/>
        <v>0</v>
      </c>
      <c r="Z1372">
        <f t="shared" si="285"/>
        <v>0</v>
      </c>
      <c r="AA1372">
        <f t="shared" si="286"/>
        <v>0</v>
      </c>
    </row>
    <row r="1373" spans="2:27">
      <c r="B1373" s="3">
        <v>44102</v>
      </c>
      <c r="C1373" t="str">
        <f>IF(AND(B1373&gt;='Calculation Sheet Crop 1'!$K$6,B1373&lt;='Calculation Sheet Crop 1'!$L$6),"Initial Stage",IF(AND(B1373+1&gt;'Calculation Sheet Crop 1'!$K$7,B1373&lt;='Calculation Sheet Crop 1'!$L$7),"Crop Development Phase",IF(AND(B1373+1&gt;'Calculation Sheet Crop 1'!$K$8,B1373&lt;'Calculation Sheet Crop 1'!$L$8+1),"Mid Season",IF(AND(B1373+1&gt;'Calculation Sheet Crop 1'!$K$9,B1373-1&lt;'Calculation Sheet Crop 1'!$L$9),"Late Season Stage",""))))</f>
        <v/>
      </c>
      <c r="D1373">
        <f>IF(MONTH(B1373)=1,'General Calculation'!$E$22,IF(MONTH(B1373)=2,'General Calculation'!$F$22,IF(MONTH(B1373)=3,'General Calculation'!$G$22,IF(MONTH(B1373)=4,'General Calculation'!$H$22,IF(MONTH(B1373)=5,'General Calculation'!$I$22,IF(MONTH(B1373)=6,'General Calculation'!$J$22,IF(MONTH(B1373)=7,'General Calculation'!$K$22,IF(MONTH(B1373)=8,'General Calculation'!$L$22,IF(MONTH(B1373)=9,'General Calculation'!$M$22,IF(MONTH(B1373)=10,'General Calculation'!$N$22,IF(MONTH(B1373)=11,'General Calculation'!$O$22,IF(MONTH(B1373)=12,'General Calculation'!$P$22,""))))))))))))</f>
        <v>5.3311999999999999</v>
      </c>
      <c r="E1373" t="str">
        <f>IF(C1373="Initial Stage",'Calculation Sheet Crop 1'!$M$6,IF(C1373="Crop Development Phase",'Calculation Sheet Crop 1'!$M$7,IF(C1373="Mid Season",'Calculation Sheet Crop 1'!$M$8,IF(C1373="Late Season Stage",'Calculation Sheet Crop 1'!$M$9,""))))</f>
        <v/>
      </c>
      <c r="F1373">
        <f t="shared" si="274"/>
        <v>0</v>
      </c>
      <c r="P1373">
        <f t="shared" si="275"/>
        <v>0</v>
      </c>
      <c r="Q1373">
        <f t="shared" si="276"/>
        <v>0</v>
      </c>
      <c r="R1373">
        <f t="shared" si="277"/>
        <v>0</v>
      </c>
      <c r="S1373">
        <f t="shared" si="278"/>
        <v>0</v>
      </c>
      <c r="T1373">
        <f t="shared" si="279"/>
        <v>0</v>
      </c>
      <c r="U1373">
        <f t="shared" si="280"/>
        <v>0</v>
      </c>
      <c r="V1373">
        <f t="shared" si="281"/>
        <v>0</v>
      </c>
      <c r="W1373">
        <f t="shared" si="282"/>
        <v>0</v>
      </c>
      <c r="X1373">
        <f t="shared" si="283"/>
        <v>0</v>
      </c>
      <c r="Y1373">
        <f t="shared" si="284"/>
        <v>0</v>
      </c>
      <c r="Z1373">
        <f t="shared" si="285"/>
        <v>0</v>
      </c>
      <c r="AA1373">
        <f t="shared" si="286"/>
        <v>0</v>
      </c>
    </row>
    <row r="1374" spans="2:27">
      <c r="B1374" s="3">
        <v>44103</v>
      </c>
      <c r="C1374" t="str">
        <f>IF(AND(B1374&gt;='Calculation Sheet Crop 1'!$K$6,B1374&lt;='Calculation Sheet Crop 1'!$L$6),"Initial Stage",IF(AND(B1374+1&gt;'Calculation Sheet Crop 1'!$K$7,B1374&lt;='Calculation Sheet Crop 1'!$L$7),"Crop Development Phase",IF(AND(B1374+1&gt;'Calculation Sheet Crop 1'!$K$8,B1374&lt;'Calculation Sheet Crop 1'!$L$8+1),"Mid Season",IF(AND(B1374+1&gt;'Calculation Sheet Crop 1'!$K$9,B1374-1&lt;'Calculation Sheet Crop 1'!$L$9),"Late Season Stage",""))))</f>
        <v/>
      </c>
      <c r="D1374">
        <f>IF(MONTH(B1374)=1,'General Calculation'!$E$22,IF(MONTH(B1374)=2,'General Calculation'!$F$22,IF(MONTH(B1374)=3,'General Calculation'!$G$22,IF(MONTH(B1374)=4,'General Calculation'!$H$22,IF(MONTH(B1374)=5,'General Calculation'!$I$22,IF(MONTH(B1374)=6,'General Calculation'!$J$22,IF(MONTH(B1374)=7,'General Calculation'!$K$22,IF(MONTH(B1374)=8,'General Calculation'!$L$22,IF(MONTH(B1374)=9,'General Calculation'!$M$22,IF(MONTH(B1374)=10,'General Calculation'!$N$22,IF(MONTH(B1374)=11,'General Calculation'!$O$22,IF(MONTH(B1374)=12,'General Calculation'!$P$22,""))))))))))))</f>
        <v>5.3311999999999999</v>
      </c>
      <c r="E1374" t="str">
        <f>IF(C1374="Initial Stage",'Calculation Sheet Crop 1'!$M$6,IF(C1374="Crop Development Phase",'Calculation Sheet Crop 1'!$M$7,IF(C1374="Mid Season",'Calculation Sheet Crop 1'!$M$8,IF(C1374="Late Season Stage",'Calculation Sheet Crop 1'!$M$9,""))))</f>
        <v/>
      </c>
      <c r="F1374">
        <f t="shared" si="274"/>
        <v>0</v>
      </c>
      <c r="P1374">
        <f t="shared" si="275"/>
        <v>0</v>
      </c>
      <c r="Q1374">
        <f t="shared" si="276"/>
        <v>0</v>
      </c>
      <c r="R1374">
        <f t="shared" si="277"/>
        <v>0</v>
      </c>
      <c r="S1374">
        <f t="shared" si="278"/>
        <v>0</v>
      </c>
      <c r="T1374">
        <f t="shared" si="279"/>
        <v>0</v>
      </c>
      <c r="U1374">
        <f t="shared" si="280"/>
        <v>0</v>
      </c>
      <c r="V1374">
        <f t="shared" si="281"/>
        <v>0</v>
      </c>
      <c r="W1374">
        <f t="shared" si="282"/>
        <v>0</v>
      </c>
      <c r="X1374">
        <f t="shared" si="283"/>
        <v>0</v>
      </c>
      <c r="Y1374">
        <f t="shared" si="284"/>
        <v>0</v>
      </c>
      <c r="Z1374">
        <f t="shared" si="285"/>
        <v>0</v>
      </c>
      <c r="AA1374">
        <f t="shared" si="286"/>
        <v>0</v>
      </c>
    </row>
    <row r="1375" spans="2:27">
      <c r="B1375" s="3">
        <v>44104</v>
      </c>
      <c r="C1375" t="str">
        <f>IF(AND(B1375&gt;='Calculation Sheet Crop 1'!$K$6,B1375&lt;='Calculation Sheet Crop 1'!$L$6),"Initial Stage",IF(AND(B1375+1&gt;'Calculation Sheet Crop 1'!$K$7,B1375&lt;='Calculation Sheet Crop 1'!$L$7),"Crop Development Phase",IF(AND(B1375+1&gt;'Calculation Sheet Crop 1'!$K$8,B1375&lt;'Calculation Sheet Crop 1'!$L$8+1),"Mid Season",IF(AND(B1375+1&gt;'Calculation Sheet Crop 1'!$K$9,B1375-1&lt;'Calculation Sheet Crop 1'!$L$9),"Late Season Stage",""))))</f>
        <v/>
      </c>
      <c r="D1375">
        <f>IF(MONTH(B1375)=1,'General Calculation'!$E$22,IF(MONTH(B1375)=2,'General Calculation'!$F$22,IF(MONTH(B1375)=3,'General Calculation'!$G$22,IF(MONTH(B1375)=4,'General Calculation'!$H$22,IF(MONTH(B1375)=5,'General Calculation'!$I$22,IF(MONTH(B1375)=6,'General Calculation'!$J$22,IF(MONTH(B1375)=7,'General Calculation'!$K$22,IF(MONTH(B1375)=8,'General Calculation'!$L$22,IF(MONTH(B1375)=9,'General Calculation'!$M$22,IF(MONTH(B1375)=10,'General Calculation'!$N$22,IF(MONTH(B1375)=11,'General Calculation'!$O$22,IF(MONTH(B1375)=12,'General Calculation'!$P$22,""))))))))))))</f>
        <v>5.3311999999999999</v>
      </c>
      <c r="E1375" t="str">
        <f>IF(C1375="Initial Stage",'Calculation Sheet Crop 1'!$M$6,IF(C1375="Crop Development Phase",'Calculation Sheet Crop 1'!$M$7,IF(C1375="Mid Season",'Calculation Sheet Crop 1'!$M$8,IF(C1375="Late Season Stage",'Calculation Sheet Crop 1'!$M$9,""))))</f>
        <v/>
      </c>
      <c r="F1375">
        <f t="shared" si="274"/>
        <v>0</v>
      </c>
      <c r="P1375">
        <f t="shared" si="275"/>
        <v>0</v>
      </c>
      <c r="Q1375">
        <f t="shared" si="276"/>
        <v>0</v>
      </c>
      <c r="R1375">
        <f t="shared" si="277"/>
        <v>0</v>
      </c>
      <c r="S1375">
        <f t="shared" si="278"/>
        <v>0</v>
      </c>
      <c r="T1375">
        <f t="shared" si="279"/>
        <v>0</v>
      </c>
      <c r="U1375">
        <f t="shared" si="280"/>
        <v>0</v>
      </c>
      <c r="V1375">
        <f t="shared" si="281"/>
        <v>0</v>
      </c>
      <c r="W1375">
        <f t="shared" si="282"/>
        <v>0</v>
      </c>
      <c r="X1375">
        <f t="shared" si="283"/>
        <v>0</v>
      </c>
      <c r="Y1375">
        <f t="shared" si="284"/>
        <v>0</v>
      </c>
      <c r="Z1375">
        <f t="shared" si="285"/>
        <v>0</v>
      </c>
      <c r="AA1375">
        <f t="shared" si="286"/>
        <v>0</v>
      </c>
    </row>
    <row r="1376" spans="2:27">
      <c r="B1376" s="3">
        <v>44105</v>
      </c>
      <c r="C1376" t="str">
        <f>IF(AND(B1376&gt;='Calculation Sheet Crop 1'!$K$6,B1376&lt;='Calculation Sheet Crop 1'!$L$6),"Initial Stage",IF(AND(B1376+1&gt;'Calculation Sheet Crop 1'!$K$7,B1376&lt;='Calculation Sheet Crop 1'!$L$7),"Crop Development Phase",IF(AND(B1376+1&gt;'Calculation Sheet Crop 1'!$K$8,B1376&lt;'Calculation Sheet Crop 1'!$L$8+1),"Mid Season",IF(AND(B1376+1&gt;'Calculation Sheet Crop 1'!$K$9,B1376-1&lt;'Calculation Sheet Crop 1'!$L$9),"Late Season Stage",""))))</f>
        <v/>
      </c>
      <c r="D1376">
        <f>IF(MONTH(B1376)=1,'General Calculation'!$E$22,IF(MONTH(B1376)=2,'General Calculation'!$F$22,IF(MONTH(B1376)=3,'General Calculation'!$G$22,IF(MONTH(B1376)=4,'General Calculation'!$H$22,IF(MONTH(B1376)=5,'General Calculation'!$I$22,IF(MONTH(B1376)=6,'General Calculation'!$J$22,IF(MONTH(B1376)=7,'General Calculation'!$K$22,IF(MONTH(B1376)=8,'General Calculation'!$L$22,IF(MONTH(B1376)=9,'General Calculation'!$M$22,IF(MONTH(B1376)=10,'General Calculation'!$N$22,IF(MONTH(B1376)=11,'General Calculation'!$O$22,IF(MONTH(B1376)=12,'General Calculation'!$P$22,""))))))))))))</f>
        <v>5.2650000000000006</v>
      </c>
      <c r="E1376" t="str">
        <f>IF(C1376="Initial Stage",'Calculation Sheet Crop 1'!$M$6,IF(C1376="Crop Development Phase",'Calculation Sheet Crop 1'!$M$7,IF(C1376="Mid Season",'Calculation Sheet Crop 1'!$M$8,IF(C1376="Late Season Stage",'Calculation Sheet Crop 1'!$M$9,""))))</f>
        <v/>
      </c>
      <c r="F1376">
        <f t="shared" si="274"/>
        <v>0</v>
      </c>
      <c r="P1376">
        <f t="shared" si="275"/>
        <v>0</v>
      </c>
      <c r="Q1376">
        <f t="shared" si="276"/>
        <v>0</v>
      </c>
      <c r="R1376">
        <f t="shared" si="277"/>
        <v>0</v>
      </c>
      <c r="S1376">
        <f t="shared" si="278"/>
        <v>0</v>
      </c>
      <c r="T1376">
        <f t="shared" si="279"/>
        <v>0</v>
      </c>
      <c r="U1376">
        <f t="shared" si="280"/>
        <v>0</v>
      </c>
      <c r="V1376">
        <f t="shared" si="281"/>
        <v>0</v>
      </c>
      <c r="W1376">
        <f t="shared" si="282"/>
        <v>0</v>
      </c>
      <c r="X1376">
        <f t="shared" si="283"/>
        <v>0</v>
      </c>
      <c r="Y1376">
        <f t="shared" si="284"/>
        <v>0</v>
      </c>
      <c r="Z1376">
        <f t="shared" si="285"/>
        <v>0</v>
      </c>
      <c r="AA1376">
        <f t="shared" si="286"/>
        <v>0</v>
      </c>
    </row>
    <row r="1377" spans="2:27">
      <c r="B1377" s="3">
        <v>44106</v>
      </c>
      <c r="C1377" t="str">
        <f>IF(AND(B1377&gt;='Calculation Sheet Crop 1'!$K$6,B1377&lt;='Calculation Sheet Crop 1'!$L$6),"Initial Stage",IF(AND(B1377+1&gt;'Calculation Sheet Crop 1'!$K$7,B1377&lt;='Calculation Sheet Crop 1'!$L$7),"Crop Development Phase",IF(AND(B1377+1&gt;'Calculation Sheet Crop 1'!$K$8,B1377&lt;'Calculation Sheet Crop 1'!$L$8+1),"Mid Season",IF(AND(B1377+1&gt;'Calculation Sheet Crop 1'!$K$9,B1377-1&lt;'Calculation Sheet Crop 1'!$L$9),"Late Season Stage",""))))</f>
        <v/>
      </c>
      <c r="D1377">
        <f>IF(MONTH(B1377)=1,'General Calculation'!$E$22,IF(MONTH(B1377)=2,'General Calculation'!$F$22,IF(MONTH(B1377)=3,'General Calculation'!$G$22,IF(MONTH(B1377)=4,'General Calculation'!$H$22,IF(MONTH(B1377)=5,'General Calculation'!$I$22,IF(MONTH(B1377)=6,'General Calculation'!$J$22,IF(MONTH(B1377)=7,'General Calculation'!$K$22,IF(MONTH(B1377)=8,'General Calculation'!$L$22,IF(MONTH(B1377)=9,'General Calculation'!$M$22,IF(MONTH(B1377)=10,'General Calculation'!$N$22,IF(MONTH(B1377)=11,'General Calculation'!$O$22,IF(MONTH(B1377)=12,'General Calculation'!$P$22,""))))))))))))</f>
        <v>5.2650000000000006</v>
      </c>
      <c r="E1377" t="str">
        <f>IF(C1377="Initial Stage",'Calculation Sheet Crop 1'!$M$6,IF(C1377="Crop Development Phase",'Calculation Sheet Crop 1'!$M$7,IF(C1377="Mid Season",'Calculation Sheet Crop 1'!$M$8,IF(C1377="Late Season Stage",'Calculation Sheet Crop 1'!$M$9,""))))</f>
        <v/>
      </c>
      <c r="F1377">
        <f t="shared" si="274"/>
        <v>0</v>
      </c>
      <c r="P1377">
        <f t="shared" si="275"/>
        <v>0</v>
      </c>
      <c r="Q1377">
        <f t="shared" si="276"/>
        <v>0</v>
      </c>
      <c r="R1377">
        <f t="shared" si="277"/>
        <v>0</v>
      </c>
      <c r="S1377">
        <f t="shared" si="278"/>
        <v>0</v>
      </c>
      <c r="T1377">
        <f t="shared" si="279"/>
        <v>0</v>
      </c>
      <c r="U1377">
        <f t="shared" si="280"/>
        <v>0</v>
      </c>
      <c r="V1377">
        <f t="shared" si="281"/>
        <v>0</v>
      </c>
      <c r="W1377">
        <f t="shared" si="282"/>
        <v>0</v>
      </c>
      <c r="X1377">
        <f t="shared" si="283"/>
        <v>0</v>
      </c>
      <c r="Y1377">
        <f t="shared" si="284"/>
        <v>0</v>
      </c>
      <c r="Z1377">
        <f t="shared" si="285"/>
        <v>0</v>
      </c>
      <c r="AA1377">
        <f t="shared" si="286"/>
        <v>0</v>
      </c>
    </row>
    <row r="1378" spans="2:27">
      <c r="B1378" s="3">
        <v>44107</v>
      </c>
      <c r="C1378" t="str">
        <f>IF(AND(B1378&gt;='Calculation Sheet Crop 1'!$K$6,B1378&lt;='Calculation Sheet Crop 1'!$L$6),"Initial Stage",IF(AND(B1378+1&gt;'Calculation Sheet Crop 1'!$K$7,B1378&lt;='Calculation Sheet Crop 1'!$L$7),"Crop Development Phase",IF(AND(B1378+1&gt;'Calculation Sheet Crop 1'!$K$8,B1378&lt;'Calculation Sheet Crop 1'!$L$8+1),"Mid Season",IF(AND(B1378+1&gt;'Calculation Sheet Crop 1'!$K$9,B1378-1&lt;'Calculation Sheet Crop 1'!$L$9),"Late Season Stage",""))))</f>
        <v/>
      </c>
      <c r="D1378">
        <f>IF(MONTH(B1378)=1,'General Calculation'!$E$22,IF(MONTH(B1378)=2,'General Calculation'!$F$22,IF(MONTH(B1378)=3,'General Calculation'!$G$22,IF(MONTH(B1378)=4,'General Calculation'!$H$22,IF(MONTH(B1378)=5,'General Calculation'!$I$22,IF(MONTH(B1378)=6,'General Calculation'!$J$22,IF(MONTH(B1378)=7,'General Calculation'!$K$22,IF(MONTH(B1378)=8,'General Calculation'!$L$22,IF(MONTH(B1378)=9,'General Calculation'!$M$22,IF(MONTH(B1378)=10,'General Calculation'!$N$22,IF(MONTH(B1378)=11,'General Calculation'!$O$22,IF(MONTH(B1378)=12,'General Calculation'!$P$22,""))))))))))))</f>
        <v>5.2650000000000006</v>
      </c>
      <c r="E1378" t="str">
        <f>IF(C1378="Initial Stage",'Calculation Sheet Crop 1'!$M$6,IF(C1378="Crop Development Phase",'Calculation Sheet Crop 1'!$M$7,IF(C1378="Mid Season",'Calculation Sheet Crop 1'!$M$8,IF(C1378="Late Season Stage",'Calculation Sheet Crop 1'!$M$9,""))))</f>
        <v/>
      </c>
      <c r="F1378">
        <f t="shared" si="274"/>
        <v>0</v>
      </c>
      <c r="P1378">
        <f t="shared" si="275"/>
        <v>0</v>
      </c>
      <c r="Q1378">
        <f t="shared" si="276"/>
        <v>0</v>
      </c>
      <c r="R1378">
        <f t="shared" si="277"/>
        <v>0</v>
      </c>
      <c r="S1378">
        <f t="shared" si="278"/>
        <v>0</v>
      </c>
      <c r="T1378">
        <f t="shared" si="279"/>
        <v>0</v>
      </c>
      <c r="U1378">
        <f t="shared" si="280"/>
        <v>0</v>
      </c>
      <c r="V1378">
        <f t="shared" si="281"/>
        <v>0</v>
      </c>
      <c r="W1378">
        <f t="shared" si="282"/>
        <v>0</v>
      </c>
      <c r="X1378">
        <f t="shared" si="283"/>
        <v>0</v>
      </c>
      <c r="Y1378">
        <f t="shared" si="284"/>
        <v>0</v>
      </c>
      <c r="Z1378">
        <f t="shared" si="285"/>
        <v>0</v>
      </c>
      <c r="AA1378">
        <f t="shared" si="286"/>
        <v>0</v>
      </c>
    </row>
    <row r="1379" spans="2:27">
      <c r="B1379" s="3">
        <v>44108</v>
      </c>
      <c r="C1379" t="str">
        <f>IF(AND(B1379&gt;='Calculation Sheet Crop 1'!$K$6,B1379&lt;='Calculation Sheet Crop 1'!$L$6),"Initial Stage",IF(AND(B1379+1&gt;'Calculation Sheet Crop 1'!$K$7,B1379&lt;='Calculation Sheet Crop 1'!$L$7),"Crop Development Phase",IF(AND(B1379+1&gt;'Calculation Sheet Crop 1'!$K$8,B1379&lt;'Calculation Sheet Crop 1'!$L$8+1),"Mid Season",IF(AND(B1379+1&gt;'Calculation Sheet Crop 1'!$K$9,B1379-1&lt;'Calculation Sheet Crop 1'!$L$9),"Late Season Stage",""))))</f>
        <v/>
      </c>
      <c r="D1379">
        <f>IF(MONTH(B1379)=1,'General Calculation'!$E$22,IF(MONTH(B1379)=2,'General Calculation'!$F$22,IF(MONTH(B1379)=3,'General Calculation'!$G$22,IF(MONTH(B1379)=4,'General Calculation'!$H$22,IF(MONTH(B1379)=5,'General Calculation'!$I$22,IF(MONTH(B1379)=6,'General Calculation'!$J$22,IF(MONTH(B1379)=7,'General Calculation'!$K$22,IF(MONTH(B1379)=8,'General Calculation'!$L$22,IF(MONTH(B1379)=9,'General Calculation'!$M$22,IF(MONTH(B1379)=10,'General Calculation'!$N$22,IF(MONTH(B1379)=11,'General Calculation'!$O$22,IF(MONTH(B1379)=12,'General Calculation'!$P$22,""))))))))))))</f>
        <v>5.2650000000000006</v>
      </c>
      <c r="E1379" t="str">
        <f>IF(C1379="Initial Stage",'Calculation Sheet Crop 1'!$M$6,IF(C1379="Crop Development Phase",'Calculation Sheet Crop 1'!$M$7,IF(C1379="Mid Season",'Calculation Sheet Crop 1'!$M$8,IF(C1379="Late Season Stage",'Calculation Sheet Crop 1'!$M$9,""))))</f>
        <v/>
      </c>
      <c r="F1379">
        <f t="shared" si="274"/>
        <v>0</v>
      </c>
      <c r="P1379">
        <f t="shared" si="275"/>
        <v>0</v>
      </c>
      <c r="Q1379">
        <f t="shared" si="276"/>
        <v>0</v>
      </c>
      <c r="R1379">
        <f t="shared" si="277"/>
        <v>0</v>
      </c>
      <c r="S1379">
        <f t="shared" si="278"/>
        <v>0</v>
      </c>
      <c r="T1379">
        <f t="shared" si="279"/>
        <v>0</v>
      </c>
      <c r="U1379">
        <f t="shared" si="280"/>
        <v>0</v>
      </c>
      <c r="V1379">
        <f t="shared" si="281"/>
        <v>0</v>
      </c>
      <c r="W1379">
        <f t="shared" si="282"/>
        <v>0</v>
      </c>
      <c r="X1379">
        <f t="shared" si="283"/>
        <v>0</v>
      </c>
      <c r="Y1379">
        <f t="shared" si="284"/>
        <v>0</v>
      </c>
      <c r="Z1379">
        <f t="shared" si="285"/>
        <v>0</v>
      </c>
      <c r="AA1379">
        <f t="shared" si="286"/>
        <v>0</v>
      </c>
    </row>
    <row r="1380" spans="2:27">
      <c r="B1380" s="3">
        <v>44109</v>
      </c>
      <c r="C1380" t="str">
        <f>IF(AND(B1380&gt;='Calculation Sheet Crop 1'!$K$6,B1380&lt;='Calculation Sheet Crop 1'!$L$6),"Initial Stage",IF(AND(B1380+1&gt;'Calculation Sheet Crop 1'!$K$7,B1380&lt;='Calculation Sheet Crop 1'!$L$7),"Crop Development Phase",IF(AND(B1380+1&gt;'Calculation Sheet Crop 1'!$K$8,B1380&lt;'Calculation Sheet Crop 1'!$L$8+1),"Mid Season",IF(AND(B1380+1&gt;'Calculation Sheet Crop 1'!$K$9,B1380-1&lt;'Calculation Sheet Crop 1'!$L$9),"Late Season Stage",""))))</f>
        <v/>
      </c>
      <c r="D1380">
        <f>IF(MONTH(B1380)=1,'General Calculation'!$E$22,IF(MONTH(B1380)=2,'General Calculation'!$F$22,IF(MONTH(B1380)=3,'General Calculation'!$G$22,IF(MONTH(B1380)=4,'General Calculation'!$H$22,IF(MONTH(B1380)=5,'General Calculation'!$I$22,IF(MONTH(B1380)=6,'General Calculation'!$J$22,IF(MONTH(B1380)=7,'General Calculation'!$K$22,IF(MONTH(B1380)=8,'General Calculation'!$L$22,IF(MONTH(B1380)=9,'General Calculation'!$M$22,IF(MONTH(B1380)=10,'General Calculation'!$N$22,IF(MONTH(B1380)=11,'General Calculation'!$O$22,IF(MONTH(B1380)=12,'General Calculation'!$P$22,""))))))))))))</f>
        <v>5.2650000000000006</v>
      </c>
      <c r="E1380" t="str">
        <f>IF(C1380="Initial Stage",'Calculation Sheet Crop 1'!$M$6,IF(C1380="Crop Development Phase",'Calculation Sheet Crop 1'!$M$7,IF(C1380="Mid Season",'Calculation Sheet Crop 1'!$M$8,IF(C1380="Late Season Stage",'Calculation Sheet Crop 1'!$M$9,""))))</f>
        <v/>
      </c>
      <c r="F1380">
        <f t="shared" si="274"/>
        <v>0</v>
      </c>
      <c r="P1380">
        <f t="shared" si="275"/>
        <v>0</v>
      </c>
      <c r="Q1380">
        <f t="shared" si="276"/>
        <v>0</v>
      </c>
      <c r="R1380">
        <f t="shared" si="277"/>
        <v>0</v>
      </c>
      <c r="S1380">
        <f t="shared" si="278"/>
        <v>0</v>
      </c>
      <c r="T1380">
        <f t="shared" si="279"/>
        <v>0</v>
      </c>
      <c r="U1380">
        <f t="shared" si="280"/>
        <v>0</v>
      </c>
      <c r="V1380">
        <f t="shared" si="281"/>
        <v>0</v>
      </c>
      <c r="W1380">
        <f t="shared" si="282"/>
        <v>0</v>
      </c>
      <c r="X1380">
        <f t="shared" si="283"/>
        <v>0</v>
      </c>
      <c r="Y1380">
        <f t="shared" si="284"/>
        <v>0</v>
      </c>
      <c r="Z1380">
        <f t="shared" si="285"/>
        <v>0</v>
      </c>
      <c r="AA1380">
        <f t="shared" si="286"/>
        <v>0</v>
      </c>
    </row>
    <row r="1381" spans="2:27">
      <c r="B1381" s="3">
        <v>44110</v>
      </c>
      <c r="C1381" t="str">
        <f>IF(AND(B1381&gt;='Calculation Sheet Crop 1'!$K$6,B1381&lt;='Calculation Sheet Crop 1'!$L$6),"Initial Stage",IF(AND(B1381+1&gt;'Calculation Sheet Crop 1'!$K$7,B1381&lt;='Calculation Sheet Crop 1'!$L$7),"Crop Development Phase",IF(AND(B1381+1&gt;'Calculation Sheet Crop 1'!$K$8,B1381&lt;'Calculation Sheet Crop 1'!$L$8+1),"Mid Season",IF(AND(B1381+1&gt;'Calculation Sheet Crop 1'!$K$9,B1381-1&lt;'Calculation Sheet Crop 1'!$L$9),"Late Season Stage",""))))</f>
        <v/>
      </c>
      <c r="D1381">
        <f>IF(MONTH(B1381)=1,'General Calculation'!$E$22,IF(MONTH(B1381)=2,'General Calculation'!$F$22,IF(MONTH(B1381)=3,'General Calculation'!$G$22,IF(MONTH(B1381)=4,'General Calculation'!$H$22,IF(MONTH(B1381)=5,'General Calculation'!$I$22,IF(MONTH(B1381)=6,'General Calculation'!$J$22,IF(MONTH(B1381)=7,'General Calculation'!$K$22,IF(MONTH(B1381)=8,'General Calculation'!$L$22,IF(MONTH(B1381)=9,'General Calculation'!$M$22,IF(MONTH(B1381)=10,'General Calculation'!$N$22,IF(MONTH(B1381)=11,'General Calculation'!$O$22,IF(MONTH(B1381)=12,'General Calculation'!$P$22,""))))))))))))</f>
        <v>5.2650000000000006</v>
      </c>
      <c r="E1381" t="str">
        <f>IF(C1381="Initial Stage",'Calculation Sheet Crop 1'!$M$6,IF(C1381="Crop Development Phase",'Calculation Sheet Crop 1'!$M$7,IF(C1381="Mid Season",'Calculation Sheet Crop 1'!$M$8,IF(C1381="Late Season Stage",'Calculation Sheet Crop 1'!$M$9,""))))</f>
        <v/>
      </c>
      <c r="F1381">
        <f t="shared" si="274"/>
        <v>0</v>
      </c>
      <c r="P1381">
        <f t="shared" si="275"/>
        <v>0</v>
      </c>
      <c r="Q1381">
        <f t="shared" si="276"/>
        <v>0</v>
      </c>
      <c r="R1381">
        <f t="shared" si="277"/>
        <v>0</v>
      </c>
      <c r="S1381">
        <f t="shared" si="278"/>
        <v>0</v>
      </c>
      <c r="T1381">
        <f t="shared" si="279"/>
        <v>0</v>
      </c>
      <c r="U1381">
        <f t="shared" si="280"/>
        <v>0</v>
      </c>
      <c r="V1381">
        <f t="shared" si="281"/>
        <v>0</v>
      </c>
      <c r="W1381">
        <f t="shared" si="282"/>
        <v>0</v>
      </c>
      <c r="X1381">
        <f t="shared" si="283"/>
        <v>0</v>
      </c>
      <c r="Y1381">
        <f t="shared" si="284"/>
        <v>0</v>
      </c>
      <c r="Z1381">
        <f t="shared" si="285"/>
        <v>0</v>
      </c>
      <c r="AA1381">
        <f t="shared" si="286"/>
        <v>0</v>
      </c>
    </row>
    <row r="1382" spans="2:27">
      <c r="B1382" s="3">
        <v>44111</v>
      </c>
      <c r="C1382" t="str">
        <f>IF(AND(B1382&gt;='Calculation Sheet Crop 1'!$K$6,B1382&lt;='Calculation Sheet Crop 1'!$L$6),"Initial Stage",IF(AND(B1382+1&gt;'Calculation Sheet Crop 1'!$K$7,B1382&lt;='Calculation Sheet Crop 1'!$L$7),"Crop Development Phase",IF(AND(B1382+1&gt;'Calculation Sheet Crop 1'!$K$8,B1382&lt;'Calculation Sheet Crop 1'!$L$8+1),"Mid Season",IF(AND(B1382+1&gt;'Calculation Sheet Crop 1'!$K$9,B1382-1&lt;'Calculation Sheet Crop 1'!$L$9),"Late Season Stage",""))))</f>
        <v/>
      </c>
      <c r="D1382">
        <f>IF(MONTH(B1382)=1,'General Calculation'!$E$22,IF(MONTH(B1382)=2,'General Calculation'!$F$22,IF(MONTH(B1382)=3,'General Calculation'!$G$22,IF(MONTH(B1382)=4,'General Calculation'!$H$22,IF(MONTH(B1382)=5,'General Calculation'!$I$22,IF(MONTH(B1382)=6,'General Calculation'!$J$22,IF(MONTH(B1382)=7,'General Calculation'!$K$22,IF(MONTH(B1382)=8,'General Calculation'!$L$22,IF(MONTH(B1382)=9,'General Calculation'!$M$22,IF(MONTH(B1382)=10,'General Calculation'!$N$22,IF(MONTH(B1382)=11,'General Calculation'!$O$22,IF(MONTH(B1382)=12,'General Calculation'!$P$22,""))))))))))))</f>
        <v>5.2650000000000006</v>
      </c>
      <c r="E1382" t="str">
        <f>IF(C1382="Initial Stage",'Calculation Sheet Crop 1'!$M$6,IF(C1382="Crop Development Phase",'Calculation Sheet Crop 1'!$M$7,IF(C1382="Mid Season",'Calculation Sheet Crop 1'!$M$8,IF(C1382="Late Season Stage",'Calculation Sheet Crop 1'!$M$9,""))))</f>
        <v/>
      </c>
      <c r="F1382">
        <f t="shared" si="274"/>
        <v>0</v>
      </c>
      <c r="P1382">
        <f t="shared" si="275"/>
        <v>0</v>
      </c>
      <c r="Q1382">
        <f t="shared" si="276"/>
        <v>0</v>
      </c>
      <c r="R1382">
        <f t="shared" si="277"/>
        <v>0</v>
      </c>
      <c r="S1382">
        <f t="shared" si="278"/>
        <v>0</v>
      </c>
      <c r="T1382">
        <f t="shared" si="279"/>
        <v>0</v>
      </c>
      <c r="U1382">
        <f t="shared" si="280"/>
        <v>0</v>
      </c>
      <c r="V1382">
        <f t="shared" si="281"/>
        <v>0</v>
      </c>
      <c r="W1382">
        <f t="shared" si="282"/>
        <v>0</v>
      </c>
      <c r="X1382">
        <f t="shared" si="283"/>
        <v>0</v>
      </c>
      <c r="Y1382">
        <f t="shared" si="284"/>
        <v>0</v>
      </c>
      <c r="Z1382">
        <f t="shared" si="285"/>
        <v>0</v>
      </c>
      <c r="AA1382">
        <f t="shared" si="286"/>
        <v>0</v>
      </c>
    </row>
    <row r="1383" spans="2:27">
      <c r="B1383" s="3">
        <v>44112</v>
      </c>
      <c r="C1383" t="str">
        <f>IF(AND(B1383&gt;='Calculation Sheet Crop 1'!$K$6,B1383&lt;='Calculation Sheet Crop 1'!$L$6),"Initial Stage",IF(AND(B1383+1&gt;'Calculation Sheet Crop 1'!$K$7,B1383&lt;='Calculation Sheet Crop 1'!$L$7),"Crop Development Phase",IF(AND(B1383+1&gt;'Calculation Sheet Crop 1'!$K$8,B1383&lt;'Calculation Sheet Crop 1'!$L$8+1),"Mid Season",IF(AND(B1383+1&gt;'Calculation Sheet Crop 1'!$K$9,B1383-1&lt;'Calculation Sheet Crop 1'!$L$9),"Late Season Stage",""))))</f>
        <v/>
      </c>
      <c r="D1383">
        <f>IF(MONTH(B1383)=1,'General Calculation'!$E$22,IF(MONTH(B1383)=2,'General Calculation'!$F$22,IF(MONTH(B1383)=3,'General Calculation'!$G$22,IF(MONTH(B1383)=4,'General Calculation'!$H$22,IF(MONTH(B1383)=5,'General Calculation'!$I$22,IF(MONTH(B1383)=6,'General Calculation'!$J$22,IF(MONTH(B1383)=7,'General Calculation'!$K$22,IF(MONTH(B1383)=8,'General Calculation'!$L$22,IF(MONTH(B1383)=9,'General Calculation'!$M$22,IF(MONTH(B1383)=10,'General Calculation'!$N$22,IF(MONTH(B1383)=11,'General Calculation'!$O$22,IF(MONTH(B1383)=12,'General Calculation'!$P$22,""))))))))))))</f>
        <v>5.2650000000000006</v>
      </c>
      <c r="E1383" t="str">
        <f>IF(C1383="Initial Stage",'Calculation Sheet Crop 1'!$M$6,IF(C1383="Crop Development Phase",'Calculation Sheet Crop 1'!$M$7,IF(C1383="Mid Season",'Calculation Sheet Crop 1'!$M$8,IF(C1383="Late Season Stage",'Calculation Sheet Crop 1'!$M$9,""))))</f>
        <v/>
      </c>
      <c r="F1383">
        <f t="shared" si="274"/>
        <v>0</v>
      </c>
      <c r="P1383">
        <f t="shared" si="275"/>
        <v>0</v>
      </c>
      <c r="Q1383">
        <f t="shared" si="276"/>
        <v>0</v>
      </c>
      <c r="R1383">
        <f t="shared" si="277"/>
        <v>0</v>
      </c>
      <c r="S1383">
        <f t="shared" si="278"/>
        <v>0</v>
      </c>
      <c r="T1383">
        <f t="shared" si="279"/>
        <v>0</v>
      </c>
      <c r="U1383">
        <f t="shared" si="280"/>
        <v>0</v>
      </c>
      <c r="V1383">
        <f t="shared" si="281"/>
        <v>0</v>
      </c>
      <c r="W1383">
        <f t="shared" si="282"/>
        <v>0</v>
      </c>
      <c r="X1383">
        <f t="shared" si="283"/>
        <v>0</v>
      </c>
      <c r="Y1383">
        <f t="shared" si="284"/>
        <v>0</v>
      </c>
      <c r="Z1383">
        <f t="shared" si="285"/>
        <v>0</v>
      </c>
      <c r="AA1383">
        <f t="shared" si="286"/>
        <v>0</v>
      </c>
    </row>
    <row r="1384" spans="2:27">
      <c r="B1384" s="3">
        <v>44113</v>
      </c>
      <c r="C1384" t="str">
        <f>IF(AND(B1384&gt;='Calculation Sheet Crop 1'!$K$6,B1384&lt;='Calculation Sheet Crop 1'!$L$6),"Initial Stage",IF(AND(B1384+1&gt;'Calculation Sheet Crop 1'!$K$7,B1384&lt;='Calculation Sheet Crop 1'!$L$7),"Crop Development Phase",IF(AND(B1384+1&gt;'Calculation Sheet Crop 1'!$K$8,B1384&lt;'Calculation Sheet Crop 1'!$L$8+1),"Mid Season",IF(AND(B1384+1&gt;'Calculation Sheet Crop 1'!$K$9,B1384-1&lt;'Calculation Sheet Crop 1'!$L$9),"Late Season Stage",""))))</f>
        <v/>
      </c>
      <c r="D1384">
        <f>IF(MONTH(B1384)=1,'General Calculation'!$E$22,IF(MONTH(B1384)=2,'General Calculation'!$F$22,IF(MONTH(B1384)=3,'General Calculation'!$G$22,IF(MONTH(B1384)=4,'General Calculation'!$H$22,IF(MONTH(B1384)=5,'General Calculation'!$I$22,IF(MONTH(B1384)=6,'General Calculation'!$J$22,IF(MONTH(B1384)=7,'General Calculation'!$K$22,IF(MONTH(B1384)=8,'General Calculation'!$L$22,IF(MONTH(B1384)=9,'General Calculation'!$M$22,IF(MONTH(B1384)=10,'General Calculation'!$N$22,IF(MONTH(B1384)=11,'General Calculation'!$O$22,IF(MONTH(B1384)=12,'General Calculation'!$P$22,""))))))))))))</f>
        <v>5.2650000000000006</v>
      </c>
      <c r="E1384" t="str">
        <f>IF(C1384="Initial Stage",'Calculation Sheet Crop 1'!$M$6,IF(C1384="Crop Development Phase",'Calculation Sheet Crop 1'!$M$7,IF(C1384="Mid Season",'Calculation Sheet Crop 1'!$M$8,IF(C1384="Late Season Stage",'Calculation Sheet Crop 1'!$M$9,""))))</f>
        <v/>
      </c>
      <c r="F1384">
        <f t="shared" si="274"/>
        <v>0</v>
      </c>
      <c r="P1384">
        <f t="shared" si="275"/>
        <v>0</v>
      </c>
      <c r="Q1384">
        <f t="shared" si="276"/>
        <v>0</v>
      </c>
      <c r="R1384">
        <f t="shared" si="277"/>
        <v>0</v>
      </c>
      <c r="S1384">
        <f t="shared" si="278"/>
        <v>0</v>
      </c>
      <c r="T1384">
        <f t="shared" si="279"/>
        <v>0</v>
      </c>
      <c r="U1384">
        <f t="shared" si="280"/>
        <v>0</v>
      </c>
      <c r="V1384">
        <f t="shared" si="281"/>
        <v>0</v>
      </c>
      <c r="W1384">
        <f t="shared" si="282"/>
        <v>0</v>
      </c>
      <c r="X1384">
        <f t="shared" si="283"/>
        <v>0</v>
      </c>
      <c r="Y1384">
        <f t="shared" si="284"/>
        <v>0</v>
      </c>
      <c r="Z1384">
        <f t="shared" si="285"/>
        <v>0</v>
      </c>
      <c r="AA1384">
        <f t="shared" si="286"/>
        <v>0</v>
      </c>
    </row>
    <row r="1385" spans="2:27">
      <c r="B1385" s="3">
        <v>44114</v>
      </c>
      <c r="C1385" t="str">
        <f>IF(AND(B1385&gt;='Calculation Sheet Crop 1'!$K$6,B1385&lt;='Calculation Sheet Crop 1'!$L$6),"Initial Stage",IF(AND(B1385+1&gt;'Calculation Sheet Crop 1'!$K$7,B1385&lt;='Calculation Sheet Crop 1'!$L$7),"Crop Development Phase",IF(AND(B1385+1&gt;'Calculation Sheet Crop 1'!$K$8,B1385&lt;'Calculation Sheet Crop 1'!$L$8+1),"Mid Season",IF(AND(B1385+1&gt;'Calculation Sheet Crop 1'!$K$9,B1385-1&lt;'Calculation Sheet Crop 1'!$L$9),"Late Season Stage",""))))</f>
        <v/>
      </c>
      <c r="D1385">
        <f>IF(MONTH(B1385)=1,'General Calculation'!$E$22,IF(MONTH(B1385)=2,'General Calculation'!$F$22,IF(MONTH(B1385)=3,'General Calculation'!$G$22,IF(MONTH(B1385)=4,'General Calculation'!$H$22,IF(MONTH(B1385)=5,'General Calculation'!$I$22,IF(MONTH(B1385)=6,'General Calculation'!$J$22,IF(MONTH(B1385)=7,'General Calculation'!$K$22,IF(MONTH(B1385)=8,'General Calculation'!$L$22,IF(MONTH(B1385)=9,'General Calculation'!$M$22,IF(MONTH(B1385)=10,'General Calculation'!$N$22,IF(MONTH(B1385)=11,'General Calculation'!$O$22,IF(MONTH(B1385)=12,'General Calculation'!$P$22,""))))))))))))</f>
        <v>5.2650000000000006</v>
      </c>
      <c r="E1385" t="str">
        <f>IF(C1385="Initial Stage",'Calculation Sheet Crop 1'!$M$6,IF(C1385="Crop Development Phase",'Calculation Sheet Crop 1'!$M$7,IF(C1385="Mid Season",'Calculation Sheet Crop 1'!$M$8,IF(C1385="Late Season Stage",'Calculation Sheet Crop 1'!$M$9,""))))</f>
        <v/>
      </c>
      <c r="F1385">
        <f t="shared" si="274"/>
        <v>0</v>
      </c>
      <c r="P1385">
        <f t="shared" si="275"/>
        <v>0</v>
      </c>
      <c r="Q1385">
        <f t="shared" si="276"/>
        <v>0</v>
      </c>
      <c r="R1385">
        <f t="shared" si="277"/>
        <v>0</v>
      </c>
      <c r="S1385">
        <f t="shared" si="278"/>
        <v>0</v>
      </c>
      <c r="T1385">
        <f t="shared" si="279"/>
        <v>0</v>
      </c>
      <c r="U1385">
        <f t="shared" si="280"/>
        <v>0</v>
      </c>
      <c r="V1385">
        <f t="shared" si="281"/>
        <v>0</v>
      </c>
      <c r="W1385">
        <f t="shared" si="282"/>
        <v>0</v>
      </c>
      <c r="X1385">
        <f t="shared" si="283"/>
        <v>0</v>
      </c>
      <c r="Y1385">
        <f t="shared" si="284"/>
        <v>0</v>
      </c>
      <c r="Z1385">
        <f t="shared" si="285"/>
        <v>0</v>
      </c>
      <c r="AA1385">
        <f t="shared" si="286"/>
        <v>0</v>
      </c>
    </row>
    <row r="1386" spans="2:27">
      <c r="B1386" s="3">
        <v>44115</v>
      </c>
      <c r="C1386" t="str">
        <f>IF(AND(B1386&gt;='Calculation Sheet Crop 1'!$K$6,B1386&lt;='Calculation Sheet Crop 1'!$L$6),"Initial Stage",IF(AND(B1386+1&gt;'Calculation Sheet Crop 1'!$K$7,B1386&lt;='Calculation Sheet Crop 1'!$L$7),"Crop Development Phase",IF(AND(B1386+1&gt;'Calculation Sheet Crop 1'!$K$8,B1386&lt;'Calculation Sheet Crop 1'!$L$8+1),"Mid Season",IF(AND(B1386+1&gt;'Calculation Sheet Crop 1'!$K$9,B1386-1&lt;'Calculation Sheet Crop 1'!$L$9),"Late Season Stage",""))))</f>
        <v/>
      </c>
      <c r="D1386">
        <f>IF(MONTH(B1386)=1,'General Calculation'!$E$22,IF(MONTH(B1386)=2,'General Calculation'!$F$22,IF(MONTH(B1386)=3,'General Calculation'!$G$22,IF(MONTH(B1386)=4,'General Calculation'!$H$22,IF(MONTH(B1386)=5,'General Calculation'!$I$22,IF(MONTH(B1386)=6,'General Calculation'!$J$22,IF(MONTH(B1386)=7,'General Calculation'!$K$22,IF(MONTH(B1386)=8,'General Calculation'!$L$22,IF(MONTH(B1386)=9,'General Calculation'!$M$22,IF(MONTH(B1386)=10,'General Calculation'!$N$22,IF(MONTH(B1386)=11,'General Calculation'!$O$22,IF(MONTH(B1386)=12,'General Calculation'!$P$22,""))))))))))))</f>
        <v>5.2650000000000006</v>
      </c>
      <c r="E1386" t="str">
        <f>IF(C1386="Initial Stage",'Calculation Sheet Crop 1'!$M$6,IF(C1386="Crop Development Phase",'Calculation Sheet Crop 1'!$M$7,IF(C1386="Mid Season",'Calculation Sheet Crop 1'!$M$8,IF(C1386="Late Season Stage",'Calculation Sheet Crop 1'!$M$9,""))))</f>
        <v/>
      </c>
      <c r="F1386">
        <f t="shared" si="274"/>
        <v>0</v>
      </c>
      <c r="P1386">
        <f t="shared" si="275"/>
        <v>0</v>
      </c>
      <c r="Q1386">
        <f t="shared" si="276"/>
        <v>0</v>
      </c>
      <c r="R1386">
        <f t="shared" si="277"/>
        <v>0</v>
      </c>
      <c r="S1386">
        <f t="shared" si="278"/>
        <v>0</v>
      </c>
      <c r="T1386">
        <f t="shared" si="279"/>
        <v>0</v>
      </c>
      <c r="U1386">
        <f t="shared" si="280"/>
        <v>0</v>
      </c>
      <c r="V1386">
        <f t="shared" si="281"/>
        <v>0</v>
      </c>
      <c r="W1386">
        <f t="shared" si="282"/>
        <v>0</v>
      </c>
      <c r="X1386">
        <f t="shared" si="283"/>
        <v>0</v>
      </c>
      <c r="Y1386">
        <f t="shared" si="284"/>
        <v>0</v>
      </c>
      <c r="Z1386">
        <f t="shared" si="285"/>
        <v>0</v>
      </c>
      <c r="AA1386">
        <f t="shared" si="286"/>
        <v>0</v>
      </c>
    </row>
    <row r="1387" spans="2:27">
      <c r="B1387" s="3">
        <v>44116</v>
      </c>
      <c r="C1387" t="str">
        <f>IF(AND(B1387&gt;='Calculation Sheet Crop 1'!$K$6,B1387&lt;='Calculation Sheet Crop 1'!$L$6),"Initial Stage",IF(AND(B1387+1&gt;'Calculation Sheet Crop 1'!$K$7,B1387&lt;='Calculation Sheet Crop 1'!$L$7),"Crop Development Phase",IF(AND(B1387+1&gt;'Calculation Sheet Crop 1'!$K$8,B1387&lt;'Calculation Sheet Crop 1'!$L$8+1),"Mid Season",IF(AND(B1387+1&gt;'Calculation Sheet Crop 1'!$K$9,B1387-1&lt;'Calculation Sheet Crop 1'!$L$9),"Late Season Stage",""))))</f>
        <v/>
      </c>
      <c r="D1387">
        <f>IF(MONTH(B1387)=1,'General Calculation'!$E$22,IF(MONTH(B1387)=2,'General Calculation'!$F$22,IF(MONTH(B1387)=3,'General Calculation'!$G$22,IF(MONTH(B1387)=4,'General Calculation'!$H$22,IF(MONTH(B1387)=5,'General Calculation'!$I$22,IF(MONTH(B1387)=6,'General Calculation'!$J$22,IF(MONTH(B1387)=7,'General Calculation'!$K$22,IF(MONTH(B1387)=8,'General Calculation'!$L$22,IF(MONTH(B1387)=9,'General Calculation'!$M$22,IF(MONTH(B1387)=10,'General Calculation'!$N$22,IF(MONTH(B1387)=11,'General Calculation'!$O$22,IF(MONTH(B1387)=12,'General Calculation'!$P$22,""))))))))))))</f>
        <v>5.2650000000000006</v>
      </c>
      <c r="E1387" t="str">
        <f>IF(C1387="Initial Stage",'Calculation Sheet Crop 1'!$M$6,IF(C1387="Crop Development Phase",'Calculation Sheet Crop 1'!$M$7,IF(C1387="Mid Season",'Calculation Sheet Crop 1'!$M$8,IF(C1387="Late Season Stage",'Calculation Sheet Crop 1'!$M$9,""))))</f>
        <v/>
      </c>
      <c r="F1387">
        <f t="shared" si="274"/>
        <v>0</v>
      </c>
      <c r="P1387">
        <f t="shared" si="275"/>
        <v>0</v>
      </c>
      <c r="Q1387">
        <f t="shared" si="276"/>
        <v>0</v>
      </c>
      <c r="R1387">
        <f t="shared" si="277"/>
        <v>0</v>
      </c>
      <c r="S1387">
        <f t="shared" si="278"/>
        <v>0</v>
      </c>
      <c r="T1387">
        <f t="shared" si="279"/>
        <v>0</v>
      </c>
      <c r="U1387">
        <f t="shared" si="280"/>
        <v>0</v>
      </c>
      <c r="V1387">
        <f t="shared" si="281"/>
        <v>0</v>
      </c>
      <c r="W1387">
        <f t="shared" si="282"/>
        <v>0</v>
      </c>
      <c r="X1387">
        <f t="shared" si="283"/>
        <v>0</v>
      </c>
      <c r="Y1387">
        <f t="shared" si="284"/>
        <v>0</v>
      </c>
      <c r="Z1387">
        <f t="shared" si="285"/>
        <v>0</v>
      </c>
      <c r="AA1387">
        <f t="shared" si="286"/>
        <v>0</v>
      </c>
    </row>
    <row r="1388" spans="2:27">
      <c r="B1388" s="3">
        <v>44117</v>
      </c>
      <c r="C1388" t="str">
        <f>IF(AND(B1388&gt;='Calculation Sheet Crop 1'!$K$6,B1388&lt;='Calculation Sheet Crop 1'!$L$6),"Initial Stage",IF(AND(B1388+1&gt;'Calculation Sheet Crop 1'!$K$7,B1388&lt;='Calculation Sheet Crop 1'!$L$7),"Crop Development Phase",IF(AND(B1388+1&gt;'Calculation Sheet Crop 1'!$K$8,B1388&lt;'Calculation Sheet Crop 1'!$L$8+1),"Mid Season",IF(AND(B1388+1&gt;'Calculation Sheet Crop 1'!$K$9,B1388-1&lt;'Calculation Sheet Crop 1'!$L$9),"Late Season Stage",""))))</f>
        <v/>
      </c>
      <c r="D1388">
        <f>IF(MONTH(B1388)=1,'General Calculation'!$E$22,IF(MONTH(B1388)=2,'General Calculation'!$F$22,IF(MONTH(B1388)=3,'General Calculation'!$G$22,IF(MONTH(B1388)=4,'General Calculation'!$H$22,IF(MONTH(B1388)=5,'General Calculation'!$I$22,IF(MONTH(B1388)=6,'General Calculation'!$J$22,IF(MONTH(B1388)=7,'General Calculation'!$K$22,IF(MONTH(B1388)=8,'General Calculation'!$L$22,IF(MONTH(B1388)=9,'General Calculation'!$M$22,IF(MONTH(B1388)=10,'General Calculation'!$N$22,IF(MONTH(B1388)=11,'General Calculation'!$O$22,IF(MONTH(B1388)=12,'General Calculation'!$P$22,""))))))))))))</f>
        <v>5.2650000000000006</v>
      </c>
      <c r="E1388" t="str">
        <f>IF(C1388="Initial Stage",'Calculation Sheet Crop 1'!$M$6,IF(C1388="Crop Development Phase",'Calculation Sheet Crop 1'!$M$7,IF(C1388="Mid Season",'Calculation Sheet Crop 1'!$M$8,IF(C1388="Late Season Stage",'Calculation Sheet Crop 1'!$M$9,""))))</f>
        <v/>
      </c>
      <c r="F1388">
        <f t="shared" si="274"/>
        <v>0</v>
      </c>
      <c r="P1388">
        <f t="shared" si="275"/>
        <v>0</v>
      </c>
      <c r="Q1388">
        <f t="shared" si="276"/>
        <v>0</v>
      </c>
      <c r="R1388">
        <f t="shared" si="277"/>
        <v>0</v>
      </c>
      <c r="S1388">
        <f t="shared" si="278"/>
        <v>0</v>
      </c>
      <c r="T1388">
        <f t="shared" si="279"/>
        <v>0</v>
      </c>
      <c r="U1388">
        <f t="shared" si="280"/>
        <v>0</v>
      </c>
      <c r="V1388">
        <f t="shared" si="281"/>
        <v>0</v>
      </c>
      <c r="W1388">
        <f t="shared" si="282"/>
        <v>0</v>
      </c>
      <c r="X1388">
        <f t="shared" si="283"/>
        <v>0</v>
      </c>
      <c r="Y1388">
        <f t="shared" si="284"/>
        <v>0</v>
      </c>
      <c r="Z1388">
        <f t="shared" si="285"/>
        <v>0</v>
      </c>
      <c r="AA1388">
        <f t="shared" si="286"/>
        <v>0</v>
      </c>
    </row>
    <row r="1389" spans="2:27">
      <c r="B1389" s="3">
        <v>44118</v>
      </c>
      <c r="C1389" t="str">
        <f>IF(AND(B1389&gt;='Calculation Sheet Crop 1'!$K$6,B1389&lt;='Calculation Sheet Crop 1'!$L$6),"Initial Stage",IF(AND(B1389+1&gt;'Calculation Sheet Crop 1'!$K$7,B1389&lt;='Calculation Sheet Crop 1'!$L$7),"Crop Development Phase",IF(AND(B1389+1&gt;'Calculation Sheet Crop 1'!$K$8,B1389&lt;'Calculation Sheet Crop 1'!$L$8+1),"Mid Season",IF(AND(B1389+1&gt;'Calculation Sheet Crop 1'!$K$9,B1389-1&lt;'Calculation Sheet Crop 1'!$L$9),"Late Season Stage",""))))</f>
        <v/>
      </c>
      <c r="D1389">
        <f>IF(MONTH(B1389)=1,'General Calculation'!$E$22,IF(MONTH(B1389)=2,'General Calculation'!$F$22,IF(MONTH(B1389)=3,'General Calculation'!$G$22,IF(MONTH(B1389)=4,'General Calculation'!$H$22,IF(MONTH(B1389)=5,'General Calculation'!$I$22,IF(MONTH(B1389)=6,'General Calculation'!$J$22,IF(MONTH(B1389)=7,'General Calculation'!$K$22,IF(MONTH(B1389)=8,'General Calculation'!$L$22,IF(MONTH(B1389)=9,'General Calculation'!$M$22,IF(MONTH(B1389)=10,'General Calculation'!$N$22,IF(MONTH(B1389)=11,'General Calculation'!$O$22,IF(MONTH(B1389)=12,'General Calculation'!$P$22,""))))))))))))</f>
        <v>5.2650000000000006</v>
      </c>
      <c r="E1389" t="str">
        <f>IF(C1389="Initial Stage",'Calculation Sheet Crop 1'!$M$6,IF(C1389="Crop Development Phase",'Calculation Sheet Crop 1'!$M$7,IF(C1389="Mid Season",'Calculation Sheet Crop 1'!$M$8,IF(C1389="Late Season Stage",'Calculation Sheet Crop 1'!$M$9,""))))</f>
        <v/>
      </c>
      <c r="F1389">
        <f t="shared" si="274"/>
        <v>0</v>
      </c>
      <c r="P1389">
        <f t="shared" si="275"/>
        <v>0</v>
      </c>
      <c r="Q1389">
        <f t="shared" si="276"/>
        <v>0</v>
      </c>
      <c r="R1389">
        <f t="shared" si="277"/>
        <v>0</v>
      </c>
      <c r="S1389">
        <f t="shared" si="278"/>
        <v>0</v>
      </c>
      <c r="T1389">
        <f t="shared" si="279"/>
        <v>0</v>
      </c>
      <c r="U1389">
        <f t="shared" si="280"/>
        <v>0</v>
      </c>
      <c r="V1389">
        <f t="shared" si="281"/>
        <v>0</v>
      </c>
      <c r="W1389">
        <f t="shared" si="282"/>
        <v>0</v>
      </c>
      <c r="X1389">
        <f t="shared" si="283"/>
        <v>0</v>
      </c>
      <c r="Y1389">
        <f t="shared" si="284"/>
        <v>0</v>
      </c>
      <c r="Z1389">
        <f t="shared" si="285"/>
        <v>0</v>
      </c>
      <c r="AA1389">
        <f t="shared" si="286"/>
        <v>0</v>
      </c>
    </row>
    <row r="1390" spans="2:27">
      <c r="B1390" s="3">
        <v>44119</v>
      </c>
      <c r="C1390" t="str">
        <f>IF(AND(B1390&gt;='Calculation Sheet Crop 1'!$K$6,B1390&lt;='Calculation Sheet Crop 1'!$L$6),"Initial Stage",IF(AND(B1390+1&gt;'Calculation Sheet Crop 1'!$K$7,B1390&lt;='Calculation Sheet Crop 1'!$L$7),"Crop Development Phase",IF(AND(B1390+1&gt;'Calculation Sheet Crop 1'!$K$8,B1390&lt;'Calculation Sheet Crop 1'!$L$8+1),"Mid Season",IF(AND(B1390+1&gt;'Calculation Sheet Crop 1'!$K$9,B1390-1&lt;'Calculation Sheet Crop 1'!$L$9),"Late Season Stage",""))))</f>
        <v/>
      </c>
      <c r="D1390">
        <f>IF(MONTH(B1390)=1,'General Calculation'!$E$22,IF(MONTH(B1390)=2,'General Calculation'!$F$22,IF(MONTH(B1390)=3,'General Calculation'!$G$22,IF(MONTH(B1390)=4,'General Calculation'!$H$22,IF(MONTH(B1390)=5,'General Calculation'!$I$22,IF(MONTH(B1390)=6,'General Calculation'!$J$22,IF(MONTH(B1390)=7,'General Calculation'!$K$22,IF(MONTH(B1390)=8,'General Calculation'!$L$22,IF(MONTH(B1390)=9,'General Calculation'!$M$22,IF(MONTH(B1390)=10,'General Calculation'!$N$22,IF(MONTH(B1390)=11,'General Calculation'!$O$22,IF(MONTH(B1390)=12,'General Calculation'!$P$22,""))))))))))))</f>
        <v>5.2650000000000006</v>
      </c>
      <c r="E1390" t="str">
        <f>IF(C1390="Initial Stage",'Calculation Sheet Crop 1'!$M$6,IF(C1390="Crop Development Phase",'Calculation Sheet Crop 1'!$M$7,IF(C1390="Mid Season",'Calculation Sheet Crop 1'!$M$8,IF(C1390="Late Season Stage",'Calculation Sheet Crop 1'!$M$9,""))))</f>
        <v/>
      </c>
      <c r="F1390">
        <f t="shared" si="274"/>
        <v>0</v>
      </c>
      <c r="P1390">
        <f t="shared" si="275"/>
        <v>0</v>
      </c>
      <c r="Q1390">
        <f t="shared" si="276"/>
        <v>0</v>
      </c>
      <c r="R1390">
        <f t="shared" si="277"/>
        <v>0</v>
      </c>
      <c r="S1390">
        <f t="shared" si="278"/>
        <v>0</v>
      </c>
      <c r="T1390">
        <f t="shared" si="279"/>
        <v>0</v>
      </c>
      <c r="U1390">
        <f t="shared" si="280"/>
        <v>0</v>
      </c>
      <c r="V1390">
        <f t="shared" si="281"/>
        <v>0</v>
      </c>
      <c r="W1390">
        <f t="shared" si="282"/>
        <v>0</v>
      </c>
      <c r="X1390">
        <f t="shared" si="283"/>
        <v>0</v>
      </c>
      <c r="Y1390">
        <f t="shared" si="284"/>
        <v>0</v>
      </c>
      <c r="Z1390">
        <f t="shared" si="285"/>
        <v>0</v>
      </c>
      <c r="AA1390">
        <f t="shared" si="286"/>
        <v>0</v>
      </c>
    </row>
    <row r="1391" spans="2:27">
      <c r="B1391" s="3">
        <v>44120</v>
      </c>
      <c r="C1391" t="str">
        <f>IF(AND(B1391&gt;='Calculation Sheet Crop 1'!$K$6,B1391&lt;='Calculation Sheet Crop 1'!$L$6),"Initial Stage",IF(AND(B1391+1&gt;'Calculation Sheet Crop 1'!$K$7,B1391&lt;='Calculation Sheet Crop 1'!$L$7),"Crop Development Phase",IF(AND(B1391+1&gt;'Calculation Sheet Crop 1'!$K$8,B1391&lt;'Calculation Sheet Crop 1'!$L$8+1),"Mid Season",IF(AND(B1391+1&gt;'Calculation Sheet Crop 1'!$K$9,B1391-1&lt;'Calculation Sheet Crop 1'!$L$9),"Late Season Stage",""))))</f>
        <v/>
      </c>
      <c r="D1391">
        <f>IF(MONTH(B1391)=1,'General Calculation'!$E$22,IF(MONTH(B1391)=2,'General Calculation'!$F$22,IF(MONTH(B1391)=3,'General Calculation'!$G$22,IF(MONTH(B1391)=4,'General Calculation'!$H$22,IF(MONTH(B1391)=5,'General Calculation'!$I$22,IF(MONTH(B1391)=6,'General Calculation'!$J$22,IF(MONTH(B1391)=7,'General Calculation'!$K$22,IF(MONTH(B1391)=8,'General Calculation'!$L$22,IF(MONTH(B1391)=9,'General Calculation'!$M$22,IF(MONTH(B1391)=10,'General Calculation'!$N$22,IF(MONTH(B1391)=11,'General Calculation'!$O$22,IF(MONTH(B1391)=12,'General Calculation'!$P$22,""))))))))))))</f>
        <v>5.2650000000000006</v>
      </c>
      <c r="E1391" t="str">
        <f>IF(C1391="Initial Stage",'Calculation Sheet Crop 1'!$M$6,IF(C1391="Crop Development Phase",'Calculation Sheet Crop 1'!$M$7,IF(C1391="Mid Season",'Calculation Sheet Crop 1'!$M$8,IF(C1391="Late Season Stage",'Calculation Sheet Crop 1'!$M$9,""))))</f>
        <v/>
      </c>
      <c r="F1391">
        <f t="shared" si="274"/>
        <v>0</v>
      </c>
      <c r="P1391">
        <f t="shared" si="275"/>
        <v>0</v>
      </c>
      <c r="Q1391">
        <f t="shared" si="276"/>
        <v>0</v>
      </c>
      <c r="R1391">
        <f t="shared" si="277"/>
        <v>0</v>
      </c>
      <c r="S1391">
        <f t="shared" si="278"/>
        <v>0</v>
      </c>
      <c r="T1391">
        <f t="shared" si="279"/>
        <v>0</v>
      </c>
      <c r="U1391">
        <f t="shared" si="280"/>
        <v>0</v>
      </c>
      <c r="V1391">
        <f t="shared" si="281"/>
        <v>0</v>
      </c>
      <c r="W1391">
        <f t="shared" si="282"/>
        <v>0</v>
      </c>
      <c r="X1391">
        <f t="shared" si="283"/>
        <v>0</v>
      </c>
      <c r="Y1391">
        <f t="shared" si="284"/>
        <v>0</v>
      </c>
      <c r="Z1391">
        <f t="shared" si="285"/>
        <v>0</v>
      </c>
      <c r="AA1391">
        <f t="shared" si="286"/>
        <v>0</v>
      </c>
    </row>
    <row r="1392" spans="2:27">
      <c r="B1392" s="3">
        <v>44121</v>
      </c>
      <c r="C1392" t="str">
        <f>IF(AND(B1392&gt;='Calculation Sheet Crop 1'!$K$6,B1392&lt;='Calculation Sheet Crop 1'!$L$6),"Initial Stage",IF(AND(B1392+1&gt;'Calculation Sheet Crop 1'!$K$7,B1392&lt;='Calculation Sheet Crop 1'!$L$7),"Crop Development Phase",IF(AND(B1392+1&gt;'Calculation Sheet Crop 1'!$K$8,B1392&lt;'Calculation Sheet Crop 1'!$L$8+1),"Mid Season",IF(AND(B1392+1&gt;'Calculation Sheet Crop 1'!$K$9,B1392-1&lt;'Calculation Sheet Crop 1'!$L$9),"Late Season Stage",""))))</f>
        <v/>
      </c>
      <c r="D1392">
        <f>IF(MONTH(B1392)=1,'General Calculation'!$E$22,IF(MONTH(B1392)=2,'General Calculation'!$F$22,IF(MONTH(B1392)=3,'General Calculation'!$G$22,IF(MONTH(B1392)=4,'General Calculation'!$H$22,IF(MONTH(B1392)=5,'General Calculation'!$I$22,IF(MONTH(B1392)=6,'General Calculation'!$J$22,IF(MONTH(B1392)=7,'General Calculation'!$K$22,IF(MONTH(B1392)=8,'General Calculation'!$L$22,IF(MONTH(B1392)=9,'General Calculation'!$M$22,IF(MONTH(B1392)=10,'General Calculation'!$N$22,IF(MONTH(B1392)=11,'General Calculation'!$O$22,IF(MONTH(B1392)=12,'General Calculation'!$P$22,""))))))))))))</f>
        <v>5.2650000000000006</v>
      </c>
      <c r="E1392" t="str">
        <f>IF(C1392="Initial Stage",'Calculation Sheet Crop 1'!$M$6,IF(C1392="Crop Development Phase",'Calculation Sheet Crop 1'!$M$7,IF(C1392="Mid Season",'Calculation Sheet Crop 1'!$M$8,IF(C1392="Late Season Stage",'Calculation Sheet Crop 1'!$M$9,""))))</f>
        <v/>
      </c>
      <c r="F1392">
        <f t="shared" si="274"/>
        <v>0</v>
      </c>
      <c r="P1392">
        <f t="shared" si="275"/>
        <v>0</v>
      </c>
      <c r="Q1392">
        <f t="shared" si="276"/>
        <v>0</v>
      </c>
      <c r="R1392">
        <f t="shared" si="277"/>
        <v>0</v>
      </c>
      <c r="S1392">
        <f t="shared" si="278"/>
        <v>0</v>
      </c>
      <c r="T1392">
        <f t="shared" si="279"/>
        <v>0</v>
      </c>
      <c r="U1392">
        <f t="shared" si="280"/>
        <v>0</v>
      </c>
      <c r="V1392">
        <f t="shared" si="281"/>
        <v>0</v>
      </c>
      <c r="W1392">
        <f t="shared" si="282"/>
        <v>0</v>
      </c>
      <c r="X1392">
        <f t="shared" si="283"/>
        <v>0</v>
      </c>
      <c r="Y1392">
        <f t="shared" si="284"/>
        <v>0</v>
      </c>
      <c r="Z1392">
        <f t="shared" si="285"/>
        <v>0</v>
      </c>
      <c r="AA1392">
        <f t="shared" si="286"/>
        <v>0</v>
      </c>
    </row>
    <row r="1393" spans="2:27">
      <c r="B1393" s="3">
        <v>44122</v>
      </c>
      <c r="C1393" t="str">
        <f>IF(AND(B1393&gt;='Calculation Sheet Crop 1'!$K$6,B1393&lt;='Calculation Sheet Crop 1'!$L$6),"Initial Stage",IF(AND(B1393+1&gt;'Calculation Sheet Crop 1'!$K$7,B1393&lt;='Calculation Sheet Crop 1'!$L$7),"Crop Development Phase",IF(AND(B1393+1&gt;'Calculation Sheet Crop 1'!$K$8,B1393&lt;'Calculation Sheet Crop 1'!$L$8+1),"Mid Season",IF(AND(B1393+1&gt;'Calculation Sheet Crop 1'!$K$9,B1393-1&lt;'Calculation Sheet Crop 1'!$L$9),"Late Season Stage",""))))</f>
        <v/>
      </c>
      <c r="D1393">
        <f>IF(MONTH(B1393)=1,'General Calculation'!$E$22,IF(MONTH(B1393)=2,'General Calculation'!$F$22,IF(MONTH(B1393)=3,'General Calculation'!$G$22,IF(MONTH(B1393)=4,'General Calculation'!$H$22,IF(MONTH(B1393)=5,'General Calculation'!$I$22,IF(MONTH(B1393)=6,'General Calculation'!$J$22,IF(MONTH(B1393)=7,'General Calculation'!$K$22,IF(MONTH(B1393)=8,'General Calculation'!$L$22,IF(MONTH(B1393)=9,'General Calculation'!$M$22,IF(MONTH(B1393)=10,'General Calculation'!$N$22,IF(MONTH(B1393)=11,'General Calculation'!$O$22,IF(MONTH(B1393)=12,'General Calculation'!$P$22,""))))))))))))</f>
        <v>5.2650000000000006</v>
      </c>
      <c r="E1393" t="str">
        <f>IF(C1393="Initial Stage",'Calculation Sheet Crop 1'!$M$6,IF(C1393="Crop Development Phase",'Calculation Sheet Crop 1'!$M$7,IF(C1393="Mid Season",'Calculation Sheet Crop 1'!$M$8,IF(C1393="Late Season Stage",'Calculation Sheet Crop 1'!$M$9,""))))</f>
        <v/>
      </c>
      <c r="F1393">
        <f t="shared" si="274"/>
        <v>0</v>
      </c>
      <c r="P1393">
        <f t="shared" si="275"/>
        <v>0</v>
      </c>
      <c r="Q1393">
        <f t="shared" si="276"/>
        <v>0</v>
      </c>
      <c r="R1393">
        <f t="shared" si="277"/>
        <v>0</v>
      </c>
      <c r="S1393">
        <f t="shared" si="278"/>
        <v>0</v>
      </c>
      <c r="T1393">
        <f t="shared" si="279"/>
        <v>0</v>
      </c>
      <c r="U1393">
        <f t="shared" si="280"/>
        <v>0</v>
      </c>
      <c r="V1393">
        <f t="shared" si="281"/>
        <v>0</v>
      </c>
      <c r="W1393">
        <f t="shared" si="282"/>
        <v>0</v>
      </c>
      <c r="X1393">
        <f t="shared" si="283"/>
        <v>0</v>
      </c>
      <c r="Y1393">
        <f t="shared" si="284"/>
        <v>0</v>
      </c>
      <c r="Z1393">
        <f t="shared" si="285"/>
        <v>0</v>
      </c>
      <c r="AA1393">
        <f t="shared" si="286"/>
        <v>0</v>
      </c>
    </row>
    <row r="1394" spans="2:27">
      <c r="B1394" s="3">
        <v>44123</v>
      </c>
      <c r="C1394" t="str">
        <f>IF(AND(B1394&gt;='Calculation Sheet Crop 1'!$K$6,B1394&lt;='Calculation Sheet Crop 1'!$L$6),"Initial Stage",IF(AND(B1394+1&gt;'Calculation Sheet Crop 1'!$K$7,B1394&lt;='Calculation Sheet Crop 1'!$L$7),"Crop Development Phase",IF(AND(B1394+1&gt;'Calculation Sheet Crop 1'!$K$8,B1394&lt;'Calculation Sheet Crop 1'!$L$8+1),"Mid Season",IF(AND(B1394+1&gt;'Calculation Sheet Crop 1'!$K$9,B1394-1&lt;'Calculation Sheet Crop 1'!$L$9),"Late Season Stage",""))))</f>
        <v/>
      </c>
      <c r="D1394">
        <f>IF(MONTH(B1394)=1,'General Calculation'!$E$22,IF(MONTH(B1394)=2,'General Calculation'!$F$22,IF(MONTH(B1394)=3,'General Calculation'!$G$22,IF(MONTH(B1394)=4,'General Calculation'!$H$22,IF(MONTH(B1394)=5,'General Calculation'!$I$22,IF(MONTH(B1394)=6,'General Calculation'!$J$22,IF(MONTH(B1394)=7,'General Calculation'!$K$22,IF(MONTH(B1394)=8,'General Calculation'!$L$22,IF(MONTH(B1394)=9,'General Calculation'!$M$22,IF(MONTH(B1394)=10,'General Calculation'!$N$22,IF(MONTH(B1394)=11,'General Calculation'!$O$22,IF(MONTH(B1394)=12,'General Calculation'!$P$22,""))))))))))))</f>
        <v>5.2650000000000006</v>
      </c>
      <c r="E1394" t="str">
        <f>IF(C1394="Initial Stage",'Calculation Sheet Crop 1'!$M$6,IF(C1394="Crop Development Phase",'Calculation Sheet Crop 1'!$M$7,IF(C1394="Mid Season",'Calculation Sheet Crop 1'!$M$8,IF(C1394="Late Season Stage",'Calculation Sheet Crop 1'!$M$9,""))))</f>
        <v/>
      </c>
      <c r="F1394">
        <f t="shared" si="274"/>
        <v>0</v>
      </c>
      <c r="P1394">
        <f t="shared" si="275"/>
        <v>0</v>
      </c>
      <c r="Q1394">
        <f t="shared" si="276"/>
        <v>0</v>
      </c>
      <c r="R1394">
        <f t="shared" si="277"/>
        <v>0</v>
      </c>
      <c r="S1394">
        <f t="shared" si="278"/>
        <v>0</v>
      </c>
      <c r="T1394">
        <f t="shared" si="279"/>
        <v>0</v>
      </c>
      <c r="U1394">
        <f t="shared" si="280"/>
        <v>0</v>
      </c>
      <c r="V1394">
        <f t="shared" si="281"/>
        <v>0</v>
      </c>
      <c r="W1394">
        <f t="shared" si="282"/>
        <v>0</v>
      </c>
      <c r="X1394">
        <f t="shared" si="283"/>
        <v>0</v>
      </c>
      <c r="Y1394">
        <f t="shared" si="284"/>
        <v>0</v>
      </c>
      <c r="Z1394">
        <f t="shared" si="285"/>
        <v>0</v>
      </c>
      <c r="AA1394">
        <f t="shared" si="286"/>
        <v>0</v>
      </c>
    </row>
    <row r="1395" spans="2:27">
      <c r="B1395" s="3">
        <v>44124</v>
      </c>
      <c r="C1395" t="str">
        <f>IF(AND(B1395&gt;='Calculation Sheet Crop 1'!$K$6,B1395&lt;='Calculation Sheet Crop 1'!$L$6),"Initial Stage",IF(AND(B1395+1&gt;'Calculation Sheet Crop 1'!$K$7,B1395&lt;='Calculation Sheet Crop 1'!$L$7),"Crop Development Phase",IF(AND(B1395+1&gt;'Calculation Sheet Crop 1'!$K$8,B1395&lt;'Calculation Sheet Crop 1'!$L$8+1),"Mid Season",IF(AND(B1395+1&gt;'Calculation Sheet Crop 1'!$K$9,B1395-1&lt;'Calculation Sheet Crop 1'!$L$9),"Late Season Stage",""))))</f>
        <v/>
      </c>
      <c r="D1395">
        <f>IF(MONTH(B1395)=1,'General Calculation'!$E$22,IF(MONTH(B1395)=2,'General Calculation'!$F$22,IF(MONTH(B1395)=3,'General Calculation'!$G$22,IF(MONTH(B1395)=4,'General Calculation'!$H$22,IF(MONTH(B1395)=5,'General Calculation'!$I$22,IF(MONTH(B1395)=6,'General Calculation'!$J$22,IF(MONTH(B1395)=7,'General Calculation'!$K$22,IF(MONTH(B1395)=8,'General Calculation'!$L$22,IF(MONTH(B1395)=9,'General Calculation'!$M$22,IF(MONTH(B1395)=10,'General Calculation'!$N$22,IF(MONTH(B1395)=11,'General Calculation'!$O$22,IF(MONTH(B1395)=12,'General Calculation'!$P$22,""))))))))))))</f>
        <v>5.2650000000000006</v>
      </c>
      <c r="E1395" t="str">
        <f>IF(C1395="Initial Stage",'Calculation Sheet Crop 1'!$M$6,IF(C1395="Crop Development Phase",'Calculation Sheet Crop 1'!$M$7,IF(C1395="Mid Season",'Calculation Sheet Crop 1'!$M$8,IF(C1395="Late Season Stage",'Calculation Sheet Crop 1'!$M$9,""))))</f>
        <v/>
      </c>
      <c r="F1395">
        <f t="shared" si="274"/>
        <v>0</v>
      </c>
      <c r="P1395">
        <f t="shared" si="275"/>
        <v>0</v>
      </c>
      <c r="Q1395">
        <f t="shared" si="276"/>
        <v>0</v>
      </c>
      <c r="R1395">
        <f t="shared" si="277"/>
        <v>0</v>
      </c>
      <c r="S1395">
        <f t="shared" si="278"/>
        <v>0</v>
      </c>
      <c r="T1395">
        <f t="shared" si="279"/>
        <v>0</v>
      </c>
      <c r="U1395">
        <f t="shared" si="280"/>
        <v>0</v>
      </c>
      <c r="V1395">
        <f t="shared" si="281"/>
        <v>0</v>
      </c>
      <c r="W1395">
        <f t="shared" si="282"/>
        <v>0</v>
      </c>
      <c r="X1395">
        <f t="shared" si="283"/>
        <v>0</v>
      </c>
      <c r="Y1395">
        <f t="shared" si="284"/>
        <v>0</v>
      </c>
      <c r="Z1395">
        <f t="shared" si="285"/>
        <v>0</v>
      </c>
      <c r="AA1395">
        <f t="shared" si="286"/>
        <v>0</v>
      </c>
    </row>
    <row r="1396" spans="2:27">
      <c r="B1396" s="3">
        <v>44125</v>
      </c>
      <c r="C1396" t="str">
        <f>IF(AND(B1396&gt;='Calculation Sheet Crop 1'!$K$6,B1396&lt;='Calculation Sheet Crop 1'!$L$6),"Initial Stage",IF(AND(B1396+1&gt;'Calculation Sheet Crop 1'!$K$7,B1396&lt;='Calculation Sheet Crop 1'!$L$7),"Crop Development Phase",IF(AND(B1396+1&gt;'Calculation Sheet Crop 1'!$K$8,B1396&lt;'Calculation Sheet Crop 1'!$L$8+1),"Mid Season",IF(AND(B1396+1&gt;'Calculation Sheet Crop 1'!$K$9,B1396-1&lt;'Calculation Sheet Crop 1'!$L$9),"Late Season Stage",""))))</f>
        <v/>
      </c>
      <c r="D1396">
        <f>IF(MONTH(B1396)=1,'General Calculation'!$E$22,IF(MONTH(B1396)=2,'General Calculation'!$F$22,IF(MONTH(B1396)=3,'General Calculation'!$G$22,IF(MONTH(B1396)=4,'General Calculation'!$H$22,IF(MONTH(B1396)=5,'General Calculation'!$I$22,IF(MONTH(B1396)=6,'General Calculation'!$J$22,IF(MONTH(B1396)=7,'General Calculation'!$K$22,IF(MONTH(B1396)=8,'General Calculation'!$L$22,IF(MONTH(B1396)=9,'General Calculation'!$M$22,IF(MONTH(B1396)=10,'General Calculation'!$N$22,IF(MONTH(B1396)=11,'General Calculation'!$O$22,IF(MONTH(B1396)=12,'General Calculation'!$P$22,""))))))))))))</f>
        <v>5.2650000000000006</v>
      </c>
      <c r="E1396" t="str">
        <f>IF(C1396="Initial Stage",'Calculation Sheet Crop 1'!$M$6,IF(C1396="Crop Development Phase",'Calculation Sheet Crop 1'!$M$7,IF(C1396="Mid Season",'Calculation Sheet Crop 1'!$M$8,IF(C1396="Late Season Stage",'Calculation Sheet Crop 1'!$M$9,""))))</f>
        <v/>
      </c>
      <c r="F1396">
        <f t="shared" si="274"/>
        <v>0</v>
      </c>
      <c r="P1396">
        <f t="shared" si="275"/>
        <v>0</v>
      </c>
      <c r="Q1396">
        <f t="shared" si="276"/>
        <v>0</v>
      </c>
      <c r="R1396">
        <f t="shared" si="277"/>
        <v>0</v>
      </c>
      <c r="S1396">
        <f t="shared" si="278"/>
        <v>0</v>
      </c>
      <c r="T1396">
        <f t="shared" si="279"/>
        <v>0</v>
      </c>
      <c r="U1396">
        <f t="shared" si="280"/>
        <v>0</v>
      </c>
      <c r="V1396">
        <f t="shared" si="281"/>
        <v>0</v>
      </c>
      <c r="W1396">
        <f t="shared" si="282"/>
        <v>0</v>
      </c>
      <c r="X1396">
        <f t="shared" si="283"/>
        <v>0</v>
      </c>
      <c r="Y1396">
        <f t="shared" si="284"/>
        <v>0</v>
      </c>
      <c r="Z1396">
        <f t="shared" si="285"/>
        <v>0</v>
      </c>
      <c r="AA1396">
        <f t="shared" si="286"/>
        <v>0</v>
      </c>
    </row>
    <row r="1397" spans="2:27">
      <c r="B1397" s="3">
        <v>44126</v>
      </c>
      <c r="C1397" t="str">
        <f>IF(AND(B1397&gt;='Calculation Sheet Crop 1'!$K$6,B1397&lt;='Calculation Sheet Crop 1'!$L$6),"Initial Stage",IF(AND(B1397+1&gt;'Calculation Sheet Crop 1'!$K$7,B1397&lt;='Calculation Sheet Crop 1'!$L$7),"Crop Development Phase",IF(AND(B1397+1&gt;'Calculation Sheet Crop 1'!$K$8,B1397&lt;'Calculation Sheet Crop 1'!$L$8+1),"Mid Season",IF(AND(B1397+1&gt;'Calculation Sheet Crop 1'!$K$9,B1397-1&lt;'Calculation Sheet Crop 1'!$L$9),"Late Season Stage",""))))</f>
        <v/>
      </c>
      <c r="D1397">
        <f>IF(MONTH(B1397)=1,'General Calculation'!$E$22,IF(MONTH(B1397)=2,'General Calculation'!$F$22,IF(MONTH(B1397)=3,'General Calculation'!$G$22,IF(MONTH(B1397)=4,'General Calculation'!$H$22,IF(MONTH(B1397)=5,'General Calculation'!$I$22,IF(MONTH(B1397)=6,'General Calculation'!$J$22,IF(MONTH(B1397)=7,'General Calculation'!$K$22,IF(MONTH(B1397)=8,'General Calculation'!$L$22,IF(MONTH(B1397)=9,'General Calculation'!$M$22,IF(MONTH(B1397)=10,'General Calculation'!$N$22,IF(MONTH(B1397)=11,'General Calculation'!$O$22,IF(MONTH(B1397)=12,'General Calculation'!$P$22,""))))))))))))</f>
        <v>5.2650000000000006</v>
      </c>
      <c r="E1397" t="str">
        <f>IF(C1397="Initial Stage",'Calculation Sheet Crop 1'!$M$6,IF(C1397="Crop Development Phase",'Calculation Sheet Crop 1'!$M$7,IF(C1397="Mid Season",'Calculation Sheet Crop 1'!$M$8,IF(C1397="Late Season Stage",'Calculation Sheet Crop 1'!$M$9,""))))</f>
        <v/>
      </c>
      <c r="F1397">
        <f t="shared" si="274"/>
        <v>0</v>
      </c>
      <c r="P1397">
        <f t="shared" si="275"/>
        <v>0</v>
      </c>
      <c r="Q1397">
        <f t="shared" si="276"/>
        <v>0</v>
      </c>
      <c r="R1397">
        <f t="shared" si="277"/>
        <v>0</v>
      </c>
      <c r="S1397">
        <f t="shared" si="278"/>
        <v>0</v>
      </c>
      <c r="T1397">
        <f t="shared" si="279"/>
        <v>0</v>
      </c>
      <c r="U1397">
        <f t="shared" si="280"/>
        <v>0</v>
      </c>
      <c r="V1397">
        <f t="shared" si="281"/>
        <v>0</v>
      </c>
      <c r="W1397">
        <f t="shared" si="282"/>
        <v>0</v>
      </c>
      <c r="X1397">
        <f t="shared" si="283"/>
        <v>0</v>
      </c>
      <c r="Y1397">
        <f t="shared" si="284"/>
        <v>0</v>
      </c>
      <c r="Z1397">
        <f t="shared" si="285"/>
        <v>0</v>
      </c>
      <c r="AA1397">
        <f t="shared" si="286"/>
        <v>0</v>
      </c>
    </row>
    <row r="1398" spans="2:27">
      <c r="B1398" s="3">
        <v>44127</v>
      </c>
      <c r="C1398" t="str">
        <f>IF(AND(B1398&gt;='Calculation Sheet Crop 1'!$K$6,B1398&lt;='Calculation Sheet Crop 1'!$L$6),"Initial Stage",IF(AND(B1398+1&gt;'Calculation Sheet Crop 1'!$K$7,B1398&lt;='Calculation Sheet Crop 1'!$L$7),"Crop Development Phase",IF(AND(B1398+1&gt;'Calculation Sheet Crop 1'!$K$8,B1398&lt;'Calculation Sheet Crop 1'!$L$8+1),"Mid Season",IF(AND(B1398+1&gt;'Calculation Sheet Crop 1'!$K$9,B1398-1&lt;'Calculation Sheet Crop 1'!$L$9),"Late Season Stage",""))))</f>
        <v/>
      </c>
      <c r="D1398">
        <f>IF(MONTH(B1398)=1,'General Calculation'!$E$22,IF(MONTH(B1398)=2,'General Calculation'!$F$22,IF(MONTH(B1398)=3,'General Calculation'!$G$22,IF(MONTH(B1398)=4,'General Calculation'!$H$22,IF(MONTH(B1398)=5,'General Calculation'!$I$22,IF(MONTH(B1398)=6,'General Calculation'!$J$22,IF(MONTH(B1398)=7,'General Calculation'!$K$22,IF(MONTH(B1398)=8,'General Calculation'!$L$22,IF(MONTH(B1398)=9,'General Calculation'!$M$22,IF(MONTH(B1398)=10,'General Calculation'!$N$22,IF(MONTH(B1398)=11,'General Calculation'!$O$22,IF(MONTH(B1398)=12,'General Calculation'!$P$22,""))))))))))))</f>
        <v>5.2650000000000006</v>
      </c>
      <c r="E1398" t="str">
        <f>IF(C1398="Initial Stage",'Calculation Sheet Crop 1'!$M$6,IF(C1398="Crop Development Phase",'Calculation Sheet Crop 1'!$M$7,IF(C1398="Mid Season",'Calculation Sheet Crop 1'!$M$8,IF(C1398="Late Season Stage",'Calculation Sheet Crop 1'!$M$9,""))))</f>
        <v/>
      </c>
      <c r="F1398">
        <f t="shared" si="274"/>
        <v>0</v>
      </c>
      <c r="P1398">
        <f t="shared" si="275"/>
        <v>0</v>
      </c>
      <c r="Q1398">
        <f t="shared" si="276"/>
        <v>0</v>
      </c>
      <c r="R1398">
        <f t="shared" si="277"/>
        <v>0</v>
      </c>
      <c r="S1398">
        <f t="shared" si="278"/>
        <v>0</v>
      </c>
      <c r="T1398">
        <f t="shared" si="279"/>
        <v>0</v>
      </c>
      <c r="U1398">
        <f t="shared" si="280"/>
        <v>0</v>
      </c>
      <c r="V1398">
        <f t="shared" si="281"/>
        <v>0</v>
      </c>
      <c r="W1398">
        <f t="shared" si="282"/>
        <v>0</v>
      </c>
      <c r="X1398">
        <f t="shared" si="283"/>
        <v>0</v>
      </c>
      <c r="Y1398">
        <f t="shared" si="284"/>
        <v>0</v>
      </c>
      <c r="Z1398">
        <f t="shared" si="285"/>
        <v>0</v>
      </c>
      <c r="AA1398">
        <f t="shared" si="286"/>
        <v>0</v>
      </c>
    </row>
    <row r="1399" spans="2:27">
      <c r="B1399" s="3">
        <v>44128</v>
      </c>
      <c r="C1399" t="str">
        <f>IF(AND(B1399&gt;='Calculation Sheet Crop 1'!$K$6,B1399&lt;='Calculation Sheet Crop 1'!$L$6),"Initial Stage",IF(AND(B1399+1&gt;'Calculation Sheet Crop 1'!$K$7,B1399&lt;='Calculation Sheet Crop 1'!$L$7),"Crop Development Phase",IF(AND(B1399+1&gt;'Calculation Sheet Crop 1'!$K$8,B1399&lt;'Calculation Sheet Crop 1'!$L$8+1),"Mid Season",IF(AND(B1399+1&gt;'Calculation Sheet Crop 1'!$K$9,B1399-1&lt;'Calculation Sheet Crop 1'!$L$9),"Late Season Stage",""))))</f>
        <v/>
      </c>
      <c r="D1399">
        <f>IF(MONTH(B1399)=1,'General Calculation'!$E$22,IF(MONTH(B1399)=2,'General Calculation'!$F$22,IF(MONTH(B1399)=3,'General Calculation'!$G$22,IF(MONTH(B1399)=4,'General Calculation'!$H$22,IF(MONTH(B1399)=5,'General Calculation'!$I$22,IF(MONTH(B1399)=6,'General Calculation'!$J$22,IF(MONTH(B1399)=7,'General Calculation'!$K$22,IF(MONTH(B1399)=8,'General Calculation'!$L$22,IF(MONTH(B1399)=9,'General Calculation'!$M$22,IF(MONTH(B1399)=10,'General Calculation'!$N$22,IF(MONTH(B1399)=11,'General Calculation'!$O$22,IF(MONTH(B1399)=12,'General Calculation'!$P$22,""))))))))))))</f>
        <v>5.2650000000000006</v>
      </c>
      <c r="E1399" t="str">
        <f>IF(C1399="Initial Stage",'Calculation Sheet Crop 1'!$M$6,IF(C1399="Crop Development Phase",'Calculation Sheet Crop 1'!$M$7,IF(C1399="Mid Season",'Calculation Sheet Crop 1'!$M$8,IF(C1399="Late Season Stage",'Calculation Sheet Crop 1'!$M$9,""))))</f>
        <v/>
      </c>
      <c r="F1399">
        <f t="shared" si="274"/>
        <v>0</v>
      </c>
      <c r="P1399">
        <f t="shared" si="275"/>
        <v>0</v>
      </c>
      <c r="Q1399">
        <f t="shared" si="276"/>
        <v>0</v>
      </c>
      <c r="R1399">
        <f t="shared" si="277"/>
        <v>0</v>
      </c>
      <c r="S1399">
        <f t="shared" si="278"/>
        <v>0</v>
      </c>
      <c r="T1399">
        <f t="shared" si="279"/>
        <v>0</v>
      </c>
      <c r="U1399">
        <f t="shared" si="280"/>
        <v>0</v>
      </c>
      <c r="V1399">
        <f t="shared" si="281"/>
        <v>0</v>
      </c>
      <c r="W1399">
        <f t="shared" si="282"/>
        <v>0</v>
      </c>
      <c r="X1399">
        <f t="shared" si="283"/>
        <v>0</v>
      </c>
      <c r="Y1399">
        <f t="shared" si="284"/>
        <v>0</v>
      </c>
      <c r="Z1399">
        <f t="shared" si="285"/>
        <v>0</v>
      </c>
      <c r="AA1399">
        <f t="shared" si="286"/>
        <v>0</v>
      </c>
    </row>
    <row r="1400" spans="2:27">
      <c r="B1400" s="3">
        <v>44129</v>
      </c>
      <c r="C1400" t="str">
        <f>IF(AND(B1400&gt;='Calculation Sheet Crop 1'!$K$6,B1400&lt;='Calculation Sheet Crop 1'!$L$6),"Initial Stage",IF(AND(B1400+1&gt;'Calculation Sheet Crop 1'!$K$7,B1400&lt;='Calculation Sheet Crop 1'!$L$7),"Crop Development Phase",IF(AND(B1400+1&gt;'Calculation Sheet Crop 1'!$K$8,B1400&lt;'Calculation Sheet Crop 1'!$L$8+1),"Mid Season",IF(AND(B1400+1&gt;'Calculation Sheet Crop 1'!$K$9,B1400-1&lt;'Calculation Sheet Crop 1'!$L$9),"Late Season Stage",""))))</f>
        <v/>
      </c>
      <c r="D1400">
        <f>IF(MONTH(B1400)=1,'General Calculation'!$E$22,IF(MONTH(B1400)=2,'General Calculation'!$F$22,IF(MONTH(B1400)=3,'General Calculation'!$G$22,IF(MONTH(B1400)=4,'General Calculation'!$H$22,IF(MONTH(B1400)=5,'General Calculation'!$I$22,IF(MONTH(B1400)=6,'General Calculation'!$J$22,IF(MONTH(B1400)=7,'General Calculation'!$K$22,IF(MONTH(B1400)=8,'General Calculation'!$L$22,IF(MONTH(B1400)=9,'General Calculation'!$M$22,IF(MONTH(B1400)=10,'General Calculation'!$N$22,IF(MONTH(B1400)=11,'General Calculation'!$O$22,IF(MONTH(B1400)=12,'General Calculation'!$P$22,""))))))))))))</f>
        <v>5.2650000000000006</v>
      </c>
      <c r="E1400" t="str">
        <f>IF(C1400="Initial Stage",'Calculation Sheet Crop 1'!$M$6,IF(C1400="Crop Development Phase",'Calculation Sheet Crop 1'!$M$7,IF(C1400="Mid Season",'Calculation Sheet Crop 1'!$M$8,IF(C1400="Late Season Stage",'Calculation Sheet Crop 1'!$M$9,""))))</f>
        <v/>
      </c>
      <c r="F1400">
        <f t="shared" si="274"/>
        <v>0</v>
      </c>
      <c r="P1400">
        <f t="shared" si="275"/>
        <v>0</v>
      </c>
      <c r="Q1400">
        <f t="shared" si="276"/>
        <v>0</v>
      </c>
      <c r="R1400">
        <f t="shared" si="277"/>
        <v>0</v>
      </c>
      <c r="S1400">
        <f t="shared" si="278"/>
        <v>0</v>
      </c>
      <c r="T1400">
        <f t="shared" si="279"/>
        <v>0</v>
      </c>
      <c r="U1400">
        <f t="shared" si="280"/>
        <v>0</v>
      </c>
      <c r="V1400">
        <f t="shared" si="281"/>
        <v>0</v>
      </c>
      <c r="W1400">
        <f t="shared" si="282"/>
        <v>0</v>
      </c>
      <c r="X1400">
        <f t="shared" si="283"/>
        <v>0</v>
      </c>
      <c r="Y1400">
        <f t="shared" si="284"/>
        <v>0</v>
      </c>
      <c r="Z1400">
        <f t="shared" si="285"/>
        <v>0</v>
      </c>
      <c r="AA1400">
        <f t="shared" si="286"/>
        <v>0</v>
      </c>
    </row>
    <row r="1401" spans="2:27">
      <c r="B1401" s="3">
        <v>44130</v>
      </c>
      <c r="C1401" t="str">
        <f>IF(AND(B1401&gt;='Calculation Sheet Crop 1'!$K$6,B1401&lt;='Calculation Sheet Crop 1'!$L$6),"Initial Stage",IF(AND(B1401+1&gt;'Calculation Sheet Crop 1'!$K$7,B1401&lt;='Calculation Sheet Crop 1'!$L$7),"Crop Development Phase",IF(AND(B1401+1&gt;'Calculation Sheet Crop 1'!$K$8,B1401&lt;'Calculation Sheet Crop 1'!$L$8+1),"Mid Season",IF(AND(B1401+1&gt;'Calculation Sheet Crop 1'!$K$9,B1401-1&lt;'Calculation Sheet Crop 1'!$L$9),"Late Season Stage",""))))</f>
        <v/>
      </c>
      <c r="D1401">
        <f>IF(MONTH(B1401)=1,'General Calculation'!$E$22,IF(MONTH(B1401)=2,'General Calculation'!$F$22,IF(MONTH(B1401)=3,'General Calculation'!$G$22,IF(MONTH(B1401)=4,'General Calculation'!$H$22,IF(MONTH(B1401)=5,'General Calculation'!$I$22,IF(MONTH(B1401)=6,'General Calculation'!$J$22,IF(MONTH(B1401)=7,'General Calculation'!$K$22,IF(MONTH(B1401)=8,'General Calculation'!$L$22,IF(MONTH(B1401)=9,'General Calculation'!$M$22,IF(MONTH(B1401)=10,'General Calculation'!$N$22,IF(MONTH(B1401)=11,'General Calculation'!$O$22,IF(MONTH(B1401)=12,'General Calculation'!$P$22,""))))))))))))</f>
        <v>5.2650000000000006</v>
      </c>
      <c r="E1401" t="str">
        <f>IF(C1401="Initial Stage",'Calculation Sheet Crop 1'!$M$6,IF(C1401="Crop Development Phase",'Calculation Sheet Crop 1'!$M$7,IF(C1401="Mid Season",'Calculation Sheet Crop 1'!$M$8,IF(C1401="Late Season Stage",'Calculation Sheet Crop 1'!$M$9,""))))</f>
        <v/>
      </c>
      <c r="F1401">
        <f t="shared" si="274"/>
        <v>0</v>
      </c>
      <c r="P1401">
        <f t="shared" si="275"/>
        <v>0</v>
      </c>
      <c r="Q1401">
        <f t="shared" si="276"/>
        <v>0</v>
      </c>
      <c r="R1401">
        <f t="shared" si="277"/>
        <v>0</v>
      </c>
      <c r="S1401">
        <f t="shared" si="278"/>
        <v>0</v>
      </c>
      <c r="T1401">
        <f t="shared" si="279"/>
        <v>0</v>
      </c>
      <c r="U1401">
        <f t="shared" si="280"/>
        <v>0</v>
      </c>
      <c r="V1401">
        <f t="shared" si="281"/>
        <v>0</v>
      </c>
      <c r="W1401">
        <f t="shared" si="282"/>
        <v>0</v>
      </c>
      <c r="X1401">
        <f t="shared" si="283"/>
        <v>0</v>
      </c>
      <c r="Y1401">
        <f t="shared" si="284"/>
        <v>0</v>
      </c>
      <c r="Z1401">
        <f t="shared" si="285"/>
        <v>0</v>
      </c>
      <c r="AA1401">
        <f t="shared" si="286"/>
        <v>0</v>
      </c>
    </row>
    <row r="1402" spans="2:27">
      <c r="B1402" s="3">
        <v>44131</v>
      </c>
      <c r="C1402" t="str">
        <f>IF(AND(B1402&gt;='Calculation Sheet Crop 1'!$K$6,B1402&lt;='Calculation Sheet Crop 1'!$L$6),"Initial Stage",IF(AND(B1402+1&gt;'Calculation Sheet Crop 1'!$K$7,B1402&lt;='Calculation Sheet Crop 1'!$L$7),"Crop Development Phase",IF(AND(B1402+1&gt;'Calculation Sheet Crop 1'!$K$8,B1402&lt;'Calculation Sheet Crop 1'!$L$8+1),"Mid Season",IF(AND(B1402+1&gt;'Calculation Sheet Crop 1'!$K$9,B1402-1&lt;'Calculation Sheet Crop 1'!$L$9),"Late Season Stage",""))))</f>
        <v/>
      </c>
      <c r="D1402">
        <f>IF(MONTH(B1402)=1,'General Calculation'!$E$22,IF(MONTH(B1402)=2,'General Calculation'!$F$22,IF(MONTH(B1402)=3,'General Calculation'!$G$22,IF(MONTH(B1402)=4,'General Calculation'!$H$22,IF(MONTH(B1402)=5,'General Calculation'!$I$22,IF(MONTH(B1402)=6,'General Calculation'!$J$22,IF(MONTH(B1402)=7,'General Calculation'!$K$22,IF(MONTH(B1402)=8,'General Calculation'!$L$22,IF(MONTH(B1402)=9,'General Calculation'!$M$22,IF(MONTH(B1402)=10,'General Calculation'!$N$22,IF(MONTH(B1402)=11,'General Calculation'!$O$22,IF(MONTH(B1402)=12,'General Calculation'!$P$22,""))))))))))))</f>
        <v>5.2650000000000006</v>
      </c>
      <c r="E1402" t="str">
        <f>IF(C1402="Initial Stage",'Calculation Sheet Crop 1'!$M$6,IF(C1402="Crop Development Phase",'Calculation Sheet Crop 1'!$M$7,IF(C1402="Mid Season",'Calculation Sheet Crop 1'!$M$8,IF(C1402="Late Season Stage",'Calculation Sheet Crop 1'!$M$9,""))))</f>
        <v/>
      </c>
      <c r="F1402">
        <f t="shared" si="274"/>
        <v>0</v>
      </c>
      <c r="P1402">
        <f t="shared" si="275"/>
        <v>0</v>
      </c>
      <c r="Q1402">
        <f t="shared" si="276"/>
        <v>0</v>
      </c>
      <c r="R1402">
        <f t="shared" si="277"/>
        <v>0</v>
      </c>
      <c r="S1402">
        <f t="shared" si="278"/>
        <v>0</v>
      </c>
      <c r="T1402">
        <f t="shared" si="279"/>
        <v>0</v>
      </c>
      <c r="U1402">
        <f t="shared" si="280"/>
        <v>0</v>
      </c>
      <c r="V1402">
        <f t="shared" si="281"/>
        <v>0</v>
      </c>
      <c r="W1402">
        <f t="shared" si="282"/>
        <v>0</v>
      </c>
      <c r="X1402">
        <f t="shared" si="283"/>
        <v>0</v>
      </c>
      <c r="Y1402">
        <f t="shared" si="284"/>
        <v>0</v>
      </c>
      <c r="Z1402">
        <f t="shared" si="285"/>
        <v>0</v>
      </c>
      <c r="AA1402">
        <f t="shared" si="286"/>
        <v>0</v>
      </c>
    </row>
    <row r="1403" spans="2:27">
      <c r="B1403" s="3">
        <v>44132</v>
      </c>
      <c r="C1403" t="str">
        <f>IF(AND(B1403&gt;='Calculation Sheet Crop 1'!$K$6,B1403&lt;='Calculation Sheet Crop 1'!$L$6),"Initial Stage",IF(AND(B1403+1&gt;'Calculation Sheet Crop 1'!$K$7,B1403&lt;='Calculation Sheet Crop 1'!$L$7),"Crop Development Phase",IF(AND(B1403+1&gt;'Calculation Sheet Crop 1'!$K$8,B1403&lt;'Calculation Sheet Crop 1'!$L$8+1),"Mid Season",IF(AND(B1403+1&gt;'Calculation Sheet Crop 1'!$K$9,B1403-1&lt;'Calculation Sheet Crop 1'!$L$9),"Late Season Stage",""))))</f>
        <v/>
      </c>
      <c r="D1403">
        <f>IF(MONTH(B1403)=1,'General Calculation'!$E$22,IF(MONTH(B1403)=2,'General Calculation'!$F$22,IF(MONTH(B1403)=3,'General Calculation'!$G$22,IF(MONTH(B1403)=4,'General Calculation'!$H$22,IF(MONTH(B1403)=5,'General Calculation'!$I$22,IF(MONTH(B1403)=6,'General Calculation'!$J$22,IF(MONTH(B1403)=7,'General Calculation'!$K$22,IF(MONTH(B1403)=8,'General Calculation'!$L$22,IF(MONTH(B1403)=9,'General Calculation'!$M$22,IF(MONTH(B1403)=10,'General Calculation'!$N$22,IF(MONTH(B1403)=11,'General Calculation'!$O$22,IF(MONTH(B1403)=12,'General Calculation'!$P$22,""))))))))))))</f>
        <v>5.2650000000000006</v>
      </c>
      <c r="E1403" t="str">
        <f>IF(C1403="Initial Stage",'Calculation Sheet Crop 1'!$M$6,IF(C1403="Crop Development Phase",'Calculation Sheet Crop 1'!$M$7,IF(C1403="Mid Season",'Calculation Sheet Crop 1'!$M$8,IF(C1403="Late Season Stage",'Calculation Sheet Crop 1'!$M$9,""))))</f>
        <v/>
      </c>
      <c r="F1403">
        <f t="shared" si="274"/>
        <v>0</v>
      </c>
      <c r="P1403">
        <f t="shared" si="275"/>
        <v>0</v>
      </c>
      <c r="Q1403">
        <f t="shared" si="276"/>
        <v>0</v>
      </c>
      <c r="R1403">
        <f t="shared" si="277"/>
        <v>0</v>
      </c>
      <c r="S1403">
        <f t="shared" si="278"/>
        <v>0</v>
      </c>
      <c r="T1403">
        <f t="shared" si="279"/>
        <v>0</v>
      </c>
      <c r="U1403">
        <f t="shared" si="280"/>
        <v>0</v>
      </c>
      <c r="V1403">
        <f t="shared" si="281"/>
        <v>0</v>
      </c>
      <c r="W1403">
        <f t="shared" si="282"/>
        <v>0</v>
      </c>
      <c r="X1403">
        <f t="shared" si="283"/>
        <v>0</v>
      </c>
      <c r="Y1403">
        <f t="shared" si="284"/>
        <v>0</v>
      </c>
      <c r="Z1403">
        <f t="shared" si="285"/>
        <v>0</v>
      </c>
      <c r="AA1403">
        <f t="shared" si="286"/>
        <v>0</v>
      </c>
    </row>
    <row r="1404" spans="2:27">
      <c r="B1404" s="3">
        <v>44133</v>
      </c>
      <c r="C1404" t="str">
        <f>IF(AND(B1404&gt;='Calculation Sheet Crop 1'!$K$6,B1404&lt;='Calculation Sheet Crop 1'!$L$6),"Initial Stage",IF(AND(B1404+1&gt;'Calculation Sheet Crop 1'!$K$7,B1404&lt;='Calculation Sheet Crop 1'!$L$7),"Crop Development Phase",IF(AND(B1404+1&gt;'Calculation Sheet Crop 1'!$K$8,B1404&lt;'Calculation Sheet Crop 1'!$L$8+1),"Mid Season",IF(AND(B1404+1&gt;'Calculation Sheet Crop 1'!$K$9,B1404-1&lt;'Calculation Sheet Crop 1'!$L$9),"Late Season Stage",""))))</f>
        <v/>
      </c>
      <c r="D1404">
        <f>IF(MONTH(B1404)=1,'General Calculation'!$E$22,IF(MONTH(B1404)=2,'General Calculation'!$F$22,IF(MONTH(B1404)=3,'General Calculation'!$G$22,IF(MONTH(B1404)=4,'General Calculation'!$H$22,IF(MONTH(B1404)=5,'General Calculation'!$I$22,IF(MONTH(B1404)=6,'General Calculation'!$J$22,IF(MONTH(B1404)=7,'General Calculation'!$K$22,IF(MONTH(B1404)=8,'General Calculation'!$L$22,IF(MONTH(B1404)=9,'General Calculation'!$M$22,IF(MONTH(B1404)=10,'General Calculation'!$N$22,IF(MONTH(B1404)=11,'General Calculation'!$O$22,IF(MONTH(B1404)=12,'General Calculation'!$P$22,""))))))))))))</f>
        <v>5.2650000000000006</v>
      </c>
      <c r="E1404" t="str">
        <f>IF(C1404="Initial Stage",'Calculation Sheet Crop 1'!$M$6,IF(C1404="Crop Development Phase",'Calculation Sheet Crop 1'!$M$7,IF(C1404="Mid Season",'Calculation Sheet Crop 1'!$M$8,IF(C1404="Late Season Stage",'Calculation Sheet Crop 1'!$M$9,""))))</f>
        <v/>
      </c>
      <c r="F1404">
        <f t="shared" si="274"/>
        <v>0</v>
      </c>
      <c r="P1404">
        <f t="shared" si="275"/>
        <v>0</v>
      </c>
      <c r="Q1404">
        <f t="shared" si="276"/>
        <v>0</v>
      </c>
      <c r="R1404">
        <f t="shared" si="277"/>
        <v>0</v>
      </c>
      <c r="S1404">
        <f t="shared" si="278"/>
        <v>0</v>
      </c>
      <c r="T1404">
        <f t="shared" si="279"/>
        <v>0</v>
      </c>
      <c r="U1404">
        <f t="shared" si="280"/>
        <v>0</v>
      </c>
      <c r="V1404">
        <f t="shared" si="281"/>
        <v>0</v>
      </c>
      <c r="W1404">
        <f t="shared" si="282"/>
        <v>0</v>
      </c>
      <c r="X1404">
        <f t="shared" si="283"/>
        <v>0</v>
      </c>
      <c r="Y1404">
        <f t="shared" si="284"/>
        <v>0</v>
      </c>
      <c r="Z1404">
        <f t="shared" si="285"/>
        <v>0</v>
      </c>
      <c r="AA1404">
        <f t="shared" si="286"/>
        <v>0</v>
      </c>
    </row>
    <row r="1405" spans="2:27">
      <c r="B1405" s="3">
        <v>44134</v>
      </c>
      <c r="C1405" t="str">
        <f>IF(AND(B1405&gt;='Calculation Sheet Crop 1'!$K$6,B1405&lt;='Calculation Sheet Crop 1'!$L$6),"Initial Stage",IF(AND(B1405+1&gt;'Calculation Sheet Crop 1'!$K$7,B1405&lt;='Calculation Sheet Crop 1'!$L$7),"Crop Development Phase",IF(AND(B1405+1&gt;'Calculation Sheet Crop 1'!$K$8,B1405&lt;'Calculation Sheet Crop 1'!$L$8+1),"Mid Season",IF(AND(B1405+1&gt;'Calculation Sheet Crop 1'!$K$9,B1405-1&lt;'Calculation Sheet Crop 1'!$L$9),"Late Season Stage",""))))</f>
        <v/>
      </c>
      <c r="D1405">
        <f>IF(MONTH(B1405)=1,'General Calculation'!$E$22,IF(MONTH(B1405)=2,'General Calculation'!$F$22,IF(MONTH(B1405)=3,'General Calculation'!$G$22,IF(MONTH(B1405)=4,'General Calculation'!$H$22,IF(MONTH(B1405)=5,'General Calculation'!$I$22,IF(MONTH(B1405)=6,'General Calculation'!$J$22,IF(MONTH(B1405)=7,'General Calculation'!$K$22,IF(MONTH(B1405)=8,'General Calculation'!$L$22,IF(MONTH(B1405)=9,'General Calculation'!$M$22,IF(MONTH(B1405)=10,'General Calculation'!$N$22,IF(MONTH(B1405)=11,'General Calculation'!$O$22,IF(MONTH(B1405)=12,'General Calculation'!$P$22,""))))))))))))</f>
        <v>5.2650000000000006</v>
      </c>
      <c r="E1405" t="str">
        <f>IF(C1405="Initial Stage",'Calculation Sheet Crop 1'!$M$6,IF(C1405="Crop Development Phase",'Calculation Sheet Crop 1'!$M$7,IF(C1405="Mid Season",'Calculation Sheet Crop 1'!$M$8,IF(C1405="Late Season Stage",'Calculation Sheet Crop 1'!$M$9,""))))</f>
        <v/>
      </c>
      <c r="F1405">
        <f t="shared" si="274"/>
        <v>0</v>
      </c>
      <c r="P1405">
        <f t="shared" si="275"/>
        <v>0</v>
      </c>
      <c r="Q1405">
        <f t="shared" si="276"/>
        <v>0</v>
      </c>
      <c r="R1405">
        <f t="shared" si="277"/>
        <v>0</v>
      </c>
      <c r="S1405">
        <f t="shared" si="278"/>
        <v>0</v>
      </c>
      <c r="T1405">
        <f t="shared" si="279"/>
        <v>0</v>
      </c>
      <c r="U1405">
        <f t="shared" si="280"/>
        <v>0</v>
      </c>
      <c r="V1405">
        <f t="shared" si="281"/>
        <v>0</v>
      </c>
      <c r="W1405">
        <f t="shared" si="282"/>
        <v>0</v>
      </c>
      <c r="X1405">
        <f t="shared" si="283"/>
        <v>0</v>
      </c>
      <c r="Y1405">
        <f t="shared" si="284"/>
        <v>0</v>
      </c>
      <c r="Z1405">
        <f t="shared" si="285"/>
        <v>0</v>
      </c>
      <c r="AA1405">
        <f t="shared" si="286"/>
        <v>0</v>
      </c>
    </row>
    <row r="1406" spans="2:27">
      <c r="B1406" s="3">
        <v>44135</v>
      </c>
      <c r="C1406" t="str">
        <f>IF(AND(B1406&gt;='Calculation Sheet Crop 1'!$K$6,B1406&lt;='Calculation Sheet Crop 1'!$L$6),"Initial Stage",IF(AND(B1406+1&gt;'Calculation Sheet Crop 1'!$K$7,B1406&lt;='Calculation Sheet Crop 1'!$L$7),"Crop Development Phase",IF(AND(B1406+1&gt;'Calculation Sheet Crop 1'!$K$8,B1406&lt;'Calculation Sheet Crop 1'!$L$8+1),"Mid Season",IF(AND(B1406+1&gt;'Calculation Sheet Crop 1'!$K$9,B1406-1&lt;'Calculation Sheet Crop 1'!$L$9),"Late Season Stage",""))))</f>
        <v/>
      </c>
      <c r="D1406">
        <f>IF(MONTH(B1406)=1,'General Calculation'!$E$22,IF(MONTH(B1406)=2,'General Calculation'!$F$22,IF(MONTH(B1406)=3,'General Calculation'!$G$22,IF(MONTH(B1406)=4,'General Calculation'!$H$22,IF(MONTH(B1406)=5,'General Calculation'!$I$22,IF(MONTH(B1406)=6,'General Calculation'!$J$22,IF(MONTH(B1406)=7,'General Calculation'!$K$22,IF(MONTH(B1406)=8,'General Calculation'!$L$22,IF(MONTH(B1406)=9,'General Calculation'!$M$22,IF(MONTH(B1406)=10,'General Calculation'!$N$22,IF(MONTH(B1406)=11,'General Calculation'!$O$22,IF(MONTH(B1406)=12,'General Calculation'!$P$22,""))))))))))))</f>
        <v>5.2650000000000006</v>
      </c>
      <c r="E1406" t="str">
        <f>IF(C1406="Initial Stage",'Calculation Sheet Crop 1'!$M$6,IF(C1406="Crop Development Phase",'Calculation Sheet Crop 1'!$M$7,IF(C1406="Mid Season",'Calculation Sheet Crop 1'!$M$8,IF(C1406="Late Season Stage",'Calculation Sheet Crop 1'!$M$9,""))))</f>
        <v/>
      </c>
      <c r="F1406">
        <f t="shared" si="274"/>
        <v>0</v>
      </c>
      <c r="P1406">
        <f t="shared" si="275"/>
        <v>0</v>
      </c>
      <c r="Q1406">
        <f t="shared" si="276"/>
        <v>0</v>
      </c>
      <c r="R1406">
        <f t="shared" si="277"/>
        <v>0</v>
      </c>
      <c r="S1406">
        <f t="shared" si="278"/>
        <v>0</v>
      </c>
      <c r="T1406">
        <f t="shared" si="279"/>
        <v>0</v>
      </c>
      <c r="U1406">
        <f t="shared" si="280"/>
        <v>0</v>
      </c>
      <c r="V1406">
        <f t="shared" si="281"/>
        <v>0</v>
      </c>
      <c r="W1406">
        <f t="shared" si="282"/>
        <v>0</v>
      </c>
      <c r="X1406">
        <f t="shared" si="283"/>
        <v>0</v>
      </c>
      <c r="Y1406">
        <f t="shared" si="284"/>
        <v>0</v>
      </c>
      <c r="Z1406">
        <f t="shared" si="285"/>
        <v>0</v>
      </c>
      <c r="AA1406">
        <f t="shared" si="286"/>
        <v>0</v>
      </c>
    </row>
    <row r="1407" spans="2:27">
      <c r="B1407" s="3">
        <v>44136</v>
      </c>
      <c r="C1407" t="str">
        <f>IF(AND(B1407&gt;='Calculation Sheet Crop 1'!$K$6,B1407&lt;='Calculation Sheet Crop 1'!$L$6),"Initial Stage",IF(AND(B1407+1&gt;'Calculation Sheet Crop 1'!$K$7,B1407&lt;='Calculation Sheet Crop 1'!$L$7),"Crop Development Phase",IF(AND(B1407+1&gt;'Calculation Sheet Crop 1'!$K$8,B1407&lt;'Calculation Sheet Crop 1'!$L$8+1),"Mid Season",IF(AND(B1407+1&gt;'Calculation Sheet Crop 1'!$K$9,B1407-1&lt;'Calculation Sheet Crop 1'!$L$9),"Late Season Stage",""))))</f>
        <v/>
      </c>
      <c r="D1407">
        <f>IF(MONTH(B1407)=1,'General Calculation'!$E$22,IF(MONTH(B1407)=2,'General Calculation'!$F$22,IF(MONTH(B1407)=3,'General Calculation'!$G$22,IF(MONTH(B1407)=4,'General Calculation'!$H$22,IF(MONTH(B1407)=5,'General Calculation'!$I$22,IF(MONTH(B1407)=6,'General Calculation'!$J$22,IF(MONTH(B1407)=7,'General Calculation'!$K$22,IF(MONTH(B1407)=8,'General Calculation'!$L$22,IF(MONTH(B1407)=9,'General Calculation'!$M$22,IF(MONTH(B1407)=10,'General Calculation'!$N$22,IF(MONTH(B1407)=11,'General Calculation'!$O$22,IF(MONTH(B1407)=12,'General Calculation'!$P$22,""))))))))))))</f>
        <v>5.07</v>
      </c>
      <c r="E1407" t="str">
        <f>IF(C1407="Initial Stage",'Calculation Sheet Crop 1'!$M$6,IF(C1407="Crop Development Phase",'Calculation Sheet Crop 1'!$M$7,IF(C1407="Mid Season",'Calculation Sheet Crop 1'!$M$8,IF(C1407="Late Season Stage",'Calculation Sheet Crop 1'!$M$9,""))))</f>
        <v/>
      </c>
      <c r="F1407">
        <f t="shared" si="274"/>
        <v>0</v>
      </c>
      <c r="P1407">
        <f t="shared" si="275"/>
        <v>0</v>
      </c>
      <c r="Q1407">
        <f t="shared" si="276"/>
        <v>0</v>
      </c>
      <c r="R1407">
        <f t="shared" si="277"/>
        <v>0</v>
      </c>
      <c r="S1407">
        <f t="shared" si="278"/>
        <v>0</v>
      </c>
      <c r="T1407">
        <f t="shared" si="279"/>
        <v>0</v>
      </c>
      <c r="U1407">
        <f t="shared" si="280"/>
        <v>0</v>
      </c>
      <c r="V1407">
        <f t="shared" si="281"/>
        <v>0</v>
      </c>
      <c r="W1407">
        <f t="shared" si="282"/>
        <v>0</v>
      </c>
      <c r="X1407">
        <f t="shared" si="283"/>
        <v>0</v>
      </c>
      <c r="Y1407">
        <f t="shared" si="284"/>
        <v>0</v>
      </c>
      <c r="Z1407">
        <f t="shared" si="285"/>
        <v>0</v>
      </c>
      <c r="AA1407">
        <f t="shared" si="286"/>
        <v>0</v>
      </c>
    </row>
    <row r="1408" spans="2:27">
      <c r="B1408" s="3">
        <v>44137</v>
      </c>
      <c r="C1408" t="str">
        <f>IF(AND(B1408&gt;='Calculation Sheet Crop 1'!$K$6,B1408&lt;='Calculation Sheet Crop 1'!$L$6),"Initial Stage",IF(AND(B1408+1&gt;'Calculation Sheet Crop 1'!$K$7,B1408&lt;='Calculation Sheet Crop 1'!$L$7),"Crop Development Phase",IF(AND(B1408+1&gt;'Calculation Sheet Crop 1'!$K$8,B1408&lt;'Calculation Sheet Crop 1'!$L$8+1),"Mid Season",IF(AND(B1408+1&gt;'Calculation Sheet Crop 1'!$K$9,B1408-1&lt;'Calculation Sheet Crop 1'!$L$9),"Late Season Stage",""))))</f>
        <v/>
      </c>
      <c r="D1408">
        <f>IF(MONTH(B1408)=1,'General Calculation'!$E$22,IF(MONTH(B1408)=2,'General Calculation'!$F$22,IF(MONTH(B1408)=3,'General Calculation'!$G$22,IF(MONTH(B1408)=4,'General Calculation'!$H$22,IF(MONTH(B1408)=5,'General Calculation'!$I$22,IF(MONTH(B1408)=6,'General Calculation'!$J$22,IF(MONTH(B1408)=7,'General Calculation'!$K$22,IF(MONTH(B1408)=8,'General Calculation'!$L$22,IF(MONTH(B1408)=9,'General Calculation'!$M$22,IF(MONTH(B1408)=10,'General Calculation'!$N$22,IF(MONTH(B1408)=11,'General Calculation'!$O$22,IF(MONTH(B1408)=12,'General Calculation'!$P$22,""))))))))))))</f>
        <v>5.07</v>
      </c>
      <c r="E1408" t="str">
        <f>IF(C1408="Initial Stage",'Calculation Sheet Crop 1'!$M$6,IF(C1408="Crop Development Phase",'Calculation Sheet Crop 1'!$M$7,IF(C1408="Mid Season",'Calculation Sheet Crop 1'!$M$8,IF(C1408="Late Season Stage",'Calculation Sheet Crop 1'!$M$9,""))))</f>
        <v/>
      </c>
      <c r="F1408">
        <f t="shared" si="274"/>
        <v>0</v>
      </c>
      <c r="P1408">
        <f t="shared" si="275"/>
        <v>0</v>
      </c>
      <c r="Q1408">
        <f t="shared" si="276"/>
        <v>0</v>
      </c>
      <c r="R1408">
        <f t="shared" si="277"/>
        <v>0</v>
      </c>
      <c r="S1408">
        <f t="shared" si="278"/>
        <v>0</v>
      </c>
      <c r="T1408">
        <f t="shared" si="279"/>
        <v>0</v>
      </c>
      <c r="U1408">
        <f t="shared" si="280"/>
        <v>0</v>
      </c>
      <c r="V1408">
        <f t="shared" si="281"/>
        <v>0</v>
      </c>
      <c r="W1408">
        <f t="shared" si="282"/>
        <v>0</v>
      </c>
      <c r="X1408">
        <f t="shared" si="283"/>
        <v>0</v>
      </c>
      <c r="Y1408">
        <f t="shared" si="284"/>
        <v>0</v>
      </c>
      <c r="Z1408">
        <f t="shared" si="285"/>
        <v>0</v>
      </c>
      <c r="AA1408">
        <f t="shared" si="286"/>
        <v>0</v>
      </c>
    </row>
    <row r="1409" spans="2:27">
      <c r="B1409" s="3">
        <v>44138</v>
      </c>
      <c r="C1409" t="str">
        <f>IF(AND(B1409&gt;='Calculation Sheet Crop 1'!$K$6,B1409&lt;='Calculation Sheet Crop 1'!$L$6),"Initial Stage",IF(AND(B1409+1&gt;'Calculation Sheet Crop 1'!$K$7,B1409&lt;='Calculation Sheet Crop 1'!$L$7),"Crop Development Phase",IF(AND(B1409+1&gt;'Calculation Sheet Crop 1'!$K$8,B1409&lt;'Calculation Sheet Crop 1'!$L$8+1),"Mid Season",IF(AND(B1409+1&gt;'Calculation Sheet Crop 1'!$K$9,B1409-1&lt;'Calculation Sheet Crop 1'!$L$9),"Late Season Stage",""))))</f>
        <v/>
      </c>
      <c r="D1409">
        <f>IF(MONTH(B1409)=1,'General Calculation'!$E$22,IF(MONTH(B1409)=2,'General Calculation'!$F$22,IF(MONTH(B1409)=3,'General Calculation'!$G$22,IF(MONTH(B1409)=4,'General Calculation'!$H$22,IF(MONTH(B1409)=5,'General Calculation'!$I$22,IF(MONTH(B1409)=6,'General Calculation'!$J$22,IF(MONTH(B1409)=7,'General Calculation'!$K$22,IF(MONTH(B1409)=8,'General Calculation'!$L$22,IF(MONTH(B1409)=9,'General Calculation'!$M$22,IF(MONTH(B1409)=10,'General Calculation'!$N$22,IF(MONTH(B1409)=11,'General Calculation'!$O$22,IF(MONTH(B1409)=12,'General Calculation'!$P$22,""))))))))))))</f>
        <v>5.07</v>
      </c>
      <c r="E1409" t="str">
        <f>IF(C1409="Initial Stage",'Calculation Sheet Crop 1'!$M$6,IF(C1409="Crop Development Phase",'Calculation Sheet Crop 1'!$M$7,IF(C1409="Mid Season",'Calculation Sheet Crop 1'!$M$8,IF(C1409="Late Season Stage",'Calculation Sheet Crop 1'!$M$9,""))))</f>
        <v/>
      </c>
      <c r="F1409">
        <f t="shared" si="274"/>
        <v>0</v>
      </c>
      <c r="P1409">
        <f t="shared" si="275"/>
        <v>0</v>
      </c>
      <c r="Q1409">
        <f t="shared" si="276"/>
        <v>0</v>
      </c>
      <c r="R1409">
        <f t="shared" si="277"/>
        <v>0</v>
      </c>
      <c r="S1409">
        <f t="shared" si="278"/>
        <v>0</v>
      </c>
      <c r="T1409">
        <f t="shared" si="279"/>
        <v>0</v>
      </c>
      <c r="U1409">
        <f t="shared" si="280"/>
        <v>0</v>
      </c>
      <c r="V1409">
        <f t="shared" si="281"/>
        <v>0</v>
      </c>
      <c r="W1409">
        <f t="shared" si="282"/>
        <v>0</v>
      </c>
      <c r="X1409">
        <f t="shared" si="283"/>
        <v>0</v>
      </c>
      <c r="Y1409">
        <f t="shared" si="284"/>
        <v>0</v>
      </c>
      <c r="Z1409">
        <f t="shared" si="285"/>
        <v>0</v>
      </c>
      <c r="AA1409">
        <f t="shared" si="286"/>
        <v>0</v>
      </c>
    </row>
    <row r="1410" spans="2:27">
      <c r="B1410" s="3">
        <v>44139</v>
      </c>
      <c r="C1410" t="str">
        <f>IF(AND(B1410&gt;='Calculation Sheet Crop 1'!$K$6,B1410&lt;='Calculation Sheet Crop 1'!$L$6),"Initial Stage",IF(AND(B1410+1&gt;'Calculation Sheet Crop 1'!$K$7,B1410&lt;='Calculation Sheet Crop 1'!$L$7),"Crop Development Phase",IF(AND(B1410+1&gt;'Calculation Sheet Crop 1'!$K$8,B1410&lt;'Calculation Sheet Crop 1'!$L$8+1),"Mid Season",IF(AND(B1410+1&gt;'Calculation Sheet Crop 1'!$K$9,B1410-1&lt;'Calculation Sheet Crop 1'!$L$9),"Late Season Stage",""))))</f>
        <v/>
      </c>
      <c r="D1410">
        <f>IF(MONTH(B1410)=1,'General Calculation'!$E$22,IF(MONTH(B1410)=2,'General Calculation'!$F$22,IF(MONTH(B1410)=3,'General Calculation'!$G$22,IF(MONTH(B1410)=4,'General Calculation'!$H$22,IF(MONTH(B1410)=5,'General Calculation'!$I$22,IF(MONTH(B1410)=6,'General Calculation'!$J$22,IF(MONTH(B1410)=7,'General Calculation'!$K$22,IF(MONTH(B1410)=8,'General Calculation'!$L$22,IF(MONTH(B1410)=9,'General Calculation'!$M$22,IF(MONTH(B1410)=10,'General Calculation'!$N$22,IF(MONTH(B1410)=11,'General Calculation'!$O$22,IF(MONTH(B1410)=12,'General Calculation'!$P$22,""))))))))))))</f>
        <v>5.07</v>
      </c>
      <c r="E1410" t="str">
        <f>IF(C1410="Initial Stage",'Calculation Sheet Crop 1'!$M$6,IF(C1410="Crop Development Phase",'Calculation Sheet Crop 1'!$M$7,IF(C1410="Mid Season",'Calculation Sheet Crop 1'!$M$8,IF(C1410="Late Season Stage",'Calculation Sheet Crop 1'!$M$9,""))))</f>
        <v/>
      </c>
      <c r="F1410">
        <f t="shared" si="274"/>
        <v>0</v>
      </c>
      <c r="P1410">
        <f t="shared" si="275"/>
        <v>0</v>
      </c>
      <c r="Q1410">
        <f t="shared" si="276"/>
        <v>0</v>
      </c>
      <c r="R1410">
        <f t="shared" si="277"/>
        <v>0</v>
      </c>
      <c r="S1410">
        <f t="shared" si="278"/>
        <v>0</v>
      </c>
      <c r="T1410">
        <f t="shared" si="279"/>
        <v>0</v>
      </c>
      <c r="U1410">
        <f t="shared" si="280"/>
        <v>0</v>
      </c>
      <c r="V1410">
        <f t="shared" si="281"/>
        <v>0</v>
      </c>
      <c r="W1410">
        <f t="shared" si="282"/>
        <v>0</v>
      </c>
      <c r="X1410">
        <f t="shared" si="283"/>
        <v>0</v>
      </c>
      <c r="Y1410">
        <f t="shared" si="284"/>
        <v>0</v>
      </c>
      <c r="Z1410">
        <f t="shared" si="285"/>
        <v>0</v>
      </c>
      <c r="AA1410">
        <f t="shared" si="286"/>
        <v>0</v>
      </c>
    </row>
    <row r="1411" spans="2:27">
      <c r="B1411" s="3">
        <v>44140</v>
      </c>
      <c r="C1411" t="str">
        <f>IF(AND(B1411&gt;='Calculation Sheet Crop 1'!$K$6,B1411&lt;='Calculation Sheet Crop 1'!$L$6),"Initial Stage",IF(AND(B1411+1&gt;'Calculation Sheet Crop 1'!$K$7,B1411&lt;='Calculation Sheet Crop 1'!$L$7),"Crop Development Phase",IF(AND(B1411+1&gt;'Calculation Sheet Crop 1'!$K$8,B1411&lt;'Calculation Sheet Crop 1'!$L$8+1),"Mid Season",IF(AND(B1411+1&gt;'Calculation Sheet Crop 1'!$K$9,B1411-1&lt;'Calculation Sheet Crop 1'!$L$9),"Late Season Stage",""))))</f>
        <v/>
      </c>
      <c r="D1411">
        <f>IF(MONTH(B1411)=1,'General Calculation'!$E$22,IF(MONTH(B1411)=2,'General Calculation'!$F$22,IF(MONTH(B1411)=3,'General Calculation'!$G$22,IF(MONTH(B1411)=4,'General Calculation'!$H$22,IF(MONTH(B1411)=5,'General Calculation'!$I$22,IF(MONTH(B1411)=6,'General Calculation'!$J$22,IF(MONTH(B1411)=7,'General Calculation'!$K$22,IF(MONTH(B1411)=8,'General Calculation'!$L$22,IF(MONTH(B1411)=9,'General Calculation'!$M$22,IF(MONTH(B1411)=10,'General Calculation'!$N$22,IF(MONTH(B1411)=11,'General Calculation'!$O$22,IF(MONTH(B1411)=12,'General Calculation'!$P$22,""))))))))))))</f>
        <v>5.07</v>
      </c>
      <c r="E1411" t="str">
        <f>IF(C1411="Initial Stage",'Calculation Sheet Crop 1'!$M$6,IF(C1411="Crop Development Phase",'Calculation Sheet Crop 1'!$M$7,IF(C1411="Mid Season",'Calculation Sheet Crop 1'!$M$8,IF(C1411="Late Season Stage",'Calculation Sheet Crop 1'!$M$9,""))))</f>
        <v/>
      </c>
      <c r="F1411">
        <f t="shared" si="274"/>
        <v>0</v>
      </c>
      <c r="P1411">
        <f t="shared" si="275"/>
        <v>0</v>
      </c>
      <c r="Q1411">
        <f t="shared" si="276"/>
        <v>0</v>
      </c>
      <c r="R1411">
        <f t="shared" si="277"/>
        <v>0</v>
      </c>
      <c r="S1411">
        <f t="shared" si="278"/>
        <v>0</v>
      </c>
      <c r="T1411">
        <f t="shared" si="279"/>
        <v>0</v>
      </c>
      <c r="U1411">
        <f t="shared" si="280"/>
        <v>0</v>
      </c>
      <c r="V1411">
        <f t="shared" si="281"/>
        <v>0</v>
      </c>
      <c r="W1411">
        <f t="shared" si="282"/>
        <v>0</v>
      </c>
      <c r="X1411">
        <f t="shared" si="283"/>
        <v>0</v>
      </c>
      <c r="Y1411">
        <f t="shared" si="284"/>
        <v>0</v>
      </c>
      <c r="Z1411">
        <f t="shared" si="285"/>
        <v>0</v>
      </c>
      <c r="AA1411">
        <f t="shared" si="286"/>
        <v>0</v>
      </c>
    </row>
    <row r="1412" spans="2:27">
      <c r="B1412" s="3">
        <v>44141</v>
      </c>
      <c r="C1412" t="str">
        <f>IF(AND(B1412&gt;='Calculation Sheet Crop 1'!$K$6,B1412&lt;='Calculation Sheet Crop 1'!$L$6),"Initial Stage",IF(AND(B1412+1&gt;'Calculation Sheet Crop 1'!$K$7,B1412&lt;='Calculation Sheet Crop 1'!$L$7),"Crop Development Phase",IF(AND(B1412+1&gt;'Calculation Sheet Crop 1'!$K$8,B1412&lt;'Calculation Sheet Crop 1'!$L$8+1),"Mid Season",IF(AND(B1412+1&gt;'Calculation Sheet Crop 1'!$K$9,B1412-1&lt;'Calculation Sheet Crop 1'!$L$9),"Late Season Stage",""))))</f>
        <v/>
      </c>
      <c r="D1412">
        <f>IF(MONTH(B1412)=1,'General Calculation'!$E$22,IF(MONTH(B1412)=2,'General Calculation'!$F$22,IF(MONTH(B1412)=3,'General Calculation'!$G$22,IF(MONTH(B1412)=4,'General Calculation'!$H$22,IF(MONTH(B1412)=5,'General Calculation'!$I$22,IF(MONTH(B1412)=6,'General Calculation'!$J$22,IF(MONTH(B1412)=7,'General Calculation'!$K$22,IF(MONTH(B1412)=8,'General Calculation'!$L$22,IF(MONTH(B1412)=9,'General Calculation'!$M$22,IF(MONTH(B1412)=10,'General Calculation'!$N$22,IF(MONTH(B1412)=11,'General Calculation'!$O$22,IF(MONTH(B1412)=12,'General Calculation'!$P$22,""))))))))))))</f>
        <v>5.07</v>
      </c>
      <c r="E1412" t="str">
        <f>IF(C1412="Initial Stage",'Calculation Sheet Crop 1'!$M$6,IF(C1412="Crop Development Phase",'Calculation Sheet Crop 1'!$M$7,IF(C1412="Mid Season",'Calculation Sheet Crop 1'!$M$8,IF(C1412="Late Season Stage",'Calculation Sheet Crop 1'!$M$9,""))))</f>
        <v/>
      </c>
      <c r="F1412">
        <f t="shared" si="274"/>
        <v>0</v>
      </c>
      <c r="P1412">
        <f t="shared" si="275"/>
        <v>0</v>
      </c>
      <c r="Q1412">
        <f t="shared" si="276"/>
        <v>0</v>
      </c>
      <c r="R1412">
        <f t="shared" si="277"/>
        <v>0</v>
      </c>
      <c r="S1412">
        <f t="shared" si="278"/>
        <v>0</v>
      </c>
      <c r="T1412">
        <f t="shared" si="279"/>
        <v>0</v>
      </c>
      <c r="U1412">
        <f t="shared" si="280"/>
        <v>0</v>
      </c>
      <c r="V1412">
        <f t="shared" si="281"/>
        <v>0</v>
      </c>
      <c r="W1412">
        <f t="shared" si="282"/>
        <v>0</v>
      </c>
      <c r="X1412">
        <f t="shared" si="283"/>
        <v>0</v>
      </c>
      <c r="Y1412">
        <f t="shared" si="284"/>
        <v>0</v>
      </c>
      <c r="Z1412">
        <f t="shared" si="285"/>
        <v>0</v>
      </c>
      <c r="AA1412">
        <f t="shared" si="286"/>
        <v>0</v>
      </c>
    </row>
    <row r="1413" spans="2:27">
      <c r="B1413" s="3">
        <v>44142</v>
      </c>
      <c r="C1413" t="str">
        <f>IF(AND(B1413&gt;='Calculation Sheet Crop 1'!$K$6,B1413&lt;='Calculation Sheet Crop 1'!$L$6),"Initial Stage",IF(AND(B1413+1&gt;'Calculation Sheet Crop 1'!$K$7,B1413&lt;='Calculation Sheet Crop 1'!$L$7),"Crop Development Phase",IF(AND(B1413+1&gt;'Calculation Sheet Crop 1'!$K$8,B1413&lt;'Calculation Sheet Crop 1'!$L$8+1),"Mid Season",IF(AND(B1413+1&gt;'Calculation Sheet Crop 1'!$K$9,B1413-1&lt;'Calculation Sheet Crop 1'!$L$9),"Late Season Stage",""))))</f>
        <v/>
      </c>
      <c r="D1413">
        <f>IF(MONTH(B1413)=1,'General Calculation'!$E$22,IF(MONTH(B1413)=2,'General Calculation'!$F$22,IF(MONTH(B1413)=3,'General Calculation'!$G$22,IF(MONTH(B1413)=4,'General Calculation'!$H$22,IF(MONTH(B1413)=5,'General Calculation'!$I$22,IF(MONTH(B1413)=6,'General Calculation'!$J$22,IF(MONTH(B1413)=7,'General Calculation'!$K$22,IF(MONTH(B1413)=8,'General Calculation'!$L$22,IF(MONTH(B1413)=9,'General Calculation'!$M$22,IF(MONTH(B1413)=10,'General Calculation'!$N$22,IF(MONTH(B1413)=11,'General Calculation'!$O$22,IF(MONTH(B1413)=12,'General Calculation'!$P$22,""))))))))))))</f>
        <v>5.07</v>
      </c>
      <c r="E1413" t="str">
        <f>IF(C1413="Initial Stage",'Calculation Sheet Crop 1'!$M$6,IF(C1413="Crop Development Phase",'Calculation Sheet Crop 1'!$M$7,IF(C1413="Mid Season",'Calculation Sheet Crop 1'!$M$8,IF(C1413="Late Season Stage",'Calculation Sheet Crop 1'!$M$9,""))))</f>
        <v/>
      </c>
      <c r="F1413">
        <f t="shared" si="274"/>
        <v>0</v>
      </c>
      <c r="P1413">
        <f t="shared" si="275"/>
        <v>0</v>
      </c>
      <c r="Q1413">
        <f t="shared" si="276"/>
        <v>0</v>
      </c>
      <c r="R1413">
        <f t="shared" si="277"/>
        <v>0</v>
      </c>
      <c r="S1413">
        <f t="shared" si="278"/>
        <v>0</v>
      </c>
      <c r="T1413">
        <f t="shared" si="279"/>
        <v>0</v>
      </c>
      <c r="U1413">
        <f t="shared" si="280"/>
        <v>0</v>
      </c>
      <c r="V1413">
        <f t="shared" si="281"/>
        <v>0</v>
      </c>
      <c r="W1413">
        <f t="shared" si="282"/>
        <v>0</v>
      </c>
      <c r="X1413">
        <f t="shared" si="283"/>
        <v>0</v>
      </c>
      <c r="Y1413">
        <f t="shared" si="284"/>
        <v>0</v>
      </c>
      <c r="Z1413">
        <f t="shared" si="285"/>
        <v>0</v>
      </c>
      <c r="AA1413">
        <f t="shared" si="286"/>
        <v>0</v>
      </c>
    </row>
    <row r="1414" spans="2:27">
      <c r="B1414" s="3">
        <v>44143</v>
      </c>
      <c r="C1414" t="str">
        <f>IF(AND(B1414&gt;='Calculation Sheet Crop 1'!$K$6,B1414&lt;='Calculation Sheet Crop 1'!$L$6),"Initial Stage",IF(AND(B1414+1&gt;'Calculation Sheet Crop 1'!$K$7,B1414&lt;='Calculation Sheet Crop 1'!$L$7),"Crop Development Phase",IF(AND(B1414+1&gt;'Calculation Sheet Crop 1'!$K$8,B1414&lt;'Calculation Sheet Crop 1'!$L$8+1),"Mid Season",IF(AND(B1414+1&gt;'Calculation Sheet Crop 1'!$K$9,B1414-1&lt;'Calculation Sheet Crop 1'!$L$9),"Late Season Stage",""))))</f>
        <v/>
      </c>
      <c r="D1414">
        <f>IF(MONTH(B1414)=1,'General Calculation'!$E$22,IF(MONTH(B1414)=2,'General Calculation'!$F$22,IF(MONTH(B1414)=3,'General Calculation'!$G$22,IF(MONTH(B1414)=4,'General Calculation'!$H$22,IF(MONTH(B1414)=5,'General Calculation'!$I$22,IF(MONTH(B1414)=6,'General Calculation'!$J$22,IF(MONTH(B1414)=7,'General Calculation'!$K$22,IF(MONTH(B1414)=8,'General Calculation'!$L$22,IF(MONTH(B1414)=9,'General Calculation'!$M$22,IF(MONTH(B1414)=10,'General Calculation'!$N$22,IF(MONTH(B1414)=11,'General Calculation'!$O$22,IF(MONTH(B1414)=12,'General Calculation'!$P$22,""))))))))))))</f>
        <v>5.07</v>
      </c>
      <c r="E1414" t="str">
        <f>IF(C1414="Initial Stage",'Calculation Sheet Crop 1'!$M$6,IF(C1414="Crop Development Phase",'Calculation Sheet Crop 1'!$M$7,IF(C1414="Mid Season",'Calculation Sheet Crop 1'!$M$8,IF(C1414="Late Season Stage",'Calculation Sheet Crop 1'!$M$9,""))))</f>
        <v/>
      </c>
      <c r="F1414">
        <f t="shared" si="274"/>
        <v>0</v>
      </c>
      <c r="P1414">
        <f t="shared" si="275"/>
        <v>0</v>
      </c>
      <c r="Q1414">
        <f t="shared" si="276"/>
        <v>0</v>
      </c>
      <c r="R1414">
        <f t="shared" si="277"/>
        <v>0</v>
      </c>
      <c r="S1414">
        <f t="shared" si="278"/>
        <v>0</v>
      </c>
      <c r="T1414">
        <f t="shared" si="279"/>
        <v>0</v>
      </c>
      <c r="U1414">
        <f t="shared" si="280"/>
        <v>0</v>
      </c>
      <c r="V1414">
        <f t="shared" si="281"/>
        <v>0</v>
      </c>
      <c r="W1414">
        <f t="shared" si="282"/>
        <v>0</v>
      </c>
      <c r="X1414">
        <f t="shared" si="283"/>
        <v>0</v>
      </c>
      <c r="Y1414">
        <f t="shared" si="284"/>
        <v>0</v>
      </c>
      <c r="Z1414">
        <f t="shared" si="285"/>
        <v>0</v>
      </c>
      <c r="AA1414">
        <f t="shared" si="286"/>
        <v>0</v>
      </c>
    </row>
    <row r="1415" spans="2:27">
      <c r="B1415" s="3">
        <v>44144</v>
      </c>
      <c r="C1415" t="str">
        <f>IF(AND(B1415&gt;='Calculation Sheet Crop 1'!$K$6,B1415&lt;='Calculation Sheet Crop 1'!$L$6),"Initial Stage",IF(AND(B1415+1&gt;'Calculation Sheet Crop 1'!$K$7,B1415&lt;='Calculation Sheet Crop 1'!$L$7),"Crop Development Phase",IF(AND(B1415+1&gt;'Calculation Sheet Crop 1'!$K$8,B1415&lt;'Calculation Sheet Crop 1'!$L$8+1),"Mid Season",IF(AND(B1415+1&gt;'Calculation Sheet Crop 1'!$K$9,B1415-1&lt;'Calculation Sheet Crop 1'!$L$9),"Late Season Stage",""))))</f>
        <v/>
      </c>
      <c r="D1415">
        <f>IF(MONTH(B1415)=1,'General Calculation'!$E$22,IF(MONTH(B1415)=2,'General Calculation'!$F$22,IF(MONTH(B1415)=3,'General Calculation'!$G$22,IF(MONTH(B1415)=4,'General Calculation'!$H$22,IF(MONTH(B1415)=5,'General Calculation'!$I$22,IF(MONTH(B1415)=6,'General Calculation'!$J$22,IF(MONTH(B1415)=7,'General Calculation'!$K$22,IF(MONTH(B1415)=8,'General Calculation'!$L$22,IF(MONTH(B1415)=9,'General Calculation'!$M$22,IF(MONTH(B1415)=10,'General Calculation'!$N$22,IF(MONTH(B1415)=11,'General Calculation'!$O$22,IF(MONTH(B1415)=12,'General Calculation'!$P$22,""))))))))))))</f>
        <v>5.07</v>
      </c>
      <c r="E1415" t="str">
        <f>IF(C1415="Initial Stage",'Calculation Sheet Crop 1'!$M$6,IF(C1415="Crop Development Phase",'Calculation Sheet Crop 1'!$M$7,IF(C1415="Mid Season",'Calculation Sheet Crop 1'!$M$8,IF(C1415="Late Season Stage",'Calculation Sheet Crop 1'!$M$9,""))))</f>
        <v/>
      </c>
      <c r="F1415">
        <f t="shared" si="274"/>
        <v>0</v>
      </c>
      <c r="P1415">
        <f t="shared" si="275"/>
        <v>0</v>
      </c>
      <c r="Q1415">
        <f t="shared" si="276"/>
        <v>0</v>
      </c>
      <c r="R1415">
        <f t="shared" si="277"/>
        <v>0</v>
      </c>
      <c r="S1415">
        <f t="shared" si="278"/>
        <v>0</v>
      </c>
      <c r="T1415">
        <f t="shared" si="279"/>
        <v>0</v>
      </c>
      <c r="U1415">
        <f t="shared" si="280"/>
        <v>0</v>
      </c>
      <c r="V1415">
        <f t="shared" si="281"/>
        <v>0</v>
      </c>
      <c r="W1415">
        <f t="shared" si="282"/>
        <v>0</v>
      </c>
      <c r="X1415">
        <f t="shared" si="283"/>
        <v>0</v>
      </c>
      <c r="Y1415">
        <f t="shared" si="284"/>
        <v>0</v>
      </c>
      <c r="Z1415">
        <f t="shared" si="285"/>
        <v>0</v>
      </c>
      <c r="AA1415">
        <f t="shared" si="286"/>
        <v>0</v>
      </c>
    </row>
    <row r="1416" spans="2:27">
      <c r="B1416" s="3">
        <v>44145</v>
      </c>
      <c r="C1416" t="str">
        <f>IF(AND(B1416&gt;='Calculation Sheet Crop 1'!$K$6,B1416&lt;='Calculation Sheet Crop 1'!$L$6),"Initial Stage",IF(AND(B1416+1&gt;'Calculation Sheet Crop 1'!$K$7,B1416&lt;='Calculation Sheet Crop 1'!$L$7),"Crop Development Phase",IF(AND(B1416+1&gt;'Calculation Sheet Crop 1'!$K$8,B1416&lt;'Calculation Sheet Crop 1'!$L$8+1),"Mid Season",IF(AND(B1416+1&gt;'Calculation Sheet Crop 1'!$K$9,B1416-1&lt;'Calculation Sheet Crop 1'!$L$9),"Late Season Stage",""))))</f>
        <v/>
      </c>
      <c r="D1416">
        <f>IF(MONTH(B1416)=1,'General Calculation'!$E$22,IF(MONTH(B1416)=2,'General Calculation'!$F$22,IF(MONTH(B1416)=3,'General Calculation'!$G$22,IF(MONTH(B1416)=4,'General Calculation'!$H$22,IF(MONTH(B1416)=5,'General Calculation'!$I$22,IF(MONTH(B1416)=6,'General Calculation'!$J$22,IF(MONTH(B1416)=7,'General Calculation'!$K$22,IF(MONTH(B1416)=8,'General Calculation'!$L$22,IF(MONTH(B1416)=9,'General Calculation'!$M$22,IF(MONTH(B1416)=10,'General Calculation'!$N$22,IF(MONTH(B1416)=11,'General Calculation'!$O$22,IF(MONTH(B1416)=12,'General Calculation'!$P$22,""))))))))))))</f>
        <v>5.07</v>
      </c>
      <c r="E1416" t="str">
        <f>IF(C1416="Initial Stage",'Calculation Sheet Crop 1'!$M$6,IF(C1416="Crop Development Phase",'Calculation Sheet Crop 1'!$M$7,IF(C1416="Mid Season",'Calculation Sheet Crop 1'!$M$8,IF(C1416="Late Season Stage",'Calculation Sheet Crop 1'!$M$9,""))))</f>
        <v/>
      </c>
      <c r="F1416">
        <f t="shared" ref="F1416:F1479" si="287">IFERROR((D1416*E1416),0)</f>
        <v>0</v>
      </c>
      <c r="P1416">
        <f t="shared" ref="P1416:P1479" si="288">IF(MONTH($B1416)=1,$F1416,0)</f>
        <v>0</v>
      </c>
      <c r="Q1416">
        <f t="shared" ref="Q1416:Q1479" si="289">IF(MONTH($B1416)=2,$F1416,0)</f>
        <v>0</v>
      </c>
      <c r="R1416">
        <f t="shared" ref="R1416:R1479" si="290">IF(MONTH($B1416)=3,$F1416,0)</f>
        <v>0</v>
      </c>
      <c r="S1416">
        <f t="shared" ref="S1416:S1479" si="291">IF(MONTH($B1416)=4,$F1416,0)</f>
        <v>0</v>
      </c>
      <c r="T1416">
        <f t="shared" ref="T1416:T1479" si="292">IF(MONTH($B1416)=5,$F1416,0)</f>
        <v>0</v>
      </c>
      <c r="U1416">
        <f t="shared" ref="U1416:U1479" si="293">IF(MONTH($B1416)=6,$F1416,0)</f>
        <v>0</v>
      </c>
      <c r="V1416">
        <f t="shared" ref="V1416:V1479" si="294">IF(MONTH($B1416)=7,$F1416,0)</f>
        <v>0</v>
      </c>
      <c r="W1416">
        <f t="shared" ref="W1416:W1479" si="295">IF(MONTH($B1416)=8,$F1416,0)</f>
        <v>0</v>
      </c>
      <c r="X1416">
        <f t="shared" ref="X1416:X1479" si="296">IF(MONTH($B1416)=9,$F1416,0)</f>
        <v>0</v>
      </c>
      <c r="Y1416">
        <f t="shared" ref="Y1416:Y1479" si="297">IF(MONTH($B1416)=10,$F1416,0)</f>
        <v>0</v>
      </c>
      <c r="Z1416">
        <f t="shared" ref="Z1416:Z1479" si="298">IF(MONTH($B1416)=11,$F1416,0)</f>
        <v>0</v>
      </c>
      <c r="AA1416">
        <f t="shared" ref="AA1416:AA1479" si="299">IF(MONTH($B1416)=12,$F1416,0)</f>
        <v>0</v>
      </c>
    </row>
    <row r="1417" spans="2:27">
      <c r="B1417" s="3">
        <v>44146</v>
      </c>
      <c r="C1417" t="str">
        <f>IF(AND(B1417&gt;='Calculation Sheet Crop 1'!$K$6,B1417&lt;='Calculation Sheet Crop 1'!$L$6),"Initial Stage",IF(AND(B1417+1&gt;'Calculation Sheet Crop 1'!$K$7,B1417&lt;='Calculation Sheet Crop 1'!$L$7),"Crop Development Phase",IF(AND(B1417+1&gt;'Calculation Sheet Crop 1'!$K$8,B1417&lt;'Calculation Sheet Crop 1'!$L$8+1),"Mid Season",IF(AND(B1417+1&gt;'Calculation Sheet Crop 1'!$K$9,B1417-1&lt;'Calculation Sheet Crop 1'!$L$9),"Late Season Stage",""))))</f>
        <v/>
      </c>
      <c r="D1417">
        <f>IF(MONTH(B1417)=1,'General Calculation'!$E$22,IF(MONTH(B1417)=2,'General Calculation'!$F$22,IF(MONTH(B1417)=3,'General Calculation'!$G$22,IF(MONTH(B1417)=4,'General Calculation'!$H$22,IF(MONTH(B1417)=5,'General Calculation'!$I$22,IF(MONTH(B1417)=6,'General Calculation'!$J$22,IF(MONTH(B1417)=7,'General Calculation'!$K$22,IF(MONTH(B1417)=8,'General Calculation'!$L$22,IF(MONTH(B1417)=9,'General Calculation'!$M$22,IF(MONTH(B1417)=10,'General Calculation'!$N$22,IF(MONTH(B1417)=11,'General Calculation'!$O$22,IF(MONTH(B1417)=12,'General Calculation'!$P$22,""))))))))))))</f>
        <v>5.07</v>
      </c>
      <c r="E1417" t="str">
        <f>IF(C1417="Initial Stage",'Calculation Sheet Crop 1'!$M$6,IF(C1417="Crop Development Phase",'Calculation Sheet Crop 1'!$M$7,IF(C1417="Mid Season",'Calculation Sheet Crop 1'!$M$8,IF(C1417="Late Season Stage",'Calculation Sheet Crop 1'!$M$9,""))))</f>
        <v/>
      </c>
      <c r="F1417">
        <f t="shared" si="287"/>
        <v>0</v>
      </c>
      <c r="P1417">
        <f t="shared" si="288"/>
        <v>0</v>
      </c>
      <c r="Q1417">
        <f t="shared" si="289"/>
        <v>0</v>
      </c>
      <c r="R1417">
        <f t="shared" si="290"/>
        <v>0</v>
      </c>
      <c r="S1417">
        <f t="shared" si="291"/>
        <v>0</v>
      </c>
      <c r="T1417">
        <f t="shared" si="292"/>
        <v>0</v>
      </c>
      <c r="U1417">
        <f t="shared" si="293"/>
        <v>0</v>
      </c>
      <c r="V1417">
        <f t="shared" si="294"/>
        <v>0</v>
      </c>
      <c r="W1417">
        <f t="shared" si="295"/>
        <v>0</v>
      </c>
      <c r="X1417">
        <f t="shared" si="296"/>
        <v>0</v>
      </c>
      <c r="Y1417">
        <f t="shared" si="297"/>
        <v>0</v>
      </c>
      <c r="Z1417">
        <f t="shared" si="298"/>
        <v>0</v>
      </c>
      <c r="AA1417">
        <f t="shared" si="299"/>
        <v>0</v>
      </c>
    </row>
    <row r="1418" spans="2:27">
      <c r="B1418" s="3">
        <v>44147</v>
      </c>
      <c r="C1418" t="str">
        <f>IF(AND(B1418&gt;='Calculation Sheet Crop 1'!$K$6,B1418&lt;='Calculation Sheet Crop 1'!$L$6),"Initial Stage",IF(AND(B1418+1&gt;'Calculation Sheet Crop 1'!$K$7,B1418&lt;='Calculation Sheet Crop 1'!$L$7),"Crop Development Phase",IF(AND(B1418+1&gt;'Calculation Sheet Crop 1'!$K$8,B1418&lt;'Calculation Sheet Crop 1'!$L$8+1),"Mid Season",IF(AND(B1418+1&gt;'Calculation Sheet Crop 1'!$K$9,B1418-1&lt;'Calculation Sheet Crop 1'!$L$9),"Late Season Stage",""))))</f>
        <v/>
      </c>
      <c r="D1418">
        <f>IF(MONTH(B1418)=1,'General Calculation'!$E$22,IF(MONTH(B1418)=2,'General Calculation'!$F$22,IF(MONTH(B1418)=3,'General Calculation'!$G$22,IF(MONTH(B1418)=4,'General Calculation'!$H$22,IF(MONTH(B1418)=5,'General Calculation'!$I$22,IF(MONTH(B1418)=6,'General Calculation'!$J$22,IF(MONTH(B1418)=7,'General Calculation'!$K$22,IF(MONTH(B1418)=8,'General Calculation'!$L$22,IF(MONTH(B1418)=9,'General Calculation'!$M$22,IF(MONTH(B1418)=10,'General Calculation'!$N$22,IF(MONTH(B1418)=11,'General Calculation'!$O$22,IF(MONTH(B1418)=12,'General Calculation'!$P$22,""))))))))))))</f>
        <v>5.07</v>
      </c>
      <c r="E1418" t="str">
        <f>IF(C1418="Initial Stage",'Calculation Sheet Crop 1'!$M$6,IF(C1418="Crop Development Phase",'Calculation Sheet Crop 1'!$M$7,IF(C1418="Mid Season",'Calculation Sheet Crop 1'!$M$8,IF(C1418="Late Season Stage",'Calculation Sheet Crop 1'!$M$9,""))))</f>
        <v/>
      </c>
      <c r="F1418">
        <f t="shared" si="287"/>
        <v>0</v>
      </c>
      <c r="P1418">
        <f t="shared" si="288"/>
        <v>0</v>
      </c>
      <c r="Q1418">
        <f t="shared" si="289"/>
        <v>0</v>
      </c>
      <c r="R1418">
        <f t="shared" si="290"/>
        <v>0</v>
      </c>
      <c r="S1418">
        <f t="shared" si="291"/>
        <v>0</v>
      </c>
      <c r="T1418">
        <f t="shared" si="292"/>
        <v>0</v>
      </c>
      <c r="U1418">
        <f t="shared" si="293"/>
        <v>0</v>
      </c>
      <c r="V1418">
        <f t="shared" si="294"/>
        <v>0</v>
      </c>
      <c r="W1418">
        <f t="shared" si="295"/>
        <v>0</v>
      </c>
      <c r="X1418">
        <f t="shared" si="296"/>
        <v>0</v>
      </c>
      <c r="Y1418">
        <f t="shared" si="297"/>
        <v>0</v>
      </c>
      <c r="Z1418">
        <f t="shared" si="298"/>
        <v>0</v>
      </c>
      <c r="AA1418">
        <f t="shared" si="299"/>
        <v>0</v>
      </c>
    </row>
    <row r="1419" spans="2:27">
      <c r="B1419" s="3">
        <v>44148</v>
      </c>
      <c r="C1419" t="str">
        <f>IF(AND(B1419&gt;='Calculation Sheet Crop 1'!$K$6,B1419&lt;='Calculation Sheet Crop 1'!$L$6),"Initial Stage",IF(AND(B1419+1&gt;'Calculation Sheet Crop 1'!$K$7,B1419&lt;='Calculation Sheet Crop 1'!$L$7),"Crop Development Phase",IF(AND(B1419+1&gt;'Calculation Sheet Crop 1'!$K$8,B1419&lt;'Calculation Sheet Crop 1'!$L$8+1),"Mid Season",IF(AND(B1419+1&gt;'Calculation Sheet Crop 1'!$K$9,B1419-1&lt;'Calculation Sheet Crop 1'!$L$9),"Late Season Stage",""))))</f>
        <v/>
      </c>
      <c r="D1419">
        <f>IF(MONTH(B1419)=1,'General Calculation'!$E$22,IF(MONTH(B1419)=2,'General Calculation'!$F$22,IF(MONTH(B1419)=3,'General Calculation'!$G$22,IF(MONTH(B1419)=4,'General Calculation'!$H$22,IF(MONTH(B1419)=5,'General Calculation'!$I$22,IF(MONTH(B1419)=6,'General Calculation'!$J$22,IF(MONTH(B1419)=7,'General Calculation'!$K$22,IF(MONTH(B1419)=8,'General Calculation'!$L$22,IF(MONTH(B1419)=9,'General Calculation'!$M$22,IF(MONTH(B1419)=10,'General Calculation'!$N$22,IF(MONTH(B1419)=11,'General Calculation'!$O$22,IF(MONTH(B1419)=12,'General Calculation'!$P$22,""))))))))))))</f>
        <v>5.07</v>
      </c>
      <c r="E1419" t="str">
        <f>IF(C1419="Initial Stage",'Calculation Sheet Crop 1'!$M$6,IF(C1419="Crop Development Phase",'Calculation Sheet Crop 1'!$M$7,IF(C1419="Mid Season",'Calculation Sheet Crop 1'!$M$8,IF(C1419="Late Season Stage",'Calculation Sheet Crop 1'!$M$9,""))))</f>
        <v/>
      </c>
      <c r="F1419">
        <f t="shared" si="287"/>
        <v>0</v>
      </c>
      <c r="P1419">
        <f t="shared" si="288"/>
        <v>0</v>
      </c>
      <c r="Q1419">
        <f t="shared" si="289"/>
        <v>0</v>
      </c>
      <c r="R1419">
        <f t="shared" si="290"/>
        <v>0</v>
      </c>
      <c r="S1419">
        <f t="shared" si="291"/>
        <v>0</v>
      </c>
      <c r="T1419">
        <f t="shared" si="292"/>
        <v>0</v>
      </c>
      <c r="U1419">
        <f t="shared" si="293"/>
        <v>0</v>
      </c>
      <c r="V1419">
        <f t="shared" si="294"/>
        <v>0</v>
      </c>
      <c r="W1419">
        <f t="shared" si="295"/>
        <v>0</v>
      </c>
      <c r="X1419">
        <f t="shared" si="296"/>
        <v>0</v>
      </c>
      <c r="Y1419">
        <f t="shared" si="297"/>
        <v>0</v>
      </c>
      <c r="Z1419">
        <f t="shared" si="298"/>
        <v>0</v>
      </c>
      <c r="AA1419">
        <f t="shared" si="299"/>
        <v>0</v>
      </c>
    </row>
    <row r="1420" spans="2:27">
      <c r="B1420" s="3">
        <v>44149</v>
      </c>
      <c r="C1420" t="str">
        <f>IF(AND(B1420&gt;='Calculation Sheet Crop 1'!$K$6,B1420&lt;='Calculation Sheet Crop 1'!$L$6),"Initial Stage",IF(AND(B1420+1&gt;'Calculation Sheet Crop 1'!$K$7,B1420&lt;='Calculation Sheet Crop 1'!$L$7),"Crop Development Phase",IF(AND(B1420+1&gt;'Calculation Sheet Crop 1'!$K$8,B1420&lt;'Calculation Sheet Crop 1'!$L$8+1),"Mid Season",IF(AND(B1420+1&gt;'Calculation Sheet Crop 1'!$K$9,B1420-1&lt;'Calculation Sheet Crop 1'!$L$9),"Late Season Stage",""))))</f>
        <v/>
      </c>
      <c r="D1420">
        <f>IF(MONTH(B1420)=1,'General Calculation'!$E$22,IF(MONTH(B1420)=2,'General Calculation'!$F$22,IF(MONTH(B1420)=3,'General Calculation'!$G$22,IF(MONTH(B1420)=4,'General Calculation'!$H$22,IF(MONTH(B1420)=5,'General Calculation'!$I$22,IF(MONTH(B1420)=6,'General Calculation'!$J$22,IF(MONTH(B1420)=7,'General Calculation'!$K$22,IF(MONTH(B1420)=8,'General Calculation'!$L$22,IF(MONTH(B1420)=9,'General Calculation'!$M$22,IF(MONTH(B1420)=10,'General Calculation'!$N$22,IF(MONTH(B1420)=11,'General Calculation'!$O$22,IF(MONTH(B1420)=12,'General Calculation'!$P$22,""))))))))))))</f>
        <v>5.07</v>
      </c>
      <c r="E1420" t="str">
        <f>IF(C1420="Initial Stage",'Calculation Sheet Crop 1'!$M$6,IF(C1420="Crop Development Phase",'Calculation Sheet Crop 1'!$M$7,IF(C1420="Mid Season",'Calculation Sheet Crop 1'!$M$8,IF(C1420="Late Season Stage",'Calculation Sheet Crop 1'!$M$9,""))))</f>
        <v/>
      </c>
      <c r="F1420">
        <f t="shared" si="287"/>
        <v>0</v>
      </c>
      <c r="P1420">
        <f t="shared" si="288"/>
        <v>0</v>
      </c>
      <c r="Q1420">
        <f t="shared" si="289"/>
        <v>0</v>
      </c>
      <c r="R1420">
        <f t="shared" si="290"/>
        <v>0</v>
      </c>
      <c r="S1420">
        <f t="shared" si="291"/>
        <v>0</v>
      </c>
      <c r="T1420">
        <f t="shared" si="292"/>
        <v>0</v>
      </c>
      <c r="U1420">
        <f t="shared" si="293"/>
        <v>0</v>
      </c>
      <c r="V1420">
        <f t="shared" si="294"/>
        <v>0</v>
      </c>
      <c r="W1420">
        <f t="shared" si="295"/>
        <v>0</v>
      </c>
      <c r="X1420">
        <f t="shared" si="296"/>
        <v>0</v>
      </c>
      <c r="Y1420">
        <f t="shared" si="297"/>
        <v>0</v>
      </c>
      <c r="Z1420">
        <f t="shared" si="298"/>
        <v>0</v>
      </c>
      <c r="AA1420">
        <f t="shared" si="299"/>
        <v>0</v>
      </c>
    </row>
    <row r="1421" spans="2:27">
      <c r="B1421" s="3">
        <v>44150</v>
      </c>
      <c r="C1421" t="str">
        <f>IF(AND(B1421&gt;='Calculation Sheet Crop 1'!$K$6,B1421&lt;='Calculation Sheet Crop 1'!$L$6),"Initial Stage",IF(AND(B1421+1&gt;'Calculation Sheet Crop 1'!$K$7,B1421&lt;='Calculation Sheet Crop 1'!$L$7),"Crop Development Phase",IF(AND(B1421+1&gt;'Calculation Sheet Crop 1'!$K$8,B1421&lt;'Calculation Sheet Crop 1'!$L$8+1),"Mid Season",IF(AND(B1421+1&gt;'Calculation Sheet Crop 1'!$K$9,B1421-1&lt;'Calculation Sheet Crop 1'!$L$9),"Late Season Stage",""))))</f>
        <v/>
      </c>
      <c r="D1421">
        <f>IF(MONTH(B1421)=1,'General Calculation'!$E$22,IF(MONTH(B1421)=2,'General Calculation'!$F$22,IF(MONTH(B1421)=3,'General Calculation'!$G$22,IF(MONTH(B1421)=4,'General Calculation'!$H$22,IF(MONTH(B1421)=5,'General Calculation'!$I$22,IF(MONTH(B1421)=6,'General Calculation'!$J$22,IF(MONTH(B1421)=7,'General Calculation'!$K$22,IF(MONTH(B1421)=8,'General Calculation'!$L$22,IF(MONTH(B1421)=9,'General Calculation'!$M$22,IF(MONTH(B1421)=10,'General Calculation'!$N$22,IF(MONTH(B1421)=11,'General Calculation'!$O$22,IF(MONTH(B1421)=12,'General Calculation'!$P$22,""))))))))))))</f>
        <v>5.07</v>
      </c>
      <c r="E1421" t="str">
        <f>IF(C1421="Initial Stage",'Calculation Sheet Crop 1'!$M$6,IF(C1421="Crop Development Phase",'Calculation Sheet Crop 1'!$M$7,IF(C1421="Mid Season",'Calculation Sheet Crop 1'!$M$8,IF(C1421="Late Season Stage",'Calculation Sheet Crop 1'!$M$9,""))))</f>
        <v/>
      </c>
      <c r="F1421">
        <f t="shared" si="287"/>
        <v>0</v>
      </c>
      <c r="P1421">
        <f t="shared" si="288"/>
        <v>0</v>
      </c>
      <c r="Q1421">
        <f t="shared" si="289"/>
        <v>0</v>
      </c>
      <c r="R1421">
        <f t="shared" si="290"/>
        <v>0</v>
      </c>
      <c r="S1421">
        <f t="shared" si="291"/>
        <v>0</v>
      </c>
      <c r="T1421">
        <f t="shared" si="292"/>
        <v>0</v>
      </c>
      <c r="U1421">
        <f t="shared" si="293"/>
        <v>0</v>
      </c>
      <c r="V1421">
        <f t="shared" si="294"/>
        <v>0</v>
      </c>
      <c r="W1421">
        <f t="shared" si="295"/>
        <v>0</v>
      </c>
      <c r="X1421">
        <f t="shared" si="296"/>
        <v>0</v>
      </c>
      <c r="Y1421">
        <f t="shared" si="297"/>
        <v>0</v>
      </c>
      <c r="Z1421">
        <f t="shared" si="298"/>
        <v>0</v>
      </c>
      <c r="AA1421">
        <f t="shared" si="299"/>
        <v>0</v>
      </c>
    </row>
    <row r="1422" spans="2:27">
      <c r="B1422" s="3">
        <v>44151</v>
      </c>
      <c r="C1422" t="str">
        <f>IF(AND(B1422&gt;='Calculation Sheet Crop 1'!$K$6,B1422&lt;='Calculation Sheet Crop 1'!$L$6),"Initial Stage",IF(AND(B1422+1&gt;'Calculation Sheet Crop 1'!$K$7,B1422&lt;='Calculation Sheet Crop 1'!$L$7),"Crop Development Phase",IF(AND(B1422+1&gt;'Calculation Sheet Crop 1'!$K$8,B1422&lt;'Calculation Sheet Crop 1'!$L$8+1),"Mid Season",IF(AND(B1422+1&gt;'Calculation Sheet Crop 1'!$K$9,B1422-1&lt;'Calculation Sheet Crop 1'!$L$9),"Late Season Stage",""))))</f>
        <v/>
      </c>
      <c r="D1422">
        <f>IF(MONTH(B1422)=1,'General Calculation'!$E$22,IF(MONTH(B1422)=2,'General Calculation'!$F$22,IF(MONTH(B1422)=3,'General Calculation'!$G$22,IF(MONTH(B1422)=4,'General Calculation'!$H$22,IF(MONTH(B1422)=5,'General Calculation'!$I$22,IF(MONTH(B1422)=6,'General Calculation'!$J$22,IF(MONTH(B1422)=7,'General Calculation'!$K$22,IF(MONTH(B1422)=8,'General Calculation'!$L$22,IF(MONTH(B1422)=9,'General Calculation'!$M$22,IF(MONTH(B1422)=10,'General Calculation'!$N$22,IF(MONTH(B1422)=11,'General Calculation'!$O$22,IF(MONTH(B1422)=12,'General Calculation'!$P$22,""))))))))))))</f>
        <v>5.07</v>
      </c>
      <c r="E1422" t="str">
        <f>IF(C1422="Initial Stage",'Calculation Sheet Crop 1'!$M$6,IF(C1422="Crop Development Phase",'Calculation Sheet Crop 1'!$M$7,IF(C1422="Mid Season",'Calculation Sheet Crop 1'!$M$8,IF(C1422="Late Season Stage",'Calculation Sheet Crop 1'!$M$9,""))))</f>
        <v/>
      </c>
      <c r="F1422">
        <f t="shared" si="287"/>
        <v>0</v>
      </c>
      <c r="P1422">
        <f t="shared" si="288"/>
        <v>0</v>
      </c>
      <c r="Q1422">
        <f t="shared" si="289"/>
        <v>0</v>
      </c>
      <c r="R1422">
        <f t="shared" si="290"/>
        <v>0</v>
      </c>
      <c r="S1422">
        <f t="shared" si="291"/>
        <v>0</v>
      </c>
      <c r="T1422">
        <f t="shared" si="292"/>
        <v>0</v>
      </c>
      <c r="U1422">
        <f t="shared" si="293"/>
        <v>0</v>
      </c>
      <c r="V1422">
        <f t="shared" si="294"/>
        <v>0</v>
      </c>
      <c r="W1422">
        <f t="shared" si="295"/>
        <v>0</v>
      </c>
      <c r="X1422">
        <f t="shared" si="296"/>
        <v>0</v>
      </c>
      <c r="Y1422">
        <f t="shared" si="297"/>
        <v>0</v>
      </c>
      <c r="Z1422">
        <f t="shared" si="298"/>
        <v>0</v>
      </c>
      <c r="AA1422">
        <f t="shared" si="299"/>
        <v>0</v>
      </c>
    </row>
    <row r="1423" spans="2:27">
      <c r="B1423" s="3">
        <v>44152</v>
      </c>
      <c r="C1423" t="str">
        <f>IF(AND(B1423&gt;='Calculation Sheet Crop 1'!$K$6,B1423&lt;='Calculation Sheet Crop 1'!$L$6),"Initial Stage",IF(AND(B1423+1&gt;'Calculation Sheet Crop 1'!$K$7,B1423&lt;='Calculation Sheet Crop 1'!$L$7),"Crop Development Phase",IF(AND(B1423+1&gt;'Calculation Sheet Crop 1'!$K$8,B1423&lt;'Calculation Sheet Crop 1'!$L$8+1),"Mid Season",IF(AND(B1423+1&gt;'Calculation Sheet Crop 1'!$K$9,B1423-1&lt;'Calculation Sheet Crop 1'!$L$9),"Late Season Stage",""))))</f>
        <v/>
      </c>
      <c r="D1423">
        <f>IF(MONTH(B1423)=1,'General Calculation'!$E$22,IF(MONTH(B1423)=2,'General Calculation'!$F$22,IF(MONTH(B1423)=3,'General Calculation'!$G$22,IF(MONTH(B1423)=4,'General Calculation'!$H$22,IF(MONTH(B1423)=5,'General Calculation'!$I$22,IF(MONTH(B1423)=6,'General Calculation'!$J$22,IF(MONTH(B1423)=7,'General Calculation'!$K$22,IF(MONTH(B1423)=8,'General Calculation'!$L$22,IF(MONTH(B1423)=9,'General Calculation'!$M$22,IF(MONTH(B1423)=10,'General Calculation'!$N$22,IF(MONTH(B1423)=11,'General Calculation'!$O$22,IF(MONTH(B1423)=12,'General Calculation'!$P$22,""))))))))))))</f>
        <v>5.07</v>
      </c>
      <c r="E1423" t="str">
        <f>IF(C1423="Initial Stage",'Calculation Sheet Crop 1'!$M$6,IF(C1423="Crop Development Phase",'Calculation Sheet Crop 1'!$M$7,IF(C1423="Mid Season",'Calculation Sheet Crop 1'!$M$8,IF(C1423="Late Season Stage",'Calculation Sheet Crop 1'!$M$9,""))))</f>
        <v/>
      </c>
      <c r="F1423">
        <f t="shared" si="287"/>
        <v>0</v>
      </c>
      <c r="P1423">
        <f t="shared" si="288"/>
        <v>0</v>
      </c>
      <c r="Q1423">
        <f t="shared" si="289"/>
        <v>0</v>
      </c>
      <c r="R1423">
        <f t="shared" si="290"/>
        <v>0</v>
      </c>
      <c r="S1423">
        <f t="shared" si="291"/>
        <v>0</v>
      </c>
      <c r="T1423">
        <f t="shared" si="292"/>
        <v>0</v>
      </c>
      <c r="U1423">
        <f t="shared" si="293"/>
        <v>0</v>
      </c>
      <c r="V1423">
        <f t="shared" si="294"/>
        <v>0</v>
      </c>
      <c r="W1423">
        <f t="shared" si="295"/>
        <v>0</v>
      </c>
      <c r="X1423">
        <f t="shared" si="296"/>
        <v>0</v>
      </c>
      <c r="Y1423">
        <f t="shared" si="297"/>
        <v>0</v>
      </c>
      <c r="Z1423">
        <f t="shared" si="298"/>
        <v>0</v>
      </c>
      <c r="AA1423">
        <f t="shared" si="299"/>
        <v>0</v>
      </c>
    </row>
    <row r="1424" spans="2:27">
      <c r="B1424" s="3">
        <v>44153</v>
      </c>
      <c r="C1424" t="str">
        <f>IF(AND(B1424&gt;='Calculation Sheet Crop 1'!$K$6,B1424&lt;='Calculation Sheet Crop 1'!$L$6),"Initial Stage",IF(AND(B1424+1&gt;'Calculation Sheet Crop 1'!$K$7,B1424&lt;='Calculation Sheet Crop 1'!$L$7),"Crop Development Phase",IF(AND(B1424+1&gt;'Calculation Sheet Crop 1'!$K$8,B1424&lt;'Calculation Sheet Crop 1'!$L$8+1),"Mid Season",IF(AND(B1424+1&gt;'Calculation Sheet Crop 1'!$K$9,B1424-1&lt;'Calculation Sheet Crop 1'!$L$9),"Late Season Stage",""))))</f>
        <v/>
      </c>
      <c r="D1424">
        <f>IF(MONTH(B1424)=1,'General Calculation'!$E$22,IF(MONTH(B1424)=2,'General Calculation'!$F$22,IF(MONTH(B1424)=3,'General Calculation'!$G$22,IF(MONTH(B1424)=4,'General Calculation'!$H$22,IF(MONTH(B1424)=5,'General Calculation'!$I$22,IF(MONTH(B1424)=6,'General Calculation'!$J$22,IF(MONTH(B1424)=7,'General Calculation'!$K$22,IF(MONTH(B1424)=8,'General Calculation'!$L$22,IF(MONTH(B1424)=9,'General Calculation'!$M$22,IF(MONTH(B1424)=10,'General Calculation'!$N$22,IF(MONTH(B1424)=11,'General Calculation'!$O$22,IF(MONTH(B1424)=12,'General Calculation'!$P$22,""))))))))))))</f>
        <v>5.07</v>
      </c>
      <c r="E1424" t="str">
        <f>IF(C1424="Initial Stage",'Calculation Sheet Crop 1'!$M$6,IF(C1424="Crop Development Phase",'Calculation Sheet Crop 1'!$M$7,IF(C1424="Mid Season",'Calculation Sheet Crop 1'!$M$8,IF(C1424="Late Season Stage",'Calculation Sheet Crop 1'!$M$9,""))))</f>
        <v/>
      </c>
      <c r="F1424">
        <f t="shared" si="287"/>
        <v>0</v>
      </c>
      <c r="P1424">
        <f t="shared" si="288"/>
        <v>0</v>
      </c>
      <c r="Q1424">
        <f t="shared" si="289"/>
        <v>0</v>
      </c>
      <c r="R1424">
        <f t="shared" si="290"/>
        <v>0</v>
      </c>
      <c r="S1424">
        <f t="shared" si="291"/>
        <v>0</v>
      </c>
      <c r="T1424">
        <f t="shared" si="292"/>
        <v>0</v>
      </c>
      <c r="U1424">
        <f t="shared" si="293"/>
        <v>0</v>
      </c>
      <c r="V1424">
        <f t="shared" si="294"/>
        <v>0</v>
      </c>
      <c r="W1424">
        <f t="shared" si="295"/>
        <v>0</v>
      </c>
      <c r="X1424">
        <f t="shared" si="296"/>
        <v>0</v>
      </c>
      <c r="Y1424">
        <f t="shared" si="297"/>
        <v>0</v>
      </c>
      <c r="Z1424">
        <f t="shared" si="298"/>
        <v>0</v>
      </c>
      <c r="AA1424">
        <f t="shared" si="299"/>
        <v>0</v>
      </c>
    </row>
    <row r="1425" spans="2:27">
      <c r="B1425" s="3">
        <v>44154</v>
      </c>
      <c r="C1425" t="str">
        <f>IF(AND(B1425&gt;='Calculation Sheet Crop 1'!$K$6,B1425&lt;='Calculation Sheet Crop 1'!$L$6),"Initial Stage",IF(AND(B1425+1&gt;'Calculation Sheet Crop 1'!$K$7,B1425&lt;='Calculation Sheet Crop 1'!$L$7),"Crop Development Phase",IF(AND(B1425+1&gt;'Calculation Sheet Crop 1'!$K$8,B1425&lt;'Calculation Sheet Crop 1'!$L$8+1),"Mid Season",IF(AND(B1425+1&gt;'Calculation Sheet Crop 1'!$K$9,B1425-1&lt;'Calculation Sheet Crop 1'!$L$9),"Late Season Stage",""))))</f>
        <v/>
      </c>
      <c r="D1425">
        <f>IF(MONTH(B1425)=1,'General Calculation'!$E$22,IF(MONTH(B1425)=2,'General Calculation'!$F$22,IF(MONTH(B1425)=3,'General Calculation'!$G$22,IF(MONTH(B1425)=4,'General Calculation'!$H$22,IF(MONTH(B1425)=5,'General Calculation'!$I$22,IF(MONTH(B1425)=6,'General Calculation'!$J$22,IF(MONTH(B1425)=7,'General Calculation'!$K$22,IF(MONTH(B1425)=8,'General Calculation'!$L$22,IF(MONTH(B1425)=9,'General Calculation'!$M$22,IF(MONTH(B1425)=10,'General Calculation'!$N$22,IF(MONTH(B1425)=11,'General Calculation'!$O$22,IF(MONTH(B1425)=12,'General Calculation'!$P$22,""))))))))))))</f>
        <v>5.07</v>
      </c>
      <c r="E1425" t="str">
        <f>IF(C1425="Initial Stage",'Calculation Sheet Crop 1'!$M$6,IF(C1425="Crop Development Phase",'Calculation Sheet Crop 1'!$M$7,IF(C1425="Mid Season",'Calculation Sheet Crop 1'!$M$8,IF(C1425="Late Season Stage",'Calculation Sheet Crop 1'!$M$9,""))))</f>
        <v/>
      </c>
      <c r="F1425">
        <f t="shared" si="287"/>
        <v>0</v>
      </c>
      <c r="P1425">
        <f t="shared" si="288"/>
        <v>0</v>
      </c>
      <c r="Q1425">
        <f t="shared" si="289"/>
        <v>0</v>
      </c>
      <c r="R1425">
        <f t="shared" si="290"/>
        <v>0</v>
      </c>
      <c r="S1425">
        <f t="shared" si="291"/>
        <v>0</v>
      </c>
      <c r="T1425">
        <f t="shared" si="292"/>
        <v>0</v>
      </c>
      <c r="U1425">
        <f t="shared" si="293"/>
        <v>0</v>
      </c>
      <c r="V1425">
        <f t="shared" si="294"/>
        <v>0</v>
      </c>
      <c r="W1425">
        <f t="shared" si="295"/>
        <v>0</v>
      </c>
      <c r="X1425">
        <f t="shared" si="296"/>
        <v>0</v>
      </c>
      <c r="Y1425">
        <f t="shared" si="297"/>
        <v>0</v>
      </c>
      <c r="Z1425">
        <f t="shared" si="298"/>
        <v>0</v>
      </c>
      <c r="AA1425">
        <f t="shared" si="299"/>
        <v>0</v>
      </c>
    </row>
    <row r="1426" spans="2:27">
      <c r="B1426" s="3">
        <v>44155</v>
      </c>
      <c r="C1426" t="str">
        <f>IF(AND(B1426&gt;='Calculation Sheet Crop 1'!$K$6,B1426&lt;='Calculation Sheet Crop 1'!$L$6),"Initial Stage",IF(AND(B1426+1&gt;'Calculation Sheet Crop 1'!$K$7,B1426&lt;='Calculation Sheet Crop 1'!$L$7),"Crop Development Phase",IF(AND(B1426+1&gt;'Calculation Sheet Crop 1'!$K$8,B1426&lt;'Calculation Sheet Crop 1'!$L$8+1),"Mid Season",IF(AND(B1426+1&gt;'Calculation Sheet Crop 1'!$K$9,B1426-1&lt;'Calculation Sheet Crop 1'!$L$9),"Late Season Stage",""))))</f>
        <v/>
      </c>
      <c r="D1426">
        <f>IF(MONTH(B1426)=1,'General Calculation'!$E$22,IF(MONTH(B1426)=2,'General Calculation'!$F$22,IF(MONTH(B1426)=3,'General Calculation'!$G$22,IF(MONTH(B1426)=4,'General Calculation'!$H$22,IF(MONTH(B1426)=5,'General Calculation'!$I$22,IF(MONTH(B1426)=6,'General Calculation'!$J$22,IF(MONTH(B1426)=7,'General Calculation'!$K$22,IF(MONTH(B1426)=8,'General Calculation'!$L$22,IF(MONTH(B1426)=9,'General Calculation'!$M$22,IF(MONTH(B1426)=10,'General Calculation'!$N$22,IF(MONTH(B1426)=11,'General Calculation'!$O$22,IF(MONTH(B1426)=12,'General Calculation'!$P$22,""))))))))))))</f>
        <v>5.07</v>
      </c>
      <c r="E1426" t="str">
        <f>IF(C1426="Initial Stage",'Calculation Sheet Crop 1'!$M$6,IF(C1426="Crop Development Phase",'Calculation Sheet Crop 1'!$M$7,IF(C1426="Mid Season",'Calculation Sheet Crop 1'!$M$8,IF(C1426="Late Season Stage",'Calculation Sheet Crop 1'!$M$9,""))))</f>
        <v/>
      </c>
      <c r="F1426">
        <f t="shared" si="287"/>
        <v>0</v>
      </c>
      <c r="P1426">
        <f t="shared" si="288"/>
        <v>0</v>
      </c>
      <c r="Q1426">
        <f t="shared" si="289"/>
        <v>0</v>
      </c>
      <c r="R1426">
        <f t="shared" si="290"/>
        <v>0</v>
      </c>
      <c r="S1426">
        <f t="shared" si="291"/>
        <v>0</v>
      </c>
      <c r="T1426">
        <f t="shared" si="292"/>
        <v>0</v>
      </c>
      <c r="U1426">
        <f t="shared" si="293"/>
        <v>0</v>
      </c>
      <c r="V1426">
        <f t="shared" si="294"/>
        <v>0</v>
      </c>
      <c r="W1426">
        <f t="shared" si="295"/>
        <v>0</v>
      </c>
      <c r="X1426">
        <f t="shared" si="296"/>
        <v>0</v>
      </c>
      <c r="Y1426">
        <f t="shared" si="297"/>
        <v>0</v>
      </c>
      <c r="Z1426">
        <f t="shared" si="298"/>
        <v>0</v>
      </c>
      <c r="AA1426">
        <f t="shared" si="299"/>
        <v>0</v>
      </c>
    </row>
    <row r="1427" spans="2:27">
      <c r="B1427" s="3">
        <v>44156</v>
      </c>
      <c r="C1427" t="str">
        <f>IF(AND(B1427&gt;='Calculation Sheet Crop 1'!$K$6,B1427&lt;='Calculation Sheet Crop 1'!$L$6),"Initial Stage",IF(AND(B1427+1&gt;'Calculation Sheet Crop 1'!$K$7,B1427&lt;='Calculation Sheet Crop 1'!$L$7),"Crop Development Phase",IF(AND(B1427+1&gt;'Calculation Sheet Crop 1'!$K$8,B1427&lt;'Calculation Sheet Crop 1'!$L$8+1),"Mid Season",IF(AND(B1427+1&gt;'Calculation Sheet Crop 1'!$K$9,B1427-1&lt;'Calculation Sheet Crop 1'!$L$9),"Late Season Stage",""))))</f>
        <v/>
      </c>
      <c r="D1427">
        <f>IF(MONTH(B1427)=1,'General Calculation'!$E$22,IF(MONTH(B1427)=2,'General Calculation'!$F$22,IF(MONTH(B1427)=3,'General Calculation'!$G$22,IF(MONTH(B1427)=4,'General Calculation'!$H$22,IF(MONTH(B1427)=5,'General Calculation'!$I$22,IF(MONTH(B1427)=6,'General Calculation'!$J$22,IF(MONTH(B1427)=7,'General Calculation'!$K$22,IF(MONTH(B1427)=8,'General Calculation'!$L$22,IF(MONTH(B1427)=9,'General Calculation'!$M$22,IF(MONTH(B1427)=10,'General Calculation'!$N$22,IF(MONTH(B1427)=11,'General Calculation'!$O$22,IF(MONTH(B1427)=12,'General Calculation'!$P$22,""))))))))))))</f>
        <v>5.07</v>
      </c>
      <c r="E1427" t="str">
        <f>IF(C1427="Initial Stage",'Calculation Sheet Crop 1'!$M$6,IF(C1427="Crop Development Phase",'Calculation Sheet Crop 1'!$M$7,IF(C1427="Mid Season",'Calculation Sheet Crop 1'!$M$8,IF(C1427="Late Season Stage",'Calculation Sheet Crop 1'!$M$9,""))))</f>
        <v/>
      </c>
      <c r="F1427">
        <f t="shared" si="287"/>
        <v>0</v>
      </c>
      <c r="P1427">
        <f t="shared" si="288"/>
        <v>0</v>
      </c>
      <c r="Q1427">
        <f t="shared" si="289"/>
        <v>0</v>
      </c>
      <c r="R1427">
        <f t="shared" si="290"/>
        <v>0</v>
      </c>
      <c r="S1427">
        <f t="shared" si="291"/>
        <v>0</v>
      </c>
      <c r="T1427">
        <f t="shared" si="292"/>
        <v>0</v>
      </c>
      <c r="U1427">
        <f t="shared" si="293"/>
        <v>0</v>
      </c>
      <c r="V1427">
        <f t="shared" si="294"/>
        <v>0</v>
      </c>
      <c r="W1427">
        <f t="shared" si="295"/>
        <v>0</v>
      </c>
      <c r="X1427">
        <f t="shared" si="296"/>
        <v>0</v>
      </c>
      <c r="Y1427">
        <f t="shared" si="297"/>
        <v>0</v>
      </c>
      <c r="Z1427">
        <f t="shared" si="298"/>
        <v>0</v>
      </c>
      <c r="AA1427">
        <f t="shared" si="299"/>
        <v>0</v>
      </c>
    </row>
    <row r="1428" spans="2:27">
      <c r="B1428" s="3">
        <v>44157</v>
      </c>
      <c r="C1428" t="str">
        <f>IF(AND(B1428&gt;='Calculation Sheet Crop 1'!$K$6,B1428&lt;='Calculation Sheet Crop 1'!$L$6),"Initial Stage",IF(AND(B1428+1&gt;'Calculation Sheet Crop 1'!$K$7,B1428&lt;='Calculation Sheet Crop 1'!$L$7),"Crop Development Phase",IF(AND(B1428+1&gt;'Calculation Sheet Crop 1'!$K$8,B1428&lt;'Calculation Sheet Crop 1'!$L$8+1),"Mid Season",IF(AND(B1428+1&gt;'Calculation Sheet Crop 1'!$K$9,B1428-1&lt;'Calculation Sheet Crop 1'!$L$9),"Late Season Stage",""))))</f>
        <v/>
      </c>
      <c r="D1428">
        <f>IF(MONTH(B1428)=1,'General Calculation'!$E$22,IF(MONTH(B1428)=2,'General Calculation'!$F$22,IF(MONTH(B1428)=3,'General Calculation'!$G$22,IF(MONTH(B1428)=4,'General Calculation'!$H$22,IF(MONTH(B1428)=5,'General Calculation'!$I$22,IF(MONTH(B1428)=6,'General Calculation'!$J$22,IF(MONTH(B1428)=7,'General Calculation'!$K$22,IF(MONTH(B1428)=8,'General Calculation'!$L$22,IF(MONTH(B1428)=9,'General Calculation'!$M$22,IF(MONTH(B1428)=10,'General Calculation'!$N$22,IF(MONTH(B1428)=11,'General Calculation'!$O$22,IF(MONTH(B1428)=12,'General Calculation'!$P$22,""))))))))))))</f>
        <v>5.07</v>
      </c>
      <c r="E1428" t="str">
        <f>IF(C1428="Initial Stage",'Calculation Sheet Crop 1'!$M$6,IF(C1428="Crop Development Phase",'Calculation Sheet Crop 1'!$M$7,IF(C1428="Mid Season",'Calculation Sheet Crop 1'!$M$8,IF(C1428="Late Season Stage",'Calculation Sheet Crop 1'!$M$9,""))))</f>
        <v/>
      </c>
      <c r="F1428">
        <f t="shared" si="287"/>
        <v>0</v>
      </c>
      <c r="P1428">
        <f t="shared" si="288"/>
        <v>0</v>
      </c>
      <c r="Q1428">
        <f t="shared" si="289"/>
        <v>0</v>
      </c>
      <c r="R1428">
        <f t="shared" si="290"/>
        <v>0</v>
      </c>
      <c r="S1428">
        <f t="shared" si="291"/>
        <v>0</v>
      </c>
      <c r="T1428">
        <f t="shared" si="292"/>
        <v>0</v>
      </c>
      <c r="U1428">
        <f t="shared" si="293"/>
        <v>0</v>
      </c>
      <c r="V1428">
        <f t="shared" si="294"/>
        <v>0</v>
      </c>
      <c r="W1428">
        <f t="shared" si="295"/>
        <v>0</v>
      </c>
      <c r="X1428">
        <f t="shared" si="296"/>
        <v>0</v>
      </c>
      <c r="Y1428">
        <f t="shared" si="297"/>
        <v>0</v>
      </c>
      <c r="Z1428">
        <f t="shared" si="298"/>
        <v>0</v>
      </c>
      <c r="AA1428">
        <f t="shared" si="299"/>
        <v>0</v>
      </c>
    </row>
    <row r="1429" spans="2:27">
      <c r="B1429" s="3">
        <v>44158</v>
      </c>
      <c r="C1429" t="str">
        <f>IF(AND(B1429&gt;='Calculation Sheet Crop 1'!$K$6,B1429&lt;='Calculation Sheet Crop 1'!$L$6),"Initial Stage",IF(AND(B1429+1&gt;'Calculation Sheet Crop 1'!$K$7,B1429&lt;='Calculation Sheet Crop 1'!$L$7),"Crop Development Phase",IF(AND(B1429+1&gt;'Calculation Sheet Crop 1'!$K$8,B1429&lt;'Calculation Sheet Crop 1'!$L$8+1),"Mid Season",IF(AND(B1429+1&gt;'Calculation Sheet Crop 1'!$K$9,B1429-1&lt;'Calculation Sheet Crop 1'!$L$9),"Late Season Stage",""))))</f>
        <v/>
      </c>
      <c r="D1429">
        <f>IF(MONTH(B1429)=1,'General Calculation'!$E$22,IF(MONTH(B1429)=2,'General Calculation'!$F$22,IF(MONTH(B1429)=3,'General Calculation'!$G$22,IF(MONTH(B1429)=4,'General Calculation'!$H$22,IF(MONTH(B1429)=5,'General Calculation'!$I$22,IF(MONTH(B1429)=6,'General Calculation'!$J$22,IF(MONTH(B1429)=7,'General Calculation'!$K$22,IF(MONTH(B1429)=8,'General Calculation'!$L$22,IF(MONTH(B1429)=9,'General Calculation'!$M$22,IF(MONTH(B1429)=10,'General Calculation'!$N$22,IF(MONTH(B1429)=11,'General Calculation'!$O$22,IF(MONTH(B1429)=12,'General Calculation'!$P$22,""))))))))))))</f>
        <v>5.07</v>
      </c>
      <c r="E1429" t="str">
        <f>IF(C1429="Initial Stage",'Calculation Sheet Crop 1'!$M$6,IF(C1429="Crop Development Phase",'Calculation Sheet Crop 1'!$M$7,IF(C1429="Mid Season",'Calculation Sheet Crop 1'!$M$8,IF(C1429="Late Season Stage",'Calculation Sheet Crop 1'!$M$9,""))))</f>
        <v/>
      </c>
      <c r="F1429">
        <f t="shared" si="287"/>
        <v>0</v>
      </c>
      <c r="P1429">
        <f t="shared" si="288"/>
        <v>0</v>
      </c>
      <c r="Q1429">
        <f t="shared" si="289"/>
        <v>0</v>
      </c>
      <c r="R1429">
        <f t="shared" si="290"/>
        <v>0</v>
      </c>
      <c r="S1429">
        <f t="shared" si="291"/>
        <v>0</v>
      </c>
      <c r="T1429">
        <f t="shared" si="292"/>
        <v>0</v>
      </c>
      <c r="U1429">
        <f t="shared" si="293"/>
        <v>0</v>
      </c>
      <c r="V1429">
        <f t="shared" si="294"/>
        <v>0</v>
      </c>
      <c r="W1429">
        <f t="shared" si="295"/>
        <v>0</v>
      </c>
      <c r="X1429">
        <f t="shared" si="296"/>
        <v>0</v>
      </c>
      <c r="Y1429">
        <f t="shared" si="297"/>
        <v>0</v>
      </c>
      <c r="Z1429">
        <f t="shared" si="298"/>
        <v>0</v>
      </c>
      <c r="AA1429">
        <f t="shared" si="299"/>
        <v>0</v>
      </c>
    </row>
    <row r="1430" spans="2:27">
      <c r="B1430" s="3">
        <v>44159</v>
      </c>
      <c r="C1430" t="str">
        <f>IF(AND(B1430&gt;='Calculation Sheet Crop 1'!$K$6,B1430&lt;='Calculation Sheet Crop 1'!$L$6),"Initial Stage",IF(AND(B1430+1&gt;'Calculation Sheet Crop 1'!$K$7,B1430&lt;='Calculation Sheet Crop 1'!$L$7),"Crop Development Phase",IF(AND(B1430+1&gt;'Calculation Sheet Crop 1'!$K$8,B1430&lt;'Calculation Sheet Crop 1'!$L$8+1),"Mid Season",IF(AND(B1430+1&gt;'Calculation Sheet Crop 1'!$K$9,B1430-1&lt;'Calculation Sheet Crop 1'!$L$9),"Late Season Stage",""))))</f>
        <v/>
      </c>
      <c r="D1430">
        <f>IF(MONTH(B1430)=1,'General Calculation'!$E$22,IF(MONTH(B1430)=2,'General Calculation'!$F$22,IF(MONTH(B1430)=3,'General Calculation'!$G$22,IF(MONTH(B1430)=4,'General Calculation'!$H$22,IF(MONTH(B1430)=5,'General Calculation'!$I$22,IF(MONTH(B1430)=6,'General Calculation'!$J$22,IF(MONTH(B1430)=7,'General Calculation'!$K$22,IF(MONTH(B1430)=8,'General Calculation'!$L$22,IF(MONTH(B1430)=9,'General Calculation'!$M$22,IF(MONTH(B1430)=10,'General Calculation'!$N$22,IF(MONTH(B1430)=11,'General Calculation'!$O$22,IF(MONTH(B1430)=12,'General Calculation'!$P$22,""))))))))))))</f>
        <v>5.07</v>
      </c>
      <c r="E1430" t="str">
        <f>IF(C1430="Initial Stage",'Calculation Sheet Crop 1'!$M$6,IF(C1430="Crop Development Phase",'Calculation Sheet Crop 1'!$M$7,IF(C1430="Mid Season",'Calculation Sheet Crop 1'!$M$8,IF(C1430="Late Season Stage",'Calculation Sheet Crop 1'!$M$9,""))))</f>
        <v/>
      </c>
      <c r="F1430">
        <f t="shared" si="287"/>
        <v>0</v>
      </c>
      <c r="P1430">
        <f t="shared" si="288"/>
        <v>0</v>
      </c>
      <c r="Q1430">
        <f t="shared" si="289"/>
        <v>0</v>
      </c>
      <c r="R1430">
        <f t="shared" si="290"/>
        <v>0</v>
      </c>
      <c r="S1430">
        <f t="shared" si="291"/>
        <v>0</v>
      </c>
      <c r="T1430">
        <f t="shared" si="292"/>
        <v>0</v>
      </c>
      <c r="U1430">
        <f t="shared" si="293"/>
        <v>0</v>
      </c>
      <c r="V1430">
        <f t="shared" si="294"/>
        <v>0</v>
      </c>
      <c r="W1430">
        <f t="shared" si="295"/>
        <v>0</v>
      </c>
      <c r="X1430">
        <f t="shared" si="296"/>
        <v>0</v>
      </c>
      <c r="Y1430">
        <f t="shared" si="297"/>
        <v>0</v>
      </c>
      <c r="Z1430">
        <f t="shared" si="298"/>
        <v>0</v>
      </c>
      <c r="AA1430">
        <f t="shared" si="299"/>
        <v>0</v>
      </c>
    </row>
    <row r="1431" spans="2:27">
      <c r="B1431" s="3">
        <v>44160</v>
      </c>
      <c r="C1431" t="str">
        <f>IF(AND(B1431&gt;='Calculation Sheet Crop 1'!$K$6,B1431&lt;='Calculation Sheet Crop 1'!$L$6),"Initial Stage",IF(AND(B1431+1&gt;'Calculation Sheet Crop 1'!$K$7,B1431&lt;='Calculation Sheet Crop 1'!$L$7),"Crop Development Phase",IF(AND(B1431+1&gt;'Calculation Sheet Crop 1'!$K$8,B1431&lt;'Calculation Sheet Crop 1'!$L$8+1),"Mid Season",IF(AND(B1431+1&gt;'Calculation Sheet Crop 1'!$K$9,B1431-1&lt;'Calculation Sheet Crop 1'!$L$9),"Late Season Stage",""))))</f>
        <v/>
      </c>
      <c r="D1431">
        <f>IF(MONTH(B1431)=1,'General Calculation'!$E$22,IF(MONTH(B1431)=2,'General Calculation'!$F$22,IF(MONTH(B1431)=3,'General Calculation'!$G$22,IF(MONTH(B1431)=4,'General Calculation'!$H$22,IF(MONTH(B1431)=5,'General Calculation'!$I$22,IF(MONTH(B1431)=6,'General Calculation'!$J$22,IF(MONTH(B1431)=7,'General Calculation'!$K$22,IF(MONTH(B1431)=8,'General Calculation'!$L$22,IF(MONTH(B1431)=9,'General Calculation'!$M$22,IF(MONTH(B1431)=10,'General Calculation'!$N$22,IF(MONTH(B1431)=11,'General Calculation'!$O$22,IF(MONTH(B1431)=12,'General Calculation'!$P$22,""))))))))))))</f>
        <v>5.07</v>
      </c>
      <c r="E1431" t="str">
        <f>IF(C1431="Initial Stage",'Calculation Sheet Crop 1'!$M$6,IF(C1431="Crop Development Phase",'Calculation Sheet Crop 1'!$M$7,IF(C1431="Mid Season",'Calculation Sheet Crop 1'!$M$8,IF(C1431="Late Season Stage",'Calculation Sheet Crop 1'!$M$9,""))))</f>
        <v/>
      </c>
      <c r="F1431">
        <f t="shared" si="287"/>
        <v>0</v>
      </c>
      <c r="P1431">
        <f t="shared" si="288"/>
        <v>0</v>
      </c>
      <c r="Q1431">
        <f t="shared" si="289"/>
        <v>0</v>
      </c>
      <c r="R1431">
        <f t="shared" si="290"/>
        <v>0</v>
      </c>
      <c r="S1431">
        <f t="shared" si="291"/>
        <v>0</v>
      </c>
      <c r="T1431">
        <f t="shared" si="292"/>
        <v>0</v>
      </c>
      <c r="U1431">
        <f t="shared" si="293"/>
        <v>0</v>
      </c>
      <c r="V1431">
        <f t="shared" si="294"/>
        <v>0</v>
      </c>
      <c r="W1431">
        <f t="shared" si="295"/>
        <v>0</v>
      </c>
      <c r="X1431">
        <f t="shared" si="296"/>
        <v>0</v>
      </c>
      <c r="Y1431">
        <f t="shared" si="297"/>
        <v>0</v>
      </c>
      <c r="Z1431">
        <f t="shared" si="298"/>
        <v>0</v>
      </c>
      <c r="AA1431">
        <f t="shared" si="299"/>
        <v>0</v>
      </c>
    </row>
    <row r="1432" spans="2:27">
      <c r="B1432" s="3">
        <v>44161</v>
      </c>
      <c r="C1432" t="str">
        <f>IF(AND(B1432&gt;='Calculation Sheet Crop 1'!$K$6,B1432&lt;='Calculation Sheet Crop 1'!$L$6),"Initial Stage",IF(AND(B1432+1&gt;'Calculation Sheet Crop 1'!$K$7,B1432&lt;='Calculation Sheet Crop 1'!$L$7),"Crop Development Phase",IF(AND(B1432+1&gt;'Calculation Sheet Crop 1'!$K$8,B1432&lt;'Calculation Sheet Crop 1'!$L$8+1),"Mid Season",IF(AND(B1432+1&gt;'Calculation Sheet Crop 1'!$K$9,B1432-1&lt;'Calculation Sheet Crop 1'!$L$9),"Late Season Stage",""))))</f>
        <v/>
      </c>
      <c r="D1432">
        <f>IF(MONTH(B1432)=1,'General Calculation'!$E$22,IF(MONTH(B1432)=2,'General Calculation'!$F$22,IF(MONTH(B1432)=3,'General Calculation'!$G$22,IF(MONTH(B1432)=4,'General Calculation'!$H$22,IF(MONTH(B1432)=5,'General Calculation'!$I$22,IF(MONTH(B1432)=6,'General Calculation'!$J$22,IF(MONTH(B1432)=7,'General Calculation'!$K$22,IF(MONTH(B1432)=8,'General Calculation'!$L$22,IF(MONTH(B1432)=9,'General Calculation'!$M$22,IF(MONTH(B1432)=10,'General Calculation'!$N$22,IF(MONTH(B1432)=11,'General Calculation'!$O$22,IF(MONTH(B1432)=12,'General Calculation'!$P$22,""))))))))))))</f>
        <v>5.07</v>
      </c>
      <c r="E1432" t="str">
        <f>IF(C1432="Initial Stage",'Calculation Sheet Crop 1'!$M$6,IF(C1432="Crop Development Phase",'Calculation Sheet Crop 1'!$M$7,IF(C1432="Mid Season",'Calculation Sheet Crop 1'!$M$8,IF(C1432="Late Season Stage",'Calculation Sheet Crop 1'!$M$9,""))))</f>
        <v/>
      </c>
      <c r="F1432">
        <f t="shared" si="287"/>
        <v>0</v>
      </c>
      <c r="P1432">
        <f t="shared" si="288"/>
        <v>0</v>
      </c>
      <c r="Q1432">
        <f t="shared" si="289"/>
        <v>0</v>
      </c>
      <c r="R1432">
        <f t="shared" si="290"/>
        <v>0</v>
      </c>
      <c r="S1432">
        <f t="shared" si="291"/>
        <v>0</v>
      </c>
      <c r="T1432">
        <f t="shared" si="292"/>
        <v>0</v>
      </c>
      <c r="U1432">
        <f t="shared" si="293"/>
        <v>0</v>
      </c>
      <c r="V1432">
        <f t="shared" si="294"/>
        <v>0</v>
      </c>
      <c r="W1432">
        <f t="shared" si="295"/>
        <v>0</v>
      </c>
      <c r="X1432">
        <f t="shared" si="296"/>
        <v>0</v>
      </c>
      <c r="Y1432">
        <f t="shared" si="297"/>
        <v>0</v>
      </c>
      <c r="Z1432">
        <f t="shared" si="298"/>
        <v>0</v>
      </c>
      <c r="AA1432">
        <f t="shared" si="299"/>
        <v>0</v>
      </c>
    </row>
    <row r="1433" spans="2:27">
      <c r="B1433" s="3">
        <v>44162</v>
      </c>
      <c r="C1433" t="str">
        <f>IF(AND(B1433&gt;='Calculation Sheet Crop 1'!$K$6,B1433&lt;='Calculation Sheet Crop 1'!$L$6),"Initial Stage",IF(AND(B1433+1&gt;'Calculation Sheet Crop 1'!$K$7,B1433&lt;='Calculation Sheet Crop 1'!$L$7),"Crop Development Phase",IF(AND(B1433+1&gt;'Calculation Sheet Crop 1'!$K$8,B1433&lt;'Calculation Sheet Crop 1'!$L$8+1),"Mid Season",IF(AND(B1433+1&gt;'Calculation Sheet Crop 1'!$K$9,B1433-1&lt;'Calculation Sheet Crop 1'!$L$9),"Late Season Stage",""))))</f>
        <v/>
      </c>
      <c r="D1433">
        <f>IF(MONTH(B1433)=1,'General Calculation'!$E$22,IF(MONTH(B1433)=2,'General Calculation'!$F$22,IF(MONTH(B1433)=3,'General Calculation'!$G$22,IF(MONTH(B1433)=4,'General Calculation'!$H$22,IF(MONTH(B1433)=5,'General Calculation'!$I$22,IF(MONTH(B1433)=6,'General Calculation'!$J$22,IF(MONTH(B1433)=7,'General Calculation'!$K$22,IF(MONTH(B1433)=8,'General Calculation'!$L$22,IF(MONTH(B1433)=9,'General Calculation'!$M$22,IF(MONTH(B1433)=10,'General Calculation'!$N$22,IF(MONTH(B1433)=11,'General Calculation'!$O$22,IF(MONTH(B1433)=12,'General Calculation'!$P$22,""))))))))))))</f>
        <v>5.07</v>
      </c>
      <c r="E1433" t="str">
        <f>IF(C1433="Initial Stage",'Calculation Sheet Crop 1'!$M$6,IF(C1433="Crop Development Phase",'Calculation Sheet Crop 1'!$M$7,IF(C1433="Mid Season",'Calculation Sheet Crop 1'!$M$8,IF(C1433="Late Season Stage",'Calculation Sheet Crop 1'!$M$9,""))))</f>
        <v/>
      </c>
      <c r="F1433">
        <f t="shared" si="287"/>
        <v>0</v>
      </c>
      <c r="P1433">
        <f t="shared" si="288"/>
        <v>0</v>
      </c>
      <c r="Q1433">
        <f t="shared" si="289"/>
        <v>0</v>
      </c>
      <c r="R1433">
        <f t="shared" si="290"/>
        <v>0</v>
      </c>
      <c r="S1433">
        <f t="shared" si="291"/>
        <v>0</v>
      </c>
      <c r="T1433">
        <f t="shared" si="292"/>
        <v>0</v>
      </c>
      <c r="U1433">
        <f t="shared" si="293"/>
        <v>0</v>
      </c>
      <c r="V1433">
        <f t="shared" si="294"/>
        <v>0</v>
      </c>
      <c r="W1433">
        <f t="shared" si="295"/>
        <v>0</v>
      </c>
      <c r="X1433">
        <f t="shared" si="296"/>
        <v>0</v>
      </c>
      <c r="Y1433">
        <f t="shared" si="297"/>
        <v>0</v>
      </c>
      <c r="Z1433">
        <f t="shared" si="298"/>
        <v>0</v>
      </c>
      <c r="AA1433">
        <f t="shared" si="299"/>
        <v>0</v>
      </c>
    </row>
    <row r="1434" spans="2:27">
      <c r="B1434" s="3">
        <v>44163</v>
      </c>
      <c r="C1434" t="str">
        <f>IF(AND(B1434&gt;='Calculation Sheet Crop 1'!$K$6,B1434&lt;='Calculation Sheet Crop 1'!$L$6),"Initial Stage",IF(AND(B1434+1&gt;'Calculation Sheet Crop 1'!$K$7,B1434&lt;='Calculation Sheet Crop 1'!$L$7),"Crop Development Phase",IF(AND(B1434+1&gt;'Calculation Sheet Crop 1'!$K$8,B1434&lt;'Calculation Sheet Crop 1'!$L$8+1),"Mid Season",IF(AND(B1434+1&gt;'Calculation Sheet Crop 1'!$K$9,B1434-1&lt;'Calculation Sheet Crop 1'!$L$9),"Late Season Stage",""))))</f>
        <v/>
      </c>
      <c r="D1434">
        <f>IF(MONTH(B1434)=1,'General Calculation'!$E$22,IF(MONTH(B1434)=2,'General Calculation'!$F$22,IF(MONTH(B1434)=3,'General Calculation'!$G$22,IF(MONTH(B1434)=4,'General Calculation'!$H$22,IF(MONTH(B1434)=5,'General Calculation'!$I$22,IF(MONTH(B1434)=6,'General Calculation'!$J$22,IF(MONTH(B1434)=7,'General Calculation'!$K$22,IF(MONTH(B1434)=8,'General Calculation'!$L$22,IF(MONTH(B1434)=9,'General Calculation'!$M$22,IF(MONTH(B1434)=10,'General Calculation'!$N$22,IF(MONTH(B1434)=11,'General Calculation'!$O$22,IF(MONTH(B1434)=12,'General Calculation'!$P$22,""))))))))))))</f>
        <v>5.07</v>
      </c>
      <c r="E1434" t="str">
        <f>IF(C1434="Initial Stage",'Calculation Sheet Crop 1'!$M$6,IF(C1434="Crop Development Phase",'Calculation Sheet Crop 1'!$M$7,IF(C1434="Mid Season",'Calculation Sheet Crop 1'!$M$8,IF(C1434="Late Season Stage",'Calculation Sheet Crop 1'!$M$9,""))))</f>
        <v/>
      </c>
      <c r="F1434">
        <f t="shared" si="287"/>
        <v>0</v>
      </c>
      <c r="P1434">
        <f t="shared" si="288"/>
        <v>0</v>
      </c>
      <c r="Q1434">
        <f t="shared" si="289"/>
        <v>0</v>
      </c>
      <c r="R1434">
        <f t="shared" si="290"/>
        <v>0</v>
      </c>
      <c r="S1434">
        <f t="shared" si="291"/>
        <v>0</v>
      </c>
      <c r="T1434">
        <f t="shared" si="292"/>
        <v>0</v>
      </c>
      <c r="U1434">
        <f t="shared" si="293"/>
        <v>0</v>
      </c>
      <c r="V1434">
        <f t="shared" si="294"/>
        <v>0</v>
      </c>
      <c r="W1434">
        <f t="shared" si="295"/>
        <v>0</v>
      </c>
      <c r="X1434">
        <f t="shared" si="296"/>
        <v>0</v>
      </c>
      <c r="Y1434">
        <f t="shared" si="297"/>
        <v>0</v>
      </c>
      <c r="Z1434">
        <f t="shared" si="298"/>
        <v>0</v>
      </c>
      <c r="AA1434">
        <f t="shared" si="299"/>
        <v>0</v>
      </c>
    </row>
    <row r="1435" spans="2:27">
      <c r="B1435" s="3">
        <v>44164</v>
      </c>
      <c r="C1435" t="str">
        <f>IF(AND(B1435&gt;='Calculation Sheet Crop 1'!$K$6,B1435&lt;='Calculation Sheet Crop 1'!$L$6),"Initial Stage",IF(AND(B1435+1&gt;'Calculation Sheet Crop 1'!$K$7,B1435&lt;='Calculation Sheet Crop 1'!$L$7),"Crop Development Phase",IF(AND(B1435+1&gt;'Calculation Sheet Crop 1'!$K$8,B1435&lt;'Calculation Sheet Crop 1'!$L$8+1),"Mid Season",IF(AND(B1435+1&gt;'Calculation Sheet Crop 1'!$K$9,B1435-1&lt;'Calculation Sheet Crop 1'!$L$9),"Late Season Stage",""))))</f>
        <v/>
      </c>
      <c r="D1435">
        <f>IF(MONTH(B1435)=1,'General Calculation'!$E$22,IF(MONTH(B1435)=2,'General Calculation'!$F$22,IF(MONTH(B1435)=3,'General Calculation'!$G$22,IF(MONTH(B1435)=4,'General Calculation'!$H$22,IF(MONTH(B1435)=5,'General Calculation'!$I$22,IF(MONTH(B1435)=6,'General Calculation'!$J$22,IF(MONTH(B1435)=7,'General Calculation'!$K$22,IF(MONTH(B1435)=8,'General Calculation'!$L$22,IF(MONTH(B1435)=9,'General Calculation'!$M$22,IF(MONTH(B1435)=10,'General Calculation'!$N$22,IF(MONTH(B1435)=11,'General Calculation'!$O$22,IF(MONTH(B1435)=12,'General Calculation'!$P$22,""))))))))))))</f>
        <v>5.07</v>
      </c>
      <c r="E1435" t="str">
        <f>IF(C1435="Initial Stage",'Calculation Sheet Crop 1'!$M$6,IF(C1435="Crop Development Phase",'Calculation Sheet Crop 1'!$M$7,IF(C1435="Mid Season",'Calculation Sheet Crop 1'!$M$8,IF(C1435="Late Season Stage",'Calculation Sheet Crop 1'!$M$9,""))))</f>
        <v/>
      </c>
      <c r="F1435">
        <f t="shared" si="287"/>
        <v>0</v>
      </c>
      <c r="P1435">
        <f t="shared" si="288"/>
        <v>0</v>
      </c>
      <c r="Q1435">
        <f t="shared" si="289"/>
        <v>0</v>
      </c>
      <c r="R1435">
        <f t="shared" si="290"/>
        <v>0</v>
      </c>
      <c r="S1435">
        <f t="shared" si="291"/>
        <v>0</v>
      </c>
      <c r="T1435">
        <f t="shared" si="292"/>
        <v>0</v>
      </c>
      <c r="U1435">
        <f t="shared" si="293"/>
        <v>0</v>
      </c>
      <c r="V1435">
        <f t="shared" si="294"/>
        <v>0</v>
      </c>
      <c r="W1435">
        <f t="shared" si="295"/>
        <v>0</v>
      </c>
      <c r="X1435">
        <f t="shared" si="296"/>
        <v>0</v>
      </c>
      <c r="Y1435">
        <f t="shared" si="297"/>
        <v>0</v>
      </c>
      <c r="Z1435">
        <f t="shared" si="298"/>
        <v>0</v>
      </c>
      <c r="AA1435">
        <f t="shared" si="299"/>
        <v>0</v>
      </c>
    </row>
    <row r="1436" spans="2:27">
      <c r="B1436" s="3">
        <v>44165</v>
      </c>
      <c r="C1436" t="str">
        <f>IF(AND(B1436&gt;='Calculation Sheet Crop 1'!$K$6,B1436&lt;='Calculation Sheet Crop 1'!$L$6),"Initial Stage",IF(AND(B1436+1&gt;'Calculation Sheet Crop 1'!$K$7,B1436&lt;='Calculation Sheet Crop 1'!$L$7),"Crop Development Phase",IF(AND(B1436+1&gt;'Calculation Sheet Crop 1'!$K$8,B1436&lt;'Calculation Sheet Crop 1'!$L$8+1),"Mid Season",IF(AND(B1436+1&gt;'Calculation Sheet Crop 1'!$K$9,B1436-1&lt;'Calculation Sheet Crop 1'!$L$9),"Late Season Stage",""))))</f>
        <v/>
      </c>
      <c r="D1436">
        <f>IF(MONTH(B1436)=1,'General Calculation'!$E$22,IF(MONTH(B1436)=2,'General Calculation'!$F$22,IF(MONTH(B1436)=3,'General Calculation'!$G$22,IF(MONTH(B1436)=4,'General Calculation'!$H$22,IF(MONTH(B1436)=5,'General Calculation'!$I$22,IF(MONTH(B1436)=6,'General Calculation'!$J$22,IF(MONTH(B1436)=7,'General Calculation'!$K$22,IF(MONTH(B1436)=8,'General Calculation'!$L$22,IF(MONTH(B1436)=9,'General Calculation'!$M$22,IF(MONTH(B1436)=10,'General Calculation'!$N$22,IF(MONTH(B1436)=11,'General Calculation'!$O$22,IF(MONTH(B1436)=12,'General Calculation'!$P$22,""))))))))))))</f>
        <v>5.07</v>
      </c>
      <c r="E1436" t="str">
        <f>IF(C1436="Initial Stage",'Calculation Sheet Crop 1'!$M$6,IF(C1436="Crop Development Phase",'Calculation Sheet Crop 1'!$M$7,IF(C1436="Mid Season",'Calculation Sheet Crop 1'!$M$8,IF(C1436="Late Season Stage",'Calculation Sheet Crop 1'!$M$9,""))))</f>
        <v/>
      </c>
      <c r="F1436">
        <f t="shared" si="287"/>
        <v>0</v>
      </c>
      <c r="P1436">
        <f t="shared" si="288"/>
        <v>0</v>
      </c>
      <c r="Q1436">
        <f t="shared" si="289"/>
        <v>0</v>
      </c>
      <c r="R1436">
        <f t="shared" si="290"/>
        <v>0</v>
      </c>
      <c r="S1436">
        <f t="shared" si="291"/>
        <v>0</v>
      </c>
      <c r="T1436">
        <f t="shared" si="292"/>
        <v>0</v>
      </c>
      <c r="U1436">
        <f t="shared" si="293"/>
        <v>0</v>
      </c>
      <c r="V1436">
        <f t="shared" si="294"/>
        <v>0</v>
      </c>
      <c r="W1436">
        <f t="shared" si="295"/>
        <v>0</v>
      </c>
      <c r="X1436">
        <f t="shared" si="296"/>
        <v>0</v>
      </c>
      <c r="Y1436">
        <f t="shared" si="297"/>
        <v>0</v>
      </c>
      <c r="Z1436">
        <f t="shared" si="298"/>
        <v>0</v>
      </c>
      <c r="AA1436">
        <f t="shared" si="299"/>
        <v>0</v>
      </c>
    </row>
    <row r="1437" spans="2:27">
      <c r="B1437" s="3">
        <v>44166</v>
      </c>
      <c r="C1437" t="str">
        <f>IF(AND(B1437&gt;='Calculation Sheet Crop 1'!$K$6,B1437&lt;='Calculation Sheet Crop 1'!$L$6),"Initial Stage",IF(AND(B1437+1&gt;'Calculation Sheet Crop 1'!$K$7,B1437&lt;='Calculation Sheet Crop 1'!$L$7),"Crop Development Phase",IF(AND(B1437+1&gt;'Calculation Sheet Crop 1'!$K$8,B1437&lt;'Calculation Sheet Crop 1'!$L$8+1),"Mid Season",IF(AND(B1437+1&gt;'Calculation Sheet Crop 1'!$K$9,B1437-1&lt;'Calculation Sheet Crop 1'!$L$9),"Late Season Stage",""))))</f>
        <v/>
      </c>
      <c r="D1437">
        <f>IF(MONTH(B1437)=1,'General Calculation'!$E$22,IF(MONTH(B1437)=2,'General Calculation'!$F$22,IF(MONTH(B1437)=3,'General Calculation'!$G$22,IF(MONTH(B1437)=4,'General Calculation'!$H$22,IF(MONTH(B1437)=5,'General Calculation'!$I$22,IF(MONTH(B1437)=6,'General Calculation'!$J$22,IF(MONTH(B1437)=7,'General Calculation'!$K$22,IF(MONTH(B1437)=8,'General Calculation'!$L$22,IF(MONTH(B1437)=9,'General Calculation'!$M$22,IF(MONTH(B1437)=10,'General Calculation'!$N$22,IF(MONTH(B1437)=11,'General Calculation'!$O$22,IF(MONTH(B1437)=12,'General Calculation'!$P$22,""))))))))))))</f>
        <v>5.07</v>
      </c>
      <c r="E1437" t="str">
        <f>IF(C1437="Initial Stage",'Calculation Sheet Crop 1'!$M$6,IF(C1437="Crop Development Phase",'Calculation Sheet Crop 1'!$M$7,IF(C1437="Mid Season",'Calculation Sheet Crop 1'!$M$8,IF(C1437="Late Season Stage",'Calculation Sheet Crop 1'!$M$9,""))))</f>
        <v/>
      </c>
      <c r="F1437">
        <f t="shared" si="287"/>
        <v>0</v>
      </c>
      <c r="P1437">
        <f t="shared" si="288"/>
        <v>0</v>
      </c>
      <c r="Q1437">
        <f t="shared" si="289"/>
        <v>0</v>
      </c>
      <c r="R1437">
        <f t="shared" si="290"/>
        <v>0</v>
      </c>
      <c r="S1437">
        <f t="shared" si="291"/>
        <v>0</v>
      </c>
      <c r="T1437">
        <f t="shared" si="292"/>
        <v>0</v>
      </c>
      <c r="U1437">
        <f t="shared" si="293"/>
        <v>0</v>
      </c>
      <c r="V1437">
        <f t="shared" si="294"/>
        <v>0</v>
      </c>
      <c r="W1437">
        <f t="shared" si="295"/>
        <v>0</v>
      </c>
      <c r="X1437">
        <f t="shared" si="296"/>
        <v>0</v>
      </c>
      <c r="Y1437">
        <f t="shared" si="297"/>
        <v>0</v>
      </c>
      <c r="Z1437">
        <f t="shared" si="298"/>
        <v>0</v>
      </c>
      <c r="AA1437">
        <f t="shared" si="299"/>
        <v>0</v>
      </c>
    </row>
    <row r="1438" spans="2:27">
      <c r="B1438" s="3">
        <v>44167</v>
      </c>
      <c r="C1438" t="str">
        <f>IF(AND(B1438&gt;='Calculation Sheet Crop 1'!$K$6,B1438&lt;='Calculation Sheet Crop 1'!$L$6),"Initial Stage",IF(AND(B1438+1&gt;'Calculation Sheet Crop 1'!$K$7,B1438&lt;='Calculation Sheet Crop 1'!$L$7),"Crop Development Phase",IF(AND(B1438+1&gt;'Calculation Sheet Crop 1'!$K$8,B1438&lt;'Calculation Sheet Crop 1'!$L$8+1),"Mid Season",IF(AND(B1438+1&gt;'Calculation Sheet Crop 1'!$K$9,B1438-1&lt;'Calculation Sheet Crop 1'!$L$9),"Late Season Stage",""))))</f>
        <v/>
      </c>
      <c r="D1438">
        <f>IF(MONTH(B1438)=1,'General Calculation'!$E$22,IF(MONTH(B1438)=2,'General Calculation'!$F$22,IF(MONTH(B1438)=3,'General Calculation'!$G$22,IF(MONTH(B1438)=4,'General Calculation'!$H$22,IF(MONTH(B1438)=5,'General Calculation'!$I$22,IF(MONTH(B1438)=6,'General Calculation'!$J$22,IF(MONTH(B1438)=7,'General Calculation'!$K$22,IF(MONTH(B1438)=8,'General Calculation'!$L$22,IF(MONTH(B1438)=9,'General Calculation'!$M$22,IF(MONTH(B1438)=10,'General Calculation'!$N$22,IF(MONTH(B1438)=11,'General Calculation'!$O$22,IF(MONTH(B1438)=12,'General Calculation'!$P$22,""))))))))))))</f>
        <v>5.07</v>
      </c>
      <c r="E1438" t="str">
        <f>IF(C1438="Initial Stage",'Calculation Sheet Crop 1'!$M$6,IF(C1438="Crop Development Phase",'Calculation Sheet Crop 1'!$M$7,IF(C1438="Mid Season",'Calculation Sheet Crop 1'!$M$8,IF(C1438="Late Season Stage",'Calculation Sheet Crop 1'!$M$9,""))))</f>
        <v/>
      </c>
      <c r="F1438">
        <f t="shared" si="287"/>
        <v>0</v>
      </c>
      <c r="P1438">
        <f t="shared" si="288"/>
        <v>0</v>
      </c>
      <c r="Q1438">
        <f t="shared" si="289"/>
        <v>0</v>
      </c>
      <c r="R1438">
        <f t="shared" si="290"/>
        <v>0</v>
      </c>
      <c r="S1438">
        <f t="shared" si="291"/>
        <v>0</v>
      </c>
      <c r="T1438">
        <f t="shared" si="292"/>
        <v>0</v>
      </c>
      <c r="U1438">
        <f t="shared" si="293"/>
        <v>0</v>
      </c>
      <c r="V1438">
        <f t="shared" si="294"/>
        <v>0</v>
      </c>
      <c r="W1438">
        <f t="shared" si="295"/>
        <v>0</v>
      </c>
      <c r="X1438">
        <f t="shared" si="296"/>
        <v>0</v>
      </c>
      <c r="Y1438">
        <f t="shared" si="297"/>
        <v>0</v>
      </c>
      <c r="Z1438">
        <f t="shared" si="298"/>
        <v>0</v>
      </c>
      <c r="AA1438">
        <f t="shared" si="299"/>
        <v>0</v>
      </c>
    </row>
    <row r="1439" spans="2:27">
      <c r="B1439" s="3">
        <v>44168</v>
      </c>
      <c r="C1439" t="str">
        <f>IF(AND(B1439&gt;='Calculation Sheet Crop 1'!$K$6,B1439&lt;='Calculation Sheet Crop 1'!$L$6),"Initial Stage",IF(AND(B1439+1&gt;'Calculation Sheet Crop 1'!$K$7,B1439&lt;='Calculation Sheet Crop 1'!$L$7),"Crop Development Phase",IF(AND(B1439+1&gt;'Calculation Sheet Crop 1'!$K$8,B1439&lt;'Calculation Sheet Crop 1'!$L$8+1),"Mid Season",IF(AND(B1439+1&gt;'Calculation Sheet Crop 1'!$K$9,B1439-1&lt;'Calculation Sheet Crop 1'!$L$9),"Late Season Stage",""))))</f>
        <v/>
      </c>
      <c r="D1439">
        <f>IF(MONTH(B1439)=1,'General Calculation'!$E$22,IF(MONTH(B1439)=2,'General Calculation'!$F$22,IF(MONTH(B1439)=3,'General Calculation'!$G$22,IF(MONTH(B1439)=4,'General Calculation'!$H$22,IF(MONTH(B1439)=5,'General Calculation'!$I$22,IF(MONTH(B1439)=6,'General Calculation'!$J$22,IF(MONTH(B1439)=7,'General Calculation'!$K$22,IF(MONTH(B1439)=8,'General Calculation'!$L$22,IF(MONTH(B1439)=9,'General Calculation'!$M$22,IF(MONTH(B1439)=10,'General Calculation'!$N$22,IF(MONTH(B1439)=11,'General Calculation'!$O$22,IF(MONTH(B1439)=12,'General Calculation'!$P$22,""))))))))))))</f>
        <v>5.07</v>
      </c>
      <c r="E1439" t="str">
        <f>IF(C1439="Initial Stage",'Calculation Sheet Crop 1'!$M$6,IF(C1439="Crop Development Phase",'Calculation Sheet Crop 1'!$M$7,IF(C1439="Mid Season",'Calculation Sheet Crop 1'!$M$8,IF(C1439="Late Season Stage",'Calculation Sheet Crop 1'!$M$9,""))))</f>
        <v/>
      </c>
      <c r="F1439">
        <f t="shared" si="287"/>
        <v>0</v>
      </c>
      <c r="P1439">
        <f t="shared" si="288"/>
        <v>0</v>
      </c>
      <c r="Q1439">
        <f t="shared" si="289"/>
        <v>0</v>
      </c>
      <c r="R1439">
        <f t="shared" si="290"/>
        <v>0</v>
      </c>
      <c r="S1439">
        <f t="shared" si="291"/>
        <v>0</v>
      </c>
      <c r="T1439">
        <f t="shared" si="292"/>
        <v>0</v>
      </c>
      <c r="U1439">
        <f t="shared" si="293"/>
        <v>0</v>
      </c>
      <c r="V1439">
        <f t="shared" si="294"/>
        <v>0</v>
      </c>
      <c r="W1439">
        <f t="shared" si="295"/>
        <v>0</v>
      </c>
      <c r="X1439">
        <f t="shared" si="296"/>
        <v>0</v>
      </c>
      <c r="Y1439">
        <f t="shared" si="297"/>
        <v>0</v>
      </c>
      <c r="Z1439">
        <f t="shared" si="298"/>
        <v>0</v>
      </c>
      <c r="AA1439">
        <f t="shared" si="299"/>
        <v>0</v>
      </c>
    </row>
    <row r="1440" spans="2:27">
      <c r="B1440" s="3">
        <v>44169</v>
      </c>
      <c r="C1440" t="str">
        <f>IF(AND(B1440&gt;='Calculation Sheet Crop 1'!$K$6,B1440&lt;='Calculation Sheet Crop 1'!$L$6),"Initial Stage",IF(AND(B1440+1&gt;'Calculation Sheet Crop 1'!$K$7,B1440&lt;='Calculation Sheet Crop 1'!$L$7),"Crop Development Phase",IF(AND(B1440+1&gt;'Calculation Sheet Crop 1'!$K$8,B1440&lt;'Calculation Sheet Crop 1'!$L$8+1),"Mid Season",IF(AND(B1440+1&gt;'Calculation Sheet Crop 1'!$K$9,B1440-1&lt;'Calculation Sheet Crop 1'!$L$9),"Late Season Stage",""))))</f>
        <v/>
      </c>
      <c r="D1440">
        <f>IF(MONTH(B1440)=1,'General Calculation'!$E$22,IF(MONTH(B1440)=2,'General Calculation'!$F$22,IF(MONTH(B1440)=3,'General Calculation'!$G$22,IF(MONTH(B1440)=4,'General Calculation'!$H$22,IF(MONTH(B1440)=5,'General Calculation'!$I$22,IF(MONTH(B1440)=6,'General Calculation'!$J$22,IF(MONTH(B1440)=7,'General Calculation'!$K$22,IF(MONTH(B1440)=8,'General Calculation'!$L$22,IF(MONTH(B1440)=9,'General Calculation'!$M$22,IF(MONTH(B1440)=10,'General Calculation'!$N$22,IF(MONTH(B1440)=11,'General Calculation'!$O$22,IF(MONTH(B1440)=12,'General Calculation'!$P$22,""))))))))))))</f>
        <v>5.07</v>
      </c>
      <c r="E1440" t="str">
        <f>IF(C1440="Initial Stage",'Calculation Sheet Crop 1'!$M$6,IF(C1440="Crop Development Phase",'Calculation Sheet Crop 1'!$M$7,IF(C1440="Mid Season",'Calculation Sheet Crop 1'!$M$8,IF(C1440="Late Season Stage",'Calculation Sheet Crop 1'!$M$9,""))))</f>
        <v/>
      </c>
      <c r="F1440">
        <f t="shared" si="287"/>
        <v>0</v>
      </c>
      <c r="P1440">
        <f t="shared" si="288"/>
        <v>0</v>
      </c>
      <c r="Q1440">
        <f t="shared" si="289"/>
        <v>0</v>
      </c>
      <c r="R1440">
        <f t="shared" si="290"/>
        <v>0</v>
      </c>
      <c r="S1440">
        <f t="shared" si="291"/>
        <v>0</v>
      </c>
      <c r="T1440">
        <f t="shared" si="292"/>
        <v>0</v>
      </c>
      <c r="U1440">
        <f t="shared" si="293"/>
        <v>0</v>
      </c>
      <c r="V1440">
        <f t="shared" si="294"/>
        <v>0</v>
      </c>
      <c r="W1440">
        <f t="shared" si="295"/>
        <v>0</v>
      </c>
      <c r="X1440">
        <f t="shared" si="296"/>
        <v>0</v>
      </c>
      <c r="Y1440">
        <f t="shared" si="297"/>
        <v>0</v>
      </c>
      <c r="Z1440">
        <f t="shared" si="298"/>
        <v>0</v>
      </c>
      <c r="AA1440">
        <f t="shared" si="299"/>
        <v>0</v>
      </c>
    </row>
    <row r="1441" spans="2:27">
      <c r="B1441" s="3">
        <v>44170</v>
      </c>
      <c r="C1441" t="str">
        <f>IF(AND(B1441&gt;='Calculation Sheet Crop 1'!$K$6,B1441&lt;='Calculation Sheet Crop 1'!$L$6),"Initial Stage",IF(AND(B1441+1&gt;'Calculation Sheet Crop 1'!$K$7,B1441&lt;='Calculation Sheet Crop 1'!$L$7),"Crop Development Phase",IF(AND(B1441+1&gt;'Calculation Sheet Crop 1'!$K$8,B1441&lt;'Calculation Sheet Crop 1'!$L$8+1),"Mid Season",IF(AND(B1441+1&gt;'Calculation Sheet Crop 1'!$K$9,B1441-1&lt;'Calculation Sheet Crop 1'!$L$9),"Late Season Stage",""))))</f>
        <v/>
      </c>
      <c r="D1441">
        <f>IF(MONTH(B1441)=1,'General Calculation'!$E$22,IF(MONTH(B1441)=2,'General Calculation'!$F$22,IF(MONTH(B1441)=3,'General Calculation'!$G$22,IF(MONTH(B1441)=4,'General Calculation'!$H$22,IF(MONTH(B1441)=5,'General Calculation'!$I$22,IF(MONTH(B1441)=6,'General Calculation'!$J$22,IF(MONTH(B1441)=7,'General Calculation'!$K$22,IF(MONTH(B1441)=8,'General Calculation'!$L$22,IF(MONTH(B1441)=9,'General Calculation'!$M$22,IF(MONTH(B1441)=10,'General Calculation'!$N$22,IF(MONTH(B1441)=11,'General Calculation'!$O$22,IF(MONTH(B1441)=12,'General Calculation'!$P$22,""))))))))))))</f>
        <v>5.07</v>
      </c>
      <c r="E1441" t="str">
        <f>IF(C1441="Initial Stage",'Calculation Sheet Crop 1'!$M$6,IF(C1441="Crop Development Phase",'Calculation Sheet Crop 1'!$M$7,IF(C1441="Mid Season",'Calculation Sheet Crop 1'!$M$8,IF(C1441="Late Season Stage",'Calculation Sheet Crop 1'!$M$9,""))))</f>
        <v/>
      </c>
      <c r="F1441">
        <f t="shared" si="287"/>
        <v>0</v>
      </c>
      <c r="P1441">
        <f t="shared" si="288"/>
        <v>0</v>
      </c>
      <c r="Q1441">
        <f t="shared" si="289"/>
        <v>0</v>
      </c>
      <c r="R1441">
        <f t="shared" si="290"/>
        <v>0</v>
      </c>
      <c r="S1441">
        <f t="shared" si="291"/>
        <v>0</v>
      </c>
      <c r="T1441">
        <f t="shared" si="292"/>
        <v>0</v>
      </c>
      <c r="U1441">
        <f t="shared" si="293"/>
        <v>0</v>
      </c>
      <c r="V1441">
        <f t="shared" si="294"/>
        <v>0</v>
      </c>
      <c r="W1441">
        <f t="shared" si="295"/>
        <v>0</v>
      </c>
      <c r="X1441">
        <f t="shared" si="296"/>
        <v>0</v>
      </c>
      <c r="Y1441">
        <f t="shared" si="297"/>
        <v>0</v>
      </c>
      <c r="Z1441">
        <f t="shared" si="298"/>
        <v>0</v>
      </c>
      <c r="AA1441">
        <f t="shared" si="299"/>
        <v>0</v>
      </c>
    </row>
    <row r="1442" spans="2:27">
      <c r="B1442" s="3">
        <v>44171</v>
      </c>
      <c r="C1442" t="str">
        <f>IF(AND(B1442&gt;='Calculation Sheet Crop 1'!$K$6,B1442&lt;='Calculation Sheet Crop 1'!$L$6),"Initial Stage",IF(AND(B1442+1&gt;'Calculation Sheet Crop 1'!$K$7,B1442&lt;='Calculation Sheet Crop 1'!$L$7),"Crop Development Phase",IF(AND(B1442+1&gt;'Calculation Sheet Crop 1'!$K$8,B1442&lt;'Calculation Sheet Crop 1'!$L$8+1),"Mid Season",IF(AND(B1442+1&gt;'Calculation Sheet Crop 1'!$K$9,B1442-1&lt;'Calculation Sheet Crop 1'!$L$9),"Late Season Stage",""))))</f>
        <v/>
      </c>
      <c r="D1442">
        <f>IF(MONTH(B1442)=1,'General Calculation'!$E$22,IF(MONTH(B1442)=2,'General Calculation'!$F$22,IF(MONTH(B1442)=3,'General Calculation'!$G$22,IF(MONTH(B1442)=4,'General Calculation'!$H$22,IF(MONTH(B1442)=5,'General Calculation'!$I$22,IF(MONTH(B1442)=6,'General Calculation'!$J$22,IF(MONTH(B1442)=7,'General Calculation'!$K$22,IF(MONTH(B1442)=8,'General Calculation'!$L$22,IF(MONTH(B1442)=9,'General Calculation'!$M$22,IF(MONTH(B1442)=10,'General Calculation'!$N$22,IF(MONTH(B1442)=11,'General Calculation'!$O$22,IF(MONTH(B1442)=12,'General Calculation'!$P$22,""))))))))))))</f>
        <v>5.07</v>
      </c>
      <c r="E1442" t="str">
        <f>IF(C1442="Initial Stage",'Calculation Sheet Crop 1'!$M$6,IF(C1442="Crop Development Phase",'Calculation Sheet Crop 1'!$M$7,IF(C1442="Mid Season",'Calculation Sheet Crop 1'!$M$8,IF(C1442="Late Season Stage",'Calculation Sheet Crop 1'!$M$9,""))))</f>
        <v/>
      </c>
      <c r="F1442">
        <f t="shared" si="287"/>
        <v>0</v>
      </c>
      <c r="P1442">
        <f t="shared" si="288"/>
        <v>0</v>
      </c>
      <c r="Q1442">
        <f t="shared" si="289"/>
        <v>0</v>
      </c>
      <c r="R1442">
        <f t="shared" si="290"/>
        <v>0</v>
      </c>
      <c r="S1442">
        <f t="shared" si="291"/>
        <v>0</v>
      </c>
      <c r="T1442">
        <f t="shared" si="292"/>
        <v>0</v>
      </c>
      <c r="U1442">
        <f t="shared" si="293"/>
        <v>0</v>
      </c>
      <c r="V1442">
        <f t="shared" si="294"/>
        <v>0</v>
      </c>
      <c r="W1442">
        <f t="shared" si="295"/>
        <v>0</v>
      </c>
      <c r="X1442">
        <f t="shared" si="296"/>
        <v>0</v>
      </c>
      <c r="Y1442">
        <f t="shared" si="297"/>
        <v>0</v>
      </c>
      <c r="Z1442">
        <f t="shared" si="298"/>
        <v>0</v>
      </c>
      <c r="AA1442">
        <f t="shared" si="299"/>
        <v>0</v>
      </c>
    </row>
    <row r="1443" spans="2:27">
      <c r="B1443" s="3">
        <v>44172</v>
      </c>
      <c r="C1443" t="str">
        <f>IF(AND(B1443&gt;='Calculation Sheet Crop 1'!$K$6,B1443&lt;='Calculation Sheet Crop 1'!$L$6),"Initial Stage",IF(AND(B1443+1&gt;'Calculation Sheet Crop 1'!$K$7,B1443&lt;='Calculation Sheet Crop 1'!$L$7),"Crop Development Phase",IF(AND(B1443+1&gt;'Calculation Sheet Crop 1'!$K$8,B1443&lt;'Calculation Sheet Crop 1'!$L$8+1),"Mid Season",IF(AND(B1443+1&gt;'Calculation Sheet Crop 1'!$K$9,B1443-1&lt;'Calculation Sheet Crop 1'!$L$9),"Late Season Stage",""))))</f>
        <v/>
      </c>
      <c r="D1443">
        <f>IF(MONTH(B1443)=1,'General Calculation'!$E$22,IF(MONTH(B1443)=2,'General Calculation'!$F$22,IF(MONTH(B1443)=3,'General Calculation'!$G$22,IF(MONTH(B1443)=4,'General Calculation'!$H$22,IF(MONTH(B1443)=5,'General Calculation'!$I$22,IF(MONTH(B1443)=6,'General Calculation'!$J$22,IF(MONTH(B1443)=7,'General Calculation'!$K$22,IF(MONTH(B1443)=8,'General Calculation'!$L$22,IF(MONTH(B1443)=9,'General Calculation'!$M$22,IF(MONTH(B1443)=10,'General Calculation'!$N$22,IF(MONTH(B1443)=11,'General Calculation'!$O$22,IF(MONTH(B1443)=12,'General Calculation'!$P$22,""))))))))))))</f>
        <v>5.07</v>
      </c>
      <c r="E1443" t="str">
        <f>IF(C1443="Initial Stage",'Calculation Sheet Crop 1'!$M$6,IF(C1443="Crop Development Phase",'Calculation Sheet Crop 1'!$M$7,IF(C1443="Mid Season",'Calculation Sheet Crop 1'!$M$8,IF(C1443="Late Season Stage",'Calculation Sheet Crop 1'!$M$9,""))))</f>
        <v/>
      </c>
      <c r="F1443">
        <f t="shared" si="287"/>
        <v>0</v>
      </c>
      <c r="P1443">
        <f t="shared" si="288"/>
        <v>0</v>
      </c>
      <c r="Q1443">
        <f t="shared" si="289"/>
        <v>0</v>
      </c>
      <c r="R1443">
        <f t="shared" si="290"/>
        <v>0</v>
      </c>
      <c r="S1443">
        <f t="shared" si="291"/>
        <v>0</v>
      </c>
      <c r="T1443">
        <f t="shared" si="292"/>
        <v>0</v>
      </c>
      <c r="U1443">
        <f t="shared" si="293"/>
        <v>0</v>
      </c>
      <c r="V1443">
        <f t="shared" si="294"/>
        <v>0</v>
      </c>
      <c r="W1443">
        <f t="shared" si="295"/>
        <v>0</v>
      </c>
      <c r="X1443">
        <f t="shared" si="296"/>
        <v>0</v>
      </c>
      <c r="Y1443">
        <f t="shared" si="297"/>
        <v>0</v>
      </c>
      <c r="Z1443">
        <f t="shared" si="298"/>
        <v>0</v>
      </c>
      <c r="AA1443">
        <f t="shared" si="299"/>
        <v>0</v>
      </c>
    </row>
    <row r="1444" spans="2:27">
      <c r="B1444" s="3">
        <v>44173</v>
      </c>
      <c r="C1444" t="str">
        <f>IF(AND(B1444&gt;='Calculation Sheet Crop 1'!$K$6,B1444&lt;='Calculation Sheet Crop 1'!$L$6),"Initial Stage",IF(AND(B1444+1&gt;'Calculation Sheet Crop 1'!$K$7,B1444&lt;='Calculation Sheet Crop 1'!$L$7),"Crop Development Phase",IF(AND(B1444+1&gt;'Calculation Sheet Crop 1'!$K$8,B1444&lt;'Calculation Sheet Crop 1'!$L$8+1),"Mid Season",IF(AND(B1444+1&gt;'Calculation Sheet Crop 1'!$K$9,B1444-1&lt;'Calculation Sheet Crop 1'!$L$9),"Late Season Stage",""))))</f>
        <v/>
      </c>
      <c r="D1444">
        <f>IF(MONTH(B1444)=1,'General Calculation'!$E$22,IF(MONTH(B1444)=2,'General Calculation'!$F$22,IF(MONTH(B1444)=3,'General Calculation'!$G$22,IF(MONTH(B1444)=4,'General Calculation'!$H$22,IF(MONTH(B1444)=5,'General Calculation'!$I$22,IF(MONTH(B1444)=6,'General Calculation'!$J$22,IF(MONTH(B1444)=7,'General Calculation'!$K$22,IF(MONTH(B1444)=8,'General Calculation'!$L$22,IF(MONTH(B1444)=9,'General Calculation'!$M$22,IF(MONTH(B1444)=10,'General Calculation'!$N$22,IF(MONTH(B1444)=11,'General Calculation'!$O$22,IF(MONTH(B1444)=12,'General Calculation'!$P$22,""))))))))))))</f>
        <v>5.07</v>
      </c>
      <c r="E1444" t="str">
        <f>IF(C1444="Initial Stage",'Calculation Sheet Crop 1'!$M$6,IF(C1444="Crop Development Phase",'Calculation Sheet Crop 1'!$M$7,IF(C1444="Mid Season",'Calculation Sheet Crop 1'!$M$8,IF(C1444="Late Season Stage",'Calculation Sheet Crop 1'!$M$9,""))))</f>
        <v/>
      </c>
      <c r="F1444">
        <f t="shared" si="287"/>
        <v>0</v>
      </c>
      <c r="P1444">
        <f t="shared" si="288"/>
        <v>0</v>
      </c>
      <c r="Q1444">
        <f t="shared" si="289"/>
        <v>0</v>
      </c>
      <c r="R1444">
        <f t="shared" si="290"/>
        <v>0</v>
      </c>
      <c r="S1444">
        <f t="shared" si="291"/>
        <v>0</v>
      </c>
      <c r="T1444">
        <f t="shared" si="292"/>
        <v>0</v>
      </c>
      <c r="U1444">
        <f t="shared" si="293"/>
        <v>0</v>
      </c>
      <c r="V1444">
        <f t="shared" si="294"/>
        <v>0</v>
      </c>
      <c r="W1444">
        <f t="shared" si="295"/>
        <v>0</v>
      </c>
      <c r="X1444">
        <f t="shared" si="296"/>
        <v>0</v>
      </c>
      <c r="Y1444">
        <f t="shared" si="297"/>
        <v>0</v>
      </c>
      <c r="Z1444">
        <f t="shared" si="298"/>
        <v>0</v>
      </c>
      <c r="AA1444">
        <f t="shared" si="299"/>
        <v>0</v>
      </c>
    </row>
    <row r="1445" spans="2:27">
      <c r="B1445" s="3">
        <v>44174</v>
      </c>
      <c r="C1445" t="str">
        <f>IF(AND(B1445&gt;='Calculation Sheet Crop 1'!$K$6,B1445&lt;='Calculation Sheet Crop 1'!$L$6),"Initial Stage",IF(AND(B1445+1&gt;'Calculation Sheet Crop 1'!$K$7,B1445&lt;='Calculation Sheet Crop 1'!$L$7),"Crop Development Phase",IF(AND(B1445+1&gt;'Calculation Sheet Crop 1'!$K$8,B1445&lt;'Calculation Sheet Crop 1'!$L$8+1),"Mid Season",IF(AND(B1445+1&gt;'Calculation Sheet Crop 1'!$K$9,B1445-1&lt;'Calculation Sheet Crop 1'!$L$9),"Late Season Stage",""))))</f>
        <v/>
      </c>
      <c r="D1445">
        <f>IF(MONTH(B1445)=1,'General Calculation'!$E$22,IF(MONTH(B1445)=2,'General Calculation'!$F$22,IF(MONTH(B1445)=3,'General Calculation'!$G$22,IF(MONTH(B1445)=4,'General Calculation'!$H$22,IF(MONTH(B1445)=5,'General Calculation'!$I$22,IF(MONTH(B1445)=6,'General Calculation'!$J$22,IF(MONTH(B1445)=7,'General Calculation'!$K$22,IF(MONTH(B1445)=8,'General Calculation'!$L$22,IF(MONTH(B1445)=9,'General Calculation'!$M$22,IF(MONTH(B1445)=10,'General Calculation'!$N$22,IF(MONTH(B1445)=11,'General Calculation'!$O$22,IF(MONTH(B1445)=12,'General Calculation'!$P$22,""))))))))))))</f>
        <v>5.07</v>
      </c>
      <c r="E1445" t="str">
        <f>IF(C1445="Initial Stage",'Calculation Sheet Crop 1'!$M$6,IF(C1445="Crop Development Phase",'Calculation Sheet Crop 1'!$M$7,IF(C1445="Mid Season",'Calculation Sheet Crop 1'!$M$8,IF(C1445="Late Season Stage",'Calculation Sheet Crop 1'!$M$9,""))))</f>
        <v/>
      </c>
      <c r="F1445">
        <f t="shared" si="287"/>
        <v>0</v>
      </c>
      <c r="P1445">
        <f t="shared" si="288"/>
        <v>0</v>
      </c>
      <c r="Q1445">
        <f t="shared" si="289"/>
        <v>0</v>
      </c>
      <c r="R1445">
        <f t="shared" si="290"/>
        <v>0</v>
      </c>
      <c r="S1445">
        <f t="shared" si="291"/>
        <v>0</v>
      </c>
      <c r="T1445">
        <f t="shared" si="292"/>
        <v>0</v>
      </c>
      <c r="U1445">
        <f t="shared" si="293"/>
        <v>0</v>
      </c>
      <c r="V1445">
        <f t="shared" si="294"/>
        <v>0</v>
      </c>
      <c r="W1445">
        <f t="shared" si="295"/>
        <v>0</v>
      </c>
      <c r="X1445">
        <f t="shared" si="296"/>
        <v>0</v>
      </c>
      <c r="Y1445">
        <f t="shared" si="297"/>
        <v>0</v>
      </c>
      <c r="Z1445">
        <f t="shared" si="298"/>
        <v>0</v>
      </c>
      <c r="AA1445">
        <f t="shared" si="299"/>
        <v>0</v>
      </c>
    </row>
    <row r="1446" spans="2:27">
      <c r="B1446" s="3">
        <v>44175</v>
      </c>
      <c r="C1446" t="str">
        <f>IF(AND(B1446&gt;='Calculation Sheet Crop 1'!$K$6,B1446&lt;='Calculation Sheet Crop 1'!$L$6),"Initial Stage",IF(AND(B1446+1&gt;'Calculation Sheet Crop 1'!$K$7,B1446&lt;='Calculation Sheet Crop 1'!$L$7),"Crop Development Phase",IF(AND(B1446+1&gt;'Calculation Sheet Crop 1'!$K$8,B1446&lt;'Calculation Sheet Crop 1'!$L$8+1),"Mid Season",IF(AND(B1446+1&gt;'Calculation Sheet Crop 1'!$K$9,B1446-1&lt;'Calculation Sheet Crop 1'!$L$9),"Late Season Stage",""))))</f>
        <v/>
      </c>
      <c r="D1446">
        <f>IF(MONTH(B1446)=1,'General Calculation'!$E$22,IF(MONTH(B1446)=2,'General Calculation'!$F$22,IF(MONTH(B1446)=3,'General Calculation'!$G$22,IF(MONTH(B1446)=4,'General Calculation'!$H$22,IF(MONTH(B1446)=5,'General Calculation'!$I$22,IF(MONTH(B1446)=6,'General Calculation'!$J$22,IF(MONTH(B1446)=7,'General Calculation'!$K$22,IF(MONTH(B1446)=8,'General Calculation'!$L$22,IF(MONTH(B1446)=9,'General Calculation'!$M$22,IF(MONTH(B1446)=10,'General Calculation'!$N$22,IF(MONTH(B1446)=11,'General Calculation'!$O$22,IF(MONTH(B1446)=12,'General Calculation'!$P$22,""))))))))))))</f>
        <v>5.07</v>
      </c>
      <c r="E1446" t="str">
        <f>IF(C1446="Initial Stage",'Calculation Sheet Crop 1'!$M$6,IF(C1446="Crop Development Phase",'Calculation Sheet Crop 1'!$M$7,IF(C1446="Mid Season",'Calculation Sheet Crop 1'!$M$8,IF(C1446="Late Season Stage",'Calculation Sheet Crop 1'!$M$9,""))))</f>
        <v/>
      </c>
      <c r="F1446">
        <f t="shared" si="287"/>
        <v>0</v>
      </c>
      <c r="P1446">
        <f t="shared" si="288"/>
        <v>0</v>
      </c>
      <c r="Q1446">
        <f t="shared" si="289"/>
        <v>0</v>
      </c>
      <c r="R1446">
        <f t="shared" si="290"/>
        <v>0</v>
      </c>
      <c r="S1446">
        <f t="shared" si="291"/>
        <v>0</v>
      </c>
      <c r="T1446">
        <f t="shared" si="292"/>
        <v>0</v>
      </c>
      <c r="U1446">
        <f t="shared" si="293"/>
        <v>0</v>
      </c>
      <c r="V1446">
        <f t="shared" si="294"/>
        <v>0</v>
      </c>
      <c r="W1446">
        <f t="shared" si="295"/>
        <v>0</v>
      </c>
      <c r="X1446">
        <f t="shared" si="296"/>
        <v>0</v>
      </c>
      <c r="Y1446">
        <f t="shared" si="297"/>
        <v>0</v>
      </c>
      <c r="Z1446">
        <f t="shared" si="298"/>
        <v>0</v>
      </c>
      <c r="AA1446">
        <f t="shared" si="299"/>
        <v>0</v>
      </c>
    </row>
    <row r="1447" spans="2:27">
      <c r="B1447" s="3">
        <v>44176</v>
      </c>
      <c r="C1447" t="str">
        <f>IF(AND(B1447&gt;='Calculation Sheet Crop 1'!$K$6,B1447&lt;='Calculation Sheet Crop 1'!$L$6),"Initial Stage",IF(AND(B1447+1&gt;'Calculation Sheet Crop 1'!$K$7,B1447&lt;='Calculation Sheet Crop 1'!$L$7),"Crop Development Phase",IF(AND(B1447+1&gt;'Calculation Sheet Crop 1'!$K$8,B1447&lt;'Calculation Sheet Crop 1'!$L$8+1),"Mid Season",IF(AND(B1447+1&gt;'Calculation Sheet Crop 1'!$K$9,B1447-1&lt;'Calculation Sheet Crop 1'!$L$9),"Late Season Stage",""))))</f>
        <v/>
      </c>
      <c r="D1447">
        <f>IF(MONTH(B1447)=1,'General Calculation'!$E$22,IF(MONTH(B1447)=2,'General Calculation'!$F$22,IF(MONTH(B1447)=3,'General Calculation'!$G$22,IF(MONTH(B1447)=4,'General Calculation'!$H$22,IF(MONTH(B1447)=5,'General Calculation'!$I$22,IF(MONTH(B1447)=6,'General Calculation'!$J$22,IF(MONTH(B1447)=7,'General Calculation'!$K$22,IF(MONTH(B1447)=8,'General Calculation'!$L$22,IF(MONTH(B1447)=9,'General Calculation'!$M$22,IF(MONTH(B1447)=10,'General Calculation'!$N$22,IF(MONTH(B1447)=11,'General Calculation'!$O$22,IF(MONTH(B1447)=12,'General Calculation'!$P$22,""))))))))))))</f>
        <v>5.07</v>
      </c>
      <c r="E1447" t="str">
        <f>IF(C1447="Initial Stage",'Calculation Sheet Crop 1'!$M$6,IF(C1447="Crop Development Phase",'Calculation Sheet Crop 1'!$M$7,IF(C1447="Mid Season",'Calculation Sheet Crop 1'!$M$8,IF(C1447="Late Season Stage",'Calculation Sheet Crop 1'!$M$9,""))))</f>
        <v/>
      </c>
      <c r="F1447">
        <f t="shared" si="287"/>
        <v>0</v>
      </c>
      <c r="P1447">
        <f t="shared" si="288"/>
        <v>0</v>
      </c>
      <c r="Q1447">
        <f t="shared" si="289"/>
        <v>0</v>
      </c>
      <c r="R1447">
        <f t="shared" si="290"/>
        <v>0</v>
      </c>
      <c r="S1447">
        <f t="shared" si="291"/>
        <v>0</v>
      </c>
      <c r="T1447">
        <f t="shared" si="292"/>
        <v>0</v>
      </c>
      <c r="U1447">
        <f t="shared" si="293"/>
        <v>0</v>
      </c>
      <c r="V1447">
        <f t="shared" si="294"/>
        <v>0</v>
      </c>
      <c r="W1447">
        <f t="shared" si="295"/>
        <v>0</v>
      </c>
      <c r="X1447">
        <f t="shared" si="296"/>
        <v>0</v>
      </c>
      <c r="Y1447">
        <f t="shared" si="297"/>
        <v>0</v>
      </c>
      <c r="Z1447">
        <f t="shared" si="298"/>
        <v>0</v>
      </c>
      <c r="AA1447">
        <f t="shared" si="299"/>
        <v>0</v>
      </c>
    </row>
    <row r="1448" spans="2:27">
      <c r="B1448" s="3">
        <v>44177</v>
      </c>
      <c r="C1448" t="str">
        <f>IF(AND(B1448&gt;='Calculation Sheet Crop 1'!$K$6,B1448&lt;='Calculation Sheet Crop 1'!$L$6),"Initial Stage",IF(AND(B1448+1&gt;'Calculation Sheet Crop 1'!$K$7,B1448&lt;='Calculation Sheet Crop 1'!$L$7),"Crop Development Phase",IF(AND(B1448+1&gt;'Calculation Sheet Crop 1'!$K$8,B1448&lt;'Calculation Sheet Crop 1'!$L$8+1),"Mid Season",IF(AND(B1448+1&gt;'Calculation Sheet Crop 1'!$K$9,B1448-1&lt;'Calculation Sheet Crop 1'!$L$9),"Late Season Stage",""))))</f>
        <v/>
      </c>
      <c r="D1448">
        <f>IF(MONTH(B1448)=1,'General Calculation'!$E$22,IF(MONTH(B1448)=2,'General Calculation'!$F$22,IF(MONTH(B1448)=3,'General Calculation'!$G$22,IF(MONTH(B1448)=4,'General Calculation'!$H$22,IF(MONTH(B1448)=5,'General Calculation'!$I$22,IF(MONTH(B1448)=6,'General Calculation'!$J$22,IF(MONTH(B1448)=7,'General Calculation'!$K$22,IF(MONTH(B1448)=8,'General Calculation'!$L$22,IF(MONTH(B1448)=9,'General Calculation'!$M$22,IF(MONTH(B1448)=10,'General Calculation'!$N$22,IF(MONTH(B1448)=11,'General Calculation'!$O$22,IF(MONTH(B1448)=12,'General Calculation'!$P$22,""))))))))))))</f>
        <v>5.07</v>
      </c>
      <c r="E1448" t="str">
        <f>IF(C1448="Initial Stage",'Calculation Sheet Crop 1'!$M$6,IF(C1448="Crop Development Phase",'Calculation Sheet Crop 1'!$M$7,IF(C1448="Mid Season",'Calculation Sheet Crop 1'!$M$8,IF(C1448="Late Season Stage",'Calculation Sheet Crop 1'!$M$9,""))))</f>
        <v/>
      </c>
      <c r="F1448">
        <f t="shared" si="287"/>
        <v>0</v>
      </c>
      <c r="P1448">
        <f t="shared" si="288"/>
        <v>0</v>
      </c>
      <c r="Q1448">
        <f t="shared" si="289"/>
        <v>0</v>
      </c>
      <c r="R1448">
        <f t="shared" si="290"/>
        <v>0</v>
      </c>
      <c r="S1448">
        <f t="shared" si="291"/>
        <v>0</v>
      </c>
      <c r="T1448">
        <f t="shared" si="292"/>
        <v>0</v>
      </c>
      <c r="U1448">
        <f t="shared" si="293"/>
        <v>0</v>
      </c>
      <c r="V1448">
        <f t="shared" si="294"/>
        <v>0</v>
      </c>
      <c r="W1448">
        <f t="shared" si="295"/>
        <v>0</v>
      </c>
      <c r="X1448">
        <f t="shared" si="296"/>
        <v>0</v>
      </c>
      <c r="Y1448">
        <f t="shared" si="297"/>
        <v>0</v>
      </c>
      <c r="Z1448">
        <f t="shared" si="298"/>
        <v>0</v>
      </c>
      <c r="AA1448">
        <f t="shared" si="299"/>
        <v>0</v>
      </c>
    </row>
    <row r="1449" spans="2:27">
      <c r="B1449" s="3">
        <v>44178</v>
      </c>
      <c r="C1449" t="str">
        <f>IF(AND(B1449&gt;='Calculation Sheet Crop 1'!$K$6,B1449&lt;='Calculation Sheet Crop 1'!$L$6),"Initial Stage",IF(AND(B1449+1&gt;'Calculation Sheet Crop 1'!$K$7,B1449&lt;='Calculation Sheet Crop 1'!$L$7),"Crop Development Phase",IF(AND(B1449+1&gt;'Calculation Sheet Crop 1'!$K$8,B1449&lt;'Calculation Sheet Crop 1'!$L$8+1),"Mid Season",IF(AND(B1449+1&gt;'Calculation Sheet Crop 1'!$K$9,B1449-1&lt;'Calculation Sheet Crop 1'!$L$9),"Late Season Stage",""))))</f>
        <v/>
      </c>
      <c r="D1449">
        <f>IF(MONTH(B1449)=1,'General Calculation'!$E$22,IF(MONTH(B1449)=2,'General Calculation'!$F$22,IF(MONTH(B1449)=3,'General Calculation'!$G$22,IF(MONTH(B1449)=4,'General Calculation'!$H$22,IF(MONTH(B1449)=5,'General Calculation'!$I$22,IF(MONTH(B1449)=6,'General Calculation'!$J$22,IF(MONTH(B1449)=7,'General Calculation'!$K$22,IF(MONTH(B1449)=8,'General Calculation'!$L$22,IF(MONTH(B1449)=9,'General Calculation'!$M$22,IF(MONTH(B1449)=10,'General Calculation'!$N$22,IF(MONTH(B1449)=11,'General Calculation'!$O$22,IF(MONTH(B1449)=12,'General Calculation'!$P$22,""))))))))))))</f>
        <v>5.07</v>
      </c>
      <c r="E1449" t="str">
        <f>IF(C1449="Initial Stage",'Calculation Sheet Crop 1'!$M$6,IF(C1449="Crop Development Phase",'Calculation Sheet Crop 1'!$M$7,IF(C1449="Mid Season",'Calculation Sheet Crop 1'!$M$8,IF(C1449="Late Season Stage",'Calculation Sheet Crop 1'!$M$9,""))))</f>
        <v/>
      </c>
      <c r="F1449">
        <f t="shared" si="287"/>
        <v>0</v>
      </c>
      <c r="P1449">
        <f t="shared" si="288"/>
        <v>0</v>
      </c>
      <c r="Q1449">
        <f t="shared" si="289"/>
        <v>0</v>
      </c>
      <c r="R1449">
        <f t="shared" si="290"/>
        <v>0</v>
      </c>
      <c r="S1449">
        <f t="shared" si="291"/>
        <v>0</v>
      </c>
      <c r="T1449">
        <f t="shared" si="292"/>
        <v>0</v>
      </c>
      <c r="U1449">
        <f t="shared" si="293"/>
        <v>0</v>
      </c>
      <c r="V1449">
        <f t="shared" si="294"/>
        <v>0</v>
      </c>
      <c r="W1449">
        <f t="shared" si="295"/>
        <v>0</v>
      </c>
      <c r="X1449">
        <f t="shared" si="296"/>
        <v>0</v>
      </c>
      <c r="Y1449">
        <f t="shared" si="297"/>
        <v>0</v>
      </c>
      <c r="Z1449">
        <f t="shared" si="298"/>
        <v>0</v>
      </c>
      <c r="AA1449">
        <f t="shared" si="299"/>
        <v>0</v>
      </c>
    </row>
    <row r="1450" spans="2:27">
      <c r="B1450" s="3">
        <v>44179</v>
      </c>
      <c r="C1450" t="str">
        <f>IF(AND(B1450&gt;='Calculation Sheet Crop 1'!$K$6,B1450&lt;='Calculation Sheet Crop 1'!$L$6),"Initial Stage",IF(AND(B1450+1&gt;'Calculation Sheet Crop 1'!$K$7,B1450&lt;='Calculation Sheet Crop 1'!$L$7),"Crop Development Phase",IF(AND(B1450+1&gt;'Calculation Sheet Crop 1'!$K$8,B1450&lt;'Calculation Sheet Crop 1'!$L$8+1),"Mid Season",IF(AND(B1450+1&gt;'Calculation Sheet Crop 1'!$K$9,B1450-1&lt;'Calculation Sheet Crop 1'!$L$9),"Late Season Stage",""))))</f>
        <v/>
      </c>
      <c r="D1450">
        <f>IF(MONTH(B1450)=1,'General Calculation'!$E$22,IF(MONTH(B1450)=2,'General Calculation'!$F$22,IF(MONTH(B1450)=3,'General Calculation'!$G$22,IF(MONTH(B1450)=4,'General Calculation'!$H$22,IF(MONTH(B1450)=5,'General Calculation'!$I$22,IF(MONTH(B1450)=6,'General Calculation'!$J$22,IF(MONTH(B1450)=7,'General Calculation'!$K$22,IF(MONTH(B1450)=8,'General Calculation'!$L$22,IF(MONTH(B1450)=9,'General Calculation'!$M$22,IF(MONTH(B1450)=10,'General Calculation'!$N$22,IF(MONTH(B1450)=11,'General Calculation'!$O$22,IF(MONTH(B1450)=12,'General Calculation'!$P$22,""))))))))))))</f>
        <v>5.07</v>
      </c>
      <c r="E1450" t="str">
        <f>IF(C1450="Initial Stage",'Calculation Sheet Crop 1'!$M$6,IF(C1450="Crop Development Phase",'Calculation Sheet Crop 1'!$M$7,IF(C1450="Mid Season",'Calculation Sheet Crop 1'!$M$8,IF(C1450="Late Season Stage",'Calculation Sheet Crop 1'!$M$9,""))))</f>
        <v/>
      </c>
      <c r="F1450">
        <f t="shared" si="287"/>
        <v>0</v>
      </c>
      <c r="P1450">
        <f t="shared" si="288"/>
        <v>0</v>
      </c>
      <c r="Q1450">
        <f t="shared" si="289"/>
        <v>0</v>
      </c>
      <c r="R1450">
        <f t="shared" si="290"/>
        <v>0</v>
      </c>
      <c r="S1450">
        <f t="shared" si="291"/>
        <v>0</v>
      </c>
      <c r="T1450">
        <f t="shared" si="292"/>
        <v>0</v>
      </c>
      <c r="U1450">
        <f t="shared" si="293"/>
        <v>0</v>
      </c>
      <c r="V1450">
        <f t="shared" si="294"/>
        <v>0</v>
      </c>
      <c r="W1450">
        <f t="shared" si="295"/>
        <v>0</v>
      </c>
      <c r="X1450">
        <f t="shared" si="296"/>
        <v>0</v>
      </c>
      <c r="Y1450">
        <f t="shared" si="297"/>
        <v>0</v>
      </c>
      <c r="Z1450">
        <f t="shared" si="298"/>
        <v>0</v>
      </c>
      <c r="AA1450">
        <f t="shared" si="299"/>
        <v>0</v>
      </c>
    </row>
    <row r="1451" spans="2:27">
      <c r="B1451" s="3">
        <v>44180</v>
      </c>
      <c r="C1451" t="str">
        <f>IF(AND(B1451&gt;='Calculation Sheet Crop 1'!$K$6,B1451&lt;='Calculation Sheet Crop 1'!$L$6),"Initial Stage",IF(AND(B1451+1&gt;'Calculation Sheet Crop 1'!$K$7,B1451&lt;='Calculation Sheet Crop 1'!$L$7),"Crop Development Phase",IF(AND(B1451+1&gt;'Calculation Sheet Crop 1'!$K$8,B1451&lt;'Calculation Sheet Crop 1'!$L$8+1),"Mid Season",IF(AND(B1451+1&gt;'Calculation Sheet Crop 1'!$K$9,B1451-1&lt;'Calculation Sheet Crop 1'!$L$9),"Late Season Stage",""))))</f>
        <v/>
      </c>
      <c r="D1451">
        <f>IF(MONTH(B1451)=1,'General Calculation'!$E$22,IF(MONTH(B1451)=2,'General Calculation'!$F$22,IF(MONTH(B1451)=3,'General Calculation'!$G$22,IF(MONTH(B1451)=4,'General Calculation'!$H$22,IF(MONTH(B1451)=5,'General Calculation'!$I$22,IF(MONTH(B1451)=6,'General Calculation'!$J$22,IF(MONTH(B1451)=7,'General Calculation'!$K$22,IF(MONTH(B1451)=8,'General Calculation'!$L$22,IF(MONTH(B1451)=9,'General Calculation'!$M$22,IF(MONTH(B1451)=10,'General Calculation'!$N$22,IF(MONTH(B1451)=11,'General Calculation'!$O$22,IF(MONTH(B1451)=12,'General Calculation'!$P$22,""))))))))))))</f>
        <v>5.07</v>
      </c>
      <c r="E1451" t="str">
        <f>IF(C1451="Initial Stage",'Calculation Sheet Crop 1'!$M$6,IF(C1451="Crop Development Phase",'Calculation Sheet Crop 1'!$M$7,IF(C1451="Mid Season",'Calculation Sheet Crop 1'!$M$8,IF(C1451="Late Season Stage",'Calculation Sheet Crop 1'!$M$9,""))))</f>
        <v/>
      </c>
      <c r="F1451">
        <f t="shared" si="287"/>
        <v>0</v>
      </c>
      <c r="P1451">
        <f t="shared" si="288"/>
        <v>0</v>
      </c>
      <c r="Q1451">
        <f t="shared" si="289"/>
        <v>0</v>
      </c>
      <c r="R1451">
        <f t="shared" si="290"/>
        <v>0</v>
      </c>
      <c r="S1451">
        <f t="shared" si="291"/>
        <v>0</v>
      </c>
      <c r="T1451">
        <f t="shared" si="292"/>
        <v>0</v>
      </c>
      <c r="U1451">
        <f t="shared" si="293"/>
        <v>0</v>
      </c>
      <c r="V1451">
        <f t="shared" si="294"/>
        <v>0</v>
      </c>
      <c r="W1451">
        <f t="shared" si="295"/>
        <v>0</v>
      </c>
      <c r="X1451">
        <f t="shared" si="296"/>
        <v>0</v>
      </c>
      <c r="Y1451">
        <f t="shared" si="297"/>
        <v>0</v>
      </c>
      <c r="Z1451">
        <f t="shared" si="298"/>
        <v>0</v>
      </c>
      <c r="AA1451">
        <f t="shared" si="299"/>
        <v>0</v>
      </c>
    </row>
    <row r="1452" spans="2:27">
      <c r="B1452" s="3">
        <v>44181</v>
      </c>
      <c r="C1452" t="str">
        <f>IF(AND(B1452&gt;='Calculation Sheet Crop 1'!$K$6,B1452&lt;='Calculation Sheet Crop 1'!$L$6),"Initial Stage",IF(AND(B1452+1&gt;'Calculation Sheet Crop 1'!$K$7,B1452&lt;='Calculation Sheet Crop 1'!$L$7),"Crop Development Phase",IF(AND(B1452+1&gt;'Calculation Sheet Crop 1'!$K$8,B1452&lt;'Calculation Sheet Crop 1'!$L$8+1),"Mid Season",IF(AND(B1452+1&gt;'Calculation Sheet Crop 1'!$K$9,B1452-1&lt;'Calculation Sheet Crop 1'!$L$9),"Late Season Stage",""))))</f>
        <v/>
      </c>
      <c r="D1452">
        <f>IF(MONTH(B1452)=1,'General Calculation'!$E$22,IF(MONTH(B1452)=2,'General Calculation'!$F$22,IF(MONTH(B1452)=3,'General Calculation'!$G$22,IF(MONTH(B1452)=4,'General Calculation'!$H$22,IF(MONTH(B1452)=5,'General Calculation'!$I$22,IF(MONTH(B1452)=6,'General Calculation'!$J$22,IF(MONTH(B1452)=7,'General Calculation'!$K$22,IF(MONTH(B1452)=8,'General Calculation'!$L$22,IF(MONTH(B1452)=9,'General Calculation'!$M$22,IF(MONTH(B1452)=10,'General Calculation'!$N$22,IF(MONTH(B1452)=11,'General Calculation'!$O$22,IF(MONTH(B1452)=12,'General Calculation'!$P$22,""))))))))))))</f>
        <v>5.07</v>
      </c>
      <c r="E1452" t="str">
        <f>IF(C1452="Initial Stage",'Calculation Sheet Crop 1'!$M$6,IF(C1452="Crop Development Phase",'Calculation Sheet Crop 1'!$M$7,IF(C1452="Mid Season",'Calculation Sheet Crop 1'!$M$8,IF(C1452="Late Season Stage",'Calculation Sheet Crop 1'!$M$9,""))))</f>
        <v/>
      </c>
      <c r="F1452">
        <f t="shared" si="287"/>
        <v>0</v>
      </c>
      <c r="P1452">
        <f t="shared" si="288"/>
        <v>0</v>
      </c>
      <c r="Q1452">
        <f t="shared" si="289"/>
        <v>0</v>
      </c>
      <c r="R1452">
        <f t="shared" si="290"/>
        <v>0</v>
      </c>
      <c r="S1452">
        <f t="shared" si="291"/>
        <v>0</v>
      </c>
      <c r="T1452">
        <f t="shared" si="292"/>
        <v>0</v>
      </c>
      <c r="U1452">
        <f t="shared" si="293"/>
        <v>0</v>
      </c>
      <c r="V1452">
        <f t="shared" si="294"/>
        <v>0</v>
      </c>
      <c r="W1452">
        <f t="shared" si="295"/>
        <v>0</v>
      </c>
      <c r="X1452">
        <f t="shared" si="296"/>
        <v>0</v>
      </c>
      <c r="Y1452">
        <f t="shared" si="297"/>
        <v>0</v>
      </c>
      <c r="Z1452">
        <f t="shared" si="298"/>
        <v>0</v>
      </c>
      <c r="AA1452">
        <f t="shared" si="299"/>
        <v>0</v>
      </c>
    </row>
    <row r="1453" spans="2:27">
      <c r="B1453" s="3">
        <v>44182</v>
      </c>
      <c r="C1453" t="str">
        <f>IF(AND(B1453&gt;='Calculation Sheet Crop 1'!$K$6,B1453&lt;='Calculation Sheet Crop 1'!$L$6),"Initial Stage",IF(AND(B1453+1&gt;'Calculation Sheet Crop 1'!$K$7,B1453&lt;='Calculation Sheet Crop 1'!$L$7),"Crop Development Phase",IF(AND(B1453+1&gt;'Calculation Sheet Crop 1'!$K$8,B1453&lt;'Calculation Sheet Crop 1'!$L$8+1),"Mid Season",IF(AND(B1453+1&gt;'Calculation Sheet Crop 1'!$K$9,B1453-1&lt;'Calculation Sheet Crop 1'!$L$9),"Late Season Stage",""))))</f>
        <v/>
      </c>
      <c r="D1453">
        <f>IF(MONTH(B1453)=1,'General Calculation'!$E$22,IF(MONTH(B1453)=2,'General Calculation'!$F$22,IF(MONTH(B1453)=3,'General Calculation'!$G$22,IF(MONTH(B1453)=4,'General Calculation'!$H$22,IF(MONTH(B1453)=5,'General Calculation'!$I$22,IF(MONTH(B1453)=6,'General Calculation'!$J$22,IF(MONTH(B1453)=7,'General Calculation'!$K$22,IF(MONTH(B1453)=8,'General Calculation'!$L$22,IF(MONTH(B1453)=9,'General Calculation'!$M$22,IF(MONTH(B1453)=10,'General Calculation'!$N$22,IF(MONTH(B1453)=11,'General Calculation'!$O$22,IF(MONTH(B1453)=12,'General Calculation'!$P$22,""))))))))))))</f>
        <v>5.07</v>
      </c>
      <c r="E1453" t="str">
        <f>IF(C1453="Initial Stage",'Calculation Sheet Crop 1'!$M$6,IF(C1453="Crop Development Phase",'Calculation Sheet Crop 1'!$M$7,IF(C1453="Mid Season",'Calculation Sheet Crop 1'!$M$8,IF(C1453="Late Season Stage",'Calculation Sheet Crop 1'!$M$9,""))))</f>
        <v/>
      </c>
      <c r="F1453">
        <f t="shared" si="287"/>
        <v>0</v>
      </c>
      <c r="P1453">
        <f t="shared" si="288"/>
        <v>0</v>
      </c>
      <c r="Q1453">
        <f t="shared" si="289"/>
        <v>0</v>
      </c>
      <c r="R1453">
        <f t="shared" si="290"/>
        <v>0</v>
      </c>
      <c r="S1453">
        <f t="shared" si="291"/>
        <v>0</v>
      </c>
      <c r="T1453">
        <f t="shared" si="292"/>
        <v>0</v>
      </c>
      <c r="U1453">
        <f t="shared" si="293"/>
        <v>0</v>
      </c>
      <c r="V1453">
        <f t="shared" si="294"/>
        <v>0</v>
      </c>
      <c r="W1453">
        <f t="shared" si="295"/>
        <v>0</v>
      </c>
      <c r="X1453">
        <f t="shared" si="296"/>
        <v>0</v>
      </c>
      <c r="Y1453">
        <f t="shared" si="297"/>
        <v>0</v>
      </c>
      <c r="Z1453">
        <f t="shared" si="298"/>
        <v>0</v>
      </c>
      <c r="AA1453">
        <f t="shared" si="299"/>
        <v>0</v>
      </c>
    </row>
    <row r="1454" spans="2:27">
      <c r="B1454" s="3">
        <v>44183</v>
      </c>
      <c r="C1454" t="str">
        <f>IF(AND(B1454&gt;='Calculation Sheet Crop 1'!$K$6,B1454&lt;='Calculation Sheet Crop 1'!$L$6),"Initial Stage",IF(AND(B1454+1&gt;'Calculation Sheet Crop 1'!$K$7,B1454&lt;='Calculation Sheet Crop 1'!$L$7),"Crop Development Phase",IF(AND(B1454+1&gt;'Calculation Sheet Crop 1'!$K$8,B1454&lt;'Calculation Sheet Crop 1'!$L$8+1),"Mid Season",IF(AND(B1454+1&gt;'Calculation Sheet Crop 1'!$K$9,B1454-1&lt;'Calculation Sheet Crop 1'!$L$9),"Late Season Stage",""))))</f>
        <v/>
      </c>
      <c r="D1454">
        <f>IF(MONTH(B1454)=1,'General Calculation'!$E$22,IF(MONTH(B1454)=2,'General Calculation'!$F$22,IF(MONTH(B1454)=3,'General Calculation'!$G$22,IF(MONTH(B1454)=4,'General Calculation'!$H$22,IF(MONTH(B1454)=5,'General Calculation'!$I$22,IF(MONTH(B1454)=6,'General Calculation'!$J$22,IF(MONTH(B1454)=7,'General Calculation'!$K$22,IF(MONTH(B1454)=8,'General Calculation'!$L$22,IF(MONTH(B1454)=9,'General Calculation'!$M$22,IF(MONTH(B1454)=10,'General Calculation'!$N$22,IF(MONTH(B1454)=11,'General Calculation'!$O$22,IF(MONTH(B1454)=12,'General Calculation'!$P$22,""))))))))))))</f>
        <v>5.07</v>
      </c>
      <c r="E1454" t="str">
        <f>IF(C1454="Initial Stage",'Calculation Sheet Crop 1'!$M$6,IF(C1454="Crop Development Phase",'Calculation Sheet Crop 1'!$M$7,IF(C1454="Mid Season",'Calculation Sheet Crop 1'!$M$8,IF(C1454="Late Season Stage",'Calculation Sheet Crop 1'!$M$9,""))))</f>
        <v/>
      </c>
      <c r="F1454">
        <f t="shared" si="287"/>
        <v>0</v>
      </c>
      <c r="P1454">
        <f t="shared" si="288"/>
        <v>0</v>
      </c>
      <c r="Q1454">
        <f t="shared" si="289"/>
        <v>0</v>
      </c>
      <c r="R1454">
        <f t="shared" si="290"/>
        <v>0</v>
      </c>
      <c r="S1454">
        <f t="shared" si="291"/>
        <v>0</v>
      </c>
      <c r="T1454">
        <f t="shared" si="292"/>
        <v>0</v>
      </c>
      <c r="U1454">
        <f t="shared" si="293"/>
        <v>0</v>
      </c>
      <c r="V1454">
        <f t="shared" si="294"/>
        <v>0</v>
      </c>
      <c r="W1454">
        <f t="shared" si="295"/>
        <v>0</v>
      </c>
      <c r="X1454">
        <f t="shared" si="296"/>
        <v>0</v>
      </c>
      <c r="Y1454">
        <f t="shared" si="297"/>
        <v>0</v>
      </c>
      <c r="Z1454">
        <f t="shared" si="298"/>
        <v>0</v>
      </c>
      <c r="AA1454">
        <f t="shared" si="299"/>
        <v>0</v>
      </c>
    </row>
    <row r="1455" spans="2:27">
      <c r="B1455" s="3">
        <v>44184</v>
      </c>
      <c r="C1455" t="str">
        <f>IF(AND(B1455&gt;='Calculation Sheet Crop 1'!$K$6,B1455&lt;='Calculation Sheet Crop 1'!$L$6),"Initial Stage",IF(AND(B1455+1&gt;'Calculation Sheet Crop 1'!$K$7,B1455&lt;='Calculation Sheet Crop 1'!$L$7),"Crop Development Phase",IF(AND(B1455+1&gt;'Calculation Sheet Crop 1'!$K$8,B1455&lt;'Calculation Sheet Crop 1'!$L$8+1),"Mid Season",IF(AND(B1455+1&gt;'Calculation Sheet Crop 1'!$K$9,B1455-1&lt;'Calculation Sheet Crop 1'!$L$9),"Late Season Stage",""))))</f>
        <v/>
      </c>
      <c r="D1455">
        <f>IF(MONTH(B1455)=1,'General Calculation'!$E$22,IF(MONTH(B1455)=2,'General Calculation'!$F$22,IF(MONTH(B1455)=3,'General Calculation'!$G$22,IF(MONTH(B1455)=4,'General Calculation'!$H$22,IF(MONTH(B1455)=5,'General Calculation'!$I$22,IF(MONTH(B1455)=6,'General Calculation'!$J$22,IF(MONTH(B1455)=7,'General Calculation'!$K$22,IF(MONTH(B1455)=8,'General Calculation'!$L$22,IF(MONTH(B1455)=9,'General Calculation'!$M$22,IF(MONTH(B1455)=10,'General Calculation'!$N$22,IF(MONTH(B1455)=11,'General Calculation'!$O$22,IF(MONTH(B1455)=12,'General Calculation'!$P$22,""))))))))))))</f>
        <v>5.07</v>
      </c>
      <c r="E1455" t="str">
        <f>IF(C1455="Initial Stage",'Calculation Sheet Crop 1'!$M$6,IF(C1455="Crop Development Phase",'Calculation Sheet Crop 1'!$M$7,IF(C1455="Mid Season",'Calculation Sheet Crop 1'!$M$8,IF(C1455="Late Season Stage",'Calculation Sheet Crop 1'!$M$9,""))))</f>
        <v/>
      </c>
      <c r="F1455">
        <f t="shared" si="287"/>
        <v>0</v>
      </c>
      <c r="P1455">
        <f t="shared" si="288"/>
        <v>0</v>
      </c>
      <c r="Q1455">
        <f t="shared" si="289"/>
        <v>0</v>
      </c>
      <c r="R1455">
        <f t="shared" si="290"/>
        <v>0</v>
      </c>
      <c r="S1455">
        <f t="shared" si="291"/>
        <v>0</v>
      </c>
      <c r="T1455">
        <f t="shared" si="292"/>
        <v>0</v>
      </c>
      <c r="U1455">
        <f t="shared" si="293"/>
        <v>0</v>
      </c>
      <c r="V1455">
        <f t="shared" si="294"/>
        <v>0</v>
      </c>
      <c r="W1455">
        <f t="shared" si="295"/>
        <v>0</v>
      </c>
      <c r="X1455">
        <f t="shared" si="296"/>
        <v>0</v>
      </c>
      <c r="Y1455">
        <f t="shared" si="297"/>
        <v>0</v>
      </c>
      <c r="Z1455">
        <f t="shared" si="298"/>
        <v>0</v>
      </c>
      <c r="AA1455">
        <f t="shared" si="299"/>
        <v>0</v>
      </c>
    </row>
    <row r="1456" spans="2:27">
      <c r="B1456" s="3">
        <v>44185</v>
      </c>
      <c r="C1456" t="str">
        <f>IF(AND(B1456&gt;='Calculation Sheet Crop 1'!$K$6,B1456&lt;='Calculation Sheet Crop 1'!$L$6),"Initial Stage",IF(AND(B1456+1&gt;'Calculation Sheet Crop 1'!$K$7,B1456&lt;='Calculation Sheet Crop 1'!$L$7),"Crop Development Phase",IF(AND(B1456+1&gt;'Calculation Sheet Crop 1'!$K$8,B1456&lt;'Calculation Sheet Crop 1'!$L$8+1),"Mid Season",IF(AND(B1456+1&gt;'Calculation Sheet Crop 1'!$K$9,B1456-1&lt;'Calculation Sheet Crop 1'!$L$9),"Late Season Stage",""))))</f>
        <v/>
      </c>
      <c r="D1456">
        <f>IF(MONTH(B1456)=1,'General Calculation'!$E$22,IF(MONTH(B1456)=2,'General Calculation'!$F$22,IF(MONTH(B1456)=3,'General Calculation'!$G$22,IF(MONTH(B1456)=4,'General Calculation'!$H$22,IF(MONTH(B1456)=5,'General Calculation'!$I$22,IF(MONTH(B1456)=6,'General Calculation'!$J$22,IF(MONTH(B1456)=7,'General Calculation'!$K$22,IF(MONTH(B1456)=8,'General Calculation'!$L$22,IF(MONTH(B1456)=9,'General Calculation'!$M$22,IF(MONTH(B1456)=10,'General Calculation'!$N$22,IF(MONTH(B1456)=11,'General Calculation'!$O$22,IF(MONTH(B1456)=12,'General Calculation'!$P$22,""))))))))))))</f>
        <v>5.07</v>
      </c>
      <c r="E1456" t="str">
        <f>IF(C1456="Initial Stage",'Calculation Sheet Crop 1'!$M$6,IF(C1456="Crop Development Phase",'Calculation Sheet Crop 1'!$M$7,IF(C1456="Mid Season",'Calculation Sheet Crop 1'!$M$8,IF(C1456="Late Season Stage",'Calculation Sheet Crop 1'!$M$9,""))))</f>
        <v/>
      </c>
      <c r="F1456">
        <f t="shared" si="287"/>
        <v>0</v>
      </c>
      <c r="P1456">
        <f t="shared" si="288"/>
        <v>0</v>
      </c>
      <c r="Q1456">
        <f t="shared" si="289"/>
        <v>0</v>
      </c>
      <c r="R1456">
        <f t="shared" si="290"/>
        <v>0</v>
      </c>
      <c r="S1456">
        <f t="shared" si="291"/>
        <v>0</v>
      </c>
      <c r="T1456">
        <f t="shared" si="292"/>
        <v>0</v>
      </c>
      <c r="U1456">
        <f t="shared" si="293"/>
        <v>0</v>
      </c>
      <c r="V1456">
        <f t="shared" si="294"/>
        <v>0</v>
      </c>
      <c r="W1456">
        <f t="shared" si="295"/>
        <v>0</v>
      </c>
      <c r="X1456">
        <f t="shared" si="296"/>
        <v>0</v>
      </c>
      <c r="Y1456">
        <f t="shared" si="297"/>
        <v>0</v>
      </c>
      <c r="Z1456">
        <f t="shared" si="298"/>
        <v>0</v>
      </c>
      <c r="AA1456">
        <f t="shared" si="299"/>
        <v>0</v>
      </c>
    </row>
    <row r="1457" spans="2:27">
      <c r="B1457" s="3">
        <v>44186</v>
      </c>
      <c r="C1457" t="str">
        <f>IF(AND(B1457&gt;='Calculation Sheet Crop 1'!$K$6,B1457&lt;='Calculation Sheet Crop 1'!$L$6),"Initial Stage",IF(AND(B1457+1&gt;'Calculation Sheet Crop 1'!$K$7,B1457&lt;='Calculation Sheet Crop 1'!$L$7),"Crop Development Phase",IF(AND(B1457+1&gt;'Calculation Sheet Crop 1'!$K$8,B1457&lt;'Calculation Sheet Crop 1'!$L$8+1),"Mid Season",IF(AND(B1457+1&gt;'Calculation Sheet Crop 1'!$K$9,B1457-1&lt;'Calculation Sheet Crop 1'!$L$9),"Late Season Stage",""))))</f>
        <v/>
      </c>
      <c r="D1457">
        <f>IF(MONTH(B1457)=1,'General Calculation'!$E$22,IF(MONTH(B1457)=2,'General Calculation'!$F$22,IF(MONTH(B1457)=3,'General Calculation'!$G$22,IF(MONTH(B1457)=4,'General Calculation'!$H$22,IF(MONTH(B1457)=5,'General Calculation'!$I$22,IF(MONTH(B1457)=6,'General Calculation'!$J$22,IF(MONTH(B1457)=7,'General Calculation'!$K$22,IF(MONTH(B1457)=8,'General Calculation'!$L$22,IF(MONTH(B1457)=9,'General Calculation'!$M$22,IF(MONTH(B1457)=10,'General Calculation'!$N$22,IF(MONTH(B1457)=11,'General Calculation'!$O$22,IF(MONTH(B1457)=12,'General Calculation'!$P$22,""))))))))))))</f>
        <v>5.07</v>
      </c>
      <c r="E1457" t="str">
        <f>IF(C1457="Initial Stage",'Calculation Sheet Crop 1'!$M$6,IF(C1457="Crop Development Phase",'Calculation Sheet Crop 1'!$M$7,IF(C1457="Mid Season",'Calculation Sheet Crop 1'!$M$8,IF(C1457="Late Season Stage",'Calculation Sheet Crop 1'!$M$9,""))))</f>
        <v/>
      </c>
      <c r="F1457">
        <f t="shared" si="287"/>
        <v>0</v>
      </c>
      <c r="P1457">
        <f t="shared" si="288"/>
        <v>0</v>
      </c>
      <c r="Q1457">
        <f t="shared" si="289"/>
        <v>0</v>
      </c>
      <c r="R1457">
        <f t="shared" si="290"/>
        <v>0</v>
      </c>
      <c r="S1457">
        <f t="shared" si="291"/>
        <v>0</v>
      </c>
      <c r="T1457">
        <f t="shared" si="292"/>
        <v>0</v>
      </c>
      <c r="U1457">
        <f t="shared" si="293"/>
        <v>0</v>
      </c>
      <c r="V1457">
        <f t="shared" si="294"/>
        <v>0</v>
      </c>
      <c r="W1457">
        <f t="shared" si="295"/>
        <v>0</v>
      </c>
      <c r="X1457">
        <f t="shared" si="296"/>
        <v>0</v>
      </c>
      <c r="Y1457">
        <f t="shared" si="297"/>
        <v>0</v>
      </c>
      <c r="Z1457">
        <f t="shared" si="298"/>
        <v>0</v>
      </c>
      <c r="AA1457">
        <f t="shared" si="299"/>
        <v>0</v>
      </c>
    </row>
    <row r="1458" spans="2:27">
      <c r="B1458" s="3">
        <v>44187</v>
      </c>
      <c r="C1458" t="str">
        <f>IF(AND(B1458&gt;='Calculation Sheet Crop 1'!$K$6,B1458&lt;='Calculation Sheet Crop 1'!$L$6),"Initial Stage",IF(AND(B1458+1&gt;'Calculation Sheet Crop 1'!$K$7,B1458&lt;='Calculation Sheet Crop 1'!$L$7),"Crop Development Phase",IF(AND(B1458+1&gt;'Calculation Sheet Crop 1'!$K$8,B1458&lt;'Calculation Sheet Crop 1'!$L$8+1),"Mid Season",IF(AND(B1458+1&gt;'Calculation Sheet Crop 1'!$K$9,B1458-1&lt;'Calculation Sheet Crop 1'!$L$9),"Late Season Stage",""))))</f>
        <v/>
      </c>
      <c r="D1458">
        <f>IF(MONTH(B1458)=1,'General Calculation'!$E$22,IF(MONTH(B1458)=2,'General Calculation'!$F$22,IF(MONTH(B1458)=3,'General Calculation'!$G$22,IF(MONTH(B1458)=4,'General Calculation'!$H$22,IF(MONTH(B1458)=5,'General Calculation'!$I$22,IF(MONTH(B1458)=6,'General Calculation'!$J$22,IF(MONTH(B1458)=7,'General Calculation'!$K$22,IF(MONTH(B1458)=8,'General Calculation'!$L$22,IF(MONTH(B1458)=9,'General Calculation'!$M$22,IF(MONTH(B1458)=10,'General Calculation'!$N$22,IF(MONTH(B1458)=11,'General Calculation'!$O$22,IF(MONTH(B1458)=12,'General Calculation'!$P$22,""))))))))))))</f>
        <v>5.07</v>
      </c>
      <c r="E1458" t="str">
        <f>IF(C1458="Initial Stage",'Calculation Sheet Crop 1'!$M$6,IF(C1458="Crop Development Phase",'Calculation Sheet Crop 1'!$M$7,IF(C1458="Mid Season",'Calculation Sheet Crop 1'!$M$8,IF(C1458="Late Season Stage",'Calculation Sheet Crop 1'!$M$9,""))))</f>
        <v/>
      </c>
      <c r="F1458">
        <f t="shared" si="287"/>
        <v>0</v>
      </c>
      <c r="P1458">
        <f t="shared" si="288"/>
        <v>0</v>
      </c>
      <c r="Q1458">
        <f t="shared" si="289"/>
        <v>0</v>
      </c>
      <c r="R1458">
        <f t="shared" si="290"/>
        <v>0</v>
      </c>
      <c r="S1458">
        <f t="shared" si="291"/>
        <v>0</v>
      </c>
      <c r="T1458">
        <f t="shared" si="292"/>
        <v>0</v>
      </c>
      <c r="U1458">
        <f t="shared" si="293"/>
        <v>0</v>
      </c>
      <c r="V1458">
        <f t="shared" si="294"/>
        <v>0</v>
      </c>
      <c r="W1458">
        <f t="shared" si="295"/>
        <v>0</v>
      </c>
      <c r="X1458">
        <f t="shared" si="296"/>
        <v>0</v>
      </c>
      <c r="Y1458">
        <f t="shared" si="297"/>
        <v>0</v>
      </c>
      <c r="Z1458">
        <f t="shared" si="298"/>
        <v>0</v>
      </c>
      <c r="AA1458">
        <f t="shared" si="299"/>
        <v>0</v>
      </c>
    </row>
    <row r="1459" spans="2:27">
      <c r="B1459" s="3">
        <v>44188</v>
      </c>
      <c r="C1459" t="str">
        <f>IF(AND(B1459&gt;='Calculation Sheet Crop 1'!$K$6,B1459&lt;='Calculation Sheet Crop 1'!$L$6),"Initial Stage",IF(AND(B1459+1&gt;'Calculation Sheet Crop 1'!$K$7,B1459&lt;='Calculation Sheet Crop 1'!$L$7),"Crop Development Phase",IF(AND(B1459+1&gt;'Calculation Sheet Crop 1'!$K$8,B1459&lt;'Calculation Sheet Crop 1'!$L$8+1),"Mid Season",IF(AND(B1459+1&gt;'Calculation Sheet Crop 1'!$K$9,B1459-1&lt;'Calculation Sheet Crop 1'!$L$9),"Late Season Stage",""))))</f>
        <v/>
      </c>
      <c r="D1459">
        <f>IF(MONTH(B1459)=1,'General Calculation'!$E$22,IF(MONTH(B1459)=2,'General Calculation'!$F$22,IF(MONTH(B1459)=3,'General Calculation'!$G$22,IF(MONTH(B1459)=4,'General Calculation'!$H$22,IF(MONTH(B1459)=5,'General Calculation'!$I$22,IF(MONTH(B1459)=6,'General Calculation'!$J$22,IF(MONTH(B1459)=7,'General Calculation'!$K$22,IF(MONTH(B1459)=8,'General Calculation'!$L$22,IF(MONTH(B1459)=9,'General Calculation'!$M$22,IF(MONTH(B1459)=10,'General Calculation'!$N$22,IF(MONTH(B1459)=11,'General Calculation'!$O$22,IF(MONTH(B1459)=12,'General Calculation'!$P$22,""))))))))))))</f>
        <v>5.07</v>
      </c>
      <c r="E1459" t="str">
        <f>IF(C1459="Initial Stage",'Calculation Sheet Crop 1'!$M$6,IF(C1459="Crop Development Phase",'Calculation Sheet Crop 1'!$M$7,IF(C1459="Mid Season",'Calculation Sheet Crop 1'!$M$8,IF(C1459="Late Season Stage",'Calculation Sheet Crop 1'!$M$9,""))))</f>
        <v/>
      </c>
      <c r="F1459">
        <f t="shared" si="287"/>
        <v>0</v>
      </c>
      <c r="P1459">
        <f t="shared" si="288"/>
        <v>0</v>
      </c>
      <c r="Q1459">
        <f t="shared" si="289"/>
        <v>0</v>
      </c>
      <c r="R1459">
        <f t="shared" si="290"/>
        <v>0</v>
      </c>
      <c r="S1459">
        <f t="shared" si="291"/>
        <v>0</v>
      </c>
      <c r="T1459">
        <f t="shared" si="292"/>
        <v>0</v>
      </c>
      <c r="U1459">
        <f t="shared" si="293"/>
        <v>0</v>
      </c>
      <c r="V1459">
        <f t="shared" si="294"/>
        <v>0</v>
      </c>
      <c r="W1459">
        <f t="shared" si="295"/>
        <v>0</v>
      </c>
      <c r="X1459">
        <f t="shared" si="296"/>
        <v>0</v>
      </c>
      <c r="Y1459">
        <f t="shared" si="297"/>
        <v>0</v>
      </c>
      <c r="Z1459">
        <f t="shared" si="298"/>
        <v>0</v>
      </c>
      <c r="AA1459">
        <f t="shared" si="299"/>
        <v>0</v>
      </c>
    </row>
    <row r="1460" spans="2:27">
      <c r="B1460" s="3">
        <v>44189</v>
      </c>
      <c r="C1460" t="str">
        <f>IF(AND(B1460&gt;='Calculation Sheet Crop 1'!$K$6,B1460&lt;='Calculation Sheet Crop 1'!$L$6),"Initial Stage",IF(AND(B1460+1&gt;'Calculation Sheet Crop 1'!$K$7,B1460&lt;='Calculation Sheet Crop 1'!$L$7),"Crop Development Phase",IF(AND(B1460+1&gt;'Calculation Sheet Crop 1'!$K$8,B1460&lt;'Calculation Sheet Crop 1'!$L$8+1),"Mid Season",IF(AND(B1460+1&gt;'Calculation Sheet Crop 1'!$K$9,B1460-1&lt;'Calculation Sheet Crop 1'!$L$9),"Late Season Stage",""))))</f>
        <v/>
      </c>
      <c r="D1460">
        <f>IF(MONTH(B1460)=1,'General Calculation'!$E$22,IF(MONTH(B1460)=2,'General Calculation'!$F$22,IF(MONTH(B1460)=3,'General Calculation'!$G$22,IF(MONTH(B1460)=4,'General Calculation'!$H$22,IF(MONTH(B1460)=5,'General Calculation'!$I$22,IF(MONTH(B1460)=6,'General Calculation'!$J$22,IF(MONTH(B1460)=7,'General Calculation'!$K$22,IF(MONTH(B1460)=8,'General Calculation'!$L$22,IF(MONTH(B1460)=9,'General Calculation'!$M$22,IF(MONTH(B1460)=10,'General Calculation'!$N$22,IF(MONTH(B1460)=11,'General Calculation'!$O$22,IF(MONTH(B1460)=12,'General Calculation'!$P$22,""))))))))))))</f>
        <v>5.07</v>
      </c>
      <c r="E1460" t="str">
        <f>IF(C1460="Initial Stage",'Calculation Sheet Crop 1'!$M$6,IF(C1460="Crop Development Phase",'Calculation Sheet Crop 1'!$M$7,IF(C1460="Mid Season",'Calculation Sheet Crop 1'!$M$8,IF(C1460="Late Season Stage",'Calculation Sheet Crop 1'!$M$9,""))))</f>
        <v/>
      </c>
      <c r="F1460">
        <f t="shared" si="287"/>
        <v>0</v>
      </c>
      <c r="P1460">
        <f t="shared" si="288"/>
        <v>0</v>
      </c>
      <c r="Q1460">
        <f t="shared" si="289"/>
        <v>0</v>
      </c>
      <c r="R1460">
        <f t="shared" si="290"/>
        <v>0</v>
      </c>
      <c r="S1460">
        <f t="shared" si="291"/>
        <v>0</v>
      </c>
      <c r="T1460">
        <f t="shared" si="292"/>
        <v>0</v>
      </c>
      <c r="U1460">
        <f t="shared" si="293"/>
        <v>0</v>
      </c>
      <c r="V1460">
        <f t="shared" si="294"/>
        <v>0</v>
      </c>
      <c r="W1460">
        <f t="shared" si="295"/>
        <v>0</v>
      </c>
      <c r="X1460">
        <f t="shared" si="296"/>
        <v>0</v>
      </c>
      <c r="Y1460">
        <f t="shared" si="297"/>
        <v>0</v>
      </c>
      <c r="Z1460">
        <f t="shared" si="298"/>
        <v>0</v>
      </c>
      <c r="AA1460">
        <f t="shared" si="299"/>
        <v>0</v>
      </c>
    </row>
    <row r="1461" spans="2:27">
      <c r="B1461" s="3">
        <v>44190</v>
      </c>
      <c r="C1461" t="str">
        <f>IF(AND(B1461&gt;='Calculation Sheet Crop 1'!$K$6,B1461&lt;='Calculation Sheet Crop 1'!$L$6),"Initial Stage",IF(AND(B1461+1&gt;'Calculation Sheet Crop 1'!$K$7,B1461&lt;='Calculation Sheet Crop 1'!$L$7),"Crop Development Phase",IF(AND(B1461+1&gt;'Calculation Sheet Crop 1'!$K$8,B1461&lt;'Calculation Sheet Crop 1'!$L$8+1),"Mid Season",IF(AND(B1461+1&gt;'Calculation Sheet Crop 1'!$K$9,B1461-1&lt;'Calculation Sheet Crop 1'!$L$9),"Late Season Stage",""))))</f>
        <v/>
      </c>
      <c r="D1461">
        <f>IF(MONTH(B1461)=1,'General Calculation'!$E$22,IF(MONTH(B1461)=2,'General Calculation'!$F$22,IF(MONTH(B1461)=3,'General Calculation'!$G$22,IF(MONTH(B1461)=4,'General Calculation'!$H$22,IF(MONTH(B1461)=5,'General Calculation'!$I$22,IF(MONTH(B1461)=6,'General Calculation'!$J$22,IF(MONTH(B1461)=7,'General Calculation'!$K$22,IF(MONTH(B1461)=8,'General Calculation'!$L$22,IF(MONTH(B1461)=9,'General Calculation'!$M$22,IF(MONTH(B1461)=10,'General Calculation'!$N$22,IF(MONTH(B1461)=11,'General Calculation'!$O$22,IF(MONTH(B1461)=12,'General Calculation'!$P$22,""))))))))))))</f>
        <v>5.07</v>
      </c>
      <c r="E1461" t="str">
        <f>IF(C1461="Initial Stage",'Calculation Sheet Crop 1'!$M$6,IF(C1461="Crop Development Phase",'Calculation Sheet Crop 1'!$M$7,IF(C1461="Mid Season",'Calculation Sheet Crop 1'!$M$8,IF(C1461="Late Season Stage",'Calculation Sheet Crop 1'!$M$9,""))))</f>
        <v/>
      </c>
      <c r="F1461">
        <f t="shared" si="287"/>
        <v>0</v>
      </c>
      <c r="P1461">
        <f t="shared" si="288"/>
        <v>0</v>
      </c>
      <c r="Q1461">
        <f t="shared" si="289"/>
        <v>0</v>
      </c>
      <c r="R1461">
        <f t="shared" si="290"/>
        <v>0</v>
      </c>
      <c r="S1461">
        <f t="shared" si="291"/>
        <v>0</v>
      </c>
      <c r="T1461">
        <f t="shared" si="292"/>
        <v>0</v>
      </c>
      <c r="U1461">
        <f t="shared" si="293"/>
        <v>0</v>
      </c>
      <c r="V1461">
        <f t="shared" si="294"/>
        <v>0</v>
      </c>
      <c r="W1461">
        <f t="shared" si="295"/>
        <v>0</v>
      </c>
      <c r="X1461">
        <f t="shared" si="296"/>
        <v>0</v>
      </c>
      <c r="Y1461">
        <f t="shared" si="297"/>
        <v>0</v>
      </c>
      <c r="Z1461">
        <f t="shared" si="298"/>
        <v>0</v>
      </c>
      <c r="AA1461">
        <f t="shared" si="299"/>
        <v>0</v>
      </c>
    </row>
    <row r="1462" spans="2:27">
      <c r="B1462" s="3">
        <v>44191</v>
      </c>
      <c r="C1462" t="str">
        <f>IF(AND(B1462&gt;='Calculation Sheet Crop 1'!$K$6,B1462&lt;='Calculation Sheet Crop 1'!$L$6),"Initial Stage",IF(AND(B1462+1&gt;'Calculation Sheet Crop 1'!$K$7,B1462&lt;='Calculation Sheet Crop 1'!$L$7),"Crop Development Phase",IF(AND(B1462+1&gt;'Calculation Sheet Crop 1'!$K$8,B1462&lt;'Calculation Sheet Crop 1'!$L$8+1),"Mid Season",IF(AND(B1462+1&gt;'Calculation Sheet Crop 1'!$K$9,B1462-1&lt;'Calculation Sheet Crop 1'!$L$9),"Late Season Stage",""))))</f>
        <v/>
      </c>
      <c r="D1462">
        <f>IF(MONTH(B1462)=1,'General Calculation'!$E$22,IF(MONTH(B1462)=2,'General Calculation'!$F$22,IF(MONTH(B1462)=3,'General Calculation'!$G$22,IF(MONTH(B1462)=4,'General Calculation'!$H$22,IF(MONTH(B1462)=5,'General Calculation'!$I$22,IF(MONTH(B1462)=6,'General Calculation'!$J$22,IF(MONTH(B1462)=7,'General Calculation'!$K$22,IF(MONTH(B1462)=8,'General Calculation'!$L$22,IF(MONTH(B1462)=9,'General Calculation'!$M$22,IF(MONTH(B1462)=10,'General Calculation'!$N$22,IF(MONTH(B1462)=11,'General Calculation'!$O$22,IF(MONTH(B1462)=12,'General Calculation'!$P$22,""))))))))))))</f>
        <v>5.07</v>
      </c>
      <c r="E1462" t="str">
        <f>IF(C1462="Initial Stage",'Calculation Sheet Crop 1'!$M$6,IF(C1462="Crop Development Phase",'Calculation Sheet Crop 1'!$M$7,IF(C1462="Mid Season",'Calculation Sheet Crop 1'!$M$8,IF(C1462="Late Season Stage",'Calculation Sheet Crop 1'!$M$9,""))))</f>
        <v/>
      </c>
      <c r="F1462">
        <f t="shared" si="287"/>
        <v>0</v>
      </c>
      <c r="P1462">
        <f t="shared" si="288"/>
        <v>0</v>
      </c>
      <c r="Q1462">
        <f t="shared" si="289"/>
        <v>0</v>
      </c>
      <c r="R1462">
        <f t="shared" si="290"/>
        <v>0</v>
      </c>
      <c r="S1462">
        <f t="shared" si="291"/>
        <v>0</v>
      </c>
      <c r="T1462">
        <f t="shared" si="292"/>
        <v>0</v>
      </c>
      <c r="U1462">
        <f t="shared" si="293"/>
        <v>0</v>
      </c>
      <c r="V1462">
        <f t="shared" si="294"/>
        <v>0</v>
      </c>
      <c r="W1462">
        <f t="shared" si="295"/>
        <v>0</v>
      </c>
      <c r="X1462">
        <f t="shared" si="296"/>
        <v>0</v>
      </c>
      <c r="Y1462">
        <f t="shared" si="297"/>
        <v>0</v>
      </c>
      <c r="Z1462">
        <f t="shared" si="298"/>
        <v>0</v>
      </c>
      <c r="AA1462">
        <f t="shared" si="299"/>
        <v>0</v>
      </c>
    </row>
    <row r="1463" spans="2:27">
      <c r="B1463" s="3">
        <v>44192</v>
      </c>
      <c r="C1463" t="str">
        <f>IF(AND(B1463&gt;='Calculation Sheet Crop 1'!$K$6,B1463&lt;='Calculation Sheet Crop 1'!$L$6),"Initial Stage",IF(AND(B1463+1&gt;'Calculation Sheet Crop 1'!$K$7,B1463&lt;='Calculation Sheet Crop 1'!$L$7),"Crop Development Phase",IF(AND(B1463+1&gt;'Calculation Sheet Crop 1'!$K$8,B1463&lt;'Calculation Sheet Crop 1'!$L$8+1),"Mid Season",IF(AND(B1463+1&gt;'Calculation Sheet Crop 1'!$K$9,B1463-1&lt;'Calculation Sheet Crop 1'!$L$9),"Late Season Stage",""))))</f>
        <v/>
      </c>
      <c r="D1463">
        <f>IF(MONTH(B1463)=1,'General Calculation'!$E$22,IF(MONTH(B1463)=2,'General Calculation'!$F$22,IF(MONTH(B1463)=3,'General Calculation'!$G$22,IF(MONTH(B1463)=4,'General Calculation'!$H$22,IF(MONTH(B1463)=5,'General Calculation'!$I$22,IF(MONTH(B1463)=6,'General Calculation'!$J$22,IF(MONTH(B1463)=7,'General Calculation'!$K$22,IF(MONTH(B1463)=8,'General Calculation'!$L$22,IF(MONTH(B1463)=9,'General Calculation'!$M$22,IF(MONTH(B1463)=10,'General Calculation'!$N$22,IF(MONTH(B1463)=11,'General Calculation'!$O$22,IF(MONTH(B1463)=12,'General Calculation'!$P$22,""))))))))))))</f>
        <v>5.07</v>
      </c>
      <c r="E1463" t="str">
        <f>IF(C1463="Initial Stage",'Calculation Sheet Crop 1'!$M$6,IF(C1463="Crop Development Phase",'Calculation Sheet Crop 1'!$M$7,IF(C1463="Mid Season",'Calculation Sheet Crop 1'!$M$8,IF(C1463="Late Season Stage",'Calculation Sheet Crop 1'!$M$9,""))))</f>
        <v/>
      </c>
      <c r="F1463">
        <f t="shared" si="287"/>
        <v>0</v>
      </c>
      <c r="P1463">
        <f t="shared" si="288"/>
        <v>0</v>
      </c>
      <c r="Q1463">
        <f t="shared" si="289"/>
        <v>0</v>
      </c>
      <c r="R1463">
        <f t="shared" si="290"/>
        <v>0</v>
      </c>
      <c r="S1463">
        <f t="shared" si="291"/>
        <v>0</v>
      </c>
      <c r="T1463">
        <f t="shared" si="292"/>
        <v>0</v>
      </c>
      <c r="U1463">
        <f t="shared" si="293"/>
        <v>0</v>
      </c>
      <c r="V1463">
        <f t="shared" si="294"/>
        <v>0</v>
      </c>
      <c r="W1463">
        <f t="shared" si="295"/>
        <v>0</v>
      </c>
      <c r="X1463">
        <f t="shared" si="296"/>
        <v>0</v>
      </c>
      <c r="Y1463">
        <f t="shared" si="297"/>
        <v>0</v>
      </c>
      <c r="Z1463">
        <f t="shared" si="298"/>
        <v>0</v>
      </c>
      <c r="AA1463">
        <f t="shared" si="299"/>
        <v>0</v>
      </c>
    </row>
    <row r="1464" spans="2:27">
      <c r="B1464" s="3">
        <v>44193</v>
      </c>
      <c r="C1464" t="str">
        <f>IF(AND(B1464&gt;='Calculation Sheet Crop 1'!$K$6,B1464&lt;='Calculation Sheet Crop 1'!$L$6),"Initial Stage",IF(AND(B1464+1&gt;'Calculation Sheet Crop 1'!$K$7,B1464&lt;='Calculation Sheet Crop 1'!$L$7),"Crop Development Phase",IF(AND(B1464+1&gt;'Calculation Sheet Crop 1'!$K$8,B1464&lt;'Calculation Sheet Crop 1'!$L$8+1),"Mid Season",IF(AND(B1464+1&gt;'Calculation Sheet Crop 1'!$K$9,B1464-1&lt;'Calculation Sheet Crop 1'!$L$9),"Late Season Stage",""))))</f>
        <v/>
      </c>
      <c r="D1464">
        <f>IF(MONTH(B1464)=1,'General Calculation'!$E$22,IF(MONTH(B1464)=2,'General Calculation'!$F$22,IF(MONTH(B1464)=3,'General Calculation'!$G$22,IF(MONTH(B1464)=4,'General Calculation'!$H$22,IF(MONTH(B1464)=5,'General Calculation'!$I$22,IF(MONTH(B1464)=6,'General Calculation'!$J$22,IF(MONTH(B1464)=7,'General Calculation'!$K$22,IF(MONTH(B1464)=8,'General Calculation'!$L$22,IF(MONTH(B1464)=9,'General Calculation'!$M$22,IF(MONTH(B1464)=10,'General Calculation'!$N$22,IF(MONTH(B1464)=11,'General Calculation'!$O$22,IF(MONTH(B1464)=12,'General Calculation'!$P$22,""))))))))))))</f>
        <v>5.07</v>
      </c>
      <c r="E1464" t="str">
        <f>IF(C1464="Initial Stage",'Calculation Sheet Crop 1'!$M$6,IF(C1464="Crop Development Phase",'Calculation Sheet Crop 1'!$M$7,IF(C1464="Mid Season",'Calculation Sheet Crop 1'!$M$8,IF(C1464="Late Season Stage",'Calculation Sheet Crop 1'!$M$9,""))))</f>
        <v/>
      </c>
      <c r="F1464">
        <f t="shared" si="287"/>
        <v>0</v>
      </c>
      <c r="P1464">
        <f t="shared" si="288"/>
        <v>0</v>
      </c>
      <c r="Q1464">
        <f t="shared" si="289"/>
        <v>0</v>
      </c>
      <c r="R1464">
        <f t="shared" si="290"/>
        <v>0</v>
      </c>
      <c r="S1464">
        <f t="shared" si="291"/>
        <v>0</v>
      </c>
      <c r="T1464">
        <f t="shared" si="292"/>
        <v>0</v>
      </c>
      <c r="U1464">
        <f t="shared" si="293"/>
        <v>0</v>
      </c>
      <c r="V1464">
        <f t="shared" si="294"/>
        <v>0</v>
      </c>
      <c r="W1464">
        <f t="shared" si="295"/>
        <v>0</v>
      </c>
      <c r="X1464">
        <f t="shared" si="296"/>
        <v>0</v>
      </c>
      <c r="Y1464">
        <f t="shared" si="297"/>
        <v>0</v>
      </c>
      <c r="Z1464">
        <f t="shared" si="298"/>
        <v>0</v>
      </c>
      <c r="AA1464">
        <f t="shared" si="299"/>
        <v>0</v>
      </c>
    </row>
    <row r="1465" spans="2:27">
      <c r="B1465" s="3">
        <v>44194</v>
      </c>
      <c r="C1465" t="str">
        <f>IF(AND(B1465&gt;='Calculation Sheet Crop 1'!$K$6,B1465&lt;='Calculation Sheet Crop 1'!$L$6),"Initial Stage",IF(AND(B1465+1&gt;'Calculation Sheet Crop 1'!$K$7,B1465&lt;='Calculation Sheet Crop 1'!$L$7),"Crop Development Phase",IF(AND(B1465+1&gt;'Calculation Sheet Crop 1'!$K$8,B1465&lt;'Calculation Sheet Crop 1'!$L$8+1),"Mid Season",IF(AND(B1465+1&gt;'Calculation Sheet Crop 1'!$K$9,B1465-1&lt;'Calculation Sheet Crop 1'!$L$9),"Late Season Stage",""))))</f>
        <v/>
      </c>
      <c r="D1465">
        <f>IF(MONTH(B1465)=1,'General Calculation'!$E$22,IF(MONTH(B1465)=2,'General Calculation'!$F$22,IF(MONTH(B1465)=3,'General Calculation'!$G$22,IF(MONTH(B1465)=4,'General Calculation'!$H$22,IF(MONTH(B1465)=5,'General Calculation'!$I$22,IF(MONTH(B1465)=6,'General Calculation'!$J$22,IF(MONTH(B1465)=7,'General Calculation'!$K$22,IF(MONTH(B1465)=8,'General Calculation'!$L$22,IF(MONTH(B1465)=9,'General Calculation'!$M$22,IF(MONTH(B1465)=10,'General Calculation'!$N$22,IF(MONTH(B1465)=11,'General Calculation'!$O$22,IF(MONTH(B1465)=12,'General Calculation'!$P$22,""))))))))))))</f>
        <v>5.07</v>
      </c>
      <c r="E1465" t="str">
        <f>IF(C1465="Initial Stage",'Calculation Sheet Crop 1'!$M$6,IF(C1465="Crop Development Phase",'Calculation Sheet Crop 1'!$M$7,IF(C1465="Mid Season",'Calculation Sheet Crop 1'!$M$8,IF(C1465="Late Season Stage",'Calculation Sheet Crop 1'!$M$9,""))))</f>
        <v/>
      </c>
      <c r="F1465">
        <f t="shared" si="287"/>
        <v>0</v>
      </c>
      <c r="P1465">
        <f t="shared" si="288"/>
        <v>0</v>
      </c>
      <c r="Q1465">
        <f t="shared" si="289"/>
        <v>0</v>
      </c>
      <c r="R1465">
        <f t="shared" si="290"/>
        <v>0</v>
      </c>
      <c r="S1465">
        <f t="shared" si="291"/>
        <v>0</v>
      </c>
      <c r="T1465">
        <f t="shared" si="292"/>
        <v>0</v>
      </c>
      <c r="U1465">
        <f t="shared" si="293"/>
        <v>0</v>
      </c>
      <c r="V1465">
        <f t="shared" si="294"/>
        <v>0</v>
      </c>
      <c r="W1465">
        <f t="shared" si="295"/>
        <v>0</v>
      </c>
      <c r="X1465">
        <f t="shared" si="296"/>
        <v>0</v>
      </c>
      <c r="Y1465">
        <f t="shared" si="297"/>
        <v>0</v>
      </c>
      <c r="Z1465">
        <f t="shared" si="298"/>
        <v>0</v>
      </c>
      <c r="AA1465">
        <f t="shared" si="299"/>
        <v>0</v>
      </c>
    </row>
    <row r="1466" spans="2:27">
      <c r="B1466" s="3">
        <v>44195</v>
      </c>
      <c r="C1466" t="str">
        <f>IF(AND(B1466&gt;='Calculation Sheet Crop 1'!$K$6,B1466&lt;='Calculation Sheet Crop 1'!$L$6),"Initial Stage",IF(AND(B1466+1&gt;'Calculation Sheet Crop 1'!$K$7,B1466&lt;='Calculation Sheet Crop 1'!$L$7),"Crop Development Phase",IF(AND(B1466+1&gt;'Calculation Sheet Crop 1'!$K$8,B1466&lt;'Calculation Sheet Crop 1'!$L$8+1),"Mid Season",IF(AND(B1466+1&gt;'Calculation Sheet Crop 1'!$K$9,B1466-1&lt;'Calculation Sheet Crop 1'!$L$9),"Late Season Stage",""))))</f>
        <v/>
      </c>
      <c r="D1466">
        <f>IF(MONTH(B1466)=1,'General Calculation'!$E$22,IF(MONTH(B1466)=2,'General Calculation'!$F$22,IF(MONTH(B1466)=3,'General Calculation'!$G$22,IF(MONTH(B1466)=4,'General Calculation'!$H$22,IF(MONTH(B1466)=5,'General Calculation'!$I$22,IF(MONTH(B1466)=6,'General Calculation'!$J$22,IF(MONTH(B1466)=7,'General Calculation'!$K$22,IF(MONTH(B1466)=8,'General Calculation'!$L$22,IF(MONTH(B1466)=9,'General Calculation'!$M$22,IF(MONTH(B1466)=10,'General Calculation'!$N$22,IF(MONTH(B1466)=11,'General Calculation'!$O$22,IF(MONTH(B1466)=12,'General Calculation'!$P$22,""))))))))))))</f>
        <v>5.07</v>
      </c>
      <c r="E1466" t="str">
        <f>IF(C1466="Initial Stage",'Calculation Sheet Crop 1'!$M$6,IF(C1466="Crop Development Phase",'Calculation Sheet Crop 1'!$M$7,IF(C1466="Mid Season",'Calculation Sheet Crop 1'!$M$8,IF(C1466="Late Season Stage",'Calculation Sheet Crop 1'!$M$9,""))))</f>
        <v/>
      </c>
      <c r="F1466">
        <f t="shared" si="287"/>
        <v>0</v>
      </c>
      <c r="P1466">
        <f t="shared" si="288"/>
        <v>0</v>
      </c>
      <c r="Q1466">
        <f t="shared" si="289"/>
        <v>0</v>
      </c>
      <c r="R1466">
        <f t="shared" si="290"/>
        <v>0</v>
      </c>
      <c r="S1466">
        <f t="shared" si="291"/>
        <v>0</v>
      </c>
      <c r="T1466">
        <f t="shared" si="292"/>
        <v>0</v>
      </c>
      <c r="U1466">
        <f t="shared" si="293"/>
        <v>0</v>
      </c>
      <c r="V1466">
        <f t="shared" si="294"/>
        <v>0</v>
      </c>
      <c r="W1466">
        <f t="shared" si="295"/>
        <v>0</v>
      </c>
      <c r="X1466">
        <f t="shared" si="296"/>
        <v>0</v>
      </c>
      <c r="Y1466">
        <f t="shared" si="297"/>
        <v>0</v>
      </c>
      <c r="Z1466">
        <f t="shared" si="298"/>
        <v>0</v>
      </c>
      <c r="AA1466">
        <f t="shared" si="299"/>
        <v>0</v>
      </c>
    </row>
    <row r="1467" spans="2:27">
      <c r="B1467" s="3">
        <v>44196</v>
      </c>
      <c r="C1467" t="str">
        <f>IF(AND(B1467&gt;='Calculation Sheet Crop 1'!$K$6,B1467&lt;='Calculation Sheet Crop 1'!$L$6),"Initial Stage",IF(AND(B1467+1&gt;'Calculation Sheet Crop 1'!$K$7,B1467&lt;='Calculation Sheet Crop 1'!$L$7),"Crop Development Phase",IF(AND(B1467+1&gt;'Calculation Sheet Crop 1'!$K$8,B1467&lt;'Calculation Sheet Crop 1'!$L$8+1),"Mid Season",IF(AND(B1467+1&gt;'Calculation Sheet Crop 1'!$K$9,B1467-1&lt;'Calculation Sheet Crop 1'!$L$9),"Late Season Stage",""))))</f>
        <v/>
      </c>
      <c r="D1467">
        <f>IF(MONTH(B1467)=1,'General Calculation'!$E$22,IF(MONTH(B1467)=2,'General Calculation'!$F$22,IF(MONTH(B1467)=3,'General Calculation'!$G$22,IF(MONTH(B1467)=4,'General Calculation'!$H$22,IF(MONTH(B1467)=5,'General Calculation'!$I$22,IF(MONTH(B1467)=6,'General Calculation'!$J$22,IF(MONTH(B1467)=7,'General Calculation'!$K$22,IF(MONTH(B1467)=8,'General Calculation'!$L$22,IF(MONTH(B1467)=9,'General Calculation'!$M$22,IF(MONTH(B1467)=10,'General Calculation'!$N$22,IF(MONTH(B1467)=11,'General Calculation'!$O$22,IF(MONTH(B1467)=12,'General Calculation'!$P$22,""))))))))))))</f>
        <v>5.07</v>
      </c>
      <c r="E1467" t="str">
        <f>IF(C1467="Initial Stage",'Calculation Sheet Crop 1'!$M$6,IF(C1467="Crop Development Phase",'Calculation Sheet Crop 1'!$M$7,IF(C1467="Mid Season",'Calculation Sheet Crop 1'!$M$8,IF(C1467="Late Season Stage",'Calculation Sheet Crop 1'!$M$9,""))))</f>
        <v/>
      </c>
      <c r="F1467">
        <f t="shared" si="287"/>
        <v>0</v>
      </c>
      <c r="P1467">
        <f t="shared" si="288"/>
        <v>0</v>
      </c>
      <c r="Q1467">
        <f t="shared" si="289"/>
        <v>0</v>
      </c>
      <c r="R1467">
        <f t="shared" si="290"/>
        <v>0</v>
      </c>
      <c r="S1467">
        <f t="shared" si="291"/>
        <v>0</v>
      </c>
      <c r="T1467">
        <f t="shared" si="292"/>
        <v>0</v>
      </c>
      <c r="U1467">
        <f t="shared" si="293"/>
        <v>0</v>
      </c>
      <c r="V1467">
        <f t="shared" si="294"/>
        <v>0</v>
      </c>
      <c r="W1467">
        <f t="shared" si="295"/>
        <v>0</v>
      </c>
      <c r="X1467">
        <f t="shared" si="296"/>
        <v>0</v>
      </c>
      <c r="Y1467">
        <f t="shared" si="297"/>
        <v>0</v>
      </c>
      <c r="Z1467">
        <f t="shared" si="298"/>
        <v>0</v>
      </c>
      <c r="AA1467">
        <f t="shared" si="299"/>
        <v>0</v>
      </c>
    </row>
    <row r="1468" spans="2:27">
      <c r="B1468" s="3">
        <v>44197</v>
      </c>
      <c r="C1468" t="str">
        <f>IF(AND(B1468&gt;='Calculation Sheet Crop 1'!$K$6,B1468&lt;='Calculation Sheet Crop 1'!$L$6),"Initial Stage",IF(AND(B1468+1&gt;'Calculation Sheet Crop 1'!$K$7,B1468&lt;='Calculation Sheet Crop 1'!$L$7),"Crop Development Phase",IF(AND(B1468+1&gt;'Calculation Sheet Crop 1'!$K$8,B1468&lt;'Calculation Sheet Crop 1'!$L$8+1),"Mid Season",IF(AND(B1468+1&gt;'Calculation Sheet Crop 1'!$K$9,B1468-1&lt;'Calculation Sheet Crop 1'!$L$9),"Late Season Stage",""))))</f>
        <v/>
      </c>
      <c r="D1468">
        <f>IF(MONTH(B1468)=1,'General Calculation'!$E$22,IF(MONTH(B1468)=2,'General Calculation'!$F$22,IF(MONTH(B1468)=3,'General Calculation'!$G$22,IF(MONTH(B1468)=4,'General Calculation'!$H$22,IF(MONTH(B1468)=5,'General Calculation'!$I$22,IF(MONTH(B1468)=6,'General Calculation'!$J$22,IF(MONTH(B1468)=7,'General Calculation'!$K$22,IF(MONTH(B1468)=8,'General Calculation'!$L$22,IF(MONTH(B1468)=9,'General Calculation'!$M$22,IF(MONTH(B1468)=10,'General Calculation'!$N$22,IF(MONTH(B1468)=11,'General Calculation'!$O$22,IF(MONTH(B1468)=12,'General Calculation'!$P$22,""))))))))))))</f>
        <v>5.07</v>
      </c>
      <c r="E1468" t="str">
        <f>IF(C1468="Initial Stage",'Calculation Sheet Crop 1'!$M$6,IF(C1468="Crop Development Phase",'Calculation Sheet Crop 1'!$M$7,IF(C1468="Mid Season",'Calculation Sheet Crop 1'!$M$8,IF(C1468="Late Season Stage",'Calculation Sheet Crop 1'!$M$9,""))))</f>
        <v/>
      </c>
      <c r="F1468">
        <f t="shared" si="287"/>
        <v>0</v>
      </c>
      <c r="P1468">
        <f t="shared" si="288"/>
        <v>0</v>
      </c>
      <c r="Q1468">
        <f t="shared" si="289"/>
        <v>0</v>
      </c>
      <c r="R1468">
        <f t="shared" si="290"/>
        <v>0</v>
      </c>
      <c r="S1468">
        <f t="shared" si="291"/>
        <v>0</v>
      </c>
      <c r="T1468">
        <f t="shared" si="292"/>
        <v>0</v>
      </c>
      <c r="U1468">
        <f t="shared" si="293"/>
        <v>0</v>
      </c>
      <c r="V1468">
        <f t="shared" si="294"/>
        <v>0</v>
      </c>
      <c r="W1468">
        <f t="shared" si="295"/>
        <v>0</v>
      </c>
      <c r="X1468">
        <f t="shared" si="296"/>
        <v>0</v>
      </c>
      <c r="Y1468">
        <f t="shared" si="297"/>
        <v>0</v>
      </c>
      <c r="Z1468">
        <f t="shared" si="298"/>
        <v>0</v>
      </c>
      <c r="AA1468">
        <f t="shared" si="299"/>
        <v>0</v>
      </c>
    </row>
    <row r="1469" spans="2:27">
      <c r="B1469" s="3">
        <v>44198</v>
      </c>
      <c r="C1469" t="str">
        <f>IF(AND(B1469&gt;='Calculation Sheet Crop 1'!$K$6,B1469&lt;='Calculation Sheet Crop 1'!$L$6),"Initial Stage",IF(AND(B1469+1&gt;'Calculation Sheet Crop 1'!$K$7,B1469&lt;='Calculation Sheet Crop 1'!$L$7),"Crop Development Phase",IF(AND(B1469+1&gt;'Calculation Sheet Crop 1'!$K$8,B1469&lt;'Calculation Sheet Crop 1'!$L$8+1),"Mid Season",IF(AND(B1469+1&gt;'Calculation Sheet Crop 1'!$K$9,B1469-1&lt;'Calculation Sheet Crop 1'!$L$9),"Late Season Stage",""))))</f>
        <v/>
      </c>
      <c r="D1469">
        <f>IF(MONTH(B1469)=1,'General Calculation'!$E$22,IF(MONTH(B1469)=2,'General Calculation'!$F$22,IF(MONTH(B1469)=3,'General Calculation'!$G$22,IF(MONTH(B1469)=4,'General Calculation'!$H$22,IF(MONTH(B1469)=5,'General Calculation'!$I$22,IF(MONTH(B1469)=6,'General Calculation'!$J$22,IF(MONTH(B1469)=7,'General Calculation'!$K$22,IF(MONTH(B1469)=8,'General Calculation'!$L$22,IF(MONTH(B1469)=9,'General Calculation'!$M$22,IF(MONTH(B1469)=10,'General Calculation'!$N$22,IF(MONTH(B1469)=11,'General Calculation'!$O$22,IF(MONTH(B1469)=12,'General Calculation'!$P$22,""))))))))))))</f>
        <v>5.07</v>
      </c>
      <c r="E1469" t="str">
        <f>IF(C1469="Initial Stage",'Calculation Sheet Crop 1'!$M$6,IF(C1469="Crop Development Phase",'Calculation Sheet Crop 1'!$M$7,IF(C1469="Mid Season",'Calculation Sheet Crop 1'!$M$8,IF(C1469="Late Season Stage",'Calculation Sheet Crop 1'!$M$9,""))))</f>
        <v/>
      </c>
      <c r="F1469">
        <f t="shared" si="287"/>
        <v>0</v>
      </c>
      <c r="P1469">
        <f t="shared" si="288"/>
        <v>0</v>
      </c>
      <c r="Q1469">
        <f t="shared" si="289"/>
        <v>0</v>
      </c>
      <c r="R1469">
        <f t="shared" si="290"/>
        <v>0</v>
      </c>
      <c r="S1469">
        <f t="shared" si="291"/>
        <v>0</v>
      </c>
      <c r="T1469">
        <f t="shared" si="292"/>
        <v>0</v>
      </c>
      <c r="U1469">
        <f t="shared" si="293"/>
        <v>0</v>
      </c>
      <c r="V1469">
        <f t="shared" si="294"/>
        <v>0</v>
      </c>
      <c r="W1469">
        <f t="shared" si="295"/>
        <v>0</v>
      </c>
      <c r="X1469">
        <f t="shared" si="296"/>
        <v>0</v>
      </c>
      <c r="Y1469">
        <f t="shared" si="297"/>
        <v>0</v>
      </c>
      <c r="Z1469">
        <f t="shared" si="298"/>
        <v>0</v>
      </c>
      <c r="AA1469">
        <f t="shared" si="299"/>
        <v>0</v>
      </c>
    </row>
    <row r="1470" spans="2:27">
      <c r="B1470" s="3">
        <v>44199</v>
      </c>
      <c r="C1470" t="str">
        <f>IF(AND(B1470&gt;='Calculation Sheet Crop 1'!$K$6,B1470&lt;='Calculation Sheet Crop 1'!$L$6),"Initial Stage",IF(AND(B1470+1&gt;'Calculation Sheet Crop 1'!$K$7,B1470&lt;='Calculation Sheet Crop 1'!$L$7),"Crop Development Phase",IF(AND(B1470+1&gt;'Calculation Sheet Crop 1'!$K$8,B1470&lt;'Calculation Sheet Crop 1'!$L$8+1),"Mid Season",IF(AND(B1470+1&gt;'Calculation Sheet Crop 1'!$K$9,B1470-1&lt;'Calculation Sheet Crop 1'!$L$9),"Late Season Stage",""))))</f>
        <v/>
      </c>
      <c r="D1470">
        <f>IF(MONTH(B1470)=1,'General Calculation'!$E$22,IF(MONTH(B1470)=2,'General Calculation'!$F$22,IF(MONTH(B1470)=3,'General Calculation'!$G$22,IF(MONTH(B1470)=4,'General Calculation'!$H$22,IF(MONTH(B1470)=5,'General Calculation'!$I$22,IF(MONTH(B1470)=6,'General Calculation'!$J$22,IF(MONTH(B1470)=7,'General Calculation'!$K$22,IF(MONTH(B1470)=8,'General Calculation'!$L$22,IF(MONTH(B1470)=9,'General Calculation'!$M$22,IF(MONTH(B1470)=10,'General Calculation'!$N$22,IF(MONTH(B1470)=11,'General Calculation'!$O$22,IF(MONTH(B1470)=12,'General Calculation'!$P$22,""))))))))))))</f>
        <v>5.07</v>
      </c>
      <c r="E1470" t="str">
        <f>IF(C1470="Initial Stage",'Calculation Sheet Crop 1'!$M$6,IF(C1470="Crop Development Phase",'Calculation Sheet Crop 1'!$M$7,IF(C1470="Mid Season",'Calculation Sheet Crop 1'!$M$8,IF(C1470="Late Season Stage",'Calculation Sheet Crop 1'!$M$9,""))))</f>
        <v/>
      </c>
      <c r="F1470">
        <f t="shared" si="287"/>
        <v>0</v>
      </c>
      <c r="P1470">
        <f t="shared" si="288"/>
        <v>0</v>
      </c>
      <c r="Q1470">
        <f t="shared" si="289"/>
        <v>0</v>
      </c>
      <c r="R1470">
        <f t="shared" si="290"/>
        <v>0</v>
      </c>
      <c r="S1470">
        <f t="shared" si="291"/>
        <v>0</v>
      </c>
      <c r="T1470">
        <f t="shared" si="292"/>
        <v>0</v>
      </c>
      <c r="U1470">
        <f t="shared" si="293"/>
        <v>0</v>
      </c>
      <c r="V1470">
        <f t="shared" si="294"/>
        <v>0</v>
      </c>
      <c r="W1470">
        <f t="shared" si="295"/>
        <v>0</v>
      </c>
      <c r="X1470">
        <f t="shared" si="296"/>
        <v>0</v>
      </c>
      <c r="Y1470">
        <f t="shared" si="297"/>
        <v>0</v>
      </c>
      <c r="Z1470">
        <f t="shared" si="298"/>
        <v>0</v>
      </c>
      <c r="AA1470">
        <f t="shared" si="299"/>
        <v>0</v>
      </c>
    </row>
    <row r="1471" spans="2:27">
      <c r="B1471" s="3">
        <v>44200</v>
      </c>
      <c r="C1471" t="str">
        <f>IF(AND(B1471&gt;='Calculation Sheet Crop 1'!$K$6,B1471&lt;='Calculation Sheet Crop 1'!$L$6),"Initial Stage",IF(AND(B1471+1&gt;'Calculation Sheet Crop 1'!$K$7,B1471&lt;='Calculation Sheet Crop 1'!$L$7),"Crop Development Phase",IF(AND(B1471+1&gt;'Calculation Sheet Crop 1'!$K$8,B1471&lt;'Calculation Sheet Crop 1'!$L$8+1),"Mid Season",IF(AND(B1471+1&gt;'Calculation Sheet Crop 1'!$K$9,B1471-1&lt;'Calculation Sheet Crop 1'!$L$9),"Late Season Stage",""))))</f>
        <v/>
      </c>
      <c r="D1471">
        <f>IF(MONTH(B1471)=1,'General Calculation'!$E$22,IF(MONTH(B1471)=2,'General Calculation'!$F$22,IF(MONTH(B1471)=3,'General Calculation'!$G$22,IF(MONTH(B1471)=4,'General Calculation'!$H$22,IF(MONTH(B1471)=5,'General Calculation'!$I$22,IF(MONTH(B1471)=6,'General Calculation'!$J$22,IF(MONTH(B1471)=7,'General Calculation'!$K$22,IF(MONTH(B1471)=8,'General Calculation'!$L$22,IF(MONTH(B1471)=9,'General Calculation'!$M$22,IF(MONTH(B1471)=10,'General Calculation'!$N$22,IF(MONTH(B1471)=11,'General Calculation'!$O$22,IF(MONTH(B1471)=12,'General Calculation'!$P$22,""))))))))))))</f>
        <v>5.07</v>
      </c>
      <c r="E1471" t="str">
        <f>IF(C1471="Initial Stage",'Calculation Sheet Crop 1'!$M$6,IF(C1471="Crop Development Phase",'Calculation Sheet Crop 1'!$M$7,IF(C1471="Mid Season",'Calculation Sheet Crop 1'!$M$8,IF(C1471="Late Season Stage",'Calculation Sheet Crop 1'!$M$9,""))))</f>
        <v/>
      </c>
      <c r="F1471">
        <f t="shared" si="287"/>
        <v>0</v>
      </c>
      <c r="P1471">
        <f t="shared" si="288"/>
        <v>0</v>
      </c>
      <c r="Q1471">
        <f t="shared" si="289"/>
        <v>0</v>
      </c>
      <c r="R1471">
        <f t="shared" si="290"/>
        <v>0</v>
      </c>
      <c r="S1471">
        <f t="shared" si="291"/>
        <v>0</v>
      </c>
      <c r="T1471">
        <f t="shared" si="292"/>
        <v>0</v>
      </c>
      <c r="U1471">
        <f t="shared" si="293"/>
        <v>0</v>
      </c>
      <c r="V1471">
        <f t="shared" si="294"/>
        <v>0</v>
      </c>
      <c r="W1471">
        <f t="shared" si="295"/>
        <v>0</v>
      </c>
      <c r="X1471">
        <f t="shared" si="296"/>
        <v>0</v>
      </c>
      <c r="Y1471">
        <f t="shared" si="297"/>
        <v>0</v>
      </c>
      <c r="Z1471">
        <f t="shared" si="298"/>
        <v>0</v>
      </c>
      <c r="AA1471">
        <f t="shared" si="299"/>
        <v>0</v>
      </c>
    </row>
    <row r="1472" spans="2:27">
      <c r="B1472" s="3">
        <v>44201</v>
      </c>
      <c r="C1472" t="str">
        <f>IF(AND(B1472&gt;='Calculation Sheet Crop 1'!$K$6,B1472&lt;='Calculation Sheet Crop 1'!$L$6),"Initial Stage",IF(AND(B1472+1&gt;'Calculation Sheet Crop 1'!$K$7,B1472&lt;='Calculation Sheet Crop 1'!$L$7),"Crop Development Phase",IF(AND(B1472+1&gt;'Calculation Sheet Crop 1'!$K$8,B1472&lt;'Calculation Sheet Crop 1'!$L$8+1),"Mid Season",IF(AND(B1472+1&gt;'Calculation Sheet Crop 1'!$K$9,B1472-1&lt;'Calculation Sheet Crop 1'!$L$9),"Late Season Stage",""))))</f>
        <v/>
      </c>
      <c r="D1472">
        <f>IF(MONTH(B1472)=1,'General Calculation'!$E$22,IF(MONTH(B1472)=2,'General Calculation'!$F$22,IF(MONTH(B1472)=3,'General Calculation'!$G$22,IF(MONTH(B1472)=4,'General Calculation'!$H$22,IF(MONTH(B1472)=5,'General Calculation'!$I$22,IF(MONTH(B1472)=6,'General Calculation'!$J$22,IF(MONTH(B1472)=7,'General Calculation'!$K$22,IF(MONTH(B1472)=8,'General Calculation'!$L$22,IF(MONTH(B1472)=9,'General Calculation'!$M$22,IF(MONTH(B1472)=10,'General Calculation'!$N$22,IF(MONTH(B1472)=11,'General Calculation'!$O$22,IF(MONTH(B1472)=12,'General Calculation'!$P$22,""))))))))))))</f>
        <v>5.07</v>
      </c>
      <c r="E1472" t="str">
        <f>IF(C1472="Initial Stage",'Calculation Sheet Crop 1'!$M$6,IF(C1472="Crop Development Phase",'Calculation Sheet Crop 1'!$M$7,IF(C1472="Mid Season",'Calculation Sheet Crop 1'!$M$8,IF(C1472="Late Season Stage",'Calculation Sheet Crop 1'!$M$9,""))))</f>
        <v/>
      </c>
      <c r="F1472">
        <f t="shared" si="287"/>
        <v>0</v>
      </c>
      <c r="P1472">
        <f t="shared" si="288"/>
        <v>0</v>
      </c>
      <c r="Q1472">
        <f t="shared" si="289"/>
        <v>0</v>
      </c>
      <c r="R1472">
        <f t="shared" si="290"/>
        <v>0</v>
      </c>
      <c r="S1472">
        <f t="shared" si="291"/>
        <v>0</v>
      </c>
      <c r="T1472">
        <f t="shared" si="292"/>
        <v>0</v>
      </c>
      <c r="U1472">
        <f t="shared" si="293"/>
        <v>0</v>
      </c>
      <c r="V1472">
        <f t="shared" si="294"/>
        <v>0</v>
      </c>
      <c r="W1472">
        <f t="shared" si="295"/>
        <v>0</v>
      </c>
      <c r="X1472">
        <f t="shared" si="296"/>
        <v>0</v>
      </c>
      <c r="Y1472">
        <f t="shared" si="297"/>
        <v>0</v>
      </c>
      <c r="Z1472">
        <f t="shared" si="298"/>
        <v>0</v>
      </c>
      <c r="AA1472">
        <f t="shared" si="299"/>
        <v>0</v>
      </c>
    </row>
    <row r="1473" spans="2:27">
      <c r="B1473" s="3">
        <v>44202</v>
      </c>
      <c r="C1473" t="str">
        <f>IF(AND(B1473&gt;='Calculation Sheet Crop 1'!$K$6,B1473&lt;='Calculation Sheet Crop 1'!$L$6),"Initial Stage",IF(AND(B1473+1&gt;'Calculation Sheet Crop 1'!$K$7,B1473&lt;='Calculation Sheet Crop 1'!$L$7),"Crop Development Phase",IF(AND(B1473+1&gt;'Calculation Sheet Crop 1'!$K$8,B1473&lt;'Calculation Sheet Crop 1'!$L$8+1),"Mid Season",IF(AND(B1473+1&gt;'Calculation Sheet Crop 1'!$K$9,B1473-1&lt;'Calculation Sheet Crop 1'!$L$9),"Late Season Stage",""))))</f>
        <v/>
      </c>
      <c r="D1473">
        <f>IF(MONTH(B1473)=1,'General Calculation'!$E$22,IF(MONTH(B1473)=2,'General Calculation'!$F$22,IF(MONTH(B1473)=3,'General Calculation'!$G$22,IF(MONTH(B1473)=4,'General Calculation'!$H$22,IF(MONTH(B1473)=5,'General Calculation'!$I$22,IF(MONTH(B1473)=6,'General Calculation'!$J$22,IF(MONTH(B1473)=7,'General Calculation'!$K$22,IF(MONTH(B1473)=8,'General Calculation'!$L$22,IF(MONTH(B1473)=9,'General Calculation'!$M$22,IF(MONTH(B1473)=10,'General Calculation'!$N$22,IF(MONTH(B1473)=11,'General Calculation'!$O$22,IF(MONTH(B1473)=12,'General Calculation'!$P$22,""))))))))))))</f>
        <v>5.07</v>
      </c>
      <c r="E1473" t="str">
        <f>IF(C1473="Initial Stage",'Calculation Sheet Crop 1'!$M$6,IF(C1473="Crop Development Phase",'Calculation Sheet Crop 1'!$M$7,IF(C1473="Mid Season",'Calculation Sheet Crop 1'!$M$8,IF(C1473="Late Season Stage",'Calculation Sheet Crop 1'!$M$9,""))))</f>
        <v/>
      </c>
      <c r="F1473">
        <f t="shared" si="287"/>
        <v>0</v>
      </c>
      <c r="P1473">
        <f t="shared" si="288"/>
        <v>0</v>
      </c>
      <c r="Q1473">
        <f t="shared" si="289"/>
        <v>0</v>
      </c>
      <c r="R1473">
        <f t="shared" si="290"/>
        <v>0</v>
      </c>
      <c r="S1473">
        <f t="shared" si="291"/>
        <v>0</v>
      </c>
      <c r="T1473">
        <f t="shared" si="292"/>
        <v>0</v>
      </c>
      <c r="U1473">
        <f t="shared" si="293"/>
        <v>0</v>
      </c>
      <c r="V1473">
        <f t="shared" si="294"/>
        <v>0</v>
      </c>
      <c r="W1473">
        <f t="shared" si="295"/>
        <v>0</v>
      </c>
      <c r="X1473">
        <f t="shared" si="296"/>
        <v>0</v>
      </c>
      <c r="Y1473">
        <f t="shared" si="297"/>
        <v>0</v>
      </c>
      <c r="Z1473">
        <f t="shared" si="298"/>
        <v>0</v>
      </c>
      <c r="AA1473">
        <f t="shared" si="299"/>
        <v>0</v>
      </c>
    </row>
    <row r="1474" spans="2:27">
      <c r="B1474" s="3">
        <v>44203</v>
      </c>
      <c r="C1474" t="str">
        <f>IF(AND(B1474&gt;='Calculation Sheet Crop 1'!$K$6,B1474&lt;='Calculation Sheet Crop 1'!$L$6),"Initial Stage",IF(AND(B1474+1&gt;'Calculation Sheet Crop 1'!$K$7,B1474&lt;='Calculation Sheet Crop 1'!$L$7),"Crop Development Phase",IF(AND(B1474+1&gt;'Calculation Sheet Crop 1'!$K$8,B1474&lt;'Calculation Sheet Crop 1'!$L$8+1),"Mid Season",IF(AND(B1474+1&gt;'Calculation Sheet Crop 1'!$K$9,B1474-1&lt;'Calculation Sheet Crop 1'!$L$9),"Late Season Stage",""))))</f>
        <v/>
      </c>
      <c r="D1474">
        <f>IF(MONTH(B1474)=1,'General Calculation'!$E$22,IF(MONTH(B1474)=2,'General Calculation'!$F$22,IF(MONTH(B1474)=3,'General Calculation'!$G$22,IF(MONTH(B1474)=4,'General Calculation'!$H$22,IF(MONTH(B1474)=5,'General Calculation'!$I$22,IF(MONTH(B1474)=6,'General Calculation'!$J$22,IF(MONTH(B1474)=7,'General Calculation'!$K$22,IF(MONTH(B1474)=8,'General Calculation'!$L$22,IF(MONTH(B1474)=9,'General Calculation'!$M$22,IF(MONTH(B1474)=10,'General Calculation'!$N$22,IF(MONTH(B1474)=11,'General Calculation'!$O$22,IF(MONTH(B1474)=12,'General Calculation'!$P$22,""))))))))))))</f>
        <v>5.07</v>
      </c>
      <c r="E1474" t="str">
        <f>IF(C1474="Initial Stage",'Calculation Sheet Crop 1'!$M$6,IF(C1474="Crop Development Phase",'Calculation Sheet Crop 1'!$M$7,IF(C1474="Mid Season",'Calculation Sheet Crop 1'!$M$8,IF(C1474="Late Season Stage",'Calculation Sheet Crop 1'!$M$9,""))))</f>
        <v/>
      </c>
      <c r="F1474">
        <f t="shared" si="287"/>
        <v>0</v>
      </c>
      <c r="P1474">
        <f t="shared" si="288"/>
        <v>0</v>
      </c>
      <c r="Q1474">
        <f t="shared" si="289"/>
        <v>0</v>
      </c>
      <c r="R1474">
        <f t="shared" si="290"/>
        <v>0</v>
      </c>
      <c r="S1474">
        <f t="shared" si="291"/>
        <v>0</v>
      </c>
      <c r="T1474">
        <f t="shared" si="292"/>
        <v>0</v>
      </c>
      <c r="U1474">
        <f t="shared" si="293"/>
        <v>0</v>
      </c>
      <c r="V1474">
        <f t="shared" si="294"/>
        <v>0</v>
      </c>
      <c r="W1474">
        <f t="shared" si="295"/>
        <v>0</v>
      </c>
      <c r="X1474">
        <f t="shared" si="296"/>
        <v>0</v>
      </c>
      <c r="Y1474">
        <f t="shared" si="297"/>
        <v>0</v>
      </c>
      <c r="Z1474">
        <f t="shared" si="298"/>
        <v>0</v>
      </c>
      <c r="AA1474">
        <f t="shared" si="299"/>
        <v>0</v>
      </c>
    </row>
    <row r="1475" spans="2:27">
      <c r="B1475" s="3">
        <v>44204</v>
      </c>
      <c r="C1475" t="str">
        <f>IF(AND(B1475&gt;='Calculation Sheet Crop 1'!$K$6,B1475&lt;='Calculation Sheet Crop 1'!$L$6),"Initial Stage",IF(AND(B1475+1&gt;'Calculation Sheet Crop 1'!$K$7,B1475&lt;='Calculation Sheet Crop 1'!$L$7),"Crop Development Phase",IF(AND(B1475+1&gt;'Calculation Sheet Crop 1'!$K$8,B1475&lt;'Calculation Sheet Crop 1'!$L$8+1),"Mid Season",IF(AND(B1475+1&gt;'Calculation Sheet Crop 1'!$K$9,B1475-1&lt;'Calculation Sheet Crop 1'!$L$9),"Late Season Stage",""))))</f>
        <v/>
      </c>
      <c r="D1475">
        <f>IF(MONTH(B1475)=1,'General Calculation'!$E$22,IF(MONTH(B1475)=2,'General Calculation'!$F$22,IF(MONTH(B1475)=3,'General Calculation'!$G$22,IF(MONTH(B1475)=4,'General Calculation'!$H$22,IF(MONTH(B1475)=5,'General Calculation'!$I$22,IF(MONTH(B1475)=6,'General Calculation'!$J$22,IF(MONTH(B1475)=7,'General Calculation'!$K$22,IF(MONTH(B1475)=8,'General Calculation'!$L$22,IF(MONTH(B1475)=9,'General Calculation'!$M$22,IF(MONTH(B1475)=10,'General Calculation'!$N$22,IF(MONTH(B1475)=11,'General Calculation'!$O$22,IF(MONTH(B1475)=12,'General Calculation'!$P$22,""))))))))))))</f>
        <v>5.07</v>
      </c>
      <c r="E1475" t="str">
        <f>IF(C1475="Initial Stage",'Calculation Sheet Crop 1'!$M$6,IF(C1475="Crop Development Phase",'Calculation Sheet Crop 1'!$M$7,IF(C1475="Mid Season",'Calculation Sheet Crop 1'!$M$8,IF(C1475="Late Season Stage",'Calculation Sheet Crop 1'!$M$9,""))))</f>
        <v/>
      </c>
      <c r="F1475">
        <f t="shared" si="287"/>
        <v>0</v>
      </c>
      <c r="P1475">
        <f t="shared" si="288"/>
        <v>0</v>
      </c>
      <c r="Q1475">
        <f t="shared" si="289"/>
        <v>0</v>
      </c>
      <c r="R1475">
        <f t="shared" si="290"/>
        <v>0</v>
      </c>
      <c r="S1475">
        <f t="shared" si="291"/>
        <v>0</v>
      </c>
      <c r="T1475">
        <f t="shared" si="292"/>
        <v>0</v>
      </c>
      <c r="U1475">
        <f t="shared" si="293"/>
        <v>0</v>
      </c>
      <c r="V1475">
        <f t="shared" si="294"/>
        <v>0</v>
      </c>
      <c r="W1475">
        <f t="shared" si="295"/>
        <v>0</v>
      </c>
      <c r="X1475">
        <f t="shared" si="296"/>
        <v>0</v>
      </c>
      <c r="Y1475">
        <f t="shared" si="297"/>
        <v>0</v>
      </c>
      <c r="Z1475">
        <f t="shared" si="298"/>
        <v>0</v>
      </c>
      <c r="AA1475">
        <f t="shared" si="299"/>
        <v>0</v>
      </c>
    </row>
    <row r="1476" spans="2:27">
      <c r="B1476" s="3">
        <v>44205</v>
      </c>
      <c r="C1476" t="str">
        <f>IF(AND(B1476&gt;='Calculation Sheet Crop 1'!$K$6,B1476&lt;='Calculation Sheet Crop 1'!$L$6),"Initial Stage",IF(AND(B1476+1&gt;'Calculation Sheet Crop 1'!$K$7,B1476&lt;='Calculation Sheet Crop 1'!$L$7),"Crop Development Phase",IF(AND(B1476+1&gt;'Calculation Sheet Crop 1'!$K$8,B1476&lt;'Calculation Sheet Crop 1'!$L$8+1),"Mid Season",IF(AND(B1476+1&gt;'Calculation Sheet Crop 1'!$K$9,B1476-1&lt;'Calculation Sheet Crop 1'!$L$9),"Late Season Stage",""))))</f>
        <v/>
      </c>
      <c r="D1476">
        <f>IF(MONTH(B1476)=1,'General Calculation'!$E$22,IF(MONTH(B1476)=2,'General Calculation'!$F$22,IF(MONTH(B1476)=3,'General Calculation'!$G$22,IF(MONTH(B1476)=4,'General Calculation'!$H$22,IF(MONTH(B1476)=5,'General Calculation'!$I$22,IF(MONTH(B1476)=6,'General Calculation'!$J$22,IF(MONTH(B1476)=7,'General Calculation'!$K$22,IF(MONTH(B1476)=8,'General Calculation'!$L$22,IF(MONTH(B1476)=9,'General Calculation'!$M$22,IF(MONTH(B1476)=10,'General Calculation'!$N$22,IF(MONTH(B1476)=11,'General Calculation'!$O$22,IF(MONTH(B1476)=12,'General Calculation'!$P$22,""))))))))))))</f>
        <v>5.07</v>
      </c>
      <c r="E1476" t="str">
        <f>IF(C1476="Initial Stage",'Calculation Sheet Crop 1'!$M$6,IF(C1476="Crop Development Phase",'Calculation Sheet Crop 1'!$M$7,IF(C1476="Mid Season",'Calculation Sheet Crop 1'!$M$8,IF(C1476="Late Season Stage",'Calculation Sheet Crop 1'!$M$9,""))))</f>
        <v/>
      </c>
      <c r="F1476">
        <f t="shared" si="287"/>
        <v>0</v>
      </c>
      <c r="P1476">
        <f t="shared" si="288"/>
        <v>0</v>
      </c>
      <c r="Q1476">
        <f t="shared" si="289"/>
        <v>0</v>
      </c>
      <c r="R1476">
        <f t="shared" si="290"/>
        <v>0</v>
      </c>
      <c r="S1476">
        <f t="shared" si="291"/>
        <v>0</v>
      </c>
      <c r="T1476">
        <f t="shared" si="292"/>
        <v>0</v>
      </c>
      <c r="U1476">
        <f t="shared" si="293"/>
        <v>0</v>
      </c>
      <c r="V1476">
        <f t="shared" si="294"/>
        <v>0</v>
      </c>
      <c r="W1476">
        <f t="shared" si="295"/>
        <v>0</v>
      </c>
      <c r="X1476">
        <f t="shared" si="296"/>
        <v>0</v>
      </c>
      <c r="Y1476">
        <f t="shared" si="297"/>
        <v>0</v>
      </c>
      <c r="Z1476">
        <f t="shared" si="298"/>
        <v>0</v>
      </c>
      <c r="AA1476">
        <f t="shared" si="299"/>
        <v>0</v>
      </c>
    </row>
    <row r="1477" spans="2:27">
      <c r="B1477" s="3">
        <v>44206</v>
      </c>
      <c r="C1477" t="str">
        <f>IF(AND(B1477&gt;='Calculation Sheet Crop 1'!$K$6,B1477&lt;='Calculation Sheet Crop 1'!$L$6),"Initial Stage",IF(AND(B1477+1&gt;'Calculation Sheet Crop 1'!$K$7,B1477&lt;='Calculation Sheet Crop 1'!$L$7),"Crop Development Phase",IF(AND(B1477+1&gt;'Calculation Sheet Crop 1'!$K$8,B1477&lt;'Calculation Sheet Crop 1'!$L$8+1),"Mid Season",IF(AND(B1477+1&gt;'Calculation Sheet Crop 1'!$K$9,B1477-1&lt;'Calculation Sheet Crop 1'!$L$9),"Late Season Stage",""))))</f>
        <v/>
      </c>
      <c r="D1477">
        <f>IF(MONTH(B1477)=1,'General Calculation'!$E$22,IF(MONTH(B1477)=2,'General Calculation'!$F$22,IF(MONTH(B1477)=3,'General Calculation'!$G$22,IF(MONTH(B1477)=4,'General Calculation'!$H$22,IF(MONTH(B1477)=5,'General Calculation'!$I$22,IF(MONTH(B1477)=6,'General Calculation'!$J$22,IF(MONTH(B1477)=7,'General Calculation'!$K$22,IF(MONTH(B1477)=8,'General Calculation'!$L$22,IF(MONTH(B1477)=9,'General Calculation'!$M$22,IF(MONTH(B1477)=10,'General Calculation'!$N$22,IF(MONTH(B1477)=11,'General Calculation'!$O$22,IF(MONTH(B1477)=12,'General Calculation'!$P$22,""))))))))))))</f>
        <v>5.07</v>
      </c>
      <c r="E1477" t="str">
        <f>IF(C1477="Initial Stage",'Calculation Sheet Crop 1'!$M$6,IF(C1477="Crop Development Phase",'Calculation Sheet Crop 1'!$M$7,IF(C1477="Mid Season",'Calculation Sheet Crop 1'!$M$8,IF(C1477="Late Season Stage",'Calculation Sheet Crop 1'!$M$9,""))))</f>
        <v/>
      </c>
      <c r="F1477">
        <f t="shared" si="287"/>
        <v>0</v>
      </c>
      <c r="P1477">
        <f t="shared" si="288"/>
        <v>0</v>
      </c>
      <c r="Q1477">
        <f t="shared" si="289"/>
        <v>0</v>
      </c>
      <c r="R1477">
        <f t="shared" si="290"/>
        <v>0</v>
      </c>
      <c r="S1477">
        <f t="shared" si="291"/>
        <v>0</v>
      </c>
      <c r="T1477">
        <f t="shared" si="292"/>
        <v>0</v>
      </c>
      <c r="U1477">
        <f t="shared" si="293"/>
        <v>0</v>
      </c>
      <c r="V1477">
        <f t="shared" si="294"/>
        <v>0</v>
      </c>
      <c r="W1477">
        <f t="shared" si="295"/>
        <v>0</v>
      </c>
      <c r="X1477">
        <f t="shared" si="296"/>
        <v>0</v>
      </c>
      <c r="Y1477">
        <f t="shared" si="297"/>
        <v>0</v>
      </c>
      <c r="Z1477">
        <f t="shared" si="298"/>
        <v>0</v>
      </c>
      <c r="AA1477">
        <f t="shared" si="299"/>
        <v>0</v>
      </c>
    </row>
    <row r="1478" spans="2:27">
      <c r="B1478" s="3">
        <v>44207</v>
      </c>
      <c r="C1478" t="str">
        <f>IF(AND(B1478&gt;='Calculation Sheet Crop 1'!$K$6,B1478&lt;='Calculation Sheet Crop 1'!$L$6),"Initial Stage",IF(AND(B1478+1&gt;'Calculation Sheet Crop 1'!$K$7,B1478&lt;='Calculation Sheet Crop 1'!$L$7),"Crop Development Phase",IF(AND(B1478+1&gt;'Calculation Sheet Crop 1'!$K$8,B1478&lt;'Calculation Sheet Crop 1'!$L$8+1),"Mid Season",IF(AND(B1478+1&gt;'Calculation Sheet Crop 1'!$K$9,B1478-1&lt;'Calculation Sheet Crop 1'!$L$9),"Late Season Stage",""))))</f>
        <v/>
      </c>
      <c r="D1478">
        <f>IF(MONTH(B1478)=1,'General Calculation'!$E$22,IF(MONTH(B1478)=2,'General Calculation'!$F$22,IF(MONTH(B1478)=3,'General Calculation'!$G$22,IF(MONTH(B1478)=4,'General Calculation'!$H$22,IF(MONTH(B1478)=5,'General Calculation'!$I$22,IF(MONTH(B1478)=6,'General Calculation'!$J$22,IF(MONTH(B1478)=7,'General Calculation'!$K$22,IF(MONTH(B1478)=8,'General Calculation'!$L$22,IF(MONTH(B1478)=9,'General Calculation'!$M$22,IF(MONTH(B1478)=10,'General Calculation'!$N$22,IF(MONTH(B1478)=11,'General Calculation'!$O$22,IF(MONTH(B1478)=12,'General Calculation'!$P$22,""))))))))))))</f>
        <v>5.07</v>
      </c>
      <c r="E1478" t="str">
        <f>IF(C1478="Initial Stage",'Calculation Sheet Crop 1'!$M$6,IF(C1478="Crop Development Phase",'Calculation Sheet Crop 1'!$M$7,IF(C1478="Mid Season",'Calculation Sheet Crop 1'!$M$8,IF(C1478="Late Season Stage",'Calculation Sheet Crop 1'!$M$9,""))))</f>
        <v/>
      </c>
      <c r="F1478">
        <f t="shared" si="287"/>
        <v>0</v>
      </c>
      <c r="P1478">
        <f t="shared" si="288"/>
        <v>0</v>
      </c>
      <c r="Q1478">
        <f t="shared" si="289"/>
        <v>0</v>
      </c>
      <c r="R1478">
        <f t="shared" si="290"/>
        <v>0</v>
      </c>
      <c r="S1478">
        <f t="shared" si="291"/>
        <v>0</v>
      </c>
      <c r="T1478">
        <f t="shared" si="292"/>
        <v>0</v>
      </c>
      <c r="U1478">
        <f t="shared" si="293"/>
        <v>0</v>
      </c>
      <c r="V1478">
        <f t="shared" si="294"/>
        <v>0</v>
      </c>
      <c r="W1478">
        <f t="shared" si="295"/>
        <v>0</v>
      </c>
      <c r="X1478">
        <f t="shared" si="296"/>
        <v>0</v>
      </c>
      <c r="Y1478">
        <f t="shared" si="297"/>
        <v>0</v>
      </c>
      <c r="Z1478">
        <f t="shared" si="298"/>
        <v>0</v>
      </c>
      <c r="AA1478">
        <f t="shared" si="299"/>
        <v>0</v>
      </c>
    </row>
    <row r="1479" spans="2:27">
      <c r="B1479" s="3">
        <v>44208</v>
      </c>
      <c r="C1479" t="str">
        <f>IF(AND(B1479&gt;='Calculation Sheet Crop 1'!$K$6,B1479&lt;='Calculation Sheet Crop 1'!$L$6),"Initial Stage",IF(AND(B1479+1&gt;'Calculation Sheet Crop 1'!$K$7,B1479&lt;='Calculation Sheet Crop 1'!$L$7),"Crop Development Phase",IF(AND(B1479+1&gt;'Calculation Sheet Crop 1'!$K$8,B1479&lt;'Calculation Sheet Crop 1'!$L$8+1),"Mid Season",IF(AND(B1479+1&gt;'Calculation Sheet Crop 1'!$K$9,B1479-1&lt;'Calculation Sheet Crop 1'!$L$9),"Late Season Stage",""))))</f>
        <v/>
      </c>
      <c r="D1479">
        <f>IF(MONTH(B1479)=1,'General Calculation'!$E$22,IF(MONTH(B1479)=2,'General Calculation'!$F$22,IF(MONTH(B1479)=3,'General Calculation'!$G$22,IF(MONTH(B1479)=4,'General Calculation'!$H$22,IF(MONTH(B1479)=5,'General Calculation'!$I$22,IF(MONTH(B1479)=6,'General Calculation'!$J$22,IF(MONTH(B1479)=7,'General Calculation'!$K$22,IF(MONTH(B1479)=8,'General Calculation'!$L$22,IF(MONTH(B1479)=9,'General Calculation'!$M$22,IF(MONTH(B1479)=10,'General Calculation'!$N$22,IF(MONTH(B1479)=11,'General Calculation'!$O$22,IF(MONTH(B1479)=12,'General Calculation'!$P$22,""))))))))))))</f>
        <v>5.07</v>
      </c>
      <c r="E1479" t="str">
        <f>IF(C1479="Initial Stage",'Calculation Sheet Crop 1'!$M$6,IF(C1479="Crop Development Phase",'Calculation Sheet Crop 1'!$M$7,IF(C1479="Mid Season",'Calculation Sheet Crop 1'!$M$8,IF(C1479="Late Season Stage",'Calculation Sheet Crop 1'!$M$9,""))))</f>
        <v/>
      </c>
      <c r="F1479">
        <f t="shared" si="287"/>
        <v>0</v>
      </c>
      <c r="P1479">
        <f t="shared" si="288"/>
        <v>0</v>
      </c>
      <c r="Q1479">
        <f t="shared" si="289"/>
        <v>0</v>
      </c>
      <c r="R1479">
        <f t="shared" si="290"/>
        <v>0</v>
      </c>
      <c r="S1479">
        <f t="shared" si="291"/>
        <v>0</v>
      </c>
      <c r="T1479">
        <f t="shared" si="292"/>
        <v>0</v>
      </c>
      <c r="U1479">
        <f t="shared" si="293"/>
        <v>0</v>
      </c>
      <c r="V1479">
        <f t="shared" si="294"/>
        <v>0</v>
      </c>
      <c r="W1479">
        <f t="shared" si="295"/>
        <v>0</v>
      </c>
      <c r="X1479">
        <f t="shared" si="296"/>
        <v>0</v>
      </c>
      <c r="Y1479">
        <f t="shared" si="297"/>
        <v>0</v>
      </c>
      <c r="Z1479">
        <f t="shared" si="298"/>
        <v>0</v>
      </c>
      <c r="AA1479">
        <f t="shared" si="299"/>
        <v>0</v>
      </c>
    </row>
    <row r="1480" spans="2:27">
      <c r="B1480" s="3">
        <v>44209</v>
      </c>
      <c r="C1480" t="str">
        <f>IF(AND(B1480&gt;='Calculation Sheet Crop 1'!$K$6,B1480&lt;='Calculation Sheet Crop 1'!$L$6),"Initial Stage",IF(AND(B1480+1&gt;'Calculation Sheet Crop 1'!$K$7,B1480&lt;='Calculation Sheet Crop 1'!$L$7),"Crop Development Phase",IF(AND(B1480+1&gt;'Calculation Sheet Crop 1'!$K$8,B1480&lt;'Calculation Sheet Crop 1'!$L$8+1),"Mid Season",IF(AND(B1480+1&gt;'Calculation Sheet Crop 1'!$K$9,B1480-1&lt;'Calculation Sheet Crop 1'!$L$9),"Late Season Stage",""))))</f>
        <v/>
      </c>
      <c r="D1480">
        <f>IF(MONTH(B1480)=1,'General Calculation'!$E$22,IF(MONTH(B1480)=2,'General Calculation'!$F$22,IF(MONTH(B1480)=3,'General Calculation'!$G$22,IF(MONTH(B1480)=4,'General Calculation'!$H$22,IF(MONTH(B1480)=5,'General Calculation'!$I$22,IF(MONTH(B1480)=6,'General Calculation'!$J$22,IF(MONTH(B1480)=7,'General Calculation'!$K$22,IF(MONTH(B1480)=8,'General Calculation'!$L$22,IF(MONTH(B1480)=9,'General Calculation'!$M$22,IF(MONTH(B1480)=10,'General Calculation'!$N$22,IF(MONTH(B1480)=11,'General Calculation'!$O$22,IF(MONTH(B1480)=12,'General Calculation'!$P$22,""))))))))))))</f>
        <v>5.07</v>
      </c>
      <c r="E1480" t="str">
        <f>IF(C1480="Initial Stage",'Calculation Sheet Crop 1'!$M$6,IF(C1480="Crop Development Phase",'Calculation Sheet Crop 1'!$M$7,IF(C1480="Mid Season",'Calculation Sheet Crop 1'!$M$8,IF(C1480="Late Season Stage",'Calculation Sheet Crop 1'!$M$9,""))))</f>
        <v/>
      </c>
      <c r="F1480">
        <f t="shared" ref="F1480:F1543" si="300">IFERROR((D1480*E1480),0)</f>
        <v>0</v>
      </c>
      <c r="P1480">
        <f t="shared" ref="P1480:P1543" si="301">IF(MONTH($B1480)=1,$F1480,0)</f>
        <v>0</v>
      </c>
      <c r="Q1480">
        <f t="shared" ref="Q1480:Q1543" si="302">IF(MONTH($B1480)=2,$F1480,0)</f>
        <v>0</v>
      </c>
      <c r="R1480">
        <f t="shared" ref="R1480:R1543" si="303">IF(MONTH($B1480)=3,$F1480,0)</f>
        <v>0</v>
      </c>
      <c r="S1480">
        <f t="shared" ref="S1480:S1543" si="304">IF(MONTH($B1480)=4,$F1480,0)</f>
        <v>0</v>
      </c>
      <c r="T1480">
        <f t="shared" ref="T1480:T1543" si="305">IF(MONTH($B1480)=5,$F1480,0)</f>
        <v>0</v>
      </c>
      <c r="U1480">
        <f t="shared" ref="U1480:U1543" si="306">IF(MONTH($B1480)=6,$F1480,0)</f>
        <v>0</v>
      </c>
      <c r="V1480">
        <f t="shared" ref="V1480:V1543" si="307">IF(MONTH($B1480)=7,$F1480,0)</f>
        <v>0</v>
      </c>
      <c r="W1480">
        <f t="shared" ref="W1480:W1543" si="308">IF(MONTH($B1480)=8,$F1480,0)</f>
        <v>0</v>
      </c>
      <c r="X1480">
        <f t="shared" ref="X1480:X1543" si="309">IF(MONTH($B1480)=9,$F1480,0)</f>
        <v>0</v>
      </c>
      <c r="Y1480">
        <f t="shared" ref="Y1480:Y1543" si="310">IF(MONTH($B1480)=10,$F1480,0)</f>
        <v>0</v>
      </c>
      <c r="Z1480">
        <f t="shared" ref="Z1480:Z1543" si="311">IF(MONTH($B1480)=11,$F1480,0)</f>
        <v>0</v>
      </c>
      <c r="AA1480">
        <f t="shared" ref="AA1480:AA1543" si="312">IF(MONTH($B1480)=12,$F1480,0)</f>
        <v>0</v>
      </c>
    </row>
    <row r="1481" spans="2:27">
      <c r="B1481" s="3">
        <v>44210</v>
      </c>
      <c r="C1481" t="str">
        <f>IF(AND(B1481&gt;='Calculation Sheet Crop 1'!$K$6,B1481&lt;='Calculation Sheet Crop 1'!$L$6),"Initial Stage",IF(AND(B1481+1&gt;'Calculation Sheet Crop 1'!$K$7,B1481&lt;='Calculation Sheet Crop 1'!$L$7),"Crop Development Phase",IF(AND(B1481+1&gt;'Calculation Sheet Crop 1'!$K$8,B1481&lt;'Calculation Sheet Crop 1'!$L$8+1),"Mid Season",IF(AND(B1481+1&gt;'Calculation Sheet Crop 1'!$K$9,B1481-1&lt;'Calculation Sheet Crop 1'!$L$9),"Late Season Stage",""))))</f>
        <v/>
      </c>
      <c r="D1481">
        <f>IF(MONTH(B1481)=1,'General Calculation'!$E$22,IF(MONTH(B1481)=2,'General Calculation'!$F$22,IF(MONTH(B1481)=3,'General Calculation'!$G$22,IF(MONTH(B1481)=4,'General Calculation'!$H$22,IF(MONTH(B1481)=5,'General Calculation'!$I$22,IF(MONTH(B1481)=6,'General Calculation'!$J$22,IF(MONTH(B1481)=7,'General Calculation'!$K$22,IF(MONTH(B1481)=8,'General Calculation'!$L$22,IF(MONTH(B1481)=9,'General Calculation'!$M$22,IF(MONTH(B1481)=10,'General Calculation'!$N$22,IF(MONTH(B1481)=11,'General Calculation'!$O$22,IF(MONTH(B1481)=12,'General Calculation'!$P$22,""))))))))))))</f>
        <v>5.07</v>
      </c>
      <c r="E1481" t="str">
        <f>IF(C1481="Initial Stage",'Calculation Sheet Crop 1'!$M$6,IF(C1481="Crop Development Phase",'Calculation Sheet Crop 1'!$M$7,IF(C1481="Mid Season",'Calculation Sheet Crop 1'!$M$8,IF(C1481="Late Season Stage",'Calculation Sheet Crop 1'!$M$9,""))))</f>
        <v/>
      </c>
      <c r="F1481">
        <f t="shared" si="300"/>
        <v>0</v>
      </c>
      <c r="P1481">
        <f t="shared" si="301"/>
        <v>0</v>
      </c>
      <c r="Q1481">
        <f t="shared" si="302"/>
        <v>0</v>
      </c>
      <c r="R1481">
        <f t="shared" si="303"/>
        <v>0</v>
      </c>
      <c r="S1481">
        <f t="shared" si="304"/>
        <v>0</v>
      </c>
      <c r="T1481">
        <f t="shared" si="305"/>
        <v>0</v>
      </c>
      <c r="U1481">
        <f t="shared" si="306"/>
        <v>0</v>
      </c>
      <c r="V1481">
        <f t="shared" si="307"/>
        <v>0</v>
      </c>
      <c r="W1481">
        <f t="shared" si="308"/>
        <v>0</v>
      </c>
      <c r="X1481">
        <f t="shared" si="309"/>
        <v>0</v>
      </c>
      <c r="Y1481">
        <f t="shared" si="310"/>
        <v>0</v>
      </c>
      <c r="Z1481">
        <f t="shared" si="311"/>
        <v>0</v>
      </c>
      <c r="AA1481">
        <f t="shared" si="312"/>
        <v>0</v>
      </c>
    </row>
    <row r="1482" spans="2:27">
      <c r="B1482" s="3">
        <v>44211</v>
      </c>
      <c r="C1482" t="str">
        <f>IF(AND(B1482&gt;='Calculation Sheet Crop 1'!$K$6,B1482&lt;='Calculation Sheet Crop 1'!$L$6),"Initial Stage",IF(AND(B1482+1&gt;'Calculation Sheet Crop 1'!$K$7,B1482&lt;='Calculation Sheet Crop 1'!$L$7),"Crop Development Phase",IF(AND(B1482+1&gt;'Calculation Sheet Crop 1'!$K$8,B1482&lt;'Calculation Sheet Crop 1'!$L$8+1),"Mid Season",IF(AND(B1482+1&gt;'Calculation Sheet Crop 1'!$K$9,B1482-1&lt;'Calculation Sheet Crop 1'!$L$9),"Late Season Stage",""))))</f>
        <v/>
      </c>
      <c r="D1482">
        <f>IF(MONTH(B1482)=1,'General Calculation'!$E$22,IF(MONTH(B1482)=2,'General Calculation'!$F$22,IF(MONTH(B1482)=3,'General Calculation'!$G$22,IF(MONTH(B1482)=4,'General Calculation'!$H$22,IF(MONTH(B1482)=5,'General Calculation'!$I$22,IF(MONTH(B1482)=6,'General Calculation'!$J$22,IF(MONTH(B1482)=7,'General Calculation'!$K$22,IF(MONTH(B1482)=8,'General Calculation'!$L$22,IF(MONTH(B1482)=9,'General Calculation'!$M$22,IF(MONTH(B1482)=10,'General Calculation'!$N$22,IF(MONTH(B1482)=11,'General Calculation'!$O$22,IF(MONTH(B1482)=12,'General Calculation'!$P$22,""))))))))))))</f>
        <v>5.07</v>
      </c>
      <c r="E1482" t="str">
        <f>IF(C1482="Initial Stage",'Calculation Sheet Crop 1'!$M$6,IF(C1482="Crop Development Phase",'Calculation Sheet Crop 1'!$M$7,IF(C1482="Mid Season",'Calculation Sheet Crop 1'!$M$8,IF(C1482="Late Season Stage",'Calculation Sheet Crop 1'!$M$9,""))))</f>
        <v/>
      </c>
      <c r="F1482">
        <f t="shared" si="300"/>
        <v>0</v>
      </c>
      <c r="P1482">
        <f t="shared" si="301"/>
        <v>0</v>
      </c>
      <c r="Q1482">
        <f t="shared" si="302"/>
        <v>0</v>
      </c>
      <c r="R1482">
        <f t="shared" si="303"/>
        <v>0</v>
      </c>
      <c r="S1482">
        <f t="shared" si="304"/>
        <v>0</v>
      </c>
      <c r="T1482">
        <f t="shared" si="305"/>
        <v>0</v>
      </c>
      <c r="U1482">
        <f t="shared" si="306"/>
        <v>0</v>
      </c>
      <c r="V1482">
        <f t="shared" si="307"/>
        <v>0</v>
      </c>
      <c r="W1482">
        <f t="shared" si="308"/>
        <v>0</v>
      </c>
      <c r="X1482">
        <f t="shared" si="309"/>
        <v>0</v>
      </c>
      <c r="Y1482">
        <f t="shared" si="310"/>
        <v>0</v>
      </c>
      <c r="Z1482">
        <f t="shared" si="311"/>
        <v>0</v>
      </c>
      <c r="AA1482">
        <f t="shared" si="312"/>
        <v>0</v>
      </c>
    </row>
    <row r="1483" spans="2:27">
      <c r="B1483" s="3">
        <v>44212</v>
      </c>
      <c r="C1483" t="str">
        <f>IF(AND(B1483&gt;='Calculation Sheet Crop 1'!$K$6,B1483&lt;='Calculation Sheet Crop 1'!$L$6),"Initial Stage",IF(AND(B1483+1&gt;'Calculation Sheet Crop 1'!$K$7,B1483&lt;='Calculation Sheet Crop 1'!$L$7),"Crop Development Phase",IF(AND(B1483+1&gt;'Calculation Sheet Crop 1'!$K$8,B1483&lt;'Calculation Sheet Crop 1'!$L$8+1),"Mid Season",IF(AND(B1483+1&gt;'Calculation Sheet Crop 1'!$K$9,B1483-1&lt;'Calculation Sheet Crop 1'!$L$9),"Late Season Stage",""))))</f>
        <v/>
      </c>
      <c r="D1483">
        <f>IF(MONTH(B1483)=1,'General Calculation'!$E$22,IF(MONTH(B1483)=2,'General Calculation'!$F$22,IF(MONTH(B1483)=3,'General Calculation'!$G$22,IF(MONTH(B1483)=4,'General Calculation'!$H$22,IF(MONTH(B1483)=5,'General Calculation'!$I$22,IF(MONTH(B1483)=6,'General Calculation'!$J$22,IF(MONTH(B1483)=7,'General Calculation'!$K$22,IF(MONTH(B1483)=8,'General Calculation'!$L$22,IF(MONTH(B1483)=9,'General Calculation'!$M$22,IF(MONTH(B1483)=10,'General Calculation'!$N$22,IF(MONTH(B1483)=11,'General Calculation'!$O$22,IF(MONTH(B1483)=12,'General Calculation'!$P$22,""))))))))))))</f>
        <v>5.07</v>
      </c>
      <c r="E1483" t="str">
        <f>IF(C1483="Initial Stage",'Calculation Sheet Crop 1'!$M$6,IF(C1483="Crop Development Phase",'Calculation Sheet Crop 1'!$M$7,IF(C1483="Mid Season",'Calculation Sheet Crop 1'!$M$8,IF(C1483="Late Season Stage",'Calculation Sheet Crop 1'!$M$9,""))))</f>
        <v/>
      </c>
      <c r="F1483">
        <f t="shared" si="300"/>
        <v>0</v>
      </c>
      <c r="P1483">
        <f t="shared" si="301"/>
        <v>0</v>
      </c>
      <c r="Q1483">
        <f t="shared" si="302"/>
        <v>0</v>
      </c>
      <c r="R1483">
        <f t="shared" si="303"/>
        <v>0</v>
      </c>
      <c r="S1483">
        <f t="shared" si="304"/>
        <v>0</v>
      </c>
      <c r="T1483">
        <f t="shared" si="305"/>
        <v>0</v>
      </c>
      <c r="U1483">
        <f t="shared" si="306"/>
        <v>0</v>
      </c>
      <c r="V1483">
        <f t="shared" si="307"/>
        <v>0</v>
      </c>
      <c r="W1483">
        <f t="shared" si="308"/>
        <v>0</v>
      </c>
      <c r="X1483">
        <f t="shared" si="309"/>
        <v>0</v>
      </c>
      <c r="Y1483">
        <f t="shared" si="310"/>
        <v>0</v>
      </c>
      <c r="Z1483">
        <f t="shared" si="311"/>
        <v>0</v>
      </c>
      <c r="AA1483">
        <f t="shared" si="312"/>
        <v>0</v>
      </c>
    </row>
    <row r="1484" spans="2:27">
      <c r="B1484" s="3">
        <v>44213</v>
      </c>
      <c r="C1484" t="str">
        <f>IF(AND(B1484&gt;='Calculation Sheet Crop 1'!$K$6,B1484&lt;='Calculation Sheet Crop 1'!$L$6),"Initial Stage",IF(AND(B1484+1&gt;'Calculation Sheet Crop 1'!$K$7,B1484&lt;='Calculation Sheet Crop 1'!$L$7),"Crop Development Phase",IF(AND(B1484+1&gt;'Calculation Sheet Crop 1'!$K$8,B1484&lt;'Calculation Sheet Crop 1'!$L$8+1),"Mid Season",IF(AND(B1484+1&gt;'Calculation Sheet Crop 1'!$K$9,B1484-1&lt;'Calculation Sheet Crop 1'!$L$9),"Late Season Stage",""))))</f>
        <v/>
      </c>
      <c r="D1484">
        <f>IF(MONTH(B1484)=1,'General Calculation'!$E$22,IF(MONTH(B1484)=2,'General Calculation'!$F$22,IF(MONTH(B1484)=3,'General Calculation'!$G$22,IF(MONTH(B1484)=4,'General Calculation'!$H$22,IF(MONTH(B1484)=5,'General Calculation'!$I$22,IF(MONTH(B1484)=6,'General Calculation'!$J$22,IF(MONTH(B1484)=7,'General Calculation'!$K$22,IF(MONTH(B1484)=8,'General Calculation'!$L$22,IF(MONTH(B1484)=9,'General Calculation'!$M$22,IF(MONTH(B1484)=10,'General Calculation'!$N$22,IF(MONTH(B1484)=11,'General Calculation'!$O$22,IF(MONTH(B1484)=12,'General Calculation'!$P$22,""))))))))))))</f>
        <v>5.07</v>
      </c>
      <c r="E1484" t="str">
        <f>IF(C1484="Initial Stage",'Calculation Sheet Crop 1'!$M$6,IF(C1484="Crop Development Phase",'Calculation Sheet Crop 1'!$M$7,IF(C1484="Mid Season",'Calculation Sheet Crop 1'!$M$8,IF(C1484="Late Season Stage",'Calculation Sheet Crop 1'!$M$9,""))))</f>
        <v/>
      </c>
      <c r="F1484">
        <f t="shared" si="300"/>
        <v>0</v>
      </c>
      <c r="P1484">
        <f t="shared" si="301"/>
        <v>0</v>
      </c>
      <c r="Q1484">
        <f t="shared" si="302"/>
        <v>0</v>
      </c>
      <c r="R1484">
        <f t="shared" si="303"/>
        <v>0</v>
      </c>
      <c r="S1484">
        <f t="shared" si="304"/>
        <v>0</v>
      </c>
      <c r="T1484">
        <f t="shared" si="305"/>
        <v>0</v>
      </c>
      <c r="U1484">
        <f t="shared" si="306"/>
        <v>0</v>
      </c>
      <c r="V1484">
        <f t="shared" si="307"/>
        <v>0</v>
      </c>
      <c r="W1484">
        <f t="shared" si="308"/>
        <v>0</v>
      </c>
      <c r="X1484">
        <f t="shared" si="309"/>
        <v>0</v>
      </c>
      <c r="Y1484">
        <f t="shared" si="310"/>
        <v>0</v>
      </c>
      <c r="Z1484">
        <f t="shared" si="311"/>
        <v>0</v>
      </c>
      <c r="AA1484">
        <f t="shared" si="312"/>
        <v>0</v>
      </c>
    </row>
    <row r="1485" spans="2:27">
      <c r="B1485" s="3">
        <v>44214</v>
      </c>
      <c r="C1485" t="str">
        <f>IF(AND(B1485&gt;='Calculation Sheet Crop 1'!$K$6,B1485&lt;='Calculation Sheet Crop 1'!$L$6),"Initial Stage",IF(AND(B1485+1&gt;'Calculation Sheet Crop 1'!$K$7,B1485&lt;='Calculation Sheet Crop 1'!$L$7),"Crop Development Phase",IF(AND(B1485+1&gt;'Calculation Sheet Crop 1'!$K$8,B1485&lt;'Calculation Sheet Crop 1'!$L$8+1),"Mid Season",IF(AND(B1485+1&gt;'Calculation Sheet Crop 1'!$K$9,B1485-1&lt;'Calculation Sheet Crop 1'!$L$9),"Late Season Stage",""))))</f>
        <v/>
      </c>
      <c r="D1485">
        <f>IF(MONTH(B1485)=1,'General Calculation'!$E$22,IF(MONTH(B1485)=2,'General Calculation'!$F$22,IF(MONTH(B1485)=3,'General Calculation'!$G$22,IF(MONTH(B1485)=4,'General Calculation'!$H$22,IF(MONTH(B1485)=5,'General Calculation'!$I$22,IF(MONTH(B1485)=6,'General Calculation'!$J$22,IF(MONTH(B1485)=7,'General Calculation'!$K$22,IF(MONTH(B1485)=8,'General Calculation'!$L$22,IF(MONTH(B1485)=9,'General Calculation'!$M$22,IF(MONTH(B1485)=10,'General Calculation'!$N$22,IF(MONTH(B1485)=11,'General Calculation'!$O$22,IF(MONTH(B1485)=12,'General Calculation'!$P$22,""))))))))))))</f>
        <v>5.07</v>
      </c>
      <c r="E1485" t="str">
        <f>IF(C1485="Initial Stage",'Calculation Sheet Crop 1'!$M$6,IF(C1485="Crop Development Phase",'Calculation Sheet Crop 1'!$M$7,IF(C1485="Mid Season",'Calculation Sheet Crop 1'!$M$8,IF(C1485="Late Season Stage",'Calculation Sheet Crop 1'!$M$9,""))))</f>
        <v/>
      </c>
      <c r="F1485">
        <f t="shared" si="300"/>
        <v>0</v>
      </c>
      <c r="P1485">
        <f t="shared" si="301"/>
        <v>0</v>
      </c>
      <c r="Q1485">
        <f t="shared" si="302"/>
        <v>0</v>
      </c>
      <c r="R1485">
        <f t="shared" si="303"/>
        <v>0</v>
      </c>
      <c r="S1485">
        <f t="shared" si="304"/>
        <v>0</v>
      </c>
      <c r="T1485">
        <f t="shared" si="305"/>
        <v>0</v>
      </c>
      <c r="U1485">
        <f t="shared" si="306"/>
        <v>0</v>
      </c>
      <c r="V1485">
        <f t="shared" si="307"/>
        <v>0</v>
      </c>
      <c r="W1485">
        <f t="shared" si="308"/>
        <v>0</v>
      </c>
      <c r="X1485">
        <f t="shared" si="309"/>
        <v>0</v>
      </c>
      <c r="Y1485">
        <f t="shared" si="310"/>
        <v>0</v>
      </c>
      <c r="Z1485">
        <f t="shared" si="311"/>
        <v>0</v>
      </c>
      <c r="AA1485">
        <f t="shared" si="312"/>
        <v>0</v>
      </c>
    </row>
    <row r="1486" spans="2:27">
      <c r="B1486" s="3">
        <v>44215</v>
      </c>
      <c r="C1486" t="str">
        <f>IF(AND(B1486&gt;='Calculation Sheet Crop 1'!$K$6,B1486&lt;='Calculation Sheet Crop 1'!$L$6),"Initial Stage",IF(AND(B1486+1&gt;'Calculation Sheet Crop 1'!$K$7,B1486&lt;='Calculation Sheet Crop 1'!$L$7),"Crop Development Phase",IF(AND(B1486+1&gt;'Calculation Sheet Crop 1'!$K$8,B1486&lt;'Calculation Sheet Crop 1'!$L$8+1),"Mid Season",IF(AND(B1486+1&gt;'Calculation Sheet Crop 1'!$K$9,B1486-1&lt;'Calculation Sheet Crop 1'!$L$9),"Late Season Stage",""))))</f>
        <v/>
      </c>
      <c r="D1486">
        <f>IF(MONTH(B1486)=1,'General Calculation'!$E$22,IF(MONTH(B1486)=2,'General Calculation'!$F$22,IF(MONTH(B1486)=3,'General Calculation'!$G$22,IF(MONTH(B1486)=4,'General Calculation'!$H$22,IF(MONTH(B1486)=5,'General Calculation'!$I$22,IF(MONTH(B1486)=6,'General Calculation'!$J$22,IF(MONTH(B1486)=7,'General Calculation'!$K$22,IF(MONTH(B1486)=8,'General Calculation'!$L$22,IF(MONTH(B1486)=9,'General Calculation'!$M$22,IF(MONTH(B1486)=10,'General Calculation'!$N$22,IF(MONTH(B1486)=11,'General Calculation'!$O$22,IF(MONTH(B1486)=12,'General Calculation'!$P$22,""))))))))))))</f>
        <v>5.07</v>
      </c>
      <c r="E1486" t="str">
        <f>IF(C1486="Initial Stage",'Calculation Sheet Crop 1'!$M$6,IF(C1486="Crop Development Phase",'Calculation Sheet Crop 1'!$M$7,IF(C1486="Mid Season",'Calculation Sheet Crop 1'!$M$8,IF(C1486="Late Season Stage",'Calculation Sheet Crop 1'!$M$9,""))))</f>
        <v/>
      </c>
      <c r="F1486">
        <f t="shared" si="300"/>
        <v>0</v>
      </c>
      <c r="P1486">
        <f t="shared" si="301"/>
        <v>0</v>
      </c>
      <c r="Q1486">
        <f t="shared" si="302"/>
        <v>0</v>
      </c>
      <c r="R1486">
        <f t="shared" si="303"/>
        <v>0</v>
      </c>
      <c r="S1486">
        <f t="shared" si="304"/>
        <v>0</v>
      </c>
      <c r="T1486">
        <f t="shared" si="305"/>
        <v>0</v>
      </c>
      <c r="U1486">
        <f t="shared" si="306"/>
        <v>0</v>
      </c>
      <c r="V1486">
        <f t="shared" si="307"/>
        <v>0</v>
      </c>
      <c r="W1486">
        <f t="shared" si="308"/>
        <v>0</v>
      </c>
      <c r="X1486">
        <f t="shared" si="309"/>
        <v>0</v>
      </c>
      <c r="Y1486">
        <f t="shared" si="310"/>
        <v>0</v>
      </c>
      <c r="Z1486">
        <f t="shared" si="311"/>
        <v>0</v>
      </c>
      <c r="AA1486">
        <f t="shared" si="312"/>
        <v>0</v>
      </c>
    </row>
    <row r="1487" spans="2:27">
      <c r="B1487" s="3">
        <v>44216</v>
      </c>
      <c r="C1487" t="str">
        <f>IF(AND(B1487&gt;='Calculation Sheet Crop 1'!$K$6,B1487&lt;='Calculation Sheet Crop 1'!$L$6),"Initial Stage",IF(AND(B1487+1&gt;'Calculation Sheet Crop 1'!$K$7,B1487&lt;='Calculation Sheet Crop 1'!$L$7),"Crop Development Phase",IF(AND(B1487+1&gt;'Calculation Sheet Crop 1'!$K$8,B1487&lt;'Calculation Sheet Crop 1'!$L$8+1),"Mid Season",IF(AND(B1487+1&gt;'Calculation Sheet Crop 1'!$K$9,B1487-1&lt;'Calculation Sheet Crop 1'!$L$9),"Late Season Stage",""))))</f>
        <v/>
      </c>
      <c r="D1487">
        <f>IF(MONTH(B1487)=1,'General Calculation'!$E$22,IF(MONTH(B1487)=2,'General Calculation'!$F$22,IF(MONTH(B1487)=3,'General Calculation'!$G$22,IF(MONTH(B1487)=4,'General Calculation'!$H$22,IF(MONTH(B1487)=5,'General Calculation'!$I$22,IF(MONTH(B1487)=6,'General Calculation'!$J$22,IF(MONTH(B1487)=7,'General Calculation'!$K$22,IF(MONTH(B1487)=8,'General Calculation'!$L$22,IF(MONTH(B1487)=9,'General Calculation'!$M$22,IF(MONTH(B1487)=10,'General Calculation'!$N$22,IF(MONTH(B1487)=11,'General Calculation'!$O$22,IF(MONTH(B1487)=12,'General Calculation'!$P$22,""))))))))))))</f>
        <v>5.07</v>
      </c>
      <c r="E1487" t="str">
        <f>IF(C1487="Initial Stage",'Calculation Sheet Crop 1'!$M$6,IF(C1487="Crop Development Phase",'Calculation Sheet Crop 1'!$M$7,IF(C1487="Mid Season",'Calculation Sheet Crop 1'!$M$8,IF(C1487="Late Season Stage",'Calculation Sheet Crop 1'!$M$9,""))))</f>
        <v/>
      </c>
      <c r="F1487">
        <f t="shared" si="300"/>
        <v>0</v>
      </c>
      <c r="P1487">
        <f t="shared" si="301"/>
        <v>0</v>
      </c>
      <c r="Q1487">
        <f t="shared" si="302"/>
        <v>0</v>
      </c>
      <c r="R1487">
        <f t="shared" si="303"/>
        <v>0</v>
      </c>
      <c r="S1487">
        <f t="shared" si="304"/>
        <v>0</v>
      </c>
      <c r="T1487">
        <f t="shared" si="305"/>
        <v>0</v>
      </c>
      <c r="U1487">
        <f t="shared" si="306"/>
        <v>0</v>
      </c>
      <c r="V1487">
        <f t="shared" si="307"/>
        <v>0</v>
      </c>
      <c r="W1487">
        <f t="shared" si="308"/>
        <v>0</v>
      </c>
      <c r="X1487">
        <f t="shared" si="309"/>
        <v>0</v>
      </c>
      <c r="Y1487">
        <f t="shared" si="310"/>
        <v>0</v>
      </c>
      <c r="Z1487">
        <f t="shared" si="311"/>
        <v>0</v>
      </c>
      <c r="AA1487">
        <f t="shared" si="312"/>
        <v>0</v>
      </c>
    </row>
    <row r="1488" spans="2:27">
      <c r="B1488" s="3">
        <v>44217</v>
      </c>
      <c r="C1488" t="str">
        <f>IF(AND(B1488&gt;='Calculation Sheet Crop 1'!$K$6,B1488&lt;='Calculation Sheet Crop 1'!$L$6),"Initial Stage",IF(AND(B1488+1&gt;'Calculation Sheet Crop 1'!$K$7,B1488&lt;='Calculation Sheet Crop 1'!$L$7),"Crop Development Phase",IF(AND(B1488+1&gt;'Calculation Sheet Crop 1'!$K$8,B1488&lt;'Calculation Sheet Crop 1'!$L$8+1),"Mid Season",IF(AND(B1488+1&gt;'Calculation Sheet Crop 1'!$K$9,B1488-1&lt;'Calculation Sheet Crop 1'!$L$9),"Late Season Stage",""))))</f>
        <v/>
      </c>
      <c r="D1488">
        <f>IF(MONTH(B1488)=1,'General Calculation'!$E$22,IF(MONTH(B1488)=2,'General Calculation'!$F$22,IF(MONTH(B1488)=3,'General Calculation'!$G$22,IF(MONTH(B1488)=4,'General Calculation'!$H$22,IF(MONTH(B1488)=5,'General Calculation'!$I$22,IF(MONTH(B1488)=6,'General Calculation'!$J$22,IF(MONTH(B1488)=7,'General Calculation'!$K$22,IF(MONTH(B1488)=8,'General Calculation'!$L$22,IF(MONTH(B1488)=9,'General Calculation'!$M$22,IF(MONTH(B1488)=10,'General Calculation'!$N$22,IF(MONTH(B1488)=11,'General Calculation'!$O$22,IF(MONTH(B1488)=12,'General Calculation'!$P$22,""))))))))))))</f>
        <v>5.07</v>
      </c>
      <c r="E1488" t="str">
        <f>IF(C1488="Initial Stage",'Calculation Sheet Crop 1'!$M$6,IF(C1488="Crop Development Phase",'Calculation Sheet Crop 1'!$M$7,IF(C1488="Mid Season",'Calculation Sheet Crop 1'!$M$8,IF(C1488="Late Season Stage",'Calculation Sheet Crop 1'!$M$9,""))))</f>
        <v/>
      </c>
      <c r="F1488">
        <f t="shared" si="300"/>
        <v>0</v>
      </c>
      <c r="P1488">
        <f t="shared" si="301"/>
        <v>0</v>
      </c>
      <c r="Q1488">
        <f t="shared" si="302"/>
        <v>0</v>
      </c>
      <c r="R1488">
        <f t="shared" si="303"/>
        <v>0</v>
      </c>
      <c r="S1488">
        <f t="shared" si="304"/>
        <v>0</v>
      </c>
      <c r="T1488">
        <f t="shared" si="305"/>
        <v>0</v>
      </c>
      <c r="U1488">
        <f t="shared" si="306"/>
        <v>0</v>
      </c>
      <c r="V1488">
        <f t="shared" si="307"/>
        <v>0</v>
      </c>
      <c r="W1488">
        <f t="shared" si="308"/>
        <v>0</v>
      </c>
      <c r="X1488">
        <f t="shared" si="309"/>
        <v>0</v>
      </c>
      <c r="Y1488">
        <f t="shared" si="310"/>
        <v>0</v>
      </c>
      <c r="Z1488">
        <f t="shared" si="311"/>
        <v>0</v>
      </c>
      <c r="AA1488">
        <f t="shared" si="312"/>
        <v>0</v>
      </c>
    </row>
    <row r="1489" spans="2:27">
      <c r="B1489" s="3">
        <v>44218</v>
      </c>
      <c r="C1489" t="str">
        <f>IF(AND(B1489&gt;='Calculation Sheet Crop 1'!$K$6,B1489&lt;='Calculation Sheet Crop 1'!$L$6),"Initial Stage",IF(AND(B1489+1&gt;'Calculation Sheet Crop 1'!$K$7,B1489&lt;='Calculation Sheet Crop 1'!$L$7),"Crop Development Phase",IF(AND(B1489+1&gt;'Calculation Sheet Crop 1'!$K$8,B1489&lt;'Calculation Sheet Crop 1'!$L$8+1),"Mid Season",IF(AND(B1489+1&gt;'Calculation Sheet Crop 1'!$K$9,B1489-1&lt;'Calculation Sheet Crop 1'!$L$9),"Late Season Stage",""))))</f>
        <v/>
      </c>
      <c r="D1489">
        <f>IF(MONTH(B1489)=1,'General Calculation'!$E$22,IF(MONTH(B1489)=2,'General Calculation'!$F$22,IF(MONTH(B1489)=3,'General Calculation'!$G$22,IF(MONTH(B1489)=4,'General Calculation'!$H$22,IF(MONTH(B1489)=5,'General Calculation'!$I$22,IF(MONTH(B1489)=6,'General Calculation'!$J$22,IF(MONTH(B1489)=7,'General Calculation'!$K$22,IF(MONTH(B1489)=8,'General Calculation'!$L$22,IF(MONTH(B1489)=9,'General Calculation'!$M$22,IF(MONTH(B1489)=10,'General Calculation'!$N$22,IF(MONTH(B1489)=11,'General Calculation'!$O$22,IF(MONTH(B1489)=12,'General Calculation'!$P$22,""))))))))))))</f>
        <v>5.07</v>
      </c>
      <c r="E1489" t="str">
        <f>IF(C1489="Initial Stage",'Calculation Sheet Crop 1'!$M$6,IF(C1489="Crop Development Phase",'Calculation Sheet Crop 1'!$M$7,IF(C1489="Mid Season",'Calculation Sheet Crop 1'!$M$8,IF(C1489="Late Season Stage",'Calculation Sheet Crop 1'!$M$9,""))))</f>
        <v/>
      </c>
      <c r="F1489">
        <f t="shared" si="300"/>
        <v>0</v>
      </c>
      <c r="P1489">
        <f t="shared" si="301"/>
        <v>0</v>
      </c>
      <c r="Q1489">
        <f t="shared" si="302"/>
        <v>0</v>
      </c>
      <c r="R1489">
        <f t="shared" si="303"/>
        <v>0</v>
      </c>
      <c r="S1489">
        <f t="shared" si="304"/>
        <v>0</v>
      </c>
      <c r="T1489">
        <f t="shared" si="305"/>
        <v>0</v>
      </c>
      <c r="U1489">
        <f t="shared" si="306"/>
        <v>0</v>
      </c>
      <c r="V1489">
        <f t="shared" si="307"/>
        <v>0</v>
      </c>
      <c r="W1489">
        <f t="shared" si="308"/>
        <v>0</v>
      </c>
      <c r="X1489">
        <f t="shared" si="309"/>
        <v>0</v>
      </c>
      <c r="Y1489">
        <f t="shared" si="310"/>
        <v>0</v>
      </c>
      <c r="Z1489">
        <f t="shared" si="311"/>
        <v>0</v>
      </c>
      <c r="AA1489">
        <f t="shared" si="312"/>
        <v>0</v>
      </c>
    </row>
    <row r="1490" spans="2:27">
      <c r="B1490" s="3">
        <v>44219</v>
      </c>
      <c r="C1490" t="str">
        <f>IF(AND(B1490&gt;='Calculation Sheet Crop 1'!$K$6,B1490&lt;='Calculation Sheet Crop 1'!$L$6),"Initial Stage",IF(AND(B1490+1&gt;'Calculation Sheet Crop 1'!$K$7,B1490&lt;='Calculation Sheet Crop 1'!$L$7),"Crop Development Phase",IF(AND(B1490+1&gt;'Calculation Sheet Crop 1'!$K$8,B1490&lt;'Calculation Sheet Crop 1'!$L$8+1),"Mid Season",IF(AND(B1490+1&gt;'Calculation Sheet Crop 1'!$K$9,B1490-1&lt;'Calculation Sheet Crop 1'!$L$9),"Late Season Stage",""))))</f>
        <v/>
      </c>
      <c r="D1490">
        <f>IF(MONTH(B1490)=1,'General Calculation'!$E$22,IF(MONTH(B1490)=2,'General Calculation'!$F$22,IF(MONTH(B1490)=3,'General Calculation'!$G$22,IF(MONTH(B1490)=4,'General Calculation'!$H$22,IF(MONTH(B1490)=5,'General Calculation'!$I$22,IF(MONTH(B1490)=6,'General Calculation'!$J$22,IF(MONTH(B1490)=7,'General Calculation'!$K$22,IF(MONTH(B1490)=8,'General Calculation'!$L$22,IF(MONTH(B1490)=9,'General Calculation'!$M$22,IF(MONTH(B1490)=10,'General Calculation'!$N$22,IF(MONTH(B1490)=11,'General Calculation'!$O$22,IF(MONTH(B1490)=12,'General Calculation'!$P$22,""))))))))))))</f>
        <v>5.07</v>
      </c>
      <c r="E1490" t="str">
        <f>IF(C1490="Initial Stage",'Calculation Sheet Crop 1'!$M$6,IF(C1490="Crop Development Phase",'Calculation Sheet Crop 1'!$M$7,IF(C1490="Mid Season",'Calculation Sheet Crop 1'!$M$8,IF(C1490="Late Season Stage",'Calculation Sheet Crop 1'!$M$9,""))))</f>
        <v/>
      </c>
      <c r="F1490">
        <f t="shared" si="300"/>
        <v>0</v>
      </c>
      <c r="P1490">
        <f t="shared" si="301"/>
        <v>0</v>
      </c>
      <c r="Q1490">
        <f t="shared" si="302"/>
        <v>0</v>
      </c>
      <c r="R1490">
        <f t="shared" si="303"/>
        <v>0</v>
      </c>
      <c r="S1490">
        <f t="shared" si="304"/>
        <v>0</v>
      </c>
      <c r="T1490">
        <f t="shared" si="305"/>
        <v>0</v>
      </c>
      <c r="U1490">
        <f t="shared" si="306"/>
        <v>0</v>
      </c>
      <c r="V1490">
        <f t="shared" si="307"/>
        <v>0</v>
      </c>
      <c r="W1490">
        <f t="shared" si="308"/>
        <v>0</v>
      </c>
      <c r="X1490">
        <f t="shared" si="309"/>
        <v>0</v>
      </c>
      <c r="Y1490">
        <f t="shared" si="310"/>
        <v>0</v>
      </c>
      <c r="Z1490">
        <f t="shared" si="311"/>
        <v>0</v>
      </c>
      <c r="AA1490">
        <f t="shared" si="312"/>
        <v>0</v>
      </c>
    </row>
    <row r="1491" spans="2:27">
      <c r="B1491" s="3">
        <v>44220</v>
      </c>
      <c r="C1491" t="str">
        <f>IF(AND(B1491&gt;='Calculation Sheet Crop 1'!$K$6,B1491&lt;='Calculation Sheet Crop 1'!$L$6),"Initial Stage",IF(AND(B1491+1&gt;'Calculation Sheet Crop 1'!$K$7,B1491&lt;='Calculation Sheet Crop 1'!$L$7),"Crop Development Phase",IF(AND(B1491+1&gt;'Calculation Sheet Crop 1'!$K$8,B1491&lt;'Calculation Sheet Crop 1'!$L$8+1),"Mid Season",IF(AND(B1491+1&gt;'Calculation Sheet Crop 1'!$K$9,B1491-1&lt;'Calculation Sheet Crop 1'!$L$9),"Late Season Stage",""))))</f>
        <v/>
      </c>
      <c r="D1491">
        <f>IF(MONTH(B1491)=1,'General Calculation'!$E$22,IF(MONTH(B1491)=2,'General Calculation'!$F$22,IF(MONTH(B1491)=3,'General Calculation'!$G$22,IF(MONTH(B1491)=4,'General Calculation'!$H$22,IF(MONTH(B1491)=5,'General Calculation'!$I$22,IF(MONTH(B1491)=6,'General Calculation'!$J$22,IF(MONTH(B1491)=7,'General Calculation'!$K$22,IF(MONTH(B1491)=8,'General Calculation'!$L$22,IF(MONTH(B1491)=9,'General Calculation'!$M$22,IF(MONTH(B1491)=10,'General Calculation'!$N$22,IF(MONTH(B1491)=11,'General Calculation'!$O$22,IF(MONTH(B1491)=12,'General Calculation'!$P$22,""))))))))))))</f>
        <v>5.07</v>
      </c>
      <c r="E1491" t="str">
        <f>IF(C1491="Initial Stage",'Calculation Sheet Crop 1'!$M$6,IF(C1491="Crop Development Phase",'Calculation Sheet Crop 1'!$M$7,IF(C1491="Mid Season",'Calculation Sheet Crop 1'!$M$8,IF(C1491="Late Season Stage",'Calculation Sheet Crop 1'!$M$9,""))))</f>
        <v/>
      </c>
      <c r="F1491">
        <f t="shared" si="300"/>
        <v>0</v>
      </c>
      <c r="P1491">
        <f t="shared" si="301"/>
        <v>0</v>
      </c>
      <c r="Q1491">
        <f t="shared" si="302"/>
        <v>0</v>
      </c>
      <c r="R1491">
        <f t="shared" si="303"/>
        <v>0</v>
      </c>
      <c r="S1491">
        <f t="shared" si="304"/>
        <v>0</v>
      </c>
      <c r="T1491">
        <f t="shared" si="305"/>
        <v>0</v>
      </c>
      <c r="U1491">
        <f t="shared" si="306"/>
        <v>0</v>
      </c>
      <c r="V1491">
        <f t="shared" si="307"/>
        <v>0</v>
      </c>
      <c r="W1491">
        <f t="shared" si="308"/>
        <v>0</v>
      </c>
      <c r="X1491">
        <f t="shared" si="309"/>
        <v>0</v>
      </c>
      <c r="Y1491">
        <f t="shared" si="310"/>
        <v>0</v>
      </c>
      <c r="Z1491">
        <f t="shared" si="311"/>
        <v>0</v>
      </c>
      <c r="AA1491">
        <f t="shared" si="312"/>
        <v>0</v>
      </c>
    </row>
    <row r="1492" spans="2:27">
      <c r="B1492" s="3">
        <v>44221</v>
      </c>
      <c r="C1492" t="str">
        <f>IF(AND(B1492&gt;='Calculation Sheet Crop 1'!$K$6,B1492&lt;='Calculation Sheet Crop 1'!$L$6),"Initial Stage",IF(AND(B1492+1&gt;'Calculation Sheet Crop 1'!$K$7,B1492&lt;='Calculation Sheet Crop 1'!$L$7),"Crop Development Phase",IF(AND(B1492+1&gt;'Calculation Sheet Crop 1'!$K$8,B1492&lt;'Calculation Sheet Crop 1'!$L$8+1),"Mid Season",IF(AND(B1492+1&gt;'Calculation Sheet Crop 1'!$K$9,B1492-1&lt;'Calculation Sheet Crop 1'!$L$9),"Late Season Stage",""))))</f>
        <v/>
      </c>
      <c r="D1492">
        <f>IF(MONTH(B1492)=1,'General Calculation'!$E$22,IF(MONTH(B1492)=2,'General Calculation'!$F$22,IF(MONTH(B1492)=3,'General Calculation'!$G$22,IF(MONTH(B1492)=4,'General Calculation'!$H$22,IF(MONTH(B1492)=5,'General Calculation'!$I$22,IF(MONTH(B1492)=6,'General Calculation'!$J$22,IF(MONTH(B1492)=7,'General Calculation'!$K$22,IF(MONTH(B1492)=8,'General Calculation'!$L$22,IF(MONTH(B1492)=9,'General Calculation'!$M$22,IF(MONTH(B1492)=10,'General Calculation'!$N$22,IF(MONTH(B1492)=11,'General Calculation'!$O$22,IF(MONTH(B1492)=12,'General Calculation'!$P$22,""))))))))))))</f>
        <v>5.07</v>
      </c>
      <c r="E1492" t="str">
        <f>IF(C1492="Initial Stage",'Calculation Sheet Crop 1'!$M$6,IF(C1492="Crop Development Phase",'Calculation Sheet Crop 1'!$M$7,IF(C1492="Mid Season",'Calculation Sheet Crop 1'!$M$8,IF(C1492="Late Season Stage",'Calculation Sheet Crop 1'!$M$9,""))))</f>
        <v/>
      </c>
      <c r="F1492">
        <f t="shared" si="300"/>
        <v>0</v>
      </c>
      <c r="P1492">
        <f t="shared" si="301"/>
        <v>0</v>
      </c>
      <c r="Q1492">
        <f t="shared" si="302"/>
        <v>0</v>
      </c>
      <c r="R1492">
        <f t="shared" si="303"/>
        <v>0</v>
      </c>
      <c r="S1492">
        <f t="shared" si="304"/>
        <v>0</v>
      </c>
      <c r="T1492">
        <f t="shared" si="305"/>
        <v>0</v>
      </c>
      <c r="U1492">
        <f t="shared" si="306"/>
        <v>0</v>
      </c>
      <c r="V1492">
        <f t="shared" si="307"/>
        <v>0</v>
      </c>
      <c r="W1492">
        <f t="shared" si="308"/>
        <v>0</v>
      </c>
      <c r="X1492">
        <f t="shared" si="309"/>
        <v>0</v>
      </c>
      <c r="Y1492">
        <f t="shared" si="310"/>
        <v>0</v>
      </c>
      <c r="Z1492">
        <f t="shared" si="311"/>
        <v>0</v>
      </c>
      <c r="AA1492">
        <f t="shared" si="312"/>
        <v>0</v>
      </c>
    </row>
    <row r="1493" spans="2:27">
      <c r="B1493" s="3">
        <v>44222</v>
      </c>
      <c r="C1493" t="str">
        <f>IF(AND(B1493&gt;='Calculation Sheet Crop 1'!$K$6,B1493&lt;='Calculation Sheet Crop 1'!$L$6),"Initial Stage",IF(AND(B1493+1&gt;'Calculation Sheet Crop 1'!$K$7,B1493&lt;='Calculation Sheet Crop 1'!$L$7),"Crop Development Phase",IF(AND(B1493+1&gt;'Calculation Sheet Crop 1'!$K$8,B1493&lt;'Calculation Sheet Crop 1'!$L$8+1),"Mid Season",IF(AND(B1493+1&gt;'Calculation Sheet Crop 1'!$K$9,B1493-1&lt;'Calculation Sheet Crop 1'!$L$9),"Late Season Stage",""))))</f>
        <v/>
      </c>
      <c r="D1493">
        <f>IF(MONTH(B1493)=1,'General Calculation'!$E$22,IF(MONTH(B1493)=2,'General Calculation'!$F$22,IF(MONTH(B1493)=3,'General Calculation'!$G$22,IF(MONTH(B1493)=4,'General Calculation'!$H$22,IF(MONTH(B1493)=5,'General Calculation'!$I$22,IF(MONTH(B1493)=6,'General Calculation'!$J$22,IF(MONTH(B1493)=7,'General Calculation'!$K$22,IF(MONTH(B1493)=8,'General Calculation'!$L$22,IF(MONTH(B1493)=9,'General Calculation'!$M$22,IF(MONTH(B1493)=10,'General Calculation'!$N$22,IF(MONTH(B1493)=11,'General Calculation'!$O$22,IF(MONTH(B1493)=12,'General Calculation'!$P$22,""))))))))))))</f>
        <v>5.07</v>
      </c>
      <c r="E1493" t="str">
        <f>IF(C1493="Initial Stage",'Calculation Sheet Crop 1'!$M$6,IF(C1493="Crop Development Phase",'Calculation Sheet Crop 1'!$M$7,IF(C1493="Mid Season",'Calculation Sheet Crop 1'!$M$8,IF(C1493="Late Season Stage",'Calculation Sheet Crop 1'!$M$9,""))))</f>
        <v/>
      </c>
      <c r="F1493">
        <f t="shared" si="300"/>
        <v>0</v>
      </c>
      <c r="P1493">
        <f t="shared" si="301"/>
        <v>0</v>
      </c>
      <c r="Q1493">
        <f t="shared" si="302"/>
        <v>0</v>
      </c>
      <c r="R1493">
        <f t="shared" si="303"/>
        <v>0</v>
      </c>
      <c r="S1493">
        <f t="shared" si="304"/>
        <v>0</v>
      </c>
      <c r="T1493">
        <f t="shared" si="305"/>
        <v>0</v>
      </c>
      <c r="U1493">
        <f t="shared" si="306"/>
        <v>0</v>
      </c>
      <c r="V1493">
        <f t="shared" si="307"/>
        <v>0</v>
      </c>
      <c r="W1493">
        <f t="shared" si="308"/>
        <v>0</v>
      </c>
      <c r="X1493">
        <f t="shared" si="309"/>
        <v>0</v>
      </c>
      <c r="Y1493">
        <f t="shared" si="310"/>
        <v>0</v>
      </c>
      <c r="Z1493">
        <f t="shared" si="311"/>
        <v>0</v>
      </c>
      <c r="AA1493">
        <f t="shared" si="312"/>
        <v>0</v>
      </c>
    </row>
    <row r="1494" spans="2:27">
      <c r="B1494" s="3">
        <v>44223</v>
      </c>
      <c r="C1494" t="str">
        <f>IF(AND(B1494&gt;='Calculation Sheet Crop 1'!$K$6,B1494&lt;='Calculation Sheet Crop 1'!$L$6),"Initial Stage",IF(AND(B1494+1&gt;'Calculation Sheet Crop 1'!$K$7,B1494&lt;='Calculation Sheet Crop 1'!$L$7),"Crop Development Phase",IF(AND(B1494+1&gt;'Calculation Sheet Crop 1'!$K$8,B1494&lt;'Calculation Sheet Crop 1'!$L$8+1),"Mid Season",IF(AND(B1494+1&gt;'Calculation Sheet Crop 1'!$K$9,B1494-1&lt;'Calculation Sheet Crop 1'!$L$9),"Late Season Stage",""))))</f>
        <v/>
      </c>
      <c r="D1494">
        <f>IF(MONTH(B1494)=1,'General Calculation'!$E$22,IF(MONTH(B1494)=2,'General Calculation'!$F$22,IF(MONTH(B1494)=3,'General Calculation'!$G$22,IF(MONTH(B1494)=4,'General Calculation'!$H$22,IF(MONTH(B1494)=5,'General Calculation'!$I$22,IF(MONTH(B1494)=6,'General Calculation'!$J$22,IF(MONTH(B1494)=7,'General Calculation'!$K$22,IF(MONTH(B1494)=8,'General Calculation'!$L$22,IF(MONTH(B1494)=9,'General Calculation'!$M$22,IF(MONTH(B1494)=10,'General Calculation'!$N$22,IF(MONTH(B1494)=11,'General Calculation'!$O$22,IF(MONTH(B1494)=12,'General Calculation'!$P$22,""))))))))))))</f>
        <v>5.07</v>
      </c>
      <c r="E1494" t="str">
        <f>IF(C1494="Initial Stage",'Calculation Sheet Crop 1'!$M$6,IF(C1494="Crop Development Phase",'Calculation Sheet Crop 1'!$M$7,IF(C1494="Mid Season",'Calculation Sheet Crop 1'!$M$8,IF(C1494="Late Season Stage",'Calculation Sheet Crop 1'!$M$9,""))))</f>
        <v/>
      </c>
      <c r="F1494">
        <f t="shared" si="300"/>
        <v>0</v>
      </c>
      <c r="P1494">
        <f t="shared" si="301"/>
        <v>0</v>
      </c>
      <c r="Q1494">
        <f t="shared" si="302"/>
        <v>0</v>
      </c>
      <c r="R1494">
        <f t="shared" si="303"/>
        <v>0</v>
      </c>
      <c r="S1494">
        <f t="shared" si="304"/>
        <v>0</v>
      </c>
      <c r="T1494">
        <f t="shared" si="305"/>
        <v>0</v>
      </c>
      <c r="U1494">
        <f t="shared" si="306"/>
        <v>0</v>
      </c>
      <c r="V1494">
        <f t="shared" si="307"/>
        <v>0</v>
      </c>
      <c r="W1494">
        <f t="shared" si="308"/>
        <v>0</v>
      </c>
      <c r="X1494">
        <f t="shared" si="309"/>
        <v>0</v>
      </c>
      <c r="Y1494">
        <f t="shared" si="310"/>
        <v>0</v>
      </c>
      <c r="Z1494">
        <f t="shared" si="311"/>
        <v>0</v>
      </c>
      <c r="AA1494">
        <f t="shared" si="312"/>
        <v>0</v>
      </c>
    </row>
    <row r="1495" spans="2:27">
      <c r="B1495" s="3">
        <v>44224</v>
      </c>
      <c r="C1495" t="str">
        <f>IF(AND(B1495&gt;='Calculation Sheet Crop 1'!$K$6,B1495&lt;='Calculation Sheet Crop 1'!$L$6),"Initial Stage",IF(AND(B1495+1&gt;'Calculation Sheet Crop 1'!$K$7,B1495&lt;='Calculation Sheet Crop 1'!$L$7),"Crop Development Phase",IF(AND(B1495+1&gt;'Calculation Sheet Crop 1'!$K$8,B1495&lt;'Calculation Sheet Crop 1'!$L$8+1),"Mid Season",IF(AND(B1495+1&gt;'Calculation Sheet Crop 1'!$K$9,B1495-1&lt;'Calculation Sheet Crop 1'!$L$9),"Late Season Stage",""))))</f>
        <v/>
      </c>
      <c r="D1495">
        <f>IF(MONTH(B1495)=1,'General Calculation'!$E$22,IF(MONTH(B1495)=2,'General Calculation'!$F$22,IF(MONTH(B1495)=3,'General Calculation'!$G$22,IF(MONTH(B1495)=4,'General Calculation'!$H$22,IF(MONTH(B1495)=5,'General Calculation'!$I$22,IF(MONTH(B1495)=6,'General Calculation'!$J$22,IF(MONTH(B1495)=7,'General Calculation'!$K$22,IF(MONTH(B1495)=8,'General Calculation'!$L$22,IF(MONTH(B1495)=9,'General Calculation'!$M$22,IF(MONTH(B1495)=10,'General Calculation'!$N$22,IF(MONTH(B1495)=11,'General Calculation'!$O$22,IF(MONTH(B1495)=12,'General Calculation'!$P$22,""))))))))))))</f>
        <v>5.07</v>
      </c>
      <c r="E1495" t="str">
        <f>IF(C1495="Initial Stage",'Calculation Sheet Crop 1'!$M$6,IF(C1495="Crop Development Phase",'Calculation Sheet Crop 1'!$M$7,IF(C1495="Mid Season",'Calculation Sheet Crop 1'!$M$8,IF(C1495="Late Season Stage",'Calculation Sheet Crop 1'!$M$9,""))))</f>
        <v/>
      </c>
      <c r="F1495">
        <f t="shared" si="300"/>
        <v>0</v>
      </c>
      <c r="P1495">
        <f t="shared" si="301"/>
        <v>0</v>
      </c>
      <c r="Q1495">
        <f t="shared" si="302"/>
        <v>0</v>
      </c>
      <c r="R1495">
        <f t="shared" si="303"/>
        <v>0</v>
      </c>
      <c r="S1495">
        <f t="shared" si="304"/>
        <v>0</v>
      </c>
      <c r="T1495">
        <f t="shared" si="305"/>
        <v>0</v>
      </c>
      <c r="U1495">
        <f t="shared" si="306"/>
        <v>0</v>
      </c>
      <c r="V1495">
        <f t="shared" si="307"/>
        <v>0</v>
      </c>
      <c r="W1495">
        <f t="shared" si="308"/>
        <v>0</v>
      </c>
      <c r="X1495">
        <f t="shared" si="309"/>
        <v>0</v>
      </c>
      <c r="Y1495">
        <f t="shared" si="310"/>
        <v>0</v>
      </c>
      <c r="Z1495">
        <f t="shared" si="311"/>
        <v>0</v>
      </c>
      <c r="AA1495">
        <f t="shared" si="312"/>
        <v>0</v>
      </c>
    </row>
    <row r="1496" spans="2:27">
      <c r="B1496" s="3">
        <v>44225</v>
      </c>
      <c r="C1496" t="str">
        <f>IF(AND(B1496&gt;='Calculation Sheet Crop 1'!$K$6,B1496&lt;='Calculation Sheet Crop 1'!$L$6),"Initial Stage",IF(AND(B1496+1&gt;'Calculation Sheet Crop 1'!$K$7,B1496&lt;='Calculation Sheet Crop 1'!$L$7),"Crop Development Phase",IF(AND(B1496+1&gt;'Calculation Sheet Crop 1'!$K$8,B1496&lt;'Calculation Sheet Crop 1'!$L$8+1),"Mid Season",IF(AND(B1496+1&gt;'Calculation Sheet Crop 1'!$K$9,B1496-1&lt;'Calculation Sheet Crop 1'!$L$9),"Late Season Stage",""))))</f>
        <v/>
      </c>
      <c r="D1496">
        <f>IF(MONTH(B1496)=1,'General Calculation'!$E$22,IF(MONTH(B1496)=2,'General Calculation'!$F$22,IF(MONTH(B1496)=3,'General Calculation'!$G$22,IF(MONTH(B1496)=4,'General Calculation'!$H$22,IF(MONTH(B1496)=5,'General Calculation'!$I$22,IF(MONTH(B1496)=6,'General Calculation'!$J$22,IF(MONTH(B1496)=7,'General Calculation'!$K$22,IF(MONTH(B1496)=8,'General Calculation'!$L$22,IF(MONTH(B1496)=9,'General Calculation'!$M$22,IF(MONTH(B1496)=10,'General Calculation'!$N$22,IF(MONTH(B1496)=11,'General Calculation'!$O$22,IF(MONTH(B1496)=12,'General Calculation'!$P$22,""))))))))))))</f>
        <v>5.07</v>
      </c>
      <c r="E1496" t="str">
        <f>IF(C1496="Initial Stage",'Calculation Sheet Crop 1'!$M$6,IF(C1496="Crop Development Phase",'Calculation Sheet Crop 1'!$M$7,IF(C1496="Mid Season",'Calculation Sheet Crop 1'!$M$8,IF(C1496="Late Season Stage",'Calculation Sheet Crop 1'!$M$9,""))))</f>
        <v/>
      </c>
      <c r="F1496">
        <f t="shared" si="300"/>
        <v>0</v>
      </c>
      <c r="P1496">
        <f t="shared" si="301"/>
        <v>0</v>
      </c>
      <c r="Q1496">
        <f t="shared" si="302"/>
        <v>0</v>
      </c>
      <c r="R1496">
        <f t="shared" si="303"/>
        <v>0</v>
      </c>
      <c r="S1496">
        <f t="shared" si="304"/>
        <v>0</v>
      </c>
      <c r="T1496">
        <f t="shared" si="305"/>
        <v>0</v>
      </c>
      <c r="U1496">
        <f t="shared" si="306"/>
        <v>0</v>
      </c>
      <c r="V1496">
        <f t="shared" si="307"/>
        <v>0</v>
      </c>
      <c r="W1496">
        <f t="shared" si="308"/>
        <v>0</v>
      </c>
      <c r="X1496">
        <f t="shared" si="309"/>
        <v>0</v>
      </c>
      <c r="Y1496">
        <f t="shared" si="310"/>
        <v>0</v>
      </c>
      <c r="Z1496">
        <f t="shared" si="311"/>
        <v>0</v>
      </c>
      <c r="AA1496">
        <f t="shared" si="312"/>
        <v>0</v>
      </c>
    </row>
    <row r="1497" spans="2:27">
      <c r="B1497" s="3">
        <v>44226</v>
      </c>
      <c r="C1497" t="str">
        <f>IF(AND(B1497&gt;='Calculation Sheet Crop 1'!$K$6,B1497&lt;='Calculation Sheet Crop 1'!$L$6),"Initial Stage",IF(AND(B1497+1&gt;'Calculation Sheet Crop 1'!$K$7,B1497&lt;='Calculation Sheet Crop 1'!$L$7),"Crop Development Phase",IF(AND(B1497+1&gt;'Calculation Sheet Crop 1'!$K$8,B1497&lt;'Calculation Sheet Crop 1'!$L$8+1),"Mid Season",IF(AND(B1497+1&gt;'Calculation Sheet Crop 1'!$K$9,B1497-1&lt;'Calculation Sheet Crop 1'!$L$9),"Late Season Stage",""))))</f>
        <v/>
      </c>
      <c r="D1497">
        <f>IF(MONTH(B1497)=1,'General Calculation'!$E$22,IF(MONTH(B1497)=2,'General Calculation'!$F$22,IF(MONTH(B1497)=3,'General Calculation'!$G$22,IF(MONTH(B1497)=4,'General Calculation'!$H$22,IF(MONTH(B1497)=5,'General Calculation'!$I$22,IF(MONTH(B1497)=6,'General Calculation'!$J$22,IF(MONTH(B1497)=7,'General Calculation'!$K$22,IF(MONTH(B1497)=8,'General Calculation'!$L$22,IF(MONTH(B1497)=9,'General Calculation'!$M$22,IF(MONTH(B1497)=10,'General Calculation'!$N$22,IF(MONTH(B1497)=11,'General Calculation'!$O$22,IF(MONTH(B1497)=12,'General Calculation'!$P$22,""))))))))))))</f>
        <v>5.07</v>
      </c>
      <c r="E1497" t="str">
        <f>IF(C1497="Initial Stage",'Calculation Sheet Crop 1'!$M$6,IF(C1497="Crop Development Phase",'Calculation Sheet Crop 1'!$M$7,IF(C1497="Mid Season",'Calculation Sheet Crop 1'!$M$8,IF(C1497="Late Season Stage",'Calculation Sheet Crop 1'!$M$9,""))))</f>
        <v/>
      </c>
      <c r="F1497">
        <f t="shared" si="300"/>
        <v>0</v>
      </c>
      <c r="P1497">
        <f t="shared" si="301"/>
        <v>0</v>
      </c>
      <c r="Q1497">
        <f t="shared" si="302"/>
        <v>0</v>
      </c>
      <c r="R1497">
        <f t="shared" si="303"/>
        <v>0</v>
      </c>
      <c r="S1497">
        <f t="shared" si="304"/>
        <v>0</v>
      </c>
      <c r="T1497">
        <f t="shared" si="305"/>
        <v>0</v>
      </c>
      <c r="U1497">
        <f t="shared" si="306"/>
        <v>0</v>
      </c>
      <c r="V1497">
        <f t="shared" si="307"/>
        <v>0</v>
      </c>
      <c r="W1497">
        <f t="shared" si="308"/>
        <v>0</v>
      </c>
      <c r="X1497">
        <f t="shared" si="309"/>
        <v>0</v>
      </c>
      <c r="Y1497">
        <f t="shared" si="310"/>
        <v>0</v>
      </c>
      <c r="Z1497">
        <f t="shared" si="311"/>
        <v>0</v>
      </c>
      <c r="AA1497">
        <f t="shared" si="312"/>
        <v>0</v>
      </c>
    </row>
    <row r="1498" spans="2:27">
      <c r="B1498" s="3">
        <v>44227</v>
      </c>
      <c r="C1498" t="str">
        <f>IF(AND(B1498&gt;='Calculation Sheet Crop 1'!$K$6,B1498&lt;='Calculation Sheet Crop 1'!$L$6),"Initial Stage",IF(AND(B1498+1&gt;'Calculation Sheet Crop 1'!$K$7,B1498&lt;='Calculation Sheet Crop 1'!$L$7),"Crop Development Phase",IF(AND(B1498+1&gt;'Calculation Sheet Crop 1'!$K$8,B1498&lt;'Calculation Sheet Crop 1'!$L$8+1),"Mid Season",IF(AND(B1498+1&gt;'Calculation Sheet Crop 1'!$K$9,B1498-1&lt;'Calculation Sheet Crop 1'!$L$9),"Late Season Stage",""))))</f>
        <v/>
      </c>
      <c r="D1498">
        <f>IF(MONTH(B1498)=1,'General Calculation'!$E$22,IF(MONTH(B1498)=2,'General Calculation'!$F$22,IF(MONTH(B1498)=3,'General Calculation'!$G$22,IF(MONTH(B1498)=4,'General Calculation'!$H$22,IF(MONTH(B1498)=5,'General Calculation'!$I$22,IF(MONTH(B1498)=6,'General Calculation'!$J$22,IF(MONTH(B1498)=7,'General Calculation'!$K$22,IF(MONTH(B1498)=8,'General Calculation'!$L$22,IF(MONTH(B1498)=9,'General Calculation'!$M$22,IF(MONTH(B1498)=10,'General Calculation'!$N$22,IF(MONTH(B1498)=11,'General Calculation'!$O$22,IF(MONTH(B1498)=12,'General Calculation'!$P$22,""))))))))))))</f>
        <v>5.07</v>
      </c>
      <c r="E1498" t="str">
        <f>IF(C1498="Initial Stage",'Calculation Sheet Crop 1'!$M$6,IF(C1498="Crop Development Phase",'Calculation Sheet Crop 1'!$M$7,IF(C1498="Mid Season",'Calculation Sheet Crop 1'!$M$8,IF(C1498="Late Season Stage",'Calculation Sheet Crop 1'!$M$9,""))))</f>
        <v/>
      </c>
      <c r="F1498">
        <f t="shared" si="300"/>
        <v>0</v>
      </c>
      <c r="P1498">
        <f t="shared" si="301"/>
        <v>0</v>
      </c>
      <c r="Q1498">
        <f t="shared" si="302"/>
        <v>0</v>
      </c>
      <c r="R1498">
        <f t="shared" si="303"/>
        <v>0</v>
      </c>
      <c r="S1498">
        <f t="shared" si="304"/>
        <v>0</v>
      </c>
      <c r="T1498">
        <f t="shared" si="305"/>
        <v>0</v>
      </c>
      <c r="U1498">
        <f t="shared" si="306"/>
        <v>0</v>
      </c>
      <c r="V1498">
        <f t="shared" si="307"/>
        <v>0</v>
      </c>
      <c r="W1498">
        <f t="shared" si="308"/>
        <v>0</v>
      </c>
      <c r="X1498">
        <f t="shared" si="309"/>
        <v>0</v>
      </c>
      <c r="Y1498">
        <f t="shared" si="310"/>
        <v>0</v>
      </c>
      <c r="Z1498">
        <f t="shared" si="311"/>
        <v>0</v>
      </c>
      <c r="AA1498">
        <f t="shared" si="312"/>
        <v>0</v>
      </c>
    </row>
    <row r="1499" spans="2:27">
      <c r="B1499" s="3">
        <v>44228</v>
      </c>
      <c r="C1499" t="str">
        <f>IF(AND(B1499&gt;='Calculation Sheet Crop 1'!$K$6,B1499&lt;='Calculation Sheet Crop 1'!$L$6),"Initial Stage",IF(AND(B1499+1&gt;'Calculation Sheet Crop 1'!$K$7,B1499&lt;='Calculation Sheet Crop 1'!$L$7),"Crop Development Phase",IF(AND(B1499+1&gt;'Calculation Sheet Crop 1'!$K$8,B1499&lt;'Calculation Sheet Crop 1'!$L$8+1),"Mid Season",IF(AND(B1499+1&gt;'Calculation Sheet Crop 1'!$K$9,B1499-1&lt;'Calculation Sheet Crop 1'!$L$9),"Late Season Stage",""))))</f>
        <v/>
      </c>
      <c r="D1499">
        <f>IF(MONTH(B1499)=1,'General Calculation'!$E$22,IF(MONTH(B1499)=2,'General Calculation'!$F$22,IF(MONTH(B1499)=3,'General Calculation'!$G$22,IF(MONTH(B1499)=4,'General Calculation'!$H$22,IF(MONTH(B1499)=5,'General Calculation'!$I$22,IF(MONTH(B1499)=6,'General Calculation'!$J$22,IF(MONTH(B1499)=7,'General Calculation'!$K$22,IF(MONTH(B1499)=8,'General Calculation'!$L$22,IF(MONTH(B1499)=9,'General Calculation'!$M$22,IF(MONTH(B1499)=10,'General Calculation'!$N$22,IF(MONTH(B1499)=11,'General Calculation'!$O$22,IF(MONTH(B1499)=12,'General Calculation'!$P$22,""))))))))))))</f>
        <v>5.3892000000000007</v>
      </c>
      <c r="E1499" t="str">
        <f>IF(C1499="Initial Stage",'Calculation Sheet Crop 1'!$M$6,IF(C1499="Crop Development Phase",'Calculation Sheet Crop 1'!$M$7,IF(C1499="Mid Season",'Calculation Sheet Crop 1'!$M$8,IF(C1499="Late Season Stage",'Calculation Sheet Crop 1'!$M$9,""))))</f>
        <v/>
      </c>
      <c r="F1499">
        <f t="shared" si="300"/>
        <v>0</v>
      </c>
      <c r="P1499">
        <f t="shared" si="301"/>
        <v>0</v>
      </c>
      <c r="Q1499">
        <f t="shared" si="302"/>
        <v>0</v>
      </c>
      <c r="R1499">
        <f t="shared" si="303"/>
        <v>0</v>
      </c>
      <c r="S1499">
        <f t="shared" si="304"/>
        <v>0</v>
      </c>
      <c r="T1499">
        <f t="shared" si="305"/>
        <v>0</v>
      </c>
      <c r="U1499">
        <f t="shared" si="306"/>
        <v>0</v>
      </c>
      <c r="V1499">
        <f t="shared" si="307"/>
        <v>0</v>
      </c>
      <c r="W1499">
        <f t="shared" si="308"/>
        <v>0</v>
      </c>
      <c r="X1499">
        <f t="shared" si="309"/>
        <v>0</v>
      </c>
      <c r="Y1499">
        <f t="shared" si="310"/>
        <v>0</v>
      </c>
      <c r="Z1499">
        <f t="shared" si="311"/>
        <v>0</v>
      </c>
      <c r="AA1499">
        <f t="shared" si="312"/>
        <v>0</v>
      </c>
    </row>
    <row r="1500" spans="2:27">
      <c r="B1500" s="3">
        <v>44229</v>
      </c>
      <c r="C1500" t="str">
        <f>IF(AND(B1500&gt;='Calculation Sheet Crop 1'!$K$6,B1500&lt;='Calculation Sheet Crop 1'!$L$6),"Initial Stage",IF(AND(B1500+1&gt;'Calculation Sheet Crop 1'!$K$7,B1500&lt;='Calculation Sheet Crop 1'!$L$7),"Crop Development Phase",IF(AND(B1500+1&gt;'Calculation Sheet Crop 1'!$K$8,B1500&lt;'Calculation Sheet Crop 1'!$L$8+1),"Mid Season",IF(AND(B1500+1&gt;'Calculation Sheet Crop 1'!$K$9,B1500-1&lt;'Calculation Sheet Crop 1'!$L$9),"Late Season Stage",""))))</f>
        <v/>
      </c>
      <c r="D1500">
        <f>IF(MONTH(B1500)=1,'General Calculation'!$E$22,IF(MONTH(B1500)=2,'General Calculation'!$F$22,IF(MONTH(B1500)=3,'General Calculation'!$G$22,IF(MONTH(B1500)=4,'General Calculation'!$H$22,IF(MONTH(B1500)=5,'General Calculation'!$I$22,IF(MONTH(B1500)=6,'General Calculation'!$J$22,IF(MONTH(B1500)=7,'General Calculation'!$K$22,IF(MONTH(B1500)=8,'General Calculation'!$L$22,IF(MONTH(B1500)=9,'General Calculation'!$M$22,IF(MONTH(B1500)=10,'General Calculation'!$N$22,IF(MONTH(B1500)=11,'General Calculation'!$O$22,IF(MONTH(B1500)=12,'General Calculation'!$P$22,""))))))))))))</f>
        <v>5.3892000000000007</v>
      </c>
      <c r="E1500" t="str">
        <f>IF(C1500="Initial Stage",'Calculation Sheet Crop 1'!$M$6,IF(C1500="Crop Development Phase",'Calculation Sheet Crop 1'!$M$7,IF(C1500="Mid Season",'Calculation Sheet Crop 1'!$M$8,IF(C1500="Late Season Stage",'Calculation Sheet Crop 1'!$M$9,""))))</f>
        <v/>
      </c>
      <c r="F1500">
        <f t="shared" si="300"/>
        <v>0</v>
      </c>
      <c r="P1500">
        <f t="shared" si="301"/>
        <v>0</v>
      </c>
      <c r="Q1500">
        <f t="shared" si="302"/>
        <v>0</v>
      </c>
      <c r="R1500">
        <f t="shared" si="303"/>
        <v>0</v>
      </c>
      <c r="S1500">
        <f t="shared" si="304"/>
        <v>0</v>
      </c>
      <c r="T1500">
        <f t="shared" si="305"/>
        <v>0</v>
      </c>
      <c r="U1500">
        <f t="shared" si="306"/>
        <v>0</v>
      </c>
      <c r="V1500">
        <f t="shared" si="307"/>
        <v>0</v>
      </c>
      <c r="W1500">
        <f t="shared" si="308"/>
        <v>0</v>
      </c>
      <c r="X1500">
        <f t="shared" si="309"/>
        <v>0</v>
      </c>
      <c r="Y1500">
        <f t="shared" si="310"/>
        <v>0</v>
      </c>
      <c r="Z1500">
        <f t="shared" si="311"/>
        <v>0</v>
      </c>
      <c r="AA1500">
        <f t="shared" si="312"/>
        <v>0</v>
      </c>
    </row>
    <row r="1501" spans="2:27">
      <c r="B1501" s="3">
        <v>44230</v>
      </c>
      <c r="C1501" t="str">
        <f>IF(AND(B1501&gt;='Calculation Sheet Crop 1'!$K$6,B1501&lt;='Calculation Sheet Crop 1'!$L$6),"Initial Stage",IF(AND(B1501+1&gt;'Calculation Sheet Crop 1'!$K$7,B1501&lt;='Calculation Sheet Crop 1'!$L$7),"Crop Development Phase",IF(AND(B1501+1&gt;'Calculation Sheet Crop 1'!$K$8,B1501&lt;'Calculation Sheet Crop 1'!$L$8+1),"Mid Season",IF(AND(B1501+1&gt;'Calculation Sheet Crop 1'!$K$9,B1501-1&lt;'Calculation Sheet Crop 1'!$L$9),"Late Season Stage",""))))</f>
        <v/>
      </c>
      <c r="D1501">
        <f>IF(MONTH(B1501)=1,'General Calculation'!$E$22,IF(MONTH(B1501)=2,'General Calculation'!$F$22,IF(MONTH(B1501)=3,'General Calculation'!$G$22,IF(MONTH(B1501)=4,'General Calculation'!$H$22,IF(MONTH(B1501)=5,'General Calculation'!$I$22,IF(MONTH(B1501)=6,'General Calculation'!$J$22,IF(MONTH(B1501)=7,'General Calculation'!$K$22,IF(MONTH(B1501)=8,'General Calculation'!$L$22,IF(MONTH(B1501)=9,'General Calculation'!$M$22,IF(MONTH(B1501)=10,'General Calculation'!$N$22,IF(MONTH(B1501)=11,'General Calculation'!$O$22,IF(MONTH(B1501)=12,'General Calculation'!$P$22,""))))))))))))</f>
        <v>5.3892000000000007</v>
      </c>
      <c r="E1501" t="str">
        <f>IF(C1501="Initial Stage",'Calculation Sheet Crop 1'!$M$6,IF(C1501="Crop Development Phase",'Calculation Sheet Crop 1'!$M$7,IF(C1501="Mid Season",'Calculation Sheet Crop 1'!$M$8,IF(C1501="Late Season Stage",'Calculation Sheet Crop 1'!$M$9,""))))</f>
        <v/>
      </c>
      <c r="F1501">
        <f t="shared" si="300"/>
        <v>0</v>
      </c>
      <c r="P1501">
        <f t="shared" si="301"/>
        <v>0</v>
      </c>
      <c r="Q1501">
        <f t="shared" si="302"/>
        <v>0</v>
      </c>
      <c r="R1501">
        <f t="shared" si="303"/>
        <v>0</v>
      </c>
      <c r="S1501">
        <f t="shared" si="304"/>
        <v>0</v>
      </c>
      <c r="T1501">
        <f t="shared" si="305"/>
        <v>0</v>
      </c>
      <c r="U1501">
        <f t="shared" si="306"/>
        <v>0</v>
      </c>
      <c r="V1501">
        <f t="shared" si="307"/>
        <v>0</v>
      </c>
      <c r="W1501">
        <f t="shared" si="308"/>
        <v>0</v>
      </c>
      <c r="X1501">
        <f t="shared" si="309"/>
        <v>0</v>
      </c>
      <c r="Y1501">
        <f t="shared" si="310"/>
        <v>0</v>
      </c>
      <c r="Z1501">
        <f t="shared" si="311"/>
        <v>0</v>
      </c>
      <c r="AA1501">
        <f t="shared" si="312"/>
        <v>0</v>
      </c>
    </row>
    <row r="1502" spans="2:27">
      <c r="B1502" s="3">
        <v>44231</v>
      </c>
      <c r="C1502" t="str">
        <f>IF(AND(B1502&gt;='Calculation Sheet Crop 1'!$K$6,B1502&lt;='Calculation Sheet Crop 1'!$L$6),"Initial Stage",IF(AND(B1502+1&gt;'Calculation Sheet Crop 1'!$K$7,B1502&lt;='Calculation Sheet Crop 1'!$L$7),"Crop Development Phase",IF(AND(B1502+1&gt;'Calculation Sheet Crop 1'!$K$8,B1502&lt;'Calculation Sheet Crop 1'!$L$8+1),"Mid Season",IF(AND(B1502+1&gt;'Calculation Sheet Crop 1'!$K$9,B1502-1&lt;'Calculation Sheet Crop 1'!$L$9),"Late Season Stage",""))))</f>
        <v/>
      </c>
      <c r="D1502">
        <f>IF(MONTH(B1502)=1,'General Calculation'!$E$22,IF(MONTH(B1502)=2,'General Calculation'!$F$22,IF(MONTH(B1502)=3,'General Calculation'!$G$22,IF(MONTH(B1502)=4,'General Calculation'!$H$22,IF(MONTH(B1502)=5,'General Calculation'!$I$22,IF(MONTH(B1502)=6,'General Calculation'!$J$22,IF(MONTH(B1502)=7,'General Calculation'!$K$22,IF(MONTH(B1502)=8,'General Calculation'!$L$22,IF(MONTH(B1502)=9,'General Calculation'!$M$22,IF(MONTH(B1502)=10,'General Calculation'!$N$22,IF(MONTH(B1502)=11,'General Calculation'!$O$22,IF(MONTH(B1502)=12,'General Calculation'!$P$22,""))))))))))))</f>
        <v>5.3892000000000007</v>
      </c>
      <c r="E1502" t="str">
        <f>IF(C1502="Initial Stage",'Calculation Sheet Crop 1'!$M$6,IF(C1502="Crop Development Phase",'Calculation Sheet Crop 1'!$M$7,IF(C1502="Mid Season",'Calculation Sheet Crop 1'!$M$8,IF(C1502="Late Season Stage",'Calculation Sheet Crop 1'!$M$9,""))))</f>
        <v/>
      </c>
      <c r="F1502">
        <f t="shared" si="300"/>
        <v>0</v>
      </c>
      <c r="P1502">
        <f t="shared" si="301"/>
        <v>0</v>
      </c>
      <c r="Q1502">
        <f t="shared" si="302"/>
        <v>0</v>
      </c>
      <c r="R1502">
        <f t="shared" si="303"/>
        <v>0</v>
      </c>
      <c r="S1502">
        <f t="shared" si="304"/>
        <v>0</v>
      </c>
      <c r="T1502">
        <f t="shared" si="305"/>
        <v>0</v>
      </c>
      <c r="U1502">
        <f t="shared" si="306"/>
        <v>0</v>
      </c>
      <c r="V1502">
        <f t="shared" si="307"/>
        <v>0</v>
      </c>
      <c r="W1502">
        <f t="shared" si="308"/>
        <v>0</v>
      </c>
      <c r="X1502">
        <f t="shared" si="309"/>
        <v>0</v>
      </c>
      <c r="Y1502">
        <f t="shared" si="310"/>
        <v>0</v>
      </c>
      <c r="Z1502">
        <f t="shared" si="311"/>
        <v>0</v>
      </c>
      <c r="AA1502">
        <f t="shared" si="312"/>
        <v>0</v>
      </c>
    </row>
    <row r="1503" spans="2:27">
      <c r="B1503" s="3">
        <v>44232</v>
      </c>
      <c r="C1503" t="str">
        <f>IF(AND(B1503&gt;='Calculation Sheet Crop 1'!$K$6,B1503&lt;='Calculation Sheet Crop 1'!$L$6),"Initial Stage",IF(AND(B1503+1&gt;'Calculation Sheet Crop 1'!$K$7,B1503&lt;='Calculation Sheet Crop 1'!$L$7),"Crop Development Phase",IF(AND(B1503+1&gt;'Calculation Sheet Crop 1'!$K$8,B1503&lt;'Calculation Sheet Crop 1'!$L$8+1),"Mid Season",IF(AND(B1503+1&gt;'Calculation Sheet Crop 1'!$K$9,B1503-1&lt;'Calculation Sheet Crop 1'!$L$9),"Late Season Stage",""))))</f>
        <v/>
      </c>
      <c r="D1503">
        <f>IF(MONTH(B1503)=1,'General Calculation'!$E$22,IF(MONTH(B1503)=2,'General Calculation'!$F$22,IF(MONTH(B1503)=3,'General Calculation'!$G$22,IF(MONTH(B1503)=4,'General Calculation'!$H$22,IF(MONTH(B1503)=5,'General Calculation'!$I$22,IF(MONTH(B1503)=6,'General Calculation'!$J$22,IF(MONTH(B1503)=7,'General Calculation'!$K$22,IF(MONTH(B1503)=8,'General Calculation'!$L$22,IF(MONTH(B1503)=9,'General Calculation'!$M$22,IF(MONTH(B1503)=10,'General Calculation'!$N$22,IF(MONTH(B1503)=11,'General Calculation'!$O$22,IF(MONTH(B1503)=12,'General Calculation'!$P$22,""))))))))))))</f>
        <v>5.3892000000000007</v>
      </c>
      <c r="E1503" t="str">
        <f>IF(C1503="Initial Stage",'Calculation Sheet Crop 1'!$M$6,IF(C1503="Crop Development Phase",'Calculation Sheet Crop 1'!$M$7,IF(C1503="Mid Season",'Calculation Sheet Crop 1'!$M$8,IF(C1503="Late Season Stage",'Calculation Sheet Crop 1'!$M$9,""))))</f>
        <v/>
      </c>
      <c r="F1503">
        <f t="shared" si="300"/>
        <v>0</v>
      </c>
      <c r="P1503">
        <f t="shared" si="301"/>
        <v>0</v>
      </c>
      <c r="Q1503">
        <f t="shared" si="302"/>
        <v>0</v>
      </c>
      <c r="R1503">
        <f t="shared" si="303"/>
        <v>0</v>
      </c>
      <c r="S1503">
        <f t="shared" si="304"/>
        <v>0</v>
      </c>
      <c r="T1503">
        <f t="shared" si="305"/>
        <v>0</v>
      </c>
      <c r="U1503">
        <f t="shared" si="306"/>
        <v>0</v>
      </c>
      <c r="V1503">
        <f t="shared" si="307"/>
        <v>0</v>
      </c>
      <c r="W1503">
        <f t="shared" si="308"/>
        <v>0</v>
      </c>
      <c r="X1503">
        <f t="shared" si="309"/>
        <v>0</v>
      </c>
      <c r="Y1503">
        <f t="shared" si="310"/>
        <v>0</v>
      </c>
      <c r="Z1503">
        <f t="shared" si="311"/>
        <v>0</v>
      </c>
      <c r="AA1503">
        <f t="shared" si="312"/>
        <v>0</v>
      </c>
    </row>
    <row r="1504" spans="2:27">
      <c r="B1504" s="3">
        <v>44233</v>
      </c>
      <c r="C1504" t="str">
        <f>IF(AND(B1504&gt;='Calculation Sheet Crop 1'!$K$6,B1504&lt;='Calculation Sheet Crop 1'!$L$6),"Initial Stage",IF(AND(B1504+1&gt;'Calculation Sheet Crop 1'!$K$7,B1504&lt;='Calculation Sheet Crop 1'!$L$7),"Crop Development Phase",IF(AND(B1504+1&gt;'Calculation Sheet Crop 1'!$K$8,B1504&lt;'Calculation Sheet Crop 1'!$L$8+1),"Mid Season",IF(AND(B1504+1&gt;'Calculation Sheet Crop 1'!$K$9,B1504-1&lt;'Calculation Sheet Crop 1'!$L$9),"Late Season Stage",""))))</f>
        <v/>
      </c>
      <c r="D1504">
        <f>IF(MONTH(B1504)=1,'General Calculation'!$E$22,IF(MONTH(B1504)=2,'General Calculation'!$F$22,IF(MONTH(B1504)=3,'General Calculation'!$G$22,IF(MONTH(B1504)=4,'General Calculation'!$H$22,IF(MONTH(B1504)=5,'General Calculation'!$I$22,IF(MONTH(B1504)=6,'General Calculation'!$J$22,IF(MONTH(B1504)=7,'General Calculation'!$K$22,IF(MONTH(B1504)=8,'General Calculation'!$L$22,IF(MONTH(B1504)=9,'General Calculation'!$M$22,IF(MONTH(B1504)=10,'General Calculation'!$N$22,IF(MONTH(B1504)=11,'General Calculation'!$O$22,IF(MONTH(B1504)=12,'General Calculation'!$P$22,""))))))))))))</f>
        <v>5.3892000000000007</v>
      </c>
      <c r="E1504" t="str">
        <f>IF(C1504="Initial Stage",'Calculation Sheet Crop 1'!$M$6,IF(C1504="Crop Development Phase",'Calculation Sheet Crop 1'!$M$7,IF(C1504="Mid Season",'Calculation Sheet Crop 1'!$M$8,IF(C1504="Late Season Stage",'Calculation Sheet Crop 1'!$M$9,""))))</f>
        <v/>
      </c>
      <c r="F1504">
        <f t="shared" si="300"/>
        <v>0</v>
      </c>
      <c r="P1504">
        <f t="shared" si="301"/>
        <v>0</v>
      </c>
      <c r="Q1504">
        <f t="shared" si="302"/>
        <v>0</v>
      </c>
      <c r="R1504">
        <f t="shared" si="303"/>
        <v>0</v>
      </c>
      <c r="S1504">
        <f t="shared" si="304"/>
        <v>0</v>
      </c>
      <c r="T1504">
        <f t="shared" si="305"/>
        <v>0</v>
      </c>
      <c r="U1504">
        <f t="shared" si="306"/>
        <v>0</v>
      </c>
      <c r="V1504">
        <f t="shared" si="307"/>
        <v>0</v>
      </c>
      <c r="W1504">
        <f t="shared" si="308"/>
        <v>0</v>
      </c>
      <c r="X1504">
        <f t="shared" si="309"/>
        <v>0</v>
      </c>
      <c r="Y1504">
        <f t="shared" si="310"/>
        <v>0</v>
      </c>
      <c r="Z1504">
        <f t="shared" si="311"/>
        <v>0</v>
      </c>
      <c r="AA1504">
        <f t="shared" si="312"/>
        <v>0</v>
      </c>
    </row>
    <row r="1505" spans="2:27">
      <c r="B1505" s="3">
        <v>44234</v>
      </c>
      <c r="C1505" t="str">
        <f>IF(AND(B1505&gt;='Calculation Sheet Crop 1'!$K$6,B1505&lt;='Calculation Sheet Crop 1'!$L$6),"Initial Stage",IF(AND(B1505+1&gt;'Calculation Sheet Crop 1'!$K$7,B1505&lt;='Calculation Sheet Crop 1'!$L$7),"Crop Development Phase",IF(AND(B1505+1&gt;'Calculation Sheet Crop 1'!$K$8,B1505&lt;'Calculation Sheet Crop 1'!$L$8+1),"Mid Season",IF(AND(B1505+1&gt;'Calculation Sheet Crop 1'!$K$9,B1505-1&lt;'Calculation Sheet Crop 1'!$L$9),"Late Season Stage",""))))</f>
        <v/>
      </c>
      <c r="D1505">
        <f>IF(MONTH(B1505)=1,'General Calculation'!$E$22,IF(MONTH(B1505)=2,'General Calculation'!$F$22,IF(MONTH(B1505)=3,'General Calculation'!$G$22,IF(MONTH(B1505)=4,'General Calculation'!$H$22,IF(MONTH(B1505)=5,'General Calculation'!$I$22,IF(MONTH(B1505)=6,'General Calculation'!$J$22,IF(MONTH(B1505)=7,'General Calculation'!$K$22,IF(MONTH(B1505)=8,'General Calculation'!$L$22,IF(MONTH(B1505)=9,'General Calculation'!$M$22,IF(MONTH(B1505)=10,'General Calculation'!$N$22,IF(MONTH(B1505)=11,'General Calculation'!$O$22,IF(MONTH(B1505)=12,'General Calculation'!$P$22,""))))))))))))</f>
        <v>5.3892000000000007</v>
      </c>
      <c r="E1505" t="str">
        <f>IF(C1505="Initial Stage",'Calculation Sheet Crop 1'!$M$6,IF(C1505="Crop Development Phase",'Calculation Sheet Crop 1'!$M$7,IF(C1505="Mid Season",'Calculation Sheet Crop 1'!$M$8,IF(C1505="Late Season Stage",'Calculation Sheet Crop 1'!$M$9,""))))</f>
        <v/>
      </c>
      <c r="F1505">
        <f t="shared" si="300"/>
        <v>0</v>
      </c>
      <c r="P1505">
        <f t="shared" si="301"/>
        <v>0</v>
      </c>
      <c r="Q1505">
        <f t="shared" si="302"/>
        <v>0</v>
      </c>
      <c r="R1505">
        <f t="shared" si="303"/>
        <v>0</v>
      </c>
      <c r="S1505">
        <f t="shared" si="304"/>
        <v>0</v>
      </c>
      <c r="T1505">
        <f t="shared" si="305"/>
        <v>0</v>
      </c>
      <c r="U1505">
        <f t="shared" si="306"/>
        <v>0</v>
      </c>
      <c r="V1505">
        <f t="shared" si="307"/>
        <v>0</v>
      </c>
      <c r="W1505">
        <f t="shared" si="308"/>
        <v>0</v>
      </c>
      <c r="X1505">
        <f t="shared" si="309"/>
        <v>0</v>
      </c>
      <c r="Y1505">
        <f t="shared" si="310"/>
        <v>0</v>
      </c>
      <c r="Z1505">
        <f t="shared" si="311"/>
        <v>0</v>
      </c>
      <c r="AA1505">
        <f t="shared" si="312"/>
        <v>0</v>
      </c>
    </row>
    <row r="1506" spans="2:27">
      <c r="B1506" s="3">
        <v>44235</v>
      </c>
      <c r="C1506" t="str">
        <f>IF(AND(B1506&gt;='Calculation Sheet Crop 1'!$K$6,B1506&lt;='Calculation Sheet Crop 1'!$L$6),"Initial Stage",IF(AND(B1506+1&gt;'Calculation Sheet Crop 1'!$K$7,B1506&lt;='Calculation Sheet Crop 1'!$L$7),"Crop Development Phase",IF(AND(B1506+1&gt;'Calculation Sheet Crop 1'!$K$8,B1506&lt;'Calculation Sheet Crop 1'!$L$8+1),"Mid Season",IF(AND(B1506+1&gt;'Calculation Sheet Crop 1'!$K$9,B1506-1&lt;'Calculation Sheet Crop 1'!$L$9),"Late Season Stage",""))))</f>
        <v/>
      </c>
      <c r="D1506">
        <f>IF(MONTH(B1506)=1,'General Calculation'!$E$22,IF(MONTH(B1506)=2,'General Calculation'!$F$22,IF(MONTH(B1506)=3,'General Calculation'!$G$22,IF(MONTH(B1506)=4,'General Calculation'!$H$22,IF(MONTH(B1506)=5,'General Calculation'!$I$22,IF(MONTH(B1506)=6,'General Calculation'!$J$22,IF(MONTH(B1506)=7,'General Calculation'!$K$22,IF(MONTH(B1506)=8,'General Calculation'!$L$22,IF(MONTH(B1506)=9,'General Calculation'!$M$22,IF(MONTH(B1506)=10,'General Calculation'!$N$22,IF(MONTH(B1506)=11,'General Calculation'!$O$22,IF(MONTH(B1506)=12,'General Calculation'!$P$22,""))))))))))))</f>
        <v>5.3892000000000007</v>
      </c>
      <c r="E1506" t="str">
        <f>IF(C1506="Initial Stage",'Calculation Sheet Crop 1'!$M$6,IF(C1506="Crop Development Phase",'Calculation Sheet Crop 1'!$M$7,IF(C1506="Mid Season",'Calculation Sheet Crop 1'!$M$8,IF(C1506="Late Season Stage",'Calculation Sheet Crop 1'!$M$9,""))))</f>
        <v/>
      </c>
      <c r="F1506">
        <f t="shared" si="300"/>
        <v>0</v>
      </c>
      <c r="P1506">
        <f t="shared" si="301"/>
        <v>0</v>
      </c>
      <c r="Q1506">
        <f t="shared" si="302"/>
        <v>0</v>
      </c>
      <c r="R1506">
        <f t="shared" si="303"/>
        <v>0</v>
      </c>
      <c r="S1506">
        <f t="shared" si="304"/>
        <v>0</v>
      </c>
      <c r="T1506">
        <f t="shared" si="305"/>
        <v>0</v>
      </c>
      <c r="U1506">
        <f t="shared" si="306"/>
        <v>0</v>
      </c>
      <c r="V1506">
        <f t="shared" si="307"/>
        <v>0</v>
      </c>
      <c r="W1506">
        <f t="shared" si="308"/>
        <v>0</v>
      </c>
      <c r="X1506">
        <f t="shared" si="309"/>
        <v>0</v>
      </c>
      <c r="Y1506">
        <f t="shared" si="310"/>
        <v>0</v>
      </c>
      <c r="Z1506">
        <f t="shared" si="311"/>
        <v>0</v>
      </c>
      <c r="AA1506">
        <f t="shared" si="312"/>
        <v>0</v>
      </c>
    </row>
    <row r="1507" spans="2:27">
      <c r="B1507" s="3">
        <v>44236</v>
      </c>
      <c r="C1507" t="str">
        <f>IF(AND(B1507&gt;='Calculation Sheet Crop 1'!$K$6,B1507&lt;='Calculation Sheet Crop 1'!$L$6),"Initial Stage",IF(AND(B1507+1&gt;'Calculation Sheet Crop 1'!$K$7,B1507&lt;='Calculation Sheet Crop 1'!$L$7),"Crop Development Phase",IF(AND(B1507+1&gt;'Calculation Sheet Crop 1'!$K$8,B1507&lt;'Calculation Sheet Crop 1'!$L$8+1),"Mid Season",IF(AND(B1507+1&gt;'Calculation Sheet Crop 1'!$K$9,B1507-1&lt;'Calculation Sheet Crop 1'!$L$9),"Late Season Stage",""))))</f>
        <v/>
      </c>
      <c r="D1507">
        <f>IF(MONTH(B1507)=1,'General Calculation'!$E$22,IF(MONTH(B1507)=2,'General Calculation'!$F$22,IF(MONTH(B1507)=3,'General Calculation'!$G$22,IF(MONTH(B1507)=4,'General Calculation'!$H$22,IF(MONTH(B1507)=5,'General Calculation'!$I$22,IF(MONTH(B1507)=6,'General Calculation'!$J$22,IF(MONTH(B1507)=7,'General Calculation'!$K$22,IF(MONTH(B1507)=8,'General Calculation'!$L$22,IF(MONTH(B1507)=9,'General Calculation'!$M$22,IF(MONTH(B1507)=10,'General Calculation'!$N$22,IF(MONTH(B1507)=11,'General Calculation'!$O$22,IF(MONTH(B1507)=12,'General Calculation'!$P$22,""))))))))))))</f>
        <v>5.3892000000000007</v>
      </c>
      <c r="E1507" t="str">
        <f>IF(C1507="Initial Stage",'Calculation Sheet Crop 1'!$M$6,IF(C1507="Crop Development Phase",'Calculation Sheet Crop 1'!$M$7,IF(C1507="Mid Season",'Calculation Sheet Crop 1'!$M$8,IF(C1507="Late Season Stage",'Calculation Sheet Crop 1'!$M$9,""))))</f>
        <v/>
      </c>
      <c r="F1507">
        <f t="shared" si="300"/>
        <v>0</v>
      </c>
      <c r="P1507">
        <f t="shared" si="301"/>
        <v>0</v>
      </c>
      <c r="Q1507">
        <f t="shared" si="302"/>
        <v>0</v>
      </c>
      <c r="R1507">
        <f t="shared" si="303"/>
        <v>0</v>
      </c>
      <c r="S1507">
        <f t="shared" si="304"/>
        <v>0</v>
      </c>
      <c r="T1507">
        <f t="shared" si="305"/>
        <v>0</v>
      </c>
      <c r="U1507">
        <f t="shared" si="306"/>
        <v>0</v>
      </c>
      <c r="V1507">
        <f t="shared" si="307"/>
        <v>0</v>
      </c>
      <c r="W1507">
        <f t="shared" si="308"/>
        <v>0</v>
      </c>
      <c r="X1507">
        <f t="shared" si="309"/>
        <v>0</v>
      </c>
      <c r="Y1507">
        <f t="shared" si="310"/>
        <v>0</v>
      </c>
      <c r="Z1507">
        <f t="shared" si="311"/>
        <v>0</v>
      </c>
      <c r="AA1507">
        <f t="shared" si="312"/>
        <v>0</v>
      </c>
    </row>
    <row r="1508" spans="2:27">
      <c r="B1508" s="3">
        <v>44237</v>
      </c>
      <c r="C1508" t="str">
        <f>IF(AND(B1508&gt;='Calculation Sheet Crop 1'!$K$6,B1508&lt;='Calculation Sheet Crop 1'!$L$6),"Initial Stage",IF(AND(B1508+1&gt;'Calculation Sheet Crop 1'!$K$7,B1508&lt;='Calculation Sheet Crop 1'!$L$7),"Crop Development Phase",IF(AND(B1508+1&gt;'Calculation Sheet Crop 1'!$K$8,B1508&lt;'Calculation Sheet Crop 1'!$L$8+1),"Mid Season",IF(AND(B1508+1&gt;'Calculation Sheet Crop 1'!$K$9,B1508-1&lt;'Calculation Sheet Crop 1'!$L$9),"Late Season Stage",""))))</f>
        <v/>
      </c>
      <c r="D1508">
        <f>IF(MONTH(B1508)=1,'General Calculation'!$E$22,IF(MONTH(B1508)=2,'General Calculation'!$F$22,IF(MONTH(B1508)=3,'General Calculation'!$G$22,IF(MONTH(B1508)=4,'General Calculation'!$H$22,IF(MONTH(B1508)=5,'General Calculation'!$I$22,IF(MONTH(B1508)=6,'General Calculation'!$J$22,IF(MONTH(B1508)=7,'General Calculation'!$K$22,IF(MONTH(B1508)=8,'General Calculation'!$L$22,IF(MONTH(B1508)=9,'General Calculation'!$M$22,IF(MONTH(B1508)=10,'General Calculation'!$N$22,IF(MONTH(B1508)=11,'General Calculation'!$O$22,IF(MONTH(B1508)=12,'General Calculation'!$P$22,""))))))))))))</f>
        <v>5.3892000000000007</v>
      </c>
      <c r="E1508" t="str">
        <f>IF(C1508="Initial Stage",'Calculation Sheet Crop 1'!$M$6,IF(C1508="Crop Development Phase",'Calculation Sheet Crop 1'!$M$7,IF(C1508="Mid Season",'Calculation Sheet Crop 1'!$M$8,IF(C1508="Late Season Stage",'Calculation Sheet Crop 1'!$M$9,""))))</f>
        <v/>
      </c>
      <c r="F1508">
        <f t="shared" si="300"/>
        <v>0</v>
      </c>
      <c r="P1508">
        <f t="shared" si="301"/>
        <v>0</v>
      </c>
      <c r="Q1508">
        <f t="shared" si="302"/>
        <v>0</v>
      </c>
      <c r="R1508">
        <f t="shared" si="303"/>
        <v>0</v>
      </c>
      <c r="S1508">
        <f t="shared" si="304"/>
        <v>0</v>
      </c>
      <c r="T1508">
        <f t="shared" si="305"/>
        <v>0</v>
      </c>
      <c r="U1508">
        <f t="shared" si="306"/>
        <v>0</v>
      </c>
      <c r="V1508">
        <f t="shared" si="307"/>
        <v>0</v>
      </c>
      <c r="W1508">
        <f t="shared" si="308"/>
        <v>0</v>
      </c>
      <c r="X1508">
        <f t="shared" si="309"/>
        <v>0</v>
      </c>
      <c r="Y1508">
        <f t="shared" si="310"/>
        <v>0</v>
      </c>
      <c r="Z1508">
        <f t="shared" si="311"/>
        <v>0</v>
      </c>
      <c r="AA1508">
        <f t="shared" si="312"/>
        <v>0</v>
      </c>
    </row>
    <row r="1509" spans="2:27">
      <c r="B1509" s="3">
        <v>44238</v>
      </c>
      <c r="C1509" t="str">
        <f>IF(AND(B1509&gt;='Calculation Sheet Crop 1'!$K$6,B1509&lt;='Calculation Sheet Crop 1'!$L$6),"Initial Stage",IF(AND(B1509+1&gt;'Calculation Sheet Crop 1'!$K$7,B1509&lt;='Calculation Sheet Crop 1'!$L$7),"Crop Development Phase",IF(AND(B1509+1&gt;'Calculation Sheet Crop 1'!$K$8,B1509&lt;'Calculation Sheet Crop 1'!$L$8+1),"Mid Season",IF(AND(B1509+1&gt;'Calculation Sheet Crop 1'!$K$9,B1509-1&lt;'Calculation Sheet Crop 1'!$L$9),"Late Season Stage",""))))</f>
        <v/>
      </c>
      <c r="D1509">
        <f>IF(MONTH(B1509)=1,'General Calculation'!$E$22,IF(MONTH(B1509)=2,'General Calculation'!$F$22,IF(MONTH(B1509)=3,'General Calculation'!$G$22,IF(MONTH(B1509)=4,'General Calculation'!$H$22,IF(MONTH(B1509)=5,'General Calculation'!$I$22,IF(MONTH(B1509)=6,'General Calculation'!$J$22,IF(MONTH(B1509)=7,'General Calculation'!$K$22,IF(MONTH(B1509)=8,'General Calculation'!$L$22,IF(MONTH(B1509)=9,'General Calculation'!$M$22,IF(MONTH(B1509)=10,'General Calculation'!$N$22,IF(MONTH(B1509)=11,'General Calculation'!$O$22,IF(MONTH(B1509)=12,'General Calculation'!$P$22,""))))))))))))</f>
        <v>5.3892000000000007</v>
      </c>
      <c r="E1509" t="str">
        <f>IF(C1509="Initial Stage",'Calculation Sheet Crop 1'!$M$6,IF(C1509="Crop Development Phase",'Calculation Sheet Crop 1'!$M$7,IF(C1509="Mid Season",'Calculation Sheet Crop 1'!$M$8,IF(C1509="Late Season Stage",'Calculation Sheet Crop 1'!$M$9,""))))</f>
        <v/>
      </c>
      <c r="F1509">
        <f t="shared" si="300"/>
        <v>0</v>
      </c>
      <c r="P1509">
        <f t="shared" si="301"/>
        <v>0</v>
      </c>
      <c r="Q1509">
        <f t="shared" si="302"/>
        <v>0</v>
      </c>
      <c r="R1509">
        <f t="shared" si="303"/>
        <v>0</v>
      </c>
      <c r="S1509">
        <f t="shared" si="304"/>
        <v>0</v>
      </c>
      <c r="T1509">
        <f t="shared" si="305"/>
        <v>0</v>
      </c>
      <c r="U1509">
        <f t="shared" si="306"/>
        <v>0</v>
      </c>
      <c r="V1509">
        <f t="shared" si="307"/>
        <v>0</v>
      </c>
      <c r="W1509">
        <f t="shared" si="308"/>
        <v>0</v>
      </c>
      <c r="X1509">
        <f t="shared" si="309"/>
        <v>0</v>
      </c>
      <c r="Y1509">
        <f t="shared" si="310"/>
        <v>0</v>
      </c>
      <c r="Z1509">
        <f t="shared" si="311"/>
        <v>0</v>
      </c>
      <c r="AA1509">
        <f t="shared" si="312"/>
        <v>0</v>
      </c>
    </row>
    <row r="1510" spans="2:27">
      <c r="B1510" s="3">
        <v>44239</v>
      </c>
      <c r="C1510" t="str">
        <f>IF(AND(B1510&gt;='Calculation Sheet Crop 1'!$K$6,B1510&lt;='Calculation Sheet Crop 1'!$L$6),"Initial Stage",IF(AND(B1510+1&gt;'Calculation Sheet Crop 1'!$K$7,B1510&lt;='Calculation Sheet Crop 1'!$L$7),"Crop Development Phase",IF(AND(B1510+1&gt;'Calculation Sheet Crop 1'!$K$8,B1510&lt;'Calculation Sheet Crop 1'!$L$8+1),"Mid Season",IF(AND(B1510+1&gt;'Calculation Sheet Crop 1'!$K$9,B1510-1&lt;'Calculation Sheet Crop 1'!$L$9),"Late Season Stage",""))))</f>
        <v/>
      </c>
      <c r="D1510">
        <f>IF(MONTH(B1510)=1,'General Calculation'!$E$22,IF(MONTH(B1510)=2,'General Calculation'!$F$22,IF(MONTH(B1510)=3,'General Calculation'!$G$22,IF(MONTH(B1510)=4,'General Calculation'!$H$22,IF(MONTH(B1510)=5,'General Calculation'!$I$22,IF(MONTH(B1510)=6,'General Calculation'!$J$22,IF(MONTH(B1510)=7,'General Calculation'!$K$22,IF(MONTH(B1510)=8,'General Calculation'!$L$22,IF(MONTH(B1510)=9,'General Calculation'!$M$22,IF(MONTH(B1510)=10,'General Calculation'!$N$22,IF(MONTH(B1510)=11,'General Calculation'!$O$22,IF(MONTH(B1510)=12,'General Calculation'!$P$22,""))))))))))))</f>
        <v>5.3892000000000007</v>
      </c>
      <c r="E1510" t="str">
        <f>IF(C1510="Initial Stage",'Calculation Sheet Crop 1'!$M$6,IF(C1510="Crop Development Phase",'Calculation Sheet Crop 1'!$M$7,IF(C1510="Mid Season",'Calculation Sheet Crop 1'!$M$8,IF(C1510="Late Season Stage",'Calculation Sheet Crop 1'!$M$9,""))))</f>
        <v/>
      </c>
      <c r="F1510">
        <f t="shared" si="300"/>
        <v>0</v>
      </c>
      <c r="P1510">
        <f t="shared" si="301"/>
        <v>0</v>
      </c>
      <c r="Q1510">
        <f t="shared" si="302"/>
        <v>0</v>
      </c>
      <c r="R1510">
        <f t="shared" si="303"/>
        <v>0</v>
      </c>
      <c r="S1510">
        <f t="shared" si="304"/>
        <v>0</v>
      </c>
      <c r="T1510">
        <f t="shared" si="305"/>
        <v>0</v>
      </c>
      <c r="U1510">
        <f t="shared" si="306"/>
        <v>0</v>
      </c>
      <c r="V1510">
        <f t="shared" si="307"/>
        <v>0</v>
      </c>
      <c r="W1510">
        <f t="shared" si="308"/>
        <v>0</v>
      </c>
      <c r="X1510">
        <f t="shared" si="309"/>
        <v>0</v>
      </c>
      <c r="Y1510">
        <f t="shared" si="310"/>
        <v>0</v>
      </c>
      <c r="Z1510">
        <f t="shared" si="311"/>
        <v>0</v>
      </c>
      <c r="AA1510">
        <f t="shared" si="312"/>
        <v>0</v>
      </c>
    </row>
    <row r="1511" spans="2:27">
      <c r="B1511" s="3">
        <v>44240</v>
      </c>
      <c r="C1511" t="str">
        <f>IF(AND(B1511&gt;='Calculation Sheet Crop 1'!$K$6,B1511&lt;='Calculation Sheet Crop 1'!$L$6),"Initial Stage",IF(AND(B1511+1&gt;'Calculation Sheet Crop 1'!$K$7,B1511&lt;='Calculation Sheet Crop 1'!$L$7),"Crop Development Phase",IF(AND(B1511+1&gt;'Calculation Sheet Crop 1'!$K$8,B1511&lt;'Calculation Sheet Crop 1'!$L$8+1),"Mid Season",IF(AND(B1511+1&gt;'Calculation Sheet Crop 1'!$K$9,B1511-1&lt;'Calculation Sheet Crop 1'!$L$9),"Late Season Stage",""))))</f>
        <v/>
      </c>
      <c r="D1511">
        <f>IF(MONTH(B1511)=1,'General Calculation'!$E$22,IF(MONTH(B1511)=2,'General Calculation'!$F$22,IF(MONTH(B1511)=3,'General Calculation'!$G$22,IF(MONTH(B1511)=4,'General Calculation'!$H$22,IF(MONTH(B1511)=5,'General Calculation'!$I$22,IF(MONTH(B1511)=6,'General Calculation'!$J$22,IF(MONTH(B1511)=7,'General Calculation'!$K$22,IF(MONTH(B1511)=8,'General Calculation'!$L$22,IF(MONTH(B1511)=9,'General Calculation'!$M$22,IF(MONTH(B1511)=10,'General Calculation'!$N$22,IF(MONTH(B1511)=11,'General Calculation'!$O$22,IF(MONTH(B1511)=12,'General Calculation'!$P$22,""))))))))))))</f>
        <v>5.3892000000000007</v>
      </c>
      <c r="E1511" t="str">
        <f>IF(C1511="Initial Stage",'Calculation Sheet Crop 1'!$M$6,IF(C1511="Crop Development Phase",'Calculation Sheet Crop 1'!$M$7,IF(C1511="Mid Season",'Calculation Sheet Crop 1'!$M$8,IF(C1511="Late Season Stage",'Calculation Sheet Crop 1'!$M$9,""))))</f>
        <v/>
      </c>
      <c r="F1511">
        <f t="shared" si="300"/>
        <v>0</v>
      </c>
      <c r="P1511">
        <f t="shared" si="301"/>
        <v>0</v>
      </c>
      <c r="Q1511">
        <f t="shared" si="302"/>
        <v>0</v>
      </c>
      <c r="R1511">
        <f t="shared" si="303"/>
        <v>0</v>
      </c>
      <c r="S1511">
        <f t="shared" si="304"/>
        <v>0</v>
      </c>
      <c r="T1511">
        <f t="shared" si="305"/>
        <v>0</v>
      </c>
      <c r="U1511">
        <f t="shared" si="306"/>
        <v>0</v>
      </c>
      <c r="V1511">
        <f t="shared" si="307"/>
        <v>0</v>
      </c>
      <c r="W1511">
        <f t="shared" si="308"/>
        <v>0</v>
      </c>
      <c r="X1511">
        <f t="shared" si="309"/>
        <v>0</v>
      </c>
      <c r="Y1511">
        <f t="shared" si="310"/>
        <v>0</v>
      </c>
      <c r="Z1511">
        <f t="shared" si="311"/>
        <v>0</v>
      </c>
      <c r="AA1511">
        <f t="shared" si="312"/>
        <v>0</v>
      </c>
    </row>
    <row r="1512" spans="2:27">
      <c r="B1512" s="3">
        <v>44241</v>
      </c>
      <c r="C1512" t="str">
        <f>IF(AND(B1512&gt;='Calculation Sheet Crop 1'!$K$6,B1512&lt;='Calculation Sheet Crop 1'!$L$6),"Initial Stage",IF(AND(B1512+1&gt;'Calculation Sheet Crop 1'!$K$7,B1512&lt;='Calculation Sheet Crop 1'!$L$7),"Crop Development Phase",IF(AND(B1512+1&gt;'Calculation Sheet Crop 1'!$K$8,B1512&lt;'Calculation Sheet Crop 1'!$L$8+1),"Mid Season",IF(AND(B1512+1&gt;'Calculation Sheet Crop 1'!$K$9,B1512-1&lt;'Calculation Sheet Crop 1'!$L$9),"Late Season Stage",""))))</f>
        <v/>
      </c>
      <c r="D1512">
        <f>IF(MONTH(B1512)=1,'General Calculation'!$E$22,IF(MONTH(B1512)=2,'General Calculation'!$F$22,IF(MONTH(B1512)=3,'General Calculation'!$G$22,IF(MONTH(B1512)=4,'General Calculation'!$H$22,IF(MONTH(B1512)=5,'General Calculation'!$I$22,IF(MONTH(B1512)=6,'General Calculation'!$J$22,IF(MONTH(B1512)=7,'General Calculation'!$K$22,IF(MONTH(B1512)=8,'General Calculation'!$L$22,IF(MONTH(B1512)=9,'General Calculation'!$M$22,IF(MONTH(B1512)=10,'General Calculation'!$N$22,IF(MONTH(B1512)=11,'General Calculation'!$O$22,IF(MONTH(B1512)=12,'General Calculation'!$P$22,""))))))))))))</f>
        <v>5.3892000000000007</v>
      </c>
      <c r="E1512" t="str">
        <f>IF(C1512="Initial Stage",'Calculation Sheet Crop 1'!$M$6,IF(C1512="Crop Development Phase",'Calculation Sheet Crop 1'!$M$7,IF(C1512="Mid Season",'Calculation Sheet Crop 1'!$M$8,IF(C1512="Late Season Stage",'Calculation Sheet Crop 1'!$M$9,""))))</f>
        <v/>
      </c>
      <c r="F1512">
        <f t="shared" si="300"/>
        <v>0</v>
      </c>
      <c r="P1512">
        <f t="shared" si="301"/>
        <v>0</v>
      </c>
      <c r="Q1512">
        <f t="shared" si="302"/>
        <v>0</v>
      </c>
      <c r="R1512">
        <f t="shared" si="303"/>
        <v>0</v>
      </c>
      <c r="S1512">
        <f t="shared" si="304"/>
        <v>0</v>
      </c>
      <c r="T1512">
        <f t="shared" si="305"/>
        <v>0</v>
      </c>
      <c r="U1512">
        <f t="shared" si="306"/>
        <v>0</v>
      </c>
      <c r="V1512">
        <f t="shared" si="307"/>
        <v>0</v>
      </c>
      <c r="W1512">
        <f t="shared" si="308"/>
        <v>0</v>
      </c>
      <c r="X1512">
        <f t="shared" si="309"/>
        <v>0</v>
      </c>
      <c r="Y1512">
        <f t="shared" si="310"/>
        <v>0</v>
      </c>
      <c r="Z1512">
        <f t="shared" si="311"/>
        <v>0</v>
      </c>
      <c r="AA1512">
        <f t="shared" si="312"/>
        <v>0</v>
      </c>
    </row>
    <row r="1513" spans="2:27">
      <c r="B1513" s="3">
        <v>44242</v>
      </c>
      <c r="C1513" t="str">
        <f>IF(AND(B1513&gt;='Calculation Sheet Crop 1'!$K$6,B1513&lt;='Calculation Sheet Crop 1'!$L$6),"Initial Stage",IF(AND(B1513+1&gt;'Calculation Sheet Crop 1'!$K$7,B1513&lt;='Calculation Sheet Crop 1'!$L$7),"Crop Development Phase",IF(AND(B1513+1&gt;'Calculation Sheet Crop 1'!$K$8,B1513&lt;'Calculation Sheet Crop 1'!$L$8+1),"Mid Season",IF(AND(B1513+1&gt;'Calculation Sheet Crop 1'!$K$9,B1513-1&lt;'Calculation Sheet Crop 1'!$L$9),"Late Season Stage",""))))</f>
        <v/>
      </c>
      <c r="D1513">
        <f>IF(MONTH(B1513)=1,'General Calculation'!$E$22,IF(MONTH(B1513)=2,'General Calculation'!$F$22,IF(MONTH(B1513)=3,'General Calculation'!$G$22,IF(MONTH(B1513)=4,'General Calculation'!$H$22,IF(MONTH(B1513)=5,'General Calculation'!$I$22,IF(MONTH(B1513)=6,'General Calculation'!$J$22,IF(MONTH(B1513)=7,'General Calculation'!$K$22,IF(MONTH(B1513)=8,'General Calculation'!$L$22,IF(MONTH(B1513)=9,'General Calculation'!$M$22,IF(MONTH(B1513)=10,'General Calculation'!$N$22,IF(MONTH(B1513)=11,'General Calculation'!$O$22,IF(MONTH(B1513)=12,'General Calculation'!$P$22,""))))))))))))</f>
        <v>5.3892000000000007</v>
      </c>
      <c r="E1513" t="str">
        <f>IF(C1513="Initial Stage",'Calculation Sheet Crop 1'!$M$6,IF(C1513="Crop Development Phase",'Calculation Sheet Crop 1'!$M$7,IF(C1513="Mid Season",'Calculation Sheet Crop 1'!$M$8,IF(C1513="Late Season Stage",'Calculation Sheet Crop 1'!$M$9,""))))</f>
        <v/>
      </c>
      <c r="F1513">
        <f t="shared" si="300"/>
        <v>0</v>
      </c>
      <c r="P1513">
        <f t="shared" si="301"/>
        <v>0</v>
      </c>
      <c r="Q1513">
        <f t="shared" si="302"/>
        <v>0</v>
      </c>
      <c r="R1513">
        <f t="shared" si="303"/>
        <v>0</v>
      </c>
      <c r="S1513">
        <f t="shared" si="304"/>
        <v>0</v>
      </c>
      <c r="T1513">
        <f t="shared" si="305"/>
        <v>0</v>
      </c>
      <c r="U1513">
        <f t="shared" si="306"/>
        <v>0</v>
      </c>
      <c r="V1513">
        <f t="shared" si="307"/>
        <v>0</v>
      </c>
      <c r="W1513">
        <f t="shared" si="308"/>
        <v>0</v>
      </c>
      <c r="X1513">
        <f t="shared" si="309"/>
        <v>0</v>
      </c>
      <c r="Y1513">
        <f t="shared" si="310"/>
        <v>0</v>
      </c>
      <c r="Z1513">
        <f t="shared" si="311"/>
        <v>0</v>
      </c>
      <c r="AA1513">
        <f t="shared" si="312"/>
        <v>0</v>
      </c>
    </row>
    <row r="1514" spans="2:27">
      <c r="B1514" s="3">
        <v>44243</v>
      </c>
      <c r="C1514" t="str">
        <f>IF(AND(B1514&gt;='Calculation Sheet Crop 1'!$K$6,B1514&lt;='Calculation Sheet Crop 1'!$L$6),"Initial Stage",IF(AND(B1514+1&gt;'Calculation Sheet Crop 1'!$K$7,B1514&lt;='Calculation Sheet Crop 1'!$L$7),"Crop Development Phase",IF(AND(B1514+1&gt;'Calculation Sheet Crop 1'!$K$8,B1514&lt;'Calculation Sheet Crop 1'!$L$8+1),"Mid Season",IF(AND(B1514+1&gt;'Calculation Sheet Crop 1'!$K$9,B1514-1&lt;'Calculation Sheet Crop 1'!$L$9),"Late Season Stage",""))))</f>
        <v/>
      </c>
      <c r="D1514">
        <f>IF(MONTH(B1514)=1,'General Calculation'!$E$22,IF(MONTH(B1514)=2,'General Calculation'!$F$22,IF(MONTH(B1514)=3,'General Calculation'!$G$22,IF(MONTH(B1514)=4,'General Calculation'!$H$22,IF(MONTH(B1514)=5,'General Calculation'!$I$22,IF(MONTH(B1514)=6,'General Calculation'!$J$22,IF(MONTH(B1514)=7,'General Calculation'!$K$22,IF(MONTH(B1514)=8,'General Calculation'!$L$22,IF(MONTH(B1514)=9,'General Calculation'!$M$22,IF(MONTH(B1514)=10,'General Calculation'!$N$22,IF(MONTH(B1514)=11,'General Calculation'!$O$22,IF(MONTH(B1514)=12,'General Calculation'!$P$22,""))))))))))))</f>
        <v>5.3892000000000007</v>
      </c>
      <c r="E1514" t="str">
        <f>IF(C1514="Initial Stage",'Calculation Sheet Crop 1'!$M$6,IF(C1514="Crop Development Phase",'Calculation Sheet Crop 1'!$M$7,IF(C1514="Mid Season",'Calculation Sheet Crop 1'!$M$8,IF(C1514="Late Season Stage",'Calculation Sheet Crop 1'!$M$9,""))))</f>
        <v/>
      </c>
      <c r="F1514">
        <f t="shared" si="300"/>
        <v>0</v>
      </c>
      <c r="P1514">
        <f t="shared" si="301"/>
        <v>0</v>
      </c>
      <c r="Q1514">
        <f t="shared" si="302"/>
        <v>0</v>
      </c>
      <c r="R1514">
        <f t="shared" si="303"/>
        <v>0</v>
      </c>
      <c r="S1514">
        <f t="shared" si="304"/>
        <v>0</v>
      </c>
      <c r="T1514">
        <f t="shared" si="305"/>
        <v>0</v>
      </c>
      <c r="U1514">
        <f t="shared" si="306"/>
        <v>0</v>
      </c>
      <c r="V1514">
        <f t="shared" si="307"/>
        <v>0</v>
      </c>
      <c r="W1514">
        <f t="shared" si="308"/>
        <v>0</v>
      </c>
      <c r="X1514">
        <f t="shared" si="309"/>
        <v>0</v>
      </c>
      <c r="Y1514">
        <f t="shared" si="310"/>
        <v>0</v>
      </c>
      <c r="Z1514">
        <f t="shared" si="311"/>
        <v>0</v>
      </c>
      <c r="AA1514">
        <f t="shared" si="312"/>
        <v>0</v>
      </c>
    </row>
    <row r="1515" spans="2:27">
      <c r="B1515" s="3">
        <v>44244</v>
      </c>
      <c r="C1515" t="str">
        <f>IF(AND(B1515&gt;='Calculation Sheet Crop 1'!$K$6,B1515&lt;='Calculation Sheet Crop 1'!$L$6),"Initial Stage",IF(AND(B1515+1&gt;'Calculation Sheet Crop 1'!$K$7,B1515&lt;='Calculation Sheet Crop 1'!$L$7),"Crop Development Phase",IF(AND(B1515+1&gt;'Calculation Sheet Crop 1'!$K$8,B1515&lt;'Calculation Sheet Crop 1'!$L$8+1),"Mid Season",IF(AND(B1515+1&gt;'Calculation Sheet Crop 1'!$K$9,B1515-1&lt;'Calculation Sheet Crop 1'!$L$9),"Late Season Stage",""))))</f>
        <v/>
      </c>
      <c r="D1515">
        <f>IF(MONTH(B1515)=1,'General Calculation'!$E$22,IF(MONTH(B1515)=2,'General Calculation'!$F$22,IF(MONTH(B1515)=3,'General Calculation'!$G$22,IF(MONTH(B1515)=4,'General Calculation'!$H$22,IF(MONTH(B1515)=5,'General Calculation'!$I$22,IF(MONTH(B1515)=6,'General Calculation'!$J$22,IF(MONTH(B1515)=7,'General Calculation'!$K$22,IF(MONTH(B1515)=8,'General Calculation'!$L$22,IF(MONTH(B1515)=9,'General Calculation'!$M$22,IF(MONTH(B1515)=10,'General Calculation'!$N$22,IF(MONTH(B1515)=11,'General Calculation'!$O$22,IF(MONTH(B1515)=12,'General Calculation'!$P$22,""))))))))))))</f>
        <v>5.3892000000000007</v>
      </c>
      <c r="E1515" t="str">
        <f>IF(C1515="Initial Stage",'Calculation Sheet Crop 1'!$M$6,IF(C1515="Crop Development Phase",'Calculation Sheet Crop 1'!$M$7,IF(C1515="Mid Season",'Calculation Sheet Crop 1'!$M$8,IF(C1515="Late Season Stage",'Calculation Sheet Crop 1'!$M$9,""))))</f>
        <v/>
      </c>
      <c r="F1515">
        <f t="shared" si="300"/>
        <v>0</v>
      </c>
      <c r="P1515">
        <f t="shared" si="301"/>
        <v>0</v>
      </c>
      <c r="Q1515">
        <f t="shared" si="302"/>
        <v>0</v>
      </c>
      <c r="R1515">
        <f t="shared" si="303"/>
        <v>0</v>
      </c>
      <c r="S1515">
        <f t="shared" si="304"/>
        <v>0</v>
      </c>
      <c r="T1515">
        <f t="shared" si="305"/>
        <v>0</v>
      </c>
      <c r="U1515">
        <f t="shared" si="306"/>
        <v>0</v>
      </c>
      <c r="V1515">
        <f t="shared" si="307"/>
        <v>0</v>
      </c>
      <c r="W1515">
        <f t="shared" si="308"/>
        <v>0</v>
      </c>
      <c r="X1515">
        <f t="shared" si="309"/>
        <v>0</v>
      </c>
      <c r="Y1515">
        <f t="shared" si="310"/>
        <v>0</v>
      </c>
      <c r="Z1515">
        <f t="shared" si="311"/>
        <v>0</v>
      </c>
      <c r="AA1515">
        <f t="shared" si="312"/>
        <v>0</v>
      </c>
    </row>
    <row r="1516" spans="2:27">
      <c r="B1516" s="3">
        <v>44245</v>
      </c>
      <c r="C1516" t="str">
        <f>IF(AND(B1516&gt;='Calculation Sheet Crop 1'!$K$6,B1516&lt;='Calculation Sheet Crop 1'!$L$6),"Initial Stage",IF(AND(B1516+1&gt;'Calculation Sheet Crop 1'!$K$7,B1516&lt;='Calculation Sheet Crop 1'!$L$7),"Crop Development Phase",IF(AND(B1516+1&gt;'Calculation Sheet Crop 1'!$K$8,B1516&lt;'Calculation Sheet Crop 1'!$L$8+1),"Mid Season",IF(AND(B1516+1&gt;'Calculation Sheet Crop 1'!$K$9,B1516-1&lt;'Calculation Sheet Crop 1'!$L$9),"Late Season Stage",""))))</f>
        <v/>
      </c>
      <c r="D1516">
        <f>IF(MONTH(B1516)=1,'General Calculation'!$E$22,IF(MONTH(B1516)=2,'General Calculation'!$F$22,IF(MONTH(B1516)=3,'General Calculation'!$G$22,IF(MONTH(B1516)=4,'General Calculation'!$H$22,IF(MONTH(B1516)=5,'General Calculation'!$I$22,IF(MONTH(B1516)=6,'General Calculation'!$J$22,IF(MONTH(B1516)=7,'General Calculation'!$K$22,IF(MONTH(B1516)=8,'General Calculation'!$L$22,IF(MONTH(B1516)=9,'General Calculation'!$M$22,IF(MONTH(B1516)=10,'General Calculation'!$N$22,IF(MONTH(B1516)=11,'General Calculation'!$O$22,IF(MONTH(B1516)=12,'General Calculation'!$P$22,""))))))))))))</f>
        <v>5.3892000000000007</v>
      </c>
      <c r="E1516" t="str">
        <f>IF(C1516="Initial Stage",'Calculation Sheet Crop 1'!$M$6,IF(C1516="Crop Development Phase",'Calculation Sheet Crop 1'!$M$7,IF(C1516="Mid Season",'Calculation Sheet Crop 1'!$M$8,IF(C1516="Late Season Stage",'Calculation Sheet Crop 1'!$M$9,""))))</f>
        <v/>
      </c>
      <c r="F1516">
        <f t="shared" si="300"/>
        <v>0</v>
      </c>
      <c r="P1516">
        <f t="shared" si="301"/>
        <v>0</v>
      </c>
      <c r="Q1516">
        <f t="shared" si="302"/>
        <v>0</v>
      </c>
      <c r="R1516">
        <f t="shared" si="303"/>
        <v>0</v>
      </c>
      <c r="S1516">
        <f t="shared" si="304"/>
        <v>0</v>
      </c>
      <c r="T1516">
        <f t="shared" si="305"/>
        <v>0</v>
      </c>
      <c r="U1516">
        <f t="shared" si="306"/>
        <v>0</v>
      </c>
      <c r="V1516">
        <f t="shared" si="307"/>
        <v>0</v>
      </c>
      <c r="W1516">
        <f t="shared" si="308"/>
        <v>0</v>
      </c>
      <c r="X1516">
        <f t="shared" si="309"/>
        <v>0</v>
      </c>
      <c r="Y1516">
        <f t="shared" si="310"/>
        <v>0</v>
      </c>
      <c r="Z1516">
        <f t="shared" si="311"/>
        <v>0</v>
      </c>
      <c r="AA1516">
        <f t="shared" si="312"/>
        <v>0</v>
      </c>
    </row>
    <row r="1517" spans="2:27">
      <c r="B1517" s="3">
        <v>44246</v>
      </c>
      <c r="C1517" t="str">
        <f>IF(AND(B1517&gt;='Calculation Sheet Crop 1'!$K$6,B1517&lt;='Calculation Sheet Crop 1'!$L$6),"Initial Stage",IF(AND(B1517+1&gt;'Calculation Sheet Crop 1'!$K$7,B1517&lt;='Calculation Sheet Crop 1'!$L$7),"Crop Development Phase",IF(AND(B1517+1&gt;'Calculation Sheet Crop 1'!$K$8,B1517&lt;'Calculation Sheet Crop 1'!$L$8+1),"Mid Season",IF(AND(B1517+1&gt;'Calculation Sheet Crop 1'!$K$9,B1517-1&lt;'Calculation Sheet Crop 1'!$L$9),"Late Season Stage",""))))</f>
        <v/>
      </c>
      <c r="D1517">
        <f>IF(MONTH(B1517)=1,'General Calculation'!$E$22,IF(MONTH(B1517)=2,'General Calculation'!$F$22,IF(MONTH(B1517)=3,'General Calculation'!$G$22,IF(MONTH(B1517)=4,'General Calculation'!$H$22,IF(MONTH(B1517)=5,'General Calculation'!$I$22,IF(MONTH(B1517)=6,'General Calculation'!$J$22,IF(MONTH(B1517)=7,'General Calculation'!$K$22,IF(MONTH(B1517)=8,'General Calculation'!$L$22,IF(MONTH(B1517)=9,'General Calculation'!$M$22,IF(MONTH(B1517)=10,'General Calculation'!$N$22,IF(MONTH(B1517)=11,'General Calculation'!$O$22,IF(MONTH(B1517)=12,'General Calculation'!$P$22,""))))))))))))</f>
        <v>5.3892000000000007</v>
      </c>
      <c r="E1517" t="str">
        <f>IF(C1517="Initial Stage",'Calculation Sheet Crop 1'!$M$6,IF(C1517="Crop Development Phase",'Calculation Sheet Crop 1'!$M$7,IF(C1517="Mid Season",'Calculation Sheet Crop 1'!$M$8,IF(C1517="Late Season Stage",'Calculation Sheet Crop 1'!$M$9,""))))</f>
        <v/>
      </c>
      <c r="F1517">
        <f t="shared" si="300"/>
        <v>0</v>
      </c>
      <c r="P1517">
        <f t="shared" si="301"/>
        <v>0</v>
      </c>
      <c r="Q1517">
        <f t="shared" si="302"/>
        <v>0</v>
      </c>
      <c r="R1517">
        <f t="shared" si="303"/>
        <v>0</v>
      </c>
      <c r="S1517">
        <f t="shared" si="304"/>
        <v>0</v>
      </c>
      <c r="T1517">
        <f t="shared" si="305"/>
        <v>0</v>
      </c>
      <c r="U1517">
        <f t="shared" si="306"/>
        <v>0</v>
      </c>
      <c r="V1517">
        <f t="shared" si="307"/>
        <v>0</v>
      </c>
      <c r="W1517">
        <f t="shared" si="308"/>
        <v>0</v>
      </c>
      <c r="X1517">
        <f t="shared" si="309"/>
        <v>0</v>
      </c>
      <c r="Y1517">
        <f t="shared" si="310"/>
        <v>0</v>
      </c>
      <c r="Z1517">
        <f t="shared" si="311"/>
        <v>0</v>
      </c>
      <c r="AA1517">
        <f t="shared" si="312"/>
        <v>0</v>
      </c>
    </row>
    <row r="1518" spans="2:27">
      <c r="B1518" s="3">
        <v>44247</v>
      </c>
      <c r="C1518" t="str">
        <f>IF(AND(B1518&gt;='Calculation Sheet Crop 1'!$K$6,B1518&lt;='Calculation Sheet Crop 1'!$L$6),"Initial Stage",IF(AND(B1518+1&gt;'Calculation Sheet Crop 1'!$K$7,B1518&lt;='Calculation Sheet Crop 1'!$L$7),"Crop Development Phase",IF(AND(B1518+1&gt;'Calculation Sheet Crop 1'!$K$8,B1518&lt;'Calculation Sheet Crop 1'!$L$8+1),"Mid Season",IF(AND(B1518+1&gt;'Calculation Sheet Crop 1'!$K$9,B1518-1&lt;'Calculation Sheet Crop 1'!$L$9),"Late Season Stage",""))))</f>
        <v/>
      </c>
      <c r="D1518">
        <f>IF(MONTH(B1518)=1,'General Calculation'!$E$22,IF(MONTH(B1518)=2,'General Calculation'!$F$22,IF(MONTH(B1518)=3,'General Calculation'!$G$22,IF(MONTH(B1518)=4,'General Calculation'!$H$22,IF(MONTH(B1518)=5,'General Calculation'!$I$22,IF(MONTH(B1518)=6,'General Calculation'!$J$22,IF(MONTH(B1518)=7,'General Calculation'!$K$22,IF(MONTH(B1518)=8,'General Calculation'!$L$22,IF(MONTH(B1518)=9,'General Calculation'!$M$22,IF(MONTH(B1518)=10,'General Calculation'!$N$22,IF(MONTH(B1518)=11,'General Calculation'!$O$22,IF(MONTH(B1518)=12,'General Calculation'!$P$22,""))))))))))))</f>
        <v>5.3892000000000007</v>
      </c>
      <c r="E1518" t="str">
        <f>IF(C1518="Initial Stage",'Calculation Sheet Crop 1'!$M$6,IF(C1518="Crop Development Phase",'Calculation Sheet Crop 1'!$M$7,IF(C1518="Mid Season",'Calculation Sheet Crop 1'!$M$8,IF(C1518="Late Season Stage",'Calculation Sheet Crop 1'!$M$9,""))))</f>
        <v/>
      </c>
      <c r="F1518">
        <f t="shared" si="300"/>
        <v>0</v>
      </c>
      <c r="P1518">
        <f t="shared" si="301"/>
        <v>0</v>
      </c>
      <c r="Q1518">
        <f t="shared" si="302"/>
        <v>0</v>
      </c>
      <c r="R1518">
        <f t="shared" si="303"/>
        <v>0</v>
      </c>
      <c r="S1518">
        <f t="shared" si="304"/>
        <v>0</v>
      </c>
      <c r="T1518">
        <f t="shared" si="305"/>
        <v>0</v>
      </c>
      <c r="U1518">
        <f t="shared" si="306"/>
        <v>0</v>
      </c>
      <c r="V1518">
        <f t="shared" si="307"/>
        <v>0</v>
      </c>
      <c r="W1518">
        <f t="shared" si="308"/>
        <v>0</v>
      </c>
      <c r="X1518">
        <f t="shared" si="309"/>
        <v>0</v>
      </c>
      <c r="Y1518">
        <f t="shared" si="310"/>
        <v>0</v>
      </c>
      <c r="Z1518">
        <f t="shared" si="311"/>
        <v>0</v>
      </c>
      <c r="AA1518">
        <f t="shared" si="312"/>
        <v>0</v>
      </c>
    </row>
    <row r="1519" spans="2:27">
      <c r="B1519" s="3">
        <v>44248</v>
      </c>
      <c r="C1519" t="str">
        <f>IF(AND(B1519&gt;='Calculation Sheet Crop 1'!$K$6,B1519&lt;='Calculation Sheet Crop 1'!$L$6),"Initial Stage",IF(AND(B1519+1&gt;'Calculation Sheet Crop 1'!$K$7,B1519&lt;='Calculation Sheet Crop 1'!$L$7),"Crop Development Phase",IF(AND(B1519+1&gt;'Calculation Sheet Crop 1'!$K$8,B1519&lt;'Calculation Sheet Crop 1'!$L$8+1),"Mid Season",IF(AND(B1519+1&gt;'Calculation Sheet Crop 1'!$K$9,B1519-1&lt;'Calculation Sheet Crop 1'!$L$9),"Late Season Stage",""))))</f>
        <v/>
      </c>
      <c r="D1519">
        <f>IF(MONTH(B1519)=1,'General Calculation'!$E$22,IF(MONTH(B1519)=2,'General Calculation'!$F$22,IF(MONTH(B1519)=3,'General Calculation'!$G$22,IF(MONTH(B1519)=4,'General Calculation'!$H$22,IF(MONTH(B1519)=5,'General Calculation'!$I$22,IF(MONTH(B1519)=6,'General Calculation'!$J$22,IF(MONTH(B1519)=7,'General Calculation'!$K$22,IF(MONTH(B1519)=8,'General Calculation'!$L$22,IF(MONTH(B1519)=9,'General Calculation'!$M$22,IF(MONTH(B1519)=10,'General Calculation'!$N$22,IF(MONTH(B1519)=11,'General Calculation'!$O$22,IF(MONTH(B1519)=12,'General Calculation'!$P$22,""))))))))))))</f>
        <v>5.3892000000000007</v>
      </c>
      <c r="E1519" t="str">
        <f>IF(C1519="Initial Stage",'Calculation Sheet Crop 1'!$M$6,IF(C1519="Crop Development Phase",'Calculation Sheet Crop 1'!$M$7,IF(C1519="Mid Season",'Calculation Sheet Crop 1'!$M$8,IF(C1519="Late Season Stage",'Calculation Sheet Crop 1'!$M$9,""))))</f>
        <v/>
      </c>
      <c r="F1519">
        <f t="shared" si="300"/>
        <v>0</v>
      </c>
      <c r="P1519">
        <f t="shared" si="301"/>
        <v>0</v>
      </c>
      <c r="Q1519">
        <f t="shared" si="302"/>
        <v>0</v>
      </c>
      <c r="R1519">
        <f t="shared" si="303"/>
        <v>0</v>
      </c>
      <c r="S1519">
        <f t="shared" si="304"/>
        <v>0</v>
      </c>
      <c r="T1519">
        <f t="shared" si="305"/>
        <v>0</v>
      </c>
      <c r="U1519">
        <f t="shared" si="306"/>
        <v>0</v>
      </c>
      <c r="V1519">
        <f t="shared" si="307"/>
        <v>0</v>
      </c>
      <c r="W1519">
        <f t="shared" si="308"/>
        <v>0</v>
      </c>
      <c r="X1519">
        <f t="shared" si="309"/>
        <v>0</v>
      </c>
      <c r="Y1519">
        <f t="shared" si="310"/>
        <v>0</v>
      </c>
      <c r="Z1519">
        <f t="shared" si="311"/>
        <v>0</v>
      </c>
      <c r="AA1519">
        <f t="shared" si="312"/>
        <v>0</v>
      </c>
    </row>
    <row r="1520" spans="2:27">
      <c r="B1520" s="3">
        <v>44249</v>
      </c>
      <c r="C1520" t="str">
        <f>IF(AND(B1520&gt;='Calculation Sheet Crop 1'!$K$6,B1520&lt;='Calculation Sheet Crop 1'!$L$6),"Initial Stage",IF(AND(B1520+1&gt;'Calculation Sheet Crop 1'!$K$7,B1520&lt;='Calculation Sheet Crop 1'!$L$7),"Crop Development Phase",IF(AND(B1520+1&gt;'Calculation Sheet Crop 1'!$K$8,B1520&lt;'Calculation Sheet Crop 1'!$L$8+1),"Mid Season",IF(AND(B1520+1&gt;'Calculation Sheet Crop 1'!$K$9,B1520-1&lt;'Calculation Sheet Crop 1'!$L$9),"Late Season Stage",""))))</f>
        <v/>
      </c>
      <c r="D1520">
        <f>IF(MONTH(B1520)=1,'General Calculation'!$E$22,IF(MONTH(B1520)=2,'General Calculation'!$F$22,IF(MONTH(B1520)=3,'General Calculation'!$G$22,IF(MONTH(B1520)=4,'General Calculation'!$H$22,IF(MONTH(B1520)=5,'General Calculation'!$I$22,IF(MONTH(B1520)=6,'General Calculation'!$J$22,IF(MONTH(B1520)=7,'General Calculation'!$K$22,IF(MONTH(B1520)=8,'General Calculation'!$L$22,IF(MONTH(B1520)=9,'General Calculation'!$M$22,IF(MONTH(B1520)=10,'General Calculation'!$N$22,IF(MONTH(B1520)=11,'General Calculation'!$O$22,IF(MONTH(B1520)=12,'General Calculation'!$P$22,""))))))))))))</f>
        <v>5.3892000000000007</v>
      </c>
      <c r="E1520" t="str">
        <f>IF(C1520="Initial Stage",'Calculation Sheet Crop 1'!$M$6,IF(C1520="Crop Development Phase",'Calculation Sheet Crop 1'!$M$7,IF(C1520="Mid Season",'Calculation Sheet Crop 1'!$M$8,IF(C1520="Late Season Stage",'Calculation Sheet Crop 1'!$M$9,""))))</f>
        <v/>
      </c>
      <c r="F1520">
        <f t="shared" si="300"/>
        <v>0</v>
      </c>
      <c r="P1520">
        <f t="shared" si="301"/>
        <v>0</v>
      </c>
      <c r="Q1520">
        <f t="shared" si="302"/>
        <v>0</v>
      </c>
      <c r="R1520">
        <f t="shared" si="303"/>
        <v>0</v>
      </c>
      <c r="S1520">
        <f t="shared" si="304"/>
        <v>0</v>
      </c>
      <c r="T1520">
        <f t="shared" si="305"/>
        <v>0</v>
      </c>
      <c r="U1520">
        <f t="shared" si="306"/>
        <v>0</v>
      </c>
      <c r="V1520">
        <f t="shared" si="307"/>
        <v>0</v>
      </c>
      <c r="W1520">
        <f t="shared" si="308"/>
        <v>0</v>
      </c>
      <c r="X1520">
        <f t="shared" si="309"/>
        <v>0</v>
      </c>
      <c r="Y1520">
        <f t="shared" si="310"/>
        <v>0</v>
      </c>
      <c r="Z1520">
        <f t="shared" si="311"/>
        <v>0</v>
      </c>
      <c r="AA1520">
        <f t="shared" si="312"/>
        <v>0</v>
      </c>
    </row>
    <row r="1521" spans="2:27">
      <c r="B1521" s="3">
        <v>44250</v>
      </c>
      <c r="C1521" t="str">
        <f>IF(AND(B1521&gt;='Calculation Sheet Crop 1'!$K$6,B1521&lt;='Calculation Sheet Crop 1'!$L$6),"Initial Stage",IF(AND(B1521+1&gt;'Calculation Sheet Crop 1'!$K$7,B1521&lt;='Calculation Sheet Crop 1'!$L$7),"Crop Development Phase",IF(AND(B1521+1&gt;'Calculation Sheet Crop 1'!$K$8,B1521&lt;'Calculation Sheet Crop 1'!$L$8+1),"Mid Season",IF(AND(B1521+1&gt;'Calculation Sheet Crop 1'!$K$9,B1521-1&lt;'Calculation Sheet Crop 1'!$L$9),"Late Season Stage",""))))</f>
        <v/>
      </c>
      <c r="D1521">
        <f>IF(MONTH(B1521)=1,'General Calculation'!$E$22,IF(MONTH(B1521)=2,'General Calculation'!$F$22,IF(MONTH(B1521)=3,'General Calculation'!$G$22,IF(MONTH(B1521)=4,'General Calculation'!$H$22,IF(MONTH(B1521)=5,'General Calculation'!$I$22,IF(MONTH(B1521)=6,'General Calculation'!$J$22,IF(MONTH(B1521)=7,'General Calculation'!$K$22,IF(MONTH(B1521)=8,'General Calculation'!$L$22,IF(MONTH(B1521)=9,'General Calculation'!$M$22,IF(MONTH(B1521)=10,'General Calculation'!$N$22,IF(MONTH(B1521)=11,'General Calculation'!$O$22,IF(MONTH(B1521)=12,'General Calculation'!$P$22,""))))))))))))</f>
        <v>5.3892000000000007</v>
      </c>
      <c r="E1521" t="str">
        <f>IF(C1521="Initial Stage",'Calculation Sheet Crop 1'!$M$6,IF(C1521="Crop Development Phase",'Calculation Sheet Crop 1'!$M$7,IF(C1521="Mid Season",'Calculation Sheet Crop 1'!$M$8,IF(C1521="Late Season Stage",'Calculation Sheet Crop 1'!$M$9,""))))</f>
        <v/>
      </c>
      <c r="F1521">
        <f t="shared" si="300"/>
        <v>0</v>
      </c>
      <c r="P1521">
        <f t="shared" si="301"/>
        <v>0</v>
      </c>
      <c r="Q1521">
        <f t="shared" si="302"/>
        <v>0</v>
      </c>
      <c r="R1521">
        <f t="shared" si="303"/>
        <v>0</v>
      </c>
      <c r="S1521">
        <f t="shared" si="304"/>
        <v>0</v>
      </c>
      <c r="T1521">
        <f t="shared" si="305"/>
        <v>0</v>
      </c>
      <c r="U1521">
        <f t="shared" si="306"/>
        <v>0</v>
      </c>
      <c r="V1521">
        <f t="shared" si="307"/>
        <v>0</v>
      </c>
      <c r="W1521">
        <f t="shared" si="308"/>
        <v>0</v>
      </c>
      <c r="X1521">
        <f t="shared" si="309"/>
        <v>0</v>
      </c>
      <c r="Y1521">
        <f t="shared" si="310"/>
        <v>0</v>
      </c>
      <c r="Z1521">
        <f t="shared" si="311"/>
        <v>0</v>
      </c>
      <c r="AA1521">
        <f t="shared" si="312"/>
        <v>0</v>
      </c>
    </row>
    <row r="1522" spans="2:27">
      <c r="B1522" s="3">
        <v>44251</v>
      </c>
      <c r="C1522" t="str">
        <f>IF(AND(B1522&gt;='Calculation Sheet Crop 1'!$K$6,B1522&lt;='Calculation Sheet Crop 1'!$L$6),"Initial Stage",IF(AND(B1522+1&gt;'Calculation Sheet Crop 1'!$K$7,B1522&lt;='Calculation Sheet Crop 1'!$L$7),"Crop Development Phase",IF(AND(B1522+1&gt;'Calculation Sheet Crop 1'!$K$8,B1522&lt;'Calculation Sheet Crop 1'!$L$8+1),"Mid Season",IF(AND(B1522+1&gt;'Calculation Sheet Crop 1'!$K$9,B1522-1&lt;'Calculation Sheet Crop 1'!$L$9),"Late Season Stage",""))))</f>
        <v/>
      </c>
      <c r="D1522">
        <f>IF(MONTH(B1522)=1,'General Calculation'!$E$22,IF(MONTH(B1522)=2,'General Calculation'!$F$22,IF(MONTH(B1522)=3,'General Calculation'!$G$22,IF(MONTH(B1522)=4,'General Calculation'!$H$22,IF(MONTH(B1522)=5,'General Calculation'!$I$22,IF(MONTH(B1522)=6,'General Calculation'!$J$22,IF(MONTH(B1522)=7,'General Calculation'!$K$22,IF(MONTH(B1522)=8,'General Calculation'!$L$22,IF(MONTH(B1522)=9,'General Calculation'!$M$22,IF(MONTH(B1522)=10,'General Calculation'!$N$22,IF(MONTH(B1522)=11,'General Calculation'!$O$22,IF(MONTH(B1522)=12,'General Calculation'!$P$22,""))))))))))))</f>
        <v>5.3892000000000007</v>
      </c>
      <c r="E1522" t="str">
        <f>IF(C1522="Initial Stage",'Calculation Sheet Crop 1'!$M$6,IF(C1522="Crop Development Phase",'Calculation Sheet Crop 1'!$M$7,IF(C1522="Mid Season",'Calculation Sheet Crop 1'!$M$8,IF(C1522="Late Season Stage",'Calculation Sheet Crop 1'!$M$9,""))))</f>
        <v/>
      </c>
      <c r="F1522">
        <f t="shared" si="300"/>
        <v>0</v>
      </c>
      <c r="P1522">
        <f t="shared" si="301"/>
        <v>0</v>
      </c>
      <c r="Q1522">
        <f t="shared" si="302"/>
        <v>0</v>
      </c>
      <c r="R1522">
        <f t="shared" si="303"/>
        <v>0</v>
      </c>
      <c r="S1522">
        <f t="shared" si="304"/>
        <v>0</v>
      </c>
      <c r="T1522">
        <f t="shared" si="305"/>
        <v>0</v>
      </c>
      <c r="U1522">
        <f t="shared" si="306"/>
        <v>0</v>
      </c>
      <c r="V1522">
        <f t="shared" si="307"/>
        <v>0</v>
      </c>
      <c r="W1522">
        <f t="shared" si="308"/>
        <v>0</v>
      </c>
      <c r="X1522">
        <f t="shared" si="309"/>
        <v>0</v>
      </c>
      <c r="Y1522">
        <f t="shared" si="310"/>
        <v>0</v>
      </c>
      <c r="Z1522">
        <f t="shared" si="311"/>
        <v>0</v>
      </c>
      <c r="AA1522">
        <f t="shared" si="312"/>
        <v>0</v>
      </c>
    </row>
    <row r="1523" spans="2:27">
      <c r="B1523" s="3">
        <v>44252</v>
      </c>
      <c r="C1523" t="str">
        <f>IF(AND(B1523&gt;='Calculation Sheet Crop 1'!$K$6,B1523&lt;='Calculation Sheet Crop 1'!$L$6),"Initial Stage",IF(AND(B1523+1&gt;'Calculation Sheet Crop 1'!$K$7,B1523&lt;='Calculation Sheet Crop 1'!$L$7),"Crop Development Phase",IF(AND(B1523+1&gt;'Calculation Sheet Crop 1'!$K$8,B1523&lt;'Calculation Sheet Crop 1'!$L$8+1),"Mid Season",IF(AND(B1523+1&gt;'Calculation Sheet Crop 1'!$K$9,B1523-1&lt;'Calculation Sheet Crop 1'!$L$9),"Late Season Stage",""))))</f>
        <v/>
      </c>
      <c r="D1523">
        <f>IF(MONTH(B1523)=1,'General Calculation'!$E$22,IF(MONTH(B1523)=2,'General Calculation'!$F$22,IF(MONTH(B1523)=3,'General Calculation'!$G$22,IF(MONTH(B1523)=4,'General Calculation'!$H$22,IF(MONTH(B1523)=5,'General Calculation'!$I$22,IF(MONTH(B1523)=6,'General Calculation'!$J$22,IF(MONTH(B1523)=7,'General Calculation'!$K$22,IF(MONTH(B1523)=8,'General Calculation'!$L$22,IF(MONTH(B1523)=9,'General Calculation'!$M$22,IF(MONTH(B1523)=10,'General Calculation'!$N$22,IF(MONTH(B1523)=11,'General Calculation'!$O$22,IF(MONTH(B1523)=12,'General Calculation'!$P$22,""))))))))))))</f>
        <v>5.3892000000000007</v>
      </c>
      <c r="E1523" t="str">
        <f>IF(C1523="Initial Stage",'Calculation Sheet Crop 1'!$M$6,IF(C1523="Crop Development Phase",'Calculation Sheet Crop 1'!$M$7,IF(C1523="Mid Season",'Calculation Sheet Crop 1'!$M$8,IF(C1523="Late Season Stage",'Calculation Sheet Crop 1'!$M$9,""))))</f>
        <v/>
      </c>
      <c r="F1523">
        <f t="shared" si="300"/>
        <v>0</v>
      </c>
      <c r="P1523">
        <f t="shared" si="301"/>
        <v>0</v>
      </c>
      <c r="Q1523">
        <f t="shared" si="302"/>
        <v>0</v>
      </c>
      <c r="R1523">
        <f t="shared" si="303"/>
        <v>0</v>
      </c>
      <c r="S1523">
        <f t="shared" si="304"/>
        <v>0</v>
      </c>
      <c r="T1523">
        <f t="shared" si="305"/>
        <v>0</v>
      </c>
      <c r="U1523">
        <f t="shared" si="306"/>
        <v>0</v>
      </c>
      <c r="V1523">
        <f t="shared" si="307"/>
        <v>0</v>
      </c>
      <c r="W1523">
        <f t="shared" si="308"/>
        <v>0</v>
      </c>
      <c r="X1523">
        <f t="shared" si="309"/>
        <v>0</v>
      </c>
      <c r="Y1523">
        <f t="shared" si="310"/>
        <v>0</v>
      </c>
      <c r="Z1523">
        <f t="shared" si="311"/>
        <v>0</v>
      </c>
      <c r="AA1523">
        <f t="shared" si="312"/>
        <v>0</v>
      </c>
    </row>
    <row r="1524" spans="2:27">
      <c r="B1524" s="3">
        <v>44253</v>
      </c>
      <c r="C1524" t="str">
        <f>IF(AND(B1524&gt;='Calculation Sheet Crop 1'!$K$6,B1524&lt;='Calculation Sheet Crop 1'!$L$6),"Initial Stage",IF(AND(B1524+1&gt;'Calculation Sheet Crop 1'!$K$7,B1524&lt;='Calculation Sheet Crop 1'!$L$7),"Crop Development Phase",IF(AND(B1524+1&gt;'Calculation Sheet Crop 1'!$K$8,B1524&lt;'Calculation Sheet Crop 1'!$L$8+1),"Mid Season",IF(AND(B1524+1&gt;'Calculation Sheet Crop 1'!$K$9,B1524-1&lt;'Calculation Sheet Crop 1'!$L$9),"Late Season Stage",""))))</f>
        <v/>
      </c>
      <c r="D1524">
        <f>IF(MONTH(B1524)=1,'General Calculation'!$E$22,IF(MONTH(B1524)=2,'General Calculation'!$F$22,IF(MONTH(B1524)=3,'General Calculation'!$G$22,IF(MONTH(B1524)=4,'General Calculation'!$H$22,IF(MONTH(B1524)=5,'General Calculation'!$I$22,IF(MONTH(B1524)=6,'General Calculation'!$J$22,IF(MONTH(B1524)=7,'General Calculation'!$K$22,IF(MONTH(B1524)=8,'General Calculation'!$L$22,IF(MONTH(B1524)=9,'General Calculation'!$M$22,IF(MONTH(B1524)=10,'General Calculation'!$N$22,IF(MONTH(B1524)=11,'General Calculation'!$O$22,IF(MONTH(B1524)=12,'General Calculation'!$P$22,""))))))))))))</f>
        <v>5.3892000000000007</v>
      </c>
      <c r="E1524" t="str">
        <f>IF(C1524="Initial Stage",'Calculation Sheet Crop 1'!$M$6,IF(C1524="Crop Development Phase",'Calculation Sheet Crop 1'!$M$7,IF(C1524="Mid Season",'Calculation Sheet Crop 1'!$M$8,IF(C1524="Late Season Stage",'Calculation Sheet Crop 1'!$M$9,""))))</f>
        <v/>
      </c>
      <c r="F1524">
        <f t="shared" si="300"/>
        <v>0</v>
      </c>
      <c r="P1524">
        <f t="shared" si="301"/>
        <v>0</v>
      </c>
      <c r="Q1524">
        <f t="shared" si="302"/>
        <v>0</v>
      </c>
      <c r="R1524">
        <f t="shared" si="303"/>
        <v>0</v>
      </c>
      <c r="S1524">
        <f t="shared" si="304"/>
        <v>0</v>
      </c>
      <c r="T1524">
        <f t="shared" si="305"/>
        <v>0</v>
      </c>
      <c r="U1524">
        <f t="shared" si="306"/>
        <v>0</v>
      </c>
      <c r="V1524">
        <f t="shared" si="307"/>
        <v>0</v>
      </c>
      <c r="W1524">
        <f t="shared" si="308"/>
        <v>0</v>
      </c>
      <c r="X1524">
        <f t="shared" si="309"/>
        <v>0</v>
      </c>
      <c r="Y1524">
        <f t="shared" si="310"/>
        <v>0</v>
      </c>
      <c r="Z1524">
        <f t="shared" si="311"/>
        <v>0</v>
      </c>
      <c r="AA1524">
        <f t="shared" si="312"/>
        <v>0</v>
      </c>
    </row>
    <row r="1525" spans="2:27">
      <c r="B1525" s="3">
        <v>44254</v>
      </c>
      <c r="C1525" t="str">
        <f>IF(AND(B1525&gt;='Calculation Sheet Crop 1'!$K$6,B1525&lt;='Calculation Sheet Crop 1'!$L$6),"Initial Stage",IF(AND(B1525+1&gt;'Calculation Sheet Crop 1'!$K$7,B1525&lt;='Calculation Sheet Crop 1'!$L$7),"Crop Development Phase",IF(AND(B1525+1&gt;'Calculation Sheet Crop 1'!$K$8,B1525&lt;'Calculation Sheet Crop 1'!$L$8+1),"Mid Season",IF(AND(B1525+1&gt;'Calculation Sheet Crop 1'!$K$9,B1525-1&lt;'Calculation Sheet Crop 1'!$L$9),"Late Season Stage",""))))</f>
        <v/>
      </c>
      <c r="D1525">
        <f>IF(MONTH(B1525)=1,'General Calculation'!$E$22,IF(MONTH(B1525)=2,'General Calculation'!$F$22,IF(MONTH(B1525)=3,'General Calculation'!$G$22,IF(MONTH(B1525)=4,'General Calculation'!$H$22,IF(MONTH(B1525)=5,'General Calculation'!$I$22,IF(MONTH(B1525)=6,'General Calculation'!$J$22,IF(MONTH(B1525)=7,'General Calculation'!$K$22,IF(MONTH(B1525)=8,'General Calculation'!$L$22,IF(MONTH(B1525)=9,'General Calculation'!$M$22,IF(MONTH(B1525)=10,'General Calculation'!$N$22,IF(MONTH(B1525)=11,'General Calculation'!$O$22,IF(MONTH(B1525)=12,'General Calculation'!$P$22,""))))))))))))</f>
        <v>5.3892000000000007</v>
      </c>
      <c r="E1525" t="str">
        <f>IF(C1525="Initial Stage",'Calculation Sheet Crop 1'!$M$6,IF(C1525="Crop Development Phase",'Calculation Sheet Crop 1'!$M$7,IF(C1525="Mid Season",'Calculation Sheet Crop 1'!$M$8,IF(C1525="Late Season Stage",'Calculation Sheet Crop 1'!$M$9,""))))</f>
        <v/>
      </c>
      <c r="F1525">
        <f t="shared" si="300"/>
        <v>0</v>
      </c>
      <c r="P1525">
        <f t="shared" si="301"/>
        <v>0</v>
      </c>
      <c r="Q1525">
        <f t="shared" si="302"/>
        <v>0</v>
      </c>
      <c r="R1525">
        <f t="shared" si="303"/>
        <v>0</v>
      </c>
      <c r="S1525">
        <f t="shared" si="304"/>
        <v>0</v>
      </c>
      <c r="T1525">
        <f t="shared" si="305"/>
        <v>0</v>
      </c>
      <c r="U1525">
        <f t="shared" si="306"/>
        <v>0</v>
      </c>
      <c r="V1525">
        <f t="shared" si="307"/>
        <v>0</v>
      </c>
      <c r="W1525">
        <f t="shared" si="308"/>
        <v>0</v>
      </c>
      <c r="X1525">
        <f t="shared" si="309"/>
        <v>0</v>
      </c>
      <c r="Y1525">
        <f t="shared" si="310"/>
        <v>0</v>
      </c>
      <c r="Z1525">
        <f t="shared" si="311"/>
        <v>0</v>
      </c>
      <c r="AA1525">
        <f t="shared" si="312"/>
        <v>0</v>
      </c>
    </row>
    <row r="1526" spans="2:27">
      <c r="B1526" s="3">
        <v>44255</v>
      </c>
      <c r="C1526" t="str">
        <f>IF(AND(B1526&gt;='Calculation Sheet Crop 1'!$K$6,B1526&lt;='Calculation Sheet Crop 1'!$L$6),"Initial Stage",IF(AND(B1526+1&gt;'Calculation Sheet Crop 1'!$K$7,B1526&lt;='Calculation Sheet Crop 1'!$L$7),"Crop Development Phase",IF(AND(B1526+1&gt;'Calculation Sheet Crop 1'!$K$8,B1526&lt;'Calculation Sheet Crop 1'!$L$8+1),"Mid Season",IF(AND(B1526+1&gt;'Calculation Sheet Crop 1'!$K$9,B1526-1&lt;'Calculation Sheet Crop 1'!$L$9),"Late Season Stage",""))))</f>
        <v/>
      </c>
      <c r="D1526">
        <f>IF(MONTH(B1526)=1,'General Calculation'!$E$22,IF(MONTH(B1526)=2,'General Calculation'!$F$22,IF(MONTH(B1526)=3,'General Calculation'!$G$22,IF(MONTH(B1526)=4,'General Calculation'!$H$22,IF(MONTH(B1526)=5,'General Calculation'!$I$22,IF(MONTH(B1526)=6,'General Calculation'!$J$22,IF(MONTH(B1526)=7,'General Calculation'!$K$22,IF(MONTH(B1526)=8,'General Calculation'!$L$22,IF(MONTH(B1526)=9,'General Calculation'!$M$22,IF(MONTH(B1526)=10,'General Calculation'!$N$22,IF(MONTH(B1526)=11,'General Calculation'!$O$22,IF(MONTH(B1526)=12,'General Calculation'!$P$22,""))))))))))))</f>
        <v>5.3892000000000007</v>
      </c>
      <c r="E1526" t="str">
        <f>IF(C1526="Initial Stage",'Calculation Sheet Crop 1'!$M$6,IF(C1526="Crop Development Phase",'Calculation Sheet Crop 1'!$M$7,IF(C1526="Mid Season",'Calculation Sheet Crop 1'!$M$8,IF(C1526="Late Season Stage",'Calculation Sheet Crop 1'!$M$9,""))))</f>
        <v/>
      </c>
      <c r="F1526">
        <f t="shared" si="300"/>
        <v>0</v>
      </c>
      <c r="P1526">
        <f t="shared" si="301"/>
        <v>0</v>
      </c>
      <c r="Q1526">
        <f t="shared" si="302"/>
        <v>0</v>
      </c>
      <c r="R1526">
        <f t="shared" si="303"/>
        <v>0</v>
      </c>
      <c r="S1526">
        <f t="shared" si="304"/>
        <v>0</v>
      </c>
      <c r="T1526">
        <f t="shared" si="305"/>
        <v>0</v>
      </c>
      <c r="U1526">
        <f t="shared" si="306"/>
        <v>0</v>
      </c>
      <c r="V1526">
        <f t="shared" si="307"/>
        <v>0</v>
      </c>
      <c r="W1526">
        <f t="shared" si="308"/>
        <v>0</v>
      </c>
      <c r="X1526">
        <f t="shared" si="309"/>
        <v>0</v>
      </c>
      <c r="Y1526">
        <f t="shared" si="310"/>
        <v>0</v>
      </c>
      <c r="Z1526">
        <f t="shared" si="311"/>
        <v>0</v>
      </c>
      <c r="AA1526">
        <f t="shared" si="312"/>
        <v>0</v>
      </c>
    </row>
    <row r="1527" spans="2:27">
      <c r="B1527" s="3">
        <v>44256</v>
      </c>
      <c r="C1527" t="str">
        <f>IF(AND(B1527&gt;='Calculation Sheet Crop 1'!$K$6,B1527&lt;='Calculation Sheet Crop 1'!$L$6),"Initial Stage",IF(AND(B1527+1&gt;'Calculation Sheet Crop 1'!$K$7,B1527&lt;='Calculation Sheet Crop 1'!$L$7),"Crop Development Phase",IF(AND(B1527+1&gt;'Calculation Sheet Crop 1'!$K$8,B1527&lt;'Calculation Sheet Crop 1'!$L$8+1),"Mid Season",IF(AND(B1527+1&gt;'Calculation Sheet Crop 1'!$K$9,B1527-1&lt;'Calculation Sheet Crop 1'!$L$9),"Late Season Stage",""))))</f>
        <v/>
      </c>
      <c r="D1527">
        <f>IF(MONTH(B1527)=1,'General Calculation'!$E$22,IF(MONTH(B1527)=2,'General Calculation'!$F$22,IF(MONTH(B1527)=3,'General Calculation'!$G$22,IF(MONTH(B1527)=4,'General Calculation'!$H$22,IF(MONTH(B1527)=5,'General Calculation'!$I$22,IF(MONTH(B1527)=6,'General Calculation'!$J$22,IF(MONTH(B1527)=7,'General Calculation'!$K$22,IF(MONTH(B1527)=8,'General Calculation'!$L$22,IF(MONTH(B1527)=9,'General Calculation'!$M$22,IF(MONTH(B1527)=10,'General Calculation'!$N$22,IF(MONTH(B1527)=11,'General Calculation'!$O$22,IF(MONTH(B1527)=12,'General Calculation'!$P$22,""))))))))))))</f>
        <v>5.3892000000000007</v>
      </c>
      <c r="E1527" t="str">
        <f>IF(C1527="Initial Stage",'Calculation Sheet Crop 1'!$M$6,IF(C1527="Crop Development Phase",'Calculation Sheet Crop 1'!$M$7,IF(C1527="Mid Season",'Calculation Sheet Crop 1'!$M$8,IF(C1527="Late Season Stage",'Calculation Sheet Crop 1'!$M$9,""))))</f>
        <v/>
      </c>
      <c r="F1527">
        <f t="shared" si="300"/>
        <v>0</v>
      </c>
      <c r="P1527">
        <f t="shared" si="301"/>
        <v>0</v>
      </c>
      <c r="Q1527">
        <f t="shared" si="302"/>
        <v>0</v>
      </c>
      <c r="R1527">
        <f t="shared" si="303"/>
        <v>0</v>
      </c>
      <c r="S1527">
        <f t="shared" si="304"/>
        <v>0</v>
      </c>
      <c r="T1527">
        <f t="shared" si="305"/>
        <v>0</v>
      </c>
      <c r="U1527">
        <f t="shared" si="306"/>
        <v>0</v>
      </c>
      <c r="V1527">
        <f t="shared" si="307"/>
        <v>0</v>
      </c>
      <c r="W1527">
        <f t="shared" si="308"/>
        <v>0</v>
      </c>
      <c r="X1527">
        <f t="shared" si="309"/>
        <v>0</v>
      </c>
      <c r="Y1527">
        <f t="shared" si="310"/>
        <v>0</v>
      </c>
      <c r="Z1527">
        <f t="shared" si="311"/>
        <v>0</v>
      </c>
      <c r="AA1527">
        <f t="shared" si="312"/>
        <v>0</v>
      </c>
    </row>
    <row r="1528" spans="2:27">
      <c r="B1528" s="3">
        <v>44257</v>
      </c>
      <c r="C1528" t="str">
        <f>IF(AND(B1528&gt;='Calculation Sheet Crop 1'!$K$6,B1528&lt;='Calculation Sheet Crop 1'!$L$6),"Initial Stage",IF(AND(B1528+1&gt;'Calculation Sheet Crop 1'!$K$7,B1528&lt;='Calculation Sheet Crop 1'!$L$7),"Crop Development Phase",IF(AND(B1528+1&gt;'Calculation Sheet Crop 1'!$K$8,B1528&lt;'Calculation Sheet Crop 1'!$L$8+1),"Mid Season",IF(AND(B1528+1&gt;'Calculation Sheet Crop 1'!$K$9,B1528-1&lt;'Calculation Sheet Crop 1'!$L$9),"Late Season Stage",""))))</f>
        <v/>
      </c>
      <c r="D1528">
        <f>IF(MONTH(B1528)=1,'General Calculation'!$E$22,IF(MONTH(B1528)=2,'General Calculation'!$F$22,IF(MONTH(B1528)=3,'General Calculation'!$G$22,IF(MONTH(B1528)=4,'General Calculation'!$H$22,IF(MONTH(B1528)=5,'General Calculation'!$I$22,IF(MONTH(B1528)=6,'General Calculation'!$J$22,IF(MONTH(B1528)=7,'General Calculation'!$K$22,IF(MONTH(B1528)=8,'General Calculation'!$L$22,IF(MONTH(B1528)=9,'General Calculation'!$M$22,IF(MONTH(B1528)=10,'General Calculation'!$N$22,IF(MONTH(B1528)=11,'General Calculation'!$O$22,IF(MONTH(B1528)=12,'General Calculation'!$P$22,""))))))))))))</f>
        <v>5.3892000000000007</v>
      </c>
      <c r="E1528" t="str">
        <f>IF(C1528="Initial Stage",'Calculation Sheet Crop 1'!$M$6,IF(C1528="Crop Development Phase",'Calculation Sheet Crop 1'!$M$7,IF(C1528="Mid Season",'Calculation Sheet Crop 1'!$M$8,IF(C1528="Late Season Stage",'Calculation Sheet Crop 1'!$M$9,""))))</f>
        <v/>
      </c>
      <c r="F1528">
        <f t="shared" si="300"/>
        <v>0</v>
      </c>
      <c r="P1528">
        <f t="shared" si="301"/>
        <v>0</v>
      </c>
      <c r="Q1528">
        <f t="shared" si="302"/>
        <v>0</v>
      </c>
      <c r="R1528">
        <f t="shared" si="303"/>
        <v>0</v>
      </c>
      <c r="S1528">
        <f t="shared" si="304"/>
        <v>0</v>
      </c>
      <c r="T1528">
        <f t="shared" si="305"/>
        <v>0</v>
      </c>
      <c r="U1528">
        <f t="shared" si="306"/>
        <v>0</v>
      </c>
      <c r="V1528">
        <f t="shared" si="307"/>
        <v>0</v>
      </c>
      <c r="W1528">
        <f t="shared" si="308"/>
        <v>0</v>
      </c>
      <c r="X1528">
        <f t="shared" si="309"/>
        <v>0</v>
      </c>
      <c r="Y1528">
        <f t="shared" si="310"/>
        <v>0</v>
      </c>
      <c r="Z1528">
        <f t="shared" si="311"/>
        <v>0</v>
      </c>
      <c r="AA1528">
        <f t="shared" si="312"/>
        <v>0</v>
      </c>
    </row>
    <row r="1529" spans="2:27">
      <c r="B1529" s="3">
        <v>44258</v>
      </c>
      <c r="C1529" t="str">
        <f>IF(AND(B1529&gt;='Calculation Sheet Crop 1'!$K$6,B1529&lt;='Calculation Sheet Crop 1'!$L$6),"Initial Stage",IF(AND(B1529+1&gt;'Calculation Sheet Crop 1'!$K$7,B1529&lt;='Calculation Sheet Crop 1'!$L$7),"Crop Development Phase",IF(AND(B1529+1&gt;'Calculation Sheet Crop 1'!$K$8,B1529&lt;'Calculation Sheet Crop 1'!$L$8+1),"Mid Season",IF(AND(B1529+1&gt;'Calculation Sheet Crop 1'!$K$9,B1529-1&lt;'Calculation Sheet Crop 1'!$L$9),"Late Season Stage",""))))</f>
        <v/>
      </c>
      <c r="D1529">
        <f>IF(MONTH(B1529)=1,'General Calculation'!$E$22,IF(MONTH(B1529)=2,'General Calculation'!$F$22,IF(MONTH(B1529)=3,'General Calculation'!$G$22,IF(MONTH(B1529)=4,'General Calculation'!$H$22,IF(MONTH(B1529)=5,'General Calculation'!$I$22,IF(MONTH(B1529)=6,'General Calculation'!$J$22,IF(MONTH(B1529)=7,'General Calculation'!$K$22,IF(MONTH(B1529)=8,'General Calculation'!$L$22,IF(MONTH(B1529)=9,'General Calculation'!$M$22,IF(MONTH(B1529)=10,'General Calculation'!$N$22,IF(MONTH(B1529)=11,'General Calculation'!$O$22,IF(MONTH(B1529)=12,'General Calculation'!$P$22,""))))))))))))</f>
        <v>5.3892000000000007</v>
      </c>
      <c r="E1529" t="str">
        <f>IF(C1529="Initial Stage",'Calculation Sheet Crop 1'!$M$6,IF(C1529="Crop Development Phase",'Calculation Sheet Crop 1'!$M$7,IF(C1529="Mid Season",'Calculation Sheet Crop 1'!$M$8,IF(C1529="Late Season Stage",'Calculation Sheet Crop 1'!$M$9,""))))</f>
        <v/>
      </c>
      <c r="F1529">
        <f t="shared" si="300"/>
        <v>0</v>
      </c>
      <c r="P1529">
        <f t="shared" si="301"/>
        <v>0</v>
      </c>
      <c r="Q1529">
        <f t="shared" si="302"/>
        <v>0</v>
      </c>
      <c r="R1529">
        <f t="shared" si="303"/>
        <v>0</v>
      </c>
      <c r="S1529">
        <f t="shared" si="304"/>
        <v>0</v>
      </c>
      <c r="T1529">
        <f t="shared" si="305"/>
        <v>0</v>
      </c>
      <c r="U1529">
        <f t="shared" si="306"/>
        <v>0</v>
      </c>
      <c r="V1529">
        <f t="shared" si="307"/>
        <v>0</v>
      </c>
      <c r="W1529">
        <f t="shared" si="308"/>
        <v>0</v>
      </c>
      <c r="X1529">
        <f t="shared" si="309"/>
        <v>0</v>
      </c>
      <c r="Y1529">
        <f t="shared" si="310"/>
        <v>0</v>
      </c>
      <c r="Z1529">
        <f t="shared" si="311"/>
        <v>0</v>
      </c>
      <c r="AA1529">
        <f t="shared" si="312"/>
        <v>0</v>
      </c>
    </row>
    <row r="1530" spans="2:27">
      <c r="B1530" s="3">
        <v>44259</v>
      </c>
      <c r="C1530" t="str">
        <f>IF(AND(B1530&gt;='Calculation Sheet Crop 1'!$K$6,B1530&lt;='Calculation Sheet Crop 1'!$L$6),"Initial Stage",IF(AND(B1530+1&gt;'Calculation Sheet Crop 1'!$K$7,B1530&lt;='Calculation Sheet Crop 1'!$L$7),"Crop Development Phase",IF(AND(B1530+1&gt;'Calculation Sheet Crop 1'!$K$8,B1530&lt;'Calculation Sheet Crop 1'!$L$8+1),"Mid Season",IF(AND(B1530+1&gt;'Calculation Sheet Crop 1'!$K$9,B1530-1&lt;'Calculation Sheet Crop 1'!$L$9),"Late Season Stage",""))))</f>
        <v/>
      </c>
      <c r="D1530">
        <f>IF(MONTH(B1530)=1,'General Calculation'!$E$22,IF(MONTH(B1530)=2,'General Calculation'!$F$22,IF(MONTH(B1530)=3,'General Calculation'!$G$22,IF(MONTH(B1530)=4,'General Calculation'!$H$22,IF(MONTH(B1530)=5,'General Calculation'!$I$22,IF(MONTH(B1530)=6,'General Calculation'!$J$22,IF(MONTH(B1530)=7,'General Calculation'!$K$22,IF(MONTH(B1530)=8,'General Calculation'!$L$22,IF(MONTH(B1530)=9,'General Calculation'!$M$22,IF(MONTH(B1530)=10,'General Calculation'!$N$22,IF(MONTH(B1530)=11,'General Calculation'!$O$22,IF(MONTH(B1530)=12,'General Calculation'!$P$22,""))))))))))))</f>
        <v>5.3892000000000007</v>
      </c>
      <c r="E1530" t="str">
        <f>IF(C1530="Initial Stage",'Calculation Sheet Crop 1'!$M$6,IF(C1530="Crop Development Phase",'Calculation Sheet Crop 1'!$M$7,IF(C1530="Mid Season",'Calculation Sheet Crop 1'!$M$8,IF(C1530="Late Season Stage",'Calculation Sheet Crop 1'!$M$9,""))))</f>
        <v/>
      </c>
      <c r="F1530">
        <f t="shared" si="300"/>
        <v>0</v>
      </c>
      <c r="P1530">
        <f t="shared" si="301"/>
        <v>0</v>
      </c>
      <c r="Q1530">
        <f t="shared" si="302"/>
        <v>0</v>
      </c>
      <c r="R1530">
        <f t="shared" si="303"/>
        <v>0</v>
      </c>
      <c r="S1530">
        <f t="shared" si="304"/>
        <v>0</v>
      </c>
      <c r="T1530">
        <f t="shared" si="305"/>
        <v>0</v>
      </c>
      <c r="U1530">
        <f t="shared" si="306"/>
        <v>0</v>
      </c>
      <c r="V1530">
        <f t="shared" si="307"/>
        <v>0</v>
      </c>
      <c r="W1530">
        <f t="shared" si="308"/>
        <v>0</v>
      </c>
      <c r="X1530">
        <f t="shared" si="309"/>
        <v>0</v>
      </c>
      <c r="Y1530">
        <f t="shared" si="310"/>
        <v>0</v>
      </c>
      <c r="Z1530">
        <f t="shared" si="311"/>
        <v>0</v>
      </c>
      <c r="AA1530">
        <f t="shared" si="312"/>
        <v>0</v>
      </c>
    </row>
    <row r="1531" spans="2:27">
      <c r="B1531" s="3">
        <v>44260</v>
      </c>
      <c r="C1531" t="str">
        <f>IF(AND(B1531&gt;='Calculation Sheet Crop 1'!$K$6,B1531&lt;='Calculation Sheet Crop 1'!$L$6),"Initial Stage",IF(AND(B1531+1&gt;'Calculation Sheet Crop 1'!$K$7,B1531&lt;='Calculation Sheet Crop 1'!$L$7),"Crop Development Phase",IF(AND(B1531+1&gt;'Calculation Sheet Crop 1'!$K$8,B1531&lt;'Calculation Sheet Crop 1'!$L$8+1),"Mid Season",IF(AND(B1531+1&gt;'Calculation Sheet Crop 1'!$K$9,B1531-1&lt;'Calculation Sheet Crop 1'!$L$9),"Late Season Stage",""))))</f>
        <v/>
      </c>
      <c r="D1531">
        <f>IF(MONTH(B1531)=1,'General Calculation'!$E$22,IF(MONTH(B1531)=2,'General Calculation'!$F$22,IF(MONTH(B1531)=3,'General Calculation'!$G$22,IF(MONTH(B1531)=4,'General Calculation'!$H$22,IF(MONTH(B1531)=5,'General Calculation'!$I$22,IF(MONTH(B1531)=6,'General Calculation'!$J$22,IF(MONTH(B1531)=7,'General Calculation'!$K$22,IF(MONTH(B1531)=8,'General Calculation'!$L$22,IF(MONTH(B1531)=9,'General Calculation'!$M$22,IF(MONTH(B1531)=10,'General Calculation'!$N$22,IF(MONTH(B1531)=11,'General Calculation'!$O$22,IF(MONTH(B1531)=12,'General Calculation'!$P$22,""))))))))))))</f>
        <v>5.3892000000000007</v>
      </c>
      <c r="E1531" t="str">
        <f>IF(C1531="Initial Stage",'Calculation Sheet Crop 1'!$M$6,IF(C1531="Crop Development Phase",'Calculation Sheet Crop 1'!$M$7,IF(C1531="Mid Season",'Calculation Sheet Crop 1'!$M$8,IF(C1531="Late Season Stage",'Calculation Sheet Crop 1'!$M$9,""))))</f>
        <v/>
      </c>
      <c r="F1531">
        <f t="shared" si="300"/>
        <v>0</v>
      </c>
      <c r="P1531">
        <f t="shared" si="301"/>
        <v>0</v>
      </c>
      <c r="Q1531">
        <f t="shared" si="302"/>
        <v>0</v>
      </c>
      <c r="R1531">
        <f t="shared" si="303"/>
        <v>0</v>
      </c>
      <c r="S1531">
        <f t="shared" si="304"/>
        <v>0</v>
      </c>
      <c r="T1531">
        <f t="shared" si="305"/>
        <v>0</v>
      </c>
      <c r="U1531">
        <f t="shared" si="306"/>
        <v>0</v>
      </c>
      <c r="V1531">
        <f t="shared" si="307"/>
        <v>0</v>
      </c>
      <c r="W1531">
        <f t="shared" si="308"/>
        <v>0</v>
      </c>
      <c r="X1531">
        <f t="shared" si="309"/>
        <v>0</v>
      </c>
      <c r="Y1531">
        <f t="shared" si="310"/>
        <v>0</v>
      </c>
      <c r="Z1531">
        <f t="shared" si="311"/>
        <v>0</v>
      </c>
      <c r="AA1531">
        <f t="shared" si="312"/>
        <v>0</v>
      </c>
    </row>
    <row r="1532" spans="2:27">
      <c r="B1532" s="3">
        <v>44261</v>
      </c>
      <c r="C1532" t="str">
        <f>IF(AND(B1532&gt;='Calculation Sheet Crop 1'!$K$6,B1532&lt;='Calculation Sheet Crop 1'!$L$6),"Initial Stage",IF(AND(B1532+1&gt;'Calculation Sheet Crop 1'!$K$7,B1532&lt;='Calculation Sheet Crop 1'!$L$7),"Crop Development Phase",IF(AND(B1532+1&gt;'Calculation Sheet Crop 1'!$K$8,B1532&lt;'Calculation Sheet Crop 1'!$L$8+1),"Mid Season",IF(AND(B1532+1&gt;'Calculation Sheet Crop 1'!$K$9,B1532-1&lt;'Calculation Sheet Crop 1'!$L$9),"Late Season Stage",""))))</f>
        <v/>
      </c>
      <c r="D1532">
        <f>IF(MONTH(B1532)=1,'General Calculation'!$E$22,IF(MONTH(B1532)=2,'General Calculation'!$F$22,IF(MONTH(B1532)=3,'General Calculation'!$G$22,IF(MONTH(B1532)=4,'General Calculation'!$H$22,IF(MONTH(B1532)=5,'General Calculation'!$I$22,IF(MONTH(B1532)=6,'General Calculation'!$J$22,IF(MONTH(B1532)=7,'General Calculation'!$K$22,IF(MONTH(B1532)=8,'General Calculation'!$L$22,IF(MONTH(B1532)=9,'General Calculation'!$M$22,IF(MONTH(B1532)=10,'General Calculation'!$N$22,IF(MONTH(B1532)=11,'General Calculation'!$O$22,IF(MONTH(B1532)=12,'General Calculation'!$P$22,""))))))))))))</f>
        <v>5.3892000000000007</v>
      </c>
      <c r="E1532" t="str">
        <f>IF(C1532="Initial Stage",'Calculation Sheet Crop 1'!$M$6,IF(C1532="Crop Development Phase",'Calculation Sheet Crop 1'!$M$7,IF(C1532="Mid Season",'Calculation Sheet Crop 1'!$M$8,IF(C1532="Late Season Stage",'Calculation Sheet Crop 1'!$M$9,""))))</f>
        <v/>
      </c>
      <c r="F1532">
        <f t="shared" si="300"/>
        <v>0</v>
      </c>
      <c r="P1532">
        <f t="shared" si="301"/>
        <v>0</v>
      </c>
      <c r="Q1532">
        <f t="shared" si="302"/>
        <v>0</v>
      </c>
      <c r="R1532">
        <f t="shared" si="303"/>
        <v>0</v>
      </c>
      <c r="S1532">
        <f t="shared" si="304"/>
        <v>0</v>
      </c>
      <c r="T1532">
        <f t="shared" si="305"/>
        <v>0</v>
      </c>
      <c r="U1532">
        <f t="shared" si="306"/>
        <v>0</v>
      </c>
      <c r="V1532">
        <f t="shared" si="307"/>
        <v>0</v>
      </c>
      <c r="W1532">
        <f t="shared" si="308"/>
        <v>0</v>
      </c>
      <c r="X1532">
        <f t="shared" si="309"/>
        <v>0</v>
      </c>
      <c r="Y1532">
        <f t="shared" si="310"/>
        <v>0</v>
      </c>
      <c r="Z1532">
        <f t="shared" si="311"/>
        <v>0</v>
      </c>
      <c r="AA1532">
        <f t="shared" si="312"/>
        <v>0</v>
      </c>
    </row>
    <row r="1533" spans="2:27">
      <c r="B1533" s="3">
        <v>44262</v>
      </c>
      <c r="C1533" t="str">
        <f>IF(AND(B1533&gt;='Calculation Sheet Crop 1'!$K$6,B1533&lt;='Calculation Sheet Crop 1'!$L$6),"Initial Stage",IF(AND(B1533+1&gt;'Calculation Sheet Crop 1'!$K$7,B1533&lt;='Calculation Sheet Crop 1'!$L$7),"Crop Development Phase",IF(AND(B1533+1&gt;'Calculation Sheet Crop 1'!$K$8,B1533&lt;'Calculation Sheet Crop 1'!$L$8+1),"Mid Season",IF(AND(B1533+1&gt;'Calculation Sheet Crop 1'!$K$9,B1533-1&lt;'Calculation Sheet Crop 1'!$L$9),"Late Season Stage",""))))</f>
        <v/>
      </c>
      <c r="D1533">
        <f>IF(MONTH(B1533)=1,'General Calculation'!$E$22,IF(MONTH(B1533)=2,'General Calculation'!$F$22,IF(MONTH(B1533)=3,'General Calculation'!$G$22,IF(MONTH(B1533)=4,'General Calculation'!$H$22,IF(MONTH(B1533)=5,'General Calculation'!$I$22,IF(MONTH(B1533)=6,'General Calculation'!$J$22,IF(MONTH(B1533)=7,'General Calculation'!$K$22,IF(MONTH(B1533)=8,'General Calculation'!$L$22,IF(MONTH(B1533)=9,'General Calculation'!$M$22,IF(MONTH(B1533)=10,'General Calculation'!$N$22,IF(MONTH(B1533)=11,'General Calculation'!$O$22,IF(MONTH(B1533)=12,'General Calculation'!$P$22,""))))))))))))</f>
        <v>5.3892000000000007</v>
      </c>
      <c r="E1533" t="str">
        <f>IF(C1533="Initial Stage",'Calculation Sheet Crop 1'!$M$6,IF(C1533="Crop Development Phase",'Calculation Sheet Crop 1'!$M$7,IF(C1533="Mid Season",'Calculation Sheet Crop 1'!$M$8,IF(C1533="Late Season Stage",'Calculation Sheet Crop 1'!$M$9,""))))</f>
        <v/>
      </c>
      <c r="F1533">
        <f t="shared" si="300"/>
        <v>0</v>
      </c>
      <c r="P1533">
        <f t="shared" si="301"/>
        <v>0</v>
      </c>
      <c r="Q1533">
        <f t="shared" si="302"/>
        <v>0</v>
      </c>
      <c r="R1533">
        <f t="shared" si="303"/>
        <v>0</v>
      </c>
      <c r="S1533">
        <f t="shared" si="304"/>
        <v>0</v>
      </c>
      <c r="T1533">
        <f t="shared" si="305"/>
        <v>0</v>
      </c>
      <c r="U1533">
        <f t="shared" si="306"/>
        <v>0</v>
      </c>
      <c r="V1533">
        <f t="shared" si="307"/>
        <v>0</v>
      </c>
      <c r="W1533">
        <f t="shared" si="308"/>
        <v>0</v>
      </c>
      <c r="X1533">
        <f t="shared" si="309"/>
        <v>0</v>
      </c>
      <c r="Y1533">
        <f t="shared" si="310"/>
        <v>0</v>
      </c>
      <c r="Z1533">
        <f t="shared" si="311"/>
        <v>0</v>
      </c>
      <c r="AA1533">
        <f t="shared" si="312"/>
        <v>0</v>
      </c>
    </row>
    <row r="1534" spans="2:27">
      <c r="B1534" s="3">
        <v>44263</v>
      </c>
      <c r="C1534" t="str">
        <f>IF(AND(B1534&gt;='Calculation Sheet Crop 1'!$K$6,B1534&lt;='Calculation Sheet Crop 1'!$L$6),"Initial Stage",IF(AND(B1534+1&gt;'Calculation Sheet Crop 1'!$K$7,B1534&lt;='Calculation Sheet Crop 1'!$L$7),"Crop Development Phase",IF(AND(B1534+1&gt;'Calculation Sheet Crop 1'!$K$8,B1534&lt;'Calculation Sheet Crop 1'!$L$8+1),"Mid Season",IF(AND(B1534+1&gt;'Calculation Sheet Crop 1'!$K$9,B1534-1&lt;'Calculation Sheet Crop 1'!$L$9),"Late Season Stage",""))))</f>
        <v/>
      </c>
      <c r="D1534">
        <f>IF(MONTH(B1534)=1,'General Calculation'!$E$22,IF(MONTH(B1534)=2,'General Calculation'!$F$22,IF(MONTH(B1534)=3,'General Calculation'!$G$22,IF(MONTH(B1534)=4,'General Calculation'!$H$22,IF(MONTH(B1534)=5,'General Calculation'!$I$22,IF(MONTH(B1534)=6,'General Calculation'!$J$22,IF(MONTH(B1534)=7,'General Calculation'!$K$22,IF(MONTH(B1534)=8,'General Calculation'!$L$22,IF(MONTH(B1534)=9,'General Calculation'!$M$22,IF(MONTH(B1534)=10,'General Calculation'!$N$22,IF(MONTH(B1534)=11,'General Calculation'!$O$22,IF(MONTH(B1534)=12,'General Calculation'!$P$22,""))))))))))))</f>
        <v>5.3892000000000007</v>
      </c>
      <c r="E1534" t="str">
        <f>IF(C1534="Initial Stage",'Calculation Sheet Crop 1'!$M$6,IF(C1534="Crop Development Phase",'Calculation Sheet Crop 1'!$M$7,IF(C1534="Mid Season",'Calculation Sheet Crop 1'!$M$8,IF(C1534="Late Season Stage",'Calculation Sheet Crop 1'!$M$9,""))))</f>
        <v/>
      </c>
      <c r="F1534">
        <f t="shared" si="300"/>
        <v>0</v>
      </c>
      <c r="P1534">
        <f t="shared" si="301"/>
        <v>0</v>
      </c>
      <c r="Q1534">
        <f t="shared" si="302"/>
        <v>0</v>
      </c>
      <c r="R1534">
        <f t="shared" si="303"/>
        <v>0</v>
      </c>
      <c r="S1534">
        <f t="shared" si="304"/>
        <v>0</v>
      </c>
      <c r="T1534">
        <f t="shared" si="305"/>
        <v>0</v>
      </c>
      <c r="U1534">
        <f t="shared" si="306"/>
        <v>0</v>
      </c>
      <c r="V1534">
        <f t="shared" si="307"/>
        <v>0</v>
      </c>
      <c r="W1534">
        <f t="shared" si="308"/>
        <v>0</v>
      </c>
      <c r="X1534">
        <f t="shared" si="309"/>
        <v>0</v>
      </c>
      <c r="Y1534">
        <f t="shared" si="310"/>
        <v>0</v>
      </c>
      <c r="Z1534">
        <f t="shared" si="311"/>
        <v>0</v>
      </c>
      <c r="AA1534">
        <f t="shared" si="312"/>
        <v>0</v>
      </c>
    </row>
    <row r="1535" spans="2:27">
      <c r="B1535" s="3">
        <v>44264</v>
      </c>
      <c r="C1535" t="str">
        <f>IF(AND(B1535&gt;='Calculation Sheet Crop 1'!$K$6,B1535&lt;='Calculation Sheet Crop 1'!$L$6),"Initial Stage",IF(AND(B1535+1&gt;'Calculation Sheet Crop 1'!$K$7,B1535&lt;='Calculation Sheet Crop 1'!$L$7),"Crop Development Phase",IF(AND(B1535+1&gt;'Calculation Sheet Crop 1'!$K$8,B1535&lt;'Calculation Sheet Crop 1'!$L$8+1),"Mid Season",IF(AND(B1535+1&gt;'Calculation Sheet Crop 1'!$K$9,B1535-1&lt;'Calculation Sheet Crop 1'!$L$9),"Late Season Stage",""))))</f>
        <v/>
      </c>
      <c r="D1535">
        <f>IF(MONTH(B1535)=1,'General Calculation'!$E$22,IF(MONTH(B1535)=2,'General Calculation'!$F$22,IF(MONTH(B1535)=3,'General Calculation'!$G$22,IF(MONTH(B1535)=4,'General Calculation'!$H$22,IF(MONTH(B1535)=5,'General Calculation'!$I$22,IF(MONTH(B1535)=6,'General Calculation'!$J$22,IF(MONTH(B1535)=7,'General Calculation'!$K$22,IF(MONTH(B1535)=8,'General Calculation'!$L$22,IF(MONTH(B1535)=9,'General Calculation'!$M$22,IF(MONTH(B1535)=10,'General Calculation'!$N$22,IF(MONTH(B1535)=11,'General Calculation'!$O$22,IF(MONTH(B1535)=12,'General Calculation'!$P$22,""))))))))))))</f>
        <v>5.3892000000000007</v>
      </c>
      <c r="E1535" t="str">
        <f>IF(C1535="Initial Stage",'Calculation Sheet Crop 1'!$M$6,IF(C1535="Crop Development Phase",'Calculation Sheet Crop 1'!$M$7,IF(C1535="Mid Season",'Calculation Sheet Crop 1'!$M$8,IF(C1535="Late Season Stage",'Calculation Sheet Crop 1'!$M$9,""))))</f>
        <v/>
      </c>
      <c r="F1535">
        <f t="shared" si="300"/>
        <v>0</v>
      </c>
      <c r="P1535">
        <f t="shared" si="301"/>
        <v>0</v>
      </c>
      <c r="Q1535">
        <f t="shared" si="302"/>
        <v>0</v>
      </c>
      <c r="R1535">
        <f t="shared" si="303"/>
        <v>0</v>
      </c>
      <c r="S1535">
        <f t="shared" si="304"/>
        <v>0</v>
      </c>
      <c r="T1535">
        <f t="shared" si="305"/>
        <v>0</v>
      </c>
      <c r="U1535">
        <f t="shared" si="306"/>
        <v>0</v>
      </c>
      <c r="V1535">
        <f t="shared" si="307"/>
        <v>0</v>
      </c>
      <c r="W1535">
        <f t="shared" si="308"/>
        <v>0</v>
      </c>
      <c r="X1535">
        <f t="shared" si="309"/>
        <v>0</v>
      </c>
      <c r="Y1535">
        <f t="shared" si="310"/>
        <v>0</v>
      </c>
      <c r="Z1535">
        <f t="shared" si="311"/>
        <v>0</v>
      </c>
      <c r="AA1535">
        <f t="shared" si="312"/>
        <v>0</v>
      </c>
    </row>
    <row r="1536" spans="2:27">
      <c r="B1536" s="3">
        <v>44265</v>
      </c>
      <c r="C1536" t="str">
        <f>IF(AND(B1536&gt;='Calculation Sheet Crop 1'!$K$6,B1536&lt;='Calculation Sheet Crop 1'!$L$6),"Initial Stage",IF(AND(B1536+1&gt;'Calculation Sheet Crop 1'!$K$7,B1536&lt;='Calculation Sheet Crop 1'!$L$7),"Crop Development Phase",IF(AND(B1536+1&gt;'Calculation Sheet Crop 1'!$K$8,B1536&lt;'Calculation Sheet Crop 1'!$L$8+1),"Mid Season",IF(AND(B1536+1&gt;'Calculation Sheet Crop 1'!$K$9,B1536-1&lt;'Calculation Sheet Crop 1'!$L$9),"Late Season Stage",""))))</f>
        <v/>
      </c>
      <c r="D1536">
        <f>IF(MONTH(B1536)=1,'General Calculation'!$E$22,IF(MONTH(B1536)=2,'General Calculation'!$F$22,IF(MONTH(B1536)=3,'General Calculation'!$G$22,IF(MONTH(B1536)=4,'General Calculation'!$H$22,IF(MONTH(B1536)=5,'General Calculation'!$I$22,IF(MONTH(B1536)=6,'General Calculation'!$J$22,IF(MONTH(B1536)=7,'General Calculation'!$K$22,IF(MONTH(B1536)=8,'General Calculation'!$L$22,IF(MONTH(B1536)=9,'General Calculation'!$M$22,IF(MONTH(B1536)=10,'General Calculation'!$N$22,IF(MONTH(B1536)=11,'General Calculation'!$O$22,IF(MONTH(B1536)=12,'General Calculation'!$P$22,""))))))))))))</f>
        <v>5.3892000000000007</v>
      </c>
      <c r="E1536" t="str">
        <f>IF(C1536="Initial Stage",'Calculation Sheet Crop 1'!$M$6,IF(C1536="Crop Development Phase",'Calculation Sheet Crop 1'!$M$7,IF(C1536="Mid Season",'Calculation Sheet Crop 1'!$M$8,IF(C1536="Late Season Stage",'Calculation Sheet Crop 1'!$M$9,""))))</f>
        <v/>
      </c>
      <c r="F1536">
        <f t="shared" si="300"/>
        <v>0</v>
      </c>
      <c r="P1536">
        <f t="shared" si="301"/>
        <v>0</v>
      </c>
      <c r="Q1536">
        <f t="shared" si="302"/>
        <v>0</v>
      </c>
      <c r="R1536">
        <f t="shared" si="303"/>
        <v>0</v>
      </c>
      <c r="S1536">
        <f t="shared" si="304"/>
        <v>0</v>
      </c>
      <c r="T1536">
        <f t="shared" si="305"/>
        <v>0</v>
      </c>
      <c r="U1536">
        <f t="shared" si="306"/>
        <v>0</v>
      </c>
      <c r="V1536">
        <f t="shared" si="307"/>
        <v>0</v>
      </c>
      <c r="W1536">
        <f t="shared" si="308"/>
        <v>0</v>
      </c>
      <c r="X1536">
        <f t="shared" si="309"/>
        <v>0</v>
      </c>
      <c r="Y1536">
        <f t="shared" si="310"/>
        <v>0</v>
      </c>
      <c r="Z1536">
        <f t="shared" si="311"/>
        <v>0</v>
      </c>
      <c r="AA1536">
        <f t="shared" si="312"/>
        <v>0</v>
      </c>
    </row>
    <row r="1537" spans="2:27">
      <c r="B1537" s="3">
        <v>44266</v>
      </c>
      <c r="C1537" t="str">
        <f>IF(AND(B1537&gt;='Calculation Sheet Crop 1'!$K$6,B1537&lt;='Calculation Sheet Crop 1'!$L$6),"Initial Stage",IF(AND(B1537+1&gt;'Calculation Sheet Crop 1'!$K$7,B1537&lt;='Calculation Sheet Crop 1'!$L$7),"Crop Development Phase",IF(AND(B1537+1&gt;'Calculation Sheet Crop 1'!$K$8,B1537&lt;'Calculation Sheet Crop 1'!$L$8+1),"Mid Season",IF(AND(B1537+1&gt;'Calculation Sheet Crop 1'!$K$9,B1537-1&lt;'Calculation Sheet Crop 1'!$L$9),"Late Season Stage",""))))</f>
        <v/>
      </c>
      <c r="D1537">
        <f>IF(MONTH(B1537)=1,'General Calculation'!$E$22,IF(MONTH(B1537)=2,'General Calculation'!$F$22,IF(MONTH(B1537)=3,'General Calculation'!$G$22,IF(MONTH(B1537)=4,'General Calculation'!$H$22,IF(MONTH(B1537)=5,'General Calculation'!$I$22,IF(MONTH(B1537)=6,'General Calculation'!$J$22,IF(MONTH(B1537)=7,'General Calculation'!$K$22,IF(MONTH(B1537)=8,'General Calculation'!$L$22,IF(MONTH(B1537)=9,'General Calculation'!$M$22,IF(MONTH(B1537)=10,'General Calculation'!$N$22,IF(MONTH(B1537)=11,'General Calculation'!$O$22,IF(MONTH(B1537)=12,'General Calculation'!$P$22,""))))))))))))</f>
        <v>5.3892000000000007</v>
      </c>
      <c r="E1537" t="str">
        <f>IF(C1537="Initial Stage",'Calculation Sheet Crop 1'!$M$6,IF(C1537="Crop Development Phase",'Calculation Sheet Crop 1'!$M$7,IF(C1537="Mid Season",'Calculation Sheet Crop 1'!$M$8,IF(C1537="Late Season Stage",'Calculation Sheet Crop 1'!$M$9,""))))</f>
        <v/>
      </c>
      <c r="F1537">
        <f t="shared" si="300"/>
        <v>0</v>
      </c>
      <c r="P1537">
        <f t="shared" si="301"/>
        <v>0</v>
      </c>
      <c r="Q1537">
        <f t="shared" si="302"/>
        <v>0</v>
      </c>
      <c r="R1537">
        <f t="shared" si="303"/>
        <v>0</v>
      </c>
      <c r="S1537">
        <f t="shared" si="304"/>
        <v>0</v>
      </c>
      <c r="T1537">
        <f t="shared" si="305"/>
        <v>0</v>
      </c>
      <c r="U1537">
        <f t="shared" si="306"/>
        <v>0</v>
      </c>
      <c r="V1537">
        <f t="shared" si="307"/>
        <v>0</v>
      </c>
      <c r="W1537">
        <f t="shared" si="308"/>
        <v>0</v>
      </c>
      <c r="X1537">
        <f t="shared" si="309"/>
        <v>0</v>
      </c>
      <c r="Y1537">
        <f t="shared" si="310"/>
        <v>0</v>
      </c>
      <c r="Z1537">
        <f t="shared" si="311"/>
        <v>0</v>
      </c>
      <c r="AA1537">
        <f t="shared" si="312"/>
        <v>0</v>
      </c>
    </row>
    <row r="1538" spans="2:27">
      <c r="B1538" s="3">
        <v>44267</v>
      </c>
      <c r="C1538" t="str">
        <f>IF(AND(B1538&gt;='Calculation Sheet Crop 1'!$K$6,B1538&lt;='Calculation Sheet Crop 1'!$L$6),"Initial Stage",IF(AND(B1538+1&gt;'Calculation Sheet Crop 1'!$K$7,B1538&lt;='Calculation Sheet Crop 1'!$L$7),"Crop Development Phase",IF(AND(B1538+1&gt;'Calculation Sheet Crop 1'!$K$8,B1538&lt;'Calculation Sheet Crop 1'!$L$8+1),"Mid Season",IF(AND(B1538+1&gt;'Calculation Sheet Crop 1'!$K$9,B1538-1&lt;'Calculation Sheet Crop 1'!$L$9),"Late Season Stage",""))))</f>
        <v/>
      </c>
      <c r="D1538">
        <f>IF(MONTH(B1538)=1,'General Calculation'!$E$22,IF(MONTH(B1538)=2,'General Calculation'!$F$22,IF(MONTH(B1538)=3,'General Calculation'!$G$22,IF(MONTH(B1538)=4,'General Calculation'!$H$22,IF(MONTH(B1538)=5,'General Calculation'!$I$22,IF(MONTH(B1538)=6,'General Calculation'!$J$22,IF(MONTH(B1538)=7,'General Calculation'!$K$22,IF(MONTH(B1538)=8,'General Calculation'!$L$22,IF(MONTH(B1538)=9,'General Calculation'!$M$22,IF(MONTH(B1538)=10,'General Calculation'!$N$22,IF(MONTH(B1538)=11,'General Calculation'!$O$22,IF(MONTH(B1538)=12,'General Calculation'!$P$22,""))))))))))))</f>
        <v>5.3892000000000007</v>
      </c>
      <c r="E1538" t="str">
        <f>IF(C1538="Initial Stage",'Calculation Sheet Crop 1'!$M$6,IF(C1538="Crop Development Phase",'Calculation Sheet Crop 1'!$M$7,IF(C1538="Mid Season",'Calculation Sheet Crop 1'!$M$8,IF(C1538="Late Season Stage",'Calculation Sheet Crop 1'!$M$9,""))))</f>
        <v/>
      </c>
      <c r="F1538">
        <f t="shared" si="300"/>
        <v>0</v>
      </c>
      <c r="P1538">
        <f t="shared" si="301"/>
        <v>0</v>
      </c>
      <c r="Q1538">
        <f t="shared" si="302"/>
        <v>0</v>
      </c>
      <c r="R1538">
        <f t="shared" si="303"/>
        <v>0</v>
      </c>
      <c r="S1538">
        <f t="shared" si="304"/>
        <v>0</v>
      </c>
      <c r="T1538">
        <f t="shared" si="305"/>
        <v>0</v>
      </c>
      <c r="U1538">
        <f t="shared" si="306"/>
        <v>0</v>
      </c>
      <c r="V1538">
        <f t="shared" si="307"/>
        <v>0</v>
      </c>
      <c r="W1538">
        <f t="shared" si="308"/>
        <v>0</v>
      </c>
      <c r="X1538">
        <f t="shared" si="309"/>
        <v>0</v>
      </c>
      <c r="Y1538">
        <f t="shared" si="310"/>
        <v>0</v>
      </c>
      <c r="Z1538">
        <f t="shared" si="311"/>
        <v>0</v>
      </c>
      <c r="AA1538">
        <f t="shared" si="312"/>
        <v>0</v>
      </c>
    </row>
    <row r="1539" spans="2:27">
      <c r="B1539" s="3">
        <v>44268</v>
      </c>
      <c r="C1539" t="str">
        <f>IF(AND(B1539&gt;='Calculation Sheet Crop 1'!$K$6,B1539&lt;='Calculation Sheet Crop 1'!$L$6),"Initial Stage",IF(AND(B1539+1&gt;'Calculation Sheet Crop 1'!$K$7,B1539&lt;='Calculation Sheet Crop 1'!$L$7),"Crop Development Phase",IF(AND(B1539+1&gt;'Calculation Sheet Crop 1'!$K$8,B1539&lt;'Calculation Sheet Crop 1'!$L$8+1),"Mid Season",IF(AND(B1539+1&gt;'Calculation Sheet Crop 1'!$K$9,B1539-1&lt;'Calculation Sheet Crop 1'!$L$9),"Late Season Stage",""))))</f>
        <v/>
      </c>
      <c r="D1539">
        <f>IF(MONTH(B1539)=1,'General Calculation'!$E$22,IF(MONTH(B1539)=2,'General Calculation'!$F$22,IF(MONTH(B1539)=3,'General Calculation'!$G$22,IF(MONTH(B1539)=4,'General Calculation'!$H$22,IF(MONTH(B1539)=5,'General Calculation'!$I$22,IF(MONTH(B1539)=6,'General Calculation'!$J$22,IF(MONTH(B1539)=7,'General Calculation'!$K$22,IF(MONTH(B1539)=8,'General Calculation'!$L$22,IF(MONTH(B1539)=9,'General Calculation'!$M$22,IF(MONTH(B1539)=10,'General Calculation'!$N$22,IF(MONTH(B1539)=11,'General Calculation'!$O$22,IF(MONTH(B1539)=12,'General Calculation'!$P$22,""))))))))))))</f>
        <v>5.3892000000000007</v>
      </c>
      <c r="E1539" t="str">
        <f>IF(C1539="Initial Stage",'Calculation Sheet Crop 1'!$M$6,IF(C1539="Crop Development Phase",'Calculation Sheet Crop 1'!$M$7,IF(C1539="Mid Season",'Calculation Sheet Crop 1'!$M$8,IF(C1539="Late Season Stage",'Calculation Sheet Crop 1'!$M$9,""))))</f>
        <v/>
      </c>
      <c r="F1539">
        <f t="shared" si="300"/>
        <v>0</v>
      </c>
      <c r="P1539">
        <f t="shared" si="301"/>
        <v>0</v>
      </c>
      <c r="Q1539">
        <f t="shared" si="302"/>
        <v>0</v>
      </c>
      <c r="R1539">
        <f t="shared" si="303"/>
        <v>0</v>
      </c>
      <c r="S1539">
        <f t="shared" si="304"/>
        <v>0</v>
      </c>
      <c r="T1539">
        <f t="shared" si="305"/>
        <v>0</v>
      </c>
      <c r="U1539">
        <f t="shared" si="306"/>
        <v>0</v>
      </c>
      <c r="V1539">
        <f t="shared" si="307"/>
        <v>0</v>
      </c>
      <c r="W1539">
        <f t="shared" si="308"/>
        <v>0</v>
      </c>
      <c r="X1539">
        <f t="shared" si="309"/>
        <v>0</v>
      </c>
      <c r="Y1539">
        <f t="shared" si="310"/>
        <v>0</v>
      </c>
      <c r="Z1539">
        <f t="shared" si="311"/>
        <v>0</v>
      </c>
      <c r="AA1539">
        <f t="shared" si="312"/>
        <v>0</v>
      </c>
    </row>
    <row r="1540" spans="2:27">
      <c r="B1540" s="3">
        <v>44269</v>
      </c>
      <c r="C1540" t="str">
        <f>IF(AND(B1540&gt;='Calculation Sheet Crop 1'!$K$6,B1540&lt;='Calculation Sheet Crop 1'!$L$6),"Initial Stage",IF(AND(B1540+1&gt;'Calculation Sheet Crop 1'!$K$7,B1540&lt;='Calculation Sheet Crop 1'!$L$7),"Crop Development Phase",IF(AND(B1540+1&gt;'Calculation Sheet Crop 1'!$K$8,B1540&lt;'Calculation Sheet Crop 1'!$L$8+1),"Mid Season",IF(AND(B1540+1&gt;'Calculation Sheet Crop 1'!$K$9,B1540-1&lt;'Calculation Sheet Crop 1'!$L$9),"Late Season Stage",""))))</f>
        <v/>
      </c>
      <c r="D1540">
        <f>IF(MONTH(B1540)=1,'General Calculation'!$E$22,IF(MONTH(B1540)=2,'General Calculation'!$F$22,IF(MONTH(B1540)=3,'General Calculation'!$G$22,IF(MONTH(B1540)=4,'General Calculation'!$H$22,IF(MONTH(B1540)=5,'General Calculation'!$I$22,IF(MONTH(B1540)=6,'General Calculation'!$J$22,IF(MONTH(B1540)=7,'General Calculation'!$K$22,IF(MONTH(B1540)=8,'General Calculation'!$L$22,IF(MONTH(B1540)=9,'General Calculation'!$M$22,IF(MONTH(B1540)=10,'General Calculation'!$N$22,IF(MONTH(B1540)=11,'General Calculation'!$O$22,IF(MONTH(B1540)=12,'General Calculation'!$P$22,""))))))))))))</f>
        <v>5.3892000000000007</v>
      </c>
      <c r="E1540" t="str">
        <f>IF(C1540="Initial Stage",'Calculation Sheet Crop 1'!$M$6,IF(C1540="Crop Development Phase",'Calculation Sheet Crop 1'!$M$7,IF(C1540="Mid Season",'Calculation Sheet Crop 1'!$M$8,IF(C1540="Late Season Stage",'Calculation Sheet Crop 1'!$M$9,""))))</f>
        <v/>
      </c>
      <c r="F1540">
        <f t="shared" si="300"/>
        <v>0</v>
      </c>
      <c r="P1540">
        <f t="shared" si="301"/>
        <v>0</v>
      </c>
      <c r="Q1540">
        <f t="shared" si="302"/>
        <v>0</v>
      </c>
      <c r="R1540">
        <f t="shared" si="303"/>
        <v>0</v>
      </c>
      <c r="S1540">
        <f t="shared" si="304"/>
        <v>0</v>
      </c>
      <c r="T1540">
        <f t="shared" si="305"/>
        <v>0</v>
      </c>
      <c r="U1540">
        <f t="shared" si="306"/>
        <v>0</v>
      </c>
      <c r="V1540">
        <f t="shared" si="307"/>
        <v>0</v>
      </c>
      <c r="W1540">
        <f t="shared" si="308"/>
        <v>0</v>
      </c>
      <c r="X1540">
        <f t="shared" si="309"/>
        <v>0</v>
      </c>
      <c r="Y1540">
        <f t="shared" si="310"/>
        <v>0</v>
      </c>
      <c r="Z1540">
        <f t="shared" si="311"/>
        <v>0</v>
      </c>
      <c r="AA1540">
        <f t="shared" si="312"/>
        <v>0</v>
      </c>
    </row>
    <row r="1541" spans="2:27">
      <c r="B1541" s="3">
        <v>44270</v>
      </c>
      <c r="C1541" t="str">
        <f>IF(AND(B1541&gt;='Calculation Sheet Crop 1'!$K$6,B1541&lt;='Calculation Sheet Crop 1'!$L$6),"Initial Stage",IF(AND(B1541+1&gt;'Calculation Sheet Crop 1'!$K$7,B1541&lt;='Calculation Sheet Crop 1'!$L$7),"Crop Development Phase",IF(AND(B1541+1&gt;'Calculation Sheet Crop 1'!$K$8,B1541&lt;'Calculation Sheet Crop 1'!$L$8+1),"Mid Season",IF(AND(B1541+1&gt;'Calculation Sheet Crop 1'!$K$9,B1541-1&lt;'Calculation Sheet Crop 1'!$L$9),"Late Season Stage",""))))</f>
        <v/>
      </c>
      <c r="D1541">
        <f>IF(MONTH(B1541)=1,'General Calculation'!$E$22,IF(MONTH(B1541)=2,'General Calculation'!$F$22,IF(MONTH(B1541)=3,'General Calculation'!$G$22,IF(MONTH(B1541)=4,'General Calculation'!$H$22,IF(MONTH(B1541)=5,'General Calculation'!$I$22,IF(MONTH(B1541)=6,'General Calculation'!$J$22,IF(MONTH(B1541)=7,'General Calculation'!$K$22,IF(MONTH(B1541)=8,'General Calculation'!$L$22,IF(MONTH(B1541)=9,'General Calculation'!$M$22,IF(MONTH(B1541)=10,'General Calculation'!$N$22,IF(MONTH(B1541)=11,'General Calculation'!$O$22,IF(MONTH(B1541)=12,'General Calculation'!$P$22,""))))))))))))</f>
        <v>5.3892000000000007</v>
      </c>
      <c r="E1541" t="str">
        <f>IF(C1541="Initial Stage",'Calculation Sheet Crop 1'!$M$6,IF(C1541="Crop Development Phase",'Calculation Sheet Crop 1'!$M$7,IF(C1541="Mid Season",'Calculation Sheet Crop 1'!$M$8,IF(C1541="Late Season Stage",'Calculation Sheet Crop 1'!$M$9,""))))</f>
        <v/>
      </c>
      <c r="F1541">
        <f t="shared" si="300"/>
        <v>0</v>
      </c>
      <c r="P1541">
        <f t="shared" si="301"/>
        <v>0</v>
      </c>
      <c r="Q1541">
        <f t="shared" si="302"/>
        <v>0</v>
      </c>
      <c r="R1541">
        <f t="shared" si="303"/>
        <v>0</v>
      </c>
      <c r="S1541">
        <f t="shared" si="304"/>
        <v>0</v>
      </c>
      <c r="T1541">
        <f t="shared" si="305"/>
        <v>0</v>
      </c>
      <c r="U1541">
        <f t="shared" si="306"/>
        <v>0</v>
      </c>
      <c r="V1541">
        <f t="shared" si="307"/>
        <v>0</v>
      </c>
      <c r="W1541">
        <f t="shared" si="308"/>
        <v>0</v>
      </c>
      <c r="X1541">
        <f t="shared" si="309"/>
        <v>0</v>
      </c>
      <c r="Y1541">
        <f t="shared" si="310"/>
        <v>0</v>
      </c>
      <c r="Z1541">
        <f t="shared" si="311"/>
        <v>0</v>
      </c>
      <c r="AA1541">
        <f t="shared" si="312"/>
        <v>0</v>
      </c>
    </row>
    <row r="1542" spans="2:27">
      <c r="B1542" s="3">
        <v>44271</v>
      </c>
      <c r="C1542" t="str">
        <f>IF(AND(B1542&gt;='Calculation Sheet Crop 1'!$K$6,B1542&lt;='Calculation Sheet Crop 1'!$L$6),"Initial Stage",IF(AND(B1542+1&gt;'Calculation Sheet Crop 1'!$K$7,B1542&lt;='Calculation Sheet Crop 1'!$L$7),"Crop Development Phase",IF(AND(B1542+1&gt;'Calculation Sheet Crop 1'!$K$8,B1542&lt;'Calculation Sheet Crop 1'!$L$8+1),"Mid Season",IF(AND(B1542+1&gt;'Calculation Sheet Crop 1'!$K$9,B1542-1&lt;'Calculation Sheet Crop 1'!$L$9),"Late Season Stage",""))))</f>
        <v/>
      </c>
      <c r="D1542">
        <f>IF(MONTH(B1542)=1,'General Calculation'!$E$22,IF(MONTH(B1542)=2,'General Calculation'!$F$22,IF(MONTH(B1542)=3,'General Calculation'!$G$22,IF(MONTH(B1542)=4,'General Calculation'!$H$22,IF(MONTH(B1542)=5,'General Calculation'!$I$22,IF(MONTH(B1542)=6,'General Calculation'!$J$22,IF(MONTH(B1542)=7,'General Calculation'!$K$22,IF(MONTH(B1542)=8,'General Calculation'!$L$22,IF(MONTH(B1542)=9,'General Calculation'!$M$22,IF(MONTH(B1542)=10,'General Calculation'!$N$22,IF(MONTH(B1542)=11,'General Calculation'!$O$22,IF(MONTH(B1542)=12,'General Calculation'!$P$22,""))))))))))))</f>
        <v>5.3892000000000007</v>
      </c>
      <c r="E1542" t="str">
        <f>IF(C1542="Initial Stage",'Calculation Sheet Crop 1'!$M$6,IF(C1542="Crop Development Phase",'Calculation Sheet Crop 1'!$M$7,IF(C1542="Mid Season",'Calculation Sheet Crop 1'!$M$8,IF(C1542="Late Season Stage",'Calculation Sheet Crop 1'!$M$9,""))))</f>
        <v/>
      </c>
      <c r="F1542">
        <f t="shared" si="300"/>
        <v>0</v>
      </c>
      <c r="P1542">
        <f t="shared" si="301"/>
        <v>0</v>
      </c>
      <c r="Q1542">
        <f t="shared" si="302"/>
        <v>0</v>
      </c>
      <c r="R1542">
        <f t="shared" si="303"/>
        <v>0</v>
      </c>
      <c r="S1542">
        <f t="shared" si="304"/>
        <v>0</v>
      </c>
      <c r="T1542">
        <f t="shared" si="305"/>
        <v>0</v>
      </c>
      <c r="U1542">
        <f t="shared" si="306"/>
        <v>0</v>
      </c>
      <c r="V1542">
        <f t="shared" si="307"/>
        <v>0</v>
      </c>
      <c r="W1542">
        <f t="shared" si="308"/>
        <v>0</v>
      </c>
      <c r="X1542">
        <f t="shared" si="309"/>
        <v>0</v>
      </c>
      <c r="Y1542">
        <f t="shared" si="310"/>
        <v>0</v>
      </c>
      <c r="Z1542">
        <f t="shared" si="311"/>
        <v>0</v>
      </c>
      <c r="AA1542">
        <f t="shared" si="312"/>
        <v>0</v>
      </c>
    </row>
    <row r="1543" spans="2:27">
      <c r="B1543" s="3">
        <v>44272</v>
      </c>
      <c r="C1543" t="str">
        <f>IF(AND(B1543&gt;='Calculation Sheet Crop 1'!$K$6,B1543&lt;='Calculation Sheet Crop 1'!$L$6),"Initial Stage",IF(AND(B1543+1&gt;'Calculation Sheet Crop 1'!$K$7,B1543&lt;='Calculation Sheet Crop 1'!$L$7),"Crop Development Phase",IF(AND(B1543+1&gt;'Calculation Sheet Crop 1'!$K$8,B1543&lt;'Calculation Sheet Crop 1'!$L$8+1),"Mid Season",IF(AND(B1543+1&gt;'Calculation Sheet Crop 1'!$K$9,B1543-1&lt;'Calculation Sheet Crop 1'!$L$9),"Late Season Stage",""))))</f>
        <v/>
      </c>
      <c r="D1543">
        <f>IF(MONTH(B1543)=1,'General Calculation'!$E$22,IF(MONTH(B1543)=2,'General Calculation'!$F$22,IF(MONTH(B1543)=3,'General Calculation'!$G$22,IF(MONTH(B1543)=4,'General Calculation'!$H$22,IF(MONTH(B1543)=5,'General Calculation'!$I$22,IF(MONTH(B1543)=6,'General Calculation'!$J$22,IF(MONTH(B1543)=7,'General Calculation'!$K$22,IF(MONTH(B1543)=8,'General Calculation'!$L$22,IF(MONTH(B1543)=9,'General Calculation'!$M$22,IF(MONTH(B1543)=10,'General Calculation'!$N$22,IF(MONTH(B1543)=11,'General Calculation'!$O$22,IF(MONTH(B1543)=12,'General Calculation'!$P$22,""))))))))))))</f>
        <v>5.3892000000000007</v>
      </c>
      <c r="E1543" t="str">
        <f>IF(C1543="Initial Stage",'Calculation Sheet Crop 1'!$M$6,IF(C1543="Crop Development Phase",'Calculation Sheet Crop 1'!$M$7,IF(C1543="Mid Season",'Calculation Sheet Crop 1'!$M$8,IF(C1543="Late Season Stage",'Calculation Sheet Crop 1'!$M$9,""))))</f>
        <v/>
      </c>
      <c r="F1543">
        <f t="shared" si="300"/>
        <v>0</v>
      </c>
      <c r="P1543">
        <f t="shared" si="301"/>
        <v>0</v>
      </c>
      <c r="Q1543">
        <f t="shared" si="302"/>
        <v>0</v>
      </c>
      <c r="R1543">
        <f t="shared" si="303"/>
        <v>0</v>
      </c>
      <c r="S1543">
        <f t="shared" si="304"/>
        <v>0</v>
      </c>
      <c r="T1543">
        <f t="shared" si="305"/>
        <v>0</v>
      </c>
      <c r="U1543">
        <f t="shared" si="306"/>
        <v>0</v>
      </c>
      <c r="V1543">
        <f t="shared" si="307"/>
        <v>0</v>
      </c>
      <c r="W1543">
        <f t="shared" si="308"/>
        <v>0</v>
      </c>
      <c r="X1543">
        <f t="shared" si="309"/>
        <v>0</v>
      </c>
      <c r="Y1543">
        <f t="shared" si="310"/>
        <v>0</v>
      </c>
      <c r="Z1543">
        <f t="shared" si="311"/>
        <v>0</v>
      </c>
      <c r="AA1543">
        <f t="shared" si="312"/>
        <v>0</v>
      </c>
    </row>
    <row r="1544" spans="2:27">
      <c r="B1544" s="3">
        <v>44273</v>
      </c>
      <c r="C1544" t="str">
        <f>IF(AND(B1544&gt;='Calculation Sheet Crop 1'!$K$6,B1544&lt;='Calculation Sheet Crop 1'!$L$6),"Initial Stage",IF(AND(B1544+1&gt;'Calculation Sheet Crop 1'!$K$7,B1544&lt;='Calculation Sheet Crop 1'!$L$7),"Crop Development Phase",IF(AND(B1544+1&gt;'Calculation Sheet Crop 1'!$K$8,B1544&lt;'Calculation Sheet Crop 1'!$L$8+1),"Mid Season",IF(AND(B1544+1&gt;'Calculation Sheet Crop 1'!$K$9,B1544-1&lt;'Calculation Sheet Crop 1'!$L$9),"Late Season Stage",""))))</f>
        <v/>
      </c>
      <c r="D1544">
        <f>IF(MONTH(B1544)=1,'General Calculation'!$E$22,IF(MONTH(B1544)=2,'General Calculation'!$F$22,IF(MONTH(B1544)=3,'General Calculation'!$G$22,IF(MONTH(B1544)=4,'General Calculation'!$H$22,IF(MONTH(B1544)=5,'General Calculation'!$I$22,IF(MONTH(B1544)=6,'General Calculation'!$J$22,IF(MONTH(B1544)=7,'General Calculation'!$K$22,IF(MONTH(B1544)=8,'General Calculation'!$L$22,IF(MONTH(B1544)=9,'General Calculation'!$M$22,IF(MONTH(B1544)=10,'General Calculation'!$N$22,IF(MONTH(B1544)=11,'General Calculation'!$O$22,IF(MONTH(B1544)=12,'General Calculation'!$P$22,""))))))))))))</f>
        <v>5.3892000000000007</v>
      </c>
      <c r="E1544" t="str">
        <f>IF(C1544="Initial Stage",'Calculation Sheet Crop 1'!$M$6,IF(C1544="Crop Development Phase",'Calculation Sheet Crop 1'!$M$7,IF(C1544="Mid Season",'Calculation Sheet Crop 1'!$M$8,IF(C1544="Late Season Stage",'Calculation Sheet Crop 1'!$M$9,""))))</f>
        <v/>
      </c>
      <c r="F1544">
        <f t="shared" ref="F1544:F1607" si="313">IFERROR((D1544*E1544),0)</f>
        <v>0</v>
      </c>
      <c r="P1544">
        <f t="shared" ref="P1544:P1607" si="314">IF(MONTH($B1544)=1,$F1544,0)</f>
        <v>0</v>
      </c>
      <c r="Q1544">
        <f t="shared" ref="Q1544:Q1607" si="315">IF(MONTH($B1544)=2,$F1544,0)</f>
        <v>0</v>
      </c>
      <c r="R1544">
        <f t="shared" ref="R1544:R1607" si="316">IF(MONTH($B1544)=3,$F1544,0)</f>
        <v>0</v>
      </c>
      <c r="S1544">
        <f t="shared" ref="S1544:S1607" si="317">IF(MONTH($B1544)=4,$F1544,0)</f>
        <v>0</v>
      </c>
      <c r="T1544">
        <f t="shared" ref="T1544:T1607" si="318">IF(MONTH($B1544)=5,$F1544,0)</f>
        <v>0</v>
      </c>
      <c r="U1544">
        <f t="shared" ref="U1544:U1607" si="319">IF(MONTH($B1544)=6,$F1544,0)</f>
        <v>0</v>
      </c>
      <c r="V1544">
        <f t="shared" ref="V1544:V1607" si="320">IF(MONTH($B1544)=7,$F1544,0)</f>
        <v>0</v>
      </c>
      <c r="W1544">
        <f t="shared" ref="W1544:W1607" si="321">IF(MONTH($B1544)=8,$F1544,0)</f>
        <v>0</v>
      </c>
      <c r="X1544">
        <f t="shared" ref="X1544:X1607" si="322">IF(MONTH($B1544)=9,$F1544,0)</f>
        <v>0</v>
      </c>
      <c r="Y1544">
        <f t="shared" ref="Y1544:Y1607" si="323">IF(MONTH($B1544)=10,$F1544,0)</f>
        <v>0</v>
      </c>
      <c r="Z1544">
        <f t="shared" ref="Z1544:Z1607" si="324">IF(MONTH($B1544)=11,$F1544,0)</f>
        <v>0</v>
      </c>
      <c r="AA1544">
        <f t="shared" ref="AA1544:AA1607" si="325">IF(MONTH($B1544)=12,$F1544,0)</f>
        <v>0</v>
      </c>
    </row>
    <row r="1545" spans="2:27">
      <c r="B1545" s="3">
        <v>44274</v>
      </c>
      <c r="C1545" t="str">
        <f>IF(AND(B1545&gt;='Calculation Sheet Crop 1'!$K$6,B1545&lt;='Calculation Sheet Crop 1'!$L$6),"Initial Stage",IF(AND(B1545+1&gt;'Calculation Sheet Crop 1'!$K$7,B1545&lt;='Calculation Sheet Crop 1'!$L$7),"Crop Development Phase",IF(AND(B1545+1&gt;'Calculation Sheet Crop 1'!$K$8,B1545&lt;'Calculation Sheet Crop 1'!$L$8+1),"Mid Season",IF(AND(B1545+1&gt;'Calculation Sheet Crop 1'!$K$9,B1545-1&lt;'Calculation Sheet Crop 1'!$L$9),"Late Season Stage",""))))</f>
        <v/>
      </c>
      <c r="D1545">
        <f>IF(MONTH(B1545)=1,'General Calculation'!$E$22,IF(MONTH(B1545)=2,'General Calculation'!$F$22,IF(MONTH(B1545)=3,'General Calculation'!$G$22,IF(MONTH(B1545)=4,'General Calculation'!$H$22,IF(MONTH(B1545)=5,'General Calculation'!$I$22,IF(MONTH(B1545)=6,'General Calculation'!$J$22,IF(MONTH(B1545)=7,'General Calculation'!$K$22,IF(MONTH(B1545)=8,'General Calculation'!$L$22,IF(MONTH(B1545)=9,'General Calculation'!$M$22,IF(MONTH(B1545)=10,'General Calculation'!$N$22,IF(MONTH(B1545)=11,'General Calculation'!$O$22,IF(MONTH(B1545)=12,'General Calculation'!$P$22,""))))))))))))</f>
        <v>5.3892000000000007</v>
      </c>
      <c r="E1545" t="str">
        <f>IF(C1545="Initial Stage",'Calculation Sheet Crop 1'!$M$6,IF(C1545="Crop Development Phase",'Calculation Sheet Crop 1'!$M$7,IF(C1545="Mid Season",'Calculation Sheet Crop 1'!$M$8,IF(C1545="Late Season Stage",'Calculation Sheet Crop 1'!$M$9,""))))</f>
        <v/>
      </c>
      <c r="F1545">
        <f t="shared" si="313"/>
        <v>0</v>
      </c>
      <c r="P1545">
        <f t="shared" si="314"/>
        <v>0</v>
      </c>
      <c r="Q1545">
        <f t="shared" si="315"/>
        <v>0</v>
      </c>
      <c r="R1545">
        <f t="shared" si="316"/>
        <v>0</v>
      </c>
      <c r="S1545">
        <f t="shared" si="317"/>
        <v>0</v>
      </c>
      <c r="T1545">
        <f t="shared" si="318"/>
        <v>0</v>
      </c>
      <c r="U1545">
        <f t="shared" si="319"/>
        <v>0</v>
      </c>
      <c r="V1545">
        <f t="shared" si="320"/>
        <v>0</v>
      </c>
      <c r="W1545">
        <f t="shared" si="321"/>
        <v>0</v>
      </c>
      <c r="X1545">
        <f t="shared" si="322"/>
        <v>0</v>
      </c>
      <c r="Y1545">
        <f t="shared" si="323"/>
        <v>0</v>
      </c>
      <c r="Z1545">
        <f t="shared" si="324"/>
        <v>0</v>
      </c>
      <c r="AA1545">
        <f t="shared" si="325"/>
        <v>0</v>
      </c>
    </row>
    <row r="1546" spans="2:27">
      <c r="B1546" s="3">
        <v>44275</v>
      </c>
      <c r="C1546" t="str">
        <f>IF(AND(B1546&gt;='Calculation Sheet Crop 1'!$K$6,B1546&lt;='Calculation Sheet Crop 1'!$L$6),"Initial Stage",IF(AND(B1546+1&gt;'Calculation Sheet Crop 1'!$K$7,B1546&lt;='Calculation Sheet Crop 1'!$L$7),"Crop Development Phase",IF(AND(B1546+1&gt;'Calculation Sheet Crop 1'!$K$8,B1546&lt;'Calculation Sheet Crop 1'!$L$8+1),"Mid Season",IF(AND(B1546+1&gt;'Calculation Sheet Crop 1'!$K$9,B1546-1&lt;'Calculation Sheet Crop 1'!$L$9),"Late Season Stage",""))))</f>
        <v/>
      </c>
      <c r="D1546">
        <f>IF(MONTH(B1546)=1,'General Calculation'!$E$22,IF(MONTH(B1546)=2,'General Calculation'!$F$22,IF(MONTH(B1546)=3,'General Calculation'!$G$22,IF(MONTH(B1546)=4,'General Calculation'!$H$22,IF(MONTH(B1546)=5,'General Calculation'!$I$22,IF(MONTH(B1546)=6,'General Calculation'!$J$22,IF(MONTH(B1546)=7,'General Calculation'!$K$22,IF(MONTH(B1546)=8,'General Calculation'!$L$22,IF(MONTH(B1546)=9,'General Calculation'!$M$22,IF(MONTH(B1546)=10,'General Calculation'!$N$22,IF(MONTH(B1546)=11,'General Calculation'!$O$22,IF(MONTH(B1546)=12,'General Calculation'!$P$22,""))))))))))))</f>
        <v>5.3892000000000007</v>
      </c>
      <c r="E1546" t="str">
        <f>IF(C1546="Initial Stage",'Calculation Sheet Crop 1'!$M$6,IF(C1546="Crop Development Phase",'Calculation Sheet Crop 1'!$M$7,IF(C1546="Mid Season",'Calculation Sheet Crop 1'!$M$8,IF(C1546="Late Season Stage",'Calculation Sheet Crop 1'!$M$9,""))))</f>
        <v/>
      </c>
      <c r="F1546">
        <f t="shared" si="313"/>
        <v>0</v>
      </c>
      <c r="P1546">
        <f t="shared" si="314"/>
        <v>0</v>
      </c>
      <c r="Q1546">
        <f t="shared" si="315"/>
        <v>0</v>
      </c>
      <c r="R1546">
        <f t="shared" si="316"/>
        <v>0</v>
      </c>
      <c r="S1546">
        <f t="shared" si="317"/>
        <v>0</v>
      </c>
      <c r="T1546">
        <f t="shared" si="318"/>
        <v>0</v>
      </c>
      <c r="U1546">
        <f t="shared" si="319"/>
        <v>0</v>
      </c>
      <c r="V1546">
        <f t="shared" si="320"/>
        <v>0</v>
      </c>
      <c r="W1546">
        <f t="shared" si="321"/>
        <v>0</v>
      </c>
      <c r="X1546">
        <f t="shared" si="322"/>
        <v>0</v>
      </c>
      <c r="Y1546">
        <f t="shared" si="323"/>
        <v>0</v>
      </c>
      <c r="Z1546">
        <f t="shared" si="324"/>
        <v>0</v>
      </c>
      <c r="AA1546">
        <f t="shared" si="325"/>
        <v>0</v>
      </c>
    </row>
    <row r="1547" spans="2:27">
      <c r="B1547" s="3">
        <v>44276</v>
      </c>
      <c r="C1547" t="str">
        <f>IF(AND(B1547&gt;='Calculation Sheet Crop 1'!$K$6,B1547&lt;='Calculation Sheet Crop 1'!$L$6),"Initial Stage",IF(AND(B1547+1&gt;'Calculation Sheet Crop 1'!$K$7,B1547&lt;='Calculation Sheet Crop 1'!$L$7),"Crop Development Phase",IF(AND(B1547+1&gt;'Calculation Sheet Crop 1'!$K$8,B1547&lt;'Calculation Sheet Crop 1'!$L$8+1),"Mid Season",IF(AND(B1547+1&gt;'Calculation Sheet Crop 1'!$K$9,B1547-1&lt;'Calculation Sheet Crop 1'!$L$9),"Late Season Stage",""))))</f>
        <v/>
      </c>
      <c r="D1547">
        <f>IF(MONTH(B1547)=1,'General Calculation'!$E$22,IF(MONTH(B1547)=2,'General Calculation'!$F$22,IF(MONTH(B1547)=3,'General Calculation'!$G$22,IF(MONTH(B1547)=4,'General Calculation'!$H$22,IF(MONTH(B1547)=5,'General Calculation'!$I$22,IF(MONTH(B1547)=6,'General Calculation'!$J$22,IF(MONTH(B1547)=7,'General Calculation'!$K$22,IF(MONTH(B1547)=8,'General Calculation'!$L$22,IF(MONTH(B1547)=9,'General Calculation'!$M$22,IF(MONTH(B1547)=10,'General Calculation'!$N$22,IF(MONTH(B1547)=11,'General Calculation'!$O$22,IF(MONTH(B1547)=12,'General Calculation'!$P$22,""))))))))))))</f>
        <v>5.3892000000000007</v>
      </c>
      <c r="E1547" t="str">
        <f>IF(C1547="Initial Stage",'Calculation Sheet Crop 1'!$M$6,IF(C1547="Crop Development Phase",'Calculation Sheet Crop 1'!$M$7,IF(C1547="Mid Season",'Calculation Sheet Crop 1'!$M$8,IF(C1547="Late Season Stage",'Calculation Sheet Crop 1'!$M$9,""))))</f>
        <v/>
      </c>
      <c r="F1547">
        <f t="shared" si="313"/>
        <v>0</v>
      </c>
      <c r="P1547">
        <f t="shared" si="314"/>
        <v>0</v>
      </c>
      <c r="Q1547">
        <f t="shared" si="315"/>
        <v>0</v>
      </c>
      <c r="R1547">
        <f t="shared" si="316"/>
        <v>0</v>
      </c>
      <c r="S1547">
        <f t="shared" si="317"/>
        <v>0</v>
      </c>
      <c r="T1547">
        <f t="shared" si="318"/>
        <v>0</v>
      </c>
      <c r="U1547">
        <f t="shared" si="319"/>
        <v>0</v>
      </c>
      <c r="V1547">
        <f t="shared" si="320"/>
        <v>0</v>
      </c>
      <c r="W1547">
        <f t="shared" si="321"/>
        <v>0</v>
      </c>
      <c r="X1547">
        <f t="shared" si="322"/>
        <v>0</v>
      </c>
      <c r="Y1547">
        <f t="shared" si="323"/>
        <v>0</v>
      </c>
      <c r="Z1547">
        <f t="shared" si="324"/>
        <v>0</v>
      </c>
      <c r="AA1547">
        <f t="shared" si="325"/>
        <v>0</v>
      </c>
    </row>
    <row r="1548" spans="2:27">
      <c r="B1548" s="3">
        <v>44277</v>
      </c>
      <c r="C1548" t="str">
        <f>IF(AND(B1548&gt;='Calculation Sheet Crop 1'!$K$6,B1548&lt;='Calculation Sheet Crop 1'!$L$6),"Initial Stage",IF(AND(B1548+1&gt;'Calculation Sheet Crop 1'!$K$7,B1548&lt;='Calculation Sheet Crop 1'!$L$7),"Crop Development Phase",IF(AND(B1548+1&gt;'Calculation Sheet Crop 1'!$K$8,B1548&lt;'Calculation Sheet Crop 1'!$L$8+1),"Mid Season",IF(AND(B1548+1&gt;'Calculation Sheet Crop 1'!$K$9,B1548-1&lt;'Calculation Sheet Crop 1'!$L$9),"Late Season Stage",""))))</f>
        <v/>
      </c>
      <c r="D1548">
        <f>IF(MONTH(B1548)=1,'General Calculation'!$E$22,IF(MONTH(B1548)=2,'General Calculation'!$F$22,IF(MONTH(B1548)=3,'General Calculation'!$G$22,IF(MONTH(B1548)=4,'General Calculation'!$H$22,IF(MONTH(B1548)=5,'General Calculation'!$I$22,IF(MONTH(B1548)=6,'General Calculation'!$J$22,IF(MONTH(B1548)=7,'General Calculation'!$K$22,IF(MONTH(B1548)=8,'General Calculation'!$L$22,IF(MONTH(B1548)=9,'General Calculation'!$M$22,IF(MONTH(B1548)=10,'General Calculation'!$N$22,IF(MONTH(B1548)=11,'General Calculation'!$O$22,IF(MONTH(B1548)=12,'General Calculation'!$P$22,""))))))))))))</f>
        <v>5.3892000000000007</v>
      </c>
      <c r="E1548" t="str">
        <f>IF(C1548="Initial Stage",'Calculation Sheet Crop 1'!$M$6,IF(C1548="Crop Development Phase",'Calculation Sheet Crop 1'!$M$7,IF(C1548="Mid Season",'Calculation Sheet Crop 1'!$M$8,IF(C1548="Late Season Stage",'Calculation Sheet Crop 1'!$M$9,""))))</f>
        <v/>
      </c>
      <c r="F1548">
        <f t="shared" si="313"/>
        <v>0</v>
      </c>
      <c r="P1548">
        <f t="shared" si="314"/>
        <v>0</v>
      </c>
      <c r="Q1548">
        <f t="shared" si="315"/>
        <v>0</v>
      </c>
      <c r="R1548">
        <f t="shared" si="316"/>
        <v>0</v>
      </c>
      <c r="S1548">
        <f t="shared" si="317"/>
        <v>0</v>
      </c>
      <c r="T1548">
        <f t="shared" si="318"/>
        <v>0</v>
      </c>
      <c r="U1548">
        <f t="shared" si="319"/>
        <v>0</v>
      </c>
      <c r="V1548">
        <f t="shared" si="320"/>
        <v>0</v>
      </c>
      <c r="W1548">
        <f t="shared" si="321"/>
        <v>0</v>
      </c>
      <c r="X1548">
        <f t="shared" si="322"/>
        <v>0</v>
      </c>
      <c r="Y1548">
        <f t="shared" si="323"/>
        <v>0</v>
      </c>
      <c r="Z1548">
        <f t="shared" si="324"/>
        <v>0</v>
      </c>
      <c r="AA1548">
        <f t="shared" si="325"/>
        <v>0</v>
      </c>
    </row>
    <row r="1549" spans="2:27">
      <c r="B1549" s="3">
        <v>44278</v>
      </c>
      <c r="C1549" t="str">
        <f>IF(AND(B1549&gt;='Calculation Sheet Crop 1'!$K$6,B1549&lt;='Calculation Sheet Crop 1'!$L$6),"Initial Stage",IF(AND(B1549+1&gt;'Calculation Sheet Crop 1'!$K$7,B1549&lt;='Calculation Sheet Crop 1'!$L$7),"Crop Development Phase",IF(AND(B1549+1&gt;'Calculation Sheet Crop 1'!$K$8,B1549&lt;'Calculation Sheet Crop 1'!$L$8+1),"Mid Season",IF(AND(B1549+1&gt;'Calculation Sheet Crop 1'!$K$9,B1549-1&lt;'Calculation Sheet Crop 1'!$L$9),"Late Season Stage",""))))</f>
        <v/>
      </c>
      <c r="D1549">
        <f>IF(MONTH(B1549)=1,'General Calculation'!$E$22,IF(MONTH(B1549)=2,'General Calculation'!$F$22,IF(MONTH(B1549)=3,'General Calculation'!$G$22,IF(MONTH(B1549)=4,'General Calculation'!$H$22,IF(MONTH(B1549)=5,'General Calculation'!$I$22,IF(MONTH(B1549)=6,'General Calculation'!$J$22,IF(MONTH(B1549)=7,'General Calculation'!$K$22,IF(MONTH(B1549)=8,'General Calculation'!$L$22,IF(MONTH(B1549)=9,'General Calculation'!$M$22,IF(MONTH(B1549)=10,'General Calculation'!$N$22,IF(MONTH(B1549)=11,'General Calculation'!$O$22,IF(MONTH(B1549)=12,'General Calculation'!$P$22,""))))))))))))</f>
        <v>5.3892000000000007</v>
      </c>
      <c r="E1549" t="str">
        <f>IF(C1549="Initial Stage",'Calculation Sheet Crop 1'!$M$6,IF(C1549="Crop Development Phase",'Calculation Sheet Crop 1'!$M$7,IF(C1549="Mid Season",'Calculation Sheet Crop 1'!$M$8,IF(C1549="Late Season Stage",'Calculation Sheet Crop 1'!$M$9,""))))</f>
        <v/>
      </c>
      <c r="F1549">
        <f t="shared" si="313"/>
        <v>0</v>
      </c>
      <c r="P1549">
        <f t="shared" si="314"/>
        <v>0</v>
      </c>
      <c r="Q1549">
        <f t="shared" si="315"/>
        <v>0</v>
      </c>
      <c r="R1549">
        <f t="shared" si="316"/>
        <v>0</v>
      </c>
      <c r="S1549">
        <f t="shared" si="317"/>
        <v>0</v>
      </c>
      <c r="T1549">
        <f t="shared" si="318"/>
        <v>0</v>
      </c>
      <c r="U1549">
        <f t="shared" si="319"/>
        <v>0</v>
      </c>
      <c r="V1549">
        <f t="shared" si="320"/>
        <v>0</v>
      </c>
      <c r="W1549">
        <f t="shared" si="321"/>
        <v>0</v>
      </c>
      <c r="X1549">
        <f t="shared" si="322"/>
        <v>0</v>
      </c>
      <c r="Y1549">
        <f t="shared" si="323"/>
        <v>0</v>
      </c>
      <c r="Z1549">
        <f t="shared" si="324"/>
        <v>0</v>
      </c>
      <c r="AA1549">
        <f t="shared" si="325"/>
        <v>0</v>
      </c>
    </row>
    <row r="1550" spans="2:27">
      <c r="B1550" s="3">
        <v>44279</v>
      </c>
      <c r="C1550" t="str">
        <f>IF(AND(B1550&gt;='Calculation Sheet Crop 1'!$K$6,B1550&lt;='Calculation Sheet Crop 1'!$L$6),"Initial Stage",IF(AND(B1550+1&gt;'Calculation Sheet Crop 1'!$K$7,B1550&lt;='Calculation Sheet Crop 1'!$L$7),"Crop Development Phase",IF(AND(B1550+1&gt;'Calculation Sheet Crop 1'!$K$8,B1550&lt;'Calculation Sheet Crop 1'!$L$8+1),"Mid Season",IF(AND(B1550+1&gt;'Calculation Sheet Crop 1'!$K$9,B1550-1&lt;'Calculation Sheet Crop 1'!$L$9),"Late Season Stage",""))))</f>
        <v/>
      </c>
      <c r="D1550">
        <f>IF(MONTH(B1550)=1,'General Calculation'!$E$22,IF(MONTH(B1550)=2,'General Calculation'!$F$22,IF(MONTH(B1550)=3,'General Calculation'!$G$22,IF(MONTH(B1550)=4,'General Calculation'!$H$22,IF(MONTH(B1550)=5,'General Calculation'!$I$22,IF(MONTH(B1550)=6,'General Calculation'!$J$22,IF(MONTH(B1550)=7,'General Calculation'!$K$22,IF(MONTH(B1550)=8,'General Calculation'!$L$22,IF(MONTH(B1550)=9,'General Calculation'!$M$22,IF(MONTH(B1550)=10,'General Calculation'!$N$22,IF(MONTH(B1550)=11,'General Calculation'!$O$22,IF(MONTH(B1550)=12,'General Calculation'!$P$22,""))))))))))))</f>
        <v>5.3892000000000007</v>
      </c>
      <c r="E1550" t="str">
        <f>IF(C1550="Initial Stage",'Calculation Sheet Crop 1'!$M$6,IF(C1550="Crop Development Phase",'Calculation Sheet Crop 1'!$M$7,IF(C1550="Mid Season",'Calculation Sheet Crop 1'!$M$8,IF(C1550="Late Season Stage",'Calculation Sheet Crop 1'!$M$9,""))))</f>
        <v/>
      </c>
      <c r="F1550">
        <f t="shared" si="313"/>
        <v>0</v>
      </c>
      <c r="P1550">
        <f t="shared" si="314"/>
        <v>0</v>
      </c>
      <c r="Q1550">
        <f t="shared" si="315"/>
        <v>0</v>
      </c>
      <c r="R1550">
        <f t="shared" si="316"/>
        <v>0</v>
      </c>
      <c r="S1550">
        <f t="shared" si="317"/>
        <v>0</v>
      </c>
      <c r="T1550">
        <f t="shared" si="318"/>
        <v>0</v>
      </c>
      <c r="U1550">
        <f t="shared" si="319"/>
        <v>0</v>
      </c>
      <c r="V1550">
        <f t="shared" si="320"/>
        <v>0</v>
      </c>
      <c r="W1550">
        <f t="shared" si="321"/>
        <v>0</v>
      </c>
      <c r="X1550">
        <f t="shared" si="322"/>
        <v>0</v>
      </c>
      <c r="Y1550">
        <f t="shared" si="323"/>
        <v>0</v>
      </c>
      <c r="Z1550">
        <f t="shared" si="324"/>
        <v>0</v>
      </c>
      <c r="AA1550">
        <f t="shared" si="325"/>
        <v>0</v>
      </c>
    </row>
    <row r="1551" spans="2:27">
      <c r="B1551" s="3">
        <v>44280</v>
      </c>
      <c r="C1551" t="str">
        <f>IF(AND(B1551&gt;='Calculation Sheet Crop 1'!$K$6,B1551&lt;='Calculation Sheet Crop 1'!$L$6),"Initial Stage",IF(AND(B1551+1&gt;'Calculation Sheet Crop 1'!$K$7,B1551&lt;='Calculation Sheet Crop 1'!$L$7),"Crop Development Phase",IF(AND(B1551+1&gt;'Calculation Sheet Crop 1'!$K$8,B1551&lt;'Calculation Sheet Crop 1'!$L$8+1),"Mid Season",IF(AND(B1551+1&gt;'Calculation Sheet Crop 1'!$K$9,B1551-1&lt;'Calculation Sheet Crop 1'!$L$9),"Late Season Stage",""))))</f>
        <v/>
      </c>
      <c r="D1551">
        <f>IF(MONTH(B1551)=1,'General Calculation'!$E$22,IF(MONTH(B1551)=2,'General Calculation'!$F$22,IF(MONTH(B1551)=3,'General Calculation'!$G$22,IF(MONTH(B1551)=4,'General Calculation'!$H$22,IF(MONTH(B1551)=5,'General Calculation'!$I$22,IF(MONTH(B1551)=6,'General Calculation'!$J$22,IF(MONTH(B1551)=7,'General Calculation'!$K$22,IF(MONTH(B1551)=8,'General Calculation'!$L$22,IF(MONTH(B1551)=9,'General Calculation'!$M$22,IF(MONTH(B1551)=10,'General Calculation'!$N$22,IF(MONTH(B1551)=11,'General Calculation'!$O$22,IF(MONTH(B1551)=12,'General Calculation'!$P$22,""))))))))))))</f>
        <v>5.3892000000000007</v>
      </c>
      <c r="E1551" t="str">
        <f>IF(C1551="Initial Stage",'Calculation Sheet Crop 1'!$M$6,IF(C1551="Crop Development Phase",'Calculation Sheet Crop 1'!$M$7,IF(C1551="Mid Season",'Calculation Sheet Crop 1'!$M$8,IF(C1551="Late Season Stage",'Calculation Sheet Crop 1'!$M$9,""))))</f>
        <v/>
      </c>
      <c r="F1551">
        <f t="shared" si="313"/>
        <v>0</v>
      </c>
      <c r="P1551">
        <f t="shared" si="314"/>
        <v>0</v>
      </c>
      <c r="Q1551">
        <f t="shared" si="315"/>
        <v>0</v>
      </c>
      <c r="R1551">
        <f t="shared" si="316"/>
        <v>0</v>
      </c>
      <c r="S1551">
        <f t="shared" si="317"/>
        <v>0</v>
      </c>
      <c r="T1551">
        <f t="shared" si="318"/>
        <v>0</v>
      </c>
      <c r="U1551">
        <f t="shared" si="319"/>
        <v>0</v>
      </c>
      <c r="V1551">
        <f t="shared" si="320"/>
        <v>0</v>
      </c>
      <c r="W1551">
        <f t="shared" si="321"/>
        <v>0</v>
      </c>
      <c r="X1551">
        <f t="shared" si="322"/>
        <v>0</v>
      </c>
      <c r="Y1551">
        <f t="shared" si="323"/>
        <v>0</v>
      </c>
      <c r="Z1551">
        <f t="shared" si="324"/>
        <v>0</v>
      </c>
      <c r="AA1551">
        <f t="shared" si="325"/>
        <v>0</v>
      </c>
    </row>
    <row r="1552" spans="2:27">
      <c r="B1552" s="3">
        <v>44281</v>
      </c>
      <c r="C1552" t="str">
        <f>IF(AND(B1552&gt;='Calculation Sheet Crop 1'!$K$6,B1552&lt;='Calculation Sheet Crop 1'!$L$6),"Initial Stage",IF(AND(B1552+1&gt;'Calculation Sheet Crop 1'!$K$7,B1552&lt;='Calculation Sheet Crop 1'!$L$7),"Crop Development Phase",IF(AND(B1552+1&gt;'Calculation Sheet Crop 1'!$K$8,B1552&lt;'Calculation Sheet Crop 1'!$L$8+1),"Mid Season",IF(AND(B1552+1&gt;'Calculation Sheet Crop 1'!$K$9,B1552-1&lt;'Calculation Sheet Crop 1'!$L$9),"Late Season Stage",""))))</f>
        <v/>
      </c>
      <c r="D1552">
        <f>IF(MONTH(B1552)=1,'General Calculation'!$E$22,IF(MONTH(B1552)=2,'General Calculation'!$F$22,IF(MONTH(B1552)=3,'General Calculation'!$G$22,IF(MONTH(B1552)=4,'General Calculation'!$H$22,IF(MONTH(B1552)=5,'General Calculation'!$I$22,IF(MONTH(B1552)=6,'General Calculation'!$J$22,IF(MONTH(B1552)=7,'General Calculation'!$K$22,IF(MONTH(B1552)=8,'General Calculation'!$L$22,IF(MONTH(B1552)=9,'General Calculation'!$M$22,IF(MONTH(B1552)=10,'General Calculation'!$N$22,IF(MONTH(B1552)=11,'General Calculation'!$O$22,IF(MONTH(B1552)=12,'General Calculation'!$P$22,""))))))))))))</f>
        <v>5.3892000000000007</v>
      </c>
      <c r="E1552" t="str">
        <f>IF(C1552="Initial Stage",'Calculation Sheet Crop 1'!$M$6,IF(C1552="Crop Development Phase",'Calculation Sheet Crop 1'!$M$7,IF(C1552="Mid Season",'Calculation Sheet Crop 1'!$M$8,IF(C1552="Late Season Stage",'Calculation Sheet Crop 1'!$M$9,""))))</f>
        <v/>
      </c>
      <c r="F1552">
        <f t="shared" si="313"/>
        <v>0</v>
      </c>
      <c r="P1552">
        <f t="shared" si="314"/>
        <v>0</v>
      </c>
      <c r="Q1552">
        <f t="shared" si="315"/>
        <v>0</v>
      </c>
      <c r="R1552">
        <f t="shared" si="316"/>
        <v>0</v>
      </c>
      <c r="S1552">
        <f t="shared" si="317"/>
        <v>0</v>
      </c>
      <c r="T1552">
        <f t="shared" si="318"/>
        <v>0</v>
      </c>
      <c r="U1552">
        <f t="shared" si="319"/>
        <v>0</v>
      </c>
      <c r="V1552">
        <f t="shared" si="320"/>
        <v>0</v>
      </c>
      <c r="W1552">
        <f t="shared" si="321"/>
        <v>0</v>
      </c>
      <c r="X1552">
        <f t="shared" si="322"/>
        <v>0</v>
      </c>
      <c r="Y1552">
        <f t="shared" si="323"/>
        <v>0</v>
      </c>
      <c r="Z1552">
        <f t="shared" si="324"/>
        <v>0</v>
      </c>
      <c r="AA1552">
        <f t="shared" si="325"/>
        <v>0</v>
      </c>
    </row>
    <row r="1553" spans="2:27">
      <c r="B1553" s="3">
        <v>44282</v>
      </c>
      <c r="C1553" t="str">
        <f>IF(AND(B1553&gt;='Calculation Sheet Crop 1'!$K$6,B1553&lt;='Calculation Sheet Crop 1'!$L$6),"Initial Stage",IF(AND(B1553+1&gt;'Calculation Sheet Crop 1'!$K$7,B1553&lt;='Calculation Sheet Crop 1'!$L$7),"Crop Development Phase",IF(AND(B1553+1&gt;'Calculation Sheet Crop 1'!$K$8,B1553&lt;'Calculation Sheet Crop 1'!$L$8+1),"Mid Season",IF(AND(B1553+1&gt;'Calculation Sheet Crop 1'!$K$9,B1553-1&lt;'Calculation Sheet Crop 1'!$L$9),"Late Season Stage",""))))</f>
        <v/>
      </c>
      <c r="D1553">
        <f>IF(MONTH(B1553)=1,'General Calculation'!$E$22,IF(MONTH(B1553)=2,'General Calculation'!$F$22,IF(MONTH(B1553)=3,'General Calculation'!$G$22,IF(MONTH(B1553)=4,'General Calculation'!$H$22,IF(MONTH(B1553)=5,'General Calculation'!$I$22,IF(MONTH(B1553)=6,'General Calculation'!$J$22,IF(MONTH(B1553)=7,'General Calculation'!$K$22,IF(MONTH(B1553)=8,'General Calculation'!$L$22,IF(MONTH(B1553)=9,'General Calculation'!$M$22,IF(MONTH(B1553)=10,'General Calculation'!$N$22,IF(MONTH(B1553)=11,'General Calculation'!$O$22,IF(MONTH(B1553)=12,'General Calculation'!$P$22,""))))))))))))</f>
        <v>5.3892000000000007</v>
      </c>
      <c r="E1553" t="str">
        <f>IF(C1553="Initial Stage",'Calculation Sheet Crop 1'!$M$6,IF(C1553="Crop Development Phase",'Calculation Sheet Crop 1'!$M$7,IF(C1553="Mid Season",'Calculation Sheet Crop 1'!$M$8,IF(C1553="Late Season Stage",'Calculation Sheet Crop 1'!$M$9,""))))</f>
        <v/>
      </c>
      <c r="F1553">
        <f t="shared" si="313"/>
        <v>0</v>
      </c>
      <c r="P1553">
        <f t="shared" si="314"/>
        <v>0</v>
      </c>
      <c r="Q1553">
        <f t="shared" si="315"/>
        <v>0</v>
      </c>
      <c r="R1553">
        <f t="shared" si="316"/>
        <v>0</v>
      </c>
      <c r="S1553">
        <f t="shared" si="317"/>
        <v>0</v>
      </c>
      <c r="T1553">
        <f t="shared" si="318"/>
        <v>0</v>
      </c>
      <c r="U1553">
        <f t="shared" si="319"/>
        <v>0</v>
      </c>
      <c r="V1553">
        <f t="shared" si="320"/>
        <v>0</v>
      </c>
      <c r="W1553">
        <f t="shared" si="321"/>
        <v>0</v>
      </c>
      <c r="X1553">
        <f t="shared" si="322"/>
        <v>0</v>
      </c>
      <c r="Y1553">
        <f t="shared" si="323"/>
        <v>0</v>
      </c>
      <c r="Z1553">
        <f t="shared" si="324"/>
        <v>0</v>
      </c>
      <c r="AA1553">
        <f t="shared" si="325"/>
        <v>0</v>
      </c>
    </row>
    <row r="1554" spans="2:27">
      <c r="B1554" s="3">
        <v>44283</v>
      </c>
      <c r="C1554" t="str">
        <f>IF(AND(B1554&gt;='Calculation Sheet Crop 1'!$K$6,B1554&lt;='Calculation Sheet Crop 1'!$L$6),"Initial Stage",IF(AND(B1554+1&gt;'Calculation Sheet Crop 1'!$K$7,B1554&lt;='Calculation Sheet Crop 1'!$L$7),"Crop Development Phase",IF(AND(B1554+1&gt;'Calculation Sheet Crop 1'!$K$8,B1554&lt;'Calculation Sheet Crop 1'!$L$8+1),"Mid Season",IF(AND(B1554+1&gt;'Calculation Sheet Crop 1'!$K$9,B1554-1&lt;'Calculation Sheet Crop 1'!$L$9),"Late Season Stage",""))))</f>
        <v/>
      </c>
      <c r="D1554">
        <f>IF(MONTH(B1554)=1,'General Calculation'!$E$22,IF(MONTH(B1554)=2,'General Calculation'!$F$22,IF(MONTH(B1554)=3,'General Calculation'!$G$22,IF(MONTH(B1554)=4,'General Calculation'!$H$22,IF(MONTH(B1554)=5,'General Calculation'!$I$22,IF(MONTH(B1554)=6,'General Calculation'!$J$22,IF(MONTH(B1554)=7,'General Calculation'!$K$22,IF(MONTH(B1554)=8,'General Calculation'!$L$22,IF(MONTH(B1554)=9,'General Calculation'!$M$22,IF(MONTH(B1554)=10,'General Calculation'!$N$22,IF(MONTH(B1554)=11,'General Calculation'!$O$22,IF(MONTH(B1554)=12,'General Calculation'!$P$22,""))))))))))))</f>
        <v>5.3892000000000007</v>
      </c>
      <c r="E1554" t="str">
        <f>IF(C1554="Initial Stage",'Calculation Sheet Crop 1'!$M$6,IF(C1554="Crop Development Phase",'Calculation Sheet Crop 1'!$M$7,IF(C1554="Mid Season",'Calculation Sheet Crop 1'!$M$8,IF(C1554="Late Season Stage",'Calculation Sheet Crop 1'!$M$9,""))))</f>
        <v/>
      </c>
      <c r="F1554">
        <f t="shared" si="313"/>
        <v>0</v>
      </c>
      <c r="P1554">
        <f t="shared" si="314"/>
        <v>0</v>
      </c>
      <c r="Q1554">
        <f t="shared" si="315"/>
        <v>0</v>
      </c>
      <c r="R1554">
        <f t="shared" si="316"/>
        <v>0</v>
      </c>
      <c r="S1554">
        <f t="shared" si="317"/>
        <v>0</v>
      </c>
      <c r="T1554">
        <f t="shared" si="318"/>
        <v>0</v>
      </c>
      <c r="U1554">
        <f t="shared" si="319"/>
        <v>0</v>
      </c>
      <c r="V1554">
        <f t="shared" si="320"/>
        <v>0</v>
      </c>
      <c r="W1554">
        <f t="shared" si="321"/>
        <v>0</v>
      </c>
      <c r="X1554">
        <f t="shared" si="322"/>
        <v>0</v>
      </c>
      <c r="Y1554">
        <f t="shared" si="323"/>
        <v>0</v>
      </c>
      <c r="Z1554">
        <f t="shared" si="324"/>
        <v>0</v>
      </c>
      <c r="AA1554">
        <f t="shared" si="325"/>
        <v>0</v>
      </c>
    </row>
    <row r="1555" spans="2:27">
      <c r="B1555" s="3">
        <v>44284</v>
      </c>
      <c r="C1555" t="str">
        <f>IF(AND(B1555&gt;='Calculation Sheet Crop 1'!$K$6,B1555&lt;='Calculation Sheet Crop 1'!$L$6),"Initial Stage",IF(AND(B1555+1&gt;'Calculation Sheet Crop 1'!$K$7,B1555&lt;='Calculation Sheet Crop 1'!$L$7),"Crop Development Phase",IF(AND(B1555+1&gt;'Calculation Sheet Crop 1'!$K$8,B1555&lt;'Calculation Sheet Crop 1'!$L$8+1),"Mid Season",IF(AND(B1555+1&gt;'Calculation Sheet Crop 1'!$K$9,B1555-1&lt;'Calculation Sheet Crop 1'!$L$9),"Late Season Stage",""))))</f>
        <v/>
      </c>
      <c r="D1555">
        <f>IF(MONTH(B1555)=1,'General Calculation'!$E$22,IF(MONTH(B1555)=2,'General Calculation'!$F$22,IF(MONTH(B1555)=3,'General Calculation'!$G$22,IF(MONTH(B1555)=4,'General Calculation'!$H$22,IF(MONTH(B1555)=5,'General Calculation'!$I$22,IF(MONTH(B1555)=6,'General Calculation'!$J$22,IF(MONTH(B1555)=7,'General Calculation'!$K$22,IF(MONTH(B1555)=8,'General Calculation'!$L$22,IF(MONTH(B1555)=9,'General Calculation'!$M$22,IF(MONTH(B1555)=10,'General Calculation'!$N$22,IF(MONTH(B1555)=11,'General Calculation'!$O$22,IF(MONTH(B1555)=12,'General Calculation'!$P$22,""))))))))))))</f>
        <v>5.3892000000000007</v>
      </c>
      <c r="E1555" t="str">
        <f>IF(C1555="Initial Stage",'Calculation Sheet Crop 1'!$M$6,IF(C1555="Crop Development Phase",'Calculation Sheet Crop 1'!$M$7,IF(C1555="Mid Season",'Calculation Sheet Crop 1'!$M$8,IF(C1555="Late Season Stage",'Calculation Sheet Crop 1'!$M$9,""))))</f>
        <v/>
      </c>
      <c r="F1555">
        <f t="shared" si="313"/>
        <v>0</v>
      </c>
      <c r="P1555">
        <f t="shared" si="314"/>
        <v>0</v>
      </c>
      <c r="Q1555">
        <f t="shared" si="315"/>
        <v>0</v>
      </c>
      <c r="R1555">
        <f t="shared" si="316"/>
        <v>0</v>
      </c>
      <c r="S1555">
        <f t="shared" si="317"/>
        <v>0</v>
      </c>
      <c r="T1555">
        <f t="shared" si="318"/>
        <v>0</v>
      </c>
      <c r="U1555">
        <f t="shared" si="319"/>
        <v>0</v>
      </c>
      <c r="V1555">
        <f t="shared" si="320"/>
        <v>0</v>
      </c>
      <c r="W1555">
        <f t="shared" si="321"/>
        <v>0</v>
      </c>
      <c r="X1555">
        <f t="shared" si="322"/>
        <v>0</v>
      </c>
      <c r="Y1555">
        <f t="shared" si="323"/>
        <v>0</v>
      </c>
      <c r="Z1555">
        <f t="shared" si="324"/>
        <v>0</v>
      </c>
      <c r="AA1555">
        <f t="shared" si="325"/>
        <v>0</v>
      </c>
    </row>
    <row r="1556" spans="2:27">
      <c r="B1556" s="3">
        <v>44285</v>
      </c>
      <c r="C1556" t="str">
        <f>IF(AND(B1556&gt;='Calculation Sheet Crop 1'!$K$6,B1556&lt;='Calculation Sheet Crop 1'!$L$6),"Initial Stage",IF(AND(B1556+1&gt;'Calculation Sheet Crop 1'!$K$7,B1556&lt;='Calculation Sheet Crop 1'!$L$7),"Crop Development Phase",IF(AND(B1556+1&gt;'Calculation Sheet Crop 1'!$K$8,B1556&lt;'Calculation Sheet Crop 1'!$L$8+1),"Mid Season",IF(AND(B1556+1&gt;'Calculation Sheet Crop 1'!$K$9,B1556-1&lt;'Calculation Sheet Crop 1'!$L$9),"Late Season Stage",""))))</f>
        <v/>
      </c>
      <c r="D1556">
        <f>IF(MONTH(B1556)=1,'General Calculation'!$E$22,IF(MONTH(B1556)=2,'General Calculation'!$F$22,IF(MONTH(B1556)=3,'General Calculation'!$G$22,IF(MONTH(B1556)=4,'General Calculation'!$H$22,IF(MONTH(B1556)=5,'General Calculation'!$I$22,IF(MONTH(B1556)=6,'General Calculation'!$J$22,IF(MONTH(B1556)=7,'General Calculation'!$K$22,IF(MONTH(B1556)=8,'General Calculation'!$L$22,IF(MONTH(B1556)=9,'General Calculation'!$M$22,IF(MONTH(B1556)=10,'General Calculation'!$N$22,IF(MONTH(B1556)=11,'General Calculation'!$O$22,IF(MONTH(B1556)=12,'General Calculation'!$P$22,""))))))))))))</f>
        <v>5.3892000000000007</v>
      </c>
      <c r="E1556" t="str">
        <f>IF(C1556="Initial Stage",'Calculation Sheet Crop 1'!$M$6,IF(C1556="Crop Development Phase",'Calculation Sheet Crop 1'!$M$7,IF(C1556="Mid Season",'Calculation Sheet Crop 1'!$M$8,IF(C1556="Late Season Stage",'Calculation Sheet Crop 1'!$M$9,""))))</f>
        <v/>
      </c>
      <c r="F1556">
        <f t="shared" si="313"/>
        <v>0</v>
      </c>
      <c r="P1556">
        <f t="shared" si="314"/>
        <v>0</v>
      </c>
      <c r="Q1556">
        <f t="shared" si="315"/>
        <v>0</v>
      </c>
      <c r="R1556">
        <f t="shared" si="316"/>
        <v>0</v>
      </c>
      <c r="S1556">
        <f t="shared" si="317"/>
        <v>0</v>
      </c>
      <c r="T1556">
        <f t="shared" si="318"/>
        <v>0</v>
      </c>
      <c r="U1556">
        <f t="shared" si="319"/>
        <v>0</v>
      </c>
      <c r="V1556">
        <f t="shared" si="320"/>
        <v>0</v>
      </c>
      <c r="W1556">
        <f t="shared" si="321"/>
        <v>0</v>
      </c>
      <c r="X1556">
        <f t="shared" si="322"/>
        <v>0</v>
      </c>
      <c r="Y1556">
        <f t="shared" si="323"/>
        <v>0</v>
      </c>
      <c r="Z1556">
        <f t="shared" si="324"/>
        <v>0</v>
      </c>
      <c r="AA1556">
        <f t="shared" si="325"/>
        <v>0</v>
      </c>
    </row>
    <row r="1557" spans="2:27">
      <c r="B1557" s="3">
        <v>44286</v>
      </c>
      <c r="C1557" t="str">
        <f>IF(AND(B1557&gt;='Calculation Sheet Crop 1'!$K$6,B1557&lt;='Calculation Sheet Crop 1'!$L$6),"Initial Stage",IF(AND(B1557+1&gt;'Calculation Sheet Crop 1'!$K$7,B1557&lt;='Calculation Sheet Crop 1'!$L$7),"Crop Development Phase",IF(AND(B1557+1&gt;'Calculation Sheet Crop 1'!$K$8,B1557&lt;'Calculation Sheet Crop 1'!$L$8+1),"Mid Season",IF(AND(B1557+1&gt;'Calculation Sheet Crop 1'!$K$9,B1557-1&lt;'Calculation Sheet Crop 1'!$L$9),"Late Season Stage",""))))</f>
        <v/>
      </c>
      <c r="D1557">
        <f>IF(MONTH(B1557)=1,'General Calculation'!$E$22,IF(MONTH(B1557)=2,'General Calculation'!$F$22,IF(MONTH(B1557)=3,'General Calculation'!$G$22,IF(MONTH(B1557)=4,'General Calculation'!$H$22,IF(MONTH(B1557)=5,'General Calculation'!$I$22,IF(MONTH(B1557)=6,'General Calculation'!$J$22,IF(MONTH(B1557)=7,'General Calculation'!$K$22,IF(MONTH(B1557)=8,'General Calculation'!$L$22,IF(MONTH(B1557)=9,'General Calculation'!$M$22,IF(MONTH(B1557)=10,'General Calculation'!$N$22,IF(MONTH(B1557)=11,'General Calculation'!$O$22,IF(MONTH(B1557)=12,'General Calculation'!$P$22,""))))))))))))</f>
        <v>5.3892000000000007</v>
      </c>
      <c r="E1557" t="str">
        <f>IF(C1557="Initial Stage",'Calculation Sheet Crop 1'!$M$6,IF(C1557="Crop Development Phase",'Calculation Sheet Crop 1'!$M$7,IF(C1557="Mid Season",'Calculation Sheet Crop 1'!$M$8,IF(C1557="Late Season Stage",'Calculation Sheet Crop 1'!$M$9,""))))</f>
        <v/>
      </c>
      <c r="F1557">
        <f t="shared" si="313"/>
        <v>0</v>
      </c>
      <c r="P1557">
        <f t="shared" si="314"/>
        <v>0</v>
      </c>
      <c r="Q1557">
        <f t="shared" si="315"/>
        <v>0</v>
      </c>
      <c r="R1557">
        <f t="shared" si="316"/>
        <v>0</v>
      </c>
      <c r="S1557">
        <f t="shared" si="317"/>
        <v>0</v>
      </c>
      <c r="T1557">
        <f t="shared" si="318"/>
        <v>0</v>
      </c>
      <c r="U1557">
        <f t="shared" si="319"/>
        <v>0</v>
      </c>
      <c r="V1557">
        <f t="shared" si="320"/>
        <v>0</v>
      </c>
      <c r="W1557">
        <f t="shared" si="321"/>
        <v>0</v>
      </c>
      <c r="X1557">
        <f t="shared" si="322"/>
        <v>0</v>
      </c>
      <c r="Y1557">
        <f t="shared" si="323"/>
        <v>0</v>
      </c>
      <c r="Z1557">
        <f t="shared" si="324"/>
        <v>0</v>
      </c>
      <c r="AA1557">
        <f t="shared" si="325"/>
        <v>0</v>
      </c>
    </row>
    <row r="1558" spans="2:27">
      <c r="B1558" s="3">
        <v>44287</v>
      </c>
      <c r="C1558" t="str">
        <f>IF(AND(B1558&gt;='Calculation Sheet Crop 1'!$K$6,B1558&lt;='Calculation Sheet Crop 1'!$L$6),"Initial Stage",IF(AND(B1558+1&gt;'Calculation Sheet Crop 1'!$K$7,B1558&lt;='Calculation Sheet Crop 1'!$L$7),"Crop Development Phase",IF(AND(B1558+1&gt;'Calculation Sheet Crop 1'!$K$8,B1558&lt;'Calculation Sheet Crop 1'!$L$8+1),"Mid Season",IF(AND(B1558+1&gt;'Calculation Sheet Crop 1'!$K$9,B1558-1&lt;'Calculation Sheet Crop 1'!$L$9),"Late Season Stage",""))))</f>
        <v/>
      </c>
      <c r="D1558">
        <f>IF(MONTH(B1558)=1,'General Calculation'!$E$22,IF(MONTH(B1558)=2,'General Calculation'!$F$22,IF(MONTH(B1558)=3,'General Calculation'!$G$22,IF(MONTH(B1558)=4,'General Calculation'!$H$22,IF(MONTH(B1558)=5,'General Calculation'!$I$22,IF(MONTH(B1558)=6,'General Calculation'!$J$22,IF(MONTH(B1558)=7,'General Calculation'!$K$22,IF(MONTH(B1558)=8,'General Calculation'!$L$22,IF(MONTH(B1558)=9,'General Calculation'!$M$22,IF(MONTH(B1558)=10,'General Calculation'!$N$22,IF(MONTH(B1558)=11,'General Calculation'!$O$22,IF(MONTH(B1558)=12,'General Calculation'!$P$22,""))))))))))))</f>
        <v>5.5888000000000009</v>
      </c>
      <c r="E1558" t="str">
        <f>IF(C1558="Initial Stage",'Calculation Sheet Crop 1'!$M$6,IF(C1558="Crop Development Phase",'Calculation Sheet Crop 1'!$M$7,IF(C1558="Mid Season",'Calculation Sheet Crop 1'!$M$8,IF(C1558="Late Season Stage",'Calculation Sheet Crop 1'!$M$9,""))))</f>
        <v/>
      </c>
      <c r="F1558">
        <f t="shared" si="313"/>
        <v>0</v>
      </c>
      <c r="P1558">
        <f t="shared" si="314"/>
        <v>0</v>
      </c>
      <c r="Q1558">
        <f t="shared" si="315"/>
        <v>0</v>
      </c>
      <c r="R1558">
        <f t="shared" si="316"/>
        <v>0</v>
      </c>
      <c r="S1558">
        <f t="shared" si="317"/>
        <v>0</v>
      </c>
      <c r="T1558">
        <f t="shared" si="318"/>
        <v>0</v>
      </c>
      <c r="U1558">
        <f t="shared" si="319"/>
        <v>0</v>
      </c>
      <c r="V1558">
        <f t="shared" si="320"/>
        <v>0</v>
      </c>
      <c r="W1558">
        <f t="shared" si="321"/>
        <v>0</v>
      </c>
      <c r="X1558">
        <f t="shared" si="322"/>
        <v>0</v>
      </c>
      <c r="Y1558">
        <f t="shared" si="323"/>
        <v>0</v>
      </c>
      <c r="Z1558">
        <f t="shared" si="324"/>
        <v>0</v>
      </c>
      <c r="AA1558">
        <f t="shared" si="325"/>
        <v>0</v>
      </c>
    </row>
    <row r="1559" spans="2:27">
      <c r="B1559" s="3">
        <v>44288</v>
      </c>
      <c r="C1559" t="str">
        <f>IF(AND(B1559&gt;='Calculation Sheet Crop 1'!$K$6,B1559&lt;='Calculation Sheet Crop 1'!$L$6),"Initial Stage",IF(AND(B1559+1&gt;'Calculation Sheet Crop 1'!$K$7,B1559&lt;='Calculation Sheet Crop 1'!$L$7),"Crop Development Phase",IF(AND(B1559+1&gt;'Calculation Sheet Crop 1'!$K$8,B1559&lt;'Calculation Sheet Crop 1'!$L$8+1),"Mid Season",IF(AND(B1559+1&gt;'Calculation Sheet Crop 1'!$K$9,B1559-1&lt;'Calculation Sheet Crop 1'!$L$9),"Late Season Stage",""))))</f>
        <v/>
      </c>
      <c r="D1559">
        <f>IF(MONTH(B1559)=1,'General Calculation'!$E$22,IF(MONTH(B1559)=2,'General Calculation'!$F$22,IF(MONTH(B1559)=3,'General Calculation'!$G$22,IF(MONTH(B1559)=4,'General Calculation'!$H$22,IF(MONTH(B1559)=5,'General Calculation'!$I$22,IF(MONTH(B1559)=6,'General Calculation'!$J$22,IF(MONTH(B1559)=7,'General Calculation'!$K$22,IF(MONTH(B1559)=8,'General Calculation'!$L$22,IF(MONTH(B1559)=9,'General Calculation'!$M$22,IF(MONTH(B1559)=10,'General Calculation'!$N$22,IF(MONTH(B1559)=11,'General Calculation'!$O$22,IF(MONTH(B1559)=12,'General Calculation'!$P$22,""))))))))))))</f>
        <v>5.5888000000000009</v>
      </c>
      <c r="E1559" t="str">
        <f>IF(C1559="Initial Stage",'Calculation Sheet Crop 1'!$M$6,IF(C1559="Crop Development Phase",'Calculation Sheet Crop 1'!$M$7,IF(C1559="Mid Season",'Calculation Sheet Crop 1'!$M$8,IF(C1559="Late Season Stage",'Calculation Sheet Crop 1'!$M$9,""))))</f>
        <v/>
      </c>
      <c r="F1559">
        <f t="shared" si="313"/>
        <v>0</v>
      </c>
      <c r="P1559">
        <f t="shared" si="314"/>
        <v>0</v>
      </c>
      <c r="Q1559">
        <f t="shared" si="315"/>
        <v>0</v>
      </c>
      <c r="R1559">
        <f t="shared" si="316"/>
        <v>0</v>
      </c>
      <c r="S1559">
        <f t="shared" si="317"/>
        <v>0</v>
      </c>
      <c r="T1559">
        <f t="shared" si="318"/>
        <v>0</v>
      </c>
      <c r="U1559">
        <f t="shared" si="319"/>
        <v>0</v>
      </c>
      <c r="V1559">
        <f t="shared" si="320"/>
        <v>0</v>
      </c>
      <c r="W1559">
        <f t="shared" si="321"/>
        <v>0</v>
      </c>
      <c r="X1559">
        <f t="shared" si="322"/>
        <v>0</v>
      </c>
      <c r="Y1559">
        <f t="shared" si="323"/>
        <v>0</v>
      </c>
      <c r="Z1559">
        <f t="shared" si="324"/>
        <v>0</v>
      </c>
      <c r="AA1559">
        <f t="shared" si="325"/>
        <v>0</v>
      </c>
    </row>
    <row r="1560" spans="2:27">
      <c r="B1560" s="3">
        <v>44289</v>
      </c>
      <c r="C1560" t="str">
        <f>IF(AND(B1560&gt;='Calculation Sheet Crop 1'!$K$6,B1560&lt;='Calculation Sheet Crop 1'!$L$6),"Initial Stage",IF(AND(B1560+1&gt;'Calculation Sheet Crop 1'!$K$7,B1560&lt;='Calculation Sheet Crop 1'!$L$7),"Crop Development Phase",IF(AND(B1560+1&gt;'Calculation Sheet Crop 1'!$K$8,B1560&lt;'Calculation Sheet Crop 1'!$L$8+1),"Mid Season",IF(AND(B1560+1&gt;'Calculation Sheet Crop 1'!$K$9,B1560-1&lt;'Calculation Sheet Crop 1'!$L$9),"Late Season Stage",""))))</f>
        <v/>
      </c>
      <c r="D1560">
        <f>IF(MONTH(B1560)=1,'General Calculation'!$E$22,IF(MONTH(B1560)=2,'General Calculation'!$F$22,IF(MONTH(B1560)=3,'General Calculation'!$G$22,IF(MONTH(B1560)=4,'General Calculation'!$H$22,IF(MONTH(B1560)=5,'General Calculation'!$I$22,IF(MONTH(B1560)=6,'General Calculation'!$J$22,IF(MONTH(B1560)=7,'General Calculation'!$K$22,IF(MONTH(B1560)=8,'General Calculation'!$L$22,IF(MONTH(B1560)=9,'General Calculation'!$M$22,IF(MONTH(B1560)=10,'General Calculation'!$N$22,IF(MONTH(B1560)=11,'General Calculation'!$O$22,IF(MONTH(B1560)=12,'General Calculation'!$P$22,""))))))))))))</f>
        <v>5.5888000000000009</v>
      </c>
      <c r="E1560" t="str">
        <f>IF(C1560="Initial Stage",'Calculation Sheet Crop 1'!$M$6,IF(C1560="Crop Development Phase",'Calculation Sheet Crop 1'!$M$7,IF(C1560="Mid Season",'Calculation Sheet Crop 1'!$M$8,IF(C1560="Late Season Stage",'Calculation Sheet Crop 1'!$M$9,""))))</f>
        <v/>
      </c>
      <c r="F1560">
        <f t="shared" si="313"/>
        <v>0</v>
      </c>
      <c r="P1560">
        <f t="shared" si="314"/>
        <v>0</v>
      </c>
      <c r="Q1560">
        <f t="shared" si="315"/>
        <v>0</v>
      </c>
      <c r="R1560">
        <f t="shared" si="316"/>
        <v>0</v>
      </c>
      <c r="S1560">
        <f t="shared" si="317"/>
        <v>0</v>
      </c>
      <c r="T1560">
        <f t="shared" si="318"/>
        <v>0</v>
      </c>
      <c r="U1560">
        <f t="shared" si="319"/>
        <v>0</v>
      </c>
      <c r="V1560">
        <f t="shared" si="320"/>
        <v>0</v>
      </c>
      <c r="W1560">
        <f t="shared" si="321"/>
        <v>0</v>
      </c>
      <c r="X1560">
        <f t="shared" si="322"/>
        <v>0</v>
      </c>
      <c r="Y1560">
        <f t="shared" si="323"/>
        <v>0</v>
      </c>
      <c r="Z1560">
        <f t="shared" si="324"/>
        <v>0</v>
      </c>
      <c r="AA1560">
        <f t="shared" si="325"/>
        <v>0</v>
      </c>
    </row>
    <row r="1561" spans="2:27">
      <c r="B1561" s="3">
        <v>44290</v>
      </c>
      <c r="C1561" t="str">
        <f>IF(AND(B1561&gt;='Calculation Sheet Crop 1'!$K$6,B1561&lt;='Calculation Sheet Crop 1'!$L$6),"Initial Stage",IF(AND(B1561+1&gt;'Calculation Sheet Crop 1'!$K$7,B1561&lt;='Calculation Sheet Crop 1'!$L$7),"Crop Development Phase",IF(AND(B1561+1&gt;'Calculation Sheet Crop 1'!$K$8,B1561&lt;'Calculation Sheet Crop 1'!$L$8+1),"Mid Season",IF(AND(B1561+1&gt;'Calculation Sheet Crop 1'!$K$9,B1561-1&lt;'Calculation Sheet Crop 1'!$L$9),"Late Season Stage",""))))</f>
        <v/>
      </c>
      <c r="D1561">
        <f>IF(MONTH(B1561)=1,'General Calculation'!$E$22,IF(MONTH(B1561)=2,'General Calculation'!$F$22,IF(MONTH(B1561)=3,'General Calculation'!$G$22,IF(MONTH(B1561)=4,'General Calculation'!$H$22,IF(MONTH(B1561)=5,'General Calculation'!$I$22,IF(MONTH(B1561)=6,'General Calculation'!$J$22,IF(MONTH(B1561)=7,'General Calculation'!$K$22,IF(MONTH(B1561)=8,'General Calculation'!$L$22,IF(MONTH(B1561)=9,'General Calculation'!$M$22,IF(MONTH(B1561)=10,'General Calculation'!$N$22,IF(MONTH(B1561)=11,'General Calculation'!$O$22,IF(MONTH(B1561)=12,'General Calculation'!$P$22,""))))))))))))</f>
        <v>5.5888000000000009</v>
      </c>
      <c r="E1561" t="str">
        <f>IF(C1561="Initial Stage",'Calculation Sheet Crop 1'!$M$6,IF(C1561="Crop Development Phase",'Calculation Sheet Crop 1'!$M$7,IF(C1561="Mid Season",'Calculation Sheet Crop 1'!$M$8,IF(C1561="Late Season Stage",'Calculation Sheet Crop 1'!$M$9,""))))</f>
        <v/>
      </c>
      <c r="F1561">
        <f t="shared" si="313"/>
        <v>0</v>
      </c>
      <c r="P1561">
        <f t="shared" si="314"/>
        <v>0</v>
      </c>
      <c r="Q1561">
        <f t="shared" si="315"/>
        <v>0</v>
      </c>
      <c r="R1561">
        <f t="shared" si="316"/>
        <v>0</v>
      </c>
      <c r="S1561">
        <f t="shared" si="317"/>
        <v>0</v>
      </c>
      <c r="T1561">
        <f t="shared" si="318"/>
        <v>0</v>
      </c>
      <c r="U1561">
        <f t="shared" si="319"/>
        <v>0</v>
      </c>
      <c r="V1561">
        <f t="shared" si="320"/>
        <v>0</v>
      </c>
      <c r="W1561">
        <f t="shared" si="321"/>
        <v>0</v>
      </c>
      <c r="X1561">
        <f t="shared" si="322"/>
        <v>0</v>
      </c>
      <c r="Y1561">
        <f t="shared" si="323"/>
        <v>0</v>
      </c>
      <c r="Z1561">
        <f t="shared" si="324"/>
        <v>0</v>
      </c>
      <c r="AA1561">
        <f t="shared" si="325"/>
        <v>0</v>
      </c>
    </row>
    <row r="1562" spans="2:27">
      <c r="B1562" s="3">
        <v>44291</v>
      </c>
      <c r="C1562" t="str">
        <f>IF(AND(B1562&gt;='Calculation Sheet Crop 1'!$K$6,B1562&lt;='Calculation Sheet Crop 1'!$L$6),"Initial Stage",IF(AND(B1562+1&gt;'Calculation Sheet Crop 1'!$K$7,B1562&lt;='Calculation Sheet Crop 1'!$L$7),"Crop Development Phase",IF(AND(B1562+1&gt;'Calculation Sheet Crop 1'!$K$8,B1562&lt;'Calculation Sheet Crop 1'!$L$8+1),"Mid Season",IF(AND(B1562+1&gt;'Calculation Sheet Crop 1'!$K$9,B1562-1&lt;'Calculation Sheet Crop 1'!$L$9),"Late Season Stage",""))))</f>
        <v/>
      </c>
      <c r="D1562">
        <f>IF(MONTH(B1562)=1,'General Calculation'!$E$22,IF(MONTH(B1562)=2,'General Calculation'!$F$22,IF(MONTH(B1562)=3,'General Calculation'!$G$22,IF(MONTH(B1562)=4,'General Calculation'!$H$22,IF(MONTH(B1562)=5,'General Calculation'!$I$22,IF(MONTH(B1562)=6,'General Calculation'!$J$22,IF(MONTH(B1562)=7,'General Calculation'!$K$22,IF(MONTH(B1562)=8,'General Calculation'!$L$22,IF(MONTH(B1562)=9,'General Calculation'!$M$22,IF(MONTH(B1562)=10,'General Calculation'!$N$22,IF(MONTH(B1562)=11,'General Calculation'!$O$22,IF(MONTH(B1562)=12,'General Calculation'!$P$22,""))))))))))))</f>
        <v>5.5888000000000009</v>
      </c>
      <c r="E1562" t="str">
        <f>IF(C1562="Initial Stage",'Calculation Sheet Crop 1'!$M$6,IF(C1562="Crop Development Phase",'Calculation Sheet Crop 1'!$M$7,IF(C1562="Mid Season",'Calculation Sheet Crop 1'!$M$8,IF(C1562="Late Season Stage",'Calculation Sheet Crop 1'!$M$9,""))))</f>
        <v/>
      </c>
      <c r="F1562">
        <f t="shared" si="313"/>
        <v>0</v>
      </c>
      <c r="P1562">
        <f t="shared" si="314"/>
        <v>0</v>
      </c>
      <c r="Q1562">
        <f t="shared" si="315"/>
        <v>0</v>
      </c>
      <c r="R1562">
        <f t="shared" si="316"/>
        <v>0</v>
      </c>
      <c r="S1562">
        <f t="shared" si="317"/>
        <v>0</v>
      </c>
      <c r="T1562">
        <f t="shared" si="318"/>
        <v>0</v>
      </c>
      <c r="U1562">
        <f t="shared" si="319"/>
        <v>0</v>
      </c>
      <c r="V1562">
        <f t="shared" si="320"/>
        <v>0</v>
      </c>
      <c r="W1562">
        <f t="shared" si="321"/>
        <v>0</v>
      </c>
      <c r="X1562">
        <f t="shared" si="322"/>
        <v>0</v>
      </c>
      <c r="Y1562">
        <f t="shared" si="323"/>
        <v>0</v>
      </c>
      <c r="Z1562">
        <f t="shared" si="324"/>
        <v>0</v>
      </c>
      <c r="AA1562">
        <f t="shared" si="325"/>
        <v>0</v>
      </c>
    </row>
    <row r="1563" spans="2:27">
      <c r="B1563" s="3">
        <v>44292</v>
      </c>
      <c r="C1563" t="str">
        <f>IF(AND(B1563&gt;='Calculation Sheet Crop 1'!$K$6,B1563&lt;='Calculation Sheet Crop 1'!$L$6),"Initial Stage",IF(AND(B1563+1&gt;'Calculation Sheet Crop 1'!$K$7,B1563&lt;='Calculation Sheet Crop 1'!$L$7),"Crop Development Phase",IF(AND(B1563+1&gt;'Calculation Sheet Crop 1'!$K$8,B1563&lt;'Calculation Sheet Crop 1'!$L$8+1),"Mid Season",IF(AND(B1563+1&gt;'Calculation Sheet Crop 1'!$K$9,B1563-1&lt;'Calculation Sheet Crop 1'!$L$9),"Late Season Stage",""))))</f>
        <v/>
      </c>
      <c r="D1563">
        <f>IF(MONTH(B1563)=1,'General Calculation'!$E$22,IF(MONTH(B1563)=2,'General Calculation'!$F$22,IF(MONTH(B1563)=3,'General Calculation'!$G$22,IF(MONTH(B1563)=4,'General Calculation'!$H$22,IF(MONTH(B1563)=5,'General Calculation'!$I$22,IF(MONTH(B1563)=6,'General Calculation'!$J$22,IF(MONTH(B1563)=7,'General Calculation'!$K$22,IF(MONTH(B1563)=8,'General Calculation'!$L$22,IF(MONTH(B1563)=9,'General Calculation'!$M$22,IF(MONTH(B1563)=10,'General Calculation'!$N$22,IF(MONTH(B1563)=11,'General Calculation'!$O$22,IF(MONTH(B1563)=12,'General Calculation'!$P$22,""))))))))))))</f>
        <v>5.5888000000000009</v>
      </c>
      <c r="E1563" t="str">
        <f>IF(C1563="Initial Stage",'Calculation Sheet Crop 1'!$M$6,IF(C1563="Crop Development Phase",'Calculation Sheet Crop 1'!$M$7,IF(C1563="Mid Season",'Calculation Sheet Crop 1'!$M$8,IF(C1563="Late Season Stage",'Calculation Sheet Crop 1'!$M$9,""))))</f>
        <v/>
      </c>
      <c r="F1563">
        <f t="shared" si="313"/>
        <v>0</v>
      </c>
      <c r="P1563">
        <f t="shared" si="314"/>
        <v>0</v>
      </c>
      <c r="Q1563">
        <f t="shared" si="315"/>
        <v>0</v>
      </c>
      <c r="R1563">
        <f t="shared" si="316"/>
        <v>0</v>
      </c>
      <c r="S1563">
        <f t="shared" si="317"/>
        <v>0</v>
      </c>
      <c r="T1563">
        <f t="shared" si="318"/>
        <v>0</v>
      </c>
      <c r="U1563">
        <f t="shared" si="319"/>
        <v>0</v>
      </c>
      <c r="V1563">
        <f t="shared" si="320"/>
        <v>0</v>
      </c>
      <c r="W1563">
        <f t="shared" si="321"/>
        <v>0</v>
      </c>
      <c r="X1563">
        <f t="shared" si="322"/>
        <v>0</v>
      </c>
      <c r="Y1563">
        <f t="shared" si="323"/>
        <v>0</v>
      </c>
      <c r="Z1563">
        <f t="shared" si="324"/>
        <v>0</v>
      </c>
      <c r="AA1563">
        <f t="shared" si="325"/>
        <v>0</v>
      </c>
    </row>
    <row r="1564" spans="2:27">
      <c r="B1564" s="3">
        <v>44293</v>
      </c>
      <c r="C1564" t="str">
        <f>IF(AND(B1564&gt;='Calculation Sheet Crop 1'!$K$6,B1564&lt;='Calculation Sheet Crop 1'!$L$6),"Initial Stage",IF(AND(B1564+1&gt;'Calculation Sheet Crop 1'!$K$7,B1564&lt;='Calculation Sheet Crop 1'!$L$7),"Crop Development Phase",IF(AND(B1564+1&gt;'Calculation Sheet Crop 1'!$K$8,B1564&lt;'Calculation Sheet Crop 1'!$L$8+1),"Mid Season",IF(AND(B1564+1&gt;'Calculation Sheet Crop 1'!$K$9,B1564-1&lt;'Calculation Sheet Crop 1'!$L$9),"Late Season Stage",""))))</f>
        <v/>
      </c>
      <c r="D1564">
        <f>IF(MONTH(B1564)=1,'General Calculation'!$E$22,IF(MONTH(B1564)=2,'General Calculation'!$F$22,IF(MONTH(B1564)=3,'General Calculation'!$G$22,IF(MONTH(B1564)=4,'General Calculation'!$H$22,IF(MONTH(B1564)=5,'General Calculation'!$I$22,IF(MONTH(B1564)=6,'General Calculation'!$J$22,IF(MONTH(B1564)=7,'General Calculation'!$K$22,IF(MONTH(B1564)=8,'General Calculation'!$L$22,IF(MONTH(B1564)=9,'General Calculation'!$M$22,IF(MONTH(B1564)=10,'General Calculation'!$N$22,IF(MONTH(B1564)=11,'General Calculation'!$O$22,IF(MONTH(B1564)=12,'General Calculation'!$P$22,""))))))))))))</f>
        <v>5.5888000000000009</v>
      </c>
      <c r="E1564" t="str">
        <f>IF(C1564="Initial Stage",'Calculation Sheet Crop 1'!$M$6,IF(C1564="Crop Development Phase",'Calculation Sheet Crop 1'!$M$7,IF(C1564="Mid Season",'Calculation Sheet Crop 1'!$M$8,IF(C1564="Late Season Stage",'Calculation Sheet Crop 1'!$M$9,""))))</f>
        <v/>
      </c>
      <c r="F1564">
        <f t="shared" si="313"/>
        <v>0</v>
      </c>
      <c r="P1564">
        <f t="shared" si="314"/>
        <v>0</v>
      </c>
      <c r="Q1564">
        <f t="shared" si="315"/>
        <v>0</v>
      </c>
      <c r="R1564">
        <f t="shared" si="316"/>
        <v>0</v>
      </c>
      <c r="S1564">
        <f t="shared" si="317"/>
        <v>0</v>
      </c>
      <c r="T1564">
        <f t="shared" si="318"/>
        <v>0</v>
      </c>
      <c r="U1564">
        <f t="shared" si="319"/>
        <v>0</v>
      </c>
      <c r="V1564">
        <f t="shared" si="320"/>
        <v>0</v>
      </c>
      <c r="W1564">
        <f t="shared" si="321"/>
        <v>0</v>
      </c>
      <c r="X1564">
        <f t="shared" si="322"/>
        <v>0</v>
      </c>
      <c r="Y1564">
        <f t="shared" si="323"/>
        <v>0</v>
      </c>
      <c r="Z1564">
        <f t="shared" si="324"/>
        <v>0</v>
      </c>
      <c r="AA1564">
        <f t="shared" si="325"/>
        <v>0</v>
      </c>
    </row>
    <row r="1565" spans="2:27">
      <c r="B1565" s="3">
        <v>44294</v>
      </c>
      <c r="C1565" t="str">
        <f>IF(AND(B1565&gt;='Calculation Sheet Crop 1'!$K$6,B1565&lt;='Calculation Sheet Crop 1'!$L$6),"Initial Stage",IF(AND(B1565+1&gt;'Calculation Sheet Crop 1'!$K$7,B1565&lt;='Calculation Sheet Crop 1'!$L$7),"Crop Development Phase",IF(AND(B1565+1&gt;'Calculation Sheet Crop 1'!$K$8,B1565&lt;'Calculation Sheet Crop 1'!$L$8+1),"Mid Season",IF(AND(B1565+1&gt;'Calculation Sheet Crop 1'!$K$9,B1565-1&lt;'Calculation Sheet Crop 1'!$L$9),"Late Season Stage",""))))</f>
        <v/>
      </c>
      <c r="D1565">
        <f>IF(MONTH(B1565)=1,'General Calculation'!$E$22,IF(MONTH(B1565)=2,'General Calculation'!$F$22,IF(MONTH(B1565)=3,'General Calculation'!$G$22,IF(MONTH(B1565)=4,'General Calculation'!$H$22,IF(MONTH(B1565)=5,'General Calculation'!$I$22,IF(MONTH(B1565)=6,'General Calculation'!$J$22,IF(MONTH(B1565)=7,'General Calculation'!$K$22,IF(MONTH(B1565)=8,'General Calculation'!$L$22,IF(MONTH(B1565)=9,'General Calculation'!$M$22,IF(MONTH(B1565)=10,'General Calculation'!$N$22,IF(MONTH(B1565)=11,'General Calculation'!$O$22,IF(MONTH(B1565)=12,'General Calculation'!$P$22,""))))))))))))</f>
        <v>5.5888000000000009</v>
      </c>
      <c r="E1565" t="str">
        <f>IF(C1565="Initial Stage",'Calculation Sheet Crop 1'!$M$6,IF(C1565="Crop Development Phase",'Calculation Sheet Crop 1'!$M$7,IF(C1565="Mid Season",'Calculation Sheet Crop 1'!$M$8,IF(C1565="Late Season Stage",'Calculation Sheet Crop 1'!$M$9,""))))</f>
        <v/>
      </c>
      <c r="F1565">
        <f t="shared" si="313"/>
        <v>0</v>
      </c>
      <c r="P1565">
        <f t="shared" si="314"/>
        <v>0</v>
      </c>
      <c r="Q1565">
        <f t="shared" si="315"/>
        <v>0</v>
      </c>
      <c r="R1565">
        <f t="shared" si="316"/>
        <v>0</v>
      </c>
      <c r="S1565">
        <f t="shared" si="317"/>
        <v>0</v>
      </c>
      <c r="T1565">
        <f t="shared" si="318"/>
        <v>0</v>
      </c>
      <c r="U1565">
        <f t="shared" si="319"/>
        <v>0</v>
      </c>
      <c r="V1565">
        <f t="shared" si="320"/>
        <v>0</v>
      </c>
      <c r="W1565">
        <f t="shared" si="321"/>
        <v>0</v>
      </c>
      <c r="X1565">
        <f t="shared" si="322"/>
        <v>0</v>
      </c>
      <c r="Y1565">
        <f t="shared" si="323"/>
        <v>0</v>
      </c>
      <c r="Z1565">
        <f t="shared" si="324"/>
        <v>0</v>
      </c>
      <c r="AA1565">
        <f t="shared" si="325"/>
        <v>0</v>
      </c>
    </row>
    <row r="1566" spans="2:27">
      <c r="B1566" s="3">
        <v>44295</v>
      </c>
      <c r="C1566" t="str">
        <f>IF(AND(B1566&gt;='Calculation Sheet Crop 1'!$K$6,B1566&lt;='Calculation Sheet Crop 1'!$L$6),"Initial Stage",IF(AND(B1566+1&gt;'Calculation Sheet Crop 1'!$K$7,B1566&lt;='Calculation Sheet Crop 1'!$L$7),"Crop Development Phase",IF(AND(B1566+1&gt;'Calculation Sheet Crop 1'!$K$8,B1566&lt;'Calculation Sheet Crop 1'!$L$8+1),"Mid Season",IF(AND(B1566+1&gt;'Calculation Sheet Crop 1'!$K$9,B1566-1&lt;'Calculation Sheet Crop 1'!$L$9),"Late Season Stage",""))))</f>
        <v/>
      </c>
      <c r="D1566">
        <f>IF(MONTH(B1566)=1,'General Calculation'!$E$22,IF(MONTH(B1566)=2,'General Calculation'!$F$22,IF(MONTH(B1566)=3,'General Calculation'!$G$22,IF(MONTH(B1566)=4,'General Calculation'!$H$22,IF(MONTH(B1566)=5,'General Calculation'!$I$22,IF(MONTH(B1566)=6,'General Calculation'!$J$22,IF(MONTH(B1566)=7,'General Calculation'!$K$22,IF(MONTH(B1566)=8,'General Calculation'!$L$22,IF(MONTH(B1566)=9,'General Calculation'!$M$22,IF(MONTH(B1566)=10,'General Calculation'!$N$22,IF(MONTH(B1566)=11,'General Calculation'!$O$22,IF(MONTH(B1566)=12,'General Calculation'!$P$22,""))))))))))))</f>
        <v>5.5888000000000009</v>
      </c>
      <c r="E1566" t="str">
        <f>IF(C1566="Initial Stage",'Calculation Sheet Crop 1'!$M$6,IF(C1566="Crop Development Phase",'Calculation Sheet Crop 1'!$M$7,IF(C1566="Mid Season",'Calculation Sheet Crop 1'!$M$8,IF(C1566="Late Season Stage",'Calculation Sheet Crop 1'!$M$9,""))))</f>
        <v/>
      </c>
      <c r="F1566">
        <f t="shared" si="313"/>
        <v>0</v>
      </c>
      <c r="P1566">
        <f t="shared" si="314"/>
        <v>0</v>
      </c>
      <c r="Q1566">
        <f t="shared" si="315"/>
        <v>0</v>
      </c>
      <c r="R1566">
        <f t="shared" si="316"/>
        <v>0</v>
      </c>
      <c r="S1566">
        <f t="shared" si="317"/>
        <v>0</v>
      </c>
      <c r="T1566">
        <f t="shared" si="318"/>
        <v>0</v>
      </c>
      <c r="U1566">
        <f t="shared" si="319"/>
        <v>0</v>
      </c>
      <c r="V1566">
        <f t="shared" si="320"/>
        <v>0</v>
      </c>
      <c r="W1566">
        <f t="shared" si="321"/>
        <v>0</v>
      </c>
      <c r="X1566">
        <f t="shared" si="322"/>
        <v>0</v>
      </c>
      <c r="Y1566">
        <f t="shared" si="323"/>
        <v>0</v>
      </c>
      <c r="Z1566">
        <f t="shared" si="324"/>
        <v>0</v>
      </c>
      <c r="AA1566">
        <f t="shared" si="325"/>
        <v>0</v>
      </c>
    </row>
    <row r="1567" spans="2:27">
      <c r="B1567" s="3">
        <v>44296</v>
      </c>
      <c r="C1567" t="str">
        <f>IF(AND(B1567&gt;='Calculation Sheet Crop 1'!$K$6,B1567&lt;='Calculation Sheet Crop 1'!$L$6),"Initial Stage",IF(AND(B1567+1&gt;'Calculation Sheet Crop 1'!$K$7,B1567&lt;='Calculation Sheet Crop 1'!$L$7),"Crop Development Phase",IF(AND(B1567+1&gt;'Calculation Sheet Crop 1'!$K$8,B1567&lt;'Calculation Sheet Crop 1'!$L$8+1),"Mid Season",IF(AND(B1567+1&gt;'Calculation Sheet Crop 1'!$K$9,B1567-1&lt;'Calculation Sheet Crop 1'!$L$9),"Late Season Stage",""))))</f>
        <v/>
      </c>
      <c r="D1567">
        <f>IF(MONTH(B1567)=1,'General Calculation'!$E$22,IF(MONTH(B1567)=2,'General Calculation'!$F$22,IF(MONTH(B1567)=3,'General Calculation'!$G$22,IF(MONTH(B1567)=4,'General Calculation'!$H$22,IF(MONTH(B1567)=5,'General Calculation'!$I$22,IF(MONTH(B1567)=6,'General Calculation'!$J$22,IF(MONTH(B1567)=7,'General Calculation'!$K$22,IF(MONTH(B1567)=8,'General Calculation'!$L$22,IF(MONTH(B1567)=9,'General Calculation'!$M$22,IF(MONTH(B1567)=10,'General Calculation'!$N$22,IF(MONTH(B1567)=11,'General Calculation'!$O$22,IF(MONTH(B1567)=12,'General Calculation'!$P$22,""))))))))))))</f>
        <v>5.5888000000000009</v>
      </c>
      <c r="E1567" t="str">
        <f>IF(C1567="Initial Stage",'Calculation Sheet Crop 1'!$M$6,IF(C1567="Crop Development Phase",'Calculation Sheet Crop 1'!$M$7,IF(C1567="Mid Season",'Calculation Sheet Crop 1'!$M$8,IF(C1567="Late Season Stage",'Calculation Sheet Crop 1'!$M$9,""))))</f>
        <v/>
      </c>
      <c r="F1567">
        <f t="shared" si="313"/>
        <v>0</v>
      </c>
      <c r="P1567">
        <f t="shared" si="314"/>
        <v>0</v>
      </c>
      <c r="Q1567">
        <f t="shared" si="315"/>
        <v>0</v>
      </c>
      <c r="R1567">
        <f t="shared" si="316"/>
        <v>0</v>
      </c>
      <c r="S1567">
        <f t="shared" si="317"/>
        <v>0</v>
      </c>
      <c r="T1567">
        <f t="shared" si="318"/>
        <v>0</v>
      </c>
      <c r="U1567">
        <f t="shared" si="319"/>
        <v>0</v>
      </c>
      <c r="V1567">
        <f t="shared" si="320"/>
        <v>0</v>
      </c>
      <c r="W1567">
        <f t="shared" si="321"/>
        <v>0</v>
      </c>
      <c r="X1567">
        <f t="shared" si="322"/>
        <v>0</v>
      </c>
      <c r="Y1567">
        <f t="shared" si="323"/>
        <v>0</v>
      </c>
      <c r="Z1567">
        <f t="shared" si="324"/>
        <v>0</v>
      </c>
      <c r="AA1567">
        <f t="shared" si="325"/>
        <v>0</v>
      </c>
    </row>
    <row r="1568" spans="2:27">
      <c r="B1568" s="3">
        <v>44297</v>
      </c>
      <c r="C1568" t="str">
        <f>IF(AND(B1568&gt;='Calculation Sheet Crop 1'!$K$6,B1568&lt;='Calculation Sheet Crop 1'!$L$6),"Initial Stage",IF(AND(B1568+1&gt;'Calculation Sheet Crop 1'!$K$7,B1568&lt;='Calculation Sheet Crop 1'!$L$7),"Crop Development Phase",IF(AND(B1568+1&gt;'Calculation Sheet Crop 1'!$K$8,B1568&lt;'Calculation Sheet Crop 1'!$L$8+1),"Mid Season",IF(AND(B1568+1&gt;'Calculation Sheet Crop 1'!$K$9,B1568-1&lt;'Calculation Sheet Crop 1'!$L$9),"Late Season Stage",""))))</f>
        <v/>
      </c>
      <c r="D1568">
        <f>IF(MONTH(B1568)=1,'General Calculation'!$E$22,IF(MONTH(B1568)=2,'General Calculation'!$F$22,IF(MONTH(B1568)=3,'General Calculation'!$G$22,IF(MONTH(B1568)=4,'General Calculation'!$H$22,IF(MONTH(B1568)=5,'General Calculation'!$I$22,IF(MONTH(B1568)=6,'General Calculation'!$J$22,IF(MONTH(B1568)=7,'General Calculation'!$K$22,IF(MONTH(B1568)=8,'General Calculation'!$L$22,IF(MONTH(B1568)=9,'General Calculation'!$M$22,IF(MONTH(B1568)=10,'General Calculation'!$N$22,IF(MONTH(B1568)=11,'General Calculation'!$O$22,IF(MONTH(B1568)=12,'General Calculation'!$P$22,""))))))))))))</f>
        <v>5.5888000000000009</v>
      </c>
      <c r="E1568" t="str">
        <f>IF(C1568="Initial Stage",'Calculation Sheet Crop 1'!$M$6,IF(C1568="Crop Development Phase",'Calculation Sheet Crop 1'!$M$7,IF(C1568="Mid Season",'Calculation Sheet Crop 1'!$M$8,IF(C1568="Late Season Stage",'Calculation Sheet Crop 1'!$M$9,""))))</f>
        <v/>
      </c>
      <c r="F1568">
        <f t="shared" si="313"/>
        <v>0</v>
      </c>
      <c r="P1568">
        <f t="shared" si="314"/>
        <v>0</v>
      </c>
      <c r="Q1568">
        <f t="shared" si="315"/>
        <v>0</v>
      </c>
      <c r="R1568">
        <f t="shared" si="316"/>
        <v>0</v>
      </c>
      <c r="S1568">
        <f t="shared" si="317"/>
        <v>0</v>
      </c>
      <c r="T1568">
        <f t="shared" si="318"/>
        <v>0</v>
      </c>
      <c r="U1568">
        <f t="shared" si="319"/>
        <v>0</v>
      </c>
      <c r="V1568">
        <f t="shared" si="320"/>
        <v>0</v>
      </c>
      <c r="W1568">
        <f t="shared" si="321"/>
        <v>0</v>
      </c>
      <c r="X1568">
        <f t="shared" si="322"/>
        <v>0</v>
      </c>
      <c r="Y1568">
        <f t="shared" si="323"/>
        <v>0</v>
      </c>
      <c r="Z1568">
        <f t="shared" si="324"/>
        <v>0</v>
      </c>
      <c r="AA1568">
        <f t="shared" si="325"/>
        <v>0</v>
      </c>
    </row>
    <row r="1569" spans="2:27">
      <c r="B1569" s="3">
        <v>44298</v>
      </c>
      <c r="C1569" t="str">
        <f>IF(AND(B1569&gt;='Calculation Sheet Crop 1'!$K$6,B1569&lt;='Calculation Sheet Crop 1'!$L$6),"Initial Stage",IF(AND(B1569+1&gt;'Calculation Sheet Crop 1'!$K$7,B1569&lt;='Calculation Sheet Crop 1'!$L$7),"Crop Development Phase",IF(AND(B1569+1&gt;'Calculation Sheet Crop 1'!$K$8,B1569&lt;'Calculation Sheet Crop 1'!$L$8+1),"Mid Season",IF(AND(B1569+1&gt;'Calculation Sheet Crop 1'!$K$9,B1569-1&lt;'Calculation Sheet Crop 1'!$L$9),"Late Season Stage",""))))</f>
        <v/>
      </c>
      <c r="D1569">
        <f>IF(MONTH(B1569)=1,'General Calculation'!$E$22,IF(MONTH(B1569)=2,'General Calculation'!$F$22,IF(MONTH(B1569)=3,'General Calculation'!$G$22,IF(MONTH(B1569)=4,'General Calculation'!$H$22,IF(MONTH(B1569)=5,'General Calculation'!$I$22,IF(MONTH(B1569)=6,'General Calculation'!$J$22,IF(MONTH(B1569)=7,'General Calculation'!$K$22,IF(MONTH(B1569)=8,'General Calculation'!$L$22,IF(MONTH(B1569)=9,'General Calculation'!$M$22,IF(MONTH(B1569)=10,'General Calculation'!$N$22,IF(MONTH(B1569)=11,'General Calculation'!$O$22,IF(MONTH(B1569)=12,'General Calculation'!$P$22,""))))))))))))</f>
        <v>5.5888000000000009</v>
      </c>
      <c r="E1569" t="str">
        <f>IF(C1569="Initial Stage",'Calculation Sheet Crop 1'!$M$6,IF(C1569="Crop Development Phase",'Calculation Sheet Crop 1'!$M$7,IF(C1569="Mid Season",'Calculation Sheet Crop 1'!$M$8,IF(C1569="Late Season Stage",'Calculation Sheet Crop 1'!$M$9,""))))</f>
        <v/>
      </c>
      <c r="F1569">
        <f t="shared" si="313"/>
        <v>0</v>
      </c>
      <c r="P1569">
        <f t="shared" si="314"/>
        <v>0</v>
      </c>
      <c r="Q1569">
        <f t="shared" si="315"/>
        <v>0</v>
      </c>
      <c r="R1569">
        <f t="shared" si="316"/>
        <v>0</v>
      </c>
      <c r="S1569">
        <f t="shared" si="317"/>
        <v>0</v>
      </c>
      <c r="T1569">
        <f t="shared" si="318"/>
        <v>0</v>
      </c>
      <c r="U1569">
        <f t="shared" si="319"/>
        <v>0</v>
      </c>
      <c r="V1569">
        <f t="shared" si="320"/>
        <v>0</v>
      </c>
      <c r="W1569">
        <f t="shared" si="321"/>
        <v>0</v>
      </c>
      <c r="X1569">
        <f t="shared" si="322"/>
        <v>0</v>
      </c>
      <c r="Y1569">
        <f t="shared" si="323"/>
        <v>0</v>
      </c>
      <c r="Z1569">
        <f t="shared" si="324"/>
        <v>0</v>
      </c>
      <c r="AA1569">
        <f t="shared" si="325"/>
        <v>0</v>
      </c>
    </row>
    <row r="1570" spans="2:27">
      <c r="B1570" s="3">
        <v>44299</v>
      </c>
      <c r="C1570" t="str">
        <f>IF(AND(B1570&gt;='Calculation Sheet Crop 1'!$K$6,B1570&lt;='Calculation Sheet Crop 1'!$L$6),"Initial Stage",IF(AND(B1570+1&gt;'Calculation Sheet Crop 1'!$K$7,B1570&lt;='Calculation Sheet Crop 1'!$L$7),"Crop Development Phase",IF(AND(B1570+1&gt;'Calculation Sheet Crop 1'!$K$8,B1570&lt;'Calculation Sheet Crop 1'!$L$8+1),"Mid Season",IF(AND(B1570+1&gt;'Calculation Sheet Crop 1'!$K$9,B1570-1&lt;'Calculation Sheet Crop 1'!$L$9),"Late Season Stage",""))))</f>
        <v/>
      </c>
      <c r="D1570">
        <f>IF(MONTH(B1570)=1,'General Calculation'!$E$22,IF(MONTH(B1570)=2,'General Calculation'!$F$22,IF(MONTH(B1570)=3,'General Calculation'!$G$22,IF(MONTH(B1570)=4,'General Calculation'!$H$22,IF(MONTH(B1570)=5,'General Calculation'!$I$22,IF(MONTH(B1570)=6,'General Calculation'!$J$22,IF(MONTH(B1570)=7,'General Calculation'!$K$22,IF(MONTH(B1570)=8,'General Calculation'!$L$22,IF(MONTH(B1570)=9,'General Calculation'!$M$22,IF(MONTH(B1570)=10,'General Calculation'!$N$22,IF(MONTH(B1570)=11,'General Calculation'!$O$22,IF(MONTH(B1570)=12,'General Calculation'!$P$22,""))))))))))))</f>
        <v>5.5888000000000009</v>
      </c>
      <c r="E1570" t="str">
        <f>IF(C1570="Initial Stage",'Calculation Sheet Crop 1'!$M$6,IF(C1570="Crop Development Phase",'Calculation Sheet Crop 1'!$M$7,IF(C1570="Mid Season",'Calculation Sheet Crop 1'!$M$8,IF(C1570="Late Season Stage",'Calculation Sheet Crop 1'!$M$9,""))))</f>
        <v/>
      </c>
      <c r="F1570">
        <f t="shared" si="313"/>
        <v>0</v>
      </c>
      <c r="P1570">
        <f t="shared" si="314"/>
        <v>0</v>
      </c>
      <c r="Q1570">
        <f t="shared" si="315"/>
        <v>0</v>
      </c>
      <c r="R1570">
        <f t="shared" si="316"/>
        <v>0</v>
      </c>
      <c r="S1570">
        <f t="shared" si="317"/>
        <v>0</v>
      </c>
      <c r="T1570">
        <f t="shared" si="318"/>
        <v>0</v>
      </c>
      <c r="U1570">
        <f t="shared" si="319"/>
        <v>0</v>
      </c>
      <c r="V1570">
        <f t="shared" si="320"/>
        <v>0</v>
      </c>
      <c r="W1570">
        <f t="shared" si="321"/>
        <v>0</v>
      </c>
      <c r="X1570">
        <f t="shared" si="322"/>
        <v>0</v>
      </c>
      <c r="Y1570">
        <f t="shared" si="323"/>
        <v>0</v>
      </c>
      <c r="Z1570">
        <f t="shared" si="324"/>
        <v>0</v>
      </c>
      <c r="AA1570">
        <f t="shared" si="325"/>
        <v>0</v>
      </c>
    </row>
    <row r="1571" spans="2:27">
      <c r="B1571" s="3">
        <v>44300</v>
      </c>
      <c r="C1571" t="str">
        <f>IF(AND(B1571&gt;='Calculation Sheet Crop 1'!$K$6,B1571&lt;='Calculation Sheet Crop 1'!$L$6),"Initial Stage",IF(AND(B1571+1&gt;'Calculation Sheet Crop 1'!$K$7,B1571&lt;='Calculation Sheet Crop 1'!$L$7),"Crop Development Phase",IF(AND(B1571+1&gt;'Calculation Sheet Crop 1'!$K$8,B1571&lt;'Calculation Sheet Crop 1'!$L$8+1),"Mid Season",IF(AND(B1571+1&gt;'Calculation Sheet Crop 1'!$K$9,B1571-1&lt;'Calculation Sheet Crop 1'!$L$9),"Late Season Stage",""))))</f>
        <v/>
      </c>
      <c r="D1571">
        <f>IF(MONTH(B1571)=1,'General Calculation'!$E$22,IF(MONTH(B1571)=2,'General Calculation'!$F$22,IF(MONTH(B1571)=3,'General Calculation'!$G$22,IF(MONTH(B1571)=4,'General Calculation'!$H$22,IF(MONTH(B1571)=5,'General Calculation'!$I$22,IF(MONTH(B1571)=6,'General Calculation'!$J$22,IF(MONTH(B1571)=7,'General Calculation'!$K$22,IF(MONTH(B1571)=8,'General Calculation'!$L$22,IF(MONTH(B1571)=9,'General Calculation'!$M$22,IF(MONTH(B1571)=10,'General Calculation'!$N$22,IF(MONTH(B1571)=11,'General Calculation'!$O$22,IF(MONTH(B1571)=12,'General Calculation'!$P$22,""))))))))))))</f>
        <v>5.5888000000000009</v>
      </c>
      <c r="E1571" t="str">
        <f>IF(C1571="Initial Stage",'Calculation Sheet Crop 1'!$M$6,IF(C1571="Crop Development Phase",'Calculation Sheet Crop 1'!$M$7,IF(C1571="Mid Season",'Calculation Sheet Crop 1'!$M$8,IF(C1571="Late Season Stage",'Calculation Sheet Crop 1'!$M$9,""))))</f>
        <v/>
      </c>
      <c r="F1571">
        <f t="shared" si="313"/>
        <v>0</v>
      </c>
      <c r="P1571">
        <f t="shared" si="314"/>
        <v>0</v>
      </c>
      <c r="Q1571">
        <f t="shared" si="315"/>
        <v>0</v>
      </c>
      <c r="R1571">
        <f t="shared" si="316"/>
        <v>0</v>
      </c>
      <c r="S1571">
        <f t="shared" si="317"/>
        <v>0</v>
      </c>
      <c r="T1571">
        <f t="shared" si="318"/>
        <v>0</v>
      </c>
      <c r="U1571">
        <f t="shared" si="319"/>
        <v>0</v>
      </c>
      <c r="V1571">
        <f t="shared" si="320"/>
        <v>0</v>
      </c>
      <c r="W1571">
        <f t="shared" si="321"/>
        <v>0</v>
      </c>
      <c r="X1571">
        <f t="shared" si="322"/>
        <v>0</v>
      </c>
      <c r="Y1571">
        <f t="shared" si="323"/>
        <v>0</v>
      </c>
      <c r="Z1571">
        <f t="shared" si="324"/>
        <v>0</v>
      </c>
      <c r="AA1571">
        <f t="shared" si="325"/>
        <v>0</v>
      </c>
    </row>
    <row r="1572" spans="2:27">
      <c r="B1572" s="3">
        <v>44301</v>
      </c>
      <c r="C1572" t="str">
        <f>IF(AND(B1572&gt;='Calculation Sheet Crop 1'!$K$6,B1572&lt;='Calculation Sheet Crop 1'!$L$6),"Initial Stage",IF(AND(B1572+1&gt;'Calculation Sheet Crop 1'!$K$7,B1572&lt;='Calculation Sheet Crop 1'!$L$7),"Crop Development Phase",IF(AND(B1572+1&gt;'Calculation Sheet Crop 1'!$K$8,B1572&lt;'Calculation Sheet Crop 1'!$L$8+1),"Mid Season",IF(AND(B1572+1&gt;'Calculation Sheet Crop 1'!$K$9,B1572-1&lt;'Calculation Sheet Crop 1'!$L$9),"Late Season Stage",""))))</f>
        <v/>
      </c>
      <c r="D1572">
        <f>IF(MONTH(B1572)=1,'General Calculation'!$E$22,IF(MONTH(B1572)=2,'General Calculation'!$F$22,IF(MONTH(B1572)=3,'General Calculation'!$G$22,IF(MONTH(B1572)=4,'General Calculation'!$H$22,IF(MONTH(B1572)=5,'General Calculation'!$I$22,IF(MONTH(B1572)=6,'General Calculation'!$J$22,IF(MONTH(B1572)=7,'General Calculation'!$K$22,IF(MONTH(B1572)=8,'General Calculation'!$L$22,IF(MONTH(B1572)=9,'General Calculation'!$M$22,IF(MONTH(B1572)=10,'General Calculation'!$N$22,IF(MONTH(B1572)=11,'General Calculation'!$O$22,IF(MONTH(B1572)=12,'General Calculation'!$P$22,""))))))))))))</f>
        <v>5.5888000000000009</v>
      </c>
      <c r="E1572" t="str">
        <f>IF(C1572="Initial Stage",'Calculation Sheet Crop 1'!$M$6,IF(C1572="Crop Development Phase",'Calculation Sheet Crop 1'!$M$7,IF(C1572="Mid Season",'Calculation Sheet Crop 1'!$M$8,IF(C1572="Late Season Stage",'Calculation Sheet Crop 1'!$M$9,""))))</f>
        <v/>
      </c>
      <c r="F1572">
        <f t="shared" si="313"/>
        <v>0</v>
      </c>
      <c r="P1572">
        <f t="shared" si="314"/>
        <v>0</v>
      </c>
      <c r="Q1572">
        <f t="shared" si="315"/>
        <v>0</v>
      </c>
      <c r="R1572">
        <f t="shared" si="316"/>
        <v>0</v>
      </c>
      <c r="S1572">
        <f t="shared" si="317"/>
        <v>0</v>
      </c>
      <c r="T1572">
        <f t="shared" si="318"/>
        <v>0</v>
      </c>
      <c r="U1572">
        <f t="shared" si="319"/>
        <v>0</v>
      </c>
      <c r="V1572">
        <f t="shared" si="320"/>
        <v>0</v>
      </c>
      <c r="W1572">
        <f t="shared" si="321"/>
        <v>0</v>
      </c>
      <c r="X1572">
        <f t="shared" si="322"/>
        <v>0</v>
      </c>
      <c r="Y1572">
        <f t="shared" si="323"/>
        <v>0</v>
      </c>
      <c r="Z1572">
        <f t="shared" si="324"/>
        <v>0</v>
      </c>
      <c r="AA1572">
        <f t="shared" si="325"/>
        <v>0</v>
      </c>
    </row>
    <row r="1573" spans="2:27">
      <c r="B1573" s="3">
        <v>44302</v>
      </c>
      <c r="C1573" t="str">
        <f>IF(AND(B1573&gt;='Calculation Sheet Crop 1'!$K$6,B1573&lt;='Calculation Sheet Crop 1'!$L$6),"Initial Stage",IF(AND(B1573+1&gt;'Calculation Sheet Crop 1'!$K$7,B1573&lt;='Calculation Sheet Crop 1'!$L$7),"Crop Development Phase",IF(AND(B1573+1&gt;'Calculation Sheet Crop 1'!$K$8,B1573&lt;'Calculation Sheet Crop 1'!$L$8+1),"Mid Season",IF(AND(B1573+1&gt;'Calculation Sheet Crop 1'!$K$9,B1573-1&lt;'Calculation Sheet Crop 1'!$L$9),"Late Season Stage",""))))</f>
        <v/>
      </c>
      <c r="D1573">
        <f>IF(MONTH(B1573)=1,'General Calculation'!$E$22,IF(MONTH(B1573)=2,'General Calculation'!$F$22,IF(MONTH(B1573)=3,'General Calculation'!$G$22,IF(MONTH(B1573)=4,'General Calculation'!$H$22,IF(MONTH(B1573)=5,'General Calculation'!$I$22,IF(MONTH(B1573)=6,'General Calculation'!$J$22,IF(MONTH(B1573)=7,'General Calculation'!$K$22,IF(MONTH(B1573)=8,'General Calculation'!$L$22,IF(MONTH(B1573)=9,'General Calculation'!$M$22,IF(MONTH(B1573)=10,'General Calculation'!$N$22,IF(MONTH(B1573)=11,'General Calculation'!$O$22,IF(MONTH(B1573)=12,'General Calculation'!$P$22,""))))))))))))</f>
        <v>5.5888000000000009</v>
      </c>
      <c r="E1573" t="str">
        <f>IF(C1573="Initial Stage",'Calculation Sheet Crop 1'!$M$6,IF(C1573="Crop Development Phase",'Calculation Sheet Crop 1'!$M$7,IF(C1573="Mid Season",'Calculation Sheet Crop 1'!$M$8,IF(C1573="Late Season Stage",'Calculation Sheet Crop 1'!$M$9,""))))</f>
        <v/>
      </c>
      <c r="F1573">
        <f t="shared" si="313"/>
        <v>0</v>
      </c>
      <c r="P1573">
        <f t="shared" si="314"/>
        <v>0</v>
      </c>
      <c r="Q1573">
        <f t="shared" si="315"/>
        <v>0</v>
      </c>
      <c r="R1573">
        <f t="shared" si="316"/>
        <v>0</v>
      </c>
      <c r="S1573">
        <f t="shared" si="317"/>
        <v>0</v>
      </c>
      <c r="T1573">
        <f t="shared" si="318"/>
        <v>0</v>
      </c>
      <c r="U1573">
        <f t="shared" si="319"/>
        <v>0</v>
      </c>
      <c r="V1573">
        <f t="shared" si="320"/>
        <v>0</v>
      </c>
      <c r="W1573">
        <f t="shared" si="321"/>
        <v>0</v>
      </c>
      <c r="X1573">
        <f t="shared" si="322"/>
        <v>0</v>
      </c>
      <c r="Y1573">
        <f t="shared" si="323"/>
        <v>0</v>
      </c>
      <c r="Z1573">
        <f t="shared" si="324"/>
        <v>0</v>
      </c>
      <c r="AA1573">
        <f t="shared" si="325"/>
        <v>0</v>
      </c>
    </row>
    <row r="1574" spans="2:27">
      <c r="B1574" s="3">
        <v>44303</v>
      </c>
      <c r="C1574" t="str">
        <f>IF(AND(B1574&gt;='Calculation Sheet Crop 1'!$K$6,B1574&lt;='Calculation Sheet Crop 1'!$L$6),"Initial Stage",IF(AND(B1574+1&gt;'Calculation Sheet Crop 1'!$K$7,B1574&lt;='Calculation Sheet Crop 1'!$L$7),"Crop Development Phase",IF(AND(B1574+1&gt;'Calculation Sheet Crop 1'!$K$8,B1574&lt;'Calculation Sheet Crop 1'!$L$8+1),"Mid Season",IF(AND(B1574+1&gt;'Calculation Sheet Crop 1'!$K$9,B1574-1&lt;'Calculation Sheet Crop 1'!$L$9),"Late Season Stage",""))))</f>
        <v/>
      </c>
      <c r="D1574">
        <f>IF(MONTH(B1574)=1,'General Calculation'!$E$22,IF(MONTH(B1574)=2,'General Calculation'!$F$22,IF(MONTH(B1574)=3,'General Calculation'!$G$22,IF(MONTH(B1574)=4,'General Calculation'!$H$22,IF(MONTH(B1574)=5,'General Calculation'!$I$22,IF(MONTH(B1574)=6,'General Calculation'!$J$22,IF(MONTH(B1574)=7,'General Calculation'!$K$22,IF(MONTH(B1574)=8,'General Calculation'!$L$22,IF(MONTH(B1574)=9,'General Calculation'!$M$22,IF(MONTH(B1574)=10,'General Calculation'!$N$22,IF(MONTH(B1574)=11,'General Calculation'!$O$22,IF(MONTH(B1574)=12,'General Calculation'!$P$22,""))))))))))))</f>
        <v>5.5888000000000009</v>
      </c>
      <c r="E1574" t="str">
        <f>IF(C1574="Initial Stage",'Calculation Sheet Crop 1'!$M$6,IF(C1574="Crop Development Phase",'Calculation Sheet Crop 1'!$M$7,IF(C1574="Mid Season",'Calculation Sheet Crop 1'!$M$8,IF(C1574="Late Season Stage",'Calculation Sheet Crop 1'!$M$9,""))))</f>
        <v/>
      </c>
      <c r="F1574">
        <f t="shared" si="313"/>
        <v>0</v>
      </c>
      <c r="P1574">
        <f t="shared" si="314"/>
        <v>0</v>
      </c>
      <c r="Q1574">
        <f t="shared" si="315"/>
        <v>0</v>
      </c>
      <c r="R1574">
        <f t="shared" si="316"/>
        <v>0</v>
      </c>
      <c r="S1574">
        <f t="shared" si="317"/>
        <v>0</v>
      </c>
      <c r="T1574">
        <f t="shared" si="318"/>
        <v>0</v>
      </c>
      <c r="U1574">
        <f t="shared" si="319"/>
        <v>0</v>
      </c>
      <c r="V1574">
        <f t="shared" si="320"/>
        <v>0</v>
      </c>
      <c r="W1574">
        <f t="shared" si="321"/>
        <v>0</v>
      </c>
      <c r="X1574">
        <f t="shared" si="322"/>
        <v>0</v>
      </c>
      <c r="Y1574">
        <f t="shared" si="323"/>
        <v>0</v>
      </c>
      <c r="Z1574">
        <f t="shared" si="324"/>
        <v>0</v>
      </c>
      <c r="AA1574">
        <f t="shared" si="325"/>
        <v>0</v>
      </c>
    </row>
    <row r="1575" spans="2:27">
      <c r="B1575" s="3">
        <v>44304</v>
      </c>
      <c r="C1575" t="str">
        <f>IF(AND(B1575&gt;='Calculation Sheet Crop 1'!$K$6,B1575&lt;='Calculation Sheet Crop 1'!$L$6),"Initial Stage",IF(AND(B1575+1&gt;'Calculation Sheet Crop 1'!$K$7,B1575&lt;='Calculation Sheet Crop 1'!$L$7),"Crop Development Phase",IF(AND(B1575+1&gt;'Calculation Sheet Crop 1'!$K$8,B1575&lt;'Calculation Sheet Crop 1'!$L$8+1),"Mid Season",IF(AND(B1575+1&gt;'Calculation Sheet Crop 1'!$K$9,B1575-1&lt;'Calculation Sheet Crop 1'!$L$9),"Late Season Stage",""))))</f>
        <v/>
      </c>
      <c r="D1575">
        <f>IF(MONTH(B1575)=1,'General Calculation'!$E$22,IF(MONTH(B1575)=2,'General Calculation'!$F$22,IF(MONTH(B1575)=3,'General Calculation'!$G$22,IF(MONTH(B1575)=4,'General Calculation'!$H$22,IF(MONTH(B1575)=5,'General Calculation'!$I$22,IF(MONTH(B1575)=6,'General Calculation'!$J$22,IF(MONTH(B1575)=7,'General Calculation'!$K$22,IF(MONTH(B1575)=8,'General Calculation'!$L$22,IF(MONTH(B1575)=9,'General Calculation'!$M$22,IF(MONTH(B1575)=10,'General Calculation'!$N$22,IF(MONTH(B1575)=11,'General Calculation'!$O$22,IF(MONTH(B1575)=12,'General Calculation'!$P$22,""))))))))))))</f>
        <v>5.5888000000000009</v>
      </c>
      <c r="E1575" t="str">
        <f>IF(C1575="Initial Stage",'Calculation Sheet Crop 1'!$M$6,IF(C1575="Crop Development Phase",'Calculation Sheet Crop 1'!$M$7,IF(C1575="Mid Season",'Calculation Sheet Crop 1'!$M$8,IF(C1575="Late Season Stage",'Calculation Sheet Crop 1'!$M$9,""))))</f>
        <v/>
      </c>
      <c r="F1575">
        <f t="shared" si="313"/>
        <v>0</v>
      </c>
      <c r="P1575">
        <f t="shared" si="314"/>
        <v>0</v>
      </c>
      <c r="Q1575">
        <f t="shared" si="315"/>
        <v>0</v>
      </c>
      <c r="R1575">
        <f t="shared" si="316"/>
        <v>0</v>
      </c>
      <c r="S1575">
        <f t="shared" si="317"/>
        <v>0</v>
      </c>
      <c r="T1575">
        <f t="shared" si="318"/>
        <v>0</v>
      </c>
      <c r="U1575">
        <f t="shared" si="319"/>
        <v>0</v>
      </c>
      <c r="V1575">
        <f t="shared" si="320"/>
        <v>0</v>
      </c>
      <c r="W1575">
        <f t="shared" si="321"/>
        <v>0</v>
      </c>
      <c r="X1575">
        <f t="shared" si="322"/>
        <v>0</v>
      </c>
      <c r="Y1575">
        <f t="shared" si="323"/>
        <v>0</v>
      </c>
      <c r="Z1575">
        <f t="shared" si="324"/>
        <v>0</v>
      </c>
      <c r="AA1575">
        <f t="shared" si="325"/>
        <v>0</v>
      </c>
    </row>
    <row r="1576" spans="2:27">
      <c r="B1576" s="3">
        <v>44305</v>
      </c>
      <c r="C1576" t="str">
        <f>IF(AND(B1576&gt;='Calculation Sheet Crop 1'!$K$6,B1576&lt;='Calculation Sheet Crop 1'!$L$6),"Initial Stage",IF(AND(B1576+1&gt;'Calculation Sheet Crop 1'!$K$7,B1576&lt;='Calculation Sheet Crop 1'!$L$7),"Crop Development Phase",IF(AND(B1576+1&gt;'Calculation Sheet Crop 1'!$K$8,B1576&lt;'Calculation Sheet Crop 1'!$L$8+1),"Mid Season",IF(AND(B1576+1&gt;'Calculation Sheet Crop 1'!$K$9,B1576-1&lt;'Calculation Sheet Crop 1'!$L$9),"Late Season Stage",""))))</f>
        <v/>
      </c>
      <c r="D1576">
        <f>IF(MONTH(B1576)=1,'General Calculation'!$E$22,IF(MONTH(B1576)=2,'General Calculation'!$F$22,IF(MONTH(B1576)=3,'General Calculation'!$G$22,IF(MONTH(B1576)=4,'General Calculation'!$H$22,IF(MONTH(B1576)=5,'General Calculation'!$I$22,IF(MONTH(B1576)=6,'General Calculation'!$J$22,IF(MONTH(B1576)=7,'General Calculation'!$K$22,IF(MONTH(B1576)=8,'General Calculation'!$L$22,IF(MONTH(B1576)=9,'General Calculation'!$M$22,IF(MONTH(B1576)=10,'General Calculation'!$N$22,IF(MONTH(B1576)=11,'General Calculation'!$O$22,IF(MONTH(B1576)=12,'General Calculation'!$P$22,""))))))))))))</f>
        <v>5.5888000000000009</v>
      </c>
      <c r="E1576" t="str">
        <f>IF(C1576="Initial Stage",'Calculation Sheet Crop 1'!$M$6,IF(C1576="Crop Development Phase",'Calculation Sheet Crop 1'!$M$7,IF(C1576="Mid Season",'Calculation Sheet Crop 1'!$M$8,IF(C1576="Late Season Stage",'Calculation Sheet Crop 1'!$M$9,""))))</f>
        <v/>
      </c>
      <c r="F1576">
        <f t="shared" si="313"/>
        <v>0</v>
      </c>
      <c r="P1576">
        <f t="shared" si="314"/>
        <v>0</v>
      </c>
      <c r="Q1576">
        <f t="shared" si="315"/>
        <v>0</v>
      </c>
      <c r="R1576">
        <f t="shared" si="316"/>
        <v>0</v>
      </c>
      <c r="S1576">
        <f t="shared" si="317"/>
        <v>0</v>
      </c>
      <c r="T1576">
        <f t="shared" si="318"/>
        <v>0</v>
      </c>
      <c r="U1576">
        <f t="shared" si="319"/>
        <v>0</v>
      </c>
      <c r="V1576">
        <f t="shared" si="320"/>
        <v>0</v>
      </c>
      <c r="W1576">
        <f t="shared" si="321"/>
        <v>0</v>
      </c>
      <c r="X1576">
        <f t="shared" si="322"/>
        <v>0</v>
      </c>
      <c r="Y1576">
        <f t="shared" si="323"/>
        <v>0</v>
      </c>
      <c r="Z1576">
        <f t="shared" si="324"/>
        <v>0</v>
      </c>
      <c r="AA1576">
        <f t="shared" si="325"/>
        <v>0</v>
      </c>
    </row>
    <row r="1577" spans="2:27">
      <c r="B1577" s="3">
        <v>44306</v>
      </c>
      <c r="C1577" t="str">
        <f>IF(AND(B1577&gt;='Calculation Sheet Crop 1'!$K$6,B1577&lt;='Calculation Sheet Crop 1'!$L$6),"Initial Stage",IF(AND(B1577+1&gt;'Calculation Sheet Crop 1'!$K$7,B1577&lt;='Calculation Sheet Crop 1'!$L$7),"Crop Development Phase",IF(AND(B1577+1&gt;'Calculation Sheet Crop 1'!$K$8,B1577&lt;'Calculation Sheet Crop 1'!$L$8+1),"Mid Season",IF(AND(B1577+1&gt;'Calculation Sheet Crop 1'!$K$9,B1577-1&lt;'Calculation Sheet Crop 1'!$L$9),"Late Season Stage",""))))</f>
        <v/>
      </c>
      <c r="D1577">
        <f>IF(MONTH(B1577)=1,'General Calculation'!$E$22,IF(MONTH(B1577)=2,'General Calculation'!$F$22,IF(MONTH(B1577)=3,'General Calculation'!$G$22,IF(MONTH(B1577)=4,'General Calculation'!$H$22,IF(MONTH(B1577)=5,'General Calculation'!$I$22,IF(MONTH(B1577)=6,'General Calculation'!$J$22,IF(MONTH(B1577)=7,'General Calculation'!$K$22,IF(MONTH(B1577)=8,'General Calculation'!$L$22,IF(MONTH(B1577)=9,'General Calculation'!$M$22,IF(MONTH(B1577)=10,'General Calculation'!$N$22,IF(MONTH(B1577)=11,'General Calculation'!$O$22,IF(MONTH(B1577)=12,'General Calculation'!$P$22,""))))))))))))</f>
        <v>5.5888000000000009</v>
      </c>
      <c r="E1577" t="str">
        <f>IF(C1577="Initial Stage",'Calculation Sheet Crop 1'!$M$6,IF(C1577="Crop Development Phase",'Calculation Sheet Crop 1'!$M$7,IF(C1577="Mid Season",'Calculation Sheet Crop 1'!$M$8,IF(C1577="Late Season Stage",'Calculation Sheet Crop 1'!$M$9,""))))</f>
        <v/>
      </c>
      <c r="F1577">
        <f t="shared" si="313"/>
        <v>0</v>
      </c>
      <c r="P1577">
        <f t="shared" si="314"/>
        <v>0</v>
      </c>
      <c r="Q1577">
        <f t="shared" si="315"/>
        <v>0</v>
      </c>
      <c r="R1577">
        <f t="shared" si="316"/>
        <v>0</v>
      </c>
      <c r="S1577">
        <f t="shared" si="317"/>
        <v>0</v>
      </c>
      <c r="T1577">
        <f t="shared" si="318"/>
        <v>0</v>
      </c>
      <c r="U1577">
        <f t="shared" si="319"/>
        <v>0</v>
      </c>
      <c r="V1577">
        <f t="shared" si="320"/>
        <v>0</v>
      </c>
      <c r="W1577">
        <f t="shared" si="321"/>
        <v>0</v>
      </c>
      <c r="X1577">
        <f t="shared" si="322"/>
        <v>0</v>
      </c>
      <c r="Y1577">
        <f t="shared" si="323"/>
        <v>0</v>
      </c>
      <c r="Z1577">
        <f t="shared" si="324"/>
        <v>0</v>
      </c>
      <c r="AA1577">
        <f t="shared" si="325"/>
        <v>0</v>
      </c>
    </row>
    <row r="1578" spans="2:27">
      <c r="B1578" s="3">
        <v>44307</v>
      </c>
      <c r="C1578" t="str">
        <f>IF(AND(B1578&gt;='Calculation Sheet Crop 1'!$K$6,B1578&lt;='Calculation Sheet Crop 1'!$L$6),"Initial Stage",IF(AND(B1578+1&gt;'Calculation Sheet Crop 1'!$K$7,B1578&lt;='Calculation Sheet Crop 1'!$L$7),"Crop Development Phase",IF(AND(B1578+1&gt;'Calculation Sheet Crop 1'!$K$8,B1578&lt;'Calculation Sheet Crop 1'!$L$8+1),"Mid Season",IF(AND(B1578+1&gt;'Calculation Sheet Crop 1'!$K$9,B1578-1&lt;'Calculation Sheet Crop 1'!$L$9),"Late Season Stage",""))))</f>
        <v/>
      </c>
      <c r="D1578">
        <f>IF(MONTH(B1578)=1,'General Calculation'!$E$22,IF(MONTH(B1578)=2,'General Calculation'!$F$22,IF(MONTH(B1578)=3,'General Calculation'!$G$22,IF(MONTH(B1578)=4,'General Calculation'!$H$22,IF(MONTH(B1578)=5,'General Calculation'!$I$22,IF(MONTH(B1578)=6,'General Calculation'!$J$22,IF(MONTH(B1578)=7,'General Calculation'!$K$22,IF(MONTH(B1578)=8,'General Calculation'!$L$22,IF(MONTH(B1578)=9,'General Calculation'!$M$22,IF(MONTH(B1578)=10,'General Calculation'!$N$22,IF(MONTH(B1578)=11,'General Calculation'!$O$22,IF(MONTH(B1578)=12,'General Calculation'!$P$22,""))))))))))))</f>
        <v>5.5888000000000009</v>
      </c>
      <c r="E1578" t="str">
        <f>IF(C1578="Initial Stage",'Calculation Sheet Crop 1'!$M$6,IF(C1578="Crop Development Phase",'Calculation Sheet Crop 1'!$M$7,IF(C1578="Mid Season",'Calculation Sheet Crop 1'!$M$8,IF(C1578="Late Season Stage",'Calculation Sheet Crop 1'!$M$9,""))))</f>
        <v/>
      </c>
      <c r="F1578">
        <f t="shared" si="313"/>
        <v>0</v>
      </c>
      <c r="P1578">
        <f t="shared" si="314"/>
        <v>0</v>
      </c>
      <c r="Q1578">
        <f t="shared" si="315"/>
        <v>0</v>
      </c>
      <c r="R1578">
        <f t="shared" si="316"/>
        <v>0</v>
      </c>
      <c r="S1578">
        <f t="shared" si="317"/>
        <v>0</v>
      </c>
      <c r="T1578">
        <f t="shared" si="318"/>
        <v>0</v>
      </c>
      <c r="U1578">
        <f t="shared" si="319"/>
        <v>0</v>
      </c>
      <c r="V1578">
        <f t="shared" si="320"/>
        <v>0</v>
      </c>
      <c r="W1578">
        <f t="shared" si="321"/>
        <v>0</v>
      </c>
      <c r="X1578">
        <f t="shared" si="322"/>
        <v>0</v>
      </c>
      <c r="Y1578">
        <f t="shared" si="323"/>
        <v>0</v>
      </c>
      <c r="Z1578">
        <f t="shared" si="324"/>
        <v>0</v>
      </c>
      <c r="AA1578">
        <f t="shared" si="325"/>
        <v>0</v>
      </c>
    </row>
    <row r="1579" spans="2:27">
      <c r="B1579" s="3">
        <v>44308</v>
      </c>
      <c r="C1579" t="str">
        <f>IF(AND(B1579&gt;='Calculation Sheet Crop 1'!$K$6,B1579&lt;='Calculation Sheet Crop 1'!$L$6),"Initial Stage",IF(AND(B1579+1&gt;'Calculation Sheet Crop 1'!$K$7,B1579&lt;='Calculation Sheet Crop 1'!$L$7),"Crop Development Phase",IF(AND(B1579+1&gt;'Calculation Sheet Crop 1'!$K$8,B1579&lt;'Calculation Sheet Crop 1'!$L$8+1),"Mid Season",IF(AND(B1579+1&gt;'Calculation Sheet Crop 1'!$K$9,B1579-1&lt;'Calculation Sheet Crop 1'!$L$9),"Late Season Stage",""))))</f>
        <v/>
      </c>
      <c r="D1579">
        <f>IF(MONTH(B1579)=1,'General Calculation'!$E$22,IF(MONTH(B1579)=2,'General Calculation'!$F$22,IF(MONTH(B1579)=3,'General Calculation'!$G$22,IF(MONTH(B1579)=4,'General Calculation'!$H$22,IF(MONTH(B1579)=5,'General Calculation'!$I$22,IF(MONTH(B1579)=6,'General Calculation'!$J$22,IF(MONTH(B1579)=7,'General Calculation'!$K$22,IF(MONTH(B1579)=8,'General Calculation'!$L$22,IF(MONTH(B1579)=9,'General Calculation'!$M$22,IF(MONTH(B1579)=10,'General Calculation'!$N$22,IF(MONTH(B1579)=11,'General Calculation'!$O$22,IF(MONTH(B1579)=12,'General Calculation'!$P$22,""))))))))))))</f>
        <v>5.5888000000000009</v>
      </c>
      <c r="E1579" t="str">
        <f>IF(C1579="Initial Stage",'Calculation Sheet Crop 1'!$M$6,IF(C1579="Crop Development Phase",'Calculation Sheet Crop 1'!$M$7,IF(C1579="Mid Season",'Calculation Sheet Crop 1'!$M$8,IF(C1579="Late Season Stage",'Calculation Sheet Crop 1'!$M$9,""))))</f>
        <v/>
      </c>
      <c r="F1579">
        <f t="shared" si="313"/>
        <v>0</v>
      </c>
      <c r="P1579">
        <f t="shared" si="314"/>
        <v>0</v>
      </c>
      <c r="Q1579">
        <f t="shared" si="315"/>
        <v>0</v>
      </c>
      <c r="R1579">
        <f t="shared" si="316"/>
        <v>0</v>
      </c>
      <c r="S1579">
        <f t="shared" si="317"/>
        <v>0</v>
      </c>
      <c r="T1579">
        <f t="shared" si="318"/>
        <v>0</v>
      </c>
      <c r="U1579">
        <f t="shared" si="319"/>
        <v>0</v>
      </c>
      <c r="V1579">
        <f t="shared" si="320"/>
        <v>0</v>
      </c>
      <c r="W1579">
        <f t="shared" si="321"/>
        <v>0</v>
      </c>
      <c r="X1579">
        <f t="shared" si="322"/>
        <v>0</v>
      </c>
      <c r="Y1579">
        <f t="shared" si="323"/>
        <v>0</v>
      </c>
      <c r="Z1579">
        <f t="shared" si="324"/>
        <v>0</v>
      </c>
      <c r="AA1579">
        <f t="shared" si="325"/>
        <v>0</v>
      </c>
    </row>
    <row r="1580" spans="2:27">
      <c r="B1580" s="3">
        <v>44309</v>
      </c>
      <c r="C1580" t="str">
        <f>IF(AND(B1580&gt;='Calculation Sheet Crop 1'!$K$6,B1580&lt;='Calculation Sheet Crop 1'!$L$6),"Initial Stage",IF(AND(B1580+1&gt;'Calculation Sheet Crop 1'!$K$7,B1580&lt;='Calculation Sheet Crop 1'!$L$7),"Crop Development Phase",IF(AND(B1580+1&gt;'Calculation Sheet Crop 1'!$K$8,B1580&lt;'Calculation Sheet Crop 1'!$L$8+1),"Mid Season",IF(AND(B1580+1&gt;'Calculation Sheet Crop 1'!$K$9,B1580-1&lt;'Calculation Sheet Crop 1'!$L$9),"Late Season Stage",""))))</f>
        <v/>
      </c>
      <c r="D1580">
        <f>IF(MONTH(B1580)=1,'General Calculation'!$E$22,IF(MONTH(B1580)=2,'General Calculation'!$F$22,IF(MONTH(B1580)=3,'General Calculation'!$G$22,IF(MONTH(B1580)=4,'General Calculation'!$H$22,IF(MONTH(B1580)=5,'General Calculation'!$I$22,IF(MONTH(B1580)=6,'General Calculation'!$J$22,IF(MONTH(B1580)=7,'General Calculation'!$K$22,IF(MONTH(B1580)=8,'General Calculation'!$L$22,IF(MONTH(B1580)=9,'General Calculation'!$M$22,IF(MONTH(B1580)=10,'General Calculation'!$N$22,IF(MONTH(B1580)=11,'General Calculation'!$O$22,IF(MONTH(B1580)=12,'General Calculation'!$P$22,""))))))))))))</f>
        <v>5.5888000000000009</v>
      </c>
      <c r="E1580" t="str">
        <f>IF(C1580="Initial Stage",'Calculation Sheet Crop 1'!$M$6,IF(C1580="Crop Development Phase",'Calculation Sheet Crop 1'!$M$7,IF(C1580="Mid Season",'Calculation Sheet Crop 1'!$M$8,IF(C1580="Late Season Stage",'Calculation Sheet Crop 1'!$M$9,""))))</f>
        <v/>
      </c>
      <c r="F1580">
        <f t="shared" si="313"/>
        <v>0</v>
      </c>
      <c r="P1580">
        <f t="shared" si="314"/>
        <v>0</v>
      </c>
      <c r="Q1580">
        <f t="shared" si="315"/>
        <v>0</v>
      </c>
      <c r="R1580">
        <f t="shared" si="316"/>
        <v>0</v>
      </c>
      <c r="S1580">
        <f t="shared" si="317"/>
        <v>0</v>
      </c>
      <c r="T1580">
        <f t="shared" si="318"/>
        <v>0</v>
      </c>
      <c r="U1580">
        <f t="shared" si="319"/>
        <v>0</v>
      </c>
      <c r="V1580">
        <f t="shared" si="320"/>
        <v>0</v>
      </c>
      <c r="W1580">
        <f t="shared" si="321"/>
        <v>0</v>
      </c>
      <c r="X1580">
        <f t="shared" si="322"/>
        <v>0</v>
      </c>
      <c r="Y1580">
        <f t="shared" si="323"/>
        <v>0</v>
      </c>
      <c r="Z1580">
        <f t="shared" si="324"/>
        <v>0</v>
      </c>
      <c r="AA1580">
        <f t="shared" si="325"/>
        <v>0</v>
      </c>
    </row>
    <row r="1581" spans="2:27">
      <c r="B1581" s="3">
        <v>44310</v>
      </c>
      <c r="C1581" t="str">
        <f>IF(AND(B1581&gt;='Calculation Sheet Crop 1'!$K$6,B1581&lt;='Calculation Sheet Crop 1'!$L$6),"Initial Stage",IF(AND(B1581+1&gt;'Calculation Sheet Crop 1'!$K$7,B1581&lt;='Calculation Sheet Crop 1'!$L$7),"Crop Development Phase",IF(AND(B1581+1&gt;'Calculation Sheet Crop 1'!$K$8,B1581&lt;'Calculation Sheet Crop 1'!$L$8+1),"Mid Season",IF(AND(B1581+1&gt;'Calculation Sheet Crop 1'!$K$9,B1581-1&lt;'Calculation Sheet Crop 1'!$L$9),"Late Season Stage",""))))</f>
        <v/>
      </c>
      <c r="D1581">
        <f>IF(MONTH(B1581)=1,'General Calculation'!$E$22,IF(MONTH(B1581)=2,'General Calculation'!$F$22,IF(MONTH(B1581)=3,'General Calculation'!$G$22,IF(MONTH(B1581)=4,'General Calculation'!$H$22,IF(MONTH(B1581)=5,'General Calculation'!$I$22,IF(MONTH(B1581)=6,'General Calculation'!$J$22,IF(MONTH(B1581)=7,'General Calculation'!$K$22,IF(MONTH(B1581)=8,'General Calculation'!$L$22,IF(MONTH(B1581)=9,'General Calculation'!$M$22,IF(MONTH(B1581)=10,'General Calculation'!$N$22,IF(MONTH(B1581)=11,'General Calculation'!$O$22,IF(MONTH(B1581)=12,'General Calculation'!$P$22,""))))))))))))</f>
        <v>5.5888000000000009</v>
      </c>
      <c r="E1581" t="str">
        <f>IF(C1581="Initial Stage",'Calculation Sheet Crop 1'!$M$6,IF(C1581="Crop Development Phase",'Calculation Sheet Crop 1'!$M$7,IF(C1581="Mid Season",'Calculation Sheet Crop 1'!$M$8,IF(C1581="Late Season Stage",'Calculation Sheet Crop 1'!$M$9,""))))</f>
        <v/>
      </c>
      <c r="F1581">
        <f t="shared" si="313"/>
        <v>0</v>
      </c>
      <c r="P1581">
        <f t="shared" si="314"/>
        <v>0</v>
      </c>
      <c r="Q1581">
        <f t="shared" si="315"/>
        <v>0</v>
      </c>
      <c r="R1581">
        <f t="shared" si="316"/>
        <v>0</v>
      </c>
      <c r="S1581">
        <f t="shared" si="317"/>
        <v>0</v>
      </c>
      <c r="T1581">
        <f t="shared" si="318"/>
        <v>0</v>
      </c>
      <c r="U1581">
        <f t="shared" si="319"/>
        <v>0</v>
      </c>
      <c r="V1581">
        <f t="shared" si="320"/>
        <v>0</v>
      </c>
      <c r="W1581">
        <f t="shared" si="321"/>
        <v>0</v>
      </c>
      <c r="X1581">
        <f t="shared" si="322"/>
        <v>0</v>
      </c>
      <c r="Y1581">
        <f t="shared" si="323"/>
        <v>0</v>
      </c>
      <c r="Z1581">
        <f t="shared" si="324"/>
        <v>0</v>
      </c>
      <c r="AA1581">
        <f t="shared" si="325"/>
        <v>0</v>
      </c>
    </row>
    <row r="1582" spans="2:27">
      <c r="B1582" s="3">
        <v>44311</v>
      </c>
      <c r="C1582" t="str">
        <f>IF(AND(B1582&gt;='Calculation Sheet Crop 1'!$K$6,B1582&lt;='Calculation Sheet Crop 1'!$L$6),"Initial Stage",IF(AND(B1582+1&gt;'Calculation Sheet Crop 1'!$K$7,B1582&lt;='Calculation Sheet Crop 1'!$L$7),"Crop Development Phase",IF(AND(B1582+1&gt;'Calculation Sheet Crop 1'!$K$8,B1582&lt;'Calculation Sheet Crop 1'!$L$8+1),"Mid Season",IF(AND(B1582+1&gt;'Calculation Sheet Crop 1'!$K$9,B1582-1&lt;'Calculation Sheet Crop 1'!$L$9),"Late Season Stage",""))))</f>
        <v/>
      </c>
      <c r="D1582">
        <f>IF(MONTH(B1582)=1,'General Calculation'!$E$22,IF(MONTH(B1582)=2,'General Calculation'!$F$22,IF(MONTH(B1582)=3,'General Calculation'!$G$22,IF(MONTH(B1582)=4,'General Calculation'!$H$22,IF(MONTH(B1582)=5,'General Calculation'!$I$22,IF(MONTH(B1582)=6,'General Calculation'!$J$22,IF(MONTH(B1582)=7,'General Calculation'!$K$22,IF(MONTH(B1582)=8,'General Calculation'!$L$22,IF(MONTH(B1582)=9,'General Calculation'!$M$22,IF(MONTH(B1582)=10,'General Calculation'!$N$22,IF(MONTH(B1582)=11,'General Calculation'!$O$22,IF(MONTH(B1582)=12,'General Calculation'!$P$22,""))))))))))))</f>
        <v>5.5888000000000009</v>
      </c>
      <c r="E1582" t="str">
        <f>IF(C1582="Initial Stage",'Calculation Sheet Crop 1'!$M$6,IF(C1582="Crop Development Phase",'Calculation Sheet Crop 1'!$M$7,IF(C1582="Mid Season",'Calculation Sheet Crop 1'!$M$8,IF(C1582="Late Season Stage",'Calculation Sheet Crop 1'!$M$9,""))))</f>
        <v/>
      </c>
      <c r="F1582">
        <f t="shared" si="313"/>
        <v>0</v>
      </c>
      <c r="P1582">
        <f t="shared" si="314"/>
        <v>0</v>
      </c>
      <c r="Q1582">
        <f t="shared" si="315"/>
        <v>0</v>
      </c>
      <c r="R1582">
        <f t="shared" si="316"/>
        <v>0</v>
      </c>
      <c r="S1582">
        <f t="shared" si="317"/>
        <v>0</v>
      </c>
      <c r="T1582">
        <f t="shared" si="318"/>
        <v>0</v>
      </c>
      <c r="U1582">
        <f t="shared" si="319"/>
        <v>0</v>
      </c>
      <c r="V1582">
        <f t="shared" si="320"/>
        <v>0</v>
      </c>
      <c r="W1582">
        <f t="shared" si="321"/>
        <v>0</v>
      </c>
      <c r="X1582">
        <f t="shared" si="322"/>
        <v>0</v>
      </c>
      <c r="Y1582">
        <f t="shared" si="323"/>
        <v>0</v>
      </c>
      <c r="Z1582">
        <f t="shared" si="324"/>
        <v>0</v>
      </c>
      <c r="AA1582">
        <f t="shared" si="325"/>
        <v>0</v>
      </c>
    </row>
    <row r="1583" spans="2:27">
      <c r="B1583" s="3">
        <v>44312</v>
      </c>
      <c r="C1583" t="str">
        <f>IF(AND(B1583&gt;='Calculation Sheet Crop 1'!$K$6,B1583&lt;='Calculation Sheet Crop 1'!$L$6),"Initial Stage",IF(AND(B1583+1&gt;'Calculation Sheet Crop 1'!$K$7,B1583&lt;='Calculation Sheet Crop 1'!$L$7),"Crop Development Phase",IF(AND(B1583+1&gt;'Calculation Sheet Crop 1'!$K$8,B1583&lt;'Calculation Sheet Crop 1'!$L$8+1),"Mid Season",IF(AND(B1583+1&gt;'Calculation Sheet Crop 1'!$K$9,B1583-1&lt;'Calculation Sheet Crop 1'!$L$9),"Late Season Stage",""))))</f>
        <v/>
      </c>
      <c r="D1583">
        <f>IF(MONTH(B1583)=1,'General Calculation'!$E$22,IF(MONTH(B1583)=2,'General Calculation'!$F$22,IF(MONTH(B1583)=3,'General Calculation'!$G$22,IF(MONTH(B1583)=4,'General Calculation'!$H$22,IF(MONTH(B1583)=5,'General Calculation'!$I$22,IF(MONTH(B1583)=6,'General Calculation'!$J$22,IF(MONTH(B1583)=7,'General Calculation'!$K$22,IF(MONTH(B1583)=8,'General Calculation'!$L$22,IF(MONTH(B1583)=9,'General Calculation'!$M$22,IF(MONTH(B1583)=10,'General Calculation'!$N$22,IF(MONTH(B1583)=11,'General Calculation'!$O$22,IF(MONTH(B1583)=12,'General Calculation'!$P$22,""))))))))))))</f>
        <v>5.5888000000000009</v>
      </c>
      <c r="E1583" t="str">
        <f>IF(C1583="Initial Stage",'Calculation Sheet Crop 1'!$M$6,IF(C1583="Crop Development Phase",'Calculation Sheet Crop 1'!$M$7,IF(C1583="Mid Season",'Calculation Sheet Crop 1'!$M$8,IF(C1583="Late Season Stage",'Calculation Sheet Crop 1'!$M$9,""))))</f>
        <v/>
      </c>
      <c r="F1583">
        <f t="shared" si="313"/>
        <v>0</v>
      </c>
      <c r="P1583">
        <f t="shared" si="314"/>
        <v>0</v>
      </c>
      <c r="Q1583">
        <f t="shared" si="315"/>
        <v>0</v>
      </c>
      <c r="R1583">
        <f t="shared" si="316"/>
        <v>0</v>
      </c>
      <c r="S1583">
        <f t="shared" si="317"/>
        <v>0</v>
      </c>
      <c r="T1583">
        <f t="shared" si="318"/>
        <v>0</v>
      </c>
      <c r="U1583">
        <f t="shared" si="319"/>
        <v>0</v>
      </c>
      <c r="V1583">
        <f t="shared" si="320"/>
        <v>0</v>
      </c>
      <c r="W1583">
        <f t="shared" si="321"/>
        <v>0</v>
      </c>
      <c r="X1583">
        <f t="shared" si="322"/>
        <v>0</v>
      </c>
      <c r="Y1583">
        <f t="shared" si="323"/>
        <v>0</v>
      </c>
      <c r="Z1583">
        <f t="shared" si="324"/>
        <v>0</v>
      </c>
      <c r="AA1583">
        <f t="shared" si="325"/>
        <v>0</v>
      </c>
    </row>
    <row r="1584" spans="2:27">
      <c r="B1584" s="3">
        <v>44313</v>
      </c>
      <c r="C1584" t="str">
        <f>IF(AND(B1584&gt;='Calculation Sheet Crop 1'!$K$6,B1584&lt;='Calculation Sheet Crop 1'!$L$6),"Initial Stage",IF(AND(B1584+1&gt;'Calculation Sheet Crop 1'!$K$7,B1584&lt;='Calculation Sheet Crop 1'!$L$7),"Crop Development Phase",IF(AND(B1584+1&gt;'Calculation Sheet Crop 1'!$K$8,B1584&lt;'Calculation Sheet Crop 1'!$L$8+1),"Mid Season",IF(AND(B1584+1&gt;'Calculation Sheet Crop 1'!$K$9,B1584-1&lt;'Calculation Sheet Crop 1'!$L$9),"Late Season Stage",""))))</f>
        <v/>
      </c>
      <c r="D1584">
        <f>IF(MONTH(B1584)=1,'General Calculation'!$E$22,IF(MONTH(B1584)=2,'General Calculation'!$F$22,IF(MONTH(B1584)=3,'General Calculation'!$G$22,IF(MONTH(B1584)=4,'General Calculation'!$H$22,IF(MONTH(B1584)=5,'General Calculation'!$I$22,IF(MONTH(B1584)=6,'General Calculation'!$J$22,IF(MONTH(B1584)=7,'General Calculation'!$K$22,IF(MONTH(B1584)=8,'General Calculation'!$L$22,IF(MONTH(B1584)=9,'General Calculation'!$M$22,IF(MONTH(B1584)=10,'General Calculation'!$N$22,IF(MONTH(B1584)=11,'General Calculation'!$O$22,IF(MONTH(B1584)=12,'General Calculation'!$P$22,""))))))))))))</f>
        <v>5.5888000000000009</v>
      </c>
      <c r="E1584" t="str">
        <f>IF(C1584="Initial Stage",'Calculation Sheet Crop 1'!$M$6,IF(C1584="Crop Development Phase",'Calculation Sheet Crop 1'!$M$7,IF(C1584="Mid Season",'Calculation Sheet Crop 1'!$M$8,IF(C1584="Late Season Stage",'Calculation Sheet Crop 1'!$M$9,""))))</f>
        <v/>
      </c>
      <c r="F1584">
        <f t="shared" si="313"/>
        <v>0</v>
      </c>
      <c r="P1584">
        <f t="shared" si="314"/>
        <v>0</v>
      </c>
      <c r="Q1584">
        <f t="shared" si="315"/>
        <v>0</v>
      </c>
      <c r="R1584">
        <f t="shared" si="316"/>
        <v>0</v>
      </c>
      <c r="S1584">
        <f t="shared" si="317"/>
        <v>0</v>
      </c>
      <c r="T1584">
        <f t="shared" si="318"/>
        <v>0</v>
      </c>
      <c r="U1584">
        <f t="shared" si="319"/>
        <v>0</v>
      </c>
      <c r="V1584">
        <f t="shared" si="320"/>
        <v>0</v>
      </c>
      <c r="W1584">
        <f t="shared" si="321"/>
        <v>0</v>
      </c>
      <c r="X1584">
        <f t="shared" si="322"/>
        <v>0</v>
      </c>
      <c r="Y1584">
        <f t="shared" si="323"/>
        <v>0</v>
      </c>
      <c r="Z1584">
        <f t="shared" si="324"/>
        <v>0</v>
      </c>
      <c r="AA1584">
        <f t="shared" si="325"/>
        <v>0</v>
      </c>
    </row>
    <row r="1585" spans="2:27">
      <c r="B1585" s="3">
        <v>44314</v>
      </c>
      <c r="C1585" t="str">
        <f>IF(AND(B1585&gt;='Calculation Sheet Crop 1'!$K$6,B1585&lt;='Calculation Sheet Crop 1'!$L$6),"Initial Stage",IF(AND(B1585+1&gt;'Calculation Sheet Crop 1'!$K$7,B1585&lt;='Calculation Sheet Crop 1'!$L$7),"Crop Development Phase",IF(AND(B1585+1&gt;'Calculation Sheet Crop 1'!$K$8,B1585&lt;'Calculation Sheet Crop 1'!$L$8+1),"Mid Season",IF(AND(B1585+1&gt;'Calculation Sheet Crop 1'!$K$9,B1585-1&lt;'Calculation Sheet Crop 1'!$L$9),"Late Season Stage",""))))</f>
        <v/>
      </c>
      <c r="D1585">
        <f>IF(MONTH(B1585)=1,'General Calculation'!$E$22,IF(MONTH(B1585)=2,'General Calculation'!$F$22,IF(MONTH(B1585)=3,'General Calculation'!$G$22,IF(MONTH(B1585)=4,'General Calculation'!$H$22,IF(MONTH(B1585)=5,'General Calculation'!$I$22,IF(MONTH(B1585)=6,'General Calculation'!$J$22,IF(MONTH(B1585)=7,'General Calculation'!$K$22,IF(MONTH(B1585)=8,'General Calculation'!$L$22,IF(MONTH(B1585)=9,'General Calculation'!$M$22,IF(MONTH(B1585)=10,'General Calculation'!$N$22,IF(MONTH(B1585)=11,'General Calculation'!$O$22,IF(MONTH(B1585)=12,'General Calculation'!$P$22,""))))))))))))</f>
        <v>5.5888000000000009</v>
      </c>
      <c r="E1585" t="str">
        <f>IF(C1585="Initial Stage",'Calculation Sheet Crop 1'!$M$6,IF(C1585="Crop Development Phase",'Calculation Sheet Crop 1'!$M$7,IF(C1585="Mid Season",'Calculation Sheet Crop 1'!$M$8,IF(C1585="Late Season Stage",'Calculation Sheet Crop 1'!$M$9,""))))</f>
        <v/>
      </c>
      <c r="F1585">
        <f t="shared" si="313"/>
        <v>0</v>
      </c>
      <c r="P1585">
        <f t="shared" si="314"/>
        <v>0</v>
      </c>
      <c r="Q1585">
        <f t="shared" si="315"/>
        <v>0</v>
      </c>
      <c r="R1585">
        <f t="shared" si="316"/>
        <v>0</v>
      </c>
      <c r="S1585">
        <f t="shared" si="317"/>
        <v>0</v>
      </c>
      <c r="T1585">
        <f t="shared" si="318"/>
        <v>0</v>
      </c>
      <c r="U1585">
        <f t="shared" si="319"/>
        <v>0</v>
      </c>
      <c r="V1585">
        <f t="shared" si="320"/>
        <v>0</v>
      </c>
      <c r="W1585">
        <f t="shared" si="321"/>
        <v>0</v>
      </c>
      <c r="X1585">
        <f t="shared" si="322"/>
        <v>0</v>
      </c>
      <c r="Y1585">
        <f t="shared" si="323"/>
        <v>0</v>
      </c>
      <c r="Z1585">
        <f t="shared" si="324"/>
        <v>0</v>
      </c>
      <c r="AA1585">
        <f t="shared" si="325"/>
        <v>0</v>
      </c>
    </row>
    <row r="1586" spans="2:27">
      <c r="B1586" s="3">
        <v>44315</v>
      </c>
      <c r="C1586" t="str">
        <f>IF(AND(B1586&gt;='Calculation Sheet Crop 1'!$K$6,B1586&lt;='Calculation Sheet Crop 1'!$L$6),"Initial Stage",IF(AND(B1586+1&gt;'Calculation Sheet Crop 1'!$K$7,B1586&lt;='Calculation Sheet Crop 1'!$L$7),"Crop Development Phase",IF(AND(B1586+1&gt;'Calculation Sheet Crop 1'!$K$8,B1586&lt;'Calculation Sheet Crop 1'!$L$8+1),"Mid Season",IF(AND(B1586+1&gt;'Calculation Sheet Crop 1'!$K$9,B1586-1&lt;'Calculation Sheet Crop 1'!$L$9),"Late Season Stage",""))))</f>
        <v/>
      </c>
      <c r="D1586">
        <f>IF(MONTH(B1586)=1,'General Calculation'!$E$22,IF(MONTH(B1586)=2,'General Calculation'!$F$22,IF(MONTH(B1586)=3,'General Calculation'!$G$22,IF(MONTH(B1586)=4,'General Calculation'!$H$22,IF(MONTH(B1586)=5,'General Calculation'!$I$22,IF(MONTH(B1586)=6,'General Calculation'!$J$22,IF(MONTH(B1586)=7,'General Calculation'!$K$22,IF(MONTH(B1586)=8,'General Calculation'!$L$22,IF(MONTH(B1586)=9,'General Calculation'!$M$22,IF(MONTH(B1586)=10,'General Calculation'!$N$22,IF(MONTH(B1586)=11,'General Calculation'!$O$22,IF(MONTH(B1586)=12,'General Calculation'!$P$22,""))))))))))))</f>
        <v>5.5888000000000009</v>
      </c>
      <c r="E1586" t="str">
        <f>IF(C1586="Initial Stage",'Calculation Sheet Crop 1'!$M$6,IF(C1586="Crop Development Phase",'Calculation Sheet Crop 1'!$M$7,IF(C1586="Mid Season",'Calculation Sheet Crop 1'!$M$8,IF(C1586="Late Season Stage",'Calculation Sheet Crop 1'!$M$9,""))))</f>
        <v/>
      </c>
      <c r="F1586">
        <f t="shared" si="313"/>
        <v>0</v>
      </c>
      <c r="P1586">
        <f t="shared" si="314"/>
        <v>0</v>
      </c>
      <c r="Q1586">
        <f t="shared" si="315"/>
        <v>0</v>
      </c>
      <c r="R1586">
        <f t="shared" si="316"/>
        <v>0</v>
      </c>
      <c r="S1586">
        <f t="shared" si="317"/>
        <v>0</v>
      </c>
      <c r="T1586">
        <f t="shared" si="318"/>
        <v>0</v>
      </c>
      <c r="U1586">
        <f t="shared" si="319"/>
        <v>0</v>
      </c>
      <c r="V1586">
        <f t="shared" si="320"/>
        <v>0</v>
      </c>
      <c r="W1586">
        <f t="shared" si="321"/>
        <v>0</v>
      </c>
      <c r="X1586">
        <f t="shared" si="322"/>
        <v>0</v>
      </c>
      <c r="Y1586">
        <f t="shared" si="323"/>
        <v>0</v>
      </c>
      <c r="Z1586">
        <f t="shared" si="324"/>
        <v>0</v>
      </c>
      <c r="AA1586">
        <f t="shared" si="325"/>
        <v>0</v>
      </c>
    </row>
    <row r="1587" spans="2:27">
      <c r="B1587" s="3">
        <v>44316</v>
      </c>
      <c r="C1587" t="str">
        <f>IF(AND(B1587&gt;='Calculation Sheet Crop 1'!$K$6,B1587&lt;='Calculation Sheet Crop 1'!$L$6),"Initial Stage",IF(AND(B1587+1&gt;'Calculation Sheet Crop 1'!$K$7,B1587&lt;='Calculation Sheet Crop 1'!$L$7),"Crop Development Phase",IF(AND(B1587+1&gt;'Calculation Sheet Crop 1'!$K$8,B1587&lt;'Calculation Sheet Crop 1'!$L$8+1),"Mid Season",IF(AND(B1587+1&gt;'Calculation Sheet Crop 1'!$K$9,B1587-1&lt;'Calculation Sheet Crop 1'!$L$9),"Late Season Stage",""))))</f>
        <v/>
      </c>
      <c r="D1587">
        <f>IF(MONTH(B1587)=1,'General Calculation'!$E$22,IF(MONTH(B1587)=2,'General Calculation'!$F$22,IF(MONTH(B1587)=3,'General Calculation'!$G$22,IF(MONTH(B1587)=4,'General Calculation'!$H$22,IF(MONTH(B1587)=5,'General Calculation'!$I$22,IF(MONTH(B1587)=6,'General Calculation'!$J$22,IF(MONTH(B1587)=7,'General Calculation'!$K$22,IF(MONTH(B1587)=8,'General Calculation'!$L$22,IF(MONTH(B1587)=9,'General Calculation'!$M$22,IF(MONTH(B1587)=10,'General Calculation'!$N$22,IF(MONTH(B1587)=11,'General Calculation'!$O$22,IF(MONTH(B1587)=12,'General Calculation'!$P$22,""))))))))))))</f>
        <v>5.5888000000000009</v>
      </c>
      <c r="E1587" t="str">
        <f>IF(C1587="Initial Stage",'Calculation Sheet Crop 1'!$M$6,IF(C1587="Crop Development Phase",'Calculation Sheet Crop 1'!$M$7,IF(C1587="Mid Season",'Calculation Sheet Crop 1'!$M$8,IF(C1587="Late Season Stage",'Calculation Sheet Crop 1'!$M$9,""))))</f>
        <v/>
      </c>
      <c r="F1587">
        <f t="shared" si="313"/>
        <v>0</v>
      </c>
      <c r="P1587">
        <f t="shared" si="314"/>
        <v>0</v>
      </c>
      <c r="Q1587">
        <f t="shared" si="315"/>
        <v>0</v>
      </c>
      <c r="R1587">
        <f t="shared" si="316"/>
        <v>0</v>
      </c>
      <c r="S1587">
        <f t="shared" si="317"/>
        <v>0</v>
      </c>
      <c r="T1587">
        <f t="shared" si="318"/>
        <v>0</v>
      </c>
      <c r="U1587">
        <f t="shared" si="319"/>
        <v>0</v>
      </c>
      <c r="V1587">
        <f t="shared" si="320"/>
        <v>0</v>
      </c>
      <c r="W1587">
        <f t="shared" si="321"/>
        <v>0</v>
      </c>
      <c r="X1587">
        <f t="shared" si="322"/>
        <v>0</v>
      </c>
      <c r="Y1587">
        <f t="shared" si="323"/>
        <v>0</v>
      </c>
      <c r="Z1587">
        <f t="shared" si="324"/>
        <v>0</v>
      </c>
      <c r="AA1587">
        <f t="shared" si="325"/>
        <v>0</v>
      </c>
    </row>
    <row r="1588" spans="2:27">
      <c r="B1588" s="3">
        <v>44317</v>
      </c>
      <c r="C1588" t="str">
        <f>IF(AND(B1588&gt;='Calculation Sheet Crop 1'!$K$6,B1588&lt;='Calculation Sheet Crop 1'!$L$6),"Initial Stage",IF(AND(B1588+1&gt;'Calculation Sheet Crop 1'!$K$7,B1588&lt;='Calculation Sheet Crop 1'!$L$7),"Crop Development Phase",IF(AND(B1588+1&gt;'Calculation Sheet Crop 1'!$K$8,B1588&lt;'Calculation Sheet Crop 1'!$L$8+1),"Mid Season",IF(AND(B1588+1&gt;'Calculation Sheet Crop 1'!$K$9,B1588-1&lt;'Calculation Sheet Crop 1'!$L$9),"Late Season Stage",""))))</f>
        <v/>
      </c>
      <c r="D1588">
        <f>IF(MONTH(B1588)=1,'General Calculation'!$E$22,IF(MONTH(B1588)=2,'General Calculation'!$F$22,IF(MONTH(B1588)=3,'General Calculation'!$G$22,IF(MONTH(B1588)=4,'General Calculation'!$H$22,IF(MONTH(B1588)=5,'General Calculation'!$I$22,IF(MONTH(B1588)=6,'General Calculation'!$J$22,IF(MONTH(B1588)=7,'General Calculation'!$K$22,IF(MONTH(B1588)=8,'General Calculation'!$L$22,IF(MONTH(B1588)=9,'General Calculation'!$M$22,IF(MONTH(B1588)=10,'General Calculation'!$N$22,IF(MONTH(B1588)=11,'General Calculation'!$O$22,IF(MONTH(B1588)=12,'General Calculation'!$P$22,""))))))))))))</f>
        <v>5.4600000000000009</v>
      </c>
      <c r="E1588" t="str">
        <f>IF(C1588="Initial Stage",'Calculation Sheet Crop 1'!$M$6,IF(C1588="Crop Development Phase",'Calculation Sheet Crop 1'!$M$7,IF(C1588="Mid Season",'Calculation Sheet Crop 1'!$M$8,IF(C1588="Late Season Stage",'Calculation Sheet Crop 1'!$M$9,""))))</f>
        <v/>
      </c>
      <c r="F1588">
        <f t="shared" si="313"/>
        <v>0</v>
      </c>
      <c r="P1588">
        <f t="shared" si="314"/>
        <v>0</v>
      </c>
      <c r="Q1588">
        <f t="shared" si="315"/>
        <v>0</v>
      </c>
      <c r="R1588">
        <f t="shared" si="316"/>
        <v>0</v>
      </c>
      <c r="S1588">
        <f t="shared" si="317"/>
        <v>0</v>
      </c>
      <c r="T1588">
        <f t="shared" si="318"/>
        <v>0</v>
      </c>
      <c r="U1588">
        <f t="shared" si="319"/>
        <v>0</v>
      </c>
      <c r="V1588">
        <f t="shared" si="320"/>
        <v>0</v>
      </c>
      <c r="W1588">
        <f t="shared" si="321"/>
        <v>0</v>
      </c>
      <c r="X1588">
        <f t="shared" si="322"/>
        <v>0</v>
      </c>
      <c r="Y1588">
        <f t="shared" si="323"/>
        <v>0</v>
      </c>
      <c r="Z1588">
        <f t="shared" si="324"/>
        <v>0</v>
      </c>
      <c r="AA1588">
        <f t="shared" si="325"/>
        <v>0</v>
      </c>
    </row>
    <row r="1589" spans="2:27">
      <c r="B1589" s="3">
        <v>44318</v>
      </c>
      <c r="C1589" t="str">
        <f>IF(AND(B1589&gt;='Calculation Sheet Crop 1'!$K$6,B1589&lt;='Calculation Sheet Crop 1'!$L$6),"Initial Stage",IF(AND(B1589+1&gt;'Calculation Sheet Crop 1'!$K$7,B1589&lt;='Calculation Sheet Crop 1'!$L$7),"Crop Development Phase",IF(AND(B1589+1&gt;'Calculation Sheet Crop 1'!$K$8,B1589&lt;'Calculation Sheet Crop 1'!$L$8+1),"Mid Season",IF(AND(B1589+1&gt;'Calculation Sheet Crop 1'!$K$9,B1589-1&lt;'Calculation Sheet Crop 1'!$L$9),"Late Season Stage",""))))</f>
        <v/>
      </c>
      <c r="D1589">
        <f>IF(MONTH(B1589)=1,'General Calculation'!$E$22,IF(MONTH(B1589)=2,'General Calculation'!$F$22,IF(MONTH(B1589)=3,'General Calculation'!$G$22,IF(MONTH(B1589)=4,'General Calculation'!$H$22,IF(MONTH(B1589)=5,'General Calculation'!$I$22,IF(MONTH(B1589)=6,'General Calculation'!$J$22,IF(MONTH(B1589)=7,'General Calculation'!$K$22,IF(MONTH(B1589)=8,'General Calculation'!$L$22,IF(MONTH(B1589)=9,'General Calculation'!$M$22,IF(MONTH(B1589)=10,'General Calculation'!$N$22,IF(MONTH(B1589)=11,'General Calculation'!$O$22,IF(MONTH(B1589)=12,'General Calculation'!$P$22,""))))))))))))</f>
        <v>5.4600000000000009</v>
      </c>
      <c r="E1589" t="str">
        <f>IF(C1589="Initial Stage",'Calculation Sheet Crop 1'!$M$6,IF(C1589="Crop Development Phase",'Calculation Sheet Crop 1'!$M$7,IF(C1589="Mid Season",'Calculation Sheet Crop 1'!$M$8,IF(C1589="Late Season Stage",'Calculation Sheet Crop 1'!$M$9,""))))</f>
        <v/>
      </c>
      <c r="F1589">
        <f t="shared" si="313"/>
        <v>0</v>
      </c>
      <c r="P1589">
        <f t="shared" si="314"/>
        <v>0</v>
      </c>
      <c r="Q1589">
        <f t="shared" si="315"/>
        <v>0</v>
      </c>
      <c r="R1589">
        <f t="shared" si="316"/>
        <v>0</v>
      </c>
      <c r="S1589">
        <f t="shared" si="317"/>
        <v>0</v>
      </c>
      <c r="T1589">
        <f t="shared" si="318"/>
        <v>0</v>
      </c>
      <c r="U1589">
        <f t="shared" si="319"/>
        <v>0</v>
      </c>
      <c r="V1589">
        <f t="shared" si="320"/>
        <v>0</v>
      </c>
      <c r="W1589">
        <f t="shared" si="321"/>
        <v>0</v>
      </c>
      <c r="X1589">
        <f t="shared" si="322"/>
        <v>0</v>
      </c>
      <c r="Y1589">
        <f t="shared" si="323"/>
        <v>0</v>
      </c>
      <c r="Z1589">
        <f t="shared" si="324"/>
        <v>0</v>
      </c>
      <c r="AA1589">
        <f t="shared" si="325"/>
        <v>0</v>
      </c>
    </row>
    <row r="1590" spans="2:27">
      <c r="B1590" s="3">
        <v>44319</v>
      </c>
      <c r="C1590" t="str">
        <f>IF(AND(B1590&gt;='Calculation Sheet Crop 1'!$K$6,B1590&lt;='Calculation Sheet Crop 1'!$L$6),"Initial Stage",IF(AND(B1590+1&gt;'Calculation Sheet Crop 1'!$K$7,B1590&lt;='Calculation Sheet Crop 1'!$L$7),"Crop Development Phase",IF(AND(B1590+1&gt;'Calculation Sheet Crop 1'!$K$8,B1590&lt;'Calculation Sheet Crop 1'!$L$8+1),"Mid Season",IF(AND(B1590+1&gt;'Calculation Sheet Crop 1'!$K$9,B1590-1&lt;'Calculation Sheet Crop 1'!$L$9),"Late Season Stage",""))))</f>
        <v/>
      </c>
      <c r="D1590">
        <f>IF(MONTH(B1590)=1,'General Calculation'!$E$22,IF(MONTH(B1590)=2,'General Calculation'!$F$22,IF(MONTH(B1590)=3,'General Calculation'!$G$22,IF(MONTH(B1590)=4,'General Calculation'!$H$22,IF(MONTH(B1590)=5,'General Calculation'!$I$22,IF(MONTH(B1590)=6,'General Calculation'!$J$22,IF(MONTH(B1590)=7,'General Calculation'!$K$22,IF(MONTH(B1590)=8,'General Calculation'!$L$22,IF(MONTH(B1590)=9,'General Calculation'!$M$22,IF(MONTH(B1590)=10,'General Calculation'!$N$22,IF(MONTH(B1590)=11,'General Calculation'!$O$22,IF(MONTH(B1590)=12,'General Calculation'!$P$22,""))))))))))))</f>
        <v>5.4600000000000009</v>
      </c>
      <c r="E1590" t="str">
        <f>IF(C1590="Initial Stage",'Calculation Sheet Crop 1'!$M$6,IF(C1590="Crop Development Phase",'Calculation Sheet Crop 1'!$M$7,IF(C1590="Mid Season",'Calculation Sheet Crop 1'!$M$8,IF(C1590="Late Season Stage",'Calculation Sheet Crop 1'!$M$9,""))))</f>
        <v/>
      </c>
      <c r="F1590">
        <f t="shared" si="313"/>
        <v>0</v>
      </c>
      <c r="P1590">
        <f t="shared" si="314"/>
        <v>0</v>
      </c>
      <c r="Q1590">
        <f t="shared" si="315"/>
        <v>0</v>
      </c>
      <c r="R1590">
        <f t="shared" si="316"/>
        <v>0</v>
      </c>
      <c r="S1590">
        <f t="shared" si="317"/>
        <v>0</v>
      </c>
      <c r="T1590">
        <f t="shared" si="318"/>
        <v>0</v>
      </c>
      <c r="U1590">
        <f t="shared" si="319"/>
        <v>0</v>
      </c>
      <c r="V1590">
        <f t="shared" si="320"/>
        <v>0</v>
      </c>
      <c r="W1590">
        <f t="shared" si="321"/>
        <v>0</v>
      </c>
      <c r="X1590">
        <f t="shared" si="322"/>
        <v>0</v>
      </c>
      <c r="Y1590">
        <f t="shared" si="323"/>
        <v>0</v>
      </c>
      <c r="Z1590">
        <f t="shared" si="324"/>
        <v>0</v>
      </c>
      <c r="AA1590">
        <f t="shared" si="325"/>
        <v>0</v>
      </c>
    </row>
    <row r="1591" spans="2:27">
      <c r="B1591" s="3">
        <v>44320</v>
      </c>
      <c r="C1591" t="str">
        <f>IF(AND(B1591&gt;='Calculation Sheet Crop 1'!$K$6,B1591&lt;='Calculation Sheet Crop 1'!$L$6),"Initial Stage",IF(AND(B1591+1&gt;'Calculation Sheet Crop 1'!$K$7,B1591&lt;='Calculation Sheet Crop 1'!$L$7),"Crop Development Phase",IF(AND(B1591+1&gt;'Calculation Sheet Crop 1'!$K$8,B1591&lt;'Calculation Sheet Crop 1'!$L$8+1),"Mid Season",IF(AND(B1591+1&gt;'Calculation Sheet Crop 1'!$K$9,B1591-1&lt;'Calculation Sheet Crop 1'!$L$9),"Late Season Stage",""))))</f>
        <v/>
      </c>
      <c r="D1591">
        <f>IF(MONTH(B1591)=1,'General Calculation'!$E$22,IF(MONTH(B1591)=2,'General Calculation'!$F$22,IF(MONTH(B1591)=3,'General Calculation'!$G$22,IF(MONTH(B1591)=4,'General Calculation'!$H$22,IF(MONTH(B1591)=5,'General Calculation'!$I$22,IF(MONTH(B1591)=6,'General Calculation'!$J$22,IF(MONTH(B1591)=7,'General Calculation'!$K$22,IF(MONTH(B1591)=8,'General Calculation'!$L$22,IF(MONTH(B1591)=9,'General Calculation'!$M$22,IF(MONTH(B1591)=10,'General Calculation'!$N$22,IF(MONTH(B1591)=11,'General Calculation'!$O$22,IF(MONTH(B1591)=12,'General Calculation'!$P$22,""))))))))))))</f>
        <v>5.4600000000000009</v>
      </c>
      <c r="E1591" t="str">
        <f>IF(C1591="Initial Stage",'Calculation Sheet Crop 1'!$M$6,IF(C1591="Crop Development Phase",'Calculation Sheet Crop 1'!$M$7,IF(C1591="Mid Season",'Calculation Sheet Crop 1'!$M$8,IF(C1591="Late Season Stage",'Calculation Sheet Crop 1'!$M$9,""))))</f>
        <v/>
      </c>
      <c r="F1591">
        <f t="shared" si="313"/>
        <v>0</v>
      </c>
      <c r="P1591">
        <f t="shared" si="314"/>
        <v>0</v>
      </c>
      <c r="Q1591">
        <f t="shared" si="315"/>
        <v>0</v>
      </c>
      <c r="R1591">
        <f t="shared" si="316"/>
        <v>0</v>
      </c>
      <c r="S1591">
        <f t="shared" si="317"/>
        <v>0</v>
      </c>
      <c r="T1591">
        <f t="shared" si="318"/>
        <v>0</v>
      </c>
      <c r="U1591">
        <f t="shared" si="319"/>
        <v>0</v>
      </c>
      <c r="V1591">
        <f t="shared" si="320"/>
        <v>0</v>
      </c>
      <c r="W1591">
        <f t="shared" si="321"/>
        <v>0</v>
      </c>
      <c r="X1591">
        <f t="shared" si="322"/>
        <v>0</v>
      </c>
      <c r="Y1591">
        <f t="shared" si="323"/>
        <v>0</v>
      </c>
      <c r="Z1591">
        <f t="shared" si="324"/>
        <v>0</v>
      </c>
      <c r="AA1591">
        <f t="shared" si="325"/>
        <v>0</v>
      </c>
    </row>
    <row r="1592" spans="2:27">
      <c r="B1592" s="3">
        <v>44321</v>
      </c>
      <c r="C1592" t="str">
        <f>IF(AND(B1592&gt;='Calculation Sheet Crop 1'!$K$6,B1592&lt;='Calculation Sheet Crop 1'!$L$6),"Initial Stage",IF(AND(B1592+1&gt;'Calculation Sheet Crop 1'!$K$7,B1592&lt;='Calculation Sheet Crop 1'!$L$7),"Crop Development Phase",IF(AND(B1592+1&gt;'Calculation Sheet Crop 1'!$K$8,B1592&lt;'Calculation Sheet Crop 1'!$L$8+1),"Mid Season",IF(AND(B1592+1&gt;'Calculation Sheet Crop 1'!$K$9,B1592-1&lt;'Calculation Sheet Crop 1'!$L$9),"Late Season Stage",""))))</f>
        <v/>
      </c>
      <c r="D1592">
        <f>IF(MONTH(B1592)=1,'General Calculation'!$E$22,IF(MONTH(B1592)=2,'General Calculation'!$F$22,IF(MONTH(B1592)=3,'General Calculation'!$G$22,IF(MONTH(B1592)=4,'General Calculation'!$H$22,IF(MONTH(B1592)=5,'General Calculation'!$I$22,IF(MONTH(B1592)=6,'General Calculation'!$J$22,IF(MONTH(B1592)=7,'General Calculation'!$K$22,IF(MONTH(B1592)=8,'General Calculation'!$L$22,IF(MONTH(B1592)=9,'General Calculation'!$M$22,IF(MONTH(B1592)=10,'General Calculation'!$N$22,IF(MONTH(B1592)=11,'General Calculation'!$O$22,IF(MONTH(B1592)=12,'General Calculation'!$P$22,""))))))))))))</f>
        <v>5.4600000000000009</v>
      </c>
      <c r="E1592" t="str">
        <f>IF(C1592="Initial Stage",'Calculation Sheet Crop 1'!$M$6,IF(C1592="Crop Development Phase",'Calculation Sheet Crop 1'!$M$7,IF(C1592="Mid Season",'Calculation Sheet Crop 1'!$M$8,IF(C1592="Late Season Stage",'Calculation Sheet Crop 1'!$M$9,""))))</f>
        <v/>
      </c>
      <c r="F1592">
        <f t="shared" si="313"/>
        <v>0</v>
      </c>
      <c r="P1592">
        <f t="shared" si="314"/>
        <v>0</v>
      </c>
      <c r="Q1592">
        <f t="shared" si="315"/>
        <v>0</v>
      </c>
      <c r="R1592">
        <f t="shared" si="316"/>
        <v>0</v>
      </c>
      <c r="S1592">
        <f t="shared" si="317"/>
        <v>0</v>
      </c>
      <c r="T1592">
        <f t="shared" si="318"/>
        <v>0</v>
      </c>
      <c r="U1592">
        <f t="shared" si="319"/>
        <v>0</v>
      </c>
      <c r="V1592">
        <f t="shared" si="320"/>
        <v>0</v>
      </c>
      <c r="W1592">
        <f t="shared" si="321"/>
        <v>0</v>
      </c>
      <c r="X1592">
        <f t="shared" si="322"/>
        <v>0</v>
      </c>
      <c r="Y1592">
        <f t="shared" si="323"/>
        <v>0</v>
      </c>
      <c r="Z1592">
        <f t="shared" si="324"/>
        <v>0</v>
      </c>
      <c r="AA1592">
        <f t="shared" si="325"/>
        <v>0</v>
      </c>
    </row>
    <row r="1593" spans="2:27">
      <c r="B1593" s="3">
        <v>44322</v>
      </c>
      <c r="C1593" t="str">
        <f>IF(AND(B1593&gt;='Calculation Sheet Crop 1'!$K$6,B1593&lt;='Calculation Sheet Crop 1'!$L$6),"Initial Stage",IF(AND(B1593+1&gt;'Calculation Sheet Crop 1'!$K$7,B1593&lt;='Calculation Sheet Crop 1'!$L$7),"Crop Development Phase",IF(AND(B1593+1&gt;'Calculation Sheet Crop 1'!$K$8,B1593&lt;'Calculation Sheet Crop 1'!$L$8+1),"Mid Season",IF(AND(B1593+1&gt;'Calculation Sheet Crop 1'!$K$9,B1593-1&lt;'Calculation Sheet Crop 1'!$L$9),"Late Season Stage",""))))</f>
        <v/>
      </c>
      <c r="D1593">
        <f>IF(MONTH(B1593)=1,'General Calculation'!$E$22,IF(MONTH(B1593)=2,'General Calculation'!$F$22,IF(MONTH(B1593)=3,'General Calculation'!$G$22,IF(MONTH(B1593)=4,'General Calculation'!$H$22,IF(MONTH(B1593)=5,'General Calculation'!$I$22,IF(MONTH(B1593)=6,'General Calculation'!$J$22,IF(MONTH(B1593)=7,'General Calculation'!$K$22,IF(MONTH(B1593)=8,'General Calculation'!$L$22,IF(MONTH(B1593)=9,'General Calculation'!$M$22,IF(MONTH(B1593)=10,'General Calculation'!$N$22,IF(MONTH(B1593)=11,'General Calculation'!$O$22,IF(MONTH(B1593)=12,'General Calculation'!$P$22,""))))))))))))</f>
        <v>5.4600000000000009</v>
      </c>
      <c r="E1593" t="str">
        <f>IF(C1593="Initial Stage",'Calculation Sheet Crop 1'!$M$6,IF(C1593="Crop Development Phase",'Calculation Sheet Crop 1'!$M$7,IF(C1593="Mid Season",'Calculation Sheet Crop 1'!$M$8,IF(C1593="Late Season Stage",'Calculation Sheet Crop 1'!$M$9,""))))</f>
        <v/>
      </c>
      <c r="F1593">
        <f t="shared" si="313"/>
        <v>0</v>
      </c>
      <c r="P1593">
        <f t="shared" si="314"/>
        <v>0</v>
      </c>
      <c r="Q1593">
        <f t="shared" si="315"/>
        <v>0</v>
      </c>
      <c r="R1593">
        <f t="shared" si="316"/>
        <v>0</v>
      </c>
      <c r="S1593">
        <f t="shared" si="317"/>
        <v>0</v>
      </c>
      <c r="T1593">
        <f t="shared" si="318"/>
        <v>0</v>
      </c>
      <c r="U1593">
        <f t="shared" si="319"/>
        <v>0</v>
      </c>
      <c r="V1593">
        <f t="shared" si="320"/>
        <v>0</v>
      </c>
      <c r="W1593">
        <f t="shared" si="321"/>
        <v>0</v>
      </c>
      <c r="X1593">
        <f t="shared" si="322"/>
        <v>0</v>
      </c>
      <c r="Y1593">
        <f t="shared" si="323"/>
        <v>0</v>
      </c>
      <c r="Z1593">
        <f t="shared" si="324"/>
        <v>0</v>
      </c>
      <c r="AA1593">
        <f t="shared" si="325"/>
        <v>0</v>
      </c>
    </row>
    <row r="1594" spans="2:27">
      <c r="B1594" s="3">
        <v>44323</v>
      </c>
      <c r="C1594" t="str">
        <f>IF(AND(B1594&gt;='Calculation Sheet Crop 1'!$K$6,B1594&lt;='Calculation Sheet Crop 1'!$L$6),"Initial Stage",IF(AND(B1594+1&gt;'Calculation Sheet Crop 1'!$K$7,B1594&lt;='Calculation Sheet Crop 1'!$L$7),"Crop Development Phase",IF(AND(B1594+1&gt;'Calculation Sheet Crop 1'!$K$8,B1594&lt;'Calculation Sheet Crop 1'!$L$8+1),"Mid Season",IF(AND(B1594+1&gt;'Calculation Sheet Crop 1'!$K$9,B1594-1&lt;'Calculation Sheet Crop 1'!$L$9),"Late Season Stage",""))))</f>
        <v/>
      </c>
      <c r="D1594">
        <f>IF(MONTH(B1594)=1,'General Calculation'!$E$22,IF(MONTH(B1594)=2,'General Calculation'!$F$22,IF(MONTH(B1594)=3,'General Calculation'!$G$22,IF(MONTH(B1594)=4,'General Calculation'!$H$22,IF(MONTH(B1594)=5,'General Calculation'!$I$22,IF(MONTH(B1594)=6,'General Calculation'!$J$22,IF(MONTH(B1594)=7,'General Calculation'!$K$22,IF(MONTH(B1594)=8,'General Calculation'!$L$22,IF(MONTH(B1594)=9,'General Calculation'!$M$22,IF(MONTH(B1594)=10,'General Calculation'!$N$22,IF(MONTH(B1594)=11,'General Calculation'!$O$22,IF(MONTH(B1594)=12,'General Calculation'!$P$22,""))))))))))))</f>
        <v>5.4600000000000009</v>
      </c>
      <c r="E1594" t="str">
        <f>IF(C1594="Initial Stage",'Calculation Sheet Crop 1'!$M$6,IF(C1594="Crop Development Phase",'Calculation Sheet Crop 1'!$M$7,IF(C1594="Mid Season",'Calculation Sheet Crop 1'!$M$8,IF(C1594="Late Season Stage",'Calculation Sheet Crop 1'!$M$9,""))))</f>
        <v/>
      </c>
      <c r="F1594">
        <f t="shared" si="313"/>
        <v>0</v>
      </c>
      <c r="P1594">
        <f t="shared" si="314"/>
        <v>0</v>
      </c>
      <c r="Q1594">
        <f t="shared" si="315"/>
        <v>0</v>
      </c>
      <c r="R1594">
        <f t="shared" si="316"/>
        <v>0</v>
      </c>
      <c r="S1594">
        <f t="shared" si="317"/>
        <v>0</v>
      </c>
      <c r="T1594">
        <f t="shared" si="318"/>
        <v>0</v>
      </c>
      <c r="U1594">
        <f t="shared" si="319"/>
        <v>0</v>
      </c>
      <c r="V1594">
        <f t="shared" si="320"/>
        <v>0</v>
      </c>
      <c r="W1594">
        <f t="shared" si="321"/>
        <v>0</v>
      </c>
      <c r="X1594">
        <f t="shared" si="322"/>
        <v>0</v>
      </c>
      <c r="Y1594">
        <f t="shared" si="323"/>
        <v>0</v>
      </c>
      <c r="Z1594">
        <f t="shared" si="324"/>
        <v>0</v>
      </c>
      <c r="AA1594">
        <f t="shared" si="325"/>
        <v>0</v>
      </c>
    </row>
    <row r="1595" spans="2:27">
      <c r="B1595" s="3">
        <v>44324</v>
      </c>
      <c r="C1595" t="str">
        <f>IF(AND(B1595&gt;='Calculation Sheet Crop 1'!$K$6,B1595&lt;='Calculation Sheet Crop 1'!$L$6),"Initial Stage",IF(AND(B1595+1&gt;'Calculation Sheet Crop 1'!$K$7,B1595&lt;='Calculation Sheet Crop 1'!$L$7),"Crop Development Phase",IF(AND(B1595+1&gt;'Calculation Sheet Crop 1'!$K$8,B1595&lt;'Calculation Sheet Crop 1'!$L$8+1),"Mid Season",IF(AND(B1595+1&gt;'Calculation Sheet Crop 1'!$K$9,B1595-1&lt;'Calculation Sheet Crop 1'!$L$9),"Late Season Stage",""))))</f>
        <v/>
      </c>
      <c r="D1595">
        <f>IF(MONTH(B1595)=1,'General Calculation'!$E$22,IF(MONTH(B1595)=2,'General Calculation'!$F$22,IF(MONTH(B1595)=3,'General Calculation'!$G$22,IF(MONTH(B1595)=4,'General Calculation'!$H$22,IF(MONTH(B1595)=5,'General Calculation'!$I$22,IF(MONTH(B1595)=6,'General Calculation'!$J$22,IF(MONTH(B1595)=7,'General Calculation'!$K$22,IF(MONTH(B1595)=8,'General Calculation'!$L$22,IF(MONTH(B1595)=9,'General Calculation'!$M$22,IF(MONTH(B1595)=10,'General Calculation'!$N$22,IF(MONTH(B1595)=11,'General Calculation'!$O$22,IF(MONTH(B1595)=12,'General Calculation'!$P$22,""))))))))))))</f>
        <v>5.4600000000000009</v>
      </c>
      <c r="E1595" t="str">
        <f>IF(C1595="Initial Stage",'Calculation Sheet Crop 1'!$M$6,IF(C1595="Crop Development Phase",'Calculation Sheet Crop 1'!$M$7,IF(C1595="Mid Season",'Calculation Sheet Crop 1'!$M$8,IF(C1595="Late Season Stage",'Calculation Sheet Crop 1'!$M$9,""))))</f>
        <v/>
      </c>
      <c r="F1595">
        <f t="shared" si="313"/>
        <v>0</v>
      </c>
      <c r="P1595">
        <f t="shared" si="314"/>
        <v>0</v>
      </c>
      <c r="Q1595">
        <f t="shared" si="315"/>
        <v>0</v>
      </c>
      <c r="R1595">
        <f t="shared" si="316"/>
        <v>0</v>
      </c>
      <c r="S1595">
        <f t="shared" si="317"/>
        <v>0</v>
      </c>
      <c r="T1595">
        <f t="shared" si="318"/>
        <v>0</v>
      </c>
      <c r="U1595">
        <f t="shared" si="319"/>
        <v>0</v>
      </c>
      <c r="V1595">
        <f t="shared" si="320"/>
        <v>0</v>
      </c>
      <c r="W1595">
        <f t="shared" si="321"/>
        <v>0</v>
      </c>
      <c r="X1595">
        <f t="shared" si="322"/>
        <v>0</v>
      </c>
      <c r="Y1595">
        <f t="shared" si="323"/>
        <v>0</v>
      </c>
      <c r="Z1595">
        <f t="shared" si="324"/>
        <v>0</v>
      </c>
      <c r="AA1595">
        <f t="shared" si="325"/>
        <v>0</v>
      </c>
    </row>
    <row r="1596" spans="2:27">
      <c r="B1596" s="3">
        <v>44325</v>
      </c>
      <c r="C1596" t="str">
        <f>IF(AND(B1596&gt;='Calculation Sheet Crop 1'!$K$6,B1596&lt;='Calculation Sheet Crop 1'!$L$6),"Initial Stage",IF(AND(B1596+1&gt;'Calculation Sheet Crop 1'!$K$7,B1596&lt;='Calculation Sheet Crop 1'!$L$7),"Crop Development Phase",IF(AND(B1596+1&gt;'Calculation Sheet Crop 1'!$K$8,B1596&lt;'Calculation Sheet Crop 1'!$L$8+1),"Mid Season",IF(AND(B1596+1&gt;'Calculation Sheet Crop 1'!$K$9,B1596-1&lt;'Calculation Sheet Crop 1'!$L$9),"Late Season Stage",""))))</f>
        <v/>
      </c>
      <c r="D1596">
        <f>IF(MONTH(B1596)=1,'General Calculation'!$E$22,IF(MONTH(B1596)=2,'General Calculation'!$F$22,IF(MONTH(B1596)=3,'General Calculation'!$G$22,IF(MONTH(B1596)=4,'General Calculation'!$H$22,IF(MONTH(B1596)=5,'General Calculation'!$I$22,IF(MONTH(B1596)=6,'General Calculation'!$J$22,IF(MONTH(B1596)=7,'General Calculation'!$K$22,IF(MONTH(B1596)=8,'General Calculation'!$L$22,IF(MONTH(B1596)=9,'General Calculation'!$M$22,IF(MONTH(B1596)=10,'General Calculation'!$N$22,IF(MONTH(B1596)=11,'General Calculation'!$O$22,IF(MONTH(B1596)=12,'General Calculation'!$P$22,""))))))))))))</f>
        <v>5.4600000000000009</v>
      </c>
      <c r="E1596" t="str">
        <f>IF(C1596="Initial Stage",'Calculation Sheet Crop 1'!$M$6,IF(C1596="Crop Development Phase",'Calculation Sheet Crop 1'!$M$7,IF(C1596="Mid Season",'Calculation Sheet Crop 1'!$M$8,IF(C1596="Late Season Stage",'Calculation Sheet Crop 1'!$M$9,""))))</f>
        <v/>
      </c>
      <c r="F1596">
        <f t="shared" si="313"/>
        <v>0</v>
      </c>
      <c r="P1596">
        <f t="shared" si="314"/>
        <v>0</v>
      </c>
      <c r="Q1596">
        <f t="shared" si="315"/>
        <v>0</v>
      </c>
      <c r="R1596">
        <f t="shared" si="316"/>
        <v>0</v>
      </c>
      <c r="S1596">
        <f t="shared" si="317"/>
        <v>0</v>
      </c>
      <c r="T1596">
        <f t="shared" si="318"/>
        <v>0</v>
      </c>
      <c r="U1596">
        <f t="shared" si="319"/>
        <v>0</v>
      </c>
      <c r="V1596">
        <f t="shared" si="320"/>
        <v>0</v>
      </c>
      <c r="W1596">
        <f t="shared" si="321"/>
        <v>0</v>
      </c>
      <c r="X1596">
        <f t="shared" si="322"/>
        <v>0</v>
      </c>
      <c r="Y1596">
        <f t="shared" si="323"/>
        <v>0</v>
      </c>
      <c r="Z1596">
        <f t="shared" si="324"/>
        <v>0</v>
      </c>
      <c r="AA1596">
        <f t="shared" si="325"/>
        <v>0</v>
      </c>
    </row>
    <row r="1597" spans="2:27">
      <c r="B1597" s="3">
        <v>44326</v>
      </c>
      <c r="C1597" t="str">
        <f>IF(AND(B1597&gt;='Calculation Sheet Crop 1'!$K$6,B1597&lt;='Calculation Sheet Crop 1'!$L$6),"Initial Stage",IF(AND(B1597+1&gt;'Calculation Sheet Crop 1'!$K$7,B1597&lt;='Calculation Sheet Crop 1'!$L$7),"Crop Development Phase",IF(AND(B1597+1&gt;'Calculation Sheet Crop 1'!$K$8,B1597&lt;'Calculation Sheet Crop 1'!$L$8+1),"Mid Season",IF(AND(B1597+1&gt;'Calculation Sheet Crop 1'!$K$9,B1597-1&lt;'Calculation Sheet Crop 1'!$L$9),"Late Season Stage",""))))</f>
        <v/>
      </c>
      <c r="D1597">
        <f>IF(MONTH(B1597)=1,'General Calculation'!$E$22,IF(MONTH(B1597)=2,'General Calculation'!$F$22,IF(MONTH(B1597)=3,'General Calculation'!$G$22,IF(MONTH(B1597)=4,'General Calculation'!$H$22,IF(MONTH(B1597)=5,'General Calculation'!$I$22,IF(MONTH(B1597)=6,'General Calculation'!$J$22,IF(MONTH(B1597)=7,'General Calculation'!$K$22,IF(MONTH(B1597)=8,'General Calculation'!$L$22,IF(MONTH(B1597)=9,'General Calculation'!$M$22,IF(MONTH(B1597)=10,'General Calculation'!$N$22,IF(MONTH(B1597)=11,'General Calculation'!$O$22,IF(MONTH(B1597)=12,'General Calculation'!$P$22,""))))))))))))</f>
        <v>5.4600000000000009</v>
      </c>
      <c r="E1597" t="str">
        <f>IF(C1597="Initial Stage",'Calculation Sheet Crop 1'!$M$6,IF(C1597="Crop Development Phase",'Calculation Sheet Crop 1'!$M$7,IF(C1597="Mid Season",'Calculation Sheet Crop 1'!$M$8,IF(C1597="Late Season Stage",'Calculation Sheet Crop 1'!$M$9,""))))</f>
        <v/>
      </c>
      <c r="F1597">
        <f t="shared" si="313"/>
        <v>0</v>
      </c>
      <c r="P1597">
        <f t="shared" si="314"/>
        <v>0</v>
      </c>
      <c r="Q1597">
        <f t="shared" si="315"/>
        <v>0</v>
      </c>
      <c r="R1597">
        <f t="shared" si="316"/>
        <v>0</v>
      </c>
      <c r="S1597">
        <f t="shared" si="317"/>
        <v>0</v>
      </c>
      <c r="T1597">
        <f t="shared" si="318"/>
        <v>0</v>
      </c>
      <c r="U1597">
        <f t="shared" si="319"/>
        <v>0</v>
      </c>
      <c r="V1597">
        <f t="shared" si="320"/>
        <v>0</v>
      </c>
      <c r="W1597">
        <f t="shared" si="321"/>
        <v>0</v>
      </c>
      <c r="X1597">
        <f t="shared" si="322"/>
        <v>0</v>
      </c>
      <c r="Y1597">
        <f t="shared" si="323"/>
        <v>0</v>
      </c>
      <c r="Z1597">
        <f t="shared" si="324"/>
        <v>0</v>
      </c>
      <c r="AA1597">
        <f t="shared" si="325"/>
        <v>0</v>
      </c>
    </row>
    <row r="1598" spans="2:27">
      <c r="B1598" s="3">
        <v>44327</v>
      </c>
      <c r="C1598" t="str">
        <f>IF(AND(B1598&gt;='Calculation Sheet Crop 1'!$K$6,B1598&lt;='Calculation Sheet Crop 1'!$L$6),"Initial Stage",IF(AND(B1598+1&gt;'Calculation Sheet Crop 1'!$K$7,B1598&lt;='Calculation Sheet Crop 1'!$L$7),"Crop Development Phase",IF(AND(B1598+1&gt;'Calculation Sheet Crop 1'!$K$8,B1598&lt;'Calculation Sheet Crop 1'!$L$8+1),"Mid Season",IF(AND(B1598+1&gt;'Calculation Sheet Crop 1'!$K$9,B1598-1&lt;'Calculation Sheet Crop 1'!$L$9),"Late Season Stage",""))))</f>
        <v/>
      </c>
      <c r="D1598">
        <f>IF(MONTH(B1598)=1,'General Calculation'!$E$22,IF(MONTH(B1598)=2,'General Calculation'!$F$22,IF(MONTH(B1598)=3,'General Calculation'!$G$22,IF(MONTH(B1598)=4,'General Calculation'!$H$22,IF(MONTH(B1598)=5,'General Calculation'!$I$22,IF(MONTH(B1598)=6,'General Calculation'!$J$22,IF(MONTH(B1598)=7,'General Calculation'!$K$22,IF(MONTH(B1598)=8,'General Calculation'!$L$22,IF(MONTH(B1598)=9,'General Calculation'!$M$22,IF(MONTH(B1598)=10,'General Calculation'!$N$22,IF(MONTH(B1598)=11,'General Calculation'!$O$22,IF(MONTH(B1598)=12,'General Calculation'!$P$22,""))))))))))))</f>
        <v>5.4600000000000009</v>
      </c>
      <c r="E1598" t="str">
        <f>IF(C1598="Initial Stage",'Calculation Sheet Crop 1'!$M$6,IF(C1598="Crop Development Phase",'Calculation Sheet Crop 1'!$M$7,IF(C1598="Mid Season",'Calculation Sheet Crop 1'!$M$8,IF(C1598="Late Season Stage",'Calculation Sheet Crop 1'!$M$9,""))))</f>
        <v/>
      </c>
      <c r="F1598">
        <f t="shared" si="313"/>
        <v>0</v>
      </c>
      <c r="P1598">
        <f t="shared" si="314"/>
        <v>0</v>
      </c>
      <c r="Q1598">
        <f t="shared" si="315"/>
        <v>0</v>
      </c>
      <c r="R1598">
        <f t="shared" si="316"/>
        <v>0</v>
      </c>
      <c r="S1598">
        <f t="shared" si="317"/>
        <v>0</v>
      </c>
      <c r="T1598">
        <f t="shared" si="318"/>
        <v>0</v>
      </c>
      <c r="U1598">
        <f t="shared" si="319"/>
        <v>0</v>
      </c>
      <c r="V1598">
        <f t="shared" si="320"/>
        <v>0</v>
      </c>
      <c r="W1598">
        <f t="shared" si="321"/>
        <v>0</v>
      </c>
      <c r="X1598">
        <f t="shared" si="322"/>
        <v>0</v>
      </c>
      <c r="Y1598">
        <f t="shared" si="323"/>
        <v>0</v>
      </c>
      <c r="Z1598">
        <f t="shared" si="324"/>
        <v>0</v>
      </c>
      <c r="AA1598">
        <f t="shared" si="325"/>
        <v>0</v>
      </c>
    </row>
    <row r="1599" spans="2:27">
      <c r="B1599" s="3">
        <v>44328</v>
      </c>
      <c r="C1599" t="str">
        <f>IF(AND(B1599&gt;='Calculation Sheet Crop 1'!$K$6,B1599&lt;='Calculation Sheet Crop 1'!$L$6),"Initial Stage",IF(AND(B1599+1&gt;'Calculation Sheet Crop 1'!$K$7,B1599&lt;='Calculation Sheet Crop 1'!$L$7),"Crop Development Phase",IF(AND(B1599+1&gt;'Calculation Sheet Crop 1'!$K$8,B1599&lt;'Calculation Sheet Crop 1'!$L$8+1),"Mid Season",IF(AND(B1599+1&gt;'Calculation Sheet Crop 1'!$K$9,B1599-1&lt;'Calculation Sheet Crop 1'!$L$9),"Late Season Stage",""))))</f>
        <v/>
      </c>
      <c r="D1599">
        <f>IF(MONTH(B1599)=1,'General Calculation'!$E$22,IF(MONTH(B1599)=2,'General Calculation'!$F$22,IF(MONTH(B1599)=3,'General Calculation'!$G$22,IF(MONTH(B1599)=4,'General Calculation'!$H$22,IF(MONTH(B1599)=5,'General Calculation'!$I$22,IF(MONTH(B1599)=6,'General Calculation'!$J$22,IF(MONTH(B1599)=7,'General Calculation'!$K$22,IF(MONTH(B1599)=8,'General Calculation'!$L$22,IF(MONTH(B1599)=9,'General Calculation'!$M$22,IF(MONTH(B1599)=10,'General Calculation'!$N$22,IF(MONTH(B1599)=11,'General Calculation'!$O$22,IF(MONTH(B1599)=12,'General Calculation'!$P$22,""))))))))))))</f>
        <v>5.4600000000000009</v>
      </c>
      <c r="E1599" t="str">
        <f>IF(C1599="Initial Stage",'Calculation Sheet Crop 1'!$M$6,IF(C1599="Crop Development Phase",'Calculation Sheet Crop 1'!$M$7,IF(C1599="Mid Season",'Calculation Sheet Crop 1'!$M$8,IF(C1599="Late Season Stage",'Calculation Sheet Crop 1'!$M$9,""))))</f>
        <v/>
      </c>
      <c r="F1599">
        <f t="shared" si="313"/>
        <v>0</v>
      </c>
      <c r="P1599">
        <f t="shared" si="314"/>
        <v>0</v>
      </c>
      <c r="Q1599">
        <f t="shared" si="315"/>
        <v>0</v>
      </c>
      <c r="R1599">
        <f t="shared" si="316"/>
        <v>0</v>
      </c>
      <c r="S1599">
        <f t="shared" si="317"/>
        <v>0</v>
      </c>
      <c r="T1599">
        <f t="shared" si="318"/>
        <v>0</v>
      </c>
      <c r="U1599">
        <f t="shared" si="319"/>
        <v>0</v>
      </c>
      <c r="V1599">
        <f t="shared" si="320"/>
        <v>0</v>
      </c>
      <c r="W1599">
        <f t="shared" si="321"/>
        <v>0</v>
      </c>
      <c r="X1599">
        <f t="shared" si="322"/>
        <v>0</v>
      </c>
      <c r="Y1599">
        <f t="shared" si="323"/>
        <v>0</v>
      </c>
      <c r="Z1599">
        <f t="shared" si="324"/>
        <v>0</v>
      </c>
      <c r="AA1599">
        <f t="shared" si="325"/>
        <v>0</v>
      </c>
    </row>
    <row r="1600" spans="2:27">
      <c r="B1600" s="3">
        <v>44329</v>
      </c>
      <c r="C1600" t="str">
        <f>IF(AND(B1600&gt;='Calculation Sheet Crop 1'!$K$6,B1600&lt;='Calculation Sheet Crop 1'!$L$6),"Initial Stage",IF(AND(B1600+1&gt;'Calculation Sheet Crop 1'!$K$7,B1600&lt;='Calculation Sheet Crop 1'!$L$7),"Crop Development Phase",IF(AND(B1600+1&gt;'Calculation Sheet Crop 1'!$K$8,B1600&lt;'Calculation Sheet Crop 1'!$L$8+1),"Mid Season",IF(AND(B1600+1&gt;'Calculation Sheet Crop 1'!$K$9,B1600-1&lt;'Calculation Sheet Crop 1'!$L$9),"Late Season Stage",""))))</f>
        <v/>
      </c>
      <c r="D1600">
        <f>IF(MONTH(B1600)=1,'General Calculation'!$E$22,IF(MONTH(B1600)=2,'General Calculation'!$F$22,IF(MONTH(B1600)=3,'General Calculation'!$G$22,IF(MONTH(B1600)=4,'General Calculation'!$H$22,IF(MONTH(B1600)=5,'General Calculation'!$I$22,IF(MONTH(B1600)=6,'General Calculation'!$J$22,IF(MONTH(B1600)=7,'General Calculation'!$K$22,IF(MONTH(B1600)=8,'General Calculation'!$L$22,IF(MONTH(B1600)=9,'General Calculation'!$M$22,IF(MONTH(B1600)=10,'General Calculation'!$N$22,IF(MONTH(B1600)=11,'General Calculation'!$O$22,IF(MONTH(B1600)=12,'General Calculation'!$P$22,""))))))))))))</f>
        <v>5.4600000000000009</v>
      </c>
      <c r="E1600" t="str">
        <f>IF(C1600="Initial Stage",'Calculation Sheet Crop 1'!$M$6,IF(C1600="Crop Development Phase",'Calculation Sheet Crop 1'!$M$7,IF(C1600="Mid Season",'Calculation Sheet Crop 1'!$M$8,IF(C1600="Late Season Stage",'Calculation Sheet Crop 1'!$M$9,""))))</f>
        <v/>
      </c>
      <c r="F1600">
        <f t="shared" si="313"/>
        <v>0</v>
      </c>
      <c r="P1600">
        <f t="shared" si="314"/>
        <v>0</v>
      </c>
      <c r="Q1600">
        <f t="shared" si="315"/>
        <v>0</v>
      </c>
      <c r="R1600">
        <f t="shared" si="316"/>
        <v>0</v>
      </c>
      <c r="S1600">
        <f t="shared" si="317"/>
        <v>0</v>
      </c>
      <c r="T1600">
        <f t="shared" si="318"/>
        <v>0</v>
      </c>
      <c r="U1600">
        <f t="shared" si="319"/>
        <v>0</v>
      </c>
      <c r="V1600">
        <f t="shared" si="320"/>
        <v>0</v>
      </c>
      <c r="W1600">
        <f t="shared" si="321"/>
        <v>0</v>
      </c>
      <c r="X1600">
        <f t="shared" si="322"/>
        <v>0</v>
      </c>
      <c r="Y1600">
        <f t="shared" si="323"/>
        <v>0</v>
      </c>
      <c r="Z1600">
        <f t="shared" si="324"/>
        <v>0</v>
      </c>
      <c r="AA1600">
        <f t="shared" si="325"/>
        <v>0</v>
      </c>
    </row>
    <row r="1601" spans="2:27">
      <c r="B1601" s="3">
        <v>44330</v>
      </c>
      <c r="C1601" t="str">
        <f>IF(AND(B1601&gt;='Calculation Sheet Crop 1'!$K$6,B1601&lt;='Calculation Sheet Crop 1'!$L$6),"Initial Stage",IF(AND(B1601+1&gt;'Calculation Sheet Crop 1'!$K$7,B1601&lt;='Calculation Sheet Crop 1'!$L$7),"Crop Development Phase",IF(AND(B1601+1&gt;'Calculation Sheet Crop 1'!$K$8,B1601&lt;'Calculation Sheet Crop 1'!$L$8+1),"Mid Season",IF(AND(B1601+1&gt;'Calculation Sheet Crop 1'!$K$9,B1601-1&lt;'Calculation Sheet Crop 1'!$L$9),"Late Season Stage",""))))</f>
        <v/>
      </c>
      <c r="D1601">
        <f>IF(MONTH(B1601)=1,'General Calculation'!$E$22,IF(MONTH(B1601)=2,'General Calculation'!$F$22,IF(MONTH(B1601)=3,'General Calculation'!$G$22,IF(MONTH(B1601)=4,'General Calculation'!$H$22,IF(MONTH(B1601)=5,'General Calculation'!$I$22,IF(MONTH(B1601)=6,'General Calculation'!$J$22,IF(MONTH(B1601)=7,'General Calculation'!$K$22,IF(MONTH(B1601)=8,'General Calculation'!$L$22,IF(MONTH(B1601)=9,'General Calculation'!$M$22,IF(MONTH(B1601)=10,'General Calculation'!$N$22,IF(MONTH(B1601)=11,'General Calculation'!$O$22,IF(MONTH(B1601)=12,'General Calculation'!$P$22,""))))))))))))</f>
        <v>5.4600000000000009</v>
      </c>
      <c r="E1601" t="str">
        <f>IF(C1601="Initial Stage",'Calculation Sheet Crop 1'!$M$6,IF(C1601="Crop Development Phase",'Calculation Sheet Crop 1'!$M$7,IF(C1601="Mid Season",'Calculation Sheet Crop 1'!$M$8,IF(C1601="Late Season Stage",'Calculation Sheet Crop 1'!$M$9,""))))</f>
        <v/>
      </c>
      <c r="F1601">
        <f t="shared" si="313"/>
        <v>0</v>
      </c>
      <c r="P1601">
        <f t="shared" si="314"/>
        <v>0</v>
      </c>
      <c r="Q1601">
        <f t="shared" si="315"/>
        <v>0</v>
      </c>
      <c r="R1601">
        <f t="shared" si="316"/>
        <v>0</v>
      </c>
      <c r="S1601">
        <f t="shared" si="317"/>
        <v>0</v>
      </c>
      <c r="T1601">
        <f t="shared" si="318"/>
        <v>0</v>
      </c>
      <c r="U1601">
        <f t="shared" si="319"/>
        <v>0</v>
      </c>
      <c r="V1601">
        <f t="shared" si="320"/>
        <v>0</v>
      </c>
      <c r="W1601">
        <f t="shared" si="321"/>
        <v>0</v>
      </c>
      <c r="X1601">
        <f t="shared" si="322"/>
        <v>0</v>
      </c>
      <c r="Y1601">
        <f t="shared" si="323"/>
        <v>0</v>
      </c>
      <c r="Z1601">
        <f t="shared" si="324"/>
        <v>0</v>
      </c>
      <c r="AA1601">
        <f t="shared" si="325"/>
        <v>0</v>
      </c>
    </row>
    <row r="1602" spans="2:27">
      <c r="B1602" s="3">
        <v>44331</v>
      </c>
      <c r="C1602" t="str">
        <f>IF(AND(B1602&gt;='Calculation Sheet Crop 1'!$K$6,B1602&lt;='Calculation Sheet Crop 1'!$L$6),"Initial Stage",IF(AND(B1602+1&gt;'Calculation Sheet Crop 1'!$K$7,B1602&lt;='Calculation Sheet Crop 1'!$L$7),"Crop Development Phase",IF(AND(B1602+1&gt;'Calculation Sheet Crop 1'!$K$8,B1602&lt;'Calculation Sheet Crop 1'!$L$8+1),"Mid Season",IF(AND(B1602+1&gt;'Calculation Sheet Crop 1'!$K$9,B1602-1&lt;'Calculation Sheet Crop 1'!$L$9),"Late Season Stage",""))))</f>
        <v/>
      </c>
      <c r="D1602">
        <f>IF(MONTH(B1602)=1,'General Calculation'!$E$22,IF(MONTH(B1602)=2,'General Calculation'!$F$22,IF(MONTH(B1602)=3,'General Calculation'!$G$22,IF(MONTH(B1602)=4,'General Calculation'!$H$22,IF(MONTH(B1602)=5,'General Calculation'!$I$22,IF(MONTH(B1602)=6,'General Calculation'!$J$22,IF(MONTH(B1602)=7,'General Calculation'!$K$22,IF(MONTH(B1602)=8,'General Calculation'!$L$22,IF(MONTH(B1602)=9,'General Calculation'!$M$22,IF(MONTH(B1602)=10,'General Calculation'!$N$22,IF(MONTH(B1602)=11,'General Calculation'!$O$22,IF(MONTH(B1602)=12,'General Calculation'!$P$22,""))))))))))))</f>
        <v>5.4600000000000009</v>
      </c>
      <c r="E1602" t="str">
        <f>IF(C1602="Initial Stage",'Calculation Sheet Crop 1'!$M$6,IF(C1602="Crop Development Phase",'Calculation Sheet Crop 1'!$M$7,IF(C1602="Mid Season",'Calculation Sheet Crop 1'!$M$8,IF(C1602="Late Season Stage",'Calculation Sheet Crop 1'!$M$9,""))))</f>
        <v/>
      </c>
      <c r="F1602">
        <f t="shared" si="313"/>
        <v>0</v>
      </c>
      <c r="P1602">
        <f t="shared" si="314"/>
        <v>0</v>
      </c>
      <c r="Q1602">
        <f t="shared" si="315"/>
        <v>0</v>
      </c>
      <c r="R1602">
        <f t="shared" si="316"/>
        <v>0</v>
      </c>
      <c r="S1602">
        <f t="shared" si="317"/>
        <v>0</v>
      </c>
      <c r="T1602">
        <f t="shared" si="318"/>
        <v>0</v>
      </c>
      <c r="U1602">
        <f t="shared" si="319"/>
        <v>0</v>
      </c>
      <c r="V1602">
        <f t="shared" si="320"/>
        <v>0</v>
      </c>
      <c r="W1602">
        <f t="shared" si="321"/>
        <v>0</v>
      </c>
      <c r="X1602">
        <f t="shared" si="322"/>
        <v>0</v>
      </c>
      <c r="Y1602">
        <f t="shared" si="323"/>
        <v>0</v>
      </c>
      <c r="Z1602">
        <f t="shared" si="324"/>
        <v>0</v>
      </c>
      <c r="AA1602">
        <f t="shared" si="325"/>
        <v>0</v>
      </c>
    </row>
    <row r="1603" spans="2:27">
      <c r="B1603" s="3">
        <v>44332</v>
      </c>
      <c r="C1603" t="str">
        <f>IF(AND(B1603&gt;='Calculation Sheet Crop 1'!$K$6,B1603&lt;='Calculation Sheet Crop 1'!$L$6),"Initial Stage",IF(AND(B1603+1&gt;'Calculation Sheet Crop 1'!$K$7,B1603&lt;='Calculation Sheet Crop 1'!$L$7),"Crop Development Phase",IF(AND(B1603+1&gt;'Calculation Sheet Crop 1'!$K$8,B1603&lt;'Calculation Sheet Crop 1'!$L$8+1),"Mid Season",IF(AND(B1603+1&gt;'Calculation Sheet Crop 1'!$K$9,B1603-1&lt;'Calculation Sheet Crop 1'!$L$9),"Late Season Stage",""))))</f>
        <v/>
      </c>
      <c r="D1603">
        <f>IF(MONTH(B1603)=1,'General Calculation'!$E$22,IF(MONTH(B1603)=2,'General Calculation'!$F$22,IF(MONTH(B1603)=3,'General Calculation'!$G$22,IF(MONTH(B1603)=4,'General Calculation'!$H$22,IF(MONTH(B1603)=5,'General Calculation'!$I$22,IF(MONTH(B1603)=6,'General Calculation'!$J$22,IF(MONTH(B1603)=7,'General Calculation'!$K$22,IF(MONTH(B1603)=8,'General Calculation'!$L$22,IF(MONTH(B1603)=9,'General Calculation'!$M$22,IF(MONTH(B1603)=10,'General Calculation'!$N$22,IF(MONTH(B1603)=11,'General Calculation'!$O$22,IF(MONTH(B1603)=12,'General Calculation'!$P$22,""))))))))))))</f>
        <v>5.4600000000000009</v>
      </c>
      <c r="E1603" t="str">
        <f>IF(C1603="Initial Stage",'Calculation Sheet Crop 1'!$M$6,IF(C1603="Crop Development Phase",'Calculation Sheet Crop 1'!$M$7,IF(C1603="Mid Season",'Calculation Sheet Crop 1'!$M$8,IF(C1603="Late Season Stage",'Calculation Sheet Crop 1'!$M$9,""))))</f>
        <v/>
      </c>
      <c r="F1603">
        <f t="shared" si="313"/>
        <v>0</v>
      </c>
      <c r="P1603">
        <f t="shared" si="314"/>
        <v>0</v>
      </c>
      <c r="Q1603">
        <f t="shared" si="315"/>
        <v>0</v>
      </c>
      <c r="R1603">
        <f t="shared" si="316"/>
        <v>0</v>
      </c>
      <c r="S1603">
        <f t="shared" si="317"/>
        <v>0</v>
      </c>
      <c r="T1603">
        <f t="shared" si="318"/>
        <v>0</v>
      </c>
      <c r="U1603">
        <f t="shared" si="319"/>
        <v>0</v>
      </c>
      <c r="V1603">
        <f t="shared" si="320"/>
        <v>0</v>
      </c>
      <c r="W1603">
        <f t="shared" si="321"/>
        <v>0</v>
      </c>
      <c r="X1603">
        <f t="shared" si="322"/>
        <v>0</v>
      </c>
      <c r="Y1603">
        <f t="shared" si="323"/>
        <v>0</v>
      </c>
      <c r="Z1603">
        <f t="shared" si="324"/>
        <v>0</v>
      </c>
      <c r="AA1603">
        <f t="shared" si="325"/>
        <v>0</v>
      </c>
    </row>
    <row r="1604" spans="2:27">
      <c r="B1604" s="3">
        <v>44333</v>
      </c>
      <c r="C1604" t="str">
        <f>IF(AND(B1604&gt;='Calculation Sheet Crop 1'!$K$6,B1604&lt;='Calculation Sheet Crop 1'!$L$6),"Initial Stage",IF(AND(B1604+1&gt;'Calculation Sheet Crop 1'!$K$7,B1604&lt;='Calculation Sheet Crop 1'!$L$7),"Crop Development Phase",IF(AND(B1604+1&gt;'Calculation Sheet Crop 1'!$K$8,B1604&lt;'Calculation Sheet Crop 1'!$L$8+1),"Mid Season",IF(AND(B1604+1&gt;'Calculation Sheet Crop 1'!$K$9,B1604-1&lt;'Calculation Sheet Crop 1'!$L$9),"Late Season Stage",""))))</f>
        <v/>
      </c>
      <c r="D1604">
        <f>IF(MONTH(B1604)=1,'General Calculation'!$E$22,IF(MONTH(B1604)=2,'General Calculation'!$F$22,IF(MONTH(B1604)=3,'General Calculation'!$G$22,IF(MONTH(B1604)=4,'General Calculation'!$H$22,IF(MONTH(B1604)=5,'General Calculation'!$I$22,IF(MONTH(B1604)=6,'General Calculation'!$J$22,IF(MONTH(B1604)=7,'General Calculation'!$K$22,IF(MONTH(B1604)=8,'General Calculation'!$L$22,IF(MONTH(B1604)=9,'General Calculation'!$M$22,IF(MONTH(B1604)=10,'General Calculation'!$N$22,IF(MONTH(B1604)=11,'General Calculation'!$O$22,IF(MONTH(B1604)=12,'General Calculation'!$P$22,""))))))))))))</f>
        <v>5.4600000000000009</v>
      </c>
      <c r="E1604" t="str">
        <f>IF(C1604="Initial Stage",'Calculation Sheet Crop 1'!$M$6,IF(C1604="Crop Development Phase",'Calculation Sheet Crop 1'!$M$7,IF(C1604="Mid Season",'Calculation Sheet Crop 1'!$M$8,IF(C1604="Late Season Stage",'Calculation Sheet Crop 1'!$M$9,""))))</f>
        <v/>
      </c>
      <c r="F1604">
        <f t="shared" si="313"/>
        <v>0</v>
      </c>
      <c r="P1604">
        <f t="shared" si="314"/>
        <v>0</v>
      </c>
      <c r="Q1604">
        <f t="shared" si="315"/>
        <v>0</v>
      </c>
      <c r="R1604">
        <f t="shared" si="316"/>
        <v>0</v>
      </c>
      <c r="S1604">
        <f t="shared" si="317"/>
        <v>0</v>
      </c>
      <c r="T1604">
        <f t="shared" si="318"/>
        <v>0</v>
      </c>
      <c r="U1604">
        <f t="shared" si="319"/>
        <v>0</v>
      </c>
      <c r="V1604">
        <f t="shared" si="320"/>
        <v>0</v>
      </c>
      <c r="W1604">
        <f t="shared" si="321"/>
        <v>0</v>
      </c>
      <c r="X1604">
        <f t="shared" si="322"/>
        <v>0</v>
      </c>
      <c r="Y1604">
        <f t="shared" si="323"/>
        <v>0</v>
      </c>
      <c r="Z1604">
        <f t="shared" si="324"/>
        <v>0</v>
      </c>
      <c r="AA1604">
        <f t="shared" si="325"/>
        <v>0</v>
      </c>
    </row>
    <row r="1605" spans="2:27">
      <c r="B1605" s="3">
        <v>44334</v>
      </c>
      <c r="C1605" t="str">
        <f>IF(AND(B1605&gt;='Calculation Sheet Crop 1'!$K$6,B1605&lt;='Calculation Sheet Crop 1'!$L$6),"Initial Stage",IF(AND(B1605+1&gt;'Calculation Sheet Crop 1'!$K$7,B1605&lt;='Calculation Sheet Crop 1'!$L$7),"Crop Development Phase",IF(AND(B1605+1&gt;'Calculation Sheet Crop 1'!$K$8,B1605&lt;'Calculation Sheet Crop 1'!$L$8+1),"Mid Season",IF(AND(B1605+1&gt;'Calculation Sheet Crop 1'!$K$9,B1605-1&lt;'Calculation Sheet Crop 1'!$L$9),"Late Season Stage",""))))</f>
        <v/>
      </c>
      <c r="D1605">
        <f>IF(MONTH(B1605)=1,'General Calculation'!$E$22,IF(MONTH(B1605)=2,'General Calculation'!$F$22,IF(MONTH(B1605)=3,'General Calculation'!$G$22,IF(MONTH(B1605)=4,'General Calculation'!$H$22,IF(MONTH(B1605)=5,'General Calculation'!$I$22,IF(MONTH(B1605)=6,'General Calculation'!$J$22,IF(MONTH(B1605)=7,'General Calculation'!$K$22,IF(MONTH(B1605)=8,'General Calculation'!$L$22,IF(MONTH(B1605)=9,'General Calculation'!$M$22,IF(MONTH(B1605)=10,'General Calculation'!$N$22,IF(MONTH(B1605)=11,'General Calculation'!$O$22,IF(MONTH(B1605)=12,'General Calculation'!$P$22,""))))))))))))</f>
        <v>5.4600000000000009</v>
      </c>
      <c r="E1605" t="str">
        <f>IF(C1605="Initial Stage",'Calculation Sheet Crop 1'!$M$6,IF(C1605="Crop Development Phase",'Calculation Sheet Crop 1'!$M$7,IF(C1605="Mid Season",'Calculation Sheet Crop 1'!$M$8,IF(C1605="Late Season Stage",'Calculation Sheet Crop 1'!$M$9,""))))</f>
        <v/>
      </c>
      <c r="F1605">
        <f t="shared" si="313"/>
        <v>0</v>
      </c>
      <c r="P1605">
        <f t="shared" si="314"/>
        <v>0</v>
      </c>
      <c r="Q1605">
        <f t="shared" si="315"/>
        <v>0</v>
      </c>
      <c r="R1605">
        <f t="shared" si="316"/>
        <v>0</v>
      </c>
      <c r="S1605">
        <f t="shared" si="317"/>
        <v>0</v>
      </c>
      <c r="T1605">
        <f t="shared" si="318"/>
        <v>0</v>
      </c>
      <c r="U1605">
        <f t="shared" si="319"/>
        <v>0</v>
      </c>
      <c r="V1605">
        <f t="shared" si="320"/>
        <v>0</v>
      </c>
      <c r="W1605">
        <f t="shared" si="321"/>
        <v>0</v>
      </c>
      <c r="X1605">
        <f t="shared" si="322"/>
        <v>0</v>
      </c>
      <c r="Y1605">
        <f t="shared" si="323"/>
        <v>0</v>
      </c>
      <c r="Z1605">
        <f t="shared" si="324"/>
        <v>0</v>
      </c>
      <c r="AA1605">
        <f t="shared" si="325"/>
        <v>0</v>
      </c>
    </row>
    <row r="1606" spans="2:27">
      <c r="B1606" s="3">
        <v>44335</v>
      </c>
      <c r="C1606" t="str">
        <f>IF(AND(B1606&gt;='Calculation Sheet Crop 1'!$K$6,B1606&lt;='Calculation Sheet Crop 1'!$L$6),"Initial Stage",IF(AND(B1606+1&gt;'Calculation Sheet Crop 1'!$K$7,B1606&lt;='Calculation Sheet Crop 1'!$L$7),"Crop Development Phase",IF(AND(B1606+1&gt;'Calculation Sheet Crop 1'!$K$8,B1606&lt;'Calculation Sheet Crop 1'!$L$8+1),"Mid Season",IF(AND(B1606+1&gt;'Calculation Sheet Crop 1'!$K$9,B1606-1&lt;'Calculation Sheet Crop 1'!$L$9),"Late Season Stage",""))))</f>
        <v/>
      </c>
      <c r="D1606">
        <f>IF(MONTH(B1606)=1,'General Calculation'!$E$22,IF(MONTH(B1606)=2,'General Calculation'!$F$22,IF(MONTH(B1606)=3,'General Calculation'!$G$22,IF(MONTH(B1606)=4,'General Calculation'!$H$22,IF(MONTH(B1606)=5,'General Calculation'!$I$22,IF(MONTH(B1606)=6,'General Calculation'!$J$22,IF(MONTH(B1606)=7,'General Calculation'!$K$22,IF(MONTH(B1606)=8,'General Calculation'!$L$22,IF(MONTH(B1606)=9,'General Calculation'!$M$22,IF(MONTH(B1606)=10,'General Calculation'!$N$22,IF(MONTH(B1606)=11,'General Calculation'!$O$22,IF(MONTH(B1606)=12,'General Calculation'!$P$22,""))))))))))))</f>
        <v>5.4600000000000009</v>
      </c>
      <c r="E1606" t="str">
        <f>IF(C1606="Initial Stage",'Calculation Sheet Crop 1'!$M$6,IF(C1606="Crop Development Phase",'Calculation Sheet Crop 1'!$M$7,IF(C1606="Mid Season",'Calculation Sheet Crop 1'!$M$8,IF(C1606="Late Season Stage",'Calculation Sheet Crop 1'!$M$9,""))))</f>
        <v/>
      </c>
      <c r="F1606">
        <f t="shared" si="313"/>
        <v>0</v>
      </c>
      <c r="P1606">
        <f t="shared" si="314"/>
        <v>0</v>
      </c>
      <c r="Q1606">
        <f t="shared" si="315"/>
        <v>0</v>
      </c>
      <c r="R1606">
        <f t="shared" si="316"/>
        <v>0</v>
      </c>
      <c r="S1606">
        <f t="shared" si="317"/>
        <v>0</v>
      </c>
      <c r="T1606">
        <f t="shared" si="318"/>
        <v>0</v>
      </c>
      <c r="U1606">
        <f t="shared" si="319"/>
        <v>0</v>
      </c>
      <c r="V1606">
        <f t="shared" si="320"/>
        <v>0</v>
      </c>
      <c r="W1606">
        <f t="shared" si="321"/>
        <v>0</v>
      </c>
      <c r="X1606">
        <f t="shared" si="322"/>
        <v>0</v>
      </c>
      <c r="Y1606">
        <f t="shared" si="323"/>
        <v>0</v>
      </c>
      <c r="Z1606">
        <f t="shared" si="324"/>
        <v>0</v>
      </c>
      <c r="AA1606">
        <f t="shared" si="325"/>
        <v>0</v>
      </c>
    </row>
    <row r="1607" spans="2:27">
      <c r="B1607" s="3">
        <v>44336</v>
      </c>
      <c r="C1607" t="str">
        <f>IF(AND(B1607&gt;='Calculation Sheet Crop 1'!$K$6,B1607&lt;='Calculation Sheet Crop 1'!$L$6),"Initial Stage",IF(AND(B1607+1&gt;'Calculation Sheet Crop 1'!$K$7,B1607&lt;='Calculation Sheet Crop 1'!$L$7),"Crop Development Phase",IF(AND(B1607+1&gt;'Calculation Sheet Crop 1'!$K$8,B1607&lt;'Calculation Sheet Crop 1'!$L$8+1),"Mid Season",IF(AND(B1607+1&gt;'Calculation Sheet Crop 1'!$K$9,B1607-1&lt;'Calculation Sheet Crop 1'!$L$9),"Late Season Stage",""))))</f>
        <v/>
      </c>
      <c r="D1607">
        <f>IF(MONTH(B1607)=1,'General Calculation'!$E$22,IF(MONTH(B1607)=2,'General Calculation'!$F$22,IF(MONTH(B1607)=3,'General Calculation'!$G$22,IF(MONTH(B1607)=4,'General Calculation'!$H$22,IF(MONTH(B1607)=5,'General Calculation'!$I$22,IF(MONTH(B1607)=6,'General Calculation'!$J$22,IF(MONTH(B1607)=7,'General Calculation'!$K$22,IF(MONTH(B1607)=8,'General Calculation'!$L$22,IF(MONTH(B1607)=9,'General Calculation'!$M$22,IF(MONTH(B1607)=10,'General Calculation'!$N$22,IF(MONTH(B1607)=11,'General Calculation'!$O$22,IF(MONTH(B1607)=12,'General Calculation'!$P$22,""))))))))))))</f>
        <v>5.4600000000000009</v>
      </c>
      <c r="E1607" t="str">
        <f>IF(C1607="Initial Stage",'Calculation Sheet Crop 1'!$M$6,IF(C1607="Crop Development Phase",'Calculation Sheet Crop 1'!$M$7,IF(C1607="Mid Season",'Calculation Sheet Crop 1'!$M$8,IF(C1607="Late Season Stage",'Calculation Sheet Crop 1'!$M$9,""))))</f>
        <v/>
      </c>
      <c r="F1607">
        <f t="shared" si="313"/>
        <v>0</v>
      </c>
      <c r="P1607">
        <f t="shared" si="314"/>
        <v>0</v>
      </c>
      <c r="Q1607">
        <f t="shared" si="315"/>
        <v>0</v>
      </c>
      <c r="R1607">
        <f t="shared" si="316"/>
        <v>0</v>
      </c>
      <c r="S1607">
        <f t="shared" si="317"/>
        <v>0</v>
      </c>
      <c r="T1607">
        <f t="shared" si="318"/>
        <v>0</v>
      </c>
      <c r="U1607">
        <f t="shared" si="319"/>
        <v>0</v>
      </c>
      <c r="V1607">
        <f t="shared" si="320"/>
        <v>0</v>
      </c>
      <c r="W1607">
        <f t="shared" si="321"/>
        <v>0</v>
      </c>
      <c r="X1607">
        <f t="shared" si="322"/>
        <v>0</v>
      </c>
      <c r="Y1607">
        <f t="shared" si="323"/>
        <v>0</v>
      </c>
      <c r="Z1607">
        <f t="shared" si="324"/>
        <v>0</v>
      </c>
      <c r="AA1607">
        <f t="shared" si="325"/>
        <v>0</v>
      </c>
    </row>
    <row r="1608" spans="2:27">
      <c r="B1608" s="3">
        <v>44337</v>
      </c>
      <c r="C1608" t="str">
        <f>IF(AND(B1608&gt;='Calculation Sheet Crop 1'!$K$6,B1608&lt;='Calculation Sheet Crop 1'!$L$6),"Initial Stage",IF(AND(B1608+1&gt;'Calculation Sheet Crop 1'!$K$7,B1608&lt;='Calculation Sheet Crop 1'!$L$7),"Crop Development Phase",IF(AND(B1608+1&gt;'Calculation Sheet Crop 1'!$K$8,B1608&lt;'Calculation Sheet Crop 1'!$L$8+1),"Mid Season",IF(AND(B1608+1&gt;'Calculation Sheet Crop 1'!$K$9,B1608-1&lt;'Calculation Sheet Crop 1'!$L$9),"Late Season Stage",""))))</f>
        <v/>
      </c>
      <c r="D1608">
        <f>IF(MONTH(B1608)=1,'General Calculation'!$E$22,IF(MONTH(B1608)=2,'General Calculation'!$F$22,IF(MONTH(B1608)=3,'General Calculation'!$G$22,IF(MONTH(B1608)=4,'General Calculation'!$H$22,IF(MONTH(B1608)=5,'General Calculation'!$I$22,IF(MONTH(B1608)=6,'General Calculation'!$J$22,IF(MONTH(B1608)=7,'General Calculation'!$K$22,IF(MONTH(B1608)=8,'General Calculation'!$L$22,IF(MONTH(B1608)=9,'General Calculation'!$M$22,IF(MONTH(B1608)=10,'General Calculation'!$N$22,IF(MONTH(B1608)=11,'General Calculation'!$O$22,IF(MONTH(B1608)=12,'General Calculation'!$P$22,""))))))))))))</f>
        <v>5.4600000000000009</v>
      </c>
      <c r="E1608" t="str">
        <f>IF(C1608="Initial Stage",'Calculation Sheet Crop 1'!$M$6,IF(C1608="Crop Development Phase",'Calculation Sheet Crop 1'!$M$7,IF(C1608="Mid Season",'Calculation Sheet Crop 1'!$M$8,IF(C1608="Late Season Stage",'Calculation Sheet Crop 1'!$M$9,""))))</f>
        <v/>
      </c>
      <c r="F1608">
        <f t="shared" ref="F1608:F1671" si="326">IFERROR((D1608*E1608),0)</f>
        <v>0</v>
      </c>
      <c r="P1608">
        <f t="shared" ref="P1608:P1671" si="327">IF(MONTH($B1608)=1,$F1608,0)</f>
        <v>0</v>
      </c>
      <c r="Q1608">
        <f t="shared" ref="Q1608:Q1671" si="328">IF(MONTH($B1608)=2,$F1608,0)</f>
        <v>0</v>
      </c>
      <c r="R1608">
        <f t="shared" ref="R1608:R1671" si="329">IF(MONTH($B1608)=3,$F1608,0)</f>
        <v>0</v>
      </c>
      <c r="S1608">
        <f t="shared" ref="S1608:S1671" si="330">IF(MONTH($B1608)=4,$F1608,0)</f>
        <v>0</v>
      </c>
      <c r="T1608">
        <f t="shared" ref="T1608:T1671" si="331">IF(MONTH($B1608)=5,$F1608,0)</f>
        <v>0</v>
      </c>
      <c r="U1608">
        <f t="shared" ref="U1608:U1671" si="332">IF(MONTH($B1608)=6,$F1608,0)</f>
        <v>0</v>
      </c>
      <c r="V1608">
        <f t="shared" ref="V1608:V1671" si="333">IF(MONTH($B1608)=7,$F1608,0)</f>
        <v>0</v>
      </c>
      <c r="W1608">
        <f t="shared" ref="W1608:W1671" si="334">IF(MONTH($B1608)=8,$F1608,0)</f>
        <v>0</v>
      </c>
      <c r="X1608">
        <f t="shared" ref="X1608:X1671" si="335">IF(MONTH($B1608)=9,$F1608,0)</f>
        <v>0</v>
      </c>
      <c r="Y1608">
        <f t="shared" ref="Y1608:Y1671" si="336">IF(MONTH($B1608)=10,$F1608,0)</f>
        <v>0</v>
      </c>
      <c r="Z1608">
        <f t="shared" ref="Z1608:Z1671" si="337">IF(MONTH($B1608)=11,$F1608,0)</f>
        <v>0</v>
      </c>
      <c r="AA1608">
        <f t="shared" ref="AA1608:AA1671" si="338">IF(MONTH($B1608)=12,$F1608,0)</f>
        <v>0</v>
      </c>
    </row>
    <row r="1609" spans="2:27">
      <c r="B1609" s="3">
        <v>44338</v>
      </c>
      <c r="C1609" t="str">
        <f>IF(AND(B1609&gt;='Calculation Sheet Crop 1'!$K$6,B1609&lt;='Calculation Sheet Crop 1'!$L$6),"Initial Stage",IF(AND(B1609+1&gt;'Calculation Sheet Crop 1'!$K$7,B1609&lt;='Calculation Sheet Crop 1'!$L$7),"Crop Development Phase",IF(AND(B1609+1&gt;'Calculation Sheet Crop 1'!$K$8,B1609&lt;'Calculation Sheet Crop 1'!$L$8+1),"Mid Season",IF(AND(B1609+1&gt;'Calculation Sheet Crop 1'!$K$9,B1609-1&lt;'Calculation Sheet Crop 1'!$L$9),"Late Season Stage",""))))</f>
        <v/>
      </c>
      <c r="D1609">
        <f>IF(MONTH(B1609)=1,'General Calculation'!$E$22,IF(MONTH(B1609)=2,'General Calculation'!$F$22,IF(MONTH(B1609)=3,'General Calculation'!$G$22,IF(MONTH(B1609)=4,'General Calculation'!$H$22,IF(MONTH(B1609)=5,'General Calculation'!$I$22,IF(MONTH(B1609)=6,'General Calculation'!$J$22,IF(MONTH(B1609)=7,'General Calculation'!$K$22,IF(MONTH(B1609)=8,'General Calculation'!$L$22,IF(MONTH(B1609)=9,'General Calculation'!$M$22,IF(MONTH(B1609)=10,'General Calculation'!$N$22,IF(MONTH(B1609)=11,'General Calculation'!$O$22,IF(MONTH(B1609)=12,'General Calculation'!$P$22,""))))))))))))</f>
        <v>5.4600000000000009</v>
      </c>
      <c r="E1609" t="str">
        <f>IF(C1609="Initial Stage",'Calculation Sheet Crop 1'!$M$6,IF(C1609="Crop Development Phase",'Calculation Sheet Crop 1'!$M$7,IF(C1609="Mid Season",'Calculation Sheet Crop 1'!$M$8,IF(C1609="Late Season Stage",'Calculation Sheet Crop 1'!$M$9,""))))</f>
        <v/>
      </c>
      <c r="F1609">
        <f t="shared" si="326"/>
        <v>0</v>
      </c>
      <c r="P1609">
        <f t="shared" si="327"/>
        <v>0</v>
      </c>
      <c r="Q1609">
        <f t="shared" si="328"/>
        <v>0</v>
      </c>
      <c r="R1609">
        <f t="shared" si="329"/>
        <v>0</v>
      </c>
      <c r="S1609">
        <f t="shared" si="330"/>
        <v>0</v>
      </c>
      <c r="T1609">
        <f t="shared" si="331"/>
        <v>0</v>
      </c>
      <c r="U1609">
        <f t="shared" si="332"/>
        <v>0</v>
      </c>
      <c r="V1609">
        <f t="shared" si="333"/>
        <v>0</v>
      </c>
      <c r="W1609">
        <f t="shared" si="334"/>
        <v>0</v>
      </c>
      <c r="X1609">
        <f t="shared" si="335"/>
        <v>0</v>
      </c>
      <c r="Y1609">
        <f t="shared" si="336"/>
        <v>0</v>
      </c>
      <c r="Z1609">
        <f t="shared" si="337"/>
        <v>0</v>
      </c>
      <c r="AA1609">
        <f t="shared" si="338"/>
        <v>0</v>
      </c>
    </row>
    <row r="1610" spans="2:27">
      <c r="B1610" s="3">
        <v>44339</v>
      </c>
      <c r="C1610" t="str">
        <f>IF(AND(B1610&gt;='Calculation Sheet Crop 1'!$K$6,B1610&lt;='Calculation Sheet Crop 1'!$L$6),"Initial Stage",IF(AND(B1610+1&gt;'Calculation Sheet Crop 1'!$K$7,B1610&lt;='Calculation Sheet Crop 1'!$L$7),"Crop Development Phase",IF(AND(B1610+1&gt;'Calculation Sheet Crop 1'!$K$8,B1610&lt;'Calculation Sheet Crop 1'!$L$8+1),"Mid Season",IF(AND(B1610+1&gt;'Calculation Sheet Crop 1'!$K$9,B1610-1&lt;'Calculation Sheet Crop 1'!$L$9),"Late Season Stage",""))))</f>
        <v/>
      </c>
      <c r="D1610">
        <f>IF(MONTH(B1610)=1,'General Calculation'!$E$22,IF(MONTH(B1610)=2,'General Calculation'!$F$22,IF(MONTH(B1610)=3,'General Calculation'!$G$22,IF(MONTH(B1610)=4,'General Calculation'!$H$22,IF(MONTH(B1610)=5,'General Calculation'!$I$22,IF(MONTH(B1610)=6,'General Calculation'!$J$22,IF(MONTH(B1610)=7,'General Calculation'!$K$22,IF(MONTH(B1610)=8,'General Calculation'!$L$22,IF(MONTH(B1610)=9,'General Calculation'!$M$22,IF(MONTH(B1610)=10,'General Calculation'!$N$22,IF(MONTH(B1610)=11,'General Calculation'!$O$22,IF(MONTH(B1610)=12,'General Calculation'!$P$22,""))))))))))))</f>
        <v>5.4600000000000009</v>
      </c>
      <c r="E1610" t="str">
        <f>IF(C1610="Initial Stage",'Calculation Sheet Crop 1'!$M$6,IF(C1610="Crop Development Phase",'Calculation Sheet Crop 1'!$M$7,IF(C1610="Mid Season",'Calculation Sheet Crop 1'!$M$8,IF(C1610="Late Season Stage",'Calculation Sheet Crop 1'!$M$9,""))))</f>
        <v/>
      </c>
      <c r="F1610">
        <f t="shared" si="326"/>
        <v>0</v>
      </c>
      <c r="P1610">
        <f t="shared" si="327"/>
        <v>0</v>
      </c>
      <c r="Q1610">
        <f t="shared" si="328"/>
        <v>0</v>
      </c>
      <c r="R1610">
        <f t="shared" si="329"/>
        <v>0</v>
      </c>
      <c r="S1610">
        <f t="shared" si="330"/>
        <v>0</v>
      </c>
      <c r="T1610">
        <f t="shared" si="331"/>
        <v>0</v>
      </c>
      <c r="U1610">
        <f t="shared" si="332"/>
        <v>0</v>
      </c>
      <c r="V1610">
        <f t="shared" si="333"/>
        <v>0</v>
      </c>
      <c r="W1610">
        <f t="shared" si="334"/>
        <v>0</v>
      </c>
      <c r="X1610">
        <f t="shared" si="335"/>
        <v>0</v>
      </c>
      <c r="Y1610">
        <f t="shared" si="336"/>
        <v>0</v>
      </c>
      <c r="Z1610">
        <f t="shared" si="337"/>
        <v>0</v>
      </c>
      <c r="AA1610">
        <f t="shared" si="338"/>
        <v>0</v>
      </c>
    </row>
    <row r="1611" spans="2:27">
      <c r="B1611" s="3">
        <v>44340</v>
      </c>
      <c r="C1611" t="str">
        <f>IF(AND(B1611&gt;='Calculation Sheet Crop 1'!$K$6,B1611&lt;='Calculation Sheet Crop 1'!$L$6),"Initial Stage",IF(AND(B1611+1&gt;'Calculation Sheet Crop 1'!$K$7,B1611&lt;='Calculation Sheet Crop 1'!$L$7),"Crop Development Phase",IF(AND(B1611+1&gt;'Calculation Sheet Crop 1'!$K$8,B1611&lt;'Calculation Sheet Crop 1'!$L$8+1),"Mid Season",IF(AND(B1611+1&gt;'Calculation Sheet Crop 1'!$K$9,B1611-1&lt;'Calculation Sheet Crop 1'!$L$9),"Late Season Stage",""))))</f>
        <v/>
      </c>
      <c r="D1611">
        <f>IF(MONTH(B1611)=1,'General Calculation'!$E$22,IF(MONTH(B1611)=2,'General Calculation'!$F$22,IF(MONTH(B1611)=3,'General Calculation'!$G$22,IF(MONTH(B1611)=4,'General Calculation'!$H$22,IF(MONTH(B1611)=5,'General Calculation'!$I$22,IF(MONTH(B1611)=6,'General Calculation'!$J$22,IF(MONTH(B1611)=7,'General Calculation'!$K$22,IF(MONTH(B1611)=8,'General Calculation'!$L$22,IF(MONTH(B1611)=9,'General Calculation'!$M$22,IF(MONTH(B1611)=10,'General Calculation'!$N$22,IF(MONTH(B1611)=11,'General Calculation'!$O$22,IF(MONTH(B1611)=12,'General Calculation'!$P$22,""))))))))))))</f>
        <v>5.4600000000000009</v>
      </c>
      <c r="E1611" t="str">
        <f>IF(C1611="Initial Stage",'Calculation Sheet Crop 1'!$M$6,IF(C1611="Crop Development Phase",'Calculation Sheet Crop 1'!$M$7,IF(C1611="Mid Season",'Calculation Sheet Crop 1'!$M$8,IF(C1611="Late Season Stage",'Calculation Sheet Crop 1'!$M$9,""))))</f>
        <v/>
      </c>
      <c r="F1611">
        <f t="shared" si="326"/>
        <v>0</v>
      </c>
      <c r="P1611">
        <f t="shared" si="327"/>
        <v>0</v>
      </c>
      <c r="Q1611">
        <f t="shared" si="328"/>
        <v>0</v>
      </c>
      <c r="R1611">
        <f t="shared" si="329"/>
        <v>0</v>
      </c>
      <c r="S1611">
        <f t="shared" si="330"/>
        <v>0</v>
      </c>
      <c r="T1611">
        <f t="shared" si="331"/>
        <v>0</v>
      </c>
      <c r="U1611">
        <f t="shared" si="332"/>
        <v>0</v>
      </c>
      <c r="V1611">
        <f t="shared" si="333"/>
        <v>0</v>
      </c>
      <c r="W1611">
        <f t="shared" si="334"/>
        <v>0</v>
      </c>
      <c r="X1611">
        <f t="shared" si="335"/>
        <v>0</v>
      </c>
      <c r="Y1611">
        <f t="shared" si="336"/>
        <v>0</v>
      </c>
      <c r="Z1611">
        <f t="shared" si="337"/>
        <v>0</v>
      </c>
      <c r="AA1611">
        <f t="shared" si="338"/>
        <v>0</v>
      </c>
    </row>
    <row r="1612" spans="2:27">
      <c r="B1612" s="3">
        <v>44341</v>
      </c>
      <c r="C1612" t="str">
        <f>IF(AND(B1612&gt;='Calculation Sheet Crop 1'!$K$6,B1612&lt;='Calculation Sheet Crop 1'!$L$6),"Initial Stage",IF(AND(B1612+1&gt;'Calculation Sheet Crop 1'!$K$7,B1612&lt;='Calculation Sheet Crop 1'!$L$7),"Crop Development Phase",IF(AND(B1612+1&gt;'Calculation Sheet Crop 1'!$K$8,B1612&lt;'Calculation Sheet Crop 1'!$L$8+1),"Mid Season",IF(AND(B1612+1&gt;'Calculation Sheet Crop 1'!$K$9,B1612-1&lt;'Calculation Sheet Crop 1'!$L$9),"Late Season Stage",""))))</f>
        <v/>
      </c>
      <c r="D1612">
        <f>IF(MONTH(B1612)=1,'General Calculation'!$E$22,IF(MONTH(B1612)=2,'General Calculation'!$F$22,IF(MONTH(B1612)=3,'General Calculation'!$G$22,IF(MONTH(B1612)=4,'General Calculation'!$H$22,IF(MONTH(B1612)=5,'General Calculation'!$I$22,IF(MONTH(B1612)=6,'General Calculation'!$J$22,IF(MONTH(B1612)=7,'General Calculation'!$K$22,IF(MONTH(B1612)=8,'General Calculation'!$L$22,IF(MONTH(B1612)=9,'General Calculation'!$M$22,IF(MONTH(B1612)=10,'General Calculation'!$N$22,IF(MONTH(B1612)=11,'General Calculation'!$O$22,IF(MONTH(B1612)=12,'General Calculation'!$P$22,""))))))))))))</f>
        <v>5.4600000000000009</v>
      </c>
      <c r="E1612" t="str">
        <f>IF(C1612="Initial Stage",'Calculation Sheet Crop 1'!$M$6,IF(C1612="Crop Development Phase",'Calculation Sheet Crop 1'!$M$7,IF(C1612="Mid Season",'Calculation Sheet Crop 1'!$M$8,IF(C1612="Late Season Stage",'Calculation Sheet Crop 1'!$M$9,""))))</f>
        <v/>
      </c>
      <c r="F1612">
        <f t="shared" si="326"/>
        <v>0</v>
      </c>
      <c r="P1612">
        <f t="shared" si="327"/>
        <v>0</v>
      </c>
      <c r="Q1612">
        <f t="shared" si="328"/>
        <v>0</v>
      </c>
      <c r="R1612">
        <f t="shared" si="329"/>
        <v>0</v>
      </c>
      <c r="S1612">
        <f t="shared" si="330"/>
        <v>0</v>
      </c>
      <c r="T1612">
        <f t="shared" si="331"/>
        <v>0</v>
      </c>
      <c r="U1612">
        <f t="shared" si="332"/>
        <v>0</v>
      </c>
      <c r="V1612">
        <f t="shared" si="333"/>
        <v>0</v>
      </c>
      <c r="W1612">
        <f t="shared" si="334"/>
        <v>0</v>
      </c>
      <c r="X1612">
        <f t="shared" si="335"/>
        <v>0</v>
      </c>
      <c r="Y1612">
        <f t="shared" si="336"/>
        <v>0</v>
      </c>
      <c r="Z1612">
        <f t="shared" si="337"/>
        <v>0</v>
      </c>
      <c r="AA1612">
        <f t="shared" si="338"/>
        <v>0</v>
      </c>
    </row>
    <row r="1613" spans="2:27">
      <c r="B1613" s="3">
        <v>44342</v>
      </c>
      <c r="C1613" t="str">
        <f>IF(AND(B1613&gt;='Calculation Sheet Crop 1'!$K$6,B1613&lt;='Calculation Sheet Crop 1'!$L$6),"Initial Stage",IF(AND(B1613+1&gt;'Calculation Sheet Crop 1'!$K$7,B1613&lt;='Calculation Sheet Crop 1'!$L$7),"Crop Development Phase",IF(AND(B1613+1&gt;'Calculation Sheet Crop 1'!$K$8,B1613&lt;'Calculation Sheet Crop 1'!$L$8+1),"Mid Season",IF(AND(B1613+1&gt;'Calculation Sheet Crop 1'!$K$9,B1613-1&lt;'Calculation Sheet Crop 1'!$L$9),"Late Season Stage",""))))</f>
        <v/>
      </c>
      <c r="D1613">
        <f>IF(MONTH(B1613)=1,'General Calculation'!$E$22,IF(MONTH(B1613)=2,'General Calculation'!$F$22,IF(MONTH(B1613)=3,'General Calculation'!$G$22,IF(MONTH(B1613)=4,'General Calculation'!$H$22,IF(MONTH(B1613)=5,'General Calculation'!$I$22,IF(MONTH(B1613)=6,'General Calculation'!$J$22,IF(MONTH(B1613)=7,'General Calculation'!$K$22,IF(MONTH(B1613)=8,'General Calculation'!$L$22,IF(MONTH(B1613)=9,'General Calculation'!$M$22,IF(MONTH(B1613)=10,'General Calculation'!$N$22,IF(MONTH(B1613)=11,'General Calculation'!$O$22,IF(MONTH(B1613)=12,'General Calculation'!$P$22,""))))))))))))</f>
        <v>5.4600000000000009</v>
      </c>
      <c r="E1613" t="str">
        <f>IF(C1613="Initial Stage",'Calculation Sheet Crop 1'!$M$6,IF(C1613="Crop Development Phase",'Calculation Sheet Crop 1'!$M$7,IF(C1613="Mid Season",'Calculation Sheet Crop 1'!$M$8,IF(C1613="Late Season Stage",'Calculation Sheet Crop 1'!$M$9,""))))</f>
        <v/>
      </c>
      <c r="F1613">
        <f t="shared" si="326"/>
        <v>0</v>
      </c>
      <c r="P1613">
        <f t="shared" si="327"/>
        <v>0</v>
      </c>
      <c r="Q1613">
        <f t="shared" si="328"/>
        <v>0</v>
      </c>
      <c r="R1613">
        <f t="shared" si="329"/>
        <v>0</v>
      </c>
      <c r="S1613">
        <f t="shared" si="330"/>
        <v>0</v>
      </c>
      <c r="T1613">
        <f t="shared" si="331"/>
        <v>0</v>
      </c>
      <c r="U1613">
        <f t="shared" si="332"/>
        <v>0</v>
      </c>
      <c r="V1613">
        <f t="shared" si="333"/>
        <v>0</v>
      </c>
      <c r="W1613">
        <f t="shared" si="334"/>
        <v>0</v>
      </c>
      <c r="X1613">
        <f t="shared" si="335"/>
        <v>0</v>
      </c>
      <c r="Y1613">
        <f t="shared" si="336"/>
        <v>0</v>
      </c>
      <c r="Z1613">
        <f t="shared" si="337"/>
        <v>0</v>
      </c>
      <c r="AA1613">
        <f t="shared" si="338"/>
        <v>0</v>
      </c>
    </row>
    <row r="1614" spans="2:27">
      <c r="B1614" s="3">
        <v>44343</v>
      </c>
      <c r="C1614" t="str">
        <f>IF(AND(B1614&gt;='Calculation Sheet Crop 1'!$K$6,B1614&lt;='Calculation Sheet Crop 1'!$L$6),"Initial Stage",IF(AND(B1614+1&gt;'Calculation Sheet Crop 1'!$K$7,B1614&lt;='Calculation Sheet Crop 1'!$L$7),"Crop Development Phase",IF(AND(B1614+1&gt;'Calculation Sheet Crop 1'!$K$8,B1614&lt;'Calculation Sheet Crop 1'!$L$8+1),"Mid Season",IF(AND(B1614+1&gt;'Calculation Sheet Crop 1'!$K$9,B1614-1&lt;'Calculation Sheet Crop 1'!$L$9),"Late Season Stage",""))))</f>
        <v/>
      </c>
      <c r="D1614">
        <f>IF(MONTH(B1614)=1,'General Calculation'!$E$22,IF(MONTH(B1614)=2,'General Calculation'!$F$22,IF(MONTH(B1614)=3,'General Calculation'!$G$22,IF(MONTH(B1614)=4,'General Calculation'!$H$22,IF(MONTH(B1614)=5,'General Calculation'!$I$22,IF(MONTH(B1614)=6,'General Calculation'!$J$22,IF(MONTH(B1614)=7,'General Calculation'!$K$22,IF(MONTH(B1614)=8,'General Calculation'!$L$22,IF(MONTH(B1614)=9,'General Calculation'!$M$22,IF(MONTH(B1614)=10,'General Calculation'!$N$22,IF(MONTH(B1614)=11,'General Calculation'!$O$22,IF(MONTH(B1614)=12,'General Calculation'!$P$22,""))))))))))))</f>
        <v>5.4600000000000009</v>
      </c>
      <c r="E1614" t="str">
        <f>IF(C1614="Initial Stage",'Calculation Sheet Crop 1'!$M$6,IF(C1614="Crop Development Phase",'Calculation Sheet Crop 1'!$M$7,IF(C1614="Mid Season",'Calculation Sheet Crop 1'!$M$8,IF(C1614="Late Season Stage",'Calculation Sheet Crop 1'!$M$9,""))))</f>
        <v/>
      </c>
      <c r="F1614">
        <f t="shared" si="326"/>
        <v>0</v>
      </c>
      <c r="P1614">
        <f t="shared" si="327"/>
        <v>0</v>
      </c>
      <c r="Q1614">
        <f t="shared" si="328"/>
        <v>0</v>
      </c>
      <c r="R1614">
        <f t="shared" si="329"/>
        <v>0</v>
      </c>
      <c r="S1614">
        <f t="shared" si="330"/>
        <v>0</v>
      </c>
      <c r="T1614">
        <f t="shared" si="331"/>
        <v>0</v>
      </c>
      <c r="U1614">
        <f t="shared" si="332"/>
        <v>0</v>
      </c>
      <c r="V1614">
        <f t="shared" si="333"/>
        <v>0</v>
      </c>
      <c r="W1614">
        <f t="shared" si="334"/>
        <v>0</v>
      </c>
      <c r="X1614">
        <f t="shared" si="335"/>
        <v>0</v>
      </c>
      <c r="Y1614">
        <f t="shared" si="336"/>
        <v>0</v>
      </c>
      <c r="Z1614">
        <f t="shared" si="337"/>
        <v>0</v>
      </c>
      <c r="AA1614">
        <f t="shared" si="338"/>
        <v>0</v>
      </c>
    </row>
    <row r="1615" spans="2:27">
      <c r="B1615" s="3">
        <v>44344</v>
      </c>
      <c r="C1615" t="str">
        <f>IF(AND(B1615&gt;='Calculation Sheet Crop 1'!$K$6,B1615&lt;='Calculation Sheet Crop 1'!$L$6),"Initial Stage",IF(AND(B1615+1&gt;'Calculation Sheet Crop 1'!$K$7,B1615&lt;='Calculation Sheet Crop 1'!$L$7),"Crop Development Phase",IF(AND(B1615+1&gt;'Calculation Sheet Crop 1'!$K$8,B1615&lt;'Calculation Sheet Crop 1'!$L$8+1),"Mid Season",IF(AND(B1615+1&gt;'Calculation Sheet Crop 1'!$K$9,B1615-1&lt;'Calculation Sheet Crop 1'!$L$9),"Late Season Stage",""))))</f>
        <v/>
      </c>
      <c r="D1615">
        <f>IF(MONTH(B1615)=1,'General Calculation'!$E$22,IF(MONTH(B1615)=2,'General Calculation'!$F$22,IF(MONTH(B1615)=3,'General Calculation'!$G$22,IF(MONTH(B1615)=4,'General Calculation'!$H$22,IF(MONTH(B1615)=5,'General Calculation'!$I$22,IF(MONTH(B1615)=6,'General Calculation'!$J$22,IF(MONTH(B1615)=7,'General Calculation'!$K$22,IF(MONTH(B1615)=8,'General Calculation'!$L$22,IF(MONTH(B1615)=9,'General Calculation'!$M$22,IF(MONTH(B1615)=10,'General Calculation'!$N$22,IF(MONTH(B1615)=11,'General Calculation'!$O$22,IF(MONTH(B1615)=12,'General Calculation'!$P$22,""))))))))))))</f>
        <v>5.4600000000000009</v>
      </c>
      <c r="E1615" t="str">
        <f>IF(C1615="Initial Stage",'Calculation Sheet Crop 1'!$M$6,IF(C1615="Crop Development Phase",'Calculation Sheet Crop 1'!$M$7,IF(C1615="Mid Season",'Calculation Sheet Crop 1'!$M$8,IF(C1615="Late Season Stage",'Calculation Sheet Crop 1'!$M$9,""))))</f>
        <v/>
      </c>
      <c r="F1615">
        <f t="shared" si="326"/>
        <v>0</v>
      </c>
      <c r="P1615">
        <f t="shared" si="327"/>
        <v>0</v>
      </c>
      <c r="Q1615">
        <f t="shared" si="328"/>
        <v>0</v>
      </c>
      <c r="R1615">
        <f t="shared" si="329"/>
        <v>0</v>
      </c>
      <c r="S1615">
        <f t="shared" si="330"/>
        <v>0</v>
      </c>
      <c r="T1615">
        <f t="shared" si="331"/>
        <v>0</v>
      </c>
      <c r="U1615">
        <f t="shared" si="332"/>
        <v>0</v>
      </c>
      <c r="V1615">
        <f t="shared" si="333"/>
        <v>0</v>
      </c>
      <c r="W1615">
        <f t="shared" si="334"/>
        <v>0</v>
      </c>
      <c r="X1615">
        <f t="shared" si="335"/>
        <v>0</v>
      </c>
      <c r="Y1615">
        <f t="shared" si="336"/>
        <v>0</v>
      </c>
      <c r="Z1615">
        <f t="shared" si="337"/>
        <v>0</v>
      </c>
      <c r="AA1615">
        <f t="shared" si="338"/>
        <v>0</v>
      </c>
    </row>
    <row r="1616" spans="2:27">
      <c r="B1616" s="3">
        <v>44345</v>
      </c>
      <c r="C1616" t="str">
        <f>IF(AND(B1616&gt;='Calculation Sheet Crop 1'!$K$6,B1616&lt;='Calculation Sheet Crop 1'!$L$6),"Initial Stage",IF(AND(B1616+1&gt;'Calculation Sheet Crop 1'!$K$7,B1616&lt;='Calculation Sheet Crop 1'!$L$7),"Crop Development Phase",IF(AND(B1616+1&gt;'Calculation Sheet Crop 1'!$K$8,B1616&lt;'Calculation Sheet Crop 1'!$L$8+1),"Mid Season",IF(AND(B1616+1&gt;'Calculation Sheet Crop 1'!$K$9,B1616-1&lt;'Calculation Sheet Crop 1'!$L$9),"Late Season Stage",""))))</f>
        <v/>
      </c>
      <c r="D1616">
        <f>IF(MONTH(B1616)=1,'General Calculation'!$E$22,IF(MONTH(B1616)=2,'General Calculation'!$F$22,IF(MONTH(B1616)=3,'General Calculation'!$G$22,IF(MONTH(B1616)=4,'General Calculation'!$H$22,IF(MONTH(B1616)=5,'General Calculation'!$I$22,IF(MONTH(B1616)=6,'General Calculation'!$J$22,IF(MONTH(B1616)=7,'General Calculation'!$K$22,IF(MONTH(B1616)=8,'General Calculation'!$L$22,IF(MONTH(B1616)=9,'General Calculation'!$M$22,IF(MONTH(B1616)=10,'General Calculation'!$N$22,IF(MONTH(B1616)=11,'General Calculation'!$O$22,IF(MONTH(B1616)=12,'General Calculation'!$P$22,""))))))))))))</f>
        <v>5.4600000000000009</v>
      </c>
      <c r="E1616" t="str">
        <f>IF(C1616="Initial Stage",'Calculation Sheet Crop 1'!$M$6,IF(C1616="Crop Development Phase",'Calculation Sheet Crop 1'!$M$7,IF(C1616="Mid Season",'Calculation Sheet Crop 1'!$M$8,IF(C1616="Late Season Stage",'Calculation Sheet Crop 1'!$M$9,""))))</f>
        <v/>
      </c>
      <c r="F1616">
        <f t="shared" si="326"/>
        <v>0</v>
      </c>
      <c r="P1616">
        <f t="shared" si="327"/>
        <v>0</v>
      </c>
      <c r="Q1616">
        <f t="shared" si="328"/>
        <v>0</v>
      </c>
      <c r="R1616">
        <f t="shared" si="329"/>
        <v>0</v>
      </c>
      <c r="S1616">
        <f t="shared" si="330"/>
        <v>0</v>
      </c>
      <c r="T1616">
        <f t="shared" si="331"/>
        <v>0</v>
      </c>
      <c r="U1616">
        <f t="shared" si="332"/>
        <v>0</v>
      </c>
      <c r="V1616">
        <f t="shared" si="333"/>
        <v>0</v>
      </c>
      <c r="W1616">
        <f t="shared" si="334"/>
        <v>0</v>
      </c>
      <c r="X1616">
        <f t="shared" si="335"/>
        <v>0</v>
      </c>
      <c r="Y1616">
        <f t="shared" si="336"/>
        <v>0</v>
      </c>
      <c r="Z1616">
        <f t="shared" si="337"/>
        <v>0</v>
      </c>
      <c r="AA1616">
        <f t="shared" si="338"/>
        <v>0</v>
      </c>
    </row>
    <row r="1617" spans="2:27">
      <c r="B1617" s="3">
        <v>44346</v>
      </c>
      <c r="C1617" t="str">
        <f>IF(AND(B1617&gt;='Calculation Sheet Crop 1'!$K$6,B1617&lt;='Calculation Sheet Crop 1'!$L$6),"Initial Stage",IF(AND(B1617+1&gt;'Calculation Sheet Crop 1'!$K$7,B1617&lt;='Calculation Sheet Crop 1'!$L$7),"Crop Development Phase",IF(AND(B1617+1&gt;'Calculation Sheet Crop 1'!$K$8,B1617&lt;'Calculation Sheet Crop 1'!$L$8+1),"Mid Season",IF(AND(B1617+1&gt;'Calculation Sheet Crop 1'!$K$9,B1617-1&lt;'Calculation Sheet Crop 1'!$L$9),"Late Season Stage",""))))</f>
        <v/>
      </c>
      <c r="D1617">
        <f>IF(MONTH(B1617)=1,'General Calculation'!$E$22,IF(MONTH(B1617)=2,'General Calculation'!$F$22,IF(MONTH(B1617)=3,'General Calculation'!$G$22,IF(MONTH(B1617)=4,'General Calculation'!$H$22,IF(MONTH(B1617)=5,'General Calculation'!$I$22,IF(MONTH(B1617)=6,'General Calculation'!$J$22,IF(MONTH(B1617)=7,'General Calculation'!$K$22,IF(MONTH(B1617)=8,'General Calculation'!$L$22,IF(MONTH(B1617)=9,'General Calculation'!$M$22,IF(MONTH(B1617)=10,'General Calculation'!$N$22,IF(MONTH(B1617)=11,'General Calculation'!$O$22,IF(MONTH(B1617)=12,'General Calculation'!$P$22,""))))))))))))</f>
        <v>5.4600000000000009</v>
      </c>
      <c r="E1617" t="str">
        <f>IF(C1617="Initial Stage",'Calculation Sheet Crop 1'!$M$6,IF(C1617="Crop Development Phase",'Calculation Sheet Crop 1'!$M$7,IF(C1617="Mid Season",'Calculation Sheet Crop 1'!$M$8,IF(C1617="Late Season Stage",'Calculation Sheet Crop 1'!$M$9,""))))</f>
        <v/>
      </c>
      <c r="F1617">
        <f t="shared" si="326"/>
        <v>0</v>
      </c>
      <c r="P1617">
        <f t="shared" si="327"/>
        <v>0</v>
      </c>
      <c r="Q1617">
        <f t="shared" si="328"/>
        <v>0</v>
      </c>
      <c r="R1617">
        <f t="shared" si="329"/>
        <v>0</v>
      </c>
      <c r="S1617">
        <f t="shared" si="330"/>
        <v>0</v>
      </c>
      <c r="T1617">
        <f t="shared" si="331"/>
        <v>0</v>
      </c>
      <c r="U1617">
        <f t="shared" si="332"/>
        <v>0</v>
      </c>
      <c r="V1617">
        <f t="shared" si="333"/>
        <v>0</v>
      </c>
      <c r="W1617">
        <f t="shared" si="334"/>
        <v>0</v>
      </c>
      <c r="X1617">
        <f t="shared" si="335"/>
        <v>0</v>
      </c>
      <c r="Y1617">
        <f t="shared" si="336"/>
        <v>0</v>
      </c>
      <c r="Z1617">
        <f t="shared" si="337"/>
        <v>0</v>
      </c>
      <c r="AA1617">
        <f t="shared" si="338"/>
        <v>0</v>
      </c>
    </row>
    <row r="1618" spans="2:27">
      <c r="B1618" s="3">
        <v>44347</v>
      </c>
      <c r="C1618" t="str">
        <f>IF(AND(B1618&gt;='Calculation Sheet Crop 1'!$K$6,B1618&lt;='Calculation Sheet Crop 1'!$L$6),"Initial Stage",IF(AND(B1618+1&gt;'Calculation Sheet Crop 1'!$K$7,B1618&lt;='Calculation Sheet Crop 1'!$L$7),"Crop Development Phase",IF(AND(B1618+1&gt;'Calculation Sheet Crop 1'!$K$8,B1618&lt;'Calculation Sheet Crop 1'!$L$8+1),"Mid Season",IF(AND(B1618+1&gt;'Calculation Sheet Crop 1'!$K$9,B1618-1&lt;'Calculation Sheet Crop 1'!$L$9),"Late Season Stage",""))))</f>
        <v/>
      </c>
      <c r="D1618">
        <f>IF(MONTH(B1618)=1,'General Calculation'!$E$22,IF(MONTH(B1618)=2,'General Calculation'!$F$22,IF(MONTH(B1618)=3,'General Calculation'!$G$22,IF(MONTH(B1618)=4,'General Calculation'!$H$22,IF(MONTH(B1618)=5,'General Calculation'!$I$22,IF(MONTH(B1618)=6,'General Calculation'!$J$22,IF(MONTH(B1618)=7,'General Calculation'!$K$22,IF(MONTH(B1618)=8,'General Calculation'!$L$22,IF(MONTH(B1618)=9,'General Calculation'!$M$22,IF(MONTH(B1618)=10,'General Calculation'!$N$22,IF(MONTH(B1618)=11,'General Calculation'!$O$22,IF(MONTH(B1618)=12,'General Calculation'!$P$22,""))))))))))))</f>
        <v>5.4600000000000009</v>
      </c>
      <c r="E1618" t="str">
        <f>IF(C1618="Initial Stage",'Calculation Sheet Crop 1'!$M$6,IF(C1618="Crop Development Phase",'Calculation Sheet Crop 1'!$M$7,IF(C1618="Mid Season",'Calculation Sheet Crop 1'!$M$8,IF(C1618="Late Season Stage",'Calculation Sheet Crop 1'!$M$9,""))))</f>
        <v/>
      </c>
      <c r="F1618">
        <f t="shared" si="326"/>
        <v>0</v>
      </c>
      <c r="P1618">
        <f t="shared" si="327"/>
        <v>0</v>
      </c>
      <c r="Q1618">
        <f t="shared" si="328"/>
        <v>0</v>
      </c>
      <c r="R1618">
        <f t="shared" si="329"/>
        <v>0</v>
      </c>
      <c r="S1618">
        <f t="shared" si="330"/>
        <v>0</v>
      </c>
      <c r="T1618">
        <f t="shared" si="331"/>
        <v>0</v>
      </c>
      <c r="U1618">
        <f t="shared" si="332"/>
        <v>0</v>
      </c>
      <c r="V1618">
        <f t="shared" si="333"/>
        <v>0</v>
      </c>
      <c r="W1618">
        <f t="shared" si="334"/>
        <v>0</v>
      </c>
      <c r="X1618">
        <f t="shared" si="335"/>
        <v>0</v>
      </c>
      <c r="Y1618">
        <f t="shared" si="336"/>
        <v>0</v>
      </c>
      <c r="Z1618">
        <f t="shared" si="337"/>
        <v>0</v>
      </c>
      <c r="AA1618">
        <f t="shared" si="338"/>
        <v>0</v>
      </c>
    </row>
    <row r="1619" spans="2:27">
      <c r="B1619" s="3">
        <v>44348</v>
      </c>
      <c r="C1619" t="str">
        <f>IF(AND(B1619&gt;='Calculation Sheet Crop 1'!$K$6,B1619&lt;='Calculation Sheet Crop 1'!$L$6),"Initial Stage",IF(AND(B1619+1&gt;'Calculation Sheet Crop 1'!$K$7,B1619&lt;='Calculation Sheet Crop 1'!$L$7),"Crop Development Phase",IF(AND(B1619+1&gt;'Calculation Sheet Crop 1'!$K$8,B1619&lt;'Calculation Sheet Crop 1'!$L$8+1),"Mid Season",IF(AND(B1619+1&gt;'Calculation Sheet Crop 1'!$K$9,B1619-1&lt;'Calculation Sheet Crop 1'!$L$9),"Late Season Stage",""))))</f>
        <v/>
      </c>
      <c r="D1619">
        <f>IF(MONTH(B1619)=1,'General Calculation'!$E$22,IF(MONTH(B1619)=2,'General Calculation'!$F$22,IF(MONTH(B1619)=3,'General Calculation'!$G$22,IF(MONTH(B1619)=4,'General Calculation'!$H$22,IF(MONTH(B1619)=5,'General Calculation'!$I$22,IF(MONTH(B1619)=6,'General Calculation'!$J$22,IF(MONTH(B1619)=7,'General Calculation'!$K$22,IF(MONTH(B1619)=8,'General Calculation'!$L$22,IF(MONTH(B1619)=9,'General Calculation'!$M$22,IF(MONTH(B1619)=10,'General Calculation'!$N$22,IF(MONTH(B1619)=11,'General Calculation'!$O$22,IF(MONTH(B1619)=12,'General Calculation'!$P$22,""))))))))))))</f>
        <v>5.3881999999999994</v>
      </c>
      <c r="E1619" t="str">
        <f>IF(C1619="Initial Stage",'Calculation Sheet Crop 1'!$M$6,IF(C1619="Crop Development Phase",'Calculation Sheet Crop 1'!$M$7,IF(C1619="Mid Season",'Calculation Sheet Crop 1'!$M$8,IF(C1619="Late Season Stage",'Calculation Sheet Crop 1'!$M$9,""))))</f>
        <v/>
      </c>
      <c r="F1619">
        <f t="shared" si="326"/>
        <v>0</v>
      </c>
      <c r="P1619">
        <f t="shared" si="327"/>
        <v>0</v>
      </c>
      <c r="Q1619">
        <f t="shared" si="328"/>
        <v>0</v>
      </c>
      <c r="R1619">
        <f t="shared" si="329"/>
        <v>0</v>
      </c>
      <c r="S1619">
        <f t="shared" si="330"/>
        <v>0</v>
      </c>
      <c r="T1619">
        <f t="shared" si="331"/>
        <v>0</v>
      </c>
      <c r="U1619">
        <f t="shared" si="332"/>
        <v>0</v>
      </c>
      <c r="V1619">
        <f t="shared" si="333"/>
        <v>0</v>
      </c>
      <c r="W1619">
        <f t="shared" si="334"/>
        <v>0</v>
      </c>
      <c r="X1619">
        <f t="shared" si="335"/>
        <v>0</v>
      </c>
      <c r="Y1619">
        <f t="shared" si="336"/>
        <v>0</v>
      </c>
      <c r="Z1619">
        <f t="shared" si="337"/>
        <v>0</v>
      </c>
      <c r="AA1619">
        <f t="shared" si="338"/>
        <v>0</v>
      </c>
    </row>
    <row r="1620" spans="2:27">
      <c r="B1620" s="3">
        <v>44349</v>
      </c>
      <c r="C1620" t="str">
        <f>IF(AND(B1620&gt;='Calculation Sheet Crop 1'!$K$6,B1620&lt;='Calculation Sheet Crop 1'!$L$6),"Initial Stage",IF(AND(B1620+1&gt;'Calculation Sheet Crop 1'!$K$7,B1620&lt;='Calculation Sheet Crop 1'!$L$7),"Crop Development Phase",IF(AND(B1620+1&gt;'Calculation Sheet Crop 1'!$K$8,B1620&lt;'Calculation Sheet Crop 1'!$L$8+1),"Mid Season",IF(AND(B1620+1&gt;'Calculation Sheet Crop 1'!$K$9,B1620-1&lt;'Calculation Sheet Crop 1'!$L$9),"Late Season Stage",""))))</f>
        <v/>
      </c>
      <c r="D1620">
        <f>IF(MONTH(B1620)=1,'General Calculation'!$E$22,IF(MONTH(B1620)=2,'General Calculation'!$F$22,IF(MONTH(B1620)=3,'General Calculation'!$G$22,IF(MONTH(B1620)=4,'General Calculation'!$H$22,IF(MONTH(B1620)=5,'General Calculation'!$I$22,IF(MONTH(B1620)=6,'General Calculation'!$J$22,IF(MONTH(B1620)=7,'General Calculation'!$K$22,IF(MONTH(B1620)=8,'General Calculation'!$L$22,IF(MONTH(B1620)=9,'General Calculation'!$M$22,IF(MONTH(B1620)=10,'General Calculation'!$N$22,IF(MONTH(B1620)=11,'General Calculation'!$O$22,IF(MONTH(B1620)=12,'General Calculation'!$P$22,""))))))))))))</f>
        <v>5.3881999999999994</v>
      </c>
      <c r="E1620" t="str">
        <f>IF(C1620="Initial Stage",'Calculation Sheet Crop 1'!$M$6,IF(C1620="Crop Development Phase",'Calculation Sheet Crop 1'!$M$7,IF(C1620="Mid Season",'Calculation Sheet Crop 1'!$M$8,IF(C1620="Late Season Stage",'Calculation Sheet Crop 1'!$M$9,""))))</f>
        <v/>
      </c>
      <c r="F1620">
        <f t="shared" si="326"/>
        <v>0</v>
      </c>
      <c r="P1620">
        <f t="shared" si="327"/>
        <v>0</v>
      </c>
      <c r="Q1620">
        <f t="shared" si="328"/>
        <v>0</v>
      </c>
      <c r="R1620">
        <f t="shared" si="329"/>
        <v>0</v>
      </c>
      <c r="S1620">
        <f t="shared" si="330"/>
        <v>0</v>
      </c>
      <c r="T1620">
        <f t="shared" si="331"/>
        <v>0</v>
      </c>
      <c r="U1620">
        <f t="shared" si="332"/>
        <v>0</v>
      </c>
      <c r="V1620">
        <f t="shared" si="333"/>
        <v>0</v>
      </c>
      <c r="W1620">
        <f t="shared" si="334"/>
        <v>0</v>
      </c>
      <c r="X1620">
        <f t="shared" si="335"/>
        <v>0</v>
      </c>
      <c r="Y1620">
        <f t="shared" si="336"/>
        <v>0</v>
      </c>
      <c r="Z1620">
        <f t="shared" si="337"/>
        <v>0</v>
      </c>
      <c r="AA1620">
        <f t="shared" si="338"/>
        <v>0</v>
      </c>
    </row>
    <row r="1621" spans="2:27">
      <c r="B1621" s="3">
        <v>44350</v>
      </c>
      <c r="C1621" t="str">
        <f>IF(AND(B1621&gt;='Calculation Sheet Crop 1'!$K$6,B1621&lt;='Calculation Sheet Crop 1'!$L$6),"Initial Stage",IF(AND(B1621+1&gt;'Calculation Sheet Crop 1'!$K$7,B1621&lt;='Calculation Sheet Crop 1'!$L$7),"Crop Development Phase",IF(AND(B1621+1&gt;'Calculation Sheet Crop 1'!$K$8,B1621&lt;'Calculation Sheet Crop 1'!$L$8+1),"Mid Season",IF(AND(B1621+1&gt;'Calculation Sheet Crop 1'!$K$9,B1621-1&lt;'Calculation Sheet Crop 1'!$L$9),"Late Season Stage",""))))</f>
        <v/>
      </c>
      <c r="D1621">
        <f>IF(MONTH(B1621)=1,'General Calculation'!$E$22,IF(MONTH(B1621)=2,'General Calculation'!$F$22,IF(MONTH(B1621)=3,'General Calculation'!$G$22,IF(MONTH(B1621)=4,'General Calculation'!$H$22,IF(MONTH(B1621)=5,'General Calculation'!$I$22,IF(MONTH(B1621)=6,'General Calculation'!$J$22,IF(MONTH(B1621)=7,'General Calculation'!$K$22,IF(MONTH(B1621)=8,'General Calculation'!$L$22,IF(MONTH(B1621)=9,'General Calculation'!$M$22,IF(MONTH(B1621)=10,'General Calculation'!$N$22,IF(MONTH(B1621)=11,'General Calculation'!$O$22,IF(MONTH(B1621)=12,'General Calculation'!$P$22,""))))))))))))</f>
        <v>5.3881999999999994</v>
      </c>
      <c r="E1621" t="str">
        <f>IF(C1621="Initial Stage",'Calculation Sheet Crop 1'!$M$6,IF(C1621="Crop Development Phase",'Calculation Sheet Crop 1'!$M$7,IF(C1621="Mid Season",'Calculation Sheet Crop 1'!$M$8,IF(C1621="Late Season Stage",'Calculation Sheet Crop 1'!$M$9,""))))</f>
        <v/>
      </c>
      <c r="F1621">
        <f t="shared" si="326"/>
        <v>0</v>
      </c>
      <c r="P1621">
        <f t="shared" si="327"/>
        <v>0</v>
      </c>
      <c r="Q1621">
        <f t="shared" si="328"/>
        <v>0</v>
      </c>
      <c r="R1621">
        <f t="shared" si="329"/>
        <v>0</v>
      </c>
      <c r="S1621">
        <f t="shared" si="330"/>
        <v>0</v>
      </c>
      <c r="T1621">
        <f t="shared" si="331"/>
        <v>0</v>
      </c>
      <c r="U1621">
        <f t="shared" si="332"/>
        <v>0</v>
      </c>
      <c r="V1621">
        <f t="shared" si="333"/>
        <v>0</v>
      </c>
      <c r="W1621">
        <f t="shared" si="334"/>
        <v>0</v>
      </c>
      <c r="X1621">
        <f t="shared" si="335"/>
        <v>0</v>
      </c>
      <c r="Y1621">
        <f t="shared" si="336"/>
        <v>0</v>
      </c>
      <c r="Z1621">
        <f t="shared" si="337"/>
        <v>0</v>
      </c>
      <c r="AA1621">
        <f t="shared" si="338"/>
        <v>0</v>
      </c>
    </row>
    <row r="1622" spans="2:27">
      <c r="B1622" s="3">
        <v>44351</v>
      </c>
      <c r="C1622" t="str">
        <f>IF(AND(B1622&gt;='Calculation Sheet Crop 1'!$K$6,B1622&lt;='Calculation Sheet Crop 1'!$L$6),"Initial Stage",IF(AND(B1622+1&gt;'Calculation Sheet Crop 1'!$K$7,B1622&lt;='Calculation Sheet Crop 1'!$L$7),"Crop Development Phase",IF(AND(B1622+1&gt;'Calculation Sheet Crop 1'!$K$8,B1622&lt;'Calculation Sheet Crop 1'!$L$8+1),"Mid Season",IF(AND(B1622+1&gt;'Calculation Sheet Crop 1'!$K$9,B1622-1&lt;'Calculation Sheet Crop 1'!$L$9),"Late Season Stage",""))))</f>
        <v/>
      </c>
      <c r="D1622">
        <f>IF(MONTH(B1622)=1,'General Calculation'!$E$22,IF(MONTH(B1622)=2,'General Calculation'!$F$22,IF(MONTH(B1622)=3,'General Calculation'!$G$22,IF(MONTH(B1622)=4,'General Calculation'!$H$22,IF(MONTH(B1622)=5,'General Calculation'!$I$22,IF(MONTH(B1622)=6,'General Calculation'!$J$22,IF(MONTH(B1622)=7,'General Calculation'!$K$22,IF(MONTH(B1622)=8,'General Calculation'!$L$22,IF(MONTH(B1622)=9,'General Calculation'!$M$22,IF(MONTH(B1622)=10,'General Calculation'!$N$22,IF(MONTH(B1622)=11,'General Calculation'!$O$22,IF(MONTH(B1622)=12,'General Calculation'!$P$22,""))))))))))))</f>
        <v>5.3881999999999994</v>
      </c>
      <c r="E1622" t="str">
        <f>IF(C1622="Initial Stage",'Calculation Sheet Crop 1'!$M$6,IF(C1622="Crop Development Phase",'Calculation Sheet Crop 1'!$M$7,IF(C1622="Mid Season",'Calculation Sheet Crop 1'!$M$8,IF(C1622="Late Season Stage",'Calculation Sheet Crop 1'!$M$9,""))))</f>
        <v/>
      </c>
      <c r="F1622">
        <f t="shared" si="326"/>
        <v>0</v>
      </c>
      <c r="P1622">
        <f t="shared" si="327"/>
        <v>0</v>
      </c>
      <c r="Q1622">
        <f t="shared" si="328"/>
        <v>0</v>
      </c>
      <c r="R1622">
        <f t="shared" si="329"/>
        <v>0</v>
      </c>
      <c r="S1622">
        <f t="shared" si="330"/>
        <v>0</v>
      </c>
      <c r="T1622">
        <f t="shared" si="331"/>
        <v>0</v>
      </c>
      <c r="U1622">
        <f t="shared" si="332"/>
        <v>0</v>
      </c>
      <c r="V1622">
        <f t="shared" si="333"/>
        <v>0</v>
      </c>
      <c r="W1622">
        <f t="shared" si="334"/>
        <v>0</v>
      </c>
      <c r="X1622">
        <f t="shared" si="335"/>
        <v>0</v>
      </c>
      <c r="Y1622">
        <f t="shared" si="336"/>
        <v>0</v>
      </c>
      <c r="Z1622">
        <f t="shared" si="337"/>
        <v>0</v>
      </c>
      <c r="AA1622">
        <f t="shared" si="338"/>
        <v>0</v>
      </c>
    </row>
    <row r="1623" spans="2:27">
      <c r="B1623" s="3">
        <v>44352</v>
      </c>
      <c r="C1623" t="str">
        <f>IF(AND(B1623&gt;='Calculation Sheet Crop 1'!$K$6,B1623&lt;='Calculation Sheet Crop 1'!$L$6),"Initial Stage",IF(AND(B1623+1&gt;'Calculation Sheet Crop 1'!$K$7,B1623&lt;='Calculation Sheet Crop 1'!$L$7),"Crop Development Phase",IF(AND(B1623+1&gt;'Calculation Sheet Crop 1'!$K$8,B1623&lt;'Calculation Sheet Crop 1'!$L$8+1),"Mid Season",IF(AND(B1623+1&gt;'Calculation Sheet Crop 1'!$K$9,B1623-1&lt;'Calculation Sheet Crop 1'!$L$9),"Late Season Stage",""))))</f>
        <v/>
      </c>
      <c r="D1623">
        <f>IF(MONTH(B1623)=1,'General Calculation'!$E$22,IF(MONTH(B1623)=2,'General Calculation'!$F$22,IF(MONTH(B1623)=3,'General Calculation'!$G$22,IF(MONTH(B1623)=4,'General Calculation'!$H$22,IF(MONTH(B1623)=5,'General Calculation'!$I$22,IF(MONTH(B1623)=6,'General Calculation'!$J$22,IF(MONTH(B1623)=7,'General Calculation'!$K$22,IF(MONTH(B1623)=8,'General Calculation'!$L$22,IF(MONTH(B1623)=9,'General Calculation'!$M$22,IF(MONTH(B1623)=10,'General Calculation'!$N$22,IF(MONTH(B1623)=11,'General Calculation'!$O$22,IF(MONTH(B1623)=12,'General Calculation'!$P$22,""))))))))))))</f>
        <v>5.3881999999999994</v>
      </c>
      <c r="E1623" t="str">
        <f>IF(C1623="Initial Stage",'Calculation Sheet Crop 1'!$M$6,IF(C1623="Crop Development Phase",'Calculation Sheet Crop 1'!$M$7,IF(C1623="Mid Season",'Calculation Sheet Crop 1'!$M$8,IF(C1623="Late Season Stage",'Calculation Sheet Crop 1'!$M$9,""))))</f>
        <v/>
      </c>
      <c r="F1623">
        <f t="shared" si="326"/>
        <v>0</v>
      </c>
      <c r="P1623">
        <f t="shared" si="327"/>
        <v>0</v>
      </c>
      <c r="Q1623">
        <f t="shared" si="328"/>
        <v>0</v>
      </c>
      <c r="R1623">
        <f t="shared" si="329"/>
        <v>0</v>
      </c>
      <c r="S1623">
        <f t="shared" si="330"/>
        <v>0</v>
      </c>
      <c r="T1623">
        <f t="shared" si="331"/>
        <v>0</v>
      </c>
      <c r="U1623">
        <f t="shared" si="332"/>
        <v>0</v>
      </c>
      <c r="V1623">
        <f t="shared" si="333"/>
        <v>0</v>
      </c>
      <c r="W1623">
        <f t="shared" si="334"/>
        <v>0</v>
      </c>
      <c r="X1623">
        <f t="shared" si="335"/>
        <v>0</v>
      </c>
      <c r="Y1623">
        <f t="shared" si="336"/>
        <v>0</v>
      </c>
      <c r="Z1623">
        <f t="shared" si="337"/>
        <v>0</v>
      </c>
      <c r="AA1623">
        <f t="shared" si="338"/>
        <v>0</v>
      </c>
    </row>
    <row r="1624" spans="2:27">
      <c r="B1624" s="3">
        <v>44353</v>
      </c>
      <c r="C1624" t="str">
        <f>IF(AND(B1624&gt;='Calculation Sheet Crop 1'!$K$6,B1624&lt;='Calculation Sheet Crop 1'!$L$6),"Initial Stage",IF(AND(B1624+1&gt;'Calculation Sheet Crop 1'!$K$7,B1624&lt;='Calculation Sheet Crop 1'!$L$7),"Crop Development Phase",IF(AND(B1624+1&gt;'Calculation Sheet Crop 1'!$K$8,B1624&lt;'Calculation Sheet Crop 1'!$L$8+1),"Mid Season",IF(AND(B1624+1&gt;'Calculation Sheet Crop 1'!$K$9,B1624-1&lt;'Calculation Sheet Crop 1'!$L$9),"Late Season Stage",""))))</f>
        <v/>
      </c>
      <c r="D1624">
        <f>IF(MONTH(B1624)=1,'General Calculation'!$E$22,IF(MONTH(B1624)=2,'General Calculation'!$F$22,IF(MONTH(B1624)=3,'General Calculation'!$G$22,IF(MONTH(B1624)=4,'General Calculation'!$H$22,IF(MONTH(B1624)=5,'General Calculation'!$I$22,IF(MONTH(B1624)=6,'General Calculation'!$J$22,IF(MONTH(B1624)=7,'General Calculation'!$K$22,IF(MONTH(B1624)=8,'General Calculation'!$L$22,IF(MONTH(B1624)=9,'General Calculation'!$M$22,IF(MONTH(B1624)=10,'General Calculation'!$N$22,IF(MONTH(B1624)=11,'General Calculation'!$O$22,IF(MONTH(B1624)=12,'General Calculation'!$P$22,""))))))))))))</f>
        <v>5.3881999999999994</v>
      </c>
      <c r="E1624" t="str">
        <f>IF(C1624="Initial Stage",'Calculation Sheet Crop 1'!$M$6,IF(C1624="Crop Development Phase",'Calculation Sheet Crop 1'!$M$7,IF(C1624="Mid Season",'Calculation Sheet Crop 1'!$M$8,IF(C1624="Late Season Stage",'Calculation Sheet Crop 1'!$M$9,""))))</f>
        <v/>
      </c>
      <c r="F1624">
        <f t="shared" si="326"/>
        <v>0</v>
      </c>
      <c r="P1624">
        <f t="shared" si="327"/>
        <v>0</v>
      </c>
      <c r="Q1624">
        <f t="shared" si="328"/>
        <v>0</v>
      </c>
      <c r="R1624">
        <f t="shared" si="329"/>
        <v>0</v>
      </c>
      <c r="S1624">
        <f t="shared" si="330"/>
        <v>0</v>
      </c>
      <c r="T1624">
        <f t="shared" si="331"/>
        <v>0</v>
      </c>
      <c r="U1624">
        <f t="shared" si="332"/>
        <v>0</v>
      </c>
      <c r="V1624">
        <f t="shared" si="333"/>
        <v>0</v>
      </c>
      <c r="W1624">
        <f t="shared" si="334"/>
        <v>0</v>
      </c>
      <c r="X1624">
        <f t="shared" si="335"/>
        <v>0</v>
      </c>
      <c r="Y1624">
        <f t="shared" si="336"/>
        <v>0</v>
      </c>
      <c r="Z1624">
        <f t="shared" si="337"/>
        <v>0</v>
      </c>
      <c r="AA1624">
        <f t="shared" si="338"/>
        <v>0</v>
      </c>
    </row>
    <row r="1625" spans="2:27">
      <c r="B1625" s="3">
        <v>44354</v>
      </c>
      <c r="C1625" t="str">
        <f>IF(AND(B1625&gt;='Calculation Sheet Crop 1'!$K$6,B1625&lt;='Calculation Sheet Crop 1'!$L$6),"Initial Stage",IF(AND(B1625+1&gt;'Calculation Sheet Crop 1'!$K$7,B1625&lt;='Calculation Sheet Crop 1'!$L$7),"Crop Development Phase",IF(AND(B1625+1&gt;'Calculation Sheet Crop 1'!$K$8,B1625&lt;'Calculation Sheet Crop 1'!$L$8+1),"Mid Season",IF(AND(B1625+1&gt;'Calculation Sheet Crop 1'!$K$9,B1625-1&lt;'Calculation Sheet Crop 1'!$L$9),"Late Season Stage",""))))</f>
        <v/>
      </c>
      <c r="D1625">
        <f>IF(MONTH(B1625)=1,'General Calculation'!$E$22,IF(MONTH(B1625)=2,'General Calculation'!$F$22,IF(MONTH(B1625)=3,'General Calculation'!$G$22,IF(MONTH(B1625)=4,'General Calculation'!$H$22,IF(MONTH(B1625)=5,'General Calculation'!$I$22,IF(MONTH(B1625)=6,'General Calculation'!$J$22,IF(MONTH(B1625)=7,'General Calculation'!$K$22,IF(MONTH(B1625)=8,'General Calculation'!$L$22,IF(MONTH(B1625)=9,'General Calculation'!$M$22,IF(MONTH(B1625)=10,'General Calculation'!$N$22,IF(MONTH(B1625)=11,'General Calculation'!$O$22,IF(MONTH(B1625)=12,'General Calculation'!$P$22,""))))))))))))</f>
        <v>5.3881999999999994</v>
      </c>
      <c r="E1625" t="str">
        <f>IF(C1625="Initial Stage",'Calculation Sheet Crop 1'!$M$6,IF(C1625="Crop Development Phase",'Calculation Sheet Crop 1'!$M$7,IF(C1625="Mid Season",'Calculation Sheet Crop 1'!$M$8,IF(C1625="Late Season Stage",'Calculation Sheet Crop 1'!$M$9,""))))</f>
        <v/>
      </c>
      <c r="F1625">
        <f t="shared" si="326"/>
        <v>0</v>
      </c>
      <c r="P1625">
        <f t="shared" si="327"/>
        <v>0</v>
      </c>
      <c r="Q1625">
        <f t="shared" si="328"/>
        <v>0</v>
      </c>
      <c r="R1625">
        <f t="shared" si="329"/>
        <v>0</v>
      </c>
      <c r="S1625">
        <f t="shared" si="330"/>
        <v>0</v>
      </c>
      <c r="T1625">
        <f t="shared" si="331"/>
        <v>0</v>
      </c>
      <c r="U1625">
        <f t="shared" si="332"/>
        <v>0</v>
      </c>
      <c r="V1625">
        <f t="shared" si="333"/>
        <v>0</v>
      </c>
      <c r="W1625">
        <f t="shared" si="334"/>
        <v>0</v>
      </c>
      <c r="X1625">
        <f t="shared" si="335"/>
        <v>0</v>
      </c>
      <c r="Y1625">
        <f t="shared" si="336"/>
        <v>0</v>
      </c>
      <c r="Z1625">
        <f t="shared" si="337"/>
        <v>0</v>
      </c>
      <c r="AA1625">
        <f t="shared" si="338"/>
        <v>0</v>
      </c>
    </row>
    <row r="1626" spans="2:27">
      <c r="B1626" s="3">
        <v>44355</v>
      </c>
      <c r="C1626" t="str">
        <f>IF(AND(B1626&gt;='Calculation Sheet Crop 1'!$K$6,B1626&lt;='Calculation Sheet Crop 1'!$L$6),"Initial Stage",IF(AND(B1626+1&gt;'Calculation Sheet Crop 1'!$K$7,B1626&lt;='Calculation Sheet Crop 1'!$L$7),"Crop Development Phase",IF(AND(B1626+1&gt;'Calculation Sheet Crop 1'!$K$8,B1626&lt;'Calculation Sheet Crop 1'!$L$8+1),"Mid Season",IF(AND(B1626+1&gt;'Calculation Sheet Crop 1'!$K$9,B1626-1&lt;'Calculation Sheet Crop 1'!$L$9),"Late Season Stage",""))))</f>
        <v/>
      </c>
      <c r="D1626">
        <f>IF(MONTH(B1626)=1,'General Calculation'!$E$22,IF(MONTH(B1626)=2,'General Calculation'!$F$22,IF(MONTH(B1626)=3,'General Calculation'!$G$22,IF(MONTH(B1626)=4,'General Calculation'!$H$22,IF(MONTH(B1626)=5,'General Calculation'!$I$22,IF(MONTH(B1626)=6,'General Calculation'!$J$22,IF(MONTH(B1626)=7,'General Calculation'!$K$22,IF(MONTH(B1626)=8,'General Calculation'!$L$22,IF(MONTH(B1626)=9,'General Calculation'!$M$22,IF(MONTH(B1626)=10,'General Calculation'!$N$22,IF(MONTH(B1626)=11,'General Calculation'!$O$22,IF(MONTH(B1626)=12,'General Calculation'!$P$22,""))))))))))))</f>
        <v>5.3881999999999994</v>
      </c>
      <c r="E1626" t="str">
        <f>IF(C1626="Initial Stage",'Calculation Sheet Crop 1'!$M$6,IF(C1626="Crop Development Phase",'Calculation Sheet Crop 1'!$M$7,IF(C1626="Mid Season",'Calculation Sheet Crop 1'!$M$8,IF(C1626="Late Season Stage",'Calculation Sheet Crop 1'!$M$9,""))))</f>
        <v/>
      </c>
      <c r="F1626">
        <f t="shared" si="326"/>
        <v>0</v>
      </c>
      <c r="P1626">
        <f t="shared" si="327"/>
        <v>0</v>
      </c>
      <c r="Q1626">
        <f t="shared" si="328"/>
        <v>0</v>
      </c>
      <c r="R1626">
        <f t="shared" si="329"/>
        <v>0</v>
      </c>
      <c r="S1626">
        <f t="shared" si="330"/>
        <v>0</v>
      </c>
      <c r="T1626">
        <f t="shared" si="331"/>
        <v>0</v>
      </c>
      <c r="U1626">
        <f t="shared" si="332"/>
        <v>0</v>
      </c>
      <c r="V1626">
        <f t="shared" si="333"/>
        <v>0</v>
      </c>
      <c r="W1626">
        <f t="shared" si="334"/>
        <v>0</v>
      </c>
      <c r="X1626">
        <f t="shared" si="335"/>
        <v>0</v>
      </c>
      <c r="Y1626">
        <f t="shared" si="336"/>
        <v>0</v>
      </c>
      <c r="Z1626">
        <f t="shared" si="337"/>
        <v>0</v>
      </c>
      <c r="AA1626">
        <f t="shared" si="338"/>
        <v>0</v>
      </c>
    </row>
    <row r="1627" spans="2:27">
      <c r="B1627" s="3">
        <v>44356</v>
      </c>
      <c r="C1627" t="str">
        <f>IF(AND(B1627&gt;='Calculation Sheet Crop 1'!$K$6,B1627&lt;='Calculation Sheet Crop 1'!$L$6),"Initial Stage",IF(AND(B1627+1&gt;'Calculation Sheet Crop 1'!$K$7,B1627&lt;='Calculation Sheet Crop 1'!$L$7),"Crop Development Phase",IF(AND(B1627+1&gt;'Calculation Sheet Crop 1'!$K$8,B1627&lt;'Calculation Sheet Crop 1'!$L$8+1),"Mid Season",IF(AND(B1627+1&gt;'Calculation Sheet Crop 1'!$K$9,B1627-1&lt;'Calculation Sheet Crop 1'!$L$9),"Late Season Stage",""))))</f>
        <v/>
      </c>
      <c r="D1627">
        <f>IF(MONTH(B1627)=1,'General Calculation'!$E$22,IF(MONTH(B1627)=2,'General Calculation'!$F$22,IF(MONTH(B1627)=3,'General Calculation'!$G$22,IF(MONTH(B1627)=4,'General Calculation'!$H$22,IF(MONTH(B1627)=5,'General Calculation'!$I$22,IF(MONTH(B1627)=6,'General Calculation'!$J$22,IF(MONTH(B1627)=7,'General Calculation'!$K$22,IF(MONTH(B1627)=8,'General Calculation'!$L$22,IF(MONTH(B1627)=9,'General Calculation'!$M$22,IF(MONTH(B1627)=10,'General Calculation'!$N$22,IF(MONTH(B1627)=11,'General Calculation'!$O$22,IF(MONTH(B1627)=12,'General Calculation'!$P$22,""))))))))))))</f>
        <v>5.3881999999999994</v>
      </c>
      <c r="E1627" t="str">
        <f>IF(C1627="Initial Stage",'Calculation Sheet Crop 1'!$M$6,IF(C1627="Crop Development Phase",'Calculation Sheet Crop 1'!$M$7,IF(C1627="Mid Season",'Calculation Sheet Crop 1'!$M$8,IF(C1627="Late Season Stage",'Calculation Sheet Crop 1'!$M$9,""))))</f>
        <v/>
      </c>
      <c r="F1627">
        <f t="shared" si="326"/>
        <v>0</v>
      </c>
      <c r="P1627">
        <f t="shared" si="327"/>
        <v>0</v>
      </c>
      <c r="Q1627">
        <f t="shared" si="328"/>
        <v>0</v>
      </c>
      <c r="R1627">
        <f t="shared" si="329"/>
        <v>0</v>
      </c>
      <c r="S1627">
        <f t="shared" si="330"/>
        <v>0</v>
      </c>
      <c r="T1627">
        <f t="shared" si="331"/>
        <v>0</v>
      </c>
      <c r="U1627">
        <f t="shared" si="332"/>
        <v>0</v>
      </c>
      <c r="V1627">
        <f t="shared" si="333"/>
        <v>0</v>
      </c>
      <c r="W1627">
        <f t="shared" si="334"/>
        <v>0</v>
      </c>
      <c r="X1627">
        <f t="shared" si="335"/>
        <v>0</v>
      </c>
      <c r="Y1627">
        <f t="shared" si="336"/>
        <v>0</v>
      </c>
      <c r="Z1627">
        <f t="shared" si="337"/>
        <v>0</v>
      </c>
      <c r="AA1627">
        <f t="shared" si="338"/>
        <v>0</v>
      </c>
    </row>
    <row r="1628" spans="2:27">
      <c r="B1628" s="3">
        <v>44357</v>
      </c>
      <c r="C1628" t="str">
        <f>IF(AND(B1628&gt;='Calculation Sheet Crop 1'!$K$6,B1628&lt;='Calculation Sheet Crop 1'!$L$6),"Initial Stage",IF(AND(B1628+1&gt;'Calculation Sheet Crop 1'!$K$7,B1628&lt;='Calculation Sheet Crop 1'!$L$7),"Crop Development Phase",IF(AND(B1628+1&gt;'Calculation Sheet Crop 1'!$K$8,B1628&lt;'Calculation Sheet Crop 1'!$L$8+1),"Mid Season",IF(AND(B1628+1&gt;'Calculation Sheet Crop 1'!$K$9,B1628-1&lt;'Calculation Sheet Crop 1'!$L$9),"Late Season Stage",""))))</f>
        <v/>
      </c>
      <c r="D1628">
        <f>IF(MONTH(B1628)=1,'General Calculation'!$E$22,IF(MONTH(B1628)=2,'General Calculation'!$F$22,IF(MONTH(B1628)=3,'General Calculation'!$G$22,IF(MONTH(B1628)=4,'General Calculation'!$H$22,IF(MONTH(B1628)=5,'General Calculation'!$I$22,IF(MONTH(B1628)=6,'General Calculation'!$J$22,IF(MONTH(B1628)=7,'General Calculation'!$K$22,IF(MONTH(B1628)=8,'General Calculation'!$L$22,IF(MONTH(B1628)=9,'General Calculation'!$M$22,IF(MONTH(B1628)=10,'General Calculation'!$N$22,IF(MONTH(B1628)=11,'General Calculation'!$O$22,IF(MONTH(B1628)=12,'General Calculation'!$P$22,""))))))))))))</f>
        <v>5.3881999999999994</v>
      </c>
      <c r="E1628" t="str">
        <f>IF(C1628="Initial Stage",'Calculation Sheet Crop 1'!$M$6,IF(C1628="Crop Development Phase",'Calculation Sheet Crop 1'!$M$7,IF(C1628="Mid Season",'Calculation Sheet Crop 1'!$M$8,IF(C1628="Late Season Stage",'Calculation Sheet Crop 1'!$M$9,""))))</f>
        <v/>
      </c>
      <c r="F1628">
        <f t="shared" si="326"/>
        <v>0</v>
      </c>
      <c r="P1628">
        <f t="shared" si="327"/>
        <v>0</v>
      </c>
      <c r="Q1628">
        <f t="shared" si="328"/>
        <v>0</v>
      </c>
      <c r="R1628">
        <f t="shared" si="329"/>
        <v>0</v>
      </c>
      <c r="S1628">
        <f t="shared" si="330"/>
        <v>0</v>
      </c>
      <c r="T1628">
        <f t="shared" si="331"/>
        <v>0</v>
      </c>
      <c r="U1628">
        <f t="shared" si="332"/>
        <v>0</v>
      </c>
      <c r="V1628">
        <f t="shared" si="333"/>
        <v>0</v>
      </c>
      <c r="W1628">
        <f t="shared" si="334"/>
        <v>0</v>
      </c>
      <c r="X1628">
        <f t="shared" si="335"/>
        <v>0</v>
      </c>
      <c r="Y1628">
        <f t="shared" si="336"/>
        <v>0</v>
      </c>
      <c r="Z1628">
        <f t="shared" si="337"/>
        <v>0</v>
      </c>
      <c r="AA1628">
        <f t="shared" si="338"/>
        <v>0</v>
      </c>
    </row>
    <row r="1629" spans="2:27">
      <c r="B1629" s="3">
        <v>44358</v>
      </c>
      <c r="C1629" t="str">
        <f>IF(AND(B1629&gt;='Calculation Sheet Crop 1'!$K$6,B1629&lt;='Calculation Sheet Crop 1'!$L$6),"Initial Stage",IF(AND(B1629+1&gt;'Calculation Sheet Crop 1'!$K$7,B1629&lt;='Calculation Sheet Crop 1'!$L$7),"Crop Development Phase",IF(AND(B1629+1&gt;'Calculation Sheet Crop 1'!$K$8,B1629&lt;'Calculation Sheet Crop 1'!$L$8+1),"Mid Season",IF(AND(B1629+1&gt;'Calculation Sheet Crop 1'!$K$9,B1629-1&lt;'Calculation Sheet Crop 1'!$L$9),"Late Season Stage",""))))</f>
        <v/>
      </c>
      <c r="D1629">
        <f>IF(MONTH(B1629)=1,'General Calculation'!$E$22,IF(MONTH(B1629)=2,'General Calculation'!$F$22,IF(MONTH(B1629)=3,'General Calculation'!$G$22,IF(MONTH(B1629)=4,'General Calculation'!$H$22,IF(MONTH(B1629)=5,'General Calculation'!$I$22,IF(MONTH(B1629)=6,'General Calculation'!$J$22,IF(MONTH(B1629)=7,'General Calculation'!$K$22,IF(MONTH(B1629)=8,'General Calculation'!$L$22,IF(MONTH(B1629)=9,'General Calculation'!$M$22,IF(MONTH(B1629)=10,'General Calculation'!$N$22,IF(MONTH(B1629)=11,'General Calculation'!$O$22,IF(MONTH(B1629)=12,'General Calculation'!$P$22,""))))))))))))</f>
        <v>5.3881999999999994</v>
      </c>
      <c r="E1629" t="str">
        <f>IF(C1629="Initial Stage",'Calculation Sheet Crop 1'!$M$6,IF(C1629="Crop Development Phase",'Calculation Sheet Crop 1'!$M$7,IF(C1629="Mid Season",'Calculation Sheet Crop 1'!$M$8,IF(C1629="Late Season Stage",'Calculation Sheet Crop 1'!$M$9,""))))</f>
        <v/>
      </c>
      <c r="F1629">
        <f t="shared" si="326"/>
        <v>0</v>
      </c>
      <c r="P1629">
        <f t="shared" si="327"/>
        <v>0</v>
      </c>
      <c r="Q1629">
        <f t="shared" si="328"/>
        <v>0</v>
      </c>
      <c r="R1629">
        <f t="shared" si="329"/>
        <v>0</v>
      </c>
      <c r="S1629">
        <f t="shared" si="330"/>
        <v>0</v>
      </c>
      <c r="T1629">
        <f t="shared" si="331"/>
        <v>0</v>
      </c>
      <c r="U1629">
        <f t="shared" si="332"/>
        <v>0</v>
      </c>
      <c r="V1629">
        <f t="shared" si="333"/>
        <v>0</v>
      </c>
      <c r="W1629">
        <f t="shared" si="334"/>
        <v>0</v>
      </c>
      <c r="X1629">
        <f t="shared" si="335"/>
        <v>0</v>
      </c>
      <c r="Y1629">
        <f t="shared" si="336"/>
        <v>0</v>
      </c>
      <c r="Z1629">
        <f t="shared" si="337"/>
        <v>0</v>
      </c>
      <c r="AA1629">
        <f t="shared" si="338"/>
        <v>0</v>
      </c>
    </row>
    <row r="1630" spans="2:27">
      <c r="B1630" s="3">
        <v>44359</v>
      </c>
      <c r="C1630" t="str">
        <f>IF(AND(B1630&gt;='Calculation Sheet Crop 1'!$K$6,B1630&lt;='Calculation Sheet Crop 1'!$L$6),"Initial Stage",IF(AND(B1630+1&gt;'Calculation Sheet Crop 1'!$K$7,B1630&lt;='Calculation Sheet Crop 1'!$L$7),"Crop Development Phase",IF(AND(B1630+1&gt;'Calculation Sheet Crop 1'!$K$8,B1630&lt;'Calculation Sheet Crop 1'!$L$8+1),"Mid Season",IF(AND(B1630+1&gt;'Calculation Sheet Crop 1'!$K$9,B1630-1&lt;'Calculation Sheet Crop 1'!$L$9),"Late Season Stage",""))))</f>
        <v/>
      </c>
      <c r="D1630">
        <f>IF(MONTH(B1630)=1,'General Calculation'!$E$22,IF(MONTH(B1630)=2,'General Calculation'!$F$22,IF(MONTH(B1630)=3,'General Calculation'!$G$22,IF(MONTH(B1630)=4,'General Calculation'!$H$22,IF(MONTH(B1630)=5,'General Calculation'!$I$22,IF(MONTH(B1630)=6,'General Calculation'!$J$22,IF(MONTH(B1630)=7,'General Calculation'!$K$22,IF(MONTH(B1630)=8,'General Calculation'!$L$22,IF(MONTH(B1630)=9,'General Calculation'!$M$22,IF(MONTH(B1630)=10,'General Calculation'!$N$22,IF(MONTH(B1630)=11,'General Calculation'!$O$22,IF(MONTH(B1630)=12,'General Calculation'!$P$22,""))))))))))))</f>
        <v>5.3881999999999994</v>
      </c>
      <c r="E1630" t="str">
        <f>IF(C1630="Initial Stage",'Calculation Sheet Crop 1'!$M$6,IF(C1630="Crop Development Phase",'Calculation Sheet Crop 1'!$M$7,IF(C1630="Mid Season",'Calculation Sheet Crop 1'!$M$8,IF(C1630="Late Season Stage",'Calculation Sheet Crop 1'!$M$9,""))))</f>
        <v/>
      </c>
      <c r="F1630">
        <f t="shared" si="326"/>
        <v>0</v>
      </c>
      <c r="P1630">
        <f t="shared" si="327"/>
        <v>0</v>
      </c>
      <c r="Q1630">
        <f t="shared" si="328"/>
        <v>0</v>
      </c>
      <c r="R1630">
        <f t="shared" si="329"/>
        <v>0</v>
      </c>
      <c r="S1630">
        <f t="shared" si="330"/>
        <v>0</v>
      </c>
      <c r="T1630">
        <f t="shared" si="331"/>
        <v>0</v>
      </c>
      <c r="U1630">
        <f t="shared" si="332"/>
        <v>0</v>
      </c>
      <c r="V1630">
        <f t="shared" si="333"/>
        <v>0</v>
      </c>
      <c r="W1630">
        <f t="shared" si="334"/>
        <v>0</v>
      </c>
      <c r="X1630">
        <f t="shared" si="335"/>
        <v>0</v>
      </c>
      <c r="Y1630">
        <f t="shared" si="336"/>
        <v>0</v>
      </c>
      <c r="Z1630">
        <f t="shared" si="337"/>
        <v>0</v>
      </c>
      <c r="AA1630">
        <f t="shared" si="338"/>
        <v>0</v>
      </c>
    </row>
    <row r="1631" spans="2:27">
      <c r="B1631" s="3">
        <v>44360</v>
      </c>
      <c r="C1631" t="str">
        <f>IF(AND(B1631&gt;='Calculation Sheet Crop 1'!$K$6,B1631&lt;='Calculation Sheet Crop 1'!$L$6),"Initial Stage",IF(AND(B1631+1&gt;'Calculation Sheet Crop 1'!$K$7,B1631&lt;='Calculation Sheet Crop 1'!$L$7),"Crop Development Phase",IF(AND(B1631+1&gt;'Calculation Sheet Crop 1'!$K$8,B1631&lt;'Calculation Sheet Crop 1'!$L$8+1),"Mid Season",IF(AND(B1631+1&gt;'Calculation Sheet Crop 1'!$K$9,B1631-1&lt;'Calculation Sheet Crop 1'!$L$9),"Late Season Stage",""))))</f>
        <v/>
      </c>
      <c r="D1631">
        <f>IF(MONTH(B1631)=1,'General Calculation'!$E$22,IF(MONTH(B1631)=2,'General Calculation'!$F$22,IF(MONTH(B1631)=3,'General Calculation'!$G$22,IF(MONTH(B1631)=4,'General Calculation'!$H$22,IF(MONTH(B1631)=5,'General Calculation'!$I$22,IF(MONTH(B1631)=6,'General Calculation'!$J$22,IF(MONTH(B1631)=7,'General Calculation'!$K$22,IF(MONTH(B1631)=8,'General Calculation'!$L$22,IF(MONTH(B1631)=9,'General Calculation'!$M$22,IF(MONTH(B1631)=10,'General Calculation'!$N$22,IF(MONTH(B1631)=11,'General Calculation'!$O$22,IF(MONTH(B1631)=12,'General Calculation'!$P$22,""))))))))))))</f>
        <v>5.3881999999999994</v>
      </c>
      <c r="E1631" t="str">
        <f>IF(C1631="Initial Stage",'Calculation Sheet Crop 1'!$M$6,IF(C1631="Crop Development Phase",'Calculation Sheet Crop 1'!$M$7,IF(C1631="Mid Season",'Calculation Sheet Crop 1'!$M$8,IF(C1631="Late Season Stage",'Calculation Sheet Crop 1'!$M$9,""))))</f>
        <v/>
      </c>
      <c r="F1631">
        <f t="shared" si="326"/>
        <v>0</v>
      </c>
      <c r="P1631">
        <f t="shared" si="327"/>
        <v>0</v>
      </c>
      <c r="Q1631">
        <f t="shared" si="328"/>
        <v>0</v>
      </c>
      <c r="R1631">
        <f t="shared" si="329"/>
        <v>0</v>
      </c>
      <c r="S1631">
        <f t="shared" si="330"/>
        <v>0</v>
      </c>
      <c r="T1631">
        <f t="shared" si="331"/>
        <v>0</v>
      </c>
      <c r="U1631">
        <f t="shared" si="332"/>
        <v>0</v>
      </c>
      <c r="V1631">
        <f t="shared" si="333"/>
        <v>0</v>
      </c>
      <c r="W1631">
        <f t="shared" si="334"/>
        <v>0</v>
      </c>
      <c r="X1631">
        <f t="shared" si="335"/>
        <v>0</v>
      </c>
      <c r="Y1631">
        <f t="shared" si="336"/>
        <v>0</v>
      </c>
      <c r="Z1631">
        <f t="shared" si="337"/>
        <v>0</v>
      </c>
      <c r="AA1631">
        <f t="shared" si="338"/>
        <v>0</v>
      </c>
    </row>
    <row r="1632" spans="2:27">
      <c r="B1632" s="3">
        <v>44361</v>
      </c>
      <c r="C1632" t="str">
        <f>IF(AND(B1632&gt;='Calculation Sheet Crop 1'!$K$6,B1632&lt;='Calculation Sheet Crop 1'!$L$6),"Initial Stage",IF(AND(B1632+1&gt;'Calculation Sheet Crop 1'!$K$7,B1632&lt;='Calculation Sheet Crop 1'!$L$7),"Crop Development Phase",IF(AND(B1632+1&gt;'Calculation Sheet Crop 1'!$K$8,B1632&lt;'Calculation Sheet Crop 1'!$L$8+1),"Mid Season",IF(AND(B1632+1&gt;'Calculation Sheet Crop 1'!$K$9,B1632-1&lt;'Calculation Sheet Crop 1'!$L$9),"Late Season Stage",""))))</f>
        <v/>
      </c>
      <c r="D1632">
        <f>IF(MONTH(B1632)=1,'General Calculation'!$E$22,IF(MONTH(B1632)=2,'General Calculation'!$F$22,IF(MONTH(B1632)=3,'General Calculation'!$G$22,IF(MONTH(B1632)=4,'General Calculation'!$H$22,IF(MONTH(B1632)=5,'General Calculation'!$I$22,IF(MONTH(B1632)=6,'General Calculation'!$J$22,IF(MONTH(B1632)=7,'General Calculation'!$K$22,IF(MONTH(B1632)=8,'General Calculation'!$L$22,IF(MONTH(B1632)=9,'General Calculation'!$M$22,IF(MONTH(B1632)=10,'General Calculation'!$N$22,IF(MONTH(B1632)=11,'General Calculation'!$O$22,IF(MONTH(B1632)=12,'General Calculation'!$P$22,""))))))))))))</f>
        <v>5.3881999999999994</v>
      </c>
      <c r="E1632" t="str">
        <f>IF(C1632="Initial Stage",'Calculation Sheet Crop 1'!$M$6,IF(C1632="Crop Development Phase",'Calculation Sheet Crop 1'!$M$7,IF(C1632="Mid Season",'Calculation Sheet Crop 1'!$M$8,IF(C1632="Late Season Stage",'Calculation Sheet Crop 1'!$M$9,""))))</f>
        <v/>
      </c>
      <c r="F1632">
        <f t="shared" si="326"/>
        <v>0</v>
      </c>
      <c r="P1632">
        <f t="shared" si="327"/>
        <v>0</v>
      </c>
      <c r="Q1632">
        <f t="shared" si="328"/>
        <v>0</v>
      </c>
      <c r="R1632">
        <f t="shared" si="329"/>
        <v>0</v>
      </c>
      <c r="S1632">
        <f t="shared" si="330"/>
        <v>0</v>
      </c>
      <c r="T1632">
        <f t="shared" si="331"/>
        <v>0</v>
      </c>
      <c r="U1632">
        <f t="shared" si="332"/>
        <v>0</v>
      </c>
      <c r="V1632">
        <f t="shared" si="333"/>
        <v>0</v>
      </c>
      <c r="W1632">
        <f t="shared" si="334"/>
        <v>0</v>
      </c>
      <c r="X1632">
        <f t="shared" si="335"/>
        <v>0</v>
      </c>
      <c r="Y1632">
        <f t="shared" si="336"/>
        <v>0</v>
      </c>
      <c r="Z1632">
        <f t="shared" si="337"/>
        <v>0</v>
      </c>
      <c r="AA1632">
        <f t="shared" si="338"/>
        <v>0</v>
      </c>
    </row>
    <row r="1633" spans="2:27">
      <c r="B1633" s="3">
        <v>44362</v>
      </c>
      <c r="C1633" t="str">
        <f>IF(AND(B1633&gt;='Calculation Sheet Crop 1'!$K$6,B1633&lt;='Calculation Sheet Crop 1'!$L$6),"Initial Stage",IF(AND(B1633+1&gt;'Calculation Sheet Crop 1'!$K$7,B1633&lt;='Calculation Sheet Crop 1'!$L$7),"Crop Development Phase",IF(AND(B1633+1&gt;'Calculation Sheet Crop 1'!$K$8,B1633&lt;'Calculation Sheet Crop 1'!$L$8+1),"Mid Season",IF(AND(B1633+1&gt;'Calculation Sheet Crop 1'!$K$9,B1633-1&lt;'Calculation Sheet Crop 1'!$L$9),"Late Season Stage",""))))</f>
        <v/>
      </c>
      <c r="D1633">
        <f>IF(MONTH(B1633)=1,'General Calculation'!$E$22,IF(MONTH(B1633)=2,'General Calculation'!$F$22,IF(MONTH(B1633)=3,'General Calculation'!$G$22,IF(MONTH(B1633)=4,'General Calculation'!$H$22,IF(MONTH(B1633)=5,'General Calculation'!$I$22,IF(MONTH(B1633)=6,'General Calculation'!$J$22,IF(MONTH(B1633)=7,'General Calculation'!$K$22,IF(MONTH(B1633)=8,'General Calculation'!$L$22,IF(MONTH(B1633)=9,'General Calculation'!$M$22,IF(MONTH(B1633)=10,'General Calculation'!$N$22,IF(MONTH(B1633)=11,'General Calculation'!$O$22,IF(MONTH(B1633)=12,'General Calculation'!$P$22,""))))))))))))</f>
        <v>5.3881999999999994</v>
      </c>
      <c r="E1633" t="str">
        <f>IF(C1633="Initial Stage",'Calculation Sheet Crop 1'!$M$6,IF(C1633="Crop Development Phase",'Calculation Sheet Crop 1'!$M$7,IF(C1633="Mid Season",'Calculation Sheet Crop 1'!$M$8,IF(C1633="Late Season Stage",'Calculation Sheet Crop 1'!$M$9,""))))</f>
        <v/>
      </c>
      <c r="F1633">
        <f t="shared" si="326"/>
        <v>0</v>
      </c>
      <c r="P1633">
        <f t="shared" si="327"/>
        <v>0</v>
      </c>
      <c r="Q1633">
        <f t="shared" si="328"/>
        <v>0</v>
      </c>
      <c r="R1633">
        <f t="shared" si="329"/>
        <v>0</v>
      </c>
      <c r="S1633">
        <f t="shared" si="330"/>
        <v>0</v>
      </c>
      <c r="T1633">
        <f t="shared" si="331"/>
        <v>0</v>
      </c>
      <c r="U1633">
        <f t="shared" si="332"/>
        <v>0</v>
      </c>
      <c r="V1633">
        <f t="shared" si="333"/>
        <v>0</v>
      </c>
      <c r="W1633">
        <f t="shared" si="334"/>
        <v>0</v>
      </c>
      <c r="X1633">
        <f t="shared" si="335"/>
        <v>0</v>
      </c>
      <c r="Y1633">
        <f t="shared" si="336"/>
        <v>0</v>
      </c>
      <c r="Z1633">
        <f t="shared" si="337"/>
        <v>0</v>
      </c>
      <c r="AA1633">
        <f t="shared" si="338"/>
        <v>0</v>
      </c>
    </row>
    <row r="1634" spans="2:27">
      <c r="B1634" s="3">
        <v>44363</v>
      </c>
      <c r="C1634" t="str">
        <f>IF(AND(B1634&gt;='Calculation Sheet Crop 1'!$K$6,B1634&lt;='Calculation Sheet Crop 1'!$L$6),"Initial Stage",IF(AND(B1634+1&gt;'Calculation Sheet Crop 1'!$K$7,B1634&lt;='Calculation Sheet Crop 1'!$L$7),"Crop Development Phase",IF(AND(B1634+1&gt;'Calculation Sheet Crop 1'!$K$8,B1634&lt;'Calculation Sheet Crop 1'!$L$8+1),"Mid Season",IF(AND(B1634+1&gt;'Calculation Sheet Crop 1'!$K$9,B1634-1&lt;'Calculation Sheet Crop 1'!$L$9),"Late Season Stage",""))))</f>
        <v/>
      </c>
      <c r="D1634">
        <f>IF(MONTH(B1634)=1,'General Calculation'!$E$22,IF(MONTH(B1634)=2,'General Calculation'!$F$22,IF(MONTH(B1634)=3,'General Calculation'!$G$22,IF(MONTH(B1634)=4,'General Calculation'!$H$22,IF(MONTH(B1634)=5,'General Calculation'!$I$22,IF(MONTH(B1634)=6,'General Calculation'!$J$22,IF(MONTH(B1634)=7,'General Calculation'!$K$22,IF(MONTH(B1634)=8,'General Calculation'!$L$22,IF(MONTH(B1634)=9,'General Calculation'!$M$22,IF(MONTH(B1634)=10,'General Calculation'!$N$22,IF(MONTH(B1634)=11,'General Calculation'!$O$22,IF(MONTH(B1634)=12,'General Calculation'!$P$22,""))))))))))))</f>
        <v>5.3881999999999994</v>
      </c>
      <c r="E1634" t="str">
        <f>IF(C1634="Initial Stage",'Calculation Sheet Crop 1'!$M$6,IF(C1634="Crop Development Phase",'Calculation Sheet Crop 1'!$M$7,IF(C1634="Mid Season",'Calculation Sheet Crop 1'!$M$8,IF(C1634="Late Season Stage",'Calculation Sheet Crop 1'!$M$9,""))))</f>
        <v/>
      </c>
      <c r="F1634">
        <f t="shared" si="326"/>
        <v>0</v>
      </c>
      <c r="P1634">
        <f t="shared" si="327"/>
        <v>0</v>
      </c>
      <c r="Q1634">
        <f t="shared" si="328"/>
        <v>0</v>
      </c>
      <c r="R1634">
        <f t="shared" si="329"/>
        <v>0</v>
      </c>
      <c r="S1634">
        <f t="shared" si="330"/>
        <v>0</v>
      </c>
      <c r="T1634">
        <f t="shared" si="331"/>
        <v>0</v>
      </c>
      <c r="U1634">
        <f t="shared" si="332"/>
        <v>0</v>
      </c>
      <c r="V1634">
        <f t="shared" si="333"/>
        <v>0</v>
      </c>
      <c r="W1634">
        <f t="shared" si="334"/>
        <v>0</v>
      </c>
      <c r="X1634">
        <f t="shared" si="335"/>
        <v>0</v>
      </c>
      <c r="Y1634">
        <f t="shared" si="336"/>
        <v>0</v>
      </c>
      <c r="Z1634">
        <f t="shared" si="337"/>
        <v>0</v>
      </c>
      <c r="AA1634">
        <f t="shared" si="338"/>
        <v>0</v>
      </c>
    </row>
    <row r="1635" spans="2:27">
      <c r="B1635" s="3">
        <v>44364</v>
      </c>
      <c r="C1635" t="str">
        <f>IF(AND(B1635&gt;='Calculation Sheet Crop 1'!$K$6,B1635&lt;='Calculation Sheet Crop 1'!$L$6),"Initial Stage",IF(AND(B1635+1&gt;'Calculation Sheet Crop 1'!$K$7,B1635&lt;='Calculation Sheet Crop 1'!$L$7),"Crop Development Phase",IF(AND(B1635+1&gt;'Calculation Sheet Crop 1'!$K$8,B1635&lt;'Calculation Sheet Crop 1'!$L$8+1),"Mid Season",IF(AND(B1635+1&gt;'Calculation Sheet Crop 1'!$K$9,B1635-1&lt;'Calculation Sheet Crop 1'!$L$9),"Late Season Stage",""))))</f>
        <v/>
      </c>
      <c r="D1635">
        <f>IF(MONTH(B1635)=1,'General Calculation'!$E$22,IF(MONTH(B1635)=2,'General Calculation'!$F$22,IF(MONTH(B1635)=3,'General Calculation'!$G$22,IF(MONTH(B1635)=4,'General Calculation'!$H$22,IF(MONTH(B1635)=5,'General Calculation'!$I$22,IF(MONTH(B1635)=6,'General Calculation'!$J$22,IF(MONTH(B1635)=7,'General Calculation'!$K$22,IF(MONTH(B1635)=8,'General Calculation'!$L$22,IF(MONTH(B1635)=9,'General Calculation'!$M$22,IF(MONTH(B1635)=10,'General Calculation'!$N$22,IF(MONTH(B1635)=11,'General Calculation'!$O$22,IF(MONTH(B1635)=12,'General Calculation'!$P$22,""))))))))))))</f>
        <v>5.3881999999999994</v>
      </c>
      <c r="E1635" t="str">
        <f>IF(C1635="Initial Stage",'Calculation Sheet Crop 1'!$M$6,IF(C1635="Crop Development Phase",'Calculation Sheet Crop 1'!$M$7,IF(C1635="Mid Season",'Calculation Sheet Crop 1'!$M$8,IF(C1635="Late Season Stage",'Calculation Sheet Crop 1'!$M$9,""))))</f>
        <v/>
      </c>
      <c r="F1635">
        <f t="shared" si="326"/>
        <v>0</v>
      </c>
      <c r="P1635">
        <f t="shared" si="327"/>
        <v>0</v>
      </c>
      <c r="Q1635">
        <f t="shared" si="328"/>
        <v>0</v>
      </c>
      <c r="R1635">
        <f t="shared" si="329"/>
        <v>0</v>
      </c>
      <c r="S1635">
        <f t="shared" si="330"/>
        <v>0</v>
      </c>
      <c r="T1635">
        <f t="shared" si="331"/>
        <v>0</v>
      </c>
      <c r="U1635">
        <f t="shared" si="332"/>
        <v>0</v>
      </c>
      <c r="V1635">
        <f t="shared" si="333"/>
        <v>0</v>
      </c>
      <c r="W1635">
        <f t="shared" si="334"/>
        <v>0</v>
      </c>
      <c r="X1635">
        <f t="shared" si="335"/>
        <v>0</v>
      </c>
      <c r="Y1635">
        <f t="shared" si="336"/>
        <v>0</v>
      </c>
      <c r="Z1635">
        <f t="shared" si="337"/>
        <v>0</v>
      </c>
      <c r="AA1635">
        <f t="shared" si="338"/>
        <v>0</v>
      </c>
    </row>
    <row r="1636" spans="2:27">
      <c r="B1636" s="3">
        <v>44365</v>
      </c>
      <c r="C1636" t="str">
        <f>IF(AND(B1636&gt;='Calculation Sheet Crop 1'!$K$6,B1636&lt;='Calculation Sheet Crop 1'!$L$6),"Initial Stage",IF(AND(B1636+1&gt;'Calculation Sheet Crop 1'!$K$7,B1636&lt;='Calculation Sheet Crop 1'!$L$7),"Crop Development Phase",IF(AND(B1636+1&gt;'Calculation Sheet Crop 1'!$K$8,B1636&lt;'Calculation Sheet Crop 1'!$L$8+1),"Mid Season",IF(AND(B1636+1&gt;'Calculation Sheet Crop 1'!$K$9,B1636-1&lt;'Calculation Sheet Crop 1'!$L$9),"Late Season Stage",""))))</f>
        <v/>
      </c>
      <c r="D1636">
        <f>IF(MONTH(B1636)=1,'General Calculation'!$E$22,IF(MONTH(B1636)=2,'General Calculation'!$F$22,IF(MONTH(B1636)=3,'General Calculation'!$G$22,IF(MONTH(B1636)=4,'General Calculation'!$H$22,IF(MONTH(B1636)=5,'General Calculation'!$I$22,IF(MONTH(B1636)=6,'General Calculation'!$J$22,IF(MONTH(B1636)=7,'General Calculation'!$K$22,IF(MONTH(B1636)=8,'General Calculation'!$L$22,IF(MONTH(B1636)=9,'General Calculation'!$M$22,IF(MONTH(B1636)=10,'General Calculation'!$N$22,IF(MONTH(B1636)=11,'General Calculation'!$O$22,IF(MONTH(B1636)=12,'General Calculation'!$P$22,""))))))))))))</f>
        <v>5.3881999999999994</v>
      </c>
      <c r="E1636" t="str">
        <f>IF(C1636="Initial Stage",'Calculation Sheet Crop 1'!$M$6,IF(C1636="Crop Development Phase",'Calculation Sheet Crop 1'!$M$7,IF(C1636="Mid Season",'Calculation Sheet Crop 1'!$M$8,IF(C1636="Late Season Stage",'Calculation Sheet Crop 1'!$M$9,""))))</f>
        <v/>
      </c>
      <c r="F1636">
        <f t="shared" si="326"/>
        <v>0</v>
      </c>
      <c r="P1636">
        <f t="shared" si="327"/>
        <v>0</v>
      </c>
      <c r="Q1636">
        <f t="shared" si="328"/>
        <v>0</v>
      </c>
      <c r="R1636">
        <f t="shared" si="329"/>
        <v>0</v>
      </c>
      <c r="S1636">
        <f t="shared" si="330"/>
        <v>0</v>
      </c>
      <c r="T1636">
        <f t="shared" si="331"/>
        <v>0</v>
      </c>
      <c r="U1636">
        <f t="shared" si="332"/>
        <v>0</v>
      </c>
      <c r="V1636">
        <f t="shared" si="333"/>
        <v>0</v>
      </c>
      <c r="W1636">
        <f t="shared" si="334"/>
        <v>0</v>
      </c>
      <c r="X1636">
        <f t="shared" si="335"/>
        <v>0</v>
      </c>
      <c r="Y1636">
        <f t="shared" si="336"/>
        <v>0</v>
      </c>
      <c r="Z1636">
        <f t="shared" si="337"/>
        <v>0</v>
      </c>
      <c r="AA1636">
        <f t="shared" si="338"/>
        <v>0</v>
      </c>
    </row>
    <row r="1637" spans="2:27">
      <c r="B1637" s="3">
        <v>44366</v>
      </c>
      <c r="C1637" t="str">
        <f>IF(AND(B1637&gt;='Calculation Sheet Crop 1'!$K$6,B1637&lt;='Calculation Sheet Crop 1'!$L$6),"Initial Stage",IF(AND(B1637+1&gt;'Calculation Sheet Crop 1'!$K$7,B1637&lt;='Calculation Sheet Crop 1'!$L$7),"Crop Development Phase",IF(AND(B1637+1&gt;'Calculation Sheet Crop 1'!$K$8,B1637&lt;'Calculation Sheet Crop 1'!$L$8+1),"Mid Season",IF(AND(B1637+1&gt;'Calculation Sheet Crop 1'!$K$9,B1637-1&lt;'Calculation Sheet Crop 1'!$L$9),"Late Season Stage",""))))</f>
        <v/>
      </c>
      <c r="D1637">
        <f>IF(MONTH(B1637)=1,'General Calculation'!$E$22,IF(MONTH(B1637)=2,'General Calculation'!$F$22,IF(MONTH(B1637)=3,'General Calculation'!$G$22,IF(MONTH(B1637)=4,'General Calculation'!$H$22,IF(MONTH(B1637)=5,'General Calculation'!$I$22,IF(MONTH(B1637)=6,'General Calculation'!$J$22,IF(MONTH(B1637)=7,'General Calculation'!$K$22,IF(MONTH(B1637)=8,'General Calculation'!$L$22,IF(MONTH(B1637)=9,'General Calculation'!$M$22,IF(MONTH(B1637)=10,'General Calculation'!$N$22,IF(MONTH(B1637)=11,'General Calculation'!$O$22,IF(MONTH(B1637)=12,'General Calculation'!$P$22,""))))))))))))</f>
        <v>5.3881999999999994</v>
      </c>
      <c r="E1637" t="str">
        <f>IF(C1637="Initial Stage",'Calculation Sheet Crop 1'!$M$6,IF(C1637="Crop Development Phase",'Calculation Sheet Crop 1'!$M$7,IF(C1637="Mid Season",'Calculation Sheet Crop 1'!$M$8,IF(C1637="Late Season Stage",'Calculation Sheet Crop 1'!$M$9,""))))</f>
        <v/>
      </c>
      <c r="F1637">
        <f t="shared" si="326"/>
        <v>0</v>
      </c>
      <c r="P1637">
        <f t="shared" si="327"/>
        <v>0</v>
      </c>
      <c r="Q1637">
        <f t="shared" si="328"/>
        <v>0</v>
      </c>
      <c r="R1637">
        <f t="shared" si="329"/>
        <v>0</v>
      </c>
      <c r="S1637">
        <f t="shared" si="330"/>
        <v>0</v>
      </c>
      <c r="T1637">
        <f t="shared" si="331"/>
        <v>0</v>
      </c>
      <c r="U1637">
        <f t="shared" si="332"/>
        <v>0</v>
      </c>
      <c r="V1637">
        <f t="shared" si="333"/>
        <v>0</v>
      </c>
      <c r="W1637">
        <f t="shared" si="334"/>
        <v>0</v>
      </c>
      <c r="X1637">
        <f t="shared" si="335"/>
        <v>0</v>
      </c>
      <c r="Y1637">
        <f t="shared" si="336"/>
        <v>0</v>
      </c>
      <c r="Z1637">
        <f t="shared" si="337"/>
        <v>0</v>
      </c>
      <c r="AA1637">
        <f t="shared" si="338"/>
        <v>0</v>
      </c>
    </row>
    <row r="1638" spans="2:27">
      <c r="B1638" s="3">
        <v>44367</v>
      </c>
      <c r="C1638" t="str">
        <f>IF(AND(B1638&gt;='Calculation Sheet Crop 1'!$K$6,B1638&lt;='Calculation Sheet Crop 1'!$L$6),"Initial Stage",IF(AND(B1638+1&gt;'Calculation Sheet Crop 1'!$K$7,B1638&lt;='Calculation Sheet Crop 1'!$L$7),"Crop Development Phase",IF(AND(B1638+1&gt;'Calculation Sheet Crop 1'!$K$8,B1638&lt;'Calculation Sheet Crop 1'!$L$8+1),"Mid Season",IF(AND(B1638+1&gt;'Calculation Sheet Crop 1'!$K$9,B1638-1&lt;'Calculation Sheet Crop 1'!$L$9),"Late Season Stage",""))))</f>
        <v/>
      </c>
      <c r="D1638">
        <f>IF(MONTH(B1638)=1,'General Calculation'!$E$22,IF(MONTH(B1638)=2,'General Calculation'!$F$22,IF(MONTH(B1638)=3,'General Calculation'!$G$22,IF(MONTH(B1638)=4,'General Calculation'!$H$22,IF(MONTH(B1638)=5,'General Calculation'!$I$22,IF(MONTH(B1638)=6,'General Calculation'!$J$22,IF(MONTH(B1638)=7,'General Calculation'!$K$22,IF(MONTH(B1638)=8,'General Calculation'!$L$22,IF(MONTH(B1638)=9,'General Calculation'!$M$22,IF(MONTH(B1638)=10,'General Calculation'!$N$22,IF(MONTH(B1638)=11,'General Calculation'!$O$22,IF(MONTH(B1638)=12,'General Calculation'!$P$22,""))))))))))))</f>
        <v>5.3881999999999994</v>
      </c>
      <c r="E1638" t="str">
        <f>IF(C1638="Initial Stage",'Calculation Sheet Crop 1'!$M$6,IF(C1638="Crop Development Phase",'Calculation Sheet Crop 1'!$M$7,IF(C1638="Mid Season",'Calculation Sheet Crop 1'!$M$8,IF(C1638="Late Season Stage",'Calculation Sheet Crop 1'!$M$9,""))))</f>
        <v/>
      </c>
      <c r="F1638">
        <f t="shared" si="326"/>
        <v>0</v>
      </c>
      <c r="P1638">
        <f t="shared" si="327"/>
        <v>0</v>
      </c>
      <c r="Q1638">
        <f t="shared" si="328"/>
        <v>0</v>
      </c>
      <c r="R1638">
        <f t="shared" si="329"/>
        <v>0</v>
      </c>
      <c r="S1638">
        <f t="shared" si="330"/>
        <v>0</v>
      </c>
      <c r="T1638">
        <f t="shared" si="331"/>
        <v>0</v>
      </c>
      <c r="U1638">
        <f t="shared" si="332"/>
        <v>0</v>
      </c>
      <c r="V1638">
        <f t="shared" si="333"/>
        <v>0</v>
      </c>
      <c r="W1638">
        <f t="shared" si="334"/>
        <v>0</v>
      </c>
      <c r="X1638">
        <f t="shared" si="335"/>
        <v>0</v>
      </c>
      <c r="Y1638">
        <f t="shared" si="336"/>
        <v>0</v>
      </c>
      <c r="Z1638">
        <f t="shared" si="337"/>
        <v>0</v>
      </c>
      <c r="AA1638">
        <f t="shared" si="338"/>
        <v>0</v>
      </c>
    </row>
    <row r="1639" spans="2:27">
      <c r="B1639" s="3">
        <v>44368</v>
      </c>
      <c r="C1639" t="str">
        <f>IF(AND(B1639&gt;='Calculation Sheet Crop 1'!$K$6,B1639&lt;='Calculation Sheet Crop 1'!$L$6),"Initial Stage",IF(AND(B1639+1&gt;'Calculation Sheet Crop 1'!$K$7,B1639&lt;='Calculation Sheet Crop 1'!$L$7),"Crop Development Phase",IF(AND(B1639+1&gt;'Calculation Sheet Crop 1'!$K$8,B1639&lt;'Calculation Sheet Crop 1'!$L$8+1),"Mid Season",IF(AND(B1639+1&gt;'Calculation Sheet Crop 1'!$K$9,B1639-1&lt;'Calculation Sheet Crop 1'!$L$9),"Late Season Stage",""))))</f>
        <v/>
      </c>
      <c r="D1639">
        <f>IF(MONTH(B1639)=1,'General Calculation'!$E$22,IF(MONTH(B1639)=2,'General Calculation'!$F$22,IF(MONTH(B1639)=3,'General Calculation'!$G$22,IF(MONTH(B1639)=4,'General Calculation'!$H$22,IF(MONTH(B1639)=5,'General Calculation'!$I$22,IF(MONTH(B1639)=6,'General Calculation'!$J$22,IF(MONTH(B1639)=7,'General Calculation'!$K$22,IF(MONTH(B1639)=8,'General Calculation'!$L$22,IF(MONTH(B1639)=9,'General Calculation'!$M$22,IF(MONTH(B1639)=10,'General Calculation'!$N$22,IF(MONTH(B1639)=11,'General Calculation'!$O$22,IF(MONTH(B1639)=12,'General Calculation'!$P$22,""))))))))))))</f>
        <v>5.3881999999999994</v>
      </c>
      <c r="E1639" t="str">
        <f>IF(C1639="Initial Stage",'Calculation Sheet Crop 1'!$M$6,IF(C1639="Crop Development Phase",'Calculation Sheet Crop 1'!$M$7,IF(C1639="Mid Season",'Calculation Sheet Crop 1'!$M$8,IF(C1639="Late Season Stage",'Calculation Sheet Crop 1'!$M$9,""))))</f>
        <v/>
      </c>
      <c r="F1639">
        <f t="shared" si="326"/>
        <v>0</v>
      </c>
      <c r="P1639">
        <f t="shared" si="327"/>
        <v>0</v>
      </c>
      <c r="Q1639">
        <f t="shared" si="328"/>
        <v>0</v>
      </c>
      <c r="R1639">
        <f t="shared" si="329"/>
        <v>0</v>
      </c>
      <c r="S1639">
        <f t="shared" si="330"/>
        <v>0</v>
      </c>
      <c r="T1639">
        <f t="shared" si="331"/>
        <v>0</v>
      </c>
      <c r="U1639">
        <f t="shared" si="332"/>
        <v>0</v>
      </c>
      <c r="V1639">
        <f t="shared" si="333"/>
        <v>0</v>
      </c>
      <c r="W1639">
        <f t="shared" si="334"/>
        <v>0</v>
      </c>
      <c r="X1639">
        <f t="shared" si="335"/>
        <v>0</v>
      </c>
      <c r="Y1639">
        <f t="shared" si="336"/>
        <v>0</v>
      </c>
      <c r="Z1639">
        <f t="shared" si="337"/>
        <v>0</v>
      </c>
      <c r="AA1639">
        <f t="shared" si="338"/>
        <v>0</v>
      </c>
    </row>
    <row r="1640" spans="2:27">
      <c r="B1640" s="3">
        <v>44369</v>
      </c>
      <c r="C1640" t="str">
        <f>IF(AND(B1640&gt;='Calculation Sheet Crop 1'!$K$6,B1640&lt;='Calculation Sheet Crop 1'!$L$6),"Initial Stage",IF(AND(B1640+1&gt;'Calculation Sheet Crop 1'!$K$7,B1640&lt;='Calculation Sheet Crop 1'!$L$7),"Crop Development Phase",IF(AND(B1640+1&gt;'Calculation Sheet Crop 1'!$K$8,B1640&lt;'Calculation Sheet Crop 1'!$L$8+1),"Mid Season",IF(AND(B1640+1&gt;'Calculation Sheet Crop 1'!$K$9,B1640-1&lt;'Calculation Sheet Crop 1'!$L$9),"Late Season Stage",""))))</f>
        <v/>
      </c>
      <c r="D1640">
        <f>IF(MONTH(B1640)=1,'General Calculation'!$E$22,IF(MONTH(B1640)=2,'General Calculation'!$F$22,IF(MONTH(B1640)=3,'General Calculation'!$G$22,IF(MONTH(B1640)=4,'General Calculation'!$H$22,IF(MONTH(B1640)=5,'General Calculation'!$I$22,IF(MONTH(B1640)=6,'General Calculation'!$J$22,IF(MONTH(B1640)=7,'General Calculation'!$K$22,IF(MONTH(B1640)=8,'General Calculation'!$L$22,IF(MONTH(B1640)=9,'General Calculation'!$M$22,IF(MONTH(B1640)=10,'General Calculation'!$N$22,IF(MONTH(B1640)=11,'General Calculation'!$O$22,IF(MONTH(B1640)=12,'General Calculation'!$P$22,""))))))))))))</f>
        <v>5.3881999999999994</v>
      </c>
      <c r="E1640" t="str">
        <f>IF(C1640="Initial Stage",'Calculation Sheet Crop 1'!$M$6,IF(C1640="Crop Development Phase",'Calculation Sheet Crop 1'!$M$7,IF(C1640="Mid Season",'Calculation Sheet Crop 1'!$M$8,IF(C1640="Late Season Stage",'Calculation Sheet Crop 1'!$M$9,""))))</f>
        <v/>
      </c>
      <c r="F1640">
        <f t="shared" si="326"/>
        <v>0</v>
      </c>
      <c r="P1640">
        <f t="shared" si="327"/>
        <v>0</v>
      </c>
      <c r="Q1640">
        <f t="shared" si="328"/>
        <v>0</v>
      </c>
      <c r="R1640">
        <f t="shared" si="329"/>
        <v>0</v>
      </c>
      <c r="S1640">
        <f t="shared" si="330"/>
        <v>0</v>
      </c>
      <c r="T1640">
        <f t="shared" si="331"/>
        <v>0</v>
      </c>
      <c r="U1640">
        <f t="shared" si="332"/>
        <v>0</v>
      </c>
      <c r="V1640">
        <f t="shared" si="333"/>
        <v>0</v>
      </c>
      <c r="W1640">
        <f t="shared" si="334"/>
        <v>0</v>
      </c>
      <c r="X1640">
        <f t="shared" si="335"/>
        <v>0</v>
      </c>
      <c r="Y1640">
        <f t="shared" si="336"/>
        <v>0</v>
      </c>
      <c r="Z1640">
        <f t="shared" si="337"/>
        <v>0</v>
      </c>
      <c r="AA1640">
        <f t="shared" si="338"/>
        <v>0</v>
      </c>
    </row>
    <row r="1641" spans="2:27">
      <c r="B1641" s="3">
        <v>44370</v>
      </c>
      <c r="C1641" t="str">
        <f>IF(AND(B1641&gt;='Calculation Sheet Crop 1'!$K$6,B1641&lt;='Calculation Sheet Crop 1'!$L$6),"Initial Stage",IF(AND(B1641+1&gt;'Calculation Sheet Crop 1'!$K$7,B1641&lt;='Calculation Sheet Crop 1'!$L$7),"Crop Development Phase",IF(AND(B1641+1&gt;'Calculation Sheet Crop 1'!$K$8,B1641&lt;'Calculation Sheet Crop 1'!$L$8+1),"Mid Season",IF(AND(B1641+1&gt;'Calculation Sheet Crop 1'!$K$9,B1641-1&lt;'Calculation Sheet Crop 1'!$L$9),"Late Season Stage",""))))</f>
        <v/>
      </c>
      <c r="D1641">
        <f>IF(MONTH(B1641)=1,'General Calculation'!$E$22,IF(MONTH(B1641)=2,'General Calculation'!$F$22,IF(MONTH(B1641)=3,'General Calculation'!$G$22,IF(MONTH(B1641)=4,'General Calculation'!$H$22,IF(MONTH(B1641)=5,'General Calculation'!$I$22,IF(MONTH(B1641)=6,'General Calculation'!$J$22,IF(MONTH(B1641)=7,'General Calculation'!$K$22,IF(MONTH(B1641)=8,'General Calculation'!$L$22,IF(MONTH(B1641)=9,'General Calculation'!$M$22,IF(MONTH(B1641)=10,'General Calculation'!$N$22,IF(MONTH(B1641)=11,'General Calculation'!$O$22,IF(MONTH(B1641)=12,'General Calculation'!$P$22,""))))))))))))</f>
        <v>5.3881999999999994</v>
      </c>
      <c r="E1641" t="str">
        <f>IF(C1641="Initial Stage",'Calculation Sheet Crop 1'!$M$6,IF(C1641="Crop Development Phase",'Calculation Sheet Crop 1'!$M$7,IF(C1641="Mid Season",'Calculation Sheet Crop 1'!$M$8,IF(C1641="Late Season Stage",'Calculation Sheet Crop 1'!$M$9,""))))</f>
        <v/>
      </c>
      <c r="F1641">
        <f t="shared" si="326"/>
        <v>0</v>
      </c>
      <c r="P1641">
        <f t="shared" si="327"/>
        <v>0</v>
      </c>
      <c r="Q1641">
        <f t="shared" si="328"/>
        <v>0</v>
      </c>
      <c r="R1641">
        <f t="shared" si="329"/>
        <v>0</v>
      </c>
      <c r="S1641">
        <f t="shared" si="330"/>
        <v>0</v>
      </c>
      <c r="T1641">
        <f t="shared" si="331"/>
        <v>0</v>
      </c>
      <c r="U1641">
        <f t="shared" si="332"/>
        <v>0</v>
      </c>
      <c r="V1641">
        <f t="shared" si="333"/>
        <v>0</v>
      </c>
      <c r="W1641">
        <f t="shared" si="334"/>
        <v>0</v>
      </c>
      <c r="X1641">
        <f t="shared" si="335"/>
        <v>0</v>
      </c>
      <c r="Y1641">
        <f t="shared" si="336"/>
        <v>0</v>
      </c>
      <c r="Z1641">
        <f t="shared" si="337"/>
        <v>0</v>
      </c>
      <c r="AA1641">
        <f t="shared" si="338"/>
        <v>0</v>
      </c>
    </row>
    <row r="1642" spans="2:27">
      <c r="B1642" s="3">
        <v>44371</v>
      </c>
      <c r="C1642" t="str">
        <f>IF(AND(B1642&gt;='Calculation Sheet Crop 1'!$K$6,B1642&lt;='Calculation Sheet Crop 1'!$L$6),"Initial Stage",IF(AND(B1642+1&gt;'Calculation Sheet Crop 1'!$K$7,B1642&lt;='Calculation Sheet Crop 1'!$L$7),"Crop Development Phase",IF(AND(B1642+1&gt;'Calculation Sheet Crop 1'!$K$8,B1642&lt;'Calculation Sheet Crop 1'!$L$8+1),"Mid Season",IF(AND(B1642+1&gt;'Calculation Sheet Crop 1'!$K$9,B1642-1&lt;'Calculation Sheet Crop 1'!$L$9),"Late Season Stage",""))))</f>
        <v/>
      </c>
      <c r="D1642">
        <f>IF(MONTH(B1642)=1,'General Calculation'!$E$22,IF(MONTH(B1642)=2,'General Calculation'!$F$22,IF(MONTH(B1642)=3,'General Calculation'!$G$22,IF(MONTH(B1642)=4,'General Calculation'!$H$22,IF(MONTH(B1642)=5,'General Calculation'!$I$22,IF(MONTH(B1642)=6,'General Calculation'!$J$22,IF(MONTH(B1642)=7,'General Calculation'!$K$22,IF(MONTH(B1642)=8,'General Calculation'!$L$22,IF(MONTH(B1642)=9,'General Calculation'!$M$22,IF(MONTH(B1642)=10,'General Calculation'!$N$22,IF(MONTH(B1642)=11,'General Calculation'!$O$22,IF(MONTH(B1642)=12,'General Calculation'!$P$22,""))))))))))))</f>
        <v>5.3881999999999994</v>
      </c>
      <c r="E1642" t="str">
        <f>IF(C1642="Initial Stage",'Calculation Sheet Crop 1'!$M$6,IF(C1642="Crop Development Phase",'Calculation Sheet Crop 1'!$M$7,IF(C1642="Mid Season",'Calculation Sheet Crop 1'!$M$8,IF(C1642="Late Season Stage",'Calculation Sheet Crop 1'!$M$9,""))))</f>
        <v/>
      </c>
      <c r="F1642">
        <f t="shared" si="326"/>
        <v>0</v>
      </c>
      <c r="P1642">
        <f t="shared" si="327"/>
        <v>0</v>
      </c>
      <c r="Q1642">
        <f t="shared" si="328"/>
        <v>0</v>
      </c>
      <c r="R1642">
        <f t="shared" si="329"/>
        <v>0</v>
      </c>
      <c r="S1642">
        <f t="shared" si="330"/>
        <v>0</v>
      </c>
      <c r="T1642">
        <f t="shared" si="331"/>
        <v>0</v>
      </c>
      <c r="U1642">
        <f t="shared" si="332"/>
        <v>0</v>
      </c>
      <c r="V1642">
        <f t="shared" si="333"/>
        <v>0</v>
      </c>
      <c r="W1642">
        <f t="shared" si="334"/>
        <v>0</v>
      </c>
      <c r="X1642">
        <f t="shared" si="335"/>
        <v>0</v>
      </c>
      <c r="Y1642">
        <f t="shared" si="336"/>
        <v>0</v>
      </c>
      <c r="Z1642">
        <f t="shared" si="337"/>
        <v>0</v>
      </c>
      <c r="AA1642">
        <f t="shared" si="338"/>
        <v>0</v>
      </c>
    </row>
    <row r="1643" spans="2:27">
      <c r="B1643" s="3">
        <v>44372</v>
      </c>
      <c r="C1643" t="str">
        <f>IF(AND(B1643&gt;='Calculation Sheet Crop 1'!$K$6,B1643&lt;='Calculation Sheet Crop 1'!$L$6),"Initial Stage",IF(AND(B1643+1&gt;'Calculation Sheet Crop 1'!$K$7,B1643&lt;='Calculation Sheet Crop 1'!$L$7),"Crop Development Phase",IF(AND(B1643+1&gt;'Calculation Sheet Crop 1'!$K$8,B1643&lt;'Calculation Sheet Crop 1'!$L$8+1),"Mid Season",IF(AND(B1643+1&gt;'Calculation Sheet Crop 1'!$K$9,B1643-1&lt;'Calculation Sheet Crop 1'!$L$9),"Late Season Stage",""))))</f>
        <v/>
      </c>
      <c r="D1643">
        <f>IF(MONTH(B1643)=1,'General Calculation'!$E$22,IF(MONTH(B1643)=2,'General Calculation'!$F$22,IF(MONTH(B1643)=3,'General Calculation'!$G$22,IF(MONTH(B1643)=4,'General Calculation'!$H$22,IF(MONTH(B1643)=5,'General Calculation'!$I$22,IF(MONTH(B1643)=6,'General Calculation'!$J$22,IF(MONTH(B1643)=7,'General Calculation'!$K$22,IF(MONTH(B1643)=8,'General Calculation'!$L$22,IF(MONTH(B1643)=9,'General Calculation'!$M$22,IF(MONTH(B1643)=10,'General Calculation'!$N$22,IF(MONTH(B1643)=11,'General Calculation'!$O$22,IF(MONTH(B1643)=12,'General Calculation'!$P$22,""))))))))))))</f>
        <v>5.3881999999999994</v>
      </c>
      <c r="E1643" t="str">
        <f>IF(C1643="Initial Stage",'Calculation Sheet Crop 1'!$M$6,IF(C1643="Crop Development Phase",'Calculation Sheet Crop 1'!$M$7,IF(C1643="Mid Season",'Calculation Sheet Crop 1'!$M$8,IF(C1643="Late Season Stage",'Calculation Sheet Crop 1'!$M$9,""))))</f>
        <v/>
      </c>
      <c r="F1643">
        <f t="shared" si="326"/>
        <v>0</v>
      </c>
      <c r="P1643">
        <f t="shared" si="327"/>
        <v>0</v>
      </c>
      <c r="Q1643">
        <f t="shared" si="328"/>
        <v>0</v>
      </c>
      <c r="R1643">
        <f t="shared" si="329"/>
        <v>0</v>
      </c>
      <c r="S1643">
        <f t="shared" si="330"/>
        <v>0</v>
      </c>
      <c r="T1643">
        <f t="shared" si="331"/>
        <v>0</v>
      </c>
      <c r="U1643">
        <f t="shared" si="332"/>
        <v>0</v>
      </c>
      <c r="V1643">
        <f t="shared" si="333"/>
        <v>0</v>
      </c>
      <c r="W1643">
        <f t="shared" si="334"/>
        <v>0</v>
      </c>
      <c r="X1643">
        <f t="shared" si="335"/>
        <v>0</v>
      </c>
      <c r="Y1643">
        <f t="shared" si="336"/>
        <v>0</v>
      </c>
      <c r="Z1643">
        <f t="shared" si="337"/>
        <v>0</v>
      </c>
      <c r="AA1643">
        <f t="shared" si="338"/>
        <v>0</v>
      </c>
    </row>
    <row r="1644" spans="2:27">
      <c r="B1644" s="3">
        <v>44373</v>
      </c>
      <c r="C1644" t="str">
        <f>IF(AND(B1644&gt;='Calculation Sheet Crop 1'!$K$6,B1644&lt;='Calculation Sheet Crop 1'!$L$6),"Initial Stage",IF(AND(B1644+1&gt;'Calculation Sheet Crop 1'!$K$7,B1644&lt;='Calculation Sheet Crop 1'!$L$7),"Crop Development Phase",IF(AND(B1644+1&gt;'Calculation Sheet Crop 1'!$K$8,B1644&lt;'Calculation Sheet Crop 1'!$L$8+1),"Mid Season",IF(AND(B1644+1&gt;'Calculation Sheet Crop 1'!$K$9,B1644-1&lt;'Calculation Sheet Crop 1'!$L$9),"Late Season Stage",""))))</f>
        <v/>
      </c>
      <c r="D1644">
        <f>IF(MONTH(B1644)=1,'General Calculation'!$E$22,IF(MONTH(B1644)=2,'General Calculation'!$F$22,IF(MONTH(B1644)=3,'General Calculation'!$G$22,IF(MONTH(B1644)=4,'General Calculation'!$H$22,IF(MONTH(B1644)=5,'General Calculation'!$I$22,IF(MONTH(B1644)=6,'General Calculation'!$J$22,IF(MONTH(B1644)=7,'General Calculation'!$K$22,IF(MONTH(B1644)=8,'General Calculation'!$L$22,IF(MONTH(B1644)=9,'General Calculation'!$M$22,IF(MONTH(B1644)=10,'General Calculation'!$N$22,IF(MONTH(B1644)=11,'General Calculation'!$O$22,IF(MONTH(B1644)=12,'General Calculation'!$P$22,""))))))))))))</f>
        <v>5.3881999999999994</v>
      </c>
      <c r="E1644" t="str">
        <f>IF(C1644="Initial Stage",'Calculation Sheet Crop 1'!$M$6,IF(C1644="Crop Development Phase",'Calculation Sheet Crop 1'!$M$7,IF(C1644="Mid Season",'Calculation Sheet Crop 1'!$M$8,IF(C1644="Late Season Stage",'Calculation Sheet Crop 1'!$M$9,""))))</f>
        <v/>
      </c>
      <c r="F1644">
        <f t="shared" si="326"/>
        <v>0</v>
      </c>
      <c r="P1644">
        <f t="shared" si="327"/>
        <v>0</v>
      </c>
      <c r="Q1644">
        <f t="shared" si="328"/>
        <v>0</v>
      </c>
      <c r="R1644">
        <f t="shared" si="329"/>
        <v>0</v>
      </c>
      <c r="S1644">
        <f t="shared" si="330"/>
        <v>0</v>
      </c>
      <c r="T1644">
        <f t="shared" si="331"/>
        <v>0</v>
      </c>
      <c r="U1644">
        <f t="shared" si="332"/>
        <v>0</v>
      </c>
      <c r="V1644">
        <f t="shared" si="333"/>
        <v>0</v>
      </c>
      <c r="W1644">
        <f t="shared" si="334"/>
        <v>0</v>
      </c>
      <c r="X1644">
        <f t="shared" si="335"/>
        <v>0</v>
      </c>
      <c r="Y1644">
        <f t="shared" si="336"/>
        <v>0</v>
      </c>
      <c r="Z1644">
        <f t="shared" si="337"/>
        <v>0</v>
      </c>
      <c r="AA1644">
        <f t="shared" si="338"/>
        <v>0</v>
      </c>
    </row>
    <row r="1645" spans="2:27">
      <c r="B1645" s="3">
        <v>44374</v>
      </c>
      <c r="C1645" t="str">
        <f>IF(AND(B1645&gt;='Calculation Sheet Crop 1'!$K$6,B1645&lt;='Calculation Sheet Crop 1'!$L$6),"Initial Stage",IF(AND(B1645+1&gt;'Calculation Sheet Crop 1'!$K$7,B1645&lt;='Calculation Sheet Crop 1'!$L$7),"Crop Development Phase",IF(AND(B1645+1&gt;'Calculation Sheet Crop 1'!$K$8,B1645&lt;'Calculation Sheet Crop 1'!$L$8+1),"Mid Season",IF(AND(B1645+1&gt;'Calculation Sheet Crop 1'!$K$9,B1645-1&lt;'Calculation Sheet Crop 1'!$L$9),"Late Season Stage",""))))</f>
        <v/>
      </c>
      <c r="D1645">
        <f>IF(MONTH(B1645)=1,'General Calculation'!$E$22,IF(MONTH(B1645)=2,'General Calculation'!$F$22,IF(MONTH(B1645)=3,'General Calculation'!$G$22,IF(MONTH(B1645)=4,'General Calculation'!$H$22,IF(MONTH(B1645)=5,'General Calculation'!$I$22,IF(MONTH(B1645)=6,'General Calculation'!$J$22,IF(MONTH(B1645)=7,'General Calculation'!$K$22,IF(MONTH(B1645)=8,'General Calculation'!$L$22,IF(MONTH(B1645)=9,'General Calculation'!$M$22,IF(MONTH(B1645)=10,'General Calculation'!$N$22,IF(MONTH(B1645)=11,'General Calculation'!$O$22,IF(MONTH(B1645)=12,'General Calculation'!$P$22,""))))))))))))</f>
        <v>5.3881999999999994</v>
      </c>
      <c r="E1645" t="str">
        <f>IF(C1645="Initial Stage",'Calculation Sheet Crop 1'!$M$6,IF(C1645="Crop Development Phase",'Calculation Sheet Crop 1'!$M$7,IF(C1645="Mid Season",'Calculation Sheet Crop 1'!$M$8,IF(C1645="Late Season Stage",'Calculation Sheet Crop 1'!$M$9,""))))</f>
        <v/>
      </c>
      <c r="F1645">
        <f t="shared" si="326"/>
        <v>0</v>
      </c>
      <c r="P1645">
        <f t="shared" si="327"/>
        <v>0</v>
      </c>
      <c r="Q1645">
        <f t="shared" si="328"/>
        <v>0</v>
      </c>
      <c r="R1645">
        <f t="shared" si="329"/>
        <v>0</v>
      </c>
      <c r="S1645">
        <f t="shared" si="330"/>
        <v>0</v>
      </c>
      <c r="T1645">
        <f t="shared" si="331"/>
        <v>0</v>
      </c>
      <c r="U1645">
        <f t="shared" si="332"/>
        <v>0</v>
      </c>
      <c r="V1645">
        <f t="shared" si="333"/>
        <v>0</v>
      </c>
      <c r="W1645">
        <f t="shared" si="334"/>
        <v>0</v>
      </c>
      <c r="X1645">
        <f t="shared" si="335"/>
        <v>0</v>
      </c>
      <c r="Y1645">
        <f t="shared" si="336"/>
        <v>0</v>
      </c>
      <c r="Z1645">
        <f t="shared" si="337"/>
        <v>0</v>
      </c>
      <c r="AA1645">
        <f t="shared" si="338"/>
        <v>0</v>
      </c>
    </row>
    <row r="1646" spans="2:27">
      <c r="B1646" s="3">
        <v>44375</v>
      </c>
      <c r="C1646" t="str">
        <f>IF(AND(B1646&gt;='Calculation Sheet Crop 1'!$K$6,B1646&lt;='Calculation Sheet Crop 1'!$L$6),"Initial Stage",IF(AND(B1646+1&gt;'Calculation Sheet Crop 1'!$K$7,B1646&lt;='Calculation Sheet Crop 1'!$L$7),"Crop Development Phase",IF(AND(B1646+1&gt;'Calculation Sheet Crop 1'!$K$8,B1646&lt;'Calculation Sheet Crop 1'!$L$8+1),"Mid Season",IF(AND(B1646+1&gt;'Calculation Sheet Crop 1'!$K$9,B1646-1&lt;'Calculation Sheet Crop 1'!$L$9),"Late Season Stage",""))))</f>
        <v/>
      </c>
      <c r="D1646">
        <f>IF(MONTH(B1646)=1,'General Calculation'!$E$22,IF(MONTH(B1646)=2,'General Calculation'!$F$22,IF(MONTH(B1646)=3,'General Calculation'!$G$22,IF(MONTH(B1646)=4,'General Calculation'!$H$22,IF(MONTH(B1646)=5,'General Calculation'!$I$22,IF(MONTH(B1646)=6,'General Calculation'!$J$22,IF(MONTH(B1646)=7,'General Calculation'!$K$22,IF(MONTH(B1646)=8,'General Calculation'!$L$22,IF(MONTH(B1646)=9,'General Calculation'!$M$22,IF(MONTH(B1646)=10,'General Calculation'!$N$22,IF(MONTH(B1646)=11,'General Calculation'!$O$22,IF(MONTH(B1646)=12,'General Calculation'!$P$22,""))))))))))))</f>
        <v>5.3881999999999994</v>
      </c>
      <c r="E1646" t="str">
        <f>IF(C1646="Initial Stage",'Calculation Sheet Crop 1'!$M$6,IF(C1646="Crop Development Phase",'Calculation Sheet Crop 1'!$M$7,IF(C1646="Mid Season",'Calculation Sheet Crop 1'!$M$8,IF(C1646="Late Season Stage",'Calculation Sheet Crop 1'!$M$9,""))))</f>
        <v/>
      </c>
      <c r="F1646">
        <f t="shared" si="326"/>
        <v>0</v>
      </c>
      <c r="P1646">
        <f t="shared" si="327"/>
        <v>0</v>
      </c>
      <c r="Q1646">
        <f t="shared" si="328"/>
        <v>0</v>
      </c>
      <c r="R1646">
        <f t="shared" si="329"/>
        <v>0</v>
      </c>
      <c r="S1646">
        <f t="shared" si="330"/>
        <v>0</v>
      </c>
      <c r="T1646">
        <f t="shared" si="331"/>
        <v>0</v>
      </c>
      <c r="U1646">
        <f t="shared" si="332"/>
        <v>0</v>
      </c>
      <c r="V1646">
        <f t="shared" si="333"/>
        <v>0</v>
      </c>
      <c r="W1646">
        <f t="shared" si="334"/>
        <v>0</v>
      </c>
      <c r="X1646">
        <f t="shared" si="335"/>
        <v>0</v>
      </c>
      <c r="Y1646">
        <f t="shared" si="336"/>
        <v>0</v>
      </c>
      <c r="Z1646">
        <f t="shared" si="337"/>
        <v>0</v>
      </c>
      <c r="AA1646">
        <f t="shared" si="338"/>
        <v>0</v>
      </c>
    </row>
    <row r="1647" spans="2:27">
      <c r="B1647" s="3">
        <v>44376</v>
      </c>
      <c r="C1647" t="str">
        <f>IF(AND(B1647&gt;='Calculation Sheet Crop 1'!$K$6,B1647&lt;='Calculation Sheet Crop 1'!$L$6),"Initial Stage",IF(AND(B1647+1&gt;'Calculation Sheet Crop 1'!$K$7,B1647&lt;='Calculation Sheet Crop 1'!$L$7),"Crop Development Phase",IF(AND(B1647+1&gt;'Calculation Sheet Crop 1'!$K$8,B1647&lt;'Calculation Sheet Crop 1'!$L$8+1),"Mid Season",IF(AND(B1647+1&gt;'Calculation Sheet Crop 1'!$K$9,B1647-1&lt;'Calculation Sheet Crop 1'!$L$9),"Late Season Stage",""))))</f>
        <v/>
      </c>
      <c r="D1647">
        <f>IF(MONTH(B1647)=1,'General Calculation'!$E$22,IF(MONTH(B1647)=2,'General Calculation'!$F$22,IF(MONTH(B1647)=3,'General Calculation'!$G$22,IF(MONTH(B1647)=4,'General Calculation'!$H$22,IF(MONTH(B1647)=5,'General Calculation'!$I$22,IF(MONTH(B1647)=6,'General Calculation'!$J$22,IF(MONTH(B1647)=7,'General Calculation'!$K$22,IF(MONTH(B1647)=8,'General Calculation'!$L$22,IF(MONTH(B1647)=9,'General Calculation'!$M$22,IF(MONTH(B1647)=10,'General Calculation'!$N$22,IF(MONTH(B1647)=11,'General Calculation'!$O$22,IF(MONTH(B1647)=12,'General Calculation'!$P$22,""))))))))))))</f>
        <v>5.3881999999999994</v>
      </c>
      <c r="E1647" t="str">
        <f>IF(C1647="Initial Stage",'Calculation Sheet Crop 1'!$M$6,IF(C1647="Crop Development Phase",'Calculation Sheet Crop 1'!$M$7,IF(C1647="Mid Season",'Calculation Sheet Crop 1'!$M$8,IF(C1647="Late Season Stage",'Calculation Sheet Crop 1'!$M$9,""))))</f>
        <v/>
      </c>
      <c r="F1647">
        <f t="shared" si="326"/>
        <v>0</v>
      </c>
      <c r="P1647">
        <f t="shared" si="327"/>
        <v>0</v>
      </c>
      <c r="Q1647">
        <f t="shared" si="328"/>
        <v>0</v>
      </c>
      <c r="R1647">
        <f t="shared" si="329"/>
        <v>0</v>
      </c>
      <c r="S1647">
        <f t="shared" si="330"/>
        <v>0</v>
      </c>
      <c r="T1647">
        <f t="shared" si="331"/>
        <v>0</v>
      </c>
      <c r="U1647">
        <f t="shared" si="332"/>
        <v>0</v>
      </c>
      <c r="V1647">
        <f t="shared" si="333"/>
        <v>0</v>
      </c>
      <c r="W1647">
        <f t="shared" si="334"/>
        <v>0</v>
      </c>
      <c r="X1647">
        <f t="shared" si="335"/>
        <v>0</v>
      </c>
      <c r="Y1647">
        <f t="shared" si="336"/>
        <v>0</v>
      </c>
      <c r="Z1647">
        <f t="shared" si="337"/>
        <v>0</v>
      </c>
      <c r="AA1647">
        <f t="shared" si="338"/>
        <v>0</v>
      </c>
    </row>
    <row r="1648" spans="2:27">
      <c r="B1648" s="3">
        <v>44377</v>
      </c>
      <c r="C1648" t="str">
        <f>IF(AND(B1648&gt;='Calculation Sheet Crop 1'!$K$6,B1648&lt;='Calculation Sheet Crop 1'!$L$6),"Initial Stage",IF(AND(B1648+1&gt;'Calculation Sheet Crop 1'!$K$7,B1648&lt;='Calculation Sheet Crop 1'!$L$7),"Crop Development Phase",IF(AND(B1648+1&gt;'Calculation Sheet Crop 1'!$K$8,B1648&lt;'Calculation Sheet Crop 1'!$L$8+1),"Mid Season",IF(AND(B1648+1&gt;'Calculation Sheet Crop 1'!$K$9,B1648-1&lt;'Calculation Sheet Crop 1'!$L$9),"Late Season Stage",""))))</f>
        <v/>
      </c>
      <c r="D1648">
        <f>IF(MONTH(B1648)=1,'General Calculation'!$E$22,IF(MONTH(B1648)=2,'General Calculation'!$F$22,IF(MONTH(B1648)=3,'General Calculation'!$G$22,IF(MONTH(B1648)=4,'General Calculation'!$H$22,IF(MONTH(B1648)=5,'General Calculation'!$I$22,IF(MONTH(B1648)=6,'General Calculation'!$J$22,IF(MONTH(B1648)=7,'General Calculation'!$K$22,IF(MONTH(B1648)=8,'General Calculation'!$L$22,IF(MONTH(B1648)=9,'General Calculation'!$M$22,IF(MONTH(B1648)=10,'General Calculation'!$N$22,IF(MONTH(B1648)=11,'General Calculation'!$O$22,IF(MONTH(B1648)=12,'General Calculation'!$P$22,""))))))))))))</f>
        <v>5.3881999999999994</v>
      </c>
      <c r="E1648" t="str">
        <f>IF(C1648="Initial Stage",'Calculation Sheet Crop 1'!$M$6,IF(C1648="Crop Development Phase",'Calculation Sheet Crop 1'!$M$7,IF(C1648="Mid Season",'Calculation Sheet Crop 1'!$M$8,IF(C1648="Late Season Stage",'Calculation Sheet Crop 1'!$M$9,""))))</f>
        <v/>
      </c>
      <c r="F1648">
        <f t="shared" si="326"/>
        <v>0</v>
      </c>
      <c r="P1648">
        <f t="shared" si="327"/>
        <v>0</v>
      </c>
      <c r="Q1648">
        <f t="shared" si="328"/>
        <v>0</v>
      </c>
      <c r="R1648">
        <f t="shared" si="329"/>
        <v>0</v>
      </c>
      <c r="S1648">
        <f t="shared" si="330"/>
        <v>0</v>
      </c>
      <c r="T1648">
        <f t="shared" si="331"/>
        <v>0</v>
      </c>
      <c r="U1648">
        <f t="shared" si="332"/>
        <v>0</v>
      </c>
      <c r="V1648">
        <f t="shared" si="333"/>
        <v>0</v>
      </c>
      <c r="W1648">
        <f t="shared" si="334"/>
        <v>0</v>
      </c>
      <c r="X1648">
        <f t="shared" si="335"/>
        <v>0</v>
      </c>
      <c r="Y1648">
        <f t="shared" si="336"/>
        <v>0</v>
      </c>
      <c r="Z1648">
        <f t="shared" si="337"/>
        <v>0</v>
      </c>
      <c r="AA1648">
        <f t="shared" si="338"/>
        <v>0</v>
      </c>
    </row>
    <row r="1649" spans="2:27">
      <c r="B1649" s="3">
        <v>44378</v>
      </c>
      <c r="C1649" t="str">
        <f>IF(AND(B1649&gt;='Calculation Sheet Crop 1'!$K$6,B1649&lt;='Calculation Sheet Crop 1'!$L$6),"Initial Stage",IF(AND(B1649+1&gt;'Calculation Sheet Crop 1'!$K$7,B1649&lt;='Calculation Sheet Crop 1'!$L$7),"Crop Development Phase",IF(AND(B1649+1&gt;'Calculation Sheet Crop 1'!$K$8,B1649&lt;'Calculation Sheet Crop 1'!$L$8+1),"Mid Season",IF(AND(B1649+1&gt;'Calculation Sheet Crop 1'!$K$9,B1649-1&lt;'Calculation Sheet Crop 1'!$L$9),"Late Season Stage",""))))</f>
        <v/>
      </c>
      <c r="D1649">
        <f>IF(MONTH(B1649)=1,'General Calculation'!$E$22,IF(MONTH(B1649)=2,'General Calculation'!$F$22,IF(MONTH(B1649)=3,'General Calculation'!$G$22,IF(MONTH(B1649)=4,'General Calculation'!$H$22,IF(MONTH(B1649)=5,'General Calculation'!$I$22,IF(MONTH(B1649)=6,'General Calculation'!$J$22,IF(MONTH(B1649)=7,'General Calculation'!$K$22,IF(MONTH(B1649)=8,'General Calculation'!$L$22,IF(MONTH(B1649)=9,'General Calculation'!$M$22,IF(MONTH(B1649)=10,'General Calculation'!$N$22,IF(MONTH(B1649)=11,'General Calculation'!$O$22,IF(MONTH(B1649)=12,'General Calculation'!$P$22,""))))))))))))</f>
        <v>5.2548000000000004</v>
      </c>
      <c r="E1649" t="str">
        <f>IF(C1649="Initial Stage",'Calculation Sheet Crop 1'!$M$6,IF(C1649="Crop Development Phase",'Calculation Sheet Crop 1'!$M$7,IF(C1649="Mid Season",'Calculation Sheet Crop 1'!$M$8,IF(C1649="Late Season Stage",'Calculation Sheet Crop 1'!$M$9,""))))</f>
        <v/>
      </c>
      <c r="F1649">
        <f t="shared" si="326"/>
        <v>0</v>
      </c>
      <c r="P1649">
        <f t="shared" si="327"/>
        <v>0</v>
      </c>
      <c r="Q1649">
        <f t="shared" si="328"/>
        <v>0</v>
      </c>
      <c r="R1649">
        <f t="shared" si="329"/>
        <v>0</v>
      </c>
      <c r="S1649">
        <f t="shared" si="330"/>
        <v>0</v>
      </c>
      <c r="T1649">
        <f t="shared" si="331"/>
        <v>0</v>
      </c>
      <c r="U1649">
        <f t="shared" si="332"/>
        <v>0</v>
      </c>
      <c r="V1649">
        <f t="shared" si="333"/>
        <v>0</v>
      </c>
      <c r="W1649">
        <f t="shared" si="334"/>
        <v>0</v>
      </c>
      <c r="X1649">
        <f t="shared" si="335"/>
        <v>0</v>
      </c>
      <c r="Y1649">
        <f t="shared" si="336"/>
        <v>0</v>
      </c>
      <c r="Z1649">
        <f t="shared" si="337"/>
        <v>0</v>
      </c>
      <c r="AA1649">
        <f t="shared" si="338"/>
        <v>0</v>
      </c>
    </row>
    <row r="1650" spans="2:27">
      <c r="B1650" s="3">
        <v>44379</v>
      </c>
      <c r="C1650" t="str">
        <f>IF(AND(B1650&gt;='Calculation Sheet Crop 1'!$K$6,B1650&lt;='Calculation Sheet Crop 1'!$L$6),"Initial Stage",IF(AND(B1650+1&gt;'Calculation Sheet Crop 1'!$K$7,B1650&lt;='Calculation Sheet Crop 1'!$L$7),"Crop Development Phase",IF(AND(B1650+1&gt;'Calculation Sheet Crop 1'!$K$8,B1650&lt;'Calculation Sheet Crop 1'!$L$8+1),"Mid Season",IF(AND(B1650+1&gt;'Calculation Sheet Crop 1'!$K$9,B1650-1&lt;'Calculation Sheet Crop 1'!$L$9),"Late Season Stage",""))))</f>
        <v/>
      </c>
      <c r="D1650">
        <f>IF(MONTH(B1650)=1,'General Calculation'!$E$22,IF(MONTH(B1650)=2,'General Calculation'!$F$22,IF(MONTH(B1650)=3,'General Calculation'!$G$22,IF(MONTH(B1650)=4,'General Calculation'!$H$22,IF(MONTH(B1650)=5,'General Calculation'!$I$22,IF(MONTH(B1650)=6,'General Calculation'!$J$22,IF(MONTH(B1650)=7,'General Calculation'!$K$22,IF(MONTH(B1650)=8,'General Calculation'!$L$22,IF(MONTH(B1650)=9,'General Calculation'!$M$22,IF(MONTH(B1650)=10,'General Calculation'!$N$22,IF(MONTH(B1650)=11,'General Calculation'!$O$22,IF(MONTH(B1650)=12,'General Calculation'!$P$22,""))))))))))))</f>
        <v>5.2548000000000004</v>
      </c>
      <c r="E1650" t="str">
        <f>IF(C1650="Initial Stage",'Calculation Sheet Crop 1'!$M$6,IF(C1650="Crop Development Phase",'Calculation Sheet Crop 1'!$M$7,IF(C1650="Mid Season",'Calculation Sheet Crop 1'!$M$8,IF(C1650="Late Season Stage",'Calculation Sheet Crop 1'!$M$9,""))))</f>
        <v/>
      </c>
      <c r="F1650">
        <f t="shared" si="326"/>
        <v>0</v>
      </c>
      <c r="P1650">
        <f t="shared" si="327"/>
        <v>0</v>
      </c>
      <c r="Q1650">
        <f t="shared" si="328"/>
        <v>0</v>
      </c>
      <c r="R1650">
        <f t="shared" si="329"/>
        <v>0</v>
      </c>
      <c r="S1650">
        <f t="shared" si="330"/>
        <v>0</v>
      </c>
      <c r="T1650">
        <f t="shared" si="331"/>
        <v>0</v>
      </c>
      <c r="U1650">
        <f t="shared" si="332"/>
        <v>0</v>
      </c>
      <c r="V1650">
        <f t="shared" si="333"/>
        <v>0</v>
      </c>
      <c r="W1650">
        <f t="shared" si="334"/>
        <v>0</v>
      </c>
      <c r="X1650">
        <f t="shared" si="335"/>
        <v>0</v>
      </c>
      <c r="Y1650">
        <f t="shared" si="336"/>
        <v>0</v>
      </c>
      <c r="Z1650">
        <f t="shared" si="337"/>
        <v>0</v>
      </c>
      <c r="AA1650">
        <f t="shared" si="338"/>
        <v>0</v>
      </c>
    </row>
    <row r="1651" spans="2:27">
      <c r="B1651" s="3">
        <v>44380</v>
      </c>
      <c r="C1651" t="str">
        <f>IF(AND(B1651&gt;='Calculation Sheet Crop 1'!$K$6,B1651&lt;='Calculation Sheet Crop 1'!$L$6),"Initial Stage",IF(AND(B1651+1&gt;'Calculation Sheet Crop 1'!$K$7,B1651&lt;='Calculation Sheet Crop 1'!$L$7),"Crop Development Phase",IF(AND(B1651+1&gt;'Calculation Sheet Crop 1'!$K$8,B1651&lt;'Calculation Sheet Crop 1'!$L$8+1),"Mid Season",IF(AND(B1651+1&gt;'Calculation Sheet Crop 1'!$K$9,B1651-1&lt;'Calculation Sheet Crop 1'!$L$9),"Late Season Stage",""))))</f>
        <v/>
      </c>
      <c r="D1651">
        <f>IF(MONTH(B1651)=1,'General Calculation'!$E$22,IF(MONTH(B1651)=2,'General Calculation'!$F$22,IF(MONTH(B1651)=3,'General Calculation'!$G$22,IF(MONTH(B1651)=4,'General Calculation'!$H$22,IF(MONTH(B1651)=5,'General Calculation'!$I$22,IF(MONTH(B1651)=6,'General Calculation'!$J$22,IF(MONTH(B1651)=7,'General Calculation'!$K$22,IF(MONTH(B1651)=8,'General Calculation'!$L$22,IF(MONTH(B1651)=9,'General Calculation'!$M$22,IF(MONTH(B1651)=10,'General Calculation'!$N$22,IF(MONTH(B1651)=11,'General Calculation'!$O$22,IF(MONTH(B1651)=12,'General Calculation'!$P$22,""))))))))))))</f>
        <v>5.2548000000000004</v>
      </c>
      <c r="E1651" t="str">
        <f>IF(C1651="Initial Stage",'Calculation Sheet Crop 1'!$M$6,IF(C1651="Crop Development Phase",'Calculation Sheet Crop 1'!$M$7,IF(C1651="Mid Season",'Calculation Sheet Crop 1'!$M$8,IF(C1651="Late Season Stage",'Calculation Sheet Crop 1'!$M$9,""))))</f>
        <v/>
      </c>
      <c r="F1651">
        <f t="shared" si="326"/>
        <v>0</v>
      </c>
      <c r="P1651">
        <f t="shared" si="327"/>
        <v>0</v>
      </c>
      <c r="Q1651">
        <f t="shared" si="328"/>
        <v>0</v>
      </c>
      <c r="R1651">
        <f t="shared" si="329"/>
        <v>0</v>
      </c>
      <c r="S1651">
        <f t="shared" si="330"/>
        <v>0</v>
      </c>
      <c r="T1651">
        <f t="shared" si="331"/>
        <v>0</v>
      </c>
      <c r="U1651">
        <f t="shared" si="332"/>
        <v>0</v>
      </c>
      <c r="V1651">
        <f t="shared" si="333"/>
        <v>0</v>
      </c>
      <c r="W1651">
        <f t="shared" si="334"/>
        <v>0</v>
      </c>
      <c r="X1651">
        <f t="shared" si="335"/>
        <v>0</v>
      </c>
      <c r="Y1651">
        <f t="shared" si="336"/>
        <v>0</v>
      </c>
      <c r="Z1651">
        <f t="shared" si="337"/>
        <v>0</v>
      </c>
      <c r="AA1651">
        <f t="shared" si="338"/>
        <v>0</v>
      </c>
    </row>
    <row r="1652" spans="2:27">
      <c r="B1652" s="3">
        <v>44381</v>
      </c>
      <c r="C1652" t="str">
        <f>IF(AND(B1652&gt;='Calculation Sheet Crop 1'!$K$6,B1652&lt;='Calculation Sheet Crop 1'!$L$6),"Initial Stage",IF(AND(B1652+1&gt;'Calculation Sheet Crop 1'!$K$7,B1652&lt;='Calculation Sheet Crop 1'!$L$7),"Crop Development Phase",IF(AND(B1652+1&gt;'Calculation Sheet Crop 1'!$K$8,B1652&lt;'Calculation Sheet Crop 1'!$L$8+1),"Mid Season",IF(AND(B1652+1&gt;'Calculation Sheet Crop 1'!$K$9,B1652-1&lt;'Calculation Sheet Crop 1'!$L$9),"Late Season Stage",""))))</f>
        <v/>
      </c>
      <c r="D1652">
        <f>IF(MONTH(B1652)=1,'General Calculation'!$E$22,IF(MONTH(B1652)=2,'General Calculation'!$F$22,IF(MONTH(B1652)=3,'General Calculation'!$G$22,IF(MONTH(B1652)=4,'General Calculation'!$H$22,IF(MONTH(B1652)=5,'General Calculation'!$I$22,IF(MONTH(B1652)=6,'General Calculation'!$J$22,IF(MONTH(B1652)=7,'General Calculation'!$K$22,IF(MONTH(B1652)=8,'General Calculation'!$L$22,IF(MONTH(B1652)=9,'General Calculation'!$M$22,IF(MONTH(B1652)=10,'General Calculation'!$N$22,IF(MONTH(B1652)=11,'General Calculation'!$O$22,IF(MONTH(B1652)=12,'General Calculation'!$P$22,""))))))))))))</f>
        <v>5.2548000000000004</v>
      </c>
      <c r="E1652" t="str">
        <f>IF(C1652="Initial Stage",'Calculation Sheet Crop 1'!$M$6,IF(C1652="Crop Development Phase",'Calculation Sheet Crop 1'!$M$7,IF(C1652="Mid Season",'Calculation Sheet Crop 1'!$M$8,IF(C1652="Late Season Stage",'Calculation Sheet Crop 1'!$M$9,""))))</f>
        <v/>
      </c>
      <c r="F1652">
        <f t="shared" si="326"/>
        <v>0</v>
      </c>
      <c r="P1652">
        <f t="shared" si="327"/>
        <v>0</v>
      </c>
      <c r="Q1652">
        <f t="shared" si="328"/>
        <v>0</v>
      </c>
      <c r="R1652">
        <f t="shared" si="329"/>
        <v>0</v>
      </c>
      <c r="S1652">
        <f t="shared" si="330"/>
        <v>0</v>
      </c>
      <c r="T1652">
        <f t="shared" si="331"/>
        <v>0</v>
      </c>
      <c r="U1652">
        <f t="shared" si="332"/>
        <v>0</v>
      </c>
      <c r="V1652">
        <f t="shared" si="333"/>
        <v>0</v>
      </c>
      <c r="W1652">
        <f t="shared" si="334"/>
        <v>0</v>
      </c>
      <c r="X1652">
        <f t="shared" si="335"/>
        <v>0</v>
      </c>
      <c r="Y1652">
        <f t="shared" si="336"/>
        <v>0</v>
      </c>
      <c r="Z1652">
        <f t="shared" si="337"/>
        <v>0</v>
      </c>
      <c r="AA1652">
        <f t="shared" si="338"/>
        <v>0</v>
      </c>
    </row>
    <row r="1653" spans="2:27">
      <c r="B1653" s="3">
        <v>44382</v>
      </c>
      <c r="C1653" t="str">
        <f>IF(AND(B1653&gt;='Calculation Sheet Crop 1'!$K$6,B1653&lt;='Calculation Sheet Crop 1'!$L$6),"Initial Stage",IF(AND(B1653+1&gt;'Calculation Sheet Crop 1'!$K$7,B1653&lt;='Calculation Sheet Crop 1'!$L$7),"Crop Development Phase",IF(AND(B1653+1&gt;'Calculation Sheet Crop 1'!$K$8,B1653&lt;'Calculation Sheet Crop 1'!$L$8+1),"Mid Season",IF(AND(B1653+1&gt;'Calculation Sheet Crop 1'!$K$9,B1653-1&lt;'Calculation Sheet Crop 1'!$L$9),"Late Season Stage",""))))</f>
        <v/>
      </c>
      <c r="D1653">
        <f>IF(MONTH(B1653)=1,'General Calculation'!$E$22,IF(MONTH(B1653)=2,'General Calculation'!$F$22,IF(MONTH(B1653)=3,'General Calculation'!$G$22,IF(MONTH(B1653)=4,'General Calculation'!$H$22,IF(MONTH(B1653)=5,'General Calculation'!$I$22,IF(MONTH(B1653)=6,'General Calculation'!$J$22,IF(MONTH(B1653)=7,'General Calculation'!$K$22,IF(MONTH(B1653)=8,'General Calculation'!$L$22,IF(MONTH(B1653)=9,'General Calculation'!$M$22,IF(MONTH(B1653)=10,'General Calculation'!$N$22,IF(MONTH(B1653)=11,'General Calculation'!$O$22,IF(MONTH(B1653)=12,'General Calculation'!$P$22,""))))))))))))</f>
        <v>5.2548000000000004</v>
      </c>
      <c r="E1653" t="str">
        <f>IF(C1653="Initial Stage",'Calculation Sheet Crop 1'!$M$6,IF(C1653="Crop Development Phase",'Calculation Sheet Crop 1'!$M$7,IF(C1653="Mid Season",'Calculation Sheet Crop 1'!$M$8,IF(C1653="Late Season Stage",'Calculation Sheet Crop 1'!$M$9,""))))</f>
        <v/>
      </c>
      <c r="F1653">
        <f t="shared" si="326"/>
        <v>0</v>
      </c>
      <c r="P1653">
        <f t="shared" si="327"/>
        <v>0</v>
      </c>
      <c r="Q1653">
        <f t="shared" si="328"/>
        <v>0</v>
      </c>
      <c r="R1653">
        <f t="shared" si="329"/>
        <v>0</v>
      </c>
      <c r="S1653">
        <f t="shared" si="330"/>
        <v>0</v>
      </c>
      <c r="T1653">
        <f t="shared" si="331"/>
        <v>0</v>
      </c>
      <c r="U1653">
        <f t="shared" si="332"/>
        <v>0</v>
      </c>
      <c r="V1653">
        <f t="shared" si="333"/>
        <v>0</v>
      </c>
      <c r="W1653">
        <f t="shared" si="334"/>
        <v>0</v>
      </c>
      <c r="X1653">
        <f t="shared" si="335"/>
        <v>0</v>
      </c>
      <c r="Y1653">
        <f t="shared" si="336"/>
        <v>0</v>
      </c>
      <c r="Z1653">
        <f t="shared" si="337"/>
        <v>0</v>
      </c>
      <c r="AA1653">
        <f t="shared" si="338"/>
        <v>0</v>
      </c>
    </row>
    <row r="1654" spans="2:27">
      <c r="B1654" s="3">
        <v>44383</v>
      </c>
      <c r="C1654" t="str">
        <f>IF(AND(B1654&gt;='Calculation Sheet Crop 1'!$K$6,B1654&lt;='Calculation Sheet Crop 1'!$L$6),"Initial Stage",IF(AND(B1654+1&gt;'Calculation Sheet Crop 1'!$K$7,B1654&lt;='Calculation Sheet Crop 1'!$L$7),"Crop Development Phase",IF(AND(B1654+1&gt;'Calculation Sheet Crop 1'!$K$8,B1654&lt;'Calculation Sheet Crop 1'!$L$8+1),"Mid Season",IF(AND(B1654+1&gt;'Calculation Sheet Crop 1'!$K$9,B1654-1&lt;'Calculation Sheet Crop 1'!$L$9),"Late Season Stage",""))))</f>
        <v/>
      </c>
      <c r="D1654">
        <f>IF(MONTH(B1654)=1,'General Calculation'!$E$22,IF(MONTH(B1654)=2,'General Calculation'!$F$22,IF(MONTH(B1654)=3,'General Calculation'!$G$22,IF(MONTH(B1654)=4,'General Calculation'!$H$22,IF(MONTH(B1654)=5,'General Calculation'!$I$22,IF(MONTH(B1654)=6,'General Calculation'!$J$22,IF(MONTH(B1654)=7,'General Calculation'!$K$22,IF(MONTH(B1654)=8,'General Calculation'!$L$22,IF(MONTH(B1654)=9,'General Calculation'!$M$22,IF(MONTH(B1654)=10,'General Calculation'!$N$22,IF(MONTH(B1654)=11,'General Calculation'!$O$22,IF(MONTH(B1654)=12,'General Calculation'!$P$22,""))))))))))))</f>
        <v>5.2548000000000004</v>
      </c>
      <c r="E1654" t="str">
        <f>IF(C1654="Initial Stage",'Calculation Sheet Crop 1'!$M$6,IF(C1654="Crop Development Phase",'Calculation Sheet Crop 1'!$M$7,IF(C1654="Mid Season",'Calculation Sheet Crop 1'!$M$8,IF(C1654="Late Season Stage",'Calculation Sheet Crop 1'!$M$9,""))))</f>
        <v/>
      </c>
      <c r="F1654">
        <f t="shared" si="326"/>
        <v>0</v>
      </c>
      <c r="P1654">
        <f t="shared" si="327"/>
        <v>0</v>
      </c>
      <c r="Q1654">
        <f t="shared" si="328"/>
        <v>0</v>
      </c>
      <c r="R1654">
        <f t="shared" si="329"/>
        <v>0</v>
      </c>
      <c r="S1654">
        <f t="shared" si="330"/>
        <v>0</v>
      </c>
      <c r="T1654">
        <f t="shared" si="331"/>
        <v>0</v>
      </c>
      <c r="U1654">
        <f t="shared" si="332"/>
        <v>0</v>
      </c>
      <c r="V1654">
        <f t="shared" si="333"/>
        <v>0</v>
      </c>
      <c r="W1654">
        <f t="shared" si="334"/>
        <v>0</v>
      </c>
      <c r="X1654">
        <f t="shared" si="335"/>
        <v>0</v>
      </c>
      <c r="Y1654">
        <f t="shared" si="336"/>
        <v>0</v>
      </c>
      <c r="Z1654">
        <f t="shared" si="337"/>
        <v>0</v>
      </c>
      <c r="AA1654">
        <f t="shared" si="338"/>
        <v>0</v>
      </c>
    </row>
    <row r="1655" spans="2:27">
      <c r="B1655" s="3">
        <v>44384</v>
      </c>
      <c r="C1655" t="str">
        <f>IF(AND(B1655&gt;='Calculation Sheet Crop 1'!$K$6,B1655&lt;='Calculation Sheet Crop 1'!$L$6),"Initial Stage",IF(AND(B1655+1&gt;'Calculation Sheet Crop 1'!$K$7,B1655&lt;='Calculation Sheet Crop 1'!$L$7),"Crop Development Phase",IF(AND(B1655+1&gt;'Calculation Sheet Crop 1'!$K$8,B1655&lt;'Calculation Sheet Crop 1'!$L$8+1),"Mid Season",IF(AND(B1655+1&gt;'Calculation Sheet Crop 1'!$K$9,B1655-1&lt;'Calculation Sheet Crop 1'!$L$9),"Late Season Stage",""))))</f>
        <v/>
      </c>
      <c r="D1655">
        <f>IF(MONTH(B1655)=1,'General Calculation'!$E$22,IF(MONTH(B1655)=2,'General Calculation'!$F$22,IF(MONTH(B1655)=3,'General Calculation'!$G$22,IF(MONTH(B1655)=4,'General Calculation'!$H$22,IF(MONTH(B1655)=5,'General Calculation'!$I$22,IF(MONTH(B1655)=6,'General Calculation'!$J$22,IF(MONTH(B1655)=7,'General Calculation'!$K$22,IF(MONTH(B1655)=8,'General Calculation'!$L$22,IF(MONTH(B1655)=9,'General Calculation'!$M$22,IF(MONTH(B1655)=10,'General Calculation'!$N$22,IF(MONTH(B1655)=11,'General Calculation'!$O$22,IF(MONTH(B1655)=12,'General Calculation'!$P$22,""))))))))))))</f>
        <v>5.2548000000000004</v>
      </c>
      <c r="E1655" t="str">
        <f>IF(C1655="Initial Stage",'Calculation Sheet Crop 1'!$M$6,IF(C1655="Crop Development Phase",'Calculation Sheet Crop 1'!$M$7,IF(C1655="Mid Season",'Calculation Sheet Crop 1'!$M$8,IF(C1655="Late Season Stage",'Calculation Sheet Crop 1'!$M$9,""))))</f>
        <v/>
      </c>
      <c r="F1655">
        <f t="shared" si="326"/>
        <v>0</v>
      </c>
      <c r="P1655">
        <f t="shared" si="327"/>
        <v>0</v>
      </c>
      <c r="Q1655">
        <f t="shared" si="328"/>
        <v>0</v>
      </c>
      <c r="R1655">
        <f t="shared" si="329"/>
        <v>0</v>
      </c>
      <c r="S1655">
        <f t="shared" si="330"/>
        <v>0</v>
      </c>
      <c r="T1655">
        <f t="shared" si="331"/>
        <v>0</v>
      </c>
      <c r="U1655">
        <f t="shared" si="332"/>
        <v>0</v>
      </c>
      <c r="V1655">
        <f t="shared" si="333"/>
        <v>0</v>
      </c>
      <c r="W1655">
        <f t="shared" si="334"/>
        <v>0</v>
      </c>
      <c r="X1655">
        <f t="shared" si="335"/>
        <v>0</v>
      </c>
      <c r="Y1655">
        <f t="shared" si="336"/>
        <v>0</v>
      </c>
      <c r="Z1655">
        <f t="shared" si="337"/>
        <v>0</v>
      </c>
      <c r="AA1655">
        <f t="shared" si="338"/>
        <v>0</v>
      </c>
    </row>
    <row r="1656" spans="2:27">
      <c r="B1656" s="3">
        <v>44385</v>
      </c>
      <c r="C1656" t="str">
        <f>IF(AND(B1656&gt;='Calculation Sheet Crop 1'!$K$6,B1656&lt;='Calculation Sheet Crop 1'!$L$6),"Initial Stage",IF(AND(B1656+1&gt;'Calculation Sheet Crop 1'!$K$7,B1656&lt;='Calculation Sheet Crop 1'!$L$7),"Crop Development Phase",IF(AND(B1656+1&gt;'Calculation Sheet Crop 1'!$K$8,B1656&lt;'Calculation Sheet Crop 1'!$L$8+1),"Mid Season",IF(AND(B1656+1&gt;'Calculation Sheet Crop 1'!$K$9,B1656-1&lt;'Calculation Sheet Crop 1'!$L$9),"Late Season Stage",""))))</f>
        <v/>
      </c>
      <c r="D1656">
        <f>IF(MONTH(B1656)=1,'General Calculation'!$E$22,IF(MONTH(B1656)=2,'General Calculation'!$F$22,IF(MONTH(B1656)=3,'General Calculation'!$G$22,IF(MONTH(B1656)=4,'General Calculation'!$H$22,IF(MONTH(B1656)=5,'General Calculation'!$I$22,IF(MONTH(B1656)=6,'General Calculation'!$J$22,IF(MONTH(B1656)=7,'General Calculation'!$K$22,IF(MONTH(B1656)=8,'General Calculation'!$L$22,IF(MONTH(B1656)=9,'General Calculation'!$M$22,IF(MONTH(B1656)=10,'General Calculation'!$N$22,IF(MONTH(B1656)=11,'General Calculation'!$O$22,IF(MONTH(B1656)=12,'General Calculation'!$P$22,""))))))))))))</f>
        <v>5.2548000000000004</v>
      </c>
      <c r="E1656" t="str">
        <f>IF(C1656="Initial Stage",'Calculation Sheet Crop 1'!$M$6,IF(C1656="Crop Development Phase",'Calculation Sheet Crop 1'!$M$7,IF(C1656="Mid Season",'Calculation Sheet Crop 1'!$M$8,IF(C1656="Late Season Stage",'Calculation Sheet Crop 1'!$M$9,""))))</f>
        <v/>
      </c>
      <c r="F1656">
        <f t="shared" si="326"/>
        <v>0</v>
      </c>
      <c r="P1656">
        <f t="shared" si="327"/>
        <v>0</v>
      </c>
      <c r="Q1656">
        <f t="shared" si="328"/>
        <v>0</v>
      </c>
      <c r="R1656">
        <f t="shared" si="329"/>
        <v>0</v>
      </c>
      <c r="S1656">
        <f t="shared" si="330"/>
        <v>0</v>
      </c>
      <c r="T1656">
        <f t="shared" si="331"/>
        <v>0</v>
      </c>
      <c r="U1656">
        <f t="shared" si="332"/>
        <v>0</v>
      </c>
      <c r="V1656">
        <f t="shared" si="333"/>
        <v>0</v>
      </c>
      <c r="W1656">
        <f t="shared" si="334"/>
        <v>0</v>
      </c>
      <c r="X1656">
        <f t="shared" si="335"/>
        <v>0</v>
      </c>
      <c r="Y1656">
        <f t="shared" si="336"/>
        <v>0</v>
      </c>
      <c r="Z1656">
        <f t="shared" si="337"/>
        <v>0</v>
      </c>
      <c r="AA1656">
        <f t="shared" si="338"/>
        <v>0</v>
      </c>
    </row>
    <row r="1657" spans="2:27">
      <c r="B1657" s="3">
        <v>44386</v>
      </c>
      <c r="C1657" t="str">
        <f>IF(AND(B1657&gt;='Calculation Sheet Crop 1'!$K$6,B1657&lt;='Calculation Sheet Crop 1'!$L$6),"Initial Stage",IF(AND(B1657+1&gt;'Calculation Sheet Crop 1'!$K$7,B1657&lt;='Calculation Sheet Crop 1'!$L$7),"Crop Development Phase",IF(AND(B1657+1&gt;'Calculation Sheet Crop 1'!$K$8,B1657&lt;'Calculation Sheet Crop 1'!$L$8+1),"Mid Season",IF(AND(B1657+1&gt;'Calculation Sheet Crop 1'!$K$9,B1657-1&lt;'Calculation Sheet Crop 1'!$L$9),"Late Season Stage",""))))</f>
        <v/>
      </c>
      <c r="D1657">
        <f>IF(MONTH(B1657)=1,'General Calculation'!$E$22,IF(MONTH(B1657)=2,'General Calculation'!$F$22,IF(MONTH(B1657)=3,'General Calculation'!$G$22,IF(MONTH(B1657)=4,'General Calculation'!$H$22,IF(MONTH(B1657)=5,'General Calculation'!$I$22,IF(MONTH(B1657)=6,'General Calculation'!$J$22,IF(MONTH(B1657)=7,'General Calculation'!$K$22,IF(MONTH(B1657)=8,'General Calculation'!$L$22,IF(MONTH(B1657)=9,'General Calculation'!$M$22,IF(MONTH(B1657)=10,'General Calculation'!$N$22,IF(MONTH(B1657)=11,'General Calculation'!$O$22,IF(MONTH(B1657)=12,'General Calculation'!$P$22,""))))))))))))</f>
        <v>5.2548000000000004</v>
      </c>
      <c r="E1657" t="str">
        <f>IF(C1657="Initial Stage",'Calculation Sheet Crop 1'!$M$6,IF(C1657="Crop Development Phase",'Calculation Sheet Crop 1'!$M$7,IF(C1657="Mid Season",'Calculation Sheet Crop 1'!$M$8,IF(C1657="Late Season Stage",'Calculation Sheet Crop 1'!$M$9,""))))</f>
        <v/>
      </c>
      <c r="F1657">
        <f t="shared" si="326"/>
        <v>0</v>
      </c>
      <c r="P1657">
        <f t="shared" si="327"/>
        <v>0</v>
      </c>
      <c r="Q1657">
        <f t="shared" si="328"/>
        <v>0</v>
      </c>
      <c r="R1657">
        <f t="shared" si="329"/>
        <v>0</v>
      </c>
      <c r="S1657">
        <f t="shared" si="330"/>
        <v>0</v>
      </c>
      <c r="T1657">
        <f t="shared" si="331"/>
        <v>0</v>
      </c>
      <c r="U1657">
        <f t="shared" si="332"/>
        <v>0</v>
      </c>
      <c r="V1657">
        <f t="shared" si="333"/>
        <v>0</v>
      </c>
      <c r="W1657">
        <f t="shared" si="334"/>
        <v>0</v>
      </c>
      <c r="X1657">
        <f t="shared" si="335"/>
        <v>0</v>
      </c>
      <c r="Y1657">
        <f t="shared" si="336"/>
        <v>0</v>
      </c>
      <c r="Z1657">
        <f t="shared" si="337"/>
        <v>0</v>
      </c>
      <c r="AA1657">
        <f t="shared" si="338"/>
        <v>0</v>
      </c>
    </row>
    <row r="1658" spans="2:27">
      <c r="B1658" s="3">
        <v>44387</v>
      </c>
      <c r="C1658" t="str">
        <f>IF(AND(B1658&gt;='Calculation Sheet Crop 1'!$K$6,B1658&lt;='Calculation Sheet Crop 1'!$L$6),"Initial Stage",IF(AND(B1658+1&gt;'Calculation Sheet Crop 1'!$K$7,B1658&lt;='Calculation Sheet Crop 1'!$L$7),"Crop Development Phase",IF(AND(B1658+1&gt;'Calculation Sheet Crop 1'!$K$8,B1658&lt;'Calculation Sheet Crop 1'!$L$8+1),"Mid Season",IF(AND(B1658+1&gt;'Calculation Sheet Crop 1'!$K$9,B1658-1&lt;'Calculation Sheet Crop 1'!$L$9),"Late Season Stage",""))))</f>
        <v/>
      </c>
      <c r="D1658">
        <f>IF(MONTH(B1658)=1,'General Calculation'!$E$22,IF(MONTH(B1658)=2,'General Calculation'!$F$22,IF(MONTH(B1658)=3,'General Calculation'!$G$22,IF(MONTH(B1658)=4,'General Calculation'!$H$22,IF(MONTH(B1658)=5,'General Calculation'!$I$22,IF(MONTH(B1658)=6,'General Calculation'!$J$22,IF(MONTH(B1658)=7,'General Calculation'!$K$22,IF(MONTH(B1658)=8,'General Calculation'!$L$22,IF(MONTH(B1658)=9,'General Calculation'!$M$22,IF(MONTH(B1658)=10,'General Calculation'!$N$22,IF(MONTH(B1658)=11,'General Calculation'!$O$22,IF(MONTH(B1658)=12,'General Calculation'!$P$22,""))))))))))))</f>
        <v>5.2548000000000004</v>
      </c>
      <c r="E1658" t="str">
        <f>IF(C1658="Initial Stage",'Calculation Sheet Crop 1'!$M$6,IF(C1658="Crop Development Phase",'Calculation Sheet Crop 1'!$M$7,IF(C1658="Mid Season",'Calculation Sheet Crop 1'!$M$8,IF(C1658="Late Season Stage",'Calculation Sheet Crop 1'!$M$9,""))))</f>
        <v/>
      </c>
      <c r="F1658">
        <f t="shared" si="326"/>
        <v>0</v>
      </c>
      <c r="P1658">
        <f t="shared" si="327"/>
        <v>0</v>
      </c>
      <c r="Q1658">
        <f t="shared" si="328"/>
        <v>0</v>
      </c>
      <c r="R1658">
        <f t="shared" si="329"/>
        <v>0</v>
      </c>
      <c r="S1658">
        <f t="shared" si="330"/>
        <v>0</v>
      </c>
      <c r="T1658">
        <f t="shared" si="331"/>
        <v>0</v>
      </c>
      <c r="U1658">
        <f t="shared" si="332"/>
        <v>0</v>
      </c>
      <c r="V1658">
        <f t="shared" si="333"/>
        <v>0</v>
      </c>
      <c r="W1658">
        <f t="shared" si="334"/>
        <v>0</v>
      </c>
      <c r="X1658">
        <f t="shared" si="335"/>
        <v>0</v>
      </c>
      <c r="Y1658">
        <f t="shared" si="336"/>
        <v>0</v>
      </c>
      <c r="Z1658">
        <f t="shared" si="337"/>
        <v>0</v>
      </c>
      <c r="AA1658">
        <f t="shared" si="338"/>
        <v>0</v>
      </c>
    </row>
    <row r="1659" spans="2:27">
      <c r="B1659" s="3">
        <v>44388</v>
      </c>
      <c r="C1659" t="str">
        <f>IF(AND(B1659&gt;='Calculation Sheet Crop 1'!$K$6,B1659&lt;='Calculation Sheet Crop 1'!$L$6),"Initial Stage",IF(AND(B1659+1&gt;'Calculation Sheet Crop 1'!$K$7,B1659&lt;='Calculation Sheet Crop 1'!$L$7),"Crop Development Phase",IF(AND(B1659+1&gt;'Calculation Sheet Crop 1'!$K$8,B1659&lt;'Calculation Sheet Crop 1'!$L$8+1),"Mid Season",IF(AND(B1659+1&gt;'Calculation Sheet Crop 1'!$K$9,B1659-1&lt;'Calculation Sheet Crop 1'!$L$9),"Late Season Stage",""))))</f>
        <v/>
      </c>
      <c r="D1659">
        <f>IF(MONTH(B1659)=1,'General Calculation'!$E$22,IF(MONTH(B1659)=2,'General Calculation'!$F$22,IF(MONTH(B1659)=3,'General Calculation'!$G$22,IF(MONTH(B1659)=4,'General Calculation'!$H$22,IF(MONTH(B1659)=5,'General Calculation'!$I$22,IF(MONTH(B1659)=6,'General Calculation'!$J$22,IF(MONTH(B1659)=7,'General Calculation'!$K$22,IF(MONTH(B1659)=8,'General Calculation'!$L$22,IF(MONTH(B1659)=9,'General Calculation'!$M$22,IF(MONTH(B1659)=10,'General Calculation'!$N$22,IF(MONTH(B1659)=11,'General Calculation'!$O$22,IF(MONTH(B1659)=12,'General Calculation'!$P$22,""))))))))))))</f>
        <v>5.2548000000000004</v>
      </c>
      <c r="E1659" t="str">
        <f>IF(C1659="Initial Stage",'Calculation Sheet Crop 1'!$M$6,IF(C1659="Crop Development Phase",'Calculation Sheet Crop 1'!$M$7,IF(C1659="Mid Season",'Calculation Sheet Crop 1'!$M$8,IF(C1659="Late Season Stage",'Calculation Sheet Crop 1'!$M$9,""))))</f>
        <v/>
      </c>
      <c r="F1659">
        <f t="shared" si="326"/>
        <v>0</v>
      </c>
      <c r="P1659">
        <f t="shared" si="327"/>
        <v>0</v>
      </c>
      <c r="Q1659">
        <f t="shared" si="328"/>
        <v>0</v>
      </c>
      <c r="R1659">
        <f t="shared" si="329"/>
        <v>0</v>
      </c>
      <c r="S1659">
        <f t="shared" si="330"/>
        <v>0</v>
      </c>
      <c r="T1659">
        <f t="shared" si="331"/>
        <v>0</v>
      </c>
      <c r="U1659">
        <f t="shared" si="332"/>
        <v>0</v>
      </c>
      <c r="V1659">
        <f t="shared" si="333"/>
        <v>0</v>
      </c>
      <c r="W1659">
        <f t="shared" si="334"/>
        <v>0</v>
      </c>
      <c r="X1659">
        <f t="shared" si="335"/>
        <v>0</v>
      </c>
      <c r="Y1659">
        <f t="shared" si="336"/>
        <v>0</v>
      </c>
      <c r="Z1659">
        <f t="shared" si="337"/>
        <v>0</v>
      </c>
      <c r="AA1659">
        <f t="shared" si="338"/>
        <v>0</v>
      </c>
    </row>
    <row r="1660" spans="2:27">
      <c r="B1660" s="3">
        <v>44389</v>
      </c>
      <c r="C1660" t="str">
        <f>IF(AND(B1660&gt;='Calculation Sheet Crop 1'!$K$6,B1660&lt;='Calculation Sheet Crop 1'!$L$6),"Initial Stage",IF(AND(B1660+1&gt;'Calculation Sheet Crop 1'!$K$7,B1660&lt;='Calculation Sheet Crop 1'!$L$7),"Crop Development Phase",IF(AND(B1660+1&gt;'Calculation Sheet Crop 1'!$K$8,B1660&lt;'Calculation Sheet Crop 1'!$L$8+1),"Mid Season",IF(AND(B1660+1&gt;'Calculation Sheet Crop 1'!$K$9,B1660-1&lt;'Calculation Sheet Crop 1'!$L$9),"Late Season Stage",""))))</f>
        <v/>
      </c>
      <c r="D1660">
        <f>IF(MONTH(B1660)=1,'General Calculation'!$E$22,IF(MONTH(B1660)=2,'General Calculation'!$F$22,IF(MONTH(B1660)=3,'General Calculation'!$G$22,IF(MONTH(B1660)=4,'General Calculation'!$H$22,IF(MONTH(B1660)=5,'General Calculation'!$I$22,IF(MONTH(B1660)=6,'General Calculation'!$J$22,IF(MONTH(B1660)=7,'General Calculation'!$K$22,IF(MONTH(B1660)=8,'General Calculation'!$L$22,IF(MONTH(B1660)=9,'General Calculation'!$M$22,IF(MONTH(B1660)=10,'General Calculation'!$N$22,IF(MONTH(B1660)=11,'General Calculation'!$O$22,IF(MONTH(B1660)=12,'General Calculation'!$P$22,""))))))))))))</f>
        <v>5.2548000000000004</v>
      </c>
      <c r="E1660" t="str">
        <f>IF(C1660="Initial Stage",'Calculation Sheet Crop 1'!$M$6,IF(C1660="Crop Development Phase",'Calculation Sheet Crop 1'!$M$7,IF(C1660="Mid Season",'Calculation Sheet Crop 1'!$M$8,IF(C1660="Late Season Stage",'Calculation Sheet Crop 1'!$M$9,""))))</f>
        <v/>
      </c>
      <c r="F1660">
        <f t="shared" si="326"/>
        <v>0</v>
      </c>
      <c r="P1660">
        <f t="shared" si="327"/>
        <v>0</v>
      </c>
      <c r="Q1660">
        <f t="shared" si="328"/>
        <v>0</v>
      </c>
      <c r="R1660">
        <f t="shared" si="329"/>
        <v>0</v>
      </c>
      <c r="S1660">
        <f t="shared" si="330"/>
        <v>0</v>
      </c>
      <c r="T1660">
        <f t="shared" si="331"/>
        <v>0</v>
      </c>
      <c r="U1660">
        <f t="shared" si="332"/>
        <v>0</v>
      </c>
      <c r="V1660">
        <f t="shared" si="333"/>
        <v>0</v>
      </c>
      <c r="W1660">
        <f t="shared" si="334"/>
        <v>0</v>
      </c>
      <c r="X1660">
        <f t="shared" si="335"/>
        <v>0</v>
      </c>
      <c r="Y1660">
        <f t="shared" si="336"/>
        <v>0</v>
      </c>
      <c r="Z1660">
        <f t="shared" si="337"/>
        <v>0</v>
      </c>
      <c r="AA1660">
        <f t="shared" si="338"/>
        <v>0</v>
      </c>
    </row>
    <row r="1661" spans="2:27">
      <c r="B1661" s="3">
        <v>44390</v>
      </c>
      <c r="C1661" t="str">
        <f>IF(AND(B1661&gt;='Calculation Sheet Crop 1'!$K$6,B1661&lt;='Calculation Sheet Crop 1'!$L$6),"Initial Stage",IF(AND(B1661+1&gt;'Calculation Sheet Crop 1'!$K$7,B1661&lt;='Calculation Sheet Crop 1'!$L$7),"Crop Development Phase",IF(AND(B1661+1&gt;'Calculation Sheet Crop 1'!$K$8,B1661&lt;'Calculation Sheet Crop 1'!$L$8+1),"Mid Season",IF(AND(B1661+1&gt;'Calculation Sheet Crop 1'!$K$9,B1661-1&lt;'Calculation Sheet Crop 1'!$L$9),"Late Season Stage",""))))</f>
        <v/>
      </c>
      <c r="D1661">
        <f>IF(MONTH(B1661)=1,'General Calculation'!$E$22,IF(MONTH(B1661)=2,'General Calculation'!$F$22,IF(MONTH(B1661)=3,'General Calculation'!$G$22,IF(MONTH(B1661)=4,'General Calculation'!$H$22,IF(MONTH(B1661)=5,'General Calculation'!$I$22,IF(MONTH(B1661)=6,'General Calculation'!$J$22,IF(MONTH(B1661)=7,'General Calculation'!$K$22,IF(MONTH(B1661)=8,'General Calculation'!$L$22,IF(MONTH(B1661)=9,'General Calculation'!$M$22,IF(MONTH(B1661)=10,'General Calculation'!$N$22,IF(MONTH(B1661)=11,'General Calculation'!$O$22,IF(MONTH(B1661)=12,'General Calculation'!$P$22,""))))))))))))</f>
        <v>5.2548000000000004</v>
      </c>
      <c r="E1661" t="str">
        <f>IF(C1661="Initial Stage",'Calculation Sheet Crop 1'!$M$6,IF(C1661="Crop Development Phase",'Calculation Sheet Crop 1'!$M$7,IF(C1661="Mid Season",'Calculation Sheet Crop 1'!$M$8,IF(C1661="Late Season Stage",'Calculation Sheet Crop 1'!$M$9,""))))</f>
        <v/>
      </c>
      <c r="F1661">
        <f t="shared" si="326"/>
        <v>0</v>
      </c>
      <c r="P1661">
        <f t="shared" si="327"/>
        <v>0</v>
      </c>
      <c r="Q1661">
        <f t="shared" si="328"/>
        <v>0</v>
      </c>
      <c r="R1661">
        <f t="shared" si="329"/>
        <v>0</v>
      </c>
      <c r="S1661">
        <f t="shared" si="330"/>
        <v>0</v>
      </c>
      <c r="T1661">
        <f t="shared" si="331"/>
        <v>0</v>
      </c>
      <c r="U1661">
        <f t="shared" si="332"/>
        <v>0</v>
      </c>
      <c r="V1661">
        <f t="shared" si="333"/>
        <v>0</v>
      </c>
      <c r="W1661">
        <f t="shared" si="334"/>
        <v>0</v>
      </c>
      <c r="X1661">
        <f t="shared" si="335"/>
        <v>0</v>
      </c>
      <c r="Y1661">
        <f t="shared" si="336"/>
        <v>0</v>
      </c>
      <c r="Z1661">
        <f t="shared" si="337"/>
        <v>0</v>
      </c>
      <c r="AA1661">
        <f t="shared" si="338"/>
        <v>0</v>
      </c>
    </row>
    <row r="1662" spans="2:27">
      <c r="B1662" s="3">
        <v>44391</v>
      </c>
      <c r="C1662" t="str">
        <f>IF(AND(B1662&gt;='Calculation Sheet Crop 1'!$K$6,B1662&lt;='Calculation Sheet Crop 1'!$L$6),"Initial Stage",IF(AND(B1662+1&gt;'Calculation Sheet Crop 1'!$K$7,B1662&lt;='Calculation Sheet Crop 1'!$L$7),"Crop Development Phase",IF(AND(B1662+1&gt;'Calculation Sheet Crop 1'!$K$8,B1662&lt;'Calculation Sheet Crop 1'!$L$8+1),"Mid Season",IF(AND(B1662+1&gt;'Calculation Sheet Crop 1'!$K$9,B1662-1&lt;'Calculation Sheet Crop 1'!$L$9),"Late Season Stage",""))))</f>
        <v/>
      </c>
      <c r="D1662">
        <f>IF(MONTH(B1662)=1,'General Calculation'!$E$22,IF(MONTH(B1662)=2,'General Calculation'!$F$22,IF(MONTH(B1662)=3,'General Calculation'!$G$22,IF(MONTH(B1662)=4,'General Calculation'!$H$22,IF(MONTH(B1662)=5,'General Calculation'!$I$22,IF(MONTH(B1662)=6,'General Calculation'!$J$22,IF(MONTH(B1662)=7,'General Calculation'!$K$22,IF(MONTH(B1662)=8,'General Calculation'!$L$22,IF(MONTH(B1662)=9,'General Calculation'!$M$22,IF(MONTH(B1662)=10,'General Calculation'!$N$22,IF(MONTH(B1662)=11,'General Calculation'!$O$22,IF(MONTH(B1662)=12,'General Calculation'!$P$22,""))))))))))))</f>
        <v>5.2548000000000004</v>
      </c>
      <c r="E1662" t="str">
        <f>IF(C1662="Initial Stage",'Calculation Sheet Crop 1'!$M$6,IF(C1662="Crop Development Phase",'Calculation Sheet Crop 1'!$M$7,IF(C1662="Mid Season",'Calculation Sheet Crop 1'!$M$8,IF(C1662="Late Season Stage",'Calculation Sheet Crop 1'!$M$9,""))))</f>
        <v/>
      </c>
      <c r="F1662">
        <f t="shared" si="326"/>
        <v>0</v>
      </c>
      <c r="P1662">
        <f t="shared" si="327"/>
        <v>0</v>
      </c>
      <c r="Q1662">
        <f t="shared" si="328"/>
        <v>0</v>
      </c>
      <c r="R1662">
        <f t="shared" si="329"/>
        <v>0</v>
      </c>
      <c r="S1662">
        <f t="shared" si="330"/>
        <v>0</v>
      </c>
      <c r="T1662">
        <f t="shared" si="331"/>
        <v>0</v>
      </c>
      <c r="U1662">
        <f t="shared" si="332"/>
        <v>0</v>
      </c>
      <c r="V1662">
        <f t="shared" si="333"/>
        <v>0</v>
      </c>
      <c r="W1662">
        <f t="shared" si="334"/>
        <v>0</v>
      </c>
      <c r="X1662">
        <f t="shared" si="335"/>
        <v>0</v>
      </c>
      <c r="Y1662">
        <f t="shared" si="336"/>
        <v>0</v>
      </c>
      <c r="Z1662">
        <f t="shared" si="337"/>
        <v>0</v>
      </c>
      <c r="AA1662">
        <f t="shared" si="338"/>
        <v>0</v>
      </c>
    </row>
    <row r="1663" spans="2:27">
      <c r="B1663" s="3">
        <v>44392</v>
      </c>
      <c r="C1663" t="str">
        <f>IF(AND(B1663&gt;='Calculation Sheet Crop 1'!$K$6,B1663&lt;='Calculation Sheet Crop 1'!$L$6),"Initial Stage",IF(AND(B1663+1&gt;'Calculation Sheet Crop 1'!$K$7,B1663&lt;='Calculation Sheet Crop 1'!$L$7),"Crop Development Phase",IF(AND(B1663+1&gt;'Calculation Sheet Crop 1'!$K$8,B1663&lt;'Calculation Sheet Crop 1'!$L$8+1),"Mid Season",IF(AND(B1663+1&gt;'Calculation Sheet Crop 1'!$K$9,B1663-1&lt;'Calculation Sheet Crop 1'!$L$9),"Late Season Stage",""))))</f>
        <v/>
      </c>
      <c r="D1663">
        <f>IF(MONTH(B1663)=1,'General Calculation'!$E$22,IF(MONTH(B1663)=2,'General Calculation'!$F$22,IF(MONTH(B1663)=3,'General Calculation'!$G$22,IF(MONTH(B1663)=4,'General Calculation'!$H$22,IF(MONTH(B1663)=5,'General Calculation'!$I$22,IF(MONTH(B1663)=6,'General Calculation'!$J$22,IF(MONTH(B1663)=7,'General Calculation'!$K$22,IF(MONTH(B1663)=8,'General Calculation'!$L$22,IF(MONTH(B1663)=9,'General Calculation'!$M$22,IF(MONTH(B1663)=10,'General Calculation'!$N$22,IF(MONTH(B1663)=11,'General Calculation'!$O$22,IF(MONTH(B1663)=12,'General Calculation'!$P$22,""))))))))))))</f>
        <v>5.2548000000000004</v>
      </c>
      <c r="E1663" t="str">
        <f>IF(C1663="Initial Stage",'Calculation Sheet Crop 1'!$M$6,IF(C1663="Crop Development Phase",'Calculation Sheet Crop 1'!$M$7,IF(C1663="Mid Season",'Calculation Sheet Crop 1'!$M$8,IF(C1663="Late Season Stage",'Calculation Sheet Crop 1'!$M$9,""))))</f>
        <v/>
      </c>
      <c r="F1663">
        <f t="shared" si="326"/>
        <v>0</v>
      </c>
      <c r="P1663">
        <f t="shared" si="327"/>
        <v>0</v>
      </c>
      <c r="Q1663">
        <f t="shared" si="328"/>
        <v>0</v>
      </c>
      <c r="R1663">
        <f t="shared" si="329"/>
        <v>0</v>
      </c>
      <c r="S1663">
        <f t="shared" si="330"/>
        <v>0</v>
      </c>
      <c r="T1663">
        <f t="shared" si="331"/>
        <v>0</v>
      </c>
      <c r="U1663">
        <f t="shared" si="332"/>
        <v>0</v>
      </c>
      <c r="V1663">
        <f t="shared" si="333"/>
        <v>0</v>
      </c>
      <c r="W1663">
        <f t="shared" si="334"/>
        <v>0</v>
      </c>
      <c r="X1663">
        <f t="shared" si="335"/>
        <v>0</v>
      </c>
      <c r="Y1663">
        <f t="shared" si="336"/>
        <v>0</v>
      </c>
      <c r="Z1663">
        <f t="shared" si="337"/>
        <v>0</v>
      </c>
      <c r="AA1663">
        <f t="shared" si="338"/>
        <v>0</v>
      </c>
    </row>
    <row r="1664" spans="2:27">
      <c r="B1664" s="3">
        <v>44393</v>
      </c>
      <c r="C1664" t="str">
        <f>IF(AND(B1664&gt;='Calculation Sheet Crop 1'!$K$6,B1664&lt;='Calculation Sheet Crop 1'!$L$6),"Initial Stage",IF(AND(B1664+1&gt;'Calculation Sheet Crop 1'!$K$7,B1664&lt;='Calculation Sheet Crop 1'!$L$7),"Crop Development Phase",IF(AND(B1664+1&gt;'Calculation Sheet Crop 1'!$K$8,B1664&lt;'Calculation Sheet Crop 1'!$L$8+1),"Mid Season",IF(AND(B1664+1&gt;'Calculation Sheet Crop 1'!$K$9,B1664-1&lt;'Calculation Sheet Crop 1'!$L$9),"Late Season Stage",""))))</f>
        <v/>
      </c>
      <c r="D1664">
        <f>IF(MONTH(B1664)=1,'General Calculation'!$E$22,IF(MONTH(B1664)=2,'General Calculation'!$F$22,IF(MONTH(B1664)=3,'General Calculation'!$G$22,IF(MONTH(B1664)=4,'General Calculation'!$H$22,IF(MONTH(B1664)=5,'General Calculation'!$I$22,IF(MONTH(B1664)=6,'General Calculation'!$J$22,IF(MONTH(B1664)=7,'General Calculation'!$K$22,IF(MONTH(B1664)=8,'General Calculation'!$L$22,IF(MONTH(B1664)=9,'General Calculation'!$M$22,IF(MONTH(B1664)=10,'General Calculation'!$N$22,IF(MONTH(B1664)=11,'General Calculation'!$O$22,IF(MONTH(B1664)=12,'General Calculation'!$P$22,""))))))))))))</f>
        <v>5.2548000000000004</v>
      </c>
      <c r="E1664" t="str">
        <f>IF(C1664="Initial Stage",'Calculation Sheet Crop 1'!$M$6,IF(C1664="Crop Development Phase",'Calculation Sheet Crop 1'!$M$7,IF(C1664="Mid Season",'Calculation Sheet Crop 1'!$M$8,IF(C1664="Late Season Stage",'Calculation Sheet Crop 1'!$M$9,""))))</f>
        <v/>
      </c>
      <c r="F1664">
        <f t="shared" si="326"/>
        <v>0</v>
      </c>
      <c r="P1664">
        <f t="shared" si="327"/>
        <v>0</v>
      </c>
      <c r="Q1664">
        <f t="shared" si="328"/>
        <v>0</v>
      </c>
      <c r="R1664">
        <f t="shared" si="329"/>
        <v>0</v>
      </c>
      <c r="S1664">
        <f t="shared" si="330"/>
        <v>0</v>
      </c>
      <c r="T1664">
        <f t="shared" si="331"/>
        <v>0</v>
      </c>
      <c r="U1664">
        <f t="shared" si="332"/>
        <v>0</v>
      </c>
      <c r="V1664">
        <f t="shared" si="333"/>
        <v>0</v>
      </c>
      <c r="W1664">
        <f t="shared" si="334"/>
        <v>0</v>
      </c>
      <c r="X1664">
        <f t="shared" si="335"/>
        <v>0</v>
      </c>
      <c r="Y1664">
        <f t="shared" si="336"/>
        <v>0</v>
      </c>
      <c r="Z1664">
        <f t="shared" si="337"/>
        <v>0</v>
      </c>
      <c r="AA1664">
        <f t="shared" si="338"/>
        <v>0</v>
      </c>
    </row>
    <row r="1665" spans="2:27">
      <c r="B1665" s="3">
        <v>44394</v>
      </c>
      <c r="C1665" t="str">
        <f>IF(AND(B1665&gt;='Calculation Sheet Crop 1'!$K$6,B1665&lt;='Calculation Sheet Crop 1'!$L$6),"Initial Stage",IF(AND(B1665+1&gt;'Calculation Sheet Crop 1'!$K$7,B1665&lt;='Calculation Sheet Crop 1'!$L$7),"Crop Development Phase",IF(AND(B1665+1&gt;'Calculation Sheet Crop 1'!$K$8,B1665&lt;'Calculation Sheet Crop 1'!$L$8+1),"Mid Season",IF(AND(B1665+1&gt;'Calculation Sheet Crop 1'!$K$9,B1665-1&lt;'Calculation Sheet Crop 1'!$L$9),"Late Season Stage",""))))</f>
        <v/>
      </c>
      <c r="D1665">
        <f>IF(MONTH(B1665)=1,'General Calculation'!$E$22,IF(MONTH(B1665)=2,'General Calculation'!$F$22,IF(MONTH(B1665)=3,'General Calculation'!$G$22,IF(MONTH(B1665)=4,'General Calculation'!$H$22,IF(MONTH(B1665)=5,'General Calculation'!$I$22,IF(MONTH(B1665)=6,'General Calculation'!$J$22,IF(MONTH(B1665)=7,'General Calculation'!$K$22,IF(MONTH(B1665)=8,'General Calculation'!$L$22,IF(MONTH(B1665)=9,'General Calculation'!$M$22,IF(MONTH(B1665)=10,'General Calculation'!$N$22,IF(MONTH(B1665)=11,'General Calculation'!$O$22,IF(MONTH(B1665)=12,'General Calculation'!$P$22,""))))))))))))</f>
        <v>5.2548000000000004</v>
      </c>
      <c r="E1665" t="str">
        <f>IF(C1665="Initial Stage",'Calculation Sheet Crop 1'!$M$6,IF(C1665="Crop Development Phase",'Calculation Sheet Crop 1'!$M$7,IF(C1665="Mid Season",'Calculation Sheet Crop 1'!$M$8,IF(C1665="Late Season Stage",'Calculation Sheet Crop 1'!$M$9,""))))</f>
        <v/>
      </c>
      <c r="F1665">
        <f t="shared" si="326"/>
        <v>0</v>
      </c>
      <c r="P1665">
        <f t="shared" si="327"/>
        <v>0</v>
      </c>
      <c r="Q1665">
        <f t="shared" si="328"/>
        <v>0</v>
      </c>
      <c r="R1665">
        <f t="shared" si="329"/>
        <v>0</v>
      </c>
      <c r="S1665">
        <f t="shared" si="330"/>
        <v>0</v>
      </c>
      <c r="T1665">
        <f t="shared" si="331"/>
        <v>0</v>
      </c>
      <c r="U1665">
        <f t="shared" si="332"/>
        <v>0</v>
      </c>
      <c r="V1665">
        <f t="shared" si="333"/>
        <v>0</v>
      </c>
      <c r="W1665">
        <f t="shared" si="334"/>
        <v>0</v>
      </c>
      <c r="X1665">
        <f t="shared" si="335"/>
        <v>0</v>
      </c>
      <c r="Y1665">
        <f t="shared" si="336"/>
        <v>0</v>
      </c>
      <c r="Z1665">
        <f t="shared" si="337"/>
        <v>0</v>
      </c>
      <c r="AA1665">
        <f t="shared" si="338"/>
        <v>0</v>
      </c>
    </row>
    <row r="1666" spans="2:27">
      <c r="B1666" s="3">
        <v>44395</v>
      </c>
      <c r="C1666" t="str">
        <f>IF(AND(B1666&gt;='Calculation Sheet Crop 1'!$K$6,B1666&lt;='Calculation Sheet Crop 1'!$L$6),"Initial Stage",IF(AND(B1666+1&gt;'Calculation Sheet Crop 1'!$K$7,B1666&lt;='Calculation Sheet Crop 1'!$L$7),"Crop Development Phase",IF(AND(B1666+1&gt;'Calculation Sheet Crop 1'!$K$8,B1666&lt;'Calculation Sheet Crop 1'!$L$8+1),"Mid Season",IF(AND(B1666+1&gt;'Calculation Sheet Crop 1'!$K$9,B1666-1&lt;'Calculation Sheet Crop 1'!$L$9),"Late Season Stage",""))))</f>
        <v/>
      </c>
      <c r="D1666">
        <f>IF(MONTH(B1666)=1,'General Calculation'!$E$22,IF(MONTH(B1666)=2,'General Calculation'!$F$22,IF(MONTH(B1666)=3,'General Calculation'!$G$22,IF(MONTH(B1666)=4,'General Calculation'!$H$22,IF(MONTH(B1666)=5,'General Calculation'!$I$22,IF(MONTH(B1666)=6,'General Calculation'!$J$22,IF(MONTH(B1666)=7,'General Calculation'!$K$22,IF(MONTH(B1666)=8,'General Calculation'!$L$22,IF(MONTH(B1666)=9,'General Calculation'!$M$22,IF(MONTH(B1666)=10,'General Calculation'!$N$22,IF(MONTH(B1666)=11,'General Calculation'!$O$22,IF(MONTH(B1666)=12,'General Calculation'!$P$22,""))))))))))))</f>
        <v>5.2548000000000004</v>
      </c>
      <c r="E1666" t="str">
        <f>IF(C1666="Initial Stage",'Calculation Sheet Crop 1'!$M$6,IF(C1666="Crop Development Phase",'Calculation Sheet Crop 1'!$M$7,IF(C1666="Mid Season",'Calculation Sheet Crop 1'!$M$8,IF(C1666="Late Season Stage",'Calculation Sheet Crop 1'!$M$9,""))))</f>
        <v/>
      </c>
      <c r="F1666">
        <f t="shared" si="326"/>
        <v>0</v>
      </c>
      <c r="P1666">
        <f t="shared" si="327"/>
        <v>0</v>
      </c>
      <c r="Q1666">
        <f t="shared" si="328"/>
        <v>0</v>
      </c>
      <c r="R1666">
        <f t="shared" si="329"/>
        <v>0</v>
      </c>
      <c r="S1666">
        <f t="shared" si="330"/>
        <v>0</v>
      </c>
      <c r="T1666">
        <f t="shared" si="331"/>
        <v>0</v>
      </c>
      <c r="U1666">
        <f t="shared" si="332"/>
        <v>0</v>
      </c>
      <c r="V1666">
        <f t="shared" si="333"/>
        <v>0</v>
      </c>
      <c r="W1666">
        <f t="shared" si="334"/>
        <v>0</v>
      </c>
      <c r="X1666">
        <f t="shared" si="335"/>
        <v>0</v>
      </c>
      <c r="Y1666">
        <f t="shared" si="336"/>
        <v>0</v>
      </c>
      <c r="Z1666">
        <f t="shared" si="337"/>
        <v>0</v>
      </c>
      <c r="AA1666">
        <f t="shared" si="338"/>
        <v>0</v>
      </c>
    </row>
    <row r="1667" spans="2:27">
      <c r="B1667" s="3">
        <v>44396</v>
      </c>
      <c r="C1667" t="str">
        <f>IF(AND(B1667&gt;='Calculation Sheet Crop 1'!$K$6,B1667&lt;='Calculation Sheet Crop 1'!$L$6),"Initial Stage",IF(AND(B1667+1&gt;'Calculation Sheet Crop 1'!$K$7,B1667&lt;='Calculation Sheet Crop 1'!$L$7),"Crop Development Phase",IF(AND(B1667+1&gt;'Calculation Sheet Crop 1'!$K$8,B1667&lt;'Calculation Sheet Crop 1'!$L$8+1),"Mid Season",IF(AND(B1667+1&gt;'Calculation Sheet Crop 1'!$K$9,B1667-1&lt;'Calculation Sheet Crop 1'!$L$9),"Late Season Stage",""))))</f>
        <v/>
      </c>
      <c r="D1667">
        <f>IF(MONTH(B1667)=1,'General Calculation'!$E$22,IF(MONTH(B1667)=2,'General Calculation'!$F$22,IF(MONTH(B1667)=3,'General Calculation'!$G$22,IF(MONTH(B1667)=4,'General Calculation'!$H$22,IF(MONTH(B1667)=5,'General Calculation'!$I$22,IF(MONTH(B1667)=6,'General Calculation'!$J$22,IF(MONTH(B1667)=7,'General Calculation'!$K$22,IF(MONTH(B1667)=8,'General Calculation'!$L$22,IF(MONTH(B1667)=9,'General Calculation'!$M$22,IF(MONTH(B1667)=10,'General Calculation'!$N$22,IF(MONTH(B1667)=11,'General Calculation'!$O$22,IF(MONTH(B1667)=12,'General Calculation'!$P$22,""))))))))))))</f>
        <v>5.2548000000000004</v>
      </c>
      <c r="E1667" t="str">
        <f>IF(C1667="Initial Stage",'Calculation Sheet Crop 1'!$M$6,IF(C1667="Crop Development Phase",'Calculation Sheet Crop 1'!$M$7,IF(C1667="Mid Season",'Calculation Sheet Crop 1'!$M$8,IF(C1667="Late Season Stage",'Calculation Sheet Crop 1'!$M$9,""))))</f>
        <v/>
      </c>
      <c r="F1667">
        <f t="shared" si="326"/>
        <v>0</v>
      </c>
      <c r="P1667">
        <f t="shared" si="327"/>
        <v>0</v>
      </c>
      <c r="Q1667">
        <f t="shared" si="328"/>
        <v>0</v>
      </c>
      <c r="R1667">
        <f t="shared" si="329"/>
        <v>0</v>
      </c>
      <c r="S1667">
        <f t="shared" si="330"/>
        <v>0</v>
      </c>
      <c r="T1667">
        <f t="shared" si="331"/>
        <v>0</v>
      </c>
      <c r="U1667">
        <f t="shared" si="332"/>
        <v>0</v>
      </c>
      <c r="V1667">
        <f t="shared" si="333"/>
        <v>0</v>
      </c>
      <c r="W1667">
        <f t="shared" si="334"/>
        <v>0</v>
      </c>
      <c r="X1667">
        <f t="shared" si="335"/>
        <v>0</v>
      </c>
      <c r="Y1667">
        <f t="shared" si="336"/>
        <v>0</v>
      </c>
      <c r="Z1667">
        <f t="shared" si="337"/>
        <v>0</v>
      </c>
      <c r="AA1667">
        <f t="shared" si="338"/>
        <v>0</v>
      </c>
    </row>
    <row r="1668" spans="2:27">
      <c r="B1668" s="3">
        <v>44397</v>
      </c>
      <c r="C1668" t="str">
        <f>IF(AND(B1668&gt;='Calculation Sheet Crop 1'!$K$6,B1668&lt;='Calculation Sheet Crop 1'!$L$6),"Initial Stage",IF(AND(B1668+1&gt;'Calculation Sheet Crop 1'!$K$7,B1668&lt;='Calculation Sheet Crop 1'!$L$7),"Crop Development Phase",IF(AND(B1668+1&gt;'Calculation Sheet Crop 1'!$K$8,B1668&lt;'Calculation Sheet Crop 1'!$L$8+1),"Mid Season",IF(AND(B1668+1&gt;'Calculation Sheet Crop 1'!$K$9,B1668-1&lt;'Calculation Sheet Crop 1'!$L$9),"Late Season Stage",""))))</f>
        <v/>
      </c>
      <c r="D1668">
        <f>IF(MONTH(B1668)=1,'General Calculation'!$E$22,IF(MONTH(B1668)=2,'General Calculation'!$F$22,IF(MONTH(B1668)=3,'General Calculation'!$G$22,IF(MONTH(B1668)=4,'General Calculation'!$H$22,IF(MONTH(B1668)=5,'General Calculation'!$I$22,IF(MONTH(B1668)=6,'General Calculation'!$J$22,IF(MONTH(B1668)=7,'General Calculation'!$K$22,IF(MONTH(B1668)=8,'General Calculation'!$L$22,IF(MONTH(B1668)=9,'General Calculation'!$M$22,IF(MONTH(B1668)=10,'General Calculation'!$N$22,IF(MONTH(B1668)=11,'General Calculation'!$O$22,IF(MONTH(B1668)=12,'General Calculation'!$P$22,""))))))))))))</f>
        <v>5.2548000000000004</v>
      </c>
      <c r="E1668" t="str">
        <f>IF(C1668="Initial Stage",'Calculation Sheet Crop 1'!$M$6,IF(C1668="Crop Development Phase",'Calculation Sheet Crop 1'!$M$7,IF(C1668="Mid Season",'Calculation Sheet Crop 1'!$M$8,IF(C1668="Late Season Stage",'Calculation Sheet Crop 1'!$M$9,""))))</f>
        <v/>
      </c>
      <c r="F1668">
        <f t="shared" si="326"/>
        <v>0</v>
      </c>
      <c r="P1668">
        <f t="shared" si="327"/>
        <v>0</v>
      </c>
      <c r="Q1668">
        <f t="shared" si="328"/>
        <v>0</v>
      </c>
      <c r="R1668">
        <f t="shared" si="329"/>
        <v>0</v>
      </c>
      <c r="S1668">
        <f t="shared" si="330"/>
        <v>0</v>
      </c>
      <c r="T1668">
        <f t="shared" si="331"/>
        <v>0</v>
      </c>
      <c r="U1668">
        <f t="shared" si="332"/>
        <v>0</v>
      </c>
      <c r="V1668">
        <f t="shared" si="333"/>
        <v>0</v>
      </c>
      <c r="W1668">
        <f t="shared" si="334"/>
        <v>0</v>
      </c>
      <c r="X1668">
        <f t="shared" si="335"/>
        <v>0</v>
      </c>
      <c r="Y1668">
        <f t="shared" si="336"/>
        <v>0</v>
      </c>
      <c r="Z1668">
        <f t="shared" si="337"/>
        <v>0</v>
      </c>
      <c r="AA1668">
        <f t="shared" si="338"/>
        <v>0</v>
      </c>
    </row>
    <row r="1669" spans="2:27">
      <c r="B1669" s="3">
        <v>44398</v>
      </c>
      <c r="C1669" t="str">
        <f>IF(AND(B1669&gt;='Calculation Sheet Crop 1'!$K$6,B1669&lt;='Calculation Sheet Crop 1'!$L$6),"Initial Stage",IF(AND(B1669+1&gt;'Calculation Sheet Crop 1'!$K$7,B1669&lt;='Calculation Sheet Crop 1'!$L$7),"Crop Development Phase",IF(AND(B1669+1&gt;'Calculation Sheet Crop 1'!$K$8,B1669&lt;'Calculation Sheet Crop 1'!$L$8+1),"Mid Season",IF(AND(B1669+1&gt;'Calculation Sheet Crop 1'!$K$9,B1669-1&lt;'Calculation Sheet Crop 1'!$L$9),"Late Season Stage",""))))</f>
        <v/>
      </c>
      <c r="D1669">
        <f>IF(MONTH(B1669)=1,'General Calculation'!$E$22,IF(MONTH(B1669)=2,'General Calculation'!$F$22,IF(MONTH(B1669)=3,'General Calculation'!$G$22,IF(MONTH(B1669)=4,'General Calculation'!$H$22,IF(MONTH(B1669)=5,'General Calculation'!$I$22,IF(MONTH(B1669)=6,'General Calculation'!$J$22,IF(MONTH(B1669)=7,'General Calculation'!$K$22,IF(MONTH(B1669)=8,'General Calculation'!$L$22,IF(MONTH(B1669)=9,'General Calculation'!$M$22,IF(MONTH(B1669)=10,'General Calculation'!$N$22,IF(MONTH(B1669)=11,'General Calculation'!$O$22,IF(MONTH(B1669)=12,'General Calculation'!$P$22,""))))))))))))</f>
        <v>5.2548000000000004</v>
      </c>
      <c r="E1669" t="str">
        <f>IF(C1669="Initial Stage",'Calculation Sheet Crop 1'!$M$6,IF(C1669="Crop Development Phase",'Calculation Sheet Crop 1'!$M$7,IF(C1669="Mid Season",'Calculation Sheet Crop 1'!$M$8,IF(C1669="Late Season Stage",'Calculation Sheet Crop 1'!$M$9,""))))</f>
        <v/>
      </c>
      <c r="F1669">
        <f t="shared" si="326"/>
        <v>0</v>
      </c>
      <c r="P1669">
        <f t="shared" si="327"/>
        <v>0</v>
      </c>
      <c r="Q1669">
        <f t="shared" si="328"/>
        <v>0</v>
      </c>
      <c r="R1669">
        <f t="shared" si="329"/>
        <v>0</v>
      </c>
      <c r="S1669">
        <f t="shared" si="330"/>
        <v>0</v>
      </c>
      <c r="T1669">
        <f t="shared" si="331"/>
        <v>0</v>
      </c>
      <c r="U1669">
        <f t="shared" si="332"/>
        <v>0</v>
      </c>
      <c r="V1669">
        <f t="shared" si="333"/>
        <v>0</v>
      </c>
      <c r="W1669">
        <f t="shared" si="334"/>
        <v>0</v>
      </c>
      <c r="X1669">
        <f t="shared" si="335"/>
        <v>0</v>
      </c>
      <c r="Y1669">
        <f t="shared" si="336"/>
        <v>0</v>
      </c>
      <c r="Z1669">
        <f t="shared" si="337"/>
        <v>0</v>
      </c>
      <c r="AA1669">
        <f t="shared" si="338"/>
        <v>0</v>
      </c>
    </row>
    <row r="1670" spans="2:27">
      <c r="B1670" s="3">
        <v>44399</v>
      </c>
      <c r="C1670" t="str">
        <f>IF(AND(B1670&gt;='Calculation Sheet Crop 1'!$K$6,B1670&lt;='Calculation Sheet Crop 1'!$L$6),"Initial Stage",IF(AND(B1670+1&gt;'Calculation Sheet Crop 1'!$K$7,B1670&lt;='Calculation Sheet Crop 1'!$L$7),"Crop Development Phase",IF(AND(B1670+1&gt;'Calculation Sheet Crop 1'!$K$8,B1670&lt;'Calculation Sheet Crop 1'!$L$8+1),"Mid Season",IF(AND(B1670+1&gt;'Calculation Sheet Crop 1'!$K$9,B1670-1&lt;'Calculation Sheet Crop 1'!$L$9),"Late Season Stage",""))))</f>
        <v/>
      </c>
      <c r="D1670">
        <f>IF(MONTH(B1670)=1,'General Calculation'!$E$22,IF(MONTH(B1670)=2,'General Calculation'!$F$22,IF(MONTH(B1670)=3,'General Calculation'!$G$22,IF(MONTH(B1670)=4,'General Calculation'!$H$22,IF(MONTH(B1670)=5,'General Calculation'!$I$22,IF(MONTH(B1670)=6,'General Calculation'!$J$22,IF(MONTH(B1670)=7,'General Calculation'!$K$22,IF(MONTH(B1670)=8,'General Calculation'!$L$22,IF(MONTH(B1670)=9,'General Calculation'!$M$22,IF(MONTH(B1670)=10,'General Calculation'!$N$22,IF(MONTH(B1670)=11,'General Calculation'!$O$22,IF(MONTH(B1670)=12,'General Calculation'!$P$22,""))))))))))))</f>
        <v>5.2548000000000004</v>
      </c>
      <c r="E1670" t="str">
        <f>IF(C1670="Initial Stage",'Calculation Sheet Crop 1'!$M$6,IF(C1670="Crop Development Phase",'Calculation Sheet Crop 1'!$M$7,IF(C1670="Mid Season",'Calculation Sheet Crop 1'!$M$8,IF(C1670="Late Season Stage",'Calculation Sheet Crop 1'!$M$9,""))))</f>
        <v/>
      </c>
      <c r="F1670">
        <f t="shared" si="326"/>
        <v>0</v>
      </c>
      <c r="P1670">
        <f t="shared" si="327"/>
        <v>0</v>
      </c>
      <c r="Q1670">
        <f t="shared" si="328"/>
        <v>0</v>
      </c>
      <c r="R1670">
        <f t="shared" si="329"/>
        <v>0</v>
      </c>
      <c r="S1670">
        <f t="shared" si="330"/>
        <v>0</v>
      </c>
      <c r="T1670">
        <f t="shared" si="331"/>
        <v>0</v>
      </c>
      <c r="U1670">
        <f t="shared" si="332"/>
        <v>0</v>
      </c>
      <c r="V1670">
        <f t="shared" si="333"/>
        <v>0</v>
      </c>
      <c r="W1670">
        <f t="shared" si="334"/>
        <v>0</v>
      </c>
      <c r="X1670">
        <f t="shared" si="335"/>
        <v>0</v>
      </c>
      <c r="Y1670">
        <f t="shared" si="336"/>
        <v>0</v>
      </c>
      <c r="Z1670">
        <f t="shared" si="337"/>
        <v>0</v>
      </c>
      <c r="AA1670">
        <f t="shared" si="338"/>
        <v>0</v>
      </c>
    </row>
    <row r="1671" spans="2:27">
      <c r="B1671" s="3">
        <v>44400</v>
      </c>
      <c r="C1671" t="str">
        <f>IF(AND(B1671&gt;='Calculation Sheet Crop 1'!$K$6,B1671&lt;='Calculation Sheet Crop 1'!$L$6),"Initial Stage",IF(AND(B1671+1&gt;'Calculation Sheet Crop 1'!$K$7,B1671&lt;='Calculation Sheet Crop 1'!$L$7),"Crop Development Phase",IF(AND(B1671+1&gt;'Calculation Sheet Crop 1'!$K$8,B1671&lt;'Calculation Sheet Crop 1'!$L$8+1),"Mid Season",IF(AND(B1671+1&gt;'Calculation Sheet Crop 1'!$K$9,B1671-1&lt;'Calculation Sheet Crop 1'!$L$9),"Late Season Stage",""))))</f>
        <v/>
      </c>
      <c r="D1671">
        <f>IF(MONTH(B1671)=1,'General Calculation'!$E$22,IF(MONTH(B1671)=2,'General Calculation'!$F$22,IF(MONTH(B1671)=3,'General Calculation'!$G$22,IF(MONTH(B1671)=4,'General Calculation'!$H$22,IF(MONTH(B1671)=5,'General Calculation'!$I$22,IF(MONTH(B1671)=6,'General Calculation'!$J$22,IF(MONTH(B1671)=7,'General Calculation'!$K$22,IF(MONTH(B1671)=8,'General Calculation'!$L$22,IF(MONTH(B1671)=9,'General Calculation'!$M$22,IF(MONTH(B1671)=10,'General Calculation'!$N$22,IF(MONTH(B1671)=11,'General Calculation'!$O$22,IF(MONTH(B1671)=12,'General Calculation'!$P$22,""))))))))))))</f>
        <v>5.2548000000000004</v>
      </c>
      <c r="E1671" t="str">
        <f>IF(C1671="Initial Stage",'Calculation Sheet Crop 1'!$M$6,IF(C1671="Crop Development Phase",'Calculation Sheet Crop 1'!$M$7,IF(C1671="Mid Season",'Calculation Sheet Crop 1'!$M$8,IF(C1671="Late Season Stage",'Calculation Sheet Crop 1'!$M$9,""))))</f>
        <v/>
      </c>
      <c r="F1671">
        <f t="shared" si="326"/>
        <v>0</v>
      </c>
      <c r="P1671">
        <f t="shared" si="327"/>
        <v>0</v>
      </c>
      <c r="Q1671">
        <f t="shared" si="328"/>
        <v>0</v>
      </c>
      <c r="R1671">
        <f t="shared" si="329"/>
        <v>0</v>
      </c>
      <c r="S1671">
        <f t="shared" si="330"/>
        <v>0</v>
      </c>
      <c r="T1671">
        <f t="shared" si="331"/>
        <v>0</v>
      </c>
      <c r="U1671">
        <f t="shared" si="332"/>
        <v>0</v>
      </c>
      <c r="V1671">
        <f t="shared" si="333"/>
        <v>0</v>
      </c>
      <c r="W1671">
        <f t="shared" si="334"/>
        <v>0</v>
      </c>
      <c r="X1671">
        <f t="shared" si="335"/>
        <v>0</v>
      </c>
      <c r="Y1671">
        <f t="shared" si="336"/>
        <v>0</v>
      </c>
      <c r="Z1671">
        <f t="shared" si="337"/>
        <v>0</v>
      </c>
      <c r="AA1671">
        <f t="shared" si="338"/>
        <v>0</v>
      </c>
    </row>
    <row r="1672" spans="2:27">
      <c r="B1672" s="3">
        <v>44401</v>
      </c>
      <c r="C1672" t="str">
        <f>IF(AND(B1672&gt;='Calculation Sheet Crop 1'!$K$6,B1672&lt;='Calculation Sheet Crop 1'!$L$6),"Initial Stage",IF(AND(B1672+1&gt;'Calculation Sheet Crop 1'!$K$7,B1672&lt;='Calculation Sheet Crop 1'!$L$7),"Crop Development Phase",IF(AND(B1672+1&gt;'Calculation Sheet Crop 1'!$K$8,B1672&lt;'Calculation Sheet Crop 1'!$L$8+1),"Mid Season",IF(AND(B1672+1&gt;'Calculation Sheet Crop 1'!$K$9,B1672-1&lt;'Calculation Sheet Crop 1'!$L$9),"Late Season Stage",""))))</f>
        <v/>
      </c>
      <c r="D1672">
        <f>IF(MONTH(B1672)=1,'General Calculation'!$E$22,IF(MONTH(B1672)=2,'General Calculation'!$F$22,IF(MONTH(B1672)=3,'General Calculation'!$G$22,IF(MONTH(B1672)=4,'General Calculation'!$H$22,IF(MONTH(B1672)=5,'General Calculation'!$I$22,IF(MONTH(B1672)=6,'General Calculation'!$J$22,IF(MONTH(B1672)=7,'General Calculation'!$K$22,IF(MONTH(B1672)=8,'General Calculation'!$L$22,IF(MONTH(B1672)=9,'General Calculation'!$M$22,IF(MONTH(B1672)=10,'General Calculation'!$N$22,IF(MONTH(B1672)=11,'General Calculation'!$O$22,IF(MONTH(B1672)=12,'General Calculation'!$P$22,""))))))))))))</f>
        <v>5.2548000000000004</v>
      </c>
      <c r="E1672" t="str">
        <f>IF(C1672="Initial Stage",'Calculation Sheet Crop 1'!$M$6,IF(C1672="Crop Development Phase",'Calculation Sheet Crop 1'!$M$7,IF(C1672="Mid Season",'Calculation Sheet Crop 1'!$M$8,IF(C1672="Late Season Stage",'Calculation Sheet Crop 1'!$M$9,""))))</f>
        <v/>
      </c>
      <c r="F1672">
        <f t="shared" ref="F1672:F1735" si="339">IFERROR((D1672*E1672),0)</f>
        <v>0</v>
      </c>
      <c r="P1672">
        <f t="shared" ref="P1672:P1735" si="340">IF(MONTH($B1672)=1,$F1672,0)</f>
        <v>0</v>
      </c>
      <c r="Q1672">
        <f t="shared" ref="Q1672:Q1735" si="341">IF(MONTH($B1672)=2,$F1672,0)</f>
        <v>0</v>
      </c>
      <c r="R1672">
        <f t="shared" ref="R1672:R1735" si="342">IF(MONTH($B1672)=3,$F1672,0)</f>
        <v>0</v>
      </c>
      <c r="S1672">
        <f t="shared" ref="S1672:S1735" si="343">IF(MONTH($B1672)=4,$F1672,0)</f>
        <v>0</v>
      </c>
      <c r="T1672">
        <f t="shared" ref="T1672:T1735" si="344">IF(MONTH($B1672)=5,$F1672,0)</f>
        <v>0</v>
      </c>
      <c r="U1672">
        <f t="shared" ref="U1672:U1735" si="345">IF(MONTH($B1672)=6,$F1672,0)</f>
        <v>0</v>
      </c>
      <c r="V1672">
        <f t="shared" ref="V1672:V1735" si="346">IF(MONTH($B1672)=7,$F1672,0)</f>
        <v>0</v>
      </c>
      <c r="W1672">
        <f t="shared" ref="W1672:W1735" si="347">IF(MONTH($B1672)=8,$F1672,0)</f>
        <v>0</v>
      </c>
      <c r="X1672">
        <f t="shared" ref="X1672:X1735" si="348">IF(MONTH($B1672)=9,$F1672,0)</f>
        <v>0</v>
      </c>
      <c r="Y1672">
        <f t="shared" ref="Y1672:Y1735" si="349">IF(MONTH($B1672)=10,$F1672,0)</f>
        <v>0</v>
      </c>
      <c r="Z1672">
        <f t="shared" ref="Z1672:Z1735" si="350">IF(MONTH($B1672)=11,$F1672,0)</f>
        <v>0</v>
      </c>
      <c r="AA1672">
        <f t="shared" ref="AA1672:AA1735" si="351">IF(MONTH($B1672)=12,$F1672,0)</f>
        <v>0</v>
      </c>
    </row>
    <row r="1673" spans="2:27">
      <c r="B1673" s="3">
        <v>44402</v>
      </c>
      <c r="C1673" t="str">
        <f>IF(AND(B1673&gt;='Calculation Sheet Crop 1'!$K$6,B1673&lt;='Calculation Sheet Crop 1'!$L$6),"Initial Stage",IF(AND(B1673+1&gt;'Calculation Sheet Crop 1'!$K$7,B1673&lt;='Calculation Sheet Crop 1'!$L$7),"Crop Development Phase",IF(AND(B1673+1&gt;'Calculation Sheet Crop 1'!$K$8,B1673&lt;'Calculation Sheet Crop 1'!$L$8+1),"Mid Season",IF(AND(B1673+1&gt;'Calculation Sheet Crop 1'!$K$9,B1673-1&lt;'Calculation Sheet Crop 1'!$L$9),"Late Season Stage",""))))</f>
        <v/>
      </c>
      <c r="D1673">
        <f>IF(MONTH(B1673)=1,'General Calculation'!$E$22,IF(MONTH(B1673)=2,'General Calculation'!$F$22,IF(MONTH(B1673)=3,'General Calculation'!$G$22,IF(MONTH(B1673)=4,'General Calculation'!$H$22,IF(MONTH(B1673)=5,'General Calculation'!$I$22,IF(MONTH(B1673)=6,'General Calculation'!$J$22,IF(MONTH(B1673)=7,'General Calculation'!$K$22,IF(MONTH(B1673)=8,'General Calculation'!$L$22,IF(MONTH(B1673)=9,'General Calculation'!$M$22,IF(MONTH(B1673)=10,'General Calculation'!$N$22,IF(MONTH(B1673)=11,'General Calculation'!$O$22,IF(MONTH(B1673)=12,'General Calculation'!$P$22,""))))))))))))</f>
        <v>5.2548000000000004</v>
      </c>
      <c r="E1673" t="str">
        <f>IF(C1673="Initial Stage",'Calculation Sheet Crop 1'!$M$6,IF(C1673="Crop Development Phase",'Calculation Sheet Crop 1'!$M$7,IF(C1673="Mid Season",'Calculation Sheet Crop 1'!$M$8,IF(C1673="Late Season Stage",'Calculation Sheet Crop 1'!$M$9,""))))</f>
        <v/>
      </c>
      <c r="F1673">
        <f t="shared" si="339"/>
        <v>0</v>
      </c>
      <c r="P1673">
        <f t="shared" si="340"/>
        <v>0</v>
      </c>
      <c r="Q1673">
        <f t="shared" si="341"/>
        <v>0</v>
      </c>
      <c r="R1673">
        <f t="shared" si="342"/>
        <v>0</v>
      </c>
      <c r="S1673">
        <f t="shared" si="343"/>
        <v>0</v>
      </c>
      <c r="T1673">
        <f t="shared" si="344"/>
        <v>0</v>
      </c>
      <c r="U1673">
        <f t="shared" si="345"/>
        <v>0</v>
      </c>
      <c r="V1673">
        <f t="shared" si="346"/>
        <v>0</v>
      </c>
      <c r="W1673">
        <f t="shared" si="347"/>
        <v>0</v>
      </c>
      <c r="X1673">
        <f t="shared" si="348"/>
        <v>0</v>
      </c>
      <c r="Y1673">
        <f t="shared" si="349"/>
        <v>0</v>
      </c>
      <c r="Z1673">
        <f t="shared" si="350"/>
        <v>0</v>
      </c>
      <c r="AA1673">
        <f t="shared" si="351"/>
        <v>0</v>
      </c>
    </row>
    <row r="1674" spans="2:27">
      <c r="B1674" s="3">
        <v>44403</v>
      </c>
      <c r="C1674" t="str">
        <f>IF(AND(B1674&gt;='Calculation Sheet Crop 1'!$K$6,B1674&lt;='Calculation Sheet Crop 1'!$L$6),"Initial Stage",IF(AND(B1674+1&gt;'Calculation Sheet Crop 1'!$K$7,B1674&lt;='Calculation Sheet Crop 1'!$L$7),"Crop Development Phase",IF(AND(B1674+1&gt;'Calculation Sheet Crop 1'!$K$8,B1674&lt;'Calculation Sheet Crop 1'!$L$8+1),"Mid Season",IF(AND(B1674+1&gt;'Calculation Sheet Crop 1'!$K$9,B1674-1&lt;'Calculation Sheet Crop 1'!$L$9),"Late Season Stage",""))))</f>
        <v/>
      </c>
      <c r="D1674">
        <f>IF(MONTH(B1674)=1,'General Calculation'!$E$22,IF(MONTH(B1674)=2,'General Calculation'!$F$22,IF(MONTH(B1674)=3,'General Calculation'!$G$22,IF(MONTH(B1674)=4,'General Calculation'!$H$22,IF(MONTH(B1674)=5,'General Calculation'!$I$22,IF(MONTH(B1674)=6,'General Calculation'!$J$22,IF(MONTH(B1674)=7,'General Calculation'!$K$22,IF(MONTH(B1674)=8,'General Calculation'!$L$22,IF(MONTH(B1674)=9,'General Calculation'!$M$22,IF(MONTH(B1674)=10,'General Calculation'!$N$22,IF(MONTH(B1674)=11,'General Calculation'!$O$22,IF(MONTH(B1674)=12,'General Calculation'!$P$22,""))))))))))))</f>
        <v>5.2548000000000004</v>
      </c>
      <c r="E1674" t="str">
        <f>IF(C1674="Initial Stage",'Calculation Sheet Crop 1'!$M$6,IF(C1674="Crop Development Phase",'Calculation Sheet Crop 1'!$M$7,IF(C1674="Mid Season",'Calculation Sheet Crop 1'!$M$8,IF(C1674="Late Season Stage",'Calculation Sheet Crop 1'!$M$9,""))))</f>
        <v/>
      </c>
      <c r="F1674">
        <f t="shared" si="339"/>
        <v>0</v>
      </c>
      <c r="P1674">
        <f t="shared" si="340"/>
        <v>0</v>
      </c>
      <c r="Q1674">
        <f t="shared" si="341"/>
        <v>0</v>
      </c>
      <c r="R1674">
        <f t="shared" si="342"/>
        <v>0</v>
      </c>
      <c r="S1674">
        <f t="shared" si="343"/>
        <v>0</v>
      </c>
      <c r="T1674">
        <f t="shared" si="344"/>
        <v>0</v>
      </c>
      <c r="U1674">
        <f t="shared" si="345"/>
        <v>0</v>
      </c>
      <c r="V1674">
        <f t="shared" si="346"/>
        <v>0</v>
      </c>
      <c r="W1674">
        <f t="shared" si="347"/>
        <v>0</v>
      </c>
      <c r="X1674">
        <f t="shared" si="348"/>
        <v>0</v>
      </c>
      <c r="Y1674">
        <f t="shared" si="349"/>
        <v>0</v>
      </c>
      <c r="Z1674">
        <f t="shared" si="350"/>
        <v>0</v>
      </c>
      <c r="AA1674">
        <f t="shared" si="351"/>
        <v>0</v>
      </c>
    </row>
    <row r="1675" spans="2:27">
      <c r="B1675" s="3">
        <v>44404</v>
      </c>
      <c r="C1675" t="str">
        <f>IF(AND(B1675&gt;='Calculation Sheet Crop 1'!$K$6,B1675&lt;='Calculation Sheet Crop 1'!$L$6),"Initial Stage",IF(AND(B1675+1&gt;'Calculation Sheet Crop 1'!$K$7,B1675&lt;='Calculation Sheet Crop 1'!$L$7),"Crop Development Phase",IF(AND(B1675+1&gt;'Calculation Sheet Crop 1'!$K$8,B1675&lt;'Calculation Sheet Crop 1'!$L$8+1),"Mid Season",IF(AND(B1675+1&gt;'Calculation Sheet Crop 1'!$K$9,B1675-1&lt;'Calculation Sheet Crop 1'!$L$9),"Late Season Stage",""))))</f>
        <v/>
      </c>
      <c r="D1675">
        <f>IF(MONTH(B1675)=1,'General Calculation'!$E$22,IF(MONTH(B1675)=2,'General Calculation'!$F$22,IF(MONTH(B1675)=3,'General Calculation'!$G$22,IF(MONTH(B1675)=4,'General Calculation'!$H$22,IF(MONTH(B1675)=5,'General Calculation'!$I$22,IF(MONTH(B1675)=6,'General Calculation'!$J$22,IF(MONTH(B1675)=7,'General Calculation'!$K$22,IF(MONTH(B1675)=8,'General Calculation'!$L$22,IF(MONTH(B1675)=9,'General Calculation'!$M$22,IF(MONTH(B1675)=10,'General Calculation'!$N$22,IF(MONTH(B1675)=11,'General Calculation'!$O$22,IF(MONTH(B1675)=12,'General Calculation'!$P$22,""))))))))))))</f>
        <v>5.2548000000000004</v>
      </c>
      <c r="E1675" t="str">
        <f>IF(C1675="Initial Stage",'Calculation Sheet Crop 1'!$M$6,IF(C1675="Crop Development Phase",'Calculation Sheet Crop 1'!$M$7,IF(C1675="Mid Season",'Calculation Sheet Crop 1'!$M$8,IF(C1675="Late Season Stage",'Calculation Sheet Crop 1'!$M$9,""))))</f>
        <v/>
      </c>
      <c r="F1675">
        <f t="shared" si="339"/>
        <v>0</v>
      </c>
      <c r="P1675">
        <f t="shared" si="340"/>
        <v>0</v>
      </c>
      <c r="Q1675">
        <f t="shared" si="341"/>
        <v>0</v>
      </c>
      <c r="R1675">
        <f t="shared" si="342"/>
        <v>0</v>
      </c>
      <c r="S1675">
        <f t="shared" si="343"/>
        <v>0</v>
      </c>
      <c r="T1675">
        <f t="shared" si="344"/>
        <v>0</v>
      </c>
      <c r="U1675">
        <f t="shared" si="345"/>
        <v>0</v>
      </c>
      <c r="V1675">
        <f t="shared" si="346"/>
        <v>0</v>
      </c>
      <c r="W1675">
        <f t="shared" si="347"/>
        <v>0</v>
      </c>
      <c r="X1675">
        <f t="shared" si="348"/>
        <v>0</v>
      </c>
      <c r="Y1675">
        <f t="shared" si="349"/>
        <v>0</v>
      </c>
      <c r="Z1675">
        <f t="shared" si="350"/>
        <v>0</v>
      </c>
      <c r="AA1675">
        <f t="shared" si="351"/>
        <v>0</v>
      </c>
    </row>
    <row r="1676" spans="2:27">
      <c r="B1676" s="3">
        <v>44405</v>
      </c>
      <c r="C1676" t="str">
        <f>IF(AND(B1676&gt;='Calculation Sheet Crop 1'!$K$6,B1676&lt;='Calculation Sheet Crop 1'!$L$6),"Initial Stage",IF(AND(B1676+1&gt;'Calculation Sheet Crop 1'!$K$7,B1676&lt;='Calculation Sheet Crop 1'!$L$7),"Crop Development Phase",IF(AND(B1676+1&gt;'Calculation Sheet Crop 1'!$K$8,B1676&lt;'Calculation Sheet Crop 1'!$L$8+1),"Mid Season",IF(AND(B1676+1&gt;'Calculation Sheet Crop 1'!$K$9,B1676-1&lt;'Calculation Sheet Crop 1'!$L$9),"Late Season Stage",""))))</f>
        <v/>
      </c>
      <c r="D1676">
        <f>IF(MONTH(B1676)=1,'General Calculation'!$E$22,IF(MONTH(B1676)=2,'General Calculation'!$F$22,IF(MONTH(B1676)=3,'General Calculation'!$G$22,IF(MONTH(B1676)=4,'General Calculation'!$H$22,IF(MONTH(B1676)=5,'General Calculation'!$I$22,IF(MONTH(B1676)=6,'General Calculation'!$J$22,IF(MONTH(B1676)=7,'General Calculation'!$K$22,IF(MONTH(B1676)=8,'General Calculation'!$L$22,IF(MONTH(B1676)=9,'General Calculation'!$M$22,IF(MONTH(B1676)=10,'General Calculation'!$N$22,IF(MONTH(B1676)=11,'General Calculation'!$O$22,IF(MONTH(B1676)=12,'General Calculation'!$P$22,""))))))))))))</f>
        <v>5.2548000000000004</v>
      </c>
      <c r="E1676" t="str">
        <f>IF(C1676="Initial Stage",'Calculation Sheet Crop 1'!$M$6,IF(C1676="Crop Development Phase",'Calculation Sheet Crop 1'!$M$7,IF(C1676="Mid Season",'Calculation Sheet Crop 1'!$M$8,IF(C1676="Late Season Stage",'Calculation Sheet Crop 1'!$M$9,""))))</f>
        <v/>
      </c>
      <c r="F1676">
        <f t="shared" si="339"/>
        <v>0</v>
      </c>
      <c r="P1676">
        <f t="shared" si="340"/>
        <v>0</v>
      </c>
      <c r="Q1676">
        <f t="shared" si="341"/>
        <v>0</v>
      </c>
      <c r="R1676">
        <f t="shared" si="342"/>
        <v>0</v>
      </c>
      <c r="S1676">
        <f t="shared" si="343"/>
        <v>0</v>
      </c>
      <c r="T1676">
        <f t="shared" si="344"/>
        <v>0</v>
      </c>
      <c r="U1676">
        <f t="shared" si="345"/>
        <v>0</v>
      </c>
      <c r="V1676">
        <f t="shared" si="346"/>
        <v>0</v>
      </c>
      <c r="W1676">
        <f t="shared" si="347"/>
        <v>0</v>
      </c>
      <c r="X1676">
        <f t="shared" si="348"/>
        <v>0</v>
      </c>
      <c r="Y1676">
        <f t="shared" si="349"/>
        <v>0</v>
      </c>
      <c r="Z1676">
        <f t="shared" si="350"/>
        <v>0</v>
      </c>
      <c r="AA1676">
        <f t="shared" si="351"/>
        <v>0</v>
      </c>
    </row>
    <row r="1677" spans="2:27">
      <c r="B1677" s="3">
        <v>44406</v>
      </c>
      <c r="C1677" t="str">
        <f>IF(AND(B1677&gt;='Calculation Sheet Crop 1'!$K$6,B1677&lt;='Calculation Sheet Crop 1'!$L$6),"Initial Stage",IF(AND(B1677+1&gt;'Calculation Sheet Crop 1'!$K$7,B1677&lt;='Calculation Sheet Crop 1'!$L$7),"Crop Development Phase",IF(AND(B1677+1&gt;'Calculation Sheet Crop 1'!$K$8,B1677&lt;'Calculation Sheet Crop 1'!$L$8+1),"Mid Season",IF(AND(B1677+1&gt;'Calculation Sheet Crop 1'!$K$9,B1677-1&lt;'Calculation Sheet Crop 1'!$L$9),"Late Season Stage",""))))</f>
        <v/>
      </c>
      <c r="D1677">
        <f>IF(MONTH(B1677)=1,'General Calculation'!$E$22,IF(MONTH(B1677)=2,'General Calculation'!$F$22,IF(MONTH(B1677)=3,'General Calculation'!$G$22,IF(MONTH(B1677)=4,'General Calculation'!$H$22,IF(MONTH(B1677)=5,'General Calculation'!$I$22,IF(MONTH(B1677)=6,'General Calculation'!$J$22,IF(MONTH(B1677)=7,'General Calculation'!$K$22,IF(MONTH(B1677)=8,'General Calculation'!$L$22,IF(MONTH(B1677)=9,'General Calculation'!$M$22,IF(MONTH(B1677)=10,'General Calculation'!$N$22,IF(MONTH(B1677)=11,'General Calculation'!$O$22,IF(MONTH(B1677)=12,'General Calculation'!$P$22,""))))))))))))</f>
        <v>5.2548000000000004</v>
      </c>
      <c r="E1677" t="str">
        <f>IF(C1677="Initial Stage",'Calculation Sheet Crop 1'!$M$6,IF(C1677="Crop Development Phase",'Calculation Sheet Crop 1'!$M$7,IF(C1677="Mid Season",'Calculation Sheet Crop 1'!$M$8,IF(C1677="Late Season Stage",'Calculation Sheet Crop 1'!$M$9,""))))</f>
        <v/>
      </c>
      <c r="F1677">
        <f t="shared" si="339"/>
        <v>0</v>
      </c>
      <c r="P1677">
        <f t="shared" si="340"/>
        <v>0</v>
      </c>
      <c r="Q1677">
        <f t="shared" si="341"/>
        <v>0</v>
      </c>
      <c r="R1677">
        <f t="shared" si="342"/>
        <v>0</v>
      </c>
      <c r="S1677">
        <f t="shared" si="343"/>
        <v>0</v>
      </c>
      <c r="T1677">
        <f t="shared" si="344"/>
        <v>0</v>
      </c>
      <c r="U1677">
        <f t="shared" si="345"/>
        <v>0</v>
      </c>
      <c r="V1677">
        <f t="shared" si="346"/>
        <v>0</v>
      </c>
      <c r="W1677">
        <f t="shared" si="347"/>
        <v>0</v>
      </c>
      <c r="X1677">
        <f t="shared" si="348"/>
        <v>0</v>
      </c>
      <c r="Y1677">
        <f t="shared" si="349"/>
        <v>0</v>
      </c>
      <c r="Z1677">
        <f t="shared" si="350"/>
        <v>0</v>
      </c>
      <c r="AA1677">
        <f t="shared" si="351"/>
        <v>0</v>
      </c>
    </row>
    <row r="1678" spans="2:27">
      <c r="B1678" s="3">
        <v>44407</v>
      </c>
      <c r="C1678" t="str">
        <f>IF(AND(B1678&gt;='Calculation Sheet Crop 1'!$K$6,B1678&lt;='Calculation Sheet Crop 1'!$L$6),"Initial Stage",IF(AND(B1678+1&gt;'Calculation Sheet Crop 1'!$K$7,B1678&lt;='Calculation Sheet Crop 1'!$L$7),"Crop Development Phase",IF(AND(B1678+1&gt;'Calculation Sheet Crop 1'!$K$8,B1678&lt;'Calculation Sheet Crop 1'!$L$8+1),"Mid Season",IF(AND(B1678+1&gt;'Calculation Sheet Crop 1'!$K$9,B1678-1&lt;'Calculation Sheet Crop 1'!$L$9),"Late Season Stage",""))))</f>
        <v/>
      </c>
      <c r="D1678">
        <f>IF(MONTH(B1678)=1,'General Calculation'!$E$22,IF(MONTH(B1678)=2,'General Calculation'!$F$22,IF(MONTH(B1678)=3,'General Calculation'!$G$22,IF(MONTH(B1678)=4,'General Calculation'!$H$22,IF(MONTH(B1678)=5,'General Calculation'!$I$22,IF(MONTH(B1678)=6,'General Calculation'!$J$22,IF(MONTH(B1678)=7,'General Calculation'!$K$22,IF(MONTH(B1678)=8,'General Calculation'!$L$22,IF(MONTH(B1678)=9,'General Calculation'!$M$22,IF(MONTH(B1678)=10,'General Calculation'!$N$22,IF(MONTH(B1678)=11,'General Calculation'!$O$22,IF(MONTH(B1678)=12,'General Calculation'!$P$22,""))))))))))))</f>
        <v>5.2548000000000004</v>
      </c>
      <c r="E1678" t="str">
        <f>IF(C1678="Initial Stage",'Calculation Sheet Crop 1'!$M$6,IF(C1678="Crop Development Phase",'Calculation Sheet Crop 1'!$M$7,IF(C1678="Mid Season",'Calculation Sheet Crop 1'!$M$8,IF(C1678="Late Season Stage",'Calculation Sheet Crop 1'!$M$9,""))))</f>
        <v/>
      </c>
      <c r="F1678">
        <f t="shared" si="339"/>
        <v>0</v>
      </c>
      <c r="P1678">
        <f t="shared" si="340"/>
        <v>0</v>
      </c>
      <c r="Q1678">
        <f t="shared" si="341"/>
        <v>0</v>
      </c>
      <c r="R1678">
        <f t="shared" si="342"/>
        <v>0</v>
      </c>
      <c r="S1678">
        <f t="shared" si="343"/>
        <v>0</v>
      </c>
      <c r="T1678">
        <f t="shared" si="344"/>
        <v>0</v>
      </c>
      <c r="U1678">
        <f t="shared" si="345"/>
        <v>0</v>
      </c>
      <c r="V1678">
        <f t="shared" si="346"/>
        <v>0</v>
      </c>
      <c r="W1678">
        <f t="shared" si="347"/>
        <v>0</v>
      </c>
      <c r="X1678">
        <f t="shared" si="348"/>
        <v>0</v>
      </c>
      <c r="Y1678">
        <f t="shared" si="349"/>
        <v>0</v>
      </c>
      <c r="Z1678">
        <f t="shared" si="350"/>
        <v>0</v>
      </c>
      <c r="AA1678">
        <f t="shared" si="351"/>
        <v>0</v>
      </c>
    </row>
    <row r="1679" spans="2:27">
      <c r="B1679" s="3">
        <v>44408</v>
      </c>
      <c r="C1679" t="str">
        <f>IF(AND(B1679&gt;='Calculation Sheet Crop 1'!$K$6,B1679&lt;='Calculation Sheet Crop 1'!$L$6),"Initial Stage",IF(AND(B1679+1&gt;'Calculation Sheet Crop 1'!$K$7,B1679&lt;='Calculation Sheet Crop 1'!$L$7),"Crop Development Phase",IF(AND(B1679+1&gt;'Calculation Sheet Crop 1'!$K$8,B1679&lt;'Calculation Sheet Crop 1'!$L$8+1),"Mid Season",IF(AND(B1679+1&gt;'Calculation Sheet Crop 1'!$K$9,B1679-1&lt;'Calculation Sheet Crop 1'!$L$9),"Late Season Stage",""))))</f>
        <v/>
      </c>
      <c r="D1679">
        <f>IF(MONTH(B1679)=1,'General Calculation'!$E$22,IF(MONTH(B1679)=2,'General Calculation'!$F$22,IF(MONTH(B1679)=3,'General Calculation'!$G$22,IF(MONTH(B1679)=4,'General Calculation'!$H$22,IF(MONTH(B1679)=5,'General Calculation'!$I$22,IF(MONTH(B1679)=6,'General Calculation'!$J$22,IF(MONTH(B1679)=7,'General Calculation'!$K$22,IF(MONTH(B1679)=8,'General Calculation'!$L$22,IF(MONTH(B1679)=9,'General Calculation'!$M$22,IF(MONTH(B1679)=10,'General Calculation'!$N$22,IF(MONTH(B1679)=11,'General Calculation'!$O$22,IF(MONTH(B1679)=12,'General Calculation'!$P$22,""))))))))))))</f>
        <v>5.2548000000000004</v>
      </c>
      <c r="E1679" t="str">
        <f>IF(C1679="Initial Stage",'Calculation Sheet Crop 1'!$M$6,IF(C1679="Crop Development Phase",'Calculation Sheet Crop 1'!$M$7,IF(C1679="Mid Season",'Calculation Sheet Crop 1'!$M$8,IF(C1679="Late Season Stage",'Calculation Sheet Crop 1'!$M$9,""))))</f>
        <v/>
      </c>
      <c r="F1679">
        <f t="shared" si="339"/>
        <v>0</v>
      </c>
      <c r="P1679">
        <f t="shared" si="340"/>
        <v>0</v>
      </c>
      <c r="Q1679">
        <f t="shared" si="341"/>
        <v>0</v>
      </c>
      <c r="R1679">
        <f t="shared" si="342"/>
        <v>0</v>
      </c>
      <c r="S1679">
        <f t="shared" si="343"/>
        <v>0</v>
      </c>
      <c r="T1679">
        <f t="shared" si="344"/>
        <v>0</v>
      </c>
      <c r="U1679">
        <f t="shared" si="345"/>
        <v>0</v>
      </c>
      <c r="V1679">
        <f t="shared" si="346"/>
        <v>0</v>
      </c>
      <c r="W1679">
        <f t="shared" si="347"/>
        <v>0</v>
      </c>
      <c r="X1679">
        <f t="shared" si="348"/>
        <v>0</v>
      </c>
      <c r="Y1679">
        <f t="shared" si="349"/>
        <v>0</v>
      </c>
      <c r="Z1679">
        <f t="shared" si="350"/>
        <v>0</v>
      </c>
      <c r="AA1679">
        <f t="shared" si="351"/>
        <v>0</v>
      </c>
    </row>
    <row r="1680" spans="2:27">
      <c r="B1680" s="3">
        <v>44409</v>
      </c>
      <c r="C1680" t="str">
        <f>IF(AND(B1680&gt;='Calculation Sheet Crop 1'!$K$6,B1680&lt;='Calculation Sheet Crop 1'!$L$6),"Initial Stage",IF(AND(B1680+1&gt;'Calculation Sheet Crop 1'!$K$7,B1680&lt;='Calculation Sheet Crop 1'!$L$7),"Crop Development Phase",IF(AND(B1680+1&gt;'Calculation Sheet Crop 1'!$K$8,B1680&lt;'Calculation Sheet Crop 1'!$L$8+1),"Mid Season",IF(AND(B1680+1&gt;'Calculation Sheet Crop 1'!$K$9,B1680-1&lt;'Calculation Sheet Crop 1'!$L$9),"Late Season Stage",""))))</f>
        <v/>
      </c>
      <c r="D1680">
        <f>IF(MONTH(B1680)=1,'General Calculation'!$E$22,IF(MONTH(B1680)=2,'General Calculation'!$F$22,IF(MONTH(B1680)=3,'General Calculation'!$G$22,IF(MONTH(B1680)=4,'General Calculation'!$H$22,IF(MONTH(B1680)=5,'General Calculation'!$I$22,IF(MONTH(B1680)=6,'General Calculation'!$J$22,IF(MONTH(B1680)=7,'General Calculation'!$K$22,IF(MONTH(B1680)=8,'General Calculation'!$L$22,IF(MONTH(B1680)=9,'General Calculation'!$M$22,IF(MONTH(B1680)=10,'General Calculation'!$N$22,IF(MONTH(B1680)=11,'General Calculation'!$O$22,IF(MONTH(B1680)=12,'General Calculation'!$P$22,""))))))))))))</f>
        <v>5.2023999999999999</v>
      </c>
      <c r="E1680" t="str">
        <f>IF(C1680="Initial Stage",'Calculation Sheet Crop 1'!$M$6,IF(C1680="Crop Development Phase",'Calculation Sheet Crop 1'!$M$7,IF(C1680="Mid Season",'Calculation Sheet Crop 1'!$M$8,IF(C1680="Late Season Stage",'Calculation Sheet Crop 1'!$M$9,""))))</f>
        <v/>
      </c>
      <c r="F1680">
        <f t="shared" si="339"/>
        <v>0</v>
      </c>
      <c r="P1680">
        <f t="shared" si="340"/>
        <v>0</v>
      </c>
      <c r="Q1680">
        <f t="shared" si="341"/>
        <v>0</v>
      </c>
      <c r="R1680">
        <f t="shared" si="342"/>
        <v>0</v>
      </c>
      <c r="S1680">
        <f t="shared" si="343"/>
        <v>0</v>
      </c>
      <c r="T1680">
        <f t="shared" si="344"/>
        <v>0</v>
      </c>
      <c r="U1680">
        <f t="shared" si="345"/>
        <v>0</v>
      </c>
      <c r="V1680">
        <f t="shared" si="346"/>
        <v>0</v>
      </c>
      <c r="W1680">
        <f t="shared" si="347"/>
        <v>0</v>
      </c>
      <c r="X1680">
        <f t="shared" si="348"/>
        <v>0</v>
      </c>
      <c r="Y1680">
        <f t="shared" si="349"/>
        <v>0</v>
      </c>
      <c r="Z1680">
        <f t="shared" si="350"/>
        <v>0</v>
      </c>
      <c r="AA1680">
        <f t="shared" si="351"/>
        <v>0</v>
      </c>
    </row>
    <row r="1681" spans="2:27">
      <c r="B1681" s="3">
        <v>44410</v>
      </c>
      <c r="C1681" t="str">
        <f>IF(AND(B1681&gt;='Calculation Sheet Crop 1'!$K$6,B1681&lt;='Calculation Sheet Crop 1'!$L$6),"Initial Stage",IF(AND(B1681+1&gt;'Calculation Sheet Crop 1'!$K$7,B1681&lt;='Calculation Sheet Crop 1'!$L$7),"Crop Development Phase",IF(AND(B1681+1&gt;'Calculation Sheet Crop 1'!$K$8,B1681&lt;'Calculation Sheet Crop 1'!$L$8+1),"Mid Season",IF(AND(B1681+1&gt;'Calculation Sheet Crop 1'!$K$9,B1681-1&lt;'Calculation Sheet Crop 1'!$L$9),"Late Season Stage",""))))</f>
        <v/>
      </c>
      <c r="D1681">
        <f>IF(MONTH(B1681)=1,'General Calculation'!$E$22,IF(MONTH(B1681)=2,'General Calculation'!$F$22,IF(MONTH(B1681)=3,'General Calculation'!$G$22,IF(MONTH(B1681)=4,'General Calculation'!$H$22,IF(MONTH(B1681)=5,'General Calculation'!$I$22,IF(MONTH(B1681)=6,'General Calculation'!$J$22,IF(MONTH(B1681)=7,'General Calculation'!$K$22,IF(MONTH(B1681)=8,'General Calculation'!$L$22,IF(MONTH(B1681)=9,'General Calculation'!$M$22,IF(MONTH(B1681)=10,'General Calculation'!$N$22,IF(MONTH(B1681)=11,'General Calculation'!$O$22,IF(MONTH(B1681)=12,'General Calculation'!$P$22,""))))))))))))</f>
        <v>5.2023999999999999</v>
      </c>
      <c r="E1681" t="str">
        <f>IF(C1681="Initial Stage",'Calculation Sheet Crop 1'!$M$6,IF(C1681="Crop Development Phase",'Calculation Sheet Crop 1'!$M$7,IF(C1681="Mid Season",'Calculation Sheet Crop 1'!$M$8,IF(C1681="Late Season Stage",'Calculation Sheet Crop 1'!$M$9,""))))</f>
        <v/>
      </c>
      <c r="F1681">
        <f t="shared" si="339"/>
        <v>0</v>
      </c>
      <c r="P1681">
        <f t="shared" si="340"/>
        <v>0</v>
      </c>
      <c r="Q1681">
        <f t="shared" si="341"/>
        <v>0</v>
      </c>
      <c r="R1681">
        <f t="shared" si="342"/>
        <v>0</v>
      </c>
      <c r="S1681">
        <f t="shared" si="343"/>
        <v>0</v>
      </c>
      <c r="T1681">
        <f t="shared" si="344"/>
        <v>0</v>
      </c>
      <c r="U1681">
        <f t="shared" si="345"/>
        <v>0</v>
      </c>
      <c r="V1681">
        <f t="shared" si="346"/>
        <v>0</v>
      </c>
      <c r="W1681">
        <f t="shared" si="347"/>
        <v>0</v>
      </c>
      <c r="X1681">
        <f t="shared" si="348"/>
        <v>0</v>
      </c>
      <c r="Y1681">
        <f t="shared" si="349"/>
        <v>0</v>
      </c>
      <c r="Z1681">
        <f t="shared" si="350"/>
        <v>0</v>
      </c>
      <c r="AA1681">
        <f t="shared" si="351"/>
        <v>0</v>
      </c>
    </row>
    <row r="1682" spans="2:27">
      <c r="B1682" s="3">
        <v>44411</v>
      </c>
      <c r="C1682" t="str">
        <f>IF(AND(B1682&gt;='Calculation Sheet Crop 1'!$K$6,B1682&lt;='Calculation Sheet Crop 1'!$L$6),"Initial Stage",IF(AND(B1682+1&gt;'Calculation Sheet Crop 1'!$K$7,B1682&lt;='Calculation Sheet Crop 1'!$L$7),"Crop Development Phase",IF(AND(B1682+1&gt;'Calculation Sheet Crop 1'!$K$8,B1682&lt;'Calculation Sheet Crop 1'!$L$8+1),"Mid Season",IF(AND(B1682+1&gt;'Calculation Sheet Crop 1'!$K$9,B1682-1&lt;'Calculation Sheet Crop 1'!$L$9),"Late Season Stage",""))))</f>
        <v/>
      </c>
      <c r="D1682">
        <f>IF(MONTH(B1682)=1,'General Calculation'!$E$22,IF(MONTH(B1682)=2,'General Calculation'!$F$22,IF(MONTH(B1682)=3,'General Calculation'!$G$22,IF(MONTH(B1682)=4,'General Calculation'!$H$22,IF(MONTH(B1682)=5,'General Calculation'!$I$22,IF(MONTH(B1682)=6,'General Calculation'!$J$22,IF(MONTH(B1682)=7,'General Calculation'!$K$22,IF(MONTH(B1682)=8,'General Calculation'!$L$22,IF(MONTH(B1682)=9,'General Calculation'!$M$22,IF(MONTH(B1682)=10,'General Calculation'!$N$22,IF(MONTH(B1682)=11,'General Calculation'!$O$22,IF(MONTH(B1682)=12,'General Calculation'!$P$22,""))))))))))))</f>
        <v>5.2023999999999999</v>
      </c>
      <c r="E1682" t="str">
        <f>IF(C1682="Initial Stage",'Calculation Sheet Crop 1'!$M$6,IF(C1682="Crop Development Phase",'Calculation Sheet Crop 1'!$M$7,IF(C1682="Mid Season",'Calculation Sheet Crop 1'!$M$8,IF(C1682="Late Season Stage",'Calculation Sheet Crop 1'!$M$9,""))))</f>
        <v/>
      </c>
      <c r="F1682">
        <f t="shared" si="339"/>
        <v>0</v>
      </c>
      <c r="P1682">
        <f t="shared" si="340"/>
        <v>0</v>
      </c>
      <c r="Q1682">
        <f t="shared" si="341"/>
        <v>0</v>
      </c>
      <c r="R1682">
        <f t="shared" si="342"/>
        <v>0</v>
      </c>
      <c r="S1682">
        <f t="shared" si="343"/>
        <v>0</v>
      </c>
      <c r="T1682">
        <f t="shared" si="344"/>
        <v>0</v>
      </c>
      <c r="U1682">
        <f t="shared" si="345"/>
        <v>0</v>
      </c>
      <c r="V1682">
        <f t="shared" si="346"/>
        <v>0</v>
      </c>
      <c r="W1682">
        <f t="shared" si="347"/>
        <v>0</v>
      </c>
      <c r="X1682">
        <f t="shared" si="348"/>
        <v>0</v>
      </c>
      <c r="Y1682">
        <f t="shared" si="349"/>
        <v>0</v>
      </c>
      <c r="Z1682">
        <f t="shared" si="350"/>
        <v>0</v>
      </c>
      <c r="AA1682">
        <f t="shared" si="351"/>
        <v>0</v>
      </c>
    </row>
    <row r="1683" spans="2:27">
      <c r="B1683" s="3">
        <v>44412</v>
      </c>
      <c r="C1683" t="str">
        <f>IF(AND(B1683&gt;='Calculation Sheet Crop 1'!$K$6,B1683&lt;='Calculation Sheet Crop 1'!$L$6),"Initial Stage",IF(AND(B1683+1&gt;'Calculation Sheet Crop 1'!$K$7,B1683&lt;='Calculation Sheet Crop 1'!$L$7),"Crop Development Phase",IF(AND(B1683+1&gt;'Calculation Sheet Crop 1'!$K$8,B1683&lt;'Calculation Sheet Crop 1'!$L$8+1),"Mid Season",IF(AND(B1683+1&gt;'Calculation Sheet Crop 1'!$K$9,B1683-1&lt;'Calculation Sheet Crop 1'!$L$9),"Late Season Stage",""))))</f>
        <v/>
      </c>
      <c r="D1683">
        <f>IF(MONTH(B1683)=1,'General Calculation'!$E$22,IF(MONTH(B1683)=2,'General Calculation'!$F$22,IF(MONTH(B1683)=3,'General Calculation'!$G$22,IF(MONTH(B1683)=4,'General Calculation'!$H$22,IF(MONTH(B1683)=5,'General Calculation'!$I$22,IF(MONTH(B1683)=6,'General Calculation'!$J$22,IF(MONTH(B1683)=7,'General Calculation'!$K$22,IF(MONTH(B1683)=8,'General Calculation'!$L$22,IF(MONTH(B1683)=9,'General Calculation'!$M$22,IF(MONTH(B1683)=10,'General Calculation'!$N$22,IF(MONTH(B1683)=11,'General Calculation'!$O$22,IF(MONTH(B1683)=12,'General Calculation'!$P$22,""))))))))))))</f>
        <v>5.2023999999999999</v>
      </c>
      <c r="E1683" t="str">
        <f>IF(C1683="Initial Stage",'Calculation Sheet Crop 1'!$M$6,IF(C1683="Crop Development Phase",'Calculation Sheet Crop 1'!$M$7,IF(C1683="Mid Season",'Calculation Sheet Crop 1'!$M$8,IF(C1683="Late Season Stage",'Calculation Sheet Crop 1'!$M$9,""))))</f>
        <v/>
      </c>
      <c r="F1683">
        <f t="shared" si="339"/>
        <v>0</v>
      </c>
      <c r="P1683">
        <f t="shared" si="340"/>
        <v>0</v>
      </c>
      <c r="Q1683">
        <f t="shared" si="341"/>
        <v>0</v>
      </c>
      <c r="R1683">
        <f t="shared" si="342"/>
        <v>0</v>
      </c>
      <c r="S1683">
        <f t="shared" si="343"/>
        <v>0</v>
      </c>
      <c r="T1683">
        <f t="shared" si="344"/>
        <v>0</v>
      </c>
      <c r="U1683">
        <f t="shared" si="345"/>
        <v>0</v>
      </c>
      <c r="V1683">
        <f t="shared" si="346"/>
        <v>0</v>
      </c>
      <c r="W1683">
        <f t="shared" si="347"/>
        <v>0</v>
      </c>
      <c r="X1683">
        <f t="shared" si="348"/>
        <v>0</v>
      </c>
      <c r="Y1683">
        <f t="shared" si="349"/>
        <v>0</v>
      </c>
      <c r="Z1683">
        <f t="shared" si="350"/>
        <v>0</v>
      </c>
      <c r="AA1683">
        <f t="shared" si="351"/>
        <v>0</v>
      </c>
    </row>
    <row r="1684" spans="2:27">
      <c r="B1684" s="3">
        <v>44413</v>
      </c>
      <c r="C1684" t="str">
        <f>IF(AND(B1684&gt;='Calculation Sheet Crop 1'!$K$6,B1684&lt;='Calculation Sheet Crop 1'!$L$6),"Initial Stage",IF(AND(B1684+1&gt;'Calculation Sheet Crop 1'!$K$7,B1684&lt;='Calculation Sheet Crop 1'!$L$7),"Crop Development Phase",IF(AND(B1684+1&gt;'Calculation Sheet Crop 1'!$K$8,B1684&lt;'Calculation Sheet Crop 1'!$L$8+1),"Mid Season",IF(AND(B1684+1&gt;'Calculation Sheet Crop 1'!$K$9,B1684-1&lt;'Calculation Sheet Crop 1'!$L$9),"Late Season Stage",""))))</f>
        <v/>
      </c>
      <c r="D1684">
        <f>IF(MONTH(B1684)=1,'General Calculation'!$E$22,IF(MONTH(B1684)=2,'General Calculation'!$F$22,IF(MONTH(B1684)=3,'General Calculation'!$G$22,IF(MONTH(B1684)=4,'General Calculation'!$H$22,IF(MONTH(B1684)=5,'General Calculation'!$I$22,IF(MONTH(B1684)=6,'General Calculation'!$J$22,IF(MONTH(B1684)=7,'General Calculation'!$K$22,IF(MONTH(B1684)=8,'General Calculation'!$L$22,IF(MONTH(B1684)=9,'General Calculation'!$M$22,IF(MONTH(B1684)=10,'General Calculation'!$N$22,IF(MONTH(B1684)=11,'General Calculation'!$O$22,IF(MONTH(B1684)=12,'General Calculation'!$P$22,""))))))))))))</f>
        <v>5.2023999999999999</v>
      </c>
      <c r="E1684" t="str">
        <f>IF(C1684="Initial Stage",'Calculation Sheet Crop 1'!$M$6,IF(C1684="Crop Development Phase",'Calculation Sheet Crop 1'!$M$7,IF(C1684="Mid Season",'Calculation Sheet Crop 1'!$M$8,IF(C1684="Late Season Stage",'Calculation Sheet Crop 1'!$M$9,""))))</f>
        <v/>
      </c>
      <c r="F1684">
        <f t="shared" si="339"/>
        <v>0</v>
      </c>
      <c r="P1684">
        <f t="shared" si="340"/>
        <v>0</v>
      </c>
      <c r="Q1684">
        <f t="shared" si="341"/>
        <v>0</v>
      </c>
      <c r="R1684">
        <f t="shared" si="342"/>
        <v>0</v>
      </c>
      <c r="S1684">
        <f t="shared" si="343"/>
        <v>0</v>
      </c>
      <c r="T1684">
        <f t="shared" si="344"/>
        <v>0</v>
      </c>
      <c r="U1684">
        <f t="shared" si="345"/>
        <v>0</v>
      </c>
      <c r="V1684">
        <f t="shared" si="346"/>
        <v>0</v>
      </c>
      <c r="W1684">
        <f t="shared" si="347"/>
        <v>0</v>
      </c>
      <c r="X1684">
        <f t="shared" si="348"/>
        <v>0</v>
      </c>
      <c r="Y1684">
        <f t="shared" si="349"/>
        <v>0</v>
      </c>
      <c r="Z1684">
        <f t="shared" si="350"/>
        <v>0</v>
      </c>
      <c r="AA1684">
        <f t="shared" si="351"/>
        <v>0</v>
      </c>
    </row>
    <row r="1685" spans="2:27">
      <c r="B1685" s="3">
        <v>44414</v>
      </c>
      <c r="C1685" t="str">
        <f>IF(AND(B1685&gt;='Calculation Sheet Crop 1'!$K$6,B1685&lt;='Calculation Sheet Crop 1'!$L$6),"Initial Stage",IF(AND(B1685+1&gt;'Calculation Sheet Crop 1'!$K$7,B1685&lt;='Calculation Sheet Crop 1'!$L$7),"Crop Development Phase",IF(AND(B1685+1&gt;'Calculation Sheet Crop 1'!$K$8,B1685&lt;'Calculation Sheet Crop 1'!$L$8+1),"Mid Season",IF(AND(B1685+1&gt;'Calculation Sheet Crop 1'!$K$9,B1685-1&lt;'Calculation Sheet Crop 1'!$L$9),"Late Season Stage",""))))</f>
        <v/>
      </c>
      <c r="D1685">
        <f>IF(MONTH(B1685)=1,'General Calculation'!$E$22,IF(MONTH(B1685)=2,'General Calculation'!$F$22,IF(MONTH(B1685)=3,'General Calculation'!$G$22,IF(MONTH(B1685)=4,'General Calculation'!$H$22,IF(MONTH(B1685)=5,'General Calculation'!$I$22,IF(MONTH(B1685)=6,'General Calculation'!$J$22,IF(MONTH(B1685)=7,'General Calculation'!$K$22,IF(MONTH(B1685)=8,'General Calculation'!$L$22,IF(MONTH(B1685)=9,'General Calculation'!$M$22,IF(MONTH(B1685)=10,'General Calculation'!$N$22,IF(MONTH(B1685)=11,'General Calculation'!$O$22,IF(MONTH(B1685)=12,'General Calculation'!$P$22,""))))))))))))</f>
        <v>5.2023999999999999</v>
      </c>
      <c r="E1685" t="str">
        <f>IF(C1685="Initial Stage",'Calculation Sheet Crop 1'!$M$6,IF(C1685="Crop Development Phase",'Calculation Sheet Crop 1'!$M$7,IF(C1685="Mid Season",'Calculation Sheet Crop 1'!$M$8,IF(C1685="Late Season Stage",'Calculation Sheet Crop 1'!$M$9,""))))</f>
        <v/>
      </c>
      <c r="F1685">
        <f t="shared" si="339"/>
        <v>0</v>
      </c>
      <c r="P1685">
        <f t="shared" si="340"/>
        <v>0</v>
      </c>
      <c r="Q1685">
        <f t="shared" si="341"/>
        <v>0</v>
      </c>
      <c r="R1685">
        <f t="shared" si="342"/>
        <v>0</v>
      </c>
      <c r="S1685">
        <f t="shared" si="343"/>
        <v>0</v>
      </c>
      <c r="T1685">
        <f t="shared" si="344"/>
        <v>0</v>
      </c>
      <c r="U1685">
        <f t="shared" si="345"/>
        <v>0</v>
      </c>
      <c r="V1685">
        <f t="shared" si="346"/>
        <v>0</v>
      </c>
      <c r="W1685">
        <f t="shared" si="347"/>
        <v>0</v>
      </c>
      <c r="X1685">
        <f t="shared" si="348"/>
        <v>0</v>
      </c>
      <c r="Y1685">
        <f t="shared" si="349"/>
        <v>0</v>
      </c>
      <c r="Z1685">
        <f t="shared" si="350"/>
        <v>0</v>
      </c>
      <c r="AA1685">
        <f t="shared" si="351"/>
        <v>0</v>
      </c>
    </row>
    <row r="1686" spans="2:27">
      <c r="B1686" s="3">
        <v>44415</v>
      </c>
      <c r="C1686" t="str">
        <f>IF(AND(B1686&gt;='Calculation Sheet Crop 1'!$K$6,B1686&lt;='Calculation Sheet Crop 1'!$L$6),"Initial Stage",IF(AND(B1686+1&gt;'Calculation Sheet Crop 1'!$K$7,B1686&lt;='Calculation Sheet Crop 1'!$L$7),"Crop Development Phase",IF(AND(B1686+1&gt;'Calculation Sheet Crop 1'!$K$8,B1686&lt;'Calculation Sheet Crop 1'!$L$8+1),"Mid Season",IF(AND(B1686+1&gt;'Calculation Sheet Crop 1'!$K$9,B1686-1&lt;'Calculation Sheet Crop 1'!$L$9),"Late Season Stage",""))))</f>
        <v/>
      </c>
      <c r="D1686">
        <f>IF(MONTH(B1686)=1,'General Calculation'!$E$22,IF(MONTH(B1686)=2,'General Calculation'!$F$22,IF(MONTH(B1686)=3,'General Calculation'!$G$22,IF(MONTH(B1686)=4,'General Calculation'!$H$22,IF(MONTH(B1686)=5,'General Calculation'!$I$22,IF(MONTH(B1686)=6,'General Calculation'!$J$22,IF(MONTH(B1686)=7,'General Calculation'!$K$22,IF(MONTH(B1686)=8,'General Calculation'!$L$22,IF(MONTH(B1686)=9,'General Calculation'!$M$22,IF(MONTH(B1686)=10,'General Calculation'!$N$22,IF(MONTH(B1686)=11,'General Calculation'!$O$22,IF(MONTH(B1686)=12,'General Calculation'!$P$22,""))))))))))))</f>
        <v>5.2023999999999999</v>
      </c>
      <c r="E1686" t="str">
        <f>IF(C1686="Initial Stage",'Calculation Sheet Crop 1'!$M$6,IF(C1686="Crop Development Phase",'Calculation Sheet Crop 1'!$M$7,IF(C1686="Mid Season",'Calculation Sheet Crop 1'!$M$8,IF(C1686="Late Season Stage",'Calculation Sheet Crop 1'!$M$9,""))))</f>
        <v/>
      </c>
      <c r="F1686">
        <f t="shared" si="339"/>
        <v>0</v>
      </c>
      <c r="P1686">
        <f t="shared" si="340"/>
        <v>0</v>
      </c>
      <c r="Q1686">
        <f t="shared" si="341"/>
        <v>0</v>
      </c>
      <c r="R1686">
        <f t="shared" si="342"/>
        <v>0</v>
      </c>
      <c r="S1686">
        <f t="shared" si="343"/>
        <v>0</v>
      </c>
      <c r="T1686">
        <f t="shared" si="344"/>
        <v>0</v>
      </c>
      <c r="U1686">
        <f t="shared" si="345"/>
        <v>0</v>
      </c>
      <c r="V1686">
        <f t="shared" si="346"/>
        <v>0</v>
      </c>
      <c r="W1686">
        <f t="shared" si="347"/>
        <v>0</v>
      </c>
      <c r="X1686">
        <f t="shared" si="348"/>
        <v>0</v>
      </c>
      <c r="Y1686">
        <f t="shared" si="349"/>
        <v>0</v>
      </c>
      <c r="Z1686">
        <f t="shared" si="350"/>
        <v>0</v>
      </c>
      <c r="AA1686">
        <f t="shared" si="351"/>
        <v>0</v>
      </c>
    </row>
    <row r="1687" spans="2:27">
      <c r="B1687" s="3">
        <v>44416</v>
      </c>
      <c r="C1687" t="str">
        <f>IF(AND(B1687&gt;='Calculation Sheet Crop 1'!$K$6,B1687&lt;='Calculation Sheet Crop 1'!$L$6),"Initial Stage",IF(AND(B1687+1&gt;'Calculation Sheet Crop 1'!$K$7,B1687&lt;='Calculation Sheet Crop 1'!$L$7),"Crop Development Phase",IF(AND(B1687+1&gt;'Calculation Sheet Crop 1'!$K$8,B1687&lt;'Calculation Sheet Crop 1'!$L$8+1),"Mid Season",IF(AND(B1687+1&gt;'Calculation Sheet Crop 1'!$K$9,B1687-1&lt;'Calculation Sheet Crop 1'!$L$9),"Late Season Stage",""))))</f>
        <v/>
      </c>
      <c r="D1687">
        <f>IF(MONTH(B1687)=1,'General Calculation'!$E$22,IF(MONTH(B1687)=2,'General Calculation'!$F$22,IF(MONTH(B1687)=3,'General Calculation'!$G$22,IF(MONTH(B1687)=4,'General Calculation'!$H$22,IF(MONTH(B1687)=5,'General Calculation'!$I$22,IF(MONTH(B1687)=6,'General Calculation'!$J$22,IF(MONTH(B1687)=7,'General Calculation'!$K$22,IF(MONTH(B1687)=8,'General Calculation'!$L$22,IF(MONTH(B1687)=9,'General Calculation'!$M$22,IF(MONTH(B1687)=10,'General Calculation'!$N$22,IF(MONTH(B1687)=11,'General Calculation'!$O$22,IF(MONTH(B1687)=12,'General Calculation'!$P$22,""))))))))))))</f>
        <v>5.2023999999999999</v>
      </c>
      <c r="E1687" t="str">
        <f>IF(C1687="Initial Stage",'Calculation Sheet Crop 1'!$M$6,IF(C1687="Crop Development Phase",'Calculation Sheet Crop 1'!$M$7,IF(C1687="Mid Season",'Calculation Sheet Crop 1'!$M$8,IF(C1687="Late Season Stage",'Calculation Sheet Crop 1'!$M$9,""))))</f>
        <v/>
      </c>
      <c r="F1687">
        <f t="shared" si="339"/>
        <v>0</v>
      </c>
      <c r="P1687">
        <f t="shared" si="340"/>
        <v>0</v>
      </c>
      <c r="Q1687">
        <f t="shared" si="341"/>
        <v>0</v>
      </c>
      <c r="R1687">
        <f t="shared" si="342"/>
        <v>0</v>
      </c>
      <c r="S1687">
        <f t="shared" si="343"/>
        <v>0</v>
      </c>
      <c r="T1687">
        <f t="shared" si="344"/>
        <v>0</v>
      </c>
      <c r="U1687">
        <f t="shared" si="345"/>
        <v>0</v>
      </c>
      <c r="V1687">
        <f t="shared" si="346"/>
        <v>0</v>
      </c>
      <c r="W1687">
        <f t="shared" si="347"/>
        <v>0</v>
      </c>
      <c r="X1687">
        <f t="shared" si="348"/>
        <v>0</v>
      </c>
      <c r="Y1687">
        <f t="shared" si="349"/>
        <v>0</v>
      </c>
      <c r="Z1687">
        <f t="shared" si="350"/>
        <v>0</v>
      </c>
      <c r="AA1687">
        <f t="shared" si="351"/>
        <v>0</v>
      </c>
    </row>
    <row r="1688" spans="2:27">
      <c r="B1688" s="3">
        <v>44417</v>
      </c>
      <c r="C1688" t="str">
        <f>IF(AND(B1688&gt;='Calculation Sheet Crop 1'!$K$6,B1688&lt;='Calculation Sheet Crop 1'!$L$6),"Initial Stage",IF(AND(B1688+1&gt;'Calculation Sheet Crop 1'!$K$7,B1688&lt;='Calculation Sheet Crop 1'!$L$7),"Crop Development Phase",IF(AND(B1688+1&gt;'Calculation Sheet Crop 1'!$K$8,B1688&lt;'Calculation Sheet Crop 1'!$L$8+1),"Mid Season",IF(AND(B1688+1&gt;'Calculation Sheet Crop 1'!$K$9,B1688-1&lt;'Calculation Sheet Crop 1'!$L$9),"Late Season Stage",""))))</f>
        <v/>
      </c>
      <c r="D1688">
        <f>IF(MONTH(B1688)=1,'General Calculation'!$E$22,IF(MONTH(B1688)=2,'General Calculation'!$F$22,IF(MONTH(B1688)=3,'General Calculation'!$G$22,IF(MONTH(B1688)=4,'General Calculation'!$H$22,IF(MONTH(B1688)=5,'General Calculation'!$I$22,IF(MONTH(B1688)=6,'General Calculation'!$J$22,IF(MONTH(B1688)=7,'General Calculation'!$K$22,IF(MONTH(B1688)=8,'General Calculation'!$L$22,IF(MONTH(B1688)=9,'General Calculation'!$M$22,IF(MONTH(B1688)=10,'General Calculation'!$N$22,IF(MONTH(B1688)=11,'General Calculation'!$O$22,IF(MONTH(B1688)=12,'General Calculation'!$P$22,""))))))))))))</f>
        <v>5.2023999999999999</v>
      </c>
      <c r="E1688" t="str">
        <f>IF(C1688="Initial Stage",'Calculation Sheet Crop 1'!$M$6,IF(C1688="Crop Development Phase",'Calculation Sheet Crop 1'!$M$7,IF(C1688="Mid Season",'Calculation Sheet Crop 1'!$M$8,IF(C1688="Late Season Stage",'Calculation Sheet Crop 1'!$M$9,""))))</f>
        <v/>
      </c>
      <c r="F1688">
        <f t="shared" si="339"/>
        <v>0</v>
      </c>
      <c r="P1688">
        <f t="shared" si="340"/>
        <v>0</v>
      </c>
      <c r="Q1688">
        <f t="shared" si="341"/>
        <v>0</v>
      </c>
      <c r="R1688">
        <f t="shared" si="342"/>
        <v>0</v>
      </c>
      <c r="S1688">
        <f t="shared" si="343"/>
        <v>0</v>
      </c>
      <c r="T1688">
        <f t="shared" si="344"/>
        <v>0</v>
      </c>
      <c r="U1688">
        <f t="shared" si="345"/>
        <v>0</v>
      </c>
      <c r="V1688">
        <f t="shared" si="346"/>
        <v>0</v>
      </c>
      <c r="W1688">
        <f t="shared" si="347"/>
        <v>0</v>
      </c>
      <c r="X1688">
        <f t="shared" si="348"/>
        <v>0</v>
      </c>
      <c r="Y1688">
        <f t="shared" si="349"/>
        <v>0</v>
      </c>
      <c r="Z1688">
        <f t="shared" si="350"/>
        <v>0</v>
      </c>
      <c r="AA1688">
        <f t="shared" si="351"/>
        <v>0</v>
      </c>
    </row>
    <row r="1689" spans="2:27">
      <c r="B1689" s="3">
        <v>44418</v>
      </c>
      <c r="C1689" t="str">
        <f>IF(AND(B1689&gt;='Calculation Sheet Crop 1'!$K$6,B1689&lt;='Calculation Sheet Crop 1'!$L$6),"Initial Stage",IF(AND(B1689+1&gt;'Calculation Sheet Crop 1'!$K$7,B1689&lt;='Calculation Sheet Crop 1'!$L$7),"Crop Development Phase",IF(AND(B1689+1&gt;'Calculation Sheet Crop 1'!$K$8,B1689&lt;'Calculation Sheet Crop 1'!$L$8+1),"Mid Season",IF(AND(B1689+1&gt;'Calculation Sheet Crop 1'!$K$9,B1689-1&lt;'Calculation Sheet Crop 1'!$L$9),"Late Season Stage",""))))</f>
        <v/>
      </c>
      <c r="D1689">
        <f>IF(MONTH(B1689)=1,'General Calculation'!$E$22,IF(MONTH(B1689)=2,'General Calculation'!$F$22,IF(MONTH(B1689)=3,'General Calculation'!$G$22,IF(MONTH(B1689)=4,'General Calculation'!$H$22,IF(MONTH(B1689)=5,'General Calculation'!$I$22,IF(MONTH(B1689)=6,'General Calculation'!$J$22,IF(MONTH(B1689)=7,'General Calculation'!$K$22,IF(MONTH(B1689)=8,'General Calculation'!$L$22,IF(MONTH(B1689)=9,'General Calculation'!$M$22,IF(MONTH(B1689)=10,'General Calculation'!$N$22,IF(MONTH(B1689)=11,'General Calculation'!$O$22,IF(MONTH(B1689)=12,'General Calculation'!$P$22,""))))))))))))</f>
        <v>5.2023999999999999</v>
      </c>
      <c r="E1689" t="str">
        <f>IF(C1689="Initial Stage",'Calculation Sheet Crop 1'!$M$6,IF(C1689="Crop Development Phase",'Calculation Sheet Crop 1'!$M$7,IF(C1689="Mid Season",'Calculation Sheet Crop 1'!$M$8,IF(C1689="Late Season Stage",'Calculation Sheet Crop 1'!$M$9,""))))</f>
        <v/>
      </c>
      <c r="F1689">
        <f t="shared" si="339"/>
        <v>0</v>
      </c>
      <c r="P1689">
        <f t="shared" si="340"/>
        <v>0</v>
      </c>
      <c r="Q1689">
        <f t="shared" si="341"/>
        <v>0</v>
      </c>
      <c r="R1689">
        <f t="shared" si="342"/>
        <v>0</v>
      </c>
      <c r="S1689">
        <f t="shared" si="343"/>
        <v>0</v>
      </c>
      <c r="T1689">
        <f t="shared" si="344"/>
        <v>0</v>
      </c>
      <c r="U1689">
        <f t="shared" si="345"/>
        <v>0</v>
      </c>
      <c r="V1689">
        <f t="shared" si="346"/>
        <v>0</v>
      </c>
      <c r="W1689">
        <f t="shared" si="347"/>
        <v>0</v>
      </c>
      <c r="X1689">
        <f t="shared" si="348"/>
        <v>0</v>
      </c>
      <c r="Y1689">
        <f t="shared" si="349"/>
        <v>0</v>
      </c>
      <c r="Z1689">
        <f t="shared" si="350"/>
        <v>0</v>
      </c>
      <c r="AA1689">
        <f t="shared" si="351"/>
        <v>0</v>
      </c>
    </row>
    <row r="1690" spans="2:27">
      <c r="B1690" s="3">
        <v>44419</v>
      </c>
      <c r="C1690" t="str">
        <f>IF(AND(B1690&gt;='Calculation Sheet Crop 1'!$K$6,B1690&lt;='Calculation Sheet Crop 1'!$L$6),"Initial Stage",IF(AND(B1690+1&gt;'Calculation Sheet Crop 1'!$K$7,B1690&lt;='Calculation Sheet Crop 1'!$L$7),"Crop Development Phase",IF(AND(B1690+1&gt;'Calculation Sheet Crop 1'!$K$8,B1690&lt;'Calculation Sheet Crop 1'!$L$8+1),"Mid Season",IF(AND(B1690+1&gt;'Calculation Sheet Crop 1'!$K$9,B1690-1&lt;'Calculation Sheet Crop 1'!$L$9),"Late Season Stage",""))))</f>
        <v/>
      </c>
      <c r="D1690">
        <f>IF(MONTH(B1690)=1,'General Calculation'!$E$22,IF(MONTH(B1690)=2,'General Calculation'!$F$22,IF(MONTH(B1690)=3,'General Calculation'!$G$22,IF(MONTH(B1690)=4,'General Calculation'!$H$22,IF(MONTH(B1690)=5,'General Calculation'!$I$22,IF(MONTH(B1690)=6,'General Calculation'!$J$22,IF(MONTH(B1690)=7,'General Calculation'!$K$22,IF(MONTH(B1690)=8,'General Calculation'!$L$22,IF(MONTH(B1690)=9,'General Calculation'!$M$22,IF(MONTH(B1690)=10,'General Calculation'!$N$22,IF(MONTH(B1690)=11,'General Calculation'!$O$22,IF(MONTH(B1690)=12,'General Calculation'!$P$22,""))))))))))))</f>
        <v>5.2023999999999999</v>
      </c>
      <c r="E1690" t="str">
        <f>IF(C1690="Initial Stage",'Calculation Sheet Crop 1'!$M$6,IF(C1690="Crop Development Phase",'Calculation Sheet Crop 1'!$M$7,IF(C1690="Mid Season",'Calculation Sheet Crop 1'!$M$8,IF(C1690="Late Season Stage",'Calculation Sheet Crop 1'!$M$9,""))))</f>
        <v/>
      </c>
      <c r="F1690">
        <f t="shared" si="339"/>
        <v>0</v>
      </c>
      <c r="P1690">
        <f t="shared" si="340"/>
        <v>0</v>
      </c>
      <c r="Q1690">
        <f t="shared" si="341"/>
        <v>0</v>
      </c>
      <c r="R1690">
        <f t="shared" si="342"/>
        <v>0</v>
      </c>
      <c r="S1690">
        <f t="shared" si="343"/>
        <v>0</v>
      </c>
      <c r="T1690">
        <f t="shared" si="344"/>
        <v>0</v>
      </c>
      <c r="U1690">
        <f t="shared" si="345"/>
        <v>0</v>
      </c>
      <c r="V1690">
        <f t="shared" si="346"/>
        <v>0</v>
      </c>
      <c r="W1690">
        <f t="shared" si="347"/>
        <v>0</v>
      </c>
      <c r="X1690">
        <f t="shared" si="348"/>
        <v>0</v>
      </c>
      <c r="Y1690">
        <f t="shared" si="349"/>
        <v>0</v>
      </c>
      <c r="Z1690">
        <f t="shared" si="350"/>
        <v>0</v>
      </c>
      <c r="AA1690">
        <f t="shared" si="351"/>
        <v>0</v>
      </c>
    </row>
    <row r="1691" spans="2:27">
      <c r="B1691" s="3">
        <v>44420</v>
      </c>
      <c r="C1691" t="str">
        <f>IF(AND(B1691&gt;='Calculation Sheet Crop 1'!$K$6,B1691&lt;='Calculation Sheet Crop 1'!$L$6),"Initial Stage",IF(AND(B1691+1&gt;'Calculation Sheet Crop 1'!$K$7,B1691&lt;='Calculation Sheet Crop 1'!$L$7),"Crop Development Phase",IF(AND(B1691+1&gt;'Calculation Sheet Crop 1'!$K$8,B1691&lt;'Calculation Sheet Crop 1'!$L$8+1),"Mid Season",IF(AND(B1691+1&gt;'Calculation Sheet Crop 1'!$K$9,B1691-1&lt;'Calculation Sheet Crop 1'!$L$9),"Late Season Stage",""))))</f>
        <v/>
      </c>
      <c r="D1691">
        <f>IF(MONTH(B1691)=1,'General Calculation'!$E$22,IF(MONTH(B1691)=2,'General Calculation'!$F$22,IF(MONTH(B1691)=3,'General Calculation'!$G$22,IF(MONTH(B1691)=4,'General Calculation'!$H$22,IF(MONTH(B1691)=5,'General Calculation'!$I$22,IF(MONTH(B1691)=6,'General Calculation'!$J$22,IF(MONTH(B1691)=7,'General Calculation'!$K$22,IF(MONTH(B1691)=8,'General Calculation'!$L$22,IF(MONTH(B1691)=9,'General Calculation'!$M$22,IF(MONTH(B1691)=10,'General Calculation'!$N$22,IF(MONTH(B1691)=11,'General Calculation'!$O$22,IF(MONTH(B1691)=12,'General Calculation'!$P$22,""))))))))))))</f>
        <v>5.2023999999999999</v>
      </c>
      <c r="E1691" t="str">
        <f>IF(C1691="Initial Stage",'Calculation Sheet Crop 1'!$M$6,IF(C1691="Crop Development Phase",'Calculation Sheet Crop 1'!$M$7,IF(C1691="Mid Season",'Calculation Sheet Crop 1'!$M$8,IF(C1691="Late Season Stage",'Calculation Sheet Crop 1'!$M$9,""))))</f>
        <v/>
      </c>
      <c r="F1691">
        <f t="shared" si="339"/>
        <v>0</v>
      </c>
      <c r="P1691">
        <f t="shared" si="340"/>
        <v>0</v>
      </c>
      <c r="Q1691">
        <f t="shared" si="341"/>
        <v>0</v>
      </c>
      <c r="R1691">
        <f t="shared" si="342"/>
        <v>0</v>
      </c>
      <c r="S1691">
        <f t="shared" si="343"/>
        <v>0</v>
      </c>
      <c r="T1691">
        <f t="shared" si="344"/>
        <v>0</v>
      </c>
      <c r="U1691">
        <f t="shared" si="345"/>
        <v>0</v>
      </c>
      <c r="V1691">
        <f t="shared" si="346"/>
        <v>0</v>
      </c>
      <c r="W1691">
        <f t="shared" si="347"/>
        <v>0</v>
      </c>
      <c r="X1691">
        <f t="shared" si="348"/>
        <v>0</v>
      </c>
      <c r="Y1691">
        <f t="shared" si="349"/>
        <v>0</v>
      </c>
      <c r="Z1691">
        <f t="shared" si="350"/>
        <v>0</v>
      </c>
      <c r="AA1691">
        <f t="shared" si="351"/>
        <v>0</v>
      </c>
    </row>
    <row r="1692" spans="2:27">
      <c r="B1692" s="3">
        <v>44421</v>
      </c>
      <c r="C1692" t="str">
        <f>IF(AND(B1692&gt;='Calculation Sheet Crop 1'!$K$6,B1692&lt;='Calculation Sheet Crop 1'!$L$6),"Initial Stage",IF(AND(B1692+1&gt;'Calculation Sheet Crop 1'!$K$7,B1692&lt;='Calculation Sheet Crop 1'!$L$7),"Crop Development Phase",IF(AND(B1692+1&gt;'Calculation Sheet Crop 1'!$K$8,B1692&lt;'Calculation Sheet Crop 1'!$L$8+1),"Mid Season",IF(AND(B1692+1&gt;'Calculation Sheet Crop 1'!$K$9,B1692-1&lt;'Calculation Sheet Crop 1'!$L$9),"Late Season Stage",""))))</f>
        <v/>
      </c>
      <c r="D1692">
        <f>IF(MONTH(B1692)=1,'General Calculation'!$E$22,IF(MONTH(B1692)=2,'General Calculation'!$F$22,IF(MONTH(B1692)=3,'General Calculation'!$G$22,IF(MONTH(B1692)=4,'General Calculation'!$H$22,IF(MONTH(B1692)=5,'General Calculation'!$I$22,IF(MONTH(B1692)=6,'General Calculation'!$J$22,IF(MONTH(B1692)=7,'General Calculation'!$K$22,IF(MONTH(B1692)=8,'General Calculation'!$L$22,IF(MONTH(B1692)=9,'General Calculation'!$M$22,IF(MONTH(B1692)=10,'General Calculation'!$N$22,IF(MONTH(B1692)=11,'General Calculation'!$O$22,IF(MONTH(B1692)=12,'General Calculation'!$P$22,""))))))))))))</f>
        <v>5.2023999999999999</v>
      </c>
      <c r="E1692" t="str">
        <f>IF(C1692="Initial Stage",'Calculation Sheet Crop 1'!$M$6,IF(C1692="Crop Development Phase",'Calculation Sheet Crop 1'!$M$7,IF(C1692="Mid Season",'Calculation Sheet Crop 1'!$M$8,IF(C1692="Late Season Stage",'Calculation Sheet Crop 1'!$M$9,""))))</f>
        <v/>
      </c>
      <c r="F1692">
        <f t="shared" si="339"/>
        <v>0</v>
      </c>
      <c r="P1692">
        <f t="shared" si="340"/>
        <v>0</v>
      </c>
      <c r="Q1692">
        <f t="shared" si="341"/>
        <v>0</v>
      </c>
      <c r="R1692">
        <f t="shared" si="342"/>
        <v>0</v>
      </c>
      <c r="S1692">
        <f t="shared" si="343"/>
        <v>0</v>
      </c>
      <c r="T1692">
        <f t="shared" si="344"/>
        <v>0</v>
      </c>
      <c r="U1692">
        <f t="shared" si="345"/>
        <v>0</v>
      </c>
      <c r="V1692">
        <f t="shared" si="346"/>
        <v>0</v>
      </c>
      <c r="W1692">
        <f t="shared" si="347"/>
        <v>0</v>
      </c>
      <c r="X1692">
        <f t="shared" si="348"/>
        <v>0</v>
      </c>
      <c r="Y1692">
        <f t="shared" si="349"/>
        <v>0</v>
      </c>
      <c r="Z1692">
        <f t="shared" si="350"/>
        <v>0</v>
      </c>
      <c r="AA1692">
        <f t="shared" si="351"/>
        <v>0</v>
      </c>
    </row>
    <row r="1693" spans="2:27">
      <c r="B1693" s="3">
        <v>44422</v>
      </c>
      <c r="C1693" t="str">
        <f>IF(AND(B1693&gt;='Calculation Sheet Crop 1'!$K$6,B1693&lt;='Calculation Sheet Crop 1'!$L$6),"Initial Stage",IF(AND(B1693+1&gt;'Calculation Sheet Crop 1'!$K$7,B1693&lt;='Calculation Sheet Crop 1'!$L$7),"Crop Development Phase",IF(AND(B1693+1&gt;'Calculation Sheet Crop 1'!$K$8,B1693&lt;'Calculation Sheet Crop 1'!$L$8+1),"Mid Season",IF(AND(B1693+1&gt;'Calculation Sheet Crop 1'!$K$9,B1693-1&lt;'Calculation Sheet Crop 1'!$L$9),"Late Season Stage",""))))</f>
        <v/>
      </c>
      <c r="D1693">
        <f>IF(MONTH(B1693)=1,'General Calculation'!$E$22,IF(MONTH(B1693)=2,'General Calculation'!$F$22,IF(MONTH(B1693)=3,'General Calculation'!$G$22,IF(MONTH(B1693)=4,'General Calculation'!$H$22,IF(MONTH(B1693)=5,'General Calculation'!$I$22,IF(MONTH(B1693)=6,'General Calculation'!$J$22,IF(MONTH(B1693)=7,'General Calculation'!$K$22,IF(MONTH(B1693)=8,'General Calculation'!$L$22,IF(MONTH(B1693)=9,'General Calculation'!$M$22,IF(MONTH(B1693)=10,'General Calculation'!$N$22,IF(MONTH(B1693)=11,'General Calculation'!$O$22,IF(MONTH(B1693)=12,'General Calculation'!$P$22,""))))))))))))</f>
        <v>5.2023999999999999</v>
      </c>
      <c r="E1693" t="str">
        <f>IF(C1693="Initial Stage",'Calculation Sheet Crop 1'!$M$6,IF(C1693="Crop Development Phase",'Calculation Sheet Crop 1'!$M$7,IF(C1693="Mid Season",'Calculation Sheet Crop 1'!$M$8,IF(C1693="Late Season Stage",'Calculation Sheet Crop 1'!$M$9,""))))</f>
        <v/>
      </c>
      <c r="F1693">
        <f t="shared" si="339"/>
        <v>0</v>
      </c>
      <c r="P1693">
        <f t="shared" si="340"/>
        <v>0</v>
      </c>
      <c r="Q1693">
        <f t="shared" si="341"/>
        <v>0</v>
      </c>
      <c r="R1693">
        <f t="shared" si="342"/>
        <v>0</v>
      </c>
      <c r="S1693">
        <f t="shared" si="343"/>
        <v>0</v>
      </c>
      <c r="T1693">
        <f t="shared" si="344"/>
        <v>0</v>
      </c>
      <c r="U1693">
        <f t="shared" si="345"/>
        <v>0</v>
      </c>
      <c r="V1693">
        <f t="shared" si="346"/>
        <v>0</v>
      </c>
      <c r="W1693">
        <f t="shared" si="347"/>
        <v>0</v>
      </c>
      <c r="X1693">
        <f t="shared" si="348"/>
        <v>0</v>
      </c>
      <c r="Y1693">
        <f t="shared" si="349"/>
        <v>0</v>
      </c>
      <c r="Z1693">
        <f t="shared" si="350"/>
        <v>0</v>
      </c>
      <c r="AA1693">
        <f t="shared" si="351"/>
        <v>0</v>
      </c>
    </row>
    <row r="1694" spans="2:27">
      <c r="B1694" s="3">
        <v>44423</v>
      </c>
      <c r="C1694" t="str">
        <f>IF(AND(B1694&gt;='Calculation Sheet Crop 1'!$K$6,B1694&lt;='Calculation Sheet Crop 1'!$L$6),"Initial Stage",IF(AND(B1694+1&gt;'Calculation Sheet Crop 1'!$K$7,B1694&lt;='Calculation Sheet Crop 1'!$L$7),"Crop Development Phase",IF(AND(B1694+1&gt;'Calculation Sheet Crop 1'!$K$8,B1694&lt;'Calculation Sheet Crop 1'!$L$8+1),"Mid Season",IF(AND(B1694+1&gt;'Calculation Sheet Crop 1'!$K$9,B1694-1&lt;'Calculation Sheet Crop 1'!$L$9),"Late Season Stage",""))))</f>
        <v/>
      </c>
      <c r="D1694">
        <f>IF(MONTH(B1694)=1,'General Calculation'!$E$22,IF(MONTH(B1694)=2,'General Calculation'!$F$22,IF(MONTH(B1694)=3,'General Calculation'!$G$22,IF(MONTH(B1694)=4,'General Calculation'!$H$22,IF(MONTH(B1694)=5,'General Calculation'!$I$22,IF(MONTH(B1694)=6,'General Calculation'!$J$22,IF(MONTH(B1694)=7,'General Calculation'!$K$22,IF(MONTH(B1694)=8,'General Calculation'!$L$22,IF(MONTH(B1694)=9,'General Calculation'!$M$22,IF(MONTH(B1694)=10,'General Calculation'!$N$22,IF(MONTH(B1694)=11,'General Calculation'!$O$22,IF(MONTH(B1694)=12,'General Calculation'!$P$22,""))))))))))))</f>
        <v>5.2023999999999999</v>
      </c>
      <c r="E1694" t="str">
        <f>IF(C1694="Initial Stage",'Calculation Sheet Crop 1'!$M$6,IF(C1694="Crop Development Phase",'Calculation Sheet Crop 1'!$M$7,IF(C1694="Mid Season",'Calculation Sheet Crop 1'!$M$8,IF(C1694="Late Season Stage",'Calculation Sheet Crop 1'!$M$9,""))))</f>
        <v/>
      </c>
      <c r="F1694">
        <f t="shared" si="339"/>
        <v>0</v>
      </c>
      <c r="P1694">
        <f t="shared" si="340"/>
        <v>0</v>
      </c>
      <c r="Q1694">
        <f t="shared" si="341"/>
        <v>0</v>
      </c>
      <c r="R1694">
        <f t="shared" si="342"/>
        <v>0</v>
      </c>
      <c r="S1694">
        <f t="shared" si="343"/>
        <v>0</v>
      </c>
      <c r="T1694">
        <f t="shared" si="344"/>
        <v>0</v>
      </c>
      <c r="U1694">
        <f t="shared" si="345"/>
        <v>0</v>
      </c>
      <c r="V1694">
        <f t="shared" si="346"/>
        <v>0</v>
      </c>
      <c r="W1694">
        <f t="shared" si="347"/>
        <v>0</v>
      </c>
      <c r="X1694">
        <f t="shared" si="348"/>
        <v>0</v>
      </c>
      <c r="Y1694">
        <f t="shared" si="349"/>
        <v>0</v>
      </c>
      <c r="Z1694">
        <f t="shared" si="350"/>
        <v>0</v>
      </c>
      <c r="AA1694">
        <f t="shared" si="351"/>
        <v>0</v>
      </c>
    </row>
    <row r="1695" spans="2:27">
      <c r="B1695" s="3">
        <v>44424</v>
      </c>
      <c r="C1695" t="str">
        <f>IF(AND(B1695&gt;='Calculation Sheet Crop 1'!$K$6,B1695&lt;='Calculation Sheet Crop 1'!$L$6),"Initial Stage",IF(AND(B1695+1&gt;'Calculation Sheet Crop 1'!$K$7,B1695&lt;='Calculation Sheet Crop 1'!$L$7),"Crop Development Phase",IF(AND(B1695+1&gt;'Calculation Sheet Crop 1'!$K$8,B1695&lt;'Calculation Sheet Crop 1'!$L$8+1),"Mid Season",IF(AND(B1695+1&gt;'Calculation Sheet Crop 1'!$K$9,B1695-1&lt;'Calculation Sheet Crop 1'!$L$9),"Late Season Stage",""))))</f>
        <v/>
      </c>
      <c r="D1695">
        <f>IF(MONTH(B1695)=1,'General Calculation'!$E$22,IF(MONTH(B1695)=2,'General Calculation'!$F$22,IF(MONTH(B1695)=3,'General Calculation'!$G$22,IF(MONTH(B1695)=4,'General Calculation'!$H$22,IF(MONTH(B1695)=5,'General Calculation'!$I$22,IF(MONTH(B1695)=6,'General Calculation'!$J$22,IF(MONTH(B1695)=7,'General Calculation'!$K$22,IF(MONTH(B1695)=8,'General Calculation'!$L$22,IF(MONTH(B1695)=9,'General Calculation'!$M$22,IF(MONTH(B1695)=10,'General Calculation'!$N$22,IF(MONTH(B1695)=11,'General Calculation'!$O$22,IF(MONTH(B1695)=12,'General Calculation'!$P$22,""))))))))))))</f>
        <v>5.2023999999999999</v>
      </c>
      <c r="E1695" t="str">
        <f>IF(C1695="Initial Stage",'Calculation Sheet Crop 1'!$M$6,IF(C1695="Crop Development Phase",'Calculation Sheet Crop 1'!$M$7,IF(C1695="Mid Season",'Calculation Sheet Crop 1'!$M$8,IF(C1695="Late Season Stage",'Calculation Sheet Crop 1'!$M$9,""))))</f>
        <v/>
      </c>
      <c r="F1695">
        <f t="shared" si="339"/>
        <v>0</v>
      </c>
      <c r="P1695">
        <f t="shared" si="340"/>
        <v>0</v>
      </c>
      <c r="Q1695">
        <f t="shared" si="341"/>
        <v>0</v>
      </c>
      <c r="R1695">
        <f t="shared" si="342"/>
        <v>0</v>
      </c>
      <c r="S1695">
        <f t="shared" si="343"/>
        <v>0</v>
      </c>
      <c r="T1695">
        <f t="shared" si="344"/>
        <v>0</v>
      </c>
      <c r="U1695">
        <f t="shared" si="345"/>
        <v>0</v>
      </c>
      <c r="V1695">
        <f t="shared" si="346"/>
        <v>0</v>
      </c>
      <c r="W1695">
        <f t="shared" si="347"/>
        <v>0</v>
      </c>
      <c r="X1695">
        <f t="shared" si="348"/>
        <v>0</v>
      </c>
      <c r="Y1695">
        <f t="shared" si="349"/>
        <v>0</v>
      </c>
      <c r="Z1695">
        <f t="shared" si="350"/>
        <v>0</v>
      </c>
      <c r="AA1695">
        <f t="shared" si="351"/>
        <v>0</v>
      </c>
    </row>
    <row r="1696" spans="2:27">
      <c r="B1696" s="3">
        <v>44425</v>
      </c>
      <c r="C1696" t="str">
        <f>IF(AND(B1696&gt;='Calculation Sheet Crop 1'!$K$6,B1696&lt;='Calculation Sheet Crop 1'!$L$6),"Initial Stage",IF(AND(B1696+1&gt;'Calculation Sheet Crop 1'!$K$7,B1696&lt;='Calculation Sheet Crop 1'!$L$7),"Crop Development Phase",IF(AND(B1696+1&gt;'Calculation Sheet Crop 1'!$K$8,B1696&lt;'Calculation Sheet Crop 1'!$L$8+1),"Mid Season",IF(AND(B1696+1&gt;'Calculation Sheet Crop 1'!$K$9,B1696-1&lt;'Calculation Sheet Crop 1'!$L$9),"Late Season Stage",""))))</f>
        <v/>
      </c>
      <c r="D1696">
        <f>IF(MONTH(B1696)=1,'General Calculation'!$E$22,IF(MONTH(B1696)=2,'General Calculation'!$F$22,IF(MONTH(B1696)=3,'General Calculation'!$G$22,IF(MONTH(B1696)=4,'General Calculation'!$H$22,IF(MONTH(B1696)=5,'General Calculation'!$I$22,IF(MONTH(B1696)=6,'General Calculation'!$J$22,IF(MONTH(B1696)=7,'General Calculation'!$K$22,IF(MONTH(B1696)=8,'General Calculation'!$L$22,IF(MONTH(B1696)=9,'General Calculation'!$M$22,IF(MONTH(B1696)=10,'General Calculation'!$N$22,IF(MONTH(B1696)=11,'General Calculation'!$O$22,IF(MONTH(B1696)=12,'General Calculation'!$P$22,""))))))))))))</f>
        <v>5.2023999999999999</v>
      </c>
      <c r="E1696" t="str">
        <f>IF(C1696="Initial Stage",'Calculation Sheet Crop 1'!$M$6,IF(C1696="Crop Development Phase",'Calculation Sheet Crop 1'!$M$7,IF(C1696="Mid Season",'Calculation Sheet Crop 1'!$M$8,IF(C1696="Late Season Stage",'Calculation Sheet Crop 1'!$M$9,""))))</f>
        <v/>
      </c>
      <c r="F1696">
        <f t="shared" si="339"/>
        <v>0</v>
      </c>
      <c r="P1696">
        <f t="shared" si="340"/>
        <v>0</v>
      </c>
      <c r="Q1696">
        <f t="shared" si="341"/>
        <v>0</v>
      </c>
      <c r="R1696">
        <f t="shared" si="342"/>
        <v>0</v>
      </c>
      <c r="S1696">
        <f t="shared" si="343"/>
        <v>0</v>
      </c>
      <c r="T1696">
        <f t="shared" si="344"/>
        <v>0</v>
      </c>
      <c r="U1696">
        <f t="shared" si="345"/>
        <v>0</v>
      </c>
      <c r="V1696">
        <f t="shared" si="346"/>
        <v>0</v>
      </c>
      <c r="W1696">
        <f t="shared" si="347"/>
        <v>0</v>
      </c>
      <c r="X1696">
        <f t="shared" si="348"/>
        <v>0</v>
      </c>
      <c r="Y1696">
        <f t="shared" si="349"/>
        <v>0</v>
      </c>
      <c r="Z1696">
        <f t="shared" si="350"/>
        <v>0</v>
      </c>
      <c r="AA1696">
        <f t="shared" si="351"/>
        <v>0</v>
      </c>
    </row>
    <row r="1697" spans="2:27">
      <c r="B1697" s="3">
        <v>44426</v>
      </c>
      <c r="C1697" t="str">
        <f>IF(AND(B1697&gt;='Calculation Sheet Crop 1'!$K$6,B1697&lt;='Calculation Sheet Crop 1'!$L$6),"Initial Stage",IF(AND(B1697+1&gt;'Calculation Sheet Crop 1'!$K$7,B1697&lt;='Calculation Sheet Crop 1'!$L$7),"Crop Development Phase",IF(AND(B1697+1&gt;'Calculation Sheet Crop 1'!$K$8,B1697&lt;'Calculation Sheet Crop 1'!$L$8+1),"Mid Season",IF(AND(B1697+1&gt;'Calculation Sheet Crop 1'!$K$9,B1697-1&lt;'Calculation Sheet Crop 1'!$L$9),"Late Season Stage",""))))</f>
        <v/>
      </c>
      <c r="D1697">
        <f>IF(MONTH(B1697)=1,'General Calculation'!$E$22,IF(MONTH(B1697)=2,'General Calculation'!$F$22,IF(MONTH(B1697)=3,'General Calculation'!$G$22,IF(MONTH(B1697)=4,'General Calculation'!$H$22,IF(MONTH(B1697)=5,'General Calculation'!$I$22,IF(MONTH(B1697)=6,'General Calculation'!$J$22,IF(MONTH(B1697)=7,'General Calculation'!$K$22,IF(MONTH(B1697)=8,'General Calculation'!$L$22,IF(MONTH(B1697)=9,'General Calculation'!$M$22,IF(MONTH(B1697)=10,'General Calculation'!$N$22,IF(MONTH(B1697)=11,'General Calculation'!$O$22,IF(MONTH(B1697)=12,'General Calculation'!$P$22,""))))))))))))</f>
        <v>5.2023999999999999</v>
      </c>
      <c r="E1697" t="str">
        <f>IF(C1697="Initial Stage",'Calculation Sheet Crop 1'!$M$6,IF(C1697="Crop Development Phase",'Calculation Sheet Crop 1'!$M$7,IF(C1697="Mid Season",'Calculation Sheet Crop 1'!$M$8,IF(C1697="Late Season Stage",'Calculation Sheet Crop 1'!$M$9,""))))</f>
        <v/>
      </c>
      <c r="F1697">
        <f t="shared" si="339"/>
        <v>0</v>
      </c>
      <c r="P1697">
        <f t="shared" si="340"/>
        <v>0</v>
      </c>
      <c r="Q1697">
        <f t="shared" si="341"/>
        <v>0</v>
      </c>
      <c r="R1697">
        <f t="shared" si="342"/>
        <v>0</v>
      </c>
      <c r="S1697">
        <f t="shared" si="343"/>
        <v>0</v>
      </c>
      <c r="T1697">
        <f t="shared" si="344"/>
        <v>0</v>
      </c>
      <c r="U1697">
        <f t="shared" si="345"/>
        <v>0</v>
      </c>
      <c r="V1697">
        <f t="shared" si="346"/>
        <v>0</v>
      </c>
      <c r="W1697">
        <f t="shared" si="347"/>
        <v>0</v>
      </c>
      <c r="X1697">
        <f t="shared" si="348"/>
        <v>0</v>
      </c>
      <c r="Y1697">
        <f t="shared" si="349"/>
        <v>0</v>
      </c>
      <c r="Z1697">
        <f t="shared" si="350"/>
        <v>0</v>
      </c>
      <c r="AA1697">
        <f t="shared" si="351"/>
        <v>0</v>
      </c>
    </row>
    <row r="1698" spans="2:27">
      <c r="B1698" s="3">
        <v>44427</v>
      </c>
      <c r="C1698" t="str">
        <f>IF(AND(B1698&gt;='Calculation Sheet Crop 1'!$K$6,B1698&lt;='Calculation Sheet Crop 1'!$L$6),"Initial Stage",IF(AND(B1698+1&gt;'Calculation Sheet Crop 1'!$K$7,B1698&lt;='Calculation Sheet Crop 1'!$L$7),"Crop Development Phase",IF(AND(B1698+1&gt;'Calculation Sheet Crop 1'!$K$8,B1698&lt;'Calculation Sheet Crop 1'!$L$8+1),"Mid Season",IF(AND(B1698+1&gt;'Calculation Sheet Crop 1'!$K$9,B1698-1&lt;'Calculation Sheet Crop 1'!$L$9),"Late Season Stage",""))))</f>
        <v/>
      </c>
      <c r="D1698">
        <f>IF(MONTH(B1698)=1,'General Calculation'!$E$22,IF(MONTH(B1698)=2,'General Calculation'!$F$22,IF(MONTH(B1698)=3,'General Calculation'!$G$22,IF(MONTH(B1698)=4,'General Calculation'!$H$22,IF(MONTH(B1698)=5,'General Calculation'!$I$22,IF(MONTH(B1698)=6,'General Calculation'!$J$22,IF(MONTH(B1698)=7,'General Calculation'!$K$22,IF(MONTH(B1698)=8,'General Calculation'!$L$22,IF(MONTH(B1698)=9,'General Calculation'!$M$22,IF(MONTH(B1698)=10,'General Calculation'!$N$22,IF(MONTH(B1698)=11,'General Calculation'!$O$22,IF(MONTH(B1698)=12,'General Calculation'!$P$22,""))))))))))))</f>
        <v>5.2023999999999999</v>
      </c>
      <c r="E1698" t="str">
        <f>IF(C1698="Initial Stage",'Calculation Sheet Crop 1'!$M$6,IF(C1698="Crop Development Phase",'Calculation Sheet Crop 1'!$M$7,IF(C1698="Mid Season",'Calculation Sheet Crop 1'!$M$8,IF(C1698="Late Season Stage",'Calculation Sheet Crop 1'!$M$9,""))))</f>
        <v/>
      </c>
      <c r="F1698">
        <f t="shared" si="339"/>
        <v>0</v>
      </c>
      <c r="P1698">
        <f t="shared" si="340"/>
        <v>0</v>
      </c>
      <c r="Q1698">
        <f t="shared" si="341"/>
        <v>0</v>
      </c>
      <c r="R1698">
        <f t="shared" si="342"/>
        <v>0</v>
      </c>
      <c r="S1698">
        <f t="shared" si="343"/>
        <v>0</v>
      </c>
      <c r="T1698">
        <f t="shared" si="344"/>
        <v>0</v>
      </c>
      <c r="U1698">
        <f t="shared" si="345"/>
        <v>0</v>
      </c>
      <c r="V1698">
        <f t="shared" si="346"/>
        <v>0</v>
      </c>
      <c r="W1698">
        <f t="shared" si="347"/>
        <v>0</v>
      </c>
      <c r="X1698">
        <f t="shared" si="348"/>
        <v>0</v>
      </c>
      <c r="Y1698">
        <f t="shared" si="349"/>
        <v>0</v>
      </c>
      <c r="Z1698">
        <f t="shared" si="350"/>
        <v>0</v>
      </c>
      <c r="AA1698">
        <f t="shared" si="351"/>
        <v>0</v>
      </c>
    </row>
    <row r="1699" spans="2:27">
      <c r="B1699" s="3">
        <v>44428</v>
      </c>
      <c r="C1699" t="str">
        <f>IF(AND(B1699&gt;='Calculation Sheet Crop 1'!$K$6,B1699&lt;='Calculation Sheet Crop 1'!$L$6),"Initial Stage",IF(AND(B1699+1&gt;'Calculation Sheet Crop 1'!$K$7,B1699&lt;='Calculation Sheet Crop 1'!$L$7),"Crop Development Phase",IF(AND(B1699+1&gt;'Calculation Sheet Crop 1'!$K$8,B1699&lt;'Calculation Sheet Crop 1'!$L$8+1),"Mid Season",IF(AND(B1699+1&gt;'Calculation Sheet Crop 1'!$K$9,B1699-1&lt;'Calculation Sheet Crop 1'!$L$9),"Late Season Stage",""))))</f>
        <v/>
      </c>
      <c r="D1699">
        <f>IF(MONTH(B1699)=1,'General Calculation'!$E$22,IF(MONTH(B1699)=2,'General Calculation'!$F$22,IF(MONTH(B1699)=3,'General Calculation'!$G$22,IF(MONTH(B1699)=4,'General Calculation'!$H$22,IF(MONTH(B1699)=5,'General Calculation'!$I$22,IF(MONTH(B1699)=6,'General Calculation'!$J$22,IF(MONTH(B1699)=7,'General Calculation'!$K$22,IF(MONTH(B1699)=8,'General Calculation'!$L$22,IF(MONTH(B1699)=9,'General Calculation'!$M$22,IF(MONTH(B1699)=10,'General Calculation'!$N$22,IF(MONTH(B1699)=11,'General Calculation'!$O$22,IF(MONTH(B1699)=12,'General Calculation'!$P$22,""))))))))))))</f>
        <v>5.2023999999999999</v>
      </c>
      <c r="E1699" t="str">
        <f>IF(C1699="Initial Stage",'Calculation Sheet Crop 1'!$M$6,IF(C1699="Crop Development Phase",'Calculation Sheet Crop 1'!$M$7,IF(C1699="Mid Season",'Calculation Sheet Crop 1'!$M$8,IF(C1699="Late Season Stage",'Calculation Sheet Crop 1'!$M$9,""))))</f>
        <v/>
      </c>
      <c r="F1699">
        <f t="shared" si="339"/>
        <v>0</v>
      </c>
      <c r="P1699">
        <f t="shared" si="340"/>
        <v>0</v>
      </c>
      <c r="Q1699">
        <f t="shared" si="341"/>
        <v>0</v>
      </c>
      <c r="R1699">
        <f t="shared" si="342"/>
        <v>0</v>
      </c>
      <c r="S1699">
        <f t="shared" si="343"/>
        <v>0</v>
      </c>
      <c r="T1699">
        <f t="shared" si="344"/>
        <v>0</v>
      </c>
      <c r="U1699">
        <f t="shared" si="345"/>
        <v>0</v>
      </c>
      <c r="V1699">
        <f t="shared" si="346"/>
        <v>0</v>
      </c>
      <c r="W1699">
        <f t="shared" si="347"/>
        <v>0</v>
      </c>
      <c r="X1699">
        <f t="shared" si="348"/>
        <v>0</v>
      </c>
      <c r="Y1699">
        <f t="shared" si="349"/>
        <v>0</v>
      </c>
      <c r="Z1699">
        <f t="shared" si="350"/>
        <v>0</v>
      </c>
      <c r="AA1699">
        <f t="shared" si="351"/>
        <v>0</v>
      </c>
    </row>
    <row r="1700" spans="2:27">
      <c r="B1700" s="3">
        <v>44429</v>
      </c>
      <c r="C1700" t="str">
        <f>IF(AND(B1700&gt;='Calculation Sheet Crop 1'!$K$6,B1700&lt;='Calculation Sheet Crop 1'!$L$6),"Initial Stage",IF(AND(B1700+1&gt;'Calculation Sheet Crop 1'!$K$7,B1700&lt;='Calculation Sheet Crop 1'!$L$7),"Crop Development Phase",IF(AND(B1700+1&gt;'Calculation Sheet Crop 1'!$K$8,B1700&lt;'Calculation Sheet Crop 1'!$L$8+1),"Mid Season",IF(AND(B1700+1&gt;'Calculation Sheet Crop 1'!$K$9,B1700-1&lt;'Calculation Sheet Crop 1'!$L$9),"Late Season Stage",""))))</f>
        <v/>
      </c>
      <c r="D1700">
        <f>IF(MONTH(B1700)=1,'General Calculation'!$E$22,IF(MONTH(B1700)=2,'General Calculation'!$F$22,IF(MONTH(B1700)=3,'General Calculation'!$G$22,IF(MONTH(B1700)=4,'General Calculation'!$H$22,IF(MONTH(B1700)=5,'General Calculation'!$I$22,IF(MONTH(B1700)=6,'General Calculation'!$J$22,IF(MONTH(B1700)=7,'General Calculation'!$K$22,IF(MONTH(B1700)=8,'General Calculation'!$L$22,IF(MONTH(B1700)=9,'General Calculation'!$M$22,IF(MONTH(B1700)=10,'General Calculation'!$N$22,IF(MONTH(B1700)=11,'General Calculation'!$O$22,IF(MONTH(B1700)=12,'General Calculation'!$P$22,""))))))))))))</f>
        <v>5.2023999999999999</v>
      </c>
      <c r="E1700" t="str">
        <f>IF(C1700="Initial Stage",'Calculation Sheet Crop 1'!$M$6,IF(C1700="Crop Development Phase",'Calculation Sheet Crop 1'!$M$7,IF(C1700="Mid Season",'Calculation Sheet Crop 1'!$M$8,IF(C1700="Late Season Stage",'Calculation Sheet Crop 1'!$M$9,""))))</f>
        <v/>
      </c>
      <c r="F1700">
        <f t="shared" si="339"/>
        <v>0</v>
      </c>
      <c r="P1700">
        <f t="shared" si="340"/>
        <v>0</v>
      </c>
      <c r="Q1700">
        <f t="shared" si="341"/>
        <v>0</v>
      </c>
      <c r="R1700">
        <f t="shared" si="342"/>
        <v>0</v>
      </c>
      <c r="S1700">
        <f t="shared" si="343"/>
        <v>0</v>
      </c>
      <c r="T1700">
        <f t="shared" si="344"/>
        <v>0</v>
      </c>
      <c r="U1700">
        <f t="shared" si="345"/>
        <v>0</v>
      </c>
      <c r="V1700">
        <f t="shared" si="346"/>
        <v>0</v>
      </c>
      <c r="W1700">
        <f t="shared" si="347"/>
        <v>0</v>
      </c>
      <c r="X1700">
        <f t="shared" si="348"/>
        <v>0</v>
      </c>
      <c r="Y1700">
        <f t="shared" si="349"/>
        <v>0</v>
      </c>
      <c r="Z1700">
        <f t="shared" si="350"/>
        <v>0</v>
      </c>
      <c r="AA1700">
        <f t="shared" si="351"/>
        <v>0</v>
      </c>
    </row>
    <row r="1701" spans="2:27">
      <c r="B1701" s="3">
        <v>44430</v>
      </c>
      <c r="C1701" t="str">
        <f>IF(AND(B1701&gt;='Calculation Sheet Crop 1'!$K$6,B1701&lt;='Calculation Sheet Crop 1'!$L$6),"Initial Stage",IF(AND(B1701+1&gt;'Calculation Sheet Crop 1'!$K$7,B1701&lt;='Calculation Sheet Crop 1'!$L$7),"Crop Development Phase",IF(AND(B1701+1&gt;'Calculation Sheet Crop 1'!$K$8,B1701&lt;'Calculation Sheet Crop 1'!$L$8+1),"Mid Season",IF(AND(B1701+1&gt;'Calculation Sheet Crop 1'!$K$9,B1701-1&lt;'Calculation Sheet Crop 1'!$L$9),"Late Season Stage",""))))</f>
        <v/>
      </c>
      <c r="D1701">
        <f>IF(MONTH(B1701)=1,'General Calculation'!$E$22,IF(MONTH(B1701)=2,'General Calculation'!$F$22,IF(MONTH(B1701)=3,'General Calculation'!$G$22,IF(MONTH(B1701)=4,'General Calculation'!$H$22,IF(MONTH(B1701)=5,'General Calculation'!$I$22,IF(MONTH(B1701)=6,'General Calculation'!$J$22,IF(MONTH(B1701)=7,'General Calculation'!$K$22,IF(MONTH(B1701)=8,'General Calculation'!$L$22,IF(MONTH(B1701)=9,'General Calculation'!$M$22,IF(MONTH(B1701)=10,'General Calculation'!$N$22,IF(MONTH(B1701)=11,'General Calculation'!$O$22,IF(MONTH(B1701)=12,'General Calculation'!$P$22,""))))))))))))</f>
        <v>5.2023999999999999</v>
      </c>
      <c r="E1701" t="str">
        <f>IF(C1701="Initial Stage",'Calculation Sheet Crop 1'!$M$6,IF(C1701="Crop Development Phase",'Calculation Sheet Crop 1'!$M$7,IF(C1701="Mid Season",'Calculation Sheet Crop 1'!$M$8,IF(C1701="Late Season Stage",'Calculation Sheet Crop 1'!$M$9,""))))</f>
        <v/>
      </c>
      <c r="F1701">
        <f t="shared" si="339"/>
        <v>0</v>
      </c>
      <c r="P1701">
        <f t="shared" si="340"/>
        <v>0</v>
      </c>
      <c r="Q1701">
        <f t="shared" si="341"/>
        <v>0</v>
      </c>
      <c r="R1701">
        <f t="shared" si="342"/>
        <v>0</v>
      </c>
      <c r="S1701">
        <f t="shared" si="343"/>
        <v>0</v>
      </c>
      <c r="T1701">
        <f t="shared" si="344"/>
        <v>0</v>
      </c>
      <c r="U1701">
        <f t="shared" si="345"/>
        <v>0</v>
      </c>
      <c r="V1701">
        <f t="shared" si="346"/>
        <v>0</v>
      </c>
      <c r="W1701">
        <f t="shared" si="347"/>
        <v>0</v>
      </c>
      <c r="X1701">
        <f t="shared" si="348"/>
        <v>0</v>
      </c>
      <c r="Y1701">
        <f t="shared" si="349"/>
        <v>0</v>
      </c>
      <c r="Z1701">
        <f t="shared" si="350"/>
        <v>0</v>
      </c>
      <c r="AA1701">
        <f t="shared" si="351"/>
        <v>0</v>
      </c>
    </row>
    <row r="1702" spans="2:27">
      <c r="B1702" s="3">
        <v>44431</v>
      </c>
      <c r="C1702" t="str">
        <f>IF(AND(B1702&gt;='Calculation Sheet Crop 1'!$K$6,B1702&lt;='Calculation Sheet Crop 1'!$L$6),"Initial Stage",IF(AND(B1702+1&gt;'Calculation Sheet Crop 1'!$K$7,B1702&lt;='Calculation Sheet Crop 1'!$L$7),"Crop Development Phase",IF(AND(B1702+1&gt;'Calculation Sheet Crop 1'!$K$8,B1702&lt;'Calculation Sheet Crop 1'!$L$8+1),"Mid Season",IF(AND(B1702+1&gt;'Calculation Sheet Crop 1'!$K$9,B1702-1&lt;'Calculation Sheet Crop 1'!$L$9),"Late Season Stage",""))))</f>
        <v/>
      </c>
      <c r="D1702">
        <f>IF(MONTH(B1702)=1,'General Calculation'!$E$22,IF(MONTH(B1702)=2,'General Calculation'!$F$22,IF(MONTH(B1702)=3,'General Calculation'!$G$22,IF(MONTH(B1702)=4,'General Calculation'!$H$22,IF(MONTH(B1702)=5,'General Calculation'!$I$22,IF(MONTH(B1702)=6,'General Calculation'!$J$22,IF(MONTH(B1702)=7,'General Calculation'!$K$22,IF(MONTH(B1702)=8,'General Calculation'!$L$22,IF(MONTH(B1702)=9,'General Calculation'!$M$22,IF(MONTH(B1702)=10,'General Calculation'!$N$22,IF(MONTH(B1702)=11,'General Calculation'!$O$22,IF(MONTH(B1702)=12,'General Calculation'!$P$22,""))))))))))))</f>
        <v>5.2023999999999999</v>
      </c>
      <c r="E1702" t="str">
        <f>IF(C1702="Initial Stage",'Calculation Sheet Crop 1'!$M$6,IF(C1702="Crop Development Phase",'Calculation Sheet Crop 1'!$M$7,IF(C1702="Mid Season",'Calculation Sheet Crop 1'!$M$8,IF(C1702="Late Season Stage",'Calculation Sheet Crop 1'!$M$9,""))))</f>
        <v/>
      </c>
      <c r="F1702">
        <f t="shared" si="339"/>
        <v>0</v>
      </c>
      <c r="P1702">
        <f t="shared" si="340"/>
        <v>0</v>
      </c>
      <c r="Q1702">
        <f t="shared" si="341"/>
        <v>0</v>
      </c>
      <c r="R1702">
        <f t="shared" si="342"/>
        <v>0</v>
      </c>
      <c r="S1702">
        <f t="shared" si="343"/>
        <v>0</v>
      </c>
      <c r="T1702">
        <f t="shared" si="344"/>
        <v>0</v>
      </c>
      <c r="U1702">
        <f t="shared" si="345"/>
        <v>0</v>
      </c>
      <c r="V1702">
        <f t="shared" si="346"/>
        <v>0</v>
      </c>
      <c r="W1702">
        <f t="shared" si="347"/>
        <v>0</v>
      </c>
      <c r="X1702">
        <f t="shared" si="348"/>
        <v>0</v>
      </c>
      <c r="Y1702">
        <f t="shared" si="349"/>
        <v>0</v>
      </c>
      <c r="Z1702">
        <f t="shared" si="350"/>
        <v>0</v>
      </c>
      <c r="AA1702">
        <f t="shared" si="351"/>
        <v>0</v>
      </c>
    </row>
    <row r="1703" spans="2:27">
      <c r="B1703" s="3">
        <v>44432</v>
      </c>
      <c r="C1703" t="str">
        <f>IF(AND(B1703&gt;='Calculation Sheet Crop 1'!$K$6,B1703&lt;='Calculation Sheet Crop 1'!$L$6),"Initial Stage",IF(AND(B1703+1&gt;'Calculation Sheet Crop 1'!$K$7,B1703&lt;='Calculation Sheet Crop 1'!$L$7),"Crop Development Phase",IF(AND(B1703+1&gt;'Calculation Sheet Crop 1'!$K$8,B1703&lt;'Calculation Sheet Crop 1'!$L$8+1),"Mid Season",IF(AND(B1703+1&gt;'Calculation Sheet Crop 1'!$K$9,B1703-1&lt;'Calculation Sheet Crop 1'!$L$9),"Late Season Stage",""))))</f>
        <v/>
      </c>
      <c r="D1703">
        <f>IF(MONTH(B1703)=1,'General Calculation'!$E$22,IF(MONTH(B1703)=2,'General Calculation'!$F$22,IF(MONTH(B1703)=3,'General Calculation'!$G$22,IF(MONTH(B1703)=4,'General Calculation'!$H$22,IF(MONTH(B1703)=5,'General Calculation'!$I$22,IF(MONTH(B1703)=6,'General Calculation'!$J$22,IF(MONTH(B1703)=7,'General Calculation'!$K$22,IF(MONTH(B1703)=8,'General Calculation'!$L$22,IF(MONTH(B1703)=9,'General Calculation'!$M$22,IF(MONTH(B1703)=10,'General Calculation'!$N$22,IF(MONTH(B1703)=11,'General Calculation'!$O$22,IF(MONTH(B1703)=12,'General Calculation'!$P$22,""))))))))))))</f>
        <v>5.2023999999999999</v>
      </c>
      <c r="E1703" t="str">
        <f>IF(C1703="Initial Stage",'Calculation Sheet Crop 1'!$M$6,IF(C1703="Crop Development Phase",'Calculation Sheet Crop 1'!$M$7,IF(C1703="Mid Season",'Calculation Sheet Crop 1'!$M$8,IF(C1703="Late Season Stage",'Calculation Sheet Crop 1'!$M$9,""))))</f>
        <v/>
      </c>
      <c r="F1703">
        <f t="shared" si="339"/>
        <v>0</v>
      </c>
      <c r="P1703">
        <f t="shared" si="340"/>
        <v>0</v>
      </c>
      <c r="Q1703">
        <f t="shared" si="341"/>
        <v>0</v>
      </c>
      <c r="R1703">
        <f t="shared" si="342"/>
        <v>0</v>
      </c>
      <c r="S1703">
        <f t="shared" si="343"/>
        <v>0</v>
      </c>
      <c r="T1703">
        <f t="shared" si="344"/>
        <v>0</v>
      </c>
      <c r="U1703">
        <f t="shared" si="345"/>
        <v>0</v>
      </c>
      <c r="V1703">
        <f t="shared" si="346"/>
        <v>0</v>
      </c>
      <c r="W1703">
        <f t="shared" si="347"/>
        <v>0</v>
      </c>
      <c r="X1703">
        <f t="shared" si="348"/>
        <v>0</v>
      </c>
      <c r="Y1703">
        <f t="shared" si="349"/>
        <v>0</v>
      </c>
      <c r="Z1703">
        <f t="shared" si="350"/>
        <v>0</v>
      </c>
      <c r="AA1703">
        <f t="shared" si="351"/>
        <v>0</v>
      </c>
    </row>
    <row r="1704" spans="2:27">
      <c r="B1704" s="3">
        <v>44433</v>
      </c>
      <c r="C1704" t="str">
        <f>IF(AND(B1704&gt;='Calculation Sheet Crop 1'!$K$6,B1704&lt;='Calculation Sheet Crop 1'!$L$6),"Initial Stage",IF(AND(B1704+1&gt;'Calculation Sheet Crop 1'!$K$7,B1704&lt;='Calculation Sheet Crop 1'!$L$7),"Crop Development Phase",IF(AND(B1704+1&gt;'Calculation Sheet Crop 1'!$K$8,B1704&lt;'Calculation Sheet Crop 1'!$L$8+1),"Mid Season",IF(AND(B1704+1&gt;'Calculation Sheet Crop 1'!$K$9,B1704-1&lt;'Calculation Sheet Crop 1'!$L$9),"Late Season Stage",""))))</f>
        <v/>
      </c>
      <c r="D1704">
        <f>IF(MONTH(B1704)=1,'General Calculation'!$E$22,IF(MONTH(B1704)=2,'General Calculation'!$F$22,IF(MONTH(B1704)=3,'General Calculation'!$G$22,IF(MONTH(B1704)=4,'General Calculation'!$H$22,IF(MONTH(B1704)=5,'General Calculation'!$I$22,IF(MONTH(B1704)=6,'General Calculation'!$J$22,IF(MONTH(B1704)=7,'General Calculation'!$K$22,IF(MONTH(B1704)=8,'General Calculation'!$L$22,IF(MONTH(B1704)=9,'General Calculation'!$M$22,IF(MONTH(B1704)=10,'General Calculation'!$N$22,IF(MONTH(B1704)=11,'General Calculation'!$O$22,IF(MONTH(B1704)=12,'General Calculation'!$P$22,""))))))))))))</f>
        <v>5.2023999999999999</v>
      </c>
      <c r="E1704" t="str">
        <f>IF(C1704="Initial Stage",'Calculation Sheet Crop 1'!$M$6,IF(C1704="Crop Development Phase",'Calculation Sheet Crop 1'!$M$7,IF(C1704="Mid Season",'Calculation Sheet Crop 1'!$M$8,IF(C1704="Late Season Stage",'Calculation Sheet Crop 1'!$M$9,""))))</f>
        <v/>
      </c>
      <c r="F1704">
        <f t="shared" si="339"/>
        <v>0</v>
      </c>
      <c r="P1704">
        <f t="shared" si="340"/>
        <v>0</v>
      </c>
      <c r="Q1704">
        <f t="shared" si="341"/>
        <v>0</v>
      </c>
      <c r="R1704">
        <f t="shared" si="342"/>
        <v>0</v>
      </c>
      <c r="S1704">
        <f t="shared" si="343"/>
        <v>0</v>
      </c>
      <c r="T1704">
        <f t="shared" si="344"/>
        <v>0</v>
      </c>
      <c r="U1704">
        <f t="shared" si="345"/>
        <v>0</v>
      </c>
      <c r="V1704">
        <f t="shared" si="346"/>
        <v>0</v>
      </c>
      <c r="W1704">
        <f t="shared" si="347"/>
        <v>0</v>
      </c>
      <c r="X1704">
        <f t="shared" si="348"/>
        <v>0</v>
      </c>
      <c r="Y1704">
        <f t="shared" si="349"/>
        <v>0</v>
      </c>
      <c r="Z1704">
        <f t="shared" si="350"/>
        <v>0</v>
      </c>
      <c r="AA1704">
        <f t="shared" si="351"/>
        <v>0</v>
      </c>
    </row>
    <row r="1705" spans="2:27">
      <c r="B1705" s="3">
        <v>44434</v>
      </c>
      <c r="C1705" t="str">
        <f>IF(AND(B1705&gt;='Calculation Sheet Crop 1'!$K$6,B1705&lt;='Calculation Sheet Crop 1'!$L$6),"Initial Stage",IF(AND(B1705+1&gt;'Calculation Sheet Crop 1'!$K$7,B1705&lt;='Calculation Sheet Crop 1'!$L$7),"Crop Development Phase",IF(AND(B1705+1&gt;'Calculation Sheet Crop 1'!$K$8,B1705&lt;'Calculation Sheet Crop 1'!$L$8+1),"Mid Season",IF(AND(B1705+1&gt;'Calculation Sheet Crop 1'!$K$9,B1705-1&lt;'Calculation Sheet Crop 1'!$L$9),"Late Season Stage",""))))</f>
        <v/>
      </c>
      <c r="D1705">
        <f>IF(MONTH(B1705)=1,'General Calculation'!$E$22,IF(MONTH(B1705)=2,'General Calculation'!$F$22,IF(MONTH(B1705)=3,'General Calculation'!$G$22,IF(MONTH(B1705)=4,'General Calculation'!$H$22,IF(MONTH(B1705)=5,'General Calculation'!$I$22,IF(MONTH(B1705)=6,'General Calculation'!$J$22,IF(MONTH(B1705)=7,'General Calculation'!$K$22,IF(MONTH(B1705)=8,'General Calculation'!$L$22,IF(MONTH(B1705)=9,'General Calculation'!$M$22,IF(MONTH(B1705)=10,'General Calculation'!$N$22,IF(MONTH(B1705)=11,'General Calculation'!$O$22,IF(MONTH(B1705)=12,'General Calculation'!$P$22,""))))))))))))</f>
        <v>5.2023999999999999</v>
      </c>
      <c r="E1705" t="str">
        <f>IF(C1705="Initial Stage",'Calculation Sheet Crop 1'!$M$6,IF(C1705="Crop Development Phase",'Calculation Sheet Crop 1'!$M$7,IF(C1705="Mid Season",'Calculation Sheet Crop 1'!$M$8,IF(C1705="Late Season Stage",'Calculation Sheet Crop 1'!$M$9,""))))</f>
        <v/>
      </c>
      <c r="F1705">
        <f t="shared" si="339"/>
        <v>0</v>
      </c>
      <c r="P1705">
        <f t="shared" si="340"/>
        <v>0</v>
      </c>
      <c r="Q1705">
        <f t="shared" si="341"/>
        <v>0</v>
      </c>
      <c r="R1705">
        <f t="shared" si="342"/>
        <v>0</v>
      </c>
      <c r="S1705">
        <f t="shared" si="343"/>
        <v>0</v>
      </c>
      <c r="T1705">
        <f t="shared" si="344"/>
        <v>0</v>
      </c>
      <c r="U1705">
        <f t="shared" si="345"/>
        <v>0</v>
      </c>
      <c r="V1705">
        <f t="shared" si="346"/>
        <v>0</v>
      </c>
      <c r="W1705">
        <f t="shared" si="347"/>
        <v>0</v>
      </c>
      <c r="X1705">
        <f t="shared" si="348"/>
        <v>0</v>
      </c>
      <c r="Y1705">
        <f t="shared" si="349"/>
        <v>0</v>
      </c>
      <c r="Z1705">
        <f t="shared" si="350"/>
        <v>0</v>
      </c>
      <c r="AA1705">
        <f t="shared" si="351"/>
        <v>0</v>
      </c>
    </row>
    <row r="1706" spans="2:27">
      <c r="B1706" s="3">
        <v>44435</v>
      </c>
      <c r="C1706" t="str">
        <f>IF(AND(B1706&gt;='Calculation Sheet Crop 1'!$K$6,B1706&lt;='Calculation Sheet Crop 1'!$L$6),"Initial Stage",IF(AND(B1706+1&gt;'Calculation Sheet Crop 1'!$K$7,B1706&lt;='Calculation Sheet Crop 1'!$L$7),"Crop Development Phase",IF(AND(B1706+1&gt;'Calculation Sheet Crop 1'!$K$8,B1706&lt;'Calculation Sheet Crop 1'!$L$8+1),"Mid Season",IF(AND(B1706+1&gt;'Calculation Sheet Crop 1'!$K$9,B1706-1&lt;'Calculation Sheet Crop 1'!$L$9),"Late Season Stage",""))))</f>
        <v/>
      </c>
      <c r="D1706">
        <f>IF(MONTH(B1706)=1,'General Calculation'!$E$22,IF(MONTH(B1706)=2,'General Calculation'!$F$22,IF(MONTH(B1706)=3,'General Calculation'!$G$22,IF(MONTH(B1706)=4,'General Calculation'!$H$22,IF(MONTH(B1706)=5,'General Calculation'!$I$22,IF(MONTH(B1706)=6,'General Calculation'!$J$22,IF(MONTH(B1706)=7,'General Calculation'!$K$22,IF(MONTH(B1706)=8,'General Calculation'!$L$22,IF(MONTH(B1706)=9,'General Calculation'!$M$22,IF(MONTH(B1706)=10,'General Calculation'!$N$22,IF(MONTH(B1706)=11,'General Calculation'!$O$22,IF(MONTH(B1706)=12,'General Calculation'!$P$22,""))))))))))))</f>
        <v>5.2023999999999999</v>
      </c>
      <c r="E1706" t="str">
        <f>IF(C1706="Initial Stage",'Calculation Sheet Crop 1'!$M$6,IF(C1706="Crop Development Phase",'Calculation Sheet Crop 1'!$M$7,IF(C1706="Mid Season",'Calculation Sheet Crop 1'!$M$8,IF(C1706="Late Season Stage",'Calculation Sheet Crop 1'!$M$9,""))))</f>
        <v/>
      </c>
      <c r="F1706">
        <f t="shared" si="339"/>
        <v>0</v>
      </c>
      <c r="P1706">
        <f t="shared" si="340"/>
        <v>0</v>
      </c>
      <c r="Q1706">
        <f t="shared" si="341"/>
        <v>0</v>
      </c>
      <c r="R1706">
        <f t="shared" si="342"/>
        <v>0</v>
      </c>
      <c r="S1706">
        <f t="shared" si="343"/>
        <v>0</v>
      </c>
      <c r="T1706">
        <f t="shared" si="344"/>
        <v>0</v>
      </c>
      <c r="U1706">
        <f t="shared" si="345"/>
        <v>0</v>
      </c>
      <c r="V1706">
        <f t="shared" si="346"/>
        <v>0</v>
      </c>
      <c r="W1706">
        <f t="shared" si="347"/>
        <v>0</v>
      </c>
      <c r="X1706">
        <f t="shared" si="348"/>
        <v>0</v>
      </c>
      <c r="Y1706">
        <f t="shared" si="349"/>
        <v>0</v>
      </c>
      <c r="Z1706">
        <f t="shared" si="350"/>
        <v>0</v>
      </c>
      <c r="AA1706">
        <f t="shared" si="351"/>
        <v>0</v>
      </c>
    </row>
    <row r="1707" spans="2:27">
      <c r="B1707" s="3">
        <v>44436</v>
      </c>
      <c r="C1707" t="str">
        <f>IF(AND(B1707&gt;='Calculation Sheet Crop 1'!$K$6,B1707&lt;='Calculation Sheet Crop 1'!$L$6),"Initial Stage",IF(AND(B1707+1&gt;'Calculation Sheet Crop 1'!$K$7,B1707&lt;='Calculation Sheet Crop 1'!$L$7),"Crop Development Phase",IF(AND(B1707+1&gt;'Calculation Sheet Crop 1'!$K$8,B1707&lt;'Calculation Sheet Crop 1'!$L$8+1),"Mid Season",IF(AND(B1707+1&gt;'Calculation Sheet Crop 1'!$K$9,B1707-1&lt;'Calculation Sheet Crop 1'!$L$9),"Late Season Stage",""))))</f>
        <v/>
      </c>
      <c r="D1707">
        <f>IF(MONTH(B1707)=1,'General Calculation'!$E$22,IF(MONTH(B1707)=2,'General Calculation'!$F$22,IF(MONTH(B1707)=3,'General Calculation'!$G$22,IF(MONTH(B1707)=4,'General Calculation'!$H$22,IF(MONTH(B1707)=5,'General Calculation'!$I$22,IF(MONTH(B1707)=6,'General Calculation'!$J$22,IF(MONTH(B1707)=7,'General Calculation'!$K$22,IF(MONTH(B1707)=8,'General Calculation'!$L$22,IF(MONTH(B1707)=9,'General Calculation'!$M$22,IF(MONTH(B1707)=10,'General Calculation'!$N$22,IF(MONTH(B1707)=11,'General Calculation'!$O$22,IF(MONTH(B1707)=12,'General Calculation'!$P$22,""))))))))))))</f>
        <v>5.2023999999999999</v>
      </c>
      <c r="E1707" t="str">
        <f>IF(C1707="Initial Stage",'Calculation Sheet Crop 1'!$M$6,IF(C1707="Crop Development Phase",'Calculation Sheet Crop 1'!$M$7,IF(C1707="Mid Season",'Calculation Sheet Crop 1'!$M$8,IF(C1707="Late Season Stage",'Calculation Sheet Crop 1'!$M$9,""))))</f>
        <v/>
      </c>
      <c r="F1707">
        <f t="shared" si="339"/>
        <v>0</v>
      </c>
      <c r="P1707">
        <f t="shared" si="340"/>
        <v>0</v>
      </c>
      <c r="Q1707">
        <f t="shared" si="341"/>
        <v>0</v>
      </c>
      <c r="R1707">
        <f t="shared" si="342"/>
        <v>0</v>
      </c>
      <c r="S1707">
        <f t="shared" si="343"/>
        <v>0</v>
      </c>
      <c r="T1707">
        <f t="shared" si="344"/>
        <v>0</v>
      </c>
      <c r="U1707">
        <f t="shared" si="345"/>
        <v>0</v>
      </c>
      <c r="V1707">
        <f t="shared" si="346"/>
        <v>0</v>
      </c>
      <c r="W1707">
        <f t="shared" si="347"/>
        <v>0</v>
      </c>
      <c r="X1707">
        <f t="shared" si="348"/>
        <v>0</v>
      </c>
      <c r="Y1707">
        <f t="shared" si="349"/>
        <v>0</v>
      </c>
      <c r="Z1707">
        <f t="shared" si="350"/>
        <v>0</v>
      </c>
      <c r="AA1707">
        <f t="shared" si="351"/>
        <v>0</v>
      </c>
    </row>
    <row r="1708" spans="2:27">
      <c r="B1708" s="3">
        <v>44437</v>
      </c>
      <c r="C1708" t="str">
        <f>IF(AND(B1708&gt;='Calculation Sheet Crop 1'!$K$6,B1708&lt;='Calculation Sheet Crop 1'!$L$6),"Initial Stage",IF(AND(B1708+1&gt;'Calculation Sheet Crop 1'!$K$7,B1708&lt;='Calculation Sheet Crop 1'!$L$7),"Crop Development Phase",IF(AND(B1708+1&gt;'Calculation Sheet Crop 1'!$K$8,B1708&lt;'Calculation Sheet Crop 1'!$L$8+1),"Mid Season",IF(AND(B1708+1&gt;'Calculation Sheet Crop 1'!$K$9,B1708-1&lt;'Calculation Sheet Crop 1'!$L$9),"Late Season Stage",""))))</f>
        <v/>
      </c>
      <c r="D1708">
        <f>IF(MONTH(B1708)=1,'General Calculation'!$E$22,IF(MONTH(B1708)=2,'General Calculation'!$F$22,IF(MONTH(B1708)=3,'General Calculation'!$G$22,IF(MONTH(B1708)=4,'General Calculation'!$H$22,IF(MONTH(B1708)=5,'General Calculation'!$I$22,IF(MONTH(B1708)=6,'General Calculation'!$J$22,IF(MONTH(B1708)=7,'General Calculation'!$K$22,IF(MONTH(B1708)=8,'General Calculation'!$L$22,IF(MONTH(B1708)=9,'General Calculation'!$M$22,IF(MONTH(B1708)=10,'General Calculation'!$N$22,IF(MONTH(B1708)=11,'General Calculation'!$O$22,IF(MONTH(B1708)=12,'General Calculation'!$P$22,""))))))))))))</f>
        <v>5.2023999999999999</v>
      </c>
      <c r="E1708" t="str">
        <f>IF(C1708="Initial Stage",'Calculation Sheet Crop 1'!$M$6,IF(C1708="Crop Development Phase",'Calculation Sheet Crop 1'!$M$7,IF(C1708="Mid Season",'Calculation Sheet Crop 1'!$M$8,IF(C1708="Late Season Stage",'Calculation Sheet Crop 1'!$M$9,""))))</f>
        <v/>
      </c>
      <c r="F1708">
        <f t="shared" si="339"/>
        <v>0</v>
      </c>
      <c r="P1708">
        <f t="shared" si="340"/>
        <v>0</v>
      </c>
      <c r="Q1708">
        <f t="shared" si="341"/>
        <v>0</v>
      </c>
      <c r="R1708">
        <f t="shared" si="342"/>
        <v>0</v>
      </c>
      <c r="S1708">
        <f t="shared" si="343"/>
        <v>0</v>
      </c>
      <c r="T1708">
        <f t="shared" si="344"/>
        <v>0</v>
      </c>
      <c r="U1708">
        <f t="shared" si="345"/>
        <v>0</v>
      </c>
      <c r="V1708">
        <f t="shared" si="346"/>
        <v>0</v>
      </c>
      <c r="W1708">
        <f t="shared" si="347"/>
        <v>0</v>
      </c>
      <c r="X1708">
        <f t="shared" si="348"/>
        <v>0</v>
      </c>
      <c r="Y1708">
        <f t="shared" si="349"/>
        <v>0</v>
      </c>
      <c r="Z1708">
        <f t="shared" si="350"/>
        <v>0</v>
      </c>
      <c r="AA1708">
        <f t="shared" si="351"/>
        <v>0</v>
      </c>
    </row>
    <row r="1709" spans="2:27">
      <c r="B1709" s="3">
        <v>44438</v>
      </c>
      <c r="C1709" t="str">
        <f>IF(AND(B1709&gt;='Calculation Sheet Crop 1'!$K$6,B1709&lt;='Calculation Sheet Crop 1'!$L$6),"Initial Stage",IF(AND(B1709+1&gt;'Calculation Sheet Crop 1'!$K$7,B1709&lt;='Calculation Sheet Crop 1'!$L$7),"Crop Development Phase",IF(AND(B1709+1&gt;'Calculation Sheet Crop 1'!$K$8,B1709&lt;'Calculation Sheet Crop 1'!$L$8+1),"Mid Season",IF(AND(B1709+1&gt;'Calculation Sheet Crop 1'!$K$9,B1709-1&lt;'Calculation Sheet Crop 1'!$L$9),"Late Season Stage",""))))</f>
        <v/>
      </c>
      <c r="D1709">
        <f>IF(MONTH(B1709)=1,'General Calculation'!$E$22,IF(MONTH(B1709)=2,'General Calculation'!$F$22,IF(MONTH(B1709)=3,'General Calculation'!$G$22,IF(MONTH(B1709)=4,'General Calculation'!$H$22,IF(MONTH(B1709)=5,'General Calculation'!$I$22,IF(MONTH(B1709)=6,'General Calculation'!$J$22,IF(MONTH(B1709)=7,'General Calculation'!$K$22,IF(MONTH(B1709)=8,'General Calculation'!$L$22,IF(MONTH(B1709)=9,'General Calculation'!$M$22,IF(MONTH(B1709)=10,'General Calculation'!$N$22,IF(MONTH(B1709)=11,'General Calculation'!$O$22,IF(MONTH(B1709)=12,'General Calculation'!$P$22,""))))))))))))</f>
        <v>5.2023999999999999</v>
      </c>
      <c r="E1709" t="str">
        <f>IF(C1709="Initial Stage",'Calculation Sheet Crop 1'!$M$6,IF(C1709="Crop Development Phase",'Calculation Sheet Crop 1'!$M$7,IF(C1709="Mid Season",'Calculation Sheet Crop 1'!$M$8,IF(C1709="Late Season Stage",'Calculation Sheet Crop 1'!$M$9,""))))</f>
        <v/>
      </c>
      <c r="F1709">
        <f t="shared" si="339"/>
        <v>0</v>
      </c>
      <c r="P1709">
        <f t="shared" si="340"/>
        <v>0</v>
      </c>
      <c r="Q1709">
        <f t="shared" si="341"/>
        <v>0</v>
      </c>
      <c r="R1709">
        <f t="shared" si="342"/>
        <v>0</v>
      </c>
      <c r="S1709">
        <f t="shared" si="343"/>
        <v>0</v>
      </c>
      <c r="T1709">
        <f t="shared" si="344"/>
        <v>0</v>
      </c>
      <c r="U1709">
        <f t="shared" si="345"/>
        <v>0</v>
      </c>
      <c r="V1709">
        <f t="shared" si="346"/>
        <v>0</v>
      </c>
      <c r="W1709">
        <f t="shared" si="347"/>
        <v>0</v>
      </c>
      <c r="X1709">
        <f t="shared" si="348"/>
        <v>0</v>
      </c>
      <c r="Y1709">
        <f t="shared" si="349"/>
        <v>0</v>
      </c>
      <c r="Z1709">
        <f t="shared" si="350"/>
        <v>0</v>
      </c>
      <c r="AA1709">
        <f t="shared" si="351"/>
        <v>0</v>
      </c>
    </row>
    <row r="1710" spans="2:27">
      <c r="B1710" s="3">
        <v>44439</v>
      </c>
      <c r="C1710" t="str">
        <f>IF(AND(B1710&gt;='Calculation Sheet Crop 1'!$K$6,B1710&lt;='Calculation Sheet Crop 1'!$L$6),"Initial Stage",IF(AND(B1710+1&gt;'Calculation Sheet Crop 1'!$K$7,B1710&lt;='Calculation Sheet Crop 1'!$L$7),"Crop Development Phase",IF(AND(B1710+1&gt;'Calculation Sheet Crop 1'!$K$8,B1710&lt;'Calculation Sheet Crop 1'!$L$8+1),"Mid Season",IF(AND(B1710+1&gt;'Calculation Sheet Crop 1'!$K$9,B1710-1&lt;'Calculation Sheet Crop 1'!$L$9),"Late Season Stage",""))))</f>
        <v/>
      </c>
      <c r="D1710">
        <f>IF(MONTH(B1710)=1,'General Calculation'!$E$22,IF(MONTH(B1710)=2,'General Calculation'!$F$22,IF(MONTH(B1710)=3,'General Calculation'!$G$22,IF(MONTH(B1710)=4,'General Calculation'!$H$22,IF(MONTH(B1710)=5,'General Calculation'!$I$22,IF(MONTH(B1710)=6,'General Calculation'!$J$22,IF(MONTH(B1710)=7,'General Calculation'!$K$22,IF(MONTH(B1710)=8,'General Calculation'!$L$22,IF(MONTH(B1710)=9,'General Calculation'!$M$22,IF(MONTH(B1710)=10,'General Calculation'!$N$22,IF(MONTH(B1710)=11,'General Calculation'!$O$22,IF(MONTH(B1710)=12,'General Calculation'!$P$22,""))))))))))))</f>
        <v>5.2023999999999999</v>
      </c>
      <c r="E1710" t="str">
        <f>IF(C1710="Initial Stage",'Calculation Sheet Crop 1'!$M$6,IF(C1710="Crop Development Phase",'Calculation Sheet Crop 1'!$M$7,IF(C1710="Mid Season",'Calculation Sheet Crop 1'!$M$8,IF(C1710="Late Season Stage",'Calculation Sheet Crop 1'!$M$9,""))))</f>
        <v/>
      </c>
      <c r="F1710">
        <f t="shared" si="339"/>
        <v>0</v>
      </c>
      <c r="P1710">
        <f t="shared" si="340"/>
        <v>0</v>
      </c>
      <c r="Q1710">
        <f t="shared" si="341"/>
        <v>0</v>
      </c>
      <c r="R1710">
        <f t="shared" si="342"/>
        <v>0</v>
      </c>
      <c r="S1710">
        <f t="shared" si="343"/>
        <v>0</v>
      </c>
      <c r="T1710">
        <f t="shared" si="344"/>
        <v>0</v>
      </c>
      <c r="U1710">
        <f t="shared" si="345"/>
        <v>0</v>
      </c>
      <c r="V1710">
        <f t="shared" si="346"/>
        <v>0</v>
      </c>
      <c r="W1710">
        <f t="shared" si="347"/>
        <v>0</v>
      </c>
      <c r="X1710">
        <f t="shared" si="348"/>
        <v>0</v>
      </c>
      <c r="Y1710">
        <f t="shared" si="349"/>
        <v>0</v>
      </c>
      <c r="Z1710">
        <f t="shared" si="350"/>
        <v>0</v>
      </c>
      <c r="AA1710">
        <f t="shared" si="351"/>
        <v>0</v>
      </c>
    </row>
    <row r="1711" spans="2:27">
      <c r="B1711" s="3">
        <v>44440</v>
      </c>
      <c r="C1711" t="str">
        <f>IF(AND(B1711&gt;='Calculation Sheet Crop 1'!$K$6,B1711&lt;='Calculation Sheet Crop 1'!$L$6),"Initial Stage",IF(AND(B1711+1&gt;'Calculation Sheet Crop 1'!$K$7,B1711&lt;='Calculation Sheet Crop 1'!$L$7),"Crop Development Phase",IF(AND(B1711+1&gt;'Calculation Sheet Crop 1'!$K$8,B1711&lt;'Calculation Sheet Crop 1'!$L$8+1),"Mid Season",IF(AND(B1711+1&gt;'Calculation Sheet Crop 1'!$K$9,B1711-1&lt;'Calculation Sheet Crop 1'!$L$9),"Late Season Stage",""))))</f>
        <v/>
      </c>
      <c r="D1711">
        <f>IF(MONTH(B1711)=1,'General Calculation'!$E$22,IF(MONTH(B1711)=2,'General Calculation'!$F$22,IF(MONTH(B1711)=3,'General Calculation'!$G$22,IF(MONTH(B1711)=4,'General Calculation'!$H$22,IF(MONTH(B1711)=5,'General Calculation'!$I$22,IF(MONTH(B1711)=6,'General Calculation'!$J$22,IF(MONTH(B1711)=7,'General Calculation'!$K$22,IF(MONTH(B1711)=8,'General Calculation'!$L$22,IF(MONTH(B1711)=9,'General Calculation'!$M$22,IF(MONTH(B1711)=10,'General Calculation'!$N$22,IF(MONTH(B1711)=11,'General Calculation'!$O$22,IF(MONTH(B1711)=12,'General Calculation'!$P$22,""))))))))))))</f>
        <v>5.3311999999999999</v>
      </c>
      <c r="E1711" t="str">
        <f>IF(C1711="Initial Stage",'Calculation Sheet Crop 1'!$M$6,IF(C1711="Crop Development Phase",'Calculation Sheet Crop 1'!$M$7,IF(C1711="Mid Season",'Calculation Sheet Crop 1'!$M$8,IF(C1711="Late Season Stage",'Calculation Sheet Crop 1'!$M$9,""))))</f>
        <v/>
      </c>
      <c r="F1711">
        <f t="shared" si="339"/>
        <v>0</v>
      </c>
      <c r="P1711">
        <f t="shared" si="340"/>
        <v>0</v>
      </c>
      <c r="Q1711">
        <f t="shared" si="341"/>
        <v>0</v>
      </c>
      <c r="R1711">
        <f t="shared" si="342"/>
        <v>0</v>
      </c>
      <c r="S1711">
        <f t="shared" si="343"/>
        <v>0</v>
      </c>
      <c r="T1711">
        <f t="shared" si="344"/>
        <v>0</v>
      </c>
      <c r="U1711">
        <f t="shared" si="345"/>
        <v>0</v>
      </c>
      <c r="V1711">
        <f t="shared" si="346"/>
        <v>0</v>
      </c>
      <c r="W1711">
        <f t="shared" si="347"/>
        <v>0</v>
      </c>
      <c r="X1711">
        <f t="shared" si="348"/>
        <v>0</v>
      </c>
      <c r="Y1711">
        <f t="shared" si="349"/>
        <v>0</v>
      </c>
      <c r="Z1711">
        <f t="shared" si="350"/>
        <v>0</v>
      </c>
      <c r="AA1711">
        <f t="shared" si="351"/>
        <v>0</v>
      </c>
    </row>
    <row r="1712" spans="2:27">
      <c r="B1712" s="3">
        <v>44441</v>
      </c>
      <c r="C1712" t="str">
        <f>IF(AND(B1712&gt;='Calculation Sheet Crop 1'!$K$6,B1712&lt;='Calculation Sheet Crop 1'!$L$6),"Initial Stage",IF(AND(B1712+1&gt;'Calculation Sheet Crop 1'!$K$7,B1712&lt;='Calculation Sheet Crop 1'!$L$7),"Crop Development Phase",IF(AND(B1712+1&gt;'Calculation Sheet Crop 1'!$K$8,B1712&lt;'Calculation Sheet Crop 1'!$L$8+1),"Mid Season",IF(AND(B1712+1&gt;'Calculation Sheet Crop 1'!$K$9,B1712-1&lt;'Calculation Sheet Crop 1'!$L$9),"Late Season Stage",""))))</f>
        <v/>
      </c>
      <c r="D1712">
        <f>IF(MONTH(B1712)=1,'General Calculation'!$E$22,IF(MONTH(B1712)=2,'General Calculation'!$F$22,IF(MONTH(B1712)=3,'General Calculation'!$G$22,IF(MONTH(B1712)=4,'General Calculation'!$H$22,IF(MONTH(B1712)=5,'General Calculation'!$I$22,IF(MONTH(B1712)=6,'General Calculation'!$J$22,IF(MONTH(B1712)=7,'General Calculation'!$K$22,IF(MONTH(B1712)=8,'General Calculation'!$L$22,IF(MONTH(B1712)=9,'General Calculation'!$M$22,IF(MONTH(B1712)=10,'General Calculation'!$N$22,IF(MONTH(B1712)=11,'General Calculation'!$O$22,IF(MONTH(B1712)=12,'General Calculation'!$P$22,""))))))))))))</f>
        <v>5.3311999999999999</v>
      </c>
      <c r="E1712" t="str">
        <f>IF(C1712="Initial Stage",'Calculation Sheet Crop 1'!$M$6,IF(C1712="Crop Development Phase",'Calculation Sheet Crop 1'!$M$7,IF(C1712="Mid Season",'Calculation Sheet Crop 1'!$M$8,IF(C1712="Late Season Stage",'Calculation Sheet Crop 1'!$M$9,""))))</f>
        <v/>
      </c>
      <c r="F1712">
        <f t="shared" si="339"/>
        <v>0</v>
      </c>
      <c r="P1712">
        <f t="shared" si="340"/>
        <v>0</v>
      </c>
      <c r="Q1712">
        <f t="shared" si="341"/>
        <v>0</v>
      </c>
      <c r="R1712">
        <f t="shared" si="342"/>
        <v>0</v>
      </c>
      <c r="S1712">
        <f t="shared" si="343"/>
        <v>0</v>
      </c>
      <c r="T1712">
        <f t="shared" si="344"/>
        <v>0</v>
      </c>
      <c r="U1712">
        <f t="shared" si="345"/>
        <v>0</v>
      </c>
      <c r="V1712">
        <f t="shared" si="346"/>
        <v>0</v>
      </c>
      <c r="W1712">
        <f t="shared" si="347"/>
        <v>0</v>
      </c>
      <c r="X1712">
        <f t="shared" si="348"/>
        <v>0</v>
      </c>
      <c r="Y1712">
        <f t="shared" si="349"/>
        <v>0</v>
      </c>
      <c r="Z1712">
        <f t="shared" si="350"/>
        <v>0</v>
      </c>
      <c r="AA1712">
        <f t="shared" si="351"/>
        <v>0</v>
      </c>
    </row>
    <row r="1713" spans="2:27">
      <c r="B1713" s="3">
        <v>44442</v>
      </c>
      <c r="C1713" t="str">
        <f>IF(AND(B1713&gt;='Calculation Sheet Crop 1'!$K$6,B1713&lt;='Calculation Sheet Crop 1'!$L$6),"Initial Stage",IF(AND(B1713+1&gt;'Calculation Sheet Crop 1'!$K$7,B1713&lt;='Calculation Sheet Crop 1'!$L$7),"Crop Development Phase",IF(AND(B1713+1&gt;'Calculation Sheet Crop 1'!$K$8,B1713&lt;'Calculation Sheet Crop 1'!$L$8+1),"Mid Season",IF(AND(B1713+1&gt;'Calculation Sheet Crop 1'!$K$9,B1713-1&lt;'Calculation Sheet Crop 1'!$L$9),"Late Season Stage",""))))</f>
        <v/>
      </c>
      <c r="D1713">
        <f>IF(MONTH(B1713)=1,'General Calculation'!$E$22,IF(MONTH(B1713)=2,'General Calculation'!$F$22,IF(MONTH(B1713)=3,'General Calculation'!$G$22,IF(MONTH(B1713)=4,'General Calculation'!$H$22,IF(MONTH(B1713)=5,'General Calculation'!$I$22,IF(MONTH(B1713)=6,'General Calculation'!$J$22,IF(MONTH(B1713)=7,'General Calculation'!$K$22,IF(MONTH(B1713)=8,'General Calculation'!$L$22,IF(MONTH(B1713)=9,'General Calculation'!$M$22,IF(MONTH(B1713)=10,'General Calculation'!$N$22,IF(MONTH(B1713)=11,'General Calculation'!$O$22,IF(MONTH(B1713)=12,'General Calculation'!$P$22,""))))))))))))</f>
        <v>5.3311999999999999</v>
      </c>
      <c r="E1713" t="str">
        <f>IF(C1713="Initial Stage",'Calculation Sheet Crop 1'!$M$6,IF(C1713="Crop Development Phase",'Calculation Sheet Crop 1'!$M$7,IF(C1713="Mid Season",'Calculation Sheet Crop 1'!$M$8,IF(C1713="Late Season Stage",'Calculation Sheet Crop 1'!$M$9,""))))</f>
        <v/>
      </c>
      <c r="F1713">
        <f t="shared" si="339"/>
        <v>0</v>
      </c>
      <c r="P1713">
        <f t="shared" si="340"/>
        <v>0</v>
      </c>
      <c r="Q1713">
        <f t="shared" si="341"/>
        <v>0</v>
      </c>
      <c r="R1713">
        <f t="shared" si="342"/>
        <v>0</v>
      </c>
      <c r="S1713">
        <f t="shared" si="343"/>
        <v>0</v>
      </c>
      <c r="T1713">
        <f t="shared" si="344"/>
        <v>0</v>
      </c>
      <c r="U1713">
        <f t="shared" si="345"/>
        <v>0</v>
      </c>
      <c r="V1713">
        <f t="shared" si="346"/>
        <v>0</v>
      </c>
      <c r="W1713">
        <f t="shared" si="347"/>
        <v>0</v>
      </c>
      <c r="X1713">
        <f t="shared" si="348"/>
        <v>0</v>
      </c>
      <c r="Y1713">
        <f t="shared" si="349"/>
        <v>0</v>
      </c>
      <c r="Z1713">
        <f t="shared" si="350"/>
        <v>0</v>
      </c>
      <c r="AA1713">
        <f t="shared" si="351"/>
        <v>0</v>
      </c>
    </row>
    <row r="1714" spans="2:27">
      <c r="B1714" s="3">
        <v>44443</v>
      </c>
      <c r="C1714" t="str">
        <f>IF(AND(B1714&gt;='Calculation Sheet Crop 1'!$K$6,B1714&lt;='Calculation Sheet Crop 1'!$L$6),"Initial Stage",IF(AND(B1714+1&gt;'Calculation Sheet Crop 1'!$K$7,B1714&lt;='Calculation Sheet Crop 1'!$L$7),"Crop Development Phase",IF(AND(B1714+1&gt;'Calculation Sheet Crop 1'!$K$8,B1714&lt;'Calculation Sheet Crop 1'!$L$8+1),"Mid Season",IF(AND(B1714+1&gt;'Calculation Sheet Crop 1'!$K$9,B1714-1&lt;'Calculation Sheet Crop 1'!$L$9),"Late Season Stage",""))))</f>
        <v/>
      </c>
      <c r="D1714">
        <f>IF(MONTH(B1714)=1,'General Calculation'!$E$22,IF(MONTH(B1714)=2,'General Calculation'!$F$22,IF(MONTH(B1714)=3,'General Calculation'!$G$22,IF(MONTH(B1714)=4,'General Calculation'!$H$22,IF(MONTH(B1714)=5,'General Calculation'!$I$22,IF(MONTH(B1714)=6,'General Calculation'!$J$22,IF(MONTH(B1714)=7,'General Calculation'!$K$22,IF(MONTH(B1714)=8,'General Calculation'!$L$22,IF(MONTH(B1714)=9,'General Calculation'!$M$22,IF(MONTH(B1714)=10,'General Calculation'!$N$22,IF(MONTH(B1714)=11,'General Calculation'!$O$22,IF(MONTH(B1714)=12,'General Calculation'!$P$22,""))))))))))))</f>
        <v>5.3311999999999999</v>
      </c>
      <c r="E1714" t="str">
        <f>IF(C1714="Initial Stage",'Calculation Sheet Crop 1'!$M$6,IF(C1714="Crop Development Phase",'Calculation Sheet Crop 1'!$M$7,IF(C1714="Mid Season",'Calculation Sheet Crop 1'!$M$8,IF(C1714="Late Season Stage",'Calculation Sheet Crop 1'!$M$9,""))))</f>
        <v/>
      </c>
      <c r="F1714">
        <f t="shared" si="339"/>
        <v>0</v>
      </c>
      <c r="P1714">
        <f t="shared" si="340"/>
        <v>0</v>
      </c>
      <c r="Q1714">
        <f t="shared" si="341"/>
        <v>0</v>
      </c>
      <c r="R1714">
        <f t="shared" si="342"/>
        <v>0</v>
      </c>
      <c r="S1714">
        <f t="shared" si="343"/>
        <v>0</v>
      </c>
      <c r="T1714">
        <f t="shared" si="344"/>
        <v>0</v>
      </c>
      <c r="U1714">
        <f t="shared" si="345"/>
        <v>0</v>
      </c>
      <c r="V1714">
        <f t="shared" si="346"/>
        <v>0</v>
      </c>
      <c r="W1714">
        <f t="shared" si="347"/>
        <v>0</v>
      </c>
      <c r="X1714">
        <f t="shared" si="348"/>
        <v>0</v>
      </c>
      <c r="Y1714">
        <f t="shared" si="349"/>
        <v>0</v>
      </c>
      <c r="Z1714">
        <f t="shared" si="350"/>
        <v>0</v>
      </c>
      <c r="AA1714">
        <f t="shared" si="351"/>
        <v>0</v>
      </c>
    </row>
    <row r="1715" spans="2:27">
      <c r="B1715" s="3">
        <v>44444</v>
      </c>
      <c r="C1715" t="str">
        <f>IF(AND(B1715&gt;='Calculation Sheet Crop 1'!$K$6,B1715&lt;='Calculation Sheet Crop 1'!$L$6),"Initial Stage",IF(AND(B1715+1&gt;'Calculation Sheet Crop 1'!$K$7,B1715&lt;='Calculation Sheet Crop 1'!$L$7),"Crop Development Phase",IF(AND(B1715+1&gt;'Calculation Sheet Crop 1'!$K$8,B1715&lt;'Calculation Sheet Crop 1'!$L$8+1),"Mid Season",IF(AND(B1715+1&gt;'Calculation Sheet Crop 1'!$K$9,B1715-1&lt;'Calculation Sheet Crop 1'!$L$9),"Late Season Stage",""))))</f>
        <v/>
      </c>
      <c r="D1715">
        <f>IF(MONTH(B1715)=1,'General Calculation'!$E$22,IF(MONTH(B1715)=2,'General Calculation'!$F$22,IF(MONTH(B1715)=3,'General Calculation'!$G$22,IF(MONTH(B1715)=4,'General Calculation'!$H$22,IF(MONTH(B1715)=5,'General Calculation'!$I$22,IF(MONTH(B1715)=6,'General Calculation'!$J$22,IF(MONTH(B1715)=7,'General Calculation'!$K$22,IF(MONTH(B1715)=8,'General Calculation'!$L$22,IF(MONTH(B1715)=9,'General Calculation'!$M$22,IF(MONTH(B1715)=10,'General Calculation'!$N$22,IF(MONTH(B1715)=11,'General Calculation'!$O$22,IF(MONTH(B1715)=12,'General Calculation'!$P$22,""))))))))))))</f>
        <v>5.3311999999999999</v>
      </c>
      <c r="E1715" t="str">
        <f>IF(C1715="Initial Stage",'Calculation Sheet Crop 1'!$M$6,IF(C1715="Crop Development Phase",'Calculation Sheet Crop 1'!$M$7,IF(C1715="Mid Season",'Calculation Sheet Crop 1'!$M$8,IF(C1715="Late Season Stage",'Calculation Sheet Crop 1'!$M$9,""))))</f>
        <v/>
      </c>
      <c r="F1715">
        <f t="shared" si="339"/>
        <v>0</v>
      </c>
      <c r="P1715">
        <f t="shared" si="340"/>
        <v>0</v>
      </c>
      <c r="Q1715">
        <f t="shared" si="341"/>
        <v>0</v>
      </c>
      <c r="R1715">
        <f t="shared" si="342"/>
        <v>0</v>
      </c>
      <c r="S1715">
        <f t="shared" si="343"/>
        <v>0</v>
      </c>
      <c r="T1715">
        <f t="shared" si="344"/>
        <v>0</v>
      </c>
      <c r="U1715">
        <f t="shared" si="345"/>
        <v>0</v>
      </c>
      <c r="V1715">
        <f t="shared" si="346"/>
        <v>0</v>
      </c>
      <c r="W1715">
        <f t="shared" si="347"/>
        <v>0</v>
      </c>
      <c r="X1715">
        <f t="shared" si="348"/>
        <v>0</v>
      </c>
      <c r="Y1715">
        <f t="shared" si="349"/>
        <v>0</v>
      </c>
      <c r="Z1715">
        <f t="shared" si="350"/>
        <v>0</v>
      </c>
      <c r="AA1715">
        <f t="shared" si="351"/>
        <v>0</v>
      </c>
    </row>
    <row r="1716" spans="2:27">
      <c r="B1716" s="3">
        <v>44445</v>
      </c>
      <c r="C1716" t="str">
        <f>IF(AND(B1716&gt;='Calculation Sheet Crop 1'!$K$6,B1716&lt;='Calculation Sheet Crop 1'!$L$6),"Initial Stage",IF(AND(B1716+1&gt;'Calculation Sheet Crop 1'!$K$7,B1716&lt;='Calculation Sheet Crop 1'!$L$7),"Crop Development Phase",IF(AND(B1716+1&gt;'Calculation Sheet Crop 1'!$K$8,B1716&lt;'Calculation Sheet Crop 1'!$L$8+1),"Mid Season",IF(AND(B1716+1&gt;'Calculation Sheet Crop 1'!$K$9,B1716-1&lt;'Calculation Sheet Crop 1'!$L$9),"Late Season Stage",""))))</f>
        <v/>
      </c>
      <c r="D1716">
        <f>IF(MONTH(B1716)=1,'General Calculation'!$E$22,IF(MONTH(B1716)=2,'General Calculation'!$F$22,IF(MONTH(B1716)=3,'General Calculation'!$G$22,IF(MONTH(B1716)=4,'General Calculation'!$H$22,IF(MONTH(B1716)=5,'General Calculation'!$I$22,IF(MONTH(B1716)=6,'General Calculation'!$J$22,IF(MONTH(B1716)=7,'General Calculation'!$K$22,IF(MONTH(B1716)=8,'General Calculation'!$L$22,IF(MONTH(B1716)=9,'General Calculation'!$M$22,IF(MONTH(B1716)=10,'General Calculation'!$N$22,IF(MONTH(B1716)=11,'General Calculation'!$O$22,IF(MONTH(B1716)=12,'General Calculation'!$P$22,""))))))))))))</f>
        <v>5.3311999999999999</v>
      </c>
      <c r="E1716" t="str">
        <f>IF(C1716="Initial Stage",'Calculation Sheet Crop 1'!$M$6,IF(C1716="Crop Development Phase",'Calculation Sheet Crop 1'!$M$7,IF(C1716="Mid Season",'Calculation Sheet Crop 1'!$M$8,IF(C1716="Late Season Stage",'Calculation Sheet Crop 1'!$M$9,""))))</f>
        <v/>
      </c>
      <c r="F1716">
        <f t="shared" si="339"/>
        <v>0</v>
      </c>
      <c r="P1716">
        <f t="shared" si="340"/>
        <v>0</v>
      </c>
      <c r="Q1716">
        <f t="shared" si="341"/>
        <v>0</v>
      </c>
      <c r="R1716">
        <f t="shared" si="342"/>
        <v>0</v>
      </c>
      <c r="S1716">
        <f t="shared" si="343"/>
        <v>0</v>
      </c>
      <c r="T1716">
        <f t="shared" si="344"/>
        <v>0</v>
      </c>
      <c r="U1716">
        <f t="shared" si="345"/>
        <v>0</v>
      </c>
      <c r="V1716">
        <f t="shared" si="346"/>
        <v>0</v>
      </c>
      <c r="W1716">
        <f t="shared" si="347"/>
        <v>0</v>
      </c>
      <c r="X1716">
        <f t="shared" si="348"/>
        <v>0</v>
      </c>
      <c r="Y1716">
        <f t="shared" si="349"/>
        <v>0</v>
      </c>
      <c r="Z1716">
        <f t="shared" si="350"/>
        <v>0</v>
      </c>
      <c r="AA1716">
        <f t="shared" si="351"/>
        <v>0</v>
      </c>
    </row>
    <row r="1717" spans="2:27">
      <c r="B1717" s="3">
        <v>44446</v>
      </c>
      <c r="C1717" t="str">
        <f>IF(AND(B1717&gt;='Calculation Sheet Crop 1'!$K$6,B1717&lt;='Calculation Sheet Crop 1'!$L$6),"Initial Stage",IF(AND(B1717+1&gt;'Calculation Sheet Crop 1'!$K$7,B1717&lt;='Calculation Sheet Crop 1'!$L$7),"Crop Development Phase",IF(AND(B1717+1&gt;'Calculation Sheet Crop 1'!$K$8,B1717&lt;'Calculation Sheet Crop 1'!$L$8+1),"Mid Season",IF(AND(B1717+1&gt;'Calculation Sheet Crop 1'!$K$9,B1717-1&lt;'Calculation Sheet Crop 1'!$L$9),"Late Season Stage",""))))</f>
        <v/>
      </c>
      <c r="D1717">
        <f>IF(MONTH(B1717)=1,'General Calculation'!$E$22,IF(MONTH(B1717)=2,'General Calculation'!$F$22,IF(MONTH(B1717)=3,'General Calculation'!$G$22,IF(MONTH(B1717)=4,'General Calculation'!$H$22,IF(MONTH(B1717)=5,'General Calculation'!$I$22,IF(MONTH(B1717)=6,'General Calculation'!$J$22,IF(MONTH(B1717)=7,'General Calculation'!$K$22,IF(MONTH(B1717)=8,'General Calculation'!$L$22,IF(MONTH(B1717)=9,'General Calculation'!$M$22,IF(MONTH(B1717)=10,'General Calculation'!$N$22,IF(MONTH(B1717)=11,'General Calculation'!$O$22,IF(MONTH(B1717)=12,'General Calculation'!$P$22,""))))))))))))</f>
        <v>5.3311999999999999</v>
      </c>
      <c r="E1717" t="str">
        <f>IF(C1717="Initial Stage",'Calculation Sheet Crop 1'!$M$6,IF(C1717="Crop Development Phase",'Calculation Sheet Crop 1'!$M$7,IF(C1717="Mid Season",'Calculation Sheet Crop 1'!$M$8,IF(C1717="Late Season Stage",'Calculation Sheet Crop 1'!$M$9,""))))</f>
        <v/>
      </c>
      <c r="F1717">
        <f t="shared" si="339"/>
        <v>0</v>
      </c>
      <c r="P1717">
        <f t="shared" si="340"/>
        <v>0</v>
      </c>
      <c r="Q1717">
        <f t="shared" si="341"/>
        <v>0</v>
      </c>
      <c r="R1717">
        <f t="shared" si="342"/>
        <v>0</v>
      </c>
      <c r="S1717">
        <f t="shared" si="343"/>
        <v>0</v>
      </c>
      <c r="T1717">
        <f t="shared" si="344"/>
        <v>0</v>
      </c>
      <c r="U1717">
        <f t="shared" si="345"/>
        <v>0</v>
      </c>
      <c r="V1717">
        <f t="shared" si="346"/>
        <v>0</v>
      </c>
      <c r="W1717">
        <f t="shared" si="347"/>
        <v>0</v>
      </c>
      <c r="X1717">
        <f t="shared" si="348"/>
        <v>0</v>
      </c>
      <c r="Y1717">
        <f t="shared" si="349"/>
        <v>0</v>
      </c>
      <c r="Z1717">
        <f t="shared" si="350"/>
        <v>0</v>
      </c>
      <c r="AA1717">
        <f t="shared" si="351"/>
        <v>0</v>
      </c>
    </row>
    <row r="1718" spans="2:27">
      <c r="B1718" s="3">
        <v>44447</v>
      </c>
      <c r="C1718" t="str">
        <f>IF(AND(B1718&gt;='Calculation Sheet Crop 1'!$K$6,B1718&lt;='Calculation Sheet Crop 1'!$L$6),"Initial Stage",IF(AND(B1718+1&gt;'Calculation Sheet Crop 1'!$K$7,B1718&lt;='Calculation Sheet Crop 1'!$L$7),"Crop Development Phase",IF(AND(B1718+1&gt;'Calculation Sheet Crop 1'!$K$8,B1718&lt;'Calculation Sheet Crop 1'!$L$8+1),"Mid Season",IF(AND(B1718+1&gt;'Calculation Sheet Crop 1'!$K$9,B1718-1&lt;'Calculation Sheet Crop 1'!$L$9),"Late Season Stage",""))))</f>
        <v/>
      </c>
      <c r="D1718">
        <f>IF(MONTH(B1718)=1,'General Calculation'!$E$22,IF(MONTH(B1718)=2,'General Calculation'!$F$22,IF(MONTH(B1718)=3,'General Calculation'!$G$22,IF(MONTH(B1718)=4,'General Calculation'!$H$22,IF(MONTH(B1718)=5,'General Calculation'!$I$22,IF(MONTH(B1718)=6,'General Calculation'!$J$22,IF(MONTH(B1718)=7,'General Calculation'!$K$22,IF(MONTH(B1718)=8,'General Calculation'!$L$22,IF(MONTH(B1718)=9,'General Calculation'!$M$22,IF(MONTH(B1718)=10,'General Calculation'!$N$22,IF(MONTH(B1718)=11,'General Calculation'!$O$22,IF(MONTH(B1718)=12,'General Calculation'!$P$22,""))))))))))))</f>
        <v>5.3311999999999999</v>
      </c>
      <c r="E1718" t="str">
        <f>IF(C1718="Initial Stage",'Calculation Sheet Crop 1'!$M$6,IF(C1718="Crop Development Phase",'Calculation Sheet Crop 1'!$M$7,IF(C1718="Mid Season",'Calculation Sheet Crop 1'!$M$8,IF(C1718="Late Season Stage",'Calculation Sheet Crop 1'!$M$9,""))))</f>
        <v/>
      </c>
      <c r="F1718">
        <f t="shared" si="339"/>
        <v>0</v>
      </c>
      <c r="P1718">
        <f t="shared" si="340"/>
        <v>0</v>
      </c>
      <c r="Q1718">
        <f t="shared" si="341"/>
        <v>0</v>
      </c>
      <c r="R1718">
        <f t="shared" si="342"/>
        <v>0</v>
      </c>
      <c r="S1718">
        <f t="shared" si="343"/>
        <v>0</v>
      </c>
      <c r="T1718">
        <f t="shared" si="344"/>
        <v>0</v>
      </c>
      <c r="U1718">
        <f t="shared" si="345"/>
        <v>0</v>
      </c>
      <c r="V1718">
        <f t="shared" si="346"/>
        <v>0</v>
      </c>
      <c r="W1718">
        <f t="shared" si="347"/>
        <v>0</v>
      </c>
      <c r="X1718">
        <f t="shared" si="348"/>
        <v>0</v>
      </c>
      <c r="Y1718">
        <f t="shared" si="349"/>
        <v>0</v>
      </c>
      <c r="Z1718">
        <f t="shared" si="350"/>
        <v>0</v>
      </c>
      <c r="AA1718">
        <f t="shared" si="351"/>
        <v>0</v>
      </c>
    </row>
    <row r="1719" spans="2:27">
      <c r="B1719" s="3">
        <v>44448</v>
      </c>
      <c r="C1719" t="str">
        <f>IF(AND(B1719&gt;='Calculation Sheet Crop 1'!$K$6,B1719&lt;='Calculation Sheet Crop 1'!$L$6),"Initial Stage",IF(AND(B1719+1&gt;'Calculation Sheet Crop 1'!$K$7,B1719&lt;='Calculation Sheet Crop 1'!$L$7),"Crop Development Phase",IF(AND(B1719+1&gt;'Calculation Sheet Crop 1'!$K$8,B1719&lt;'Calculation Sheet Crop 1'!$L$8+1),"Mid Season",IF(AND(B1719+1&gt;'Calculation Sheet Crop 1'!$K$9,B1719-1&lt;'Calculation Sheet Crop 1'!$L$9),"Late Season Stage",""))))</f>
        <v/>
      </c>
      <c r="D1719">
        <f>IF(MONTH(B1719)=1,'General Calculation'!$E$22,IF(MONTH(B1719)=2,'General Calculation'!$F$22,IF(MONTH(B1719)=3,'General Calculation'!$G$22,IF(MONTH(B1719)=4,'General Calculation'!$H$22,IF(MONTH(B1719)=5,'General Calculation'!$I$22,IF(MONTH(B1719)=6,'General Calculation'!$J$22,IF(MONTH(B1719)=7,'General Calculation'!$K$22,IF(MONTH(B1719)=8,'General Calculation'!$L$22,IF(MONTH(B1719)=9,'General Calculation'!$M$22,IF(MONTH(B1719)=10,'General Calculation'!$N$22,IF(MONTH(B1719)=11,'General Calculation'!$O$22,IF(MONTH(B1719)=12,'General Calculation'!$P$22,""))))))))))))</f>
        <v>5.3311999999999999</v>
      </c>
      <c r="E1719" t="str">
        <f>IF(C1719="Initial Stage",'Calculation Sheet Crop 1'!$M$6,IF(C1719="Crop Development Phase",'Calculation Sheet Crop 1'!$M$7,IF(C1719="Mid Season",'Calculation Sheet Crop 1'!$M$8,IF(C1719="Late Season Stage",'Calculation Sheet Crop 1'!$M$9,""))))</f>
        <v/>
      </c>
      <c r="F1719">
        <f t="shared" si="339"/>
        <v>0</v>
      </c>
      <c r="P1719">
        <f t="shared" si="340"/>
        <v>0</v>
      </c>
      <c r="Q1719">
        <f t="shared" si="341"/>
        <v>0</v>
      </c>
      <c r="R1719">
        <f t="shared" si="342"/>
        <v>0</v>
      </c>
      <c r="S1719">
        <f t="shared" si="343"/>
        <v>0</v>
      </c>
      <c r="T1719">
        <f t="shared" si="344"/>
        <v>0</v>
      </c>
      <c r="U1719">
        <f t="shared" si="345"/>
        <v>0</v>
      </c>
      <c r="V1719">
        <f t="shared" si="346"/>
        <v>0</v>
      </c>
      <c r="W1719">
        <f t="shared" si="347"/>
        <v>0</v>
      </c>
      <c r="X1719">
        <f t="shared" si="348"/>
        <v>0</v>
      </c>
      <c r="Y1719">
        <f t="shared" si="349"/>
        <v>0</v>
      </c>
      <c r="Z1719">
        <f t="shared" si="350"/>
        <v>0</v>
      </c>
      <c r="AA1719">
        <f t="shared" si="351"/>
        <v>0</v>
      </c>
    </row>
    <row r="1720" spans="2:27">
      <c r="B1720" s="3">
        <v>44449</v>
      </c>
      <c r="C1720" t="str">
        <f>IF(AND(B1720&gt;='Calculation Sheet Crop 1'!$K$6,B1720&lt;='Calculation Sheet Crop 1'!$L$6),"Initial Stage",IF(AND(B1720+1&gt;'Calculation Sheet Crop 1'!$K$7,B1720&lt;='Calculation Sheet Crop 1'!$L$7),"Crop Development Phase",IF(AND(B1720+1&gt;'Calculation Sheet Crop 1'!$K$8,B1720&lt;'Calculation Sheet Crop 1'!$L$8+1),"Mid Season",IF(AND(B1720+1&gt;'Calculation Sheet Crop 1'!$K$9,B1720-1&lt;'Calculation Sheet Crop 1'!$L$9),"Late Season Stage",""))))</f>
        <v/>
      </c>
      <c r="D1720">
        <f>IF(MONTH(B1720)=1,'General Calculation'!$E$22,IF(MONTH(B1720)=2,'General Calculation'!$F$22,IF(MONTH(B1720)=3,'General Calculation'!$G$22,IF(MONTH(B1720)=4,'General Calculation'!$H$22,IF(MONTH(B1720)=5,'General Calculation'!$I$22,IF(MONTH(B1720)=6,'General Calculation'!$J$22,IF(MONTH(B1720)=7,'General Calculation'!$K$22,IF(MONTH(B1720)=8,'General Calculation'!$L$22,IF(MONTH(B1720)=9,'General Calculation'!$M$22,IF(MONTH(B1720)=10,'General Calculation'!$N$22,IF(MONTH(B1720)=11,'General Calculation'!$O$22,IF(MONTH(B1720)=12,'General Calculation'!$P$22,""))))))))))))</f>
        <v>5.3311999999999999</v>
      </c>
      <c r="E1720" t="str">
        <f>IF(C1720="Initial Stage",'Calculation Sheet Crop 1'!$M$6,IF(C1720="Crop Development Phase",'Calculation Sheet Crop 1'!$M$7,IF(C1720="Mid Season",'Calculation Sheet Crop 1'!$M$8,IF(C1720="Late Season Stage",'Calculation Sheet Crop 1'!$M$9,""))))</f>
        <v/>
      </c>
      <c r="F1720">
        <f t="shared" si="339"/>
        <v>0</v>
      </c>
      <c r="P1720">
        <f t="shared" si="340"/>
        <v>0</v>
      </c>
      <c r="Q1720">
        <f t="shared" si="341"/>
        <v>0</v>
      </c>
      <c r="R1720">
        <f t="shared" si="342"/>
        <v>0</v>
      </c>
      <c r="S1720">
        <f t="shared" si="343"/>
        <v>0</v>
      </c>
      <c r="T1720">
        <f t="shared" si="344"/>
        <v>0</v>
      </c>
      <c r="U1720">
        <f t="shared" si="345"/>
        <v>0</v>
      </c>
      <c r="V1720">
        <f t="shared" si="346"/>
        <v>0</v>
      </c>
      <c r="W1720">
        <f t="shared" si="347"/>
        <v>0</v>
      </c>
      <c r="X1720">
        <f t="shared" si="348"/>
        <v>0</v>
      </c>
      <c r="Y1720">
        <f t="shared" si="349"/>
        <v>0</v>
      </c>
      <c r="Z1720">
        <f t="shared" si="350"/>
        <v>0</v>
      </c>
      <c r="AA1720">
        <f t="shared" si="351"/>
        <v>0</v>
      </c>
    </row>
    <row r="1721" spans="2:27">
      <c r="B1721" s="3">
        <v>44450</v>
      </c>
      <c r="C1721" t="str">
        <f>IF(AND(B1721&gt;='Calculation Sheet Crop 1'!$K$6,B1721&lt;='Calculation Sheet Crop 1'!$L$6),"Initial Stage",IF(AND(B1721+1&gt;'Calculation Sheet Crop 1'!$K$7,B1721&lt;='Calculation Sheet Crop 1'!$L$7),"Crop Development Phase",IF(AND(B1721+1&gt;'Calculation Sheet Crop 1'!$K$8,B1721&lt;'Calculation Sheet Crop 1'!$L$8+1),"Mid Season",IF(AND(B1721+1&gt;'Calculation Sheet Crop 1'!$K$9,B1721-1&lt;'Calculation Sheet Crop 1'!$L$9),"Late Season Stage",""))))</f>
        <v/>
      </c>
      <c r="D1721">
        <f>IF(MONTH(B1721)=1,'General Calculation'!$E$22,IF(MONTH(B1721)=2,'General Calculation'!$F$22,IF(MONTH(B1721)=3,'General Calculation'!$G$22,IF(MONTH(B1721)=4,'General Calculation'!$H$22,IF(MONTH(B1721)=5,'General Calculation'!$I$22,IF(MONTH(B1721)=6,'General Calculation'!$J$22,IF(MONTH(B1721)=7,'General Calculation'!$K$22,IF(MONTH(B1721)=8,'General Calculation'!$L$22,IF(MONTH(B1721)=9,'General Calculation'!$M$22,IF(MONTH(B1721)=10,'General Calculation'!$N$22,IF(MONTH(B1721)=11,'General Calculation'!$O$22,IF(MONTH(B1721)=12,'General Calculation'!$P$22,""))))))))))))</f>
        <v>5.3311999999999999</v>
      </c>
      <c r="E1721" t="str">
        <f>IF(C1721="Initial Stage",'Calculation Sheet Crop 1'!$M$6,IF(C1721="Crop Development Phase",'Calculation Sheet Crop 1'!$M$7,IF(C1721="Mid Season",'Calculation Sheet Crop 1'!$M$8,IF(C1721="Late Season Stage",'Calculation Sheet Crop 1'!$M$9,""))))</f>
        <v/>
      </c>
      <c r="F1721">
        <f t="shared" si="339"/>
        <v>0</v>
      </c>
      <c r="P1721">
        <f t="shared" si="340"/>
        <v>0</v>
      </c>
      <c r="Q1721">
        <f t="shared" si="341"/>
        <v>0</v>
      </c>
      <c r="R1721">
        <f t="shared" si="342"/>
        <v>0</v>
      </c>
      <c r="S1721">
        <f t="shared" si="343"/>
        <v>0</v>
      </c>
      <c r="T1721">
        <f t="shared" si="344"/>
        <v>0</v>
      </c>
      <c r="U1721">
        <f t="shared" si="345"/>
        <v>0</v>
      </c>
      <c r="V1721">
        <f t="shared" si="346"/>
        <v>0</v>
      </c>
      <c r="W1721">
        <f t="shared" si="347"/>
        <v>0</v>
      </c>
      <c r="X1721">
        <f t="shared" si="348"/>
        <v>0</v>
      </c>
      <c r="Y1721">
        <f t="shared" si="349"/>
        <v>0</v>
      </c>
      <c r="Z1721">
        <f t="shared" si="350"/>
        <v>0</v>
      </c>
      <c r="AA1721">
        <f t="shared" si="351"/>
        <v>0</v>
      </c>
    </row>
    <row r="1722" spans="2:27">
      <c r="B1722" s="3">
        <v>44451</v>
      </c>
      <c r="C1722" t="str">
        <f>IF(AND(B1722&gt;='Calculation Sheet Crop 1'!$K$6,B1722&lt;='Calculation Sheet Crop 1'!$L$6),"Initial Stage",IF(AND(B1722+1&gt;'Calculation Sheet Crop 1'!$K$7,B1722&lt;='Calculation Sheet Crop 1'!$L$7),"Crop Development Phase",IF(AND(B1722+1&gt;'Calculation Sheet Crop 1'!$K$8,B1722&lt;'Calculation Sheet Crop 1'!$L$8+1),"Mid Season",IF(AND(B1722+1&gt;'Calculation Sheet Crop 1'!$K$9,B1722-1&lt;'Calculation Sheet Crop 1'!$L$9),"Late Season Stage",""))))</f>
        <v/>
      </c>
      <c r="D1722">
        <f>IF(MONTH(B1722)=1,'General Calculation'!$E$22,IF(MONTH(B1722)=2,'General Calculation'!$F$22,IF(MONTH(B1722)=3,'General Calculation'!$G$22,IF(MONTH(B1722)=4,'General Calculation'!$H$22,IF(MONTH(B1722)=5,'General Calculation'!$I$22,IF(MONTH(B1722)=6,'General Calculation'!$J$22,IF(MONTH(B1722)=7,'General Calculation'!$K$22,IF(MONTH(B1722)=8,'General Calculation'!$L$22,IF(MONTH(B1722)=9,'General Calculation'!$M$22,IF(MONTH(B1722)=10,'General Calculation'!$N$22,IF(MONTH(B1722)=11,'General Calculation'!$O$22,IF(MONTH(B1722)=12,'General Calculation'!$P$22,""))))))))))))</f>
        <v>5.3311999999999999</v>
      </c>
      <c r="E1722" t="str">
        <f>IF(C1722="Initial Stage",'Calculation Sheet Crop 1'!$M$6,IF(C1722="Crop Development Phase",'Calculation Sheet Crop 1'!$M$7,IF(C1722="Mid Season",'Calculation Sheet Crop 1'!$M$8,IF(C1722="Late Season Stage",'Calculation Sheet Crop 1'!$M$9,""))))</f>
        <v/>
      </c>
      <c r="F1722">
        <f t="shared" si="339"/>
        <v>0</v>
      </c>
      <c r="P1722">
        <f t="shared" si="340"/>
        <v>0</v>
      </c>
      <c r="Q1722">
        <f t="shared" si="341"/>
        <v>0</v>
      </c>
      <c r="R1722">
        <f t="shared" si="342"/>
        <v>0</v>
      </c>
      <c r="S1722">
        <f t="shared" si="343"/>
        <v>0</v>
      </c>
      <c r="T1722">
        <f t="shared" si="344"/>
        <v>0</v>
      </c>
      <c r="U1722">
        <f t="shared" si="345"/>
        <v>0</v>
      </c>
      <c r="V1722">
        <f t="shared" si="346"/>
        <v>0</v>
      </c>
      <c r="W1722">
        <f t="shared" si="347"/>
        <v>0</v>
      </c>
      <c r="X1722">
        <f t="shared" si="348"/>
        <v>0</v>
      </c>
      <c r="Y1722">
        <f t="shared" si="349"/>
        <v>0</v>
      </c>
      <c r="Z1722">
        <f t="shared" si="350"/>
        <v>0</v>
      </c>
      <c r="AA1722">
        <f t="shared" si="351"/>
        <v>0</v>
      </c>
    </row>
    <row r="1723" spans="2:27">
      <c r="B1723" s="3">
        <v>44452</v>
      </c>
      <c r="C1723" t="str">
        <f>IF(AND(B1723&gt;='Calculation Sheet Crop 1'!$K$6,B1723&lt;='Calculation Sheet Crop 1'!$L$6),"Initial Stage",IF(AND(B1723+1&gt;'Calculation Sheet Crop 1'!$K$7,B1723&lt;='Calculation Sheet Crop 1'!$L$7),"Crop Development Phase",IF(AND(B1723+1&gt;'Calculation Sheet Crop 1'!$K$8,B1723&lt;'Calculation Sheet Crop 1'!$L$8+1),"Mid Season",IF(AND(B1723+1&gt;'Calculation Sheet Crop 1'!$K$9,B1723-1&lt;'Calculation Sheet Crop 1'!$L$9),"Late Season Stage",""))))</f>
        <v/>
      </c>
      <c r="D1723">
        <f>IF(MONTH(B1723)=1,'General Calculation'!$E$22,IF(MONTH(B1723)=2,'General Calculation'!$F$22,IF(MONTH(B1723)=3,'General Calculation'!$G$22,IF(MONTH(B1723)=4,'General Calculation'!$H$22,IF(MONTH(B1723)=5,'General Calculation'!$I$22,IF(MONTH(B1723)=6,'General Calculation'!$J$22,IF(MONTH(B1723)=7,'General Calculation'!$K$22,IF(MONTH(B1723)=8,'General Calculation'!$L$22,IF(MONTH(B1723)=9,'General Calculation'!$M$22,IF(MONTH(B1723)=10,'General Calculation'!$N$22,IF(MONTH(B1723)=11,'General Calculation'!$O$22,IF(MONTH(B1723)=12,'General Calculation'!$P$22,""))))))))))))</f>
        <v>5.3311999999999999</v>
      </c>
      <c r="E1723" t="str">
        <f>IF(C1723="Initial Stage",'Calculation Sheet Crop 1'!$M$6,IF(C1723="Crop Development Phase",'Calculation Sheet Crop 1'!$M$7,IF(C1723="Mid Season",'Calculation Sheet Crop 1'!$M$8,IF(C1723="Late Season Stage",'Calculation Sheet Crop 1'!$M$9,""))))</f>
        <v/>
      </c>
      <c r="F1723">
        <f t="shared" si="339"/>
        <v>0</v>
      </c>
      <c r="P1723">
        <f t="shared" si="340"/>
        <v>0</v>
      </c>
      <c r="Q1723">
        <f t="shared" si="341"/>
        <v>0</v>
      </c>
      <c r="R1723">
        <f t="shared" si="342"/>
        <v>0</v>
      </c>
      <c r="S1723">
        <f t="shared" si="343"/>
        <v>0</v>
      </c>
      <c r="T1723">
        <f t="shared" si="344"/>
        <v>0</v>
      </c>
      <c r="U1723">
        <f t="shared" si="345"/>
        <v>0</v>
      </c>
      <c r="V1723">
        <f t="shared" si="346"/>
        <v>0</v>
      </c>
      <c r="W1723">
        <f t="shared" si="347"/>
        <v>0</v>
      </c>
      <c r="X1723">
        <f t="shared" si="348"/>
        <v>0</v>
      </c>
      <c r="Y1723">
        <f t="shared" si="349"/>
        <v>0</v>
      </c>
      <c r="Z1723">
        <f t="shared" si="350"/>
        <v>0</v>
      </c>
      <c r="AA1723">
        <f t="shared" si="351"/>
        <v>0</v>
      </c>
    </row>
    <row r="1724" spans="2:27">
      <c r="B1724" s="3">
        <v>44453</v>
      </c>
      <c r="C1724" t="str">
        <f>IF(AND(B1724&gt;='Calculation Sheet Crop 1'!$K$6,B1724&lt;='Calculation Sheet Crop 1'!$L$6),"Initial Stage",IF(AND(B1724+1&gt;'Calculation Sheet Crop 1'!$K$7,B1724&lt;='Calculation Sheet Crop 1'!$L$7),"Crop Development Phase",IF(AND(B1724+1&gt;'Calculation Sheet Crop 1'!$K$8,B1724&lt;'Calculation Sheet Crop 1'!$L$8+1),"Mid Season",IF(AND(B1724+1&gt;'Calculation Sheet Crop 1'!$K$9,B1724-1&lt;'Calculation Sheet Crop 1'!$L$9),"Late Season Stage",""))))</f>
        <v/>
      </c>
      <c r="D1724">
        <f>IF(MONTH(B1724)=1,'General Calculation'!$E$22,IF(MONTH(B1724)=2,'General Calculation'!$F$22,IF(MONTH(B1724)=3,'General Calculation'!$G$22,IF(MONTH(B1724)=4,'General Calculation'!$H$22,IF(MONTH(B1724)=5,'General Calculation'!$I$22,IF(MONTH(B1724)=6,'General Calculation'!$J$22,IF(MONTH(B1724)=7,'General Calculation'!$K$22,IF(MONTH(B1724)=8,'General Calculation'!$L$22,IF(MONTH(B1724)=9,'General Calculation'!$M$22,IF(MONTH(B1724)=10,'General Calculation'!$N$22,IF(MONTH(B1724)=11,'General Calculation'!$O$22,IF(MONTH(B1724)=12,'General Calculation'!$P$22,""))))))))))))</f>
        <v>5.3311999999999999</v>
      </c>
      <c r="E1724" t="str">
        <f>IF(C1724="Initial Stage",'Calculation Sheet Crop 1'!$M$6,IF(C1724="Crop Development Phase",'Calculation Sheet Crop 1'!$M$7,IF(C1724="Mid Season",'Calculation Sheet Crop 1'!$M$8,IF(C1724="Late Season Stage",'Calculation Sheet Crop 1'!$M$9,""))))</f>
        <v/>
      </c>
      <c r="F1724">
        <f t="shared" si="339"/>
        <v>0</v>
      </c>
      <c r="P1724">
        <f t="shared" si="340"/>
        <v>0</v>
      </c>
      <c r="Q1724">
        <f t="shared" si="341"/>
        <v>0</v>
      </c>
      <c r="R1724">
        <f t="shared" si="342"/>
        <v>0</v>
      </c>
      <c r="S1724">
        <f t="shared" si="343"/>
        <v>0</v>
      </c>
      <c r="T1724">
        <f t="shared" si="344"/>
        <v>0</v>
      </c>
      <c r="U1724">
        <f t="shared" si="345"/>
        <v>0</v>
      </c>
      <c r="V1724">
        <f t="shared" si="346"/>
        <v>0</v>
      </c>
      <c r="W1724">
        <f t="shared" si="347"/>
        <v>0</v>
      </c>
      <c r="X1724">
        <f t="shared" si="348"/>
        <v>0</v>
      </c>
      <c r="Y1724">
        <f t="shared" si="349"/>
        <v>0</v>
      </c>
      <c r="Z1724">
        <f t="shared" si="350"/>
        <v>0</v>
      </c>
      <c r="AA1724">
        <f t="shared" si="351"/>
        <v>0</v>
      </c>
    </row>
    <row r="1725" spans="2:27">
      <c r="B1725" s="3">
        <v>44454</v>
      </c>
      <c r="C1725" t="str">
        <f>IF(AND(B1725&gt;='Calculation Sheet Crop 1'!$K$6,B1725&lt;='Calculation Sheet Crop 1'!$L$6),"Initial Stage",IF(AND(B1725+1&gt;'Calculation Sheet Crop 1'!$K$7,B1725&lt;='Calculation Sheet Crop 1'!$L$7),"Crop Development Phase",IF(AND(B1725+1&gt;'Calculation Sheet Crop 1'!$K$8,B1725&lt;'Calculation Sheet Crop 1'!$L$8+1),"Mid Season",IF(AND(B1725+1&gt;'Calculation Sheet Crop 1'!$K$9,B1725-1&lt;'Calculation Sheet Crop 1'!$L$9),"Late Season Stage",""))))</f>
        <v/>
      </c>
      <c r="D1725">
        <f>IF(MONTH(B1725)=1,'General Calculation'!$E$22,IF(MONTH(B1725)=2,'General Calculation'!$F$22,IF(MONTH(B1725)=3,'General Calculation'!$G$22,IF(MONTH(B1725)=4,'General Calculation'!$H$22,IF(MONTH(B1725)=5,'General Calculation'!$I$22,IF(MONTH(B1725)=6,'General Calculation'!$J$22,IF(MONTH(B1725)=7,'General Calculation'!$K$22,IF(MONTH(B1725)=8,'General Calculation'!$L$22,IF(MONTH(B1725)=9,'General Calculation'!$M$22,IF(MONTH(B1725)=10,'General Calculation'!$N$22,IF(MONTH(B1725)=11,'General Calculation'!$O$22,IF(MONTH(B1725)=12,'General Calculation'!$P$22,""))))))))))))</f>
        <v>5.3311999999999999</v>
      </c>
      <c r="E1725" t="str">
        <f>IF(C1725="Initial Stage",'Calculation Sheet Crop 1'!$M$6,IF(C1725="Crop Development Phase",'Calculation Sheet Crop 1'!$M$7,IF(C1725="Mid Season",'Calculation Sheet Crop 1'!$M$8,IF(C1725="Late Season Stage",'Calculation Sheet Crop 1'!$M$9,""))))</f>
        <v/>
      </c>
      <c r="F1725">
        <f t="shared" si="339"/>
        <v>0</v>
      </c>
      <c r="P1725">
        <f t="shared" si="340"/>
        <v>0</v>
      </c>
      <c r="Q1725">
        <f t="shared" si="341"/>
        <v>0</v>
      </c>
      <c r="R1725">
        <f t="shared" si="342"/>
        <v>0</v>
      </c>
      <c r="S1725">
        <f t="shared" si="343"/>
        <v>0</v>
      </c>
      <c r="T1725">
        <f t="shared" si="344"/>
        <v>0</v>
      </c>
      <c r="U1725">
        <f t="shared" si="345"/>
        <v>0</v>
      </c>
      <c r="V1725">
        <f t="shared" si="346"/>
        <v>0</v>
      </c>
      <c r="W1725">
        <f t="shared" si="347"/>
        <v>0</v>
      </c>
      <c r="X1725">
        <f t="shared" si="348"/>
        <v>0</v>
      </c>
      <c r="Y1725">
        <f t="shared" si="349"/>
        <v>0</v>
      </c>
      <c r="Z1725">
        <f t="shared" si="350"/>
        <v>0</v>
      </c>
      <c r="AA1725">
        <f t="shared" si="351"/>
        <v>0</v>
      </c>
    </row>
    <row r="1726" spans="2:27">
      <c r="B1726" s="3">
        <v>44455</v>
      </c>
      <c r="C1726" t="str">
        <f>IF(AND(B1726&gt;='Calculation Sheet Crop 1'!$K$6,B1726&lt;='Calculation Sheet Crop 1'!$L$6),"Initial Stage",IF(AND(B1726+1&gt;'Calculation Sheet Crop 1'!$K$7,B1726&lt;='Calculation Sheet Crop 1'!$L$7),"Crop Development Phase",IF(AND(B1726+1&gt;'Calculation Sheet Crop 1'!$K$8,B1726&lt;'Calculation Sheet Crop 1'!$L$8+1),"Mid Season",IF(AND(B1726+1&gt;'Calculation Sheet Crop 1'!$K$9,B1726-1&lt;'Calculation Sheet Crop 1'!$L$9),"Late Season Stage",""))))</f>
        <v/>
      </c>
      <c r="D1726">
        <f>IF(MONTH(B1726)=1,'General Calculation'!$E$22,IF(MONTH(B1726)=2,'General Calculation'!$F$22,IF(MONTH(B1726)=3,'General Calculation'!$G$22,IF(MONTH(B1726)=4,'General Calculation'!$H$22,IF(MONTH(B1726)=5,'General Calculation'!$I$22,IF(MONTH(B1726)=6,'General Calculation'!$J$22,IF(MONTH(B1726)=7,'General Calculation'!$K$22,IF(MONTH(B1726)=8,'General Calculation'!$L$22,IF(MONTH(B1726)=9,'General Calculation'!$M$22,IF(MONTH(B1726)=10,'General Calculation'!$N$22,IF(MONTH(B1726)=11,'General Calculation'!$O$22,IF(MONTH(B1726)=12,'General Calculation'!$P$22,""))))))))))))</f>
        <v>5.3311999999999999</v>
      </c>
      <c r="E1726" t="str">
        <f>IF(C1726="Initial Stage",'Calculation Sheet Crop 1'!$M$6,IF(C1726="Crop Development Phase",'Calculation Sheet Crop 1'!$M$7,IF(C1726="Mid Season",'Calculation Sheet Crop 1'!$M$8,IF(C1726="Late Season Stage",'Calculation Sheet Crop 1'!$M$9,""))))</f>
        <v/>
      </c>
      <c r="F1726">
        <f t="shared" si="339"/>
        <v>0</v>
      </c>
      <c r="P1726">
        <f t="shared" si="340"/>
        <v>0</v>
      </c>
      <c r="Q1726">
        <f t="shared" si="341"/>
        <v>0</v>
      </c>
      <c r="R1726">
        <f t="shared" si="342"/>
        <v>0</v>
      </c>
      <c r="S1726">
        <f t="shared" si="343"/>
        <v>0</v>
      </c>
      <c r="T1726">
        <f t="shared" si="344"/>
        <v>0</v>
      </c>
      <c r="U1726">
        <f t="shared" si="345"/>
        <v>0</v>
      </c>
      <c r="V1726">
        <f t="shared" si="346"/>
        <v>0</v>
      </c>
      <c r="W1726">
        <f t="shared" si="347"/>
        <v>0</v>
      </c>
      <c r="X1726">
        <f t="shared" si="348"/>
        <v>0</v>
      </c>
      <c r="Y1726">
        <f t="shared" si="349"/>
        <v>0</v>
      </c>
      <c r="Z1726">
        <f t="shared" si="350"/>
        <v>0</v>
      </c>
      <c r="AA1726">
        <f t="shared" si="351"/>
        <v>0</v>
      </c>
    </row>
    <row r="1727" spans="2:27">
      <c r="B1727" s="3">
        <v>44456</v>
      </c>
      <c r="C1727" t="str">
        <f>IF(AND(B1727&gt;='Calculation Sheet Crop 1'!$K$6,B1727&lt;='Calculation Sheet Crop 1'!$L$6),"Initial Stage",IF(AND(B1727+1&gt;'Calculation Sheet Crop 1'!$K$7,B1727&lt;='Calculation Sheet Crop 1'!$L$7),"Crop Development Phase",IF(AND(B1727+1&gt;'Calculation Sheet Crop 1'!$K$8,B1727&lt;'Calculation Sheet Crop 1'!$L$8+1),"Mid Season",IF(AND(B1727+1&gt;'Calculation Sheet Crop 1'!$K$9,B1727-1&lt;'Calculation Sheet Crop 1'!$L$9),"Late Season Stage",""))))</f>
        <v/>
      </c>
      <c r="D1727">
        <f>IF(MONTH(B1727)=1,'General Calculation'!$E$22,IF(MONTH(B1727)=2,'General Calculation'!$F$22,IF(MONTH(B1727)=3,'General Calculation'!$G$22,IF(MONTH(B1727)=4,'General Calculation'!$H$22,IF(MONTH(B1727)=5,'General Calculation'!$I$22,IF(MONTH(B1727)=6,'General Calculation'!$J$22,IF(MONTH(B1727)=7,'General Calculation'!$K$22,IF(MONTH(B1727)=8,'General Calculation'!$L$22,IF(MONTH(B1727)=9,'General Calculation'!$M$22,IF(MONTH(B1727)=10,'General Calculation'!$N$22,IF(MONTH(B1727)=11,'General Calculation'!$O$22,IF(MONTH(B1727)=12,'General Calculation'!$P$22,""))))))))))))</f>
        <v>5.3311999999999999</v>
      </c>
      <c r="E1727" t="str">
        <f>IF(C1727="Initial Stage",'Calculation Sheet Crop 1'!$M$6,IF(C1727="Crop Development Phase",'Calculation Sheet Crop 1'!$M$7,IF(C1727="Mid Season",'Calculation Sheet Crop 1'!$M$8,IF(C1727="Late Season Stage",'Calculation Sheet Crop 1'!$M$9,""))))</f>
        <v/>
      </c>
      <c r="F1727">
        <f t="shared" si="339"/>
        <v>0</v>
      </c>
      <c r="P1727">
        <f t="shared" si="340"/>
        <v>0</v>
      </c>
      <c r="Q1727">
        <f t="shared" si="341"/>
        <v>0</v>
      </c>
      <c r="R1727">
        <f t="shared" si="342"/>
        <v>0</v>
      </c>
      <c r="S1727">
        <f t="shared" si="343"/>
        <v>0</v>
      </c>
      <c r="T1727">
        <f t="shared" si="344"/>
        <v>0</v>
      </c>
      <c r="U1727">
        <f t="shared" si="345"/>
        <v>0</v>
      </c>
      <c r="V1727">
        <f t="shared" si="346"/>
        <v>0</v>
      </c>
      <c r="W1727">
        <f t="shared" si="347"/>
        <v>0</v>
      </c>
      <c r="X1727">
        <f t="shared" si="348"/>
        <v>0</v>
      </c>
      <c r="Y1727">
        <f t="shared" si="349"/>
        <v>0</v>
      </c>
      <c r="Z1727">
        <f t="shared" si="350"/>
        <v>0</v>
      </c>
      <c r="AA1727">
        <f t="shared" si="351"/>
        <v>0</v>
      </c>
    </row>
    <row r="1728" spans="2:27">
      <c r="B1728" s="3">
        <v>44457</v>
      </c>
      <c r="C1728" t="str">
        <f>IF(AND(B1728&gt;='Calculation Sheet Crop 1'!$K$6,B1728&lt;='Calculation Sheet Crop 1'!$L$6),"Initial Stage",IF(AND(B1728+1&gt;'Calculation Sheet Crop 1'!$K$7,B1728&lt;='Calculation Sheet Crop 1'!$L$7),"Crop Development Phase",IF(AND(B1728+1&gt;'Calculation Sheet Crop 1'!$K$8,B1728&lt;'Calculation Sheet Crop 1'!$L$8+1),"Mid Season",IF(AND(B1728+1&gt;'Calculation Sheet Crop 1'!$K$9,B1728-1&lt;'Calculation Sheet Crop 1'!$L$9),"Late Season Stage",""))))</f>
        <v/>
      </c>
      <c r="D1728">
        <f>IF(MONTH(B1728)=1,'General Calculation'!$E$22,IF(MONTH(B1728)=2,'General Calculation'!$F$22,IF(MONTH(B1728)=3,'General Calculation'!$G$22,IF(MONTH(B1728)=4,'General Calculation'!$H$22,IF(MONTH(B1728)=5,'General Calculation'!$I$22,IF(MONTH(B1728)=6,'General Calculation'!$J$22,IF(MONTH(B1728)=7,'General Calculation'!$K$22,IF(MONTH(B1728)=8,'General Calculation'!$L$22,IF(MONTH(B1728)=9,'General Calculation'!$M$22,IF(MONTH(B1728)=10,'General Calculation'!$N$22,IF(MONTH(B1728)=11,'General Calculation'!$O$22,IF(MONTH(B1728)=12,'General Calculation'!$P$22,""))))))))))))</f>
        <v>5.3311999999999999</v>
      </c>
      <c r="E1728" t="str">
        <f>IF(C1728="Initial Stage",'Calculation Sheet Crop 1'!$M$6,IF(C1728="Crop Development Phase",'Calculation Sheet Crop 1'!$M$7,IF(C1728="Mid Season",'Calculation Sheet Crop 1'!$M$8,IF(C1728="Late Season Stage",'Calculation Sheet Crop 1'!$M$9,""))))</f>
        <v/>
      </c>
      <c r="F1728">
        <f t="shared" si="339"/>
        <v>0</v>
      </c>
      <c r="P1728">
        <f t="shared" si="340"/>
        <v>0</v>
      </c>
      <c r="Q1728">
        <f t="shared" si="341"/>
        <v>0</v>
      </c>
      <c r="R1728">
        <f t="shared" si="342"/>
        <v>0</v>
      </c>
      <c r="S1728">
        <f t="shared" si="343"/>
        <v>0</v>
      </c>
      <c r="T1728">
        <f t="shared" si="344"/>
        <v>0</v>
      </c>
      <c r="U1728">
        <f t="shared" si="345"/>
        <v>0</v>
      </c>
      <c r="V1728">
        <f t="shared" si="346"/>
        <v>0</v>
      </c>
      <c r="W1728">
        <f t="shared" si="347"/>
        <v>0</v>
      </c>
      <c r="X1728">
        <f t="shared" si="348"/>
        <v>0</v>
      </c>
      <c r="Y1728">
        <f t="shared" si="349"/>
        <v>0</v>
      </c>
      <c r="Z1728">
        <f t="shared" si="350"/>
        <v>0</v>
      </c>
      <c r="AA1728">
        <f t="shared" si="351"/>
        <v>0</v>
      </c>
    </row>
    <row r="1729" spans="2:27">
      <c r="B1729" s="3">
        <v>44458</v>
      </c>
      <c r="C1729" t="str">
        <f>IF(AND(B1729&gt;='Calculation Sheet Crop 1'!$K$6,B1729&lt;='Calculation Sheet Crop 1'!$L$6),"Initial Stage",IF(AND(B1729+1&gt;'Calculation Sheet Crop 1'!$K$7,B1729&lt;='Calculation Sheet Crop 1'!$L$7),"Crop Development Phase",IF(AND(B1729+1&gt;'Calculation Sheet Crop 1'!$K$8,B1729&lt;'Calculation Sheet Crop 1'!$L$8+1),"Mid Season",IF(AND(B1729+1&gt;'Calculation Sheet Crop 1'!$K$9,B1729-1&lt;'Calculation Sheet Crop 1'!$L$9),"Late Season Stage",""))))</f>
        <v/>
      </c>
      <c r="D1729">
        <f>IF(MONTH(B1729)=1,'General Calculation'!$E$22,IF(MONTH(B1729)=2,'General Calculation'!$F$22,IF(MONTH(B1729)=3,'General Calculation'!$G$22,IF(MONTH(B1729)=4,'General Calculation'!$H$22,IF(MONTH(B1729)=5,'General Calculation'!$I$22,IF(MONTH(B1729)=6,'General Calculation'!$J$22,IF(MONTH(B1729)=7,'General Calculation'!$K$22,IF(MONTH(B1729)=8,'General Calculation'!$L$22,IF(MONTH(B1729)=9,'General Calculation'!$M$22,IF(MONTH(B1729)=10,'General Calculation'!$N$22,IF(MONTH(B1729)=11,'General Calculation'!$O$22,IF(MONTH(B1729)=12,'General Calculation'!$P$22,""))))))))))))</f>
        <v>5.3311999999999999</v>
      </c>
      <c r="E1729" t="str">
        <f>IF(C1729="Initial Stage",'Calculation Sheet Crop 1'!$M$6,IF(C1729="Crop Development Phase",'Calculation Sheet Crop 1'!$M$7,IF(C1729="Mid Season",'Calculation Sheet Crop 1'!$M$8,IF(C1729="Late Season Stage",'Calculation Sheet Crop 1'!$M$9,""))))</f>
        <v/>
      </c>
      <c r="F1729">
        <f t="shared" si="339"/>
        <v>0</v>
      </c>
      <c r="P1729">
        <f t="shared" si="340"/>
        <v>0</v>
      </c>
      <c r="Q1729">
        <f t="shared" si="341"/>
        <v>0</v>
      </c>
      <c r="R1729">
        <f t="shared" si="342"/>
        <v>0</v>
      </c>
      <c r="S1729">
        <f t="shared" si="343"/>
        <v>0</v>
      </c>
      <c r="T1729">
        <f t="shared" si="344"/>
        <v>0</v>
      </c>
      <c r="U1729">
        <f t="shared" si="345"/>
        <v>0</v>
      </c>
      <c r="V1729">
        <f t="shared" si="346"/>
        <v>0</v>
      </c>
      <c r="W1729">
        <f t="shared" si="347"/>
        <v>0</v>
      </c>
      <c r="X1729">
        <f t="shared" si="348"/>
        <v>0</v>
      </c>
      <c r="Y1729">
        <f t="shared" si="349"/>
        <v>0</v>
      </c>
      <c r="Z1729">
        <f t="shared" si="350"/>
        <v>0</v>
      </c>
      <c r="AA1729">
        <f t="shared" si="351"/>
        <v>0</v>
      </c>
    </row>
    <row r="1730" spans="2:27">
      <c r="B1730" s="3">
        <v>44459</v>
      </c>
      <c r="C1730" t="str">
        <f>IF(AND(B1730&gt;='Calculation Sheet Crop 1'!$K$6,B1730&lt;='Calculation Sheet Crop 1'!$L$6),"Initial Stage",IF(AND(B1730+1&gt;'Calculation Sheet Crop 1'!$K$7,B1730&lt;='Calculation Sheet Crop 1'!$L$7),"Crop Development Phase",IF(AND(B1730+1&gt;'Calculation Sheet Crop 1'!$K$8,B1730&lt;'Calculation Sheet Crop 1'!$L$8+1),"Mid Season",IF(AND(B1730+1&gt;'Calculation Sheet Crop 1'!$K$9,B1730-1&lt;'Calculation Sheet Crop 1'!$L$9),"Late Season Stage",""))))</f>
        <v/>
      </c>
      <c r="D1730">
        <f>IF(MONTH(B1730)=1,'General Calculation'!$E$22,IF(MONTH(B1730)=2,'General Calculation'!$F$22,IF(MONTH(B1730)=3,'General Calculation'!$G$22,IF(MONTH(B1730)=4,'General Calculation'!$H$22,IF(MONTH(B1730)=5,'General Calculation'!$I$22,IF(MONTH(B1730)=6,'General Calculation'!$J$22,IF(MONTH(B1730)=7,'General Calculation'!$K$22,IF(MONTH(B1730)=8,'General Calculation'!$L$22,IF(MONTH(B1730)=9,'General Calculation'!$M$22,IF(MONTH(B1730)=10,'General Calculation'!$N$22,IF(MONTH(B1730)=11,'General Calculation'!$O$22,IF(MONTH(B1730)=12,'General Calculation'!$P$22,""))))))))))))</f>
        <v>5.3311999999999999</v>
      </c>
      <c r="E1730" t="str">
        <f>IF(C1730="Initial Stage",'Calculation Sheet Crop 1'!$M$6,IF(C1730="Crop Development Phase",'Calculation Sheet Crop 1'!$M$7,IF(C1730="Mid Season",'Calculation Sheet Crop 1'!$M$8,IF(C1730="Late Season Stage",'Calculation Sheet Crop 1'!$M$9,""))))</f>
        <v/>
      </c>
      <c r="F1730">
        <f t="shared" si="339"/>
        <v>0</v>
      </c>
      <c r="P1730">
        <f t="shared" si="340"/>
        <v>0</v>
      </c>
      <c r="Q1730">
        <f t="shared" si="341"/>
        <v>0</v>
      </c>
      <c r="R1730">
        <f t="shared" si="342"/>
        <v>0</v>
      </c>
      <c r="S1730">
        <f t="shared" si="343"/>
        <v>0</v>
      </c>
      <c r="T1730">
        <f t="shared" si="344"/>
        <v>0</v>
      </c>
      <c r="U1730">
        <f t="shared" si="345"/>
        <v>0</v>
      </c>
      <c r="V1730">
        <f t="shared" si="346"/>
        <v>0</v>
      </c>
      <c r="W1730">
        <f t="shared" si="347"/>
        <v>0</v>
      </c>
      <c r="X1730">
        <f t="shared" si="348"/>
        <v>0</v>
      </c>
      <c r="Y1730">
        <f t="shared" si="349"/>
        <v>0</v>
      </c>
      <c r="Z1730">
        <f t="shared" si="350"/>
        <v>0</v>
      </c>
      <c r="AA1730">
        <f t="shared" si="351"/>
        <v>0</v>
      </c>
    </row>
    <row r="1731" spans="2:27">
      <c r="B1731" s="3">
        <v>44460</v>
      </c>
      <c r="C1731" t="str">
        <f>IF(AND(B1731&gt;='Calculation Sheet Crop 1'!$K$6,B1731&lt;='Calculation Sheet Crop 1'!$L$6),"Initial Stage",IF(AND(B1731+1&gt;'Calculation Sheet Crop 1'!$K$7,B1731&lt;='Calculation Sheet Crop 1'!$L$7),"Crop Development Phase",IF(AND(B1731+1&gt;'Calculation Sheet Crop 1'!$K$8,B1731&lt;'Calculation Sheet Crop 1'!$L$8+1),"Mid Season",IF(AND(B1731+1&gt;'Calculation Sheet Crop 1'!$K$9,B1731-1&lt;'Calculation Sheet Crop 1'!$L$9),"Late Season Stage",""))))</f>
        <v/>
      </c>
      <c r="D1731">
        <f>IF(MONTH(B1731)=1,'General Calculation'!$E$22,IF(MONTH(B1731)=2,'General Calculation'!$F$22,IF(MONTH(B1731)=3,'General Calculation'!$G$22,IF(MONTH(B1731)=4,'General Calculation'!$H$22,IF(MONTH(B1731)=5,'General Calculation'!$I$22,IF(MONTH(B1731)=6,'General Calculation'!$J$22,IF(MONTH(B1731)=7,'General Calculation'!$K$22,IF(MONTH(B1731)=8,'General Calculation'!$L$22,IF(MONTH(B1731)=9,'General Calculation'!$M$22,IF(MONTH(B1731)=10,'General Calculation'!$N$22,IF(MONTH(B1731)=11,'General Calculation'!$O$22,IF(MONTH(B1731)=12,'General Calculation'!$P$22,""))))))))))))</f>
        <v>5.3311999999999999</v>
      </c>
      <c r="E1731" t="str">
        <f>IF(C1731="Initial Stage",'Calculation Sheet Crop 1'!$M$6,IF(C1731="Crop Development Phase",'Calculation Sheet Crop 1'!$M$7,IF(C1731="Mid Season",'Calculation Sheet Crop 1'!$M$8,IF(C1731="Late Season Stage",'Calculation Sheet Crop 1'!$M$9,""))))</f>
        <v/>
      </c>
      <c r="F1731">
        <f t="shared" si="339"/>
        <v>0</v>
      </c>
      <c r="P1731">
        <f t="shared" si="340"/>
        <v>0</v>
      </c>
      <c r="Q1731">
        <f t="shared" si="341"/>
        <v>0</v>
      </c>
      <c r="R1731">
        <f t="shared" si="342"/>
        <v>0</v>
      </c>
      <c r="S1731">
        <f t="shared" si="343"/>
        <v>0</v>
      </c>
      <c r="T1731">
        <f t="shared" si="344"/>
        <v>0</v>
      </c>
      <c r="U1731">
        <f t="shared" si="345"/>
        <v>0</v>
      </c>
      <c r="V1731">
        <f t="shared" si="346"/>
        <v>0</v>
      </c>
      <c r="W1731">
        <f t="shared" si="347"/>
        <v>0</v>
      </c>
      <c r="X1731">
        <f t="shared" si="348"/>
        <v>0</v>
      </c>
      <c r="Y1731">
        <f t="shared" si="349"/>
        <v>0</v>
      </c>
      <c r="Z1731">
        <f t="shared" si="350"/>
        <v>0</v>
      </c>
      <c r="AA1731">
        <f t="shared" si="351"/>
        <v>0</v>
      </c>
    </row>
    <row r="1732" spans="2:27">
      <c r="B1732" s="3">
        <v>44461</v>
      </c>
      <c r="C1732" t="str">
        <f>IF(AND(B1732&gt;='Calculation Sheet Crop 1'!$K$6,B1732&lt;='Calculation Sheet Crop 1'!$L$6),"Initial Stage",IF(AND(B1732+1&gt;'Calculation Sheet Crop 1'!$K$7,B1732&lt;='Calculation Sheet Crop 1'!$L$7),"Crop Development Phase",IF(AND(B1732+1&gt;'Calculation Sheet Crop 1'!$K$8,B1732&lt;'Calculation Sheet Crop 1'!$L$8+1),"Mid Season",IF(AND(B1732+1&gt;'Calculation Sheet Crop 1'!$K$9,B1732-1&lt;'Calculation Sheet Crop 1'!$L$9),"Late Season Stage",""))))</f>
        <v/>
      </c>
      <c r="D1732">
        <f>IF(MONTH(B1732)=1,'General Calculation'!$E$22,IF(MONTH(B1732)=2,'General Calculation'!$F$22,IF(MONTH(B1732)=3,'General Calculation'!$G$22,IF(MONTH(B1732)=4,'General Calculation'!$H$22,IF(MONTH(B1732)=5,'General Calculation'!$I$22,IF(MONTH(B1732)=6,'General Calculation'!$J$22,IF(MONTH(B1732)=7,'General Calculation'!$K$22,IF(MONTH(B1732)=8,'General Calculation'!$L$22,IF(MONTH(B1732)=9,'General Calculation'!$M$22,IF(MONTH(B1732)=10,'General Calculation'!$N$22,IF(MONTH(B1732)=11,'General Calculation'!$O$22,IF(MONTH(B1732)=12,'General Calculation'!$P$22,""))))))))))))</f>
        <v>5.3311999999999999</v>
      </c>
      <c r="E1732" t="str">
        <f>IF(C1732="Initial Stage",'Calculation Sheet Crop 1'!$M$6,IF(C1732="Crop Development Phase",'Calculation Sheet Crop 1'!$M$7,IF(C1732="Mid Season",'Calculation Sheet Crop 1'!$M$8,IF(C1732="Late Season Stage",'Calculation Sheet Crop 1'!$M$9,""))))</f>
        <v/>
      </c>
      <c r="F1732">
        <f t="shared" si="339"/>
        <v>0</v>
      </c>
      <c r="P1732">
        <f t="shared" si="340"/>
        <v>0</v>
      </c>
      <c r="Q1732">
        <f t="shared" si="341"/>
        <v>0</v>
      </c>
      <c r="R1732">
        <f t="shared" si="342"/>
        <v>0</v>
      </c>
      <c r="S1732">
        <f t="shared" si="343"/>
        <v>0</v>
      </c>
      <c r="T1732">
        <f t="shared" si="344"/>
        <v>0</v>
      </c>
      <c r="U1732">
        <f t="shared" si="345"/>
        <v>0</v>
      </c>
      <c r="V1732">
        <f t="shared" si="346"/>
        <v>0</v>
      </c>
      <c r="W1732">
        <f t="shared" si="347"/>
        <v>0</v>
      </c>
      <c r="X1732">
        <f t="shared" si="348"/>
        <v>0</v>
      </c>
      <c r="Y1732">
        <f t="shared" si="349"/>
        <v>0</v>
      </c>
      <c r="Z1732">
        <f t="shared" si="350"/>
        <v>0</v>
      </c>
      <c r="AA1732">
        <f t="shared" si="351"/>
        <v>0</v>
      </c>
    </row>
    <row r="1733" spans="2:27">
      <c r="B1733" s="3">
        <v>44462</v>
      </c>
      <c r="C1733" t="str">
        <f>IF(AND(B1733&gt;='Calculation Sheet Crop 1'!$K$6,B1733&lt;='Calculation Sheet Crop 1'!$L$6),"Initial Stage",IF(AND(B1733+1&gt;'Calculation Sheet Crop 1'!$K$7,B1733&lt;='Calculation Sheet Crop 1'!$L$7),"Crop Development Phase",IF(AND(B1733+1&gt;'Calculation Sheet Crop 1'!$K$8,B1733&lt;'Calculation Sheet Crop 1'!$L$8+1),"Mid Season",IF(AND(B1733+1&gt;'Calculation Sheet Crop 1'!$K$9,B1733-1&lt;'Calculation Sheet Crop 1'!$L$9),"Late Season Stage",""))))</f>
        <v/>
      </c>
      <c r="D1733">
        <f>IF(MONTH(B1733)=1,'General Calculation'!$E$22,IF(MONTH(B1733)=2,'General Calculation'!$F$22,IF(MONTH(B1733)=3,'General Calculation'!$G$22,IF(MONTH(B1733)=4,'General Calculation'!$H$22,IF(MONTH(B1733)=5,'General Calculation'!$I$22,IF(MONTH(B1733)=6,'General Calculation'!$J$22,IF(MONTH(B1733)=7,'General Calculation'!$K$22,IF(MONTH(B1733)=8,'General Calculation'!$L$22,IF(MONTH(B1733)=9,'General Calculation'!$M$22,IF(MONTH(B1733)=10,'General Calculation'!$N$22,IF(MONTH(B1733)=11,'General Calculation'!$O$22,IF(MONTH(B1733)=12,'General Calculation'!$P$22,""))))))))))))</f>
        <v>5.3311999999999999</v>
      </c>
      <c r="E1733" t="str">
        <f>IF(C1733="Initial Stage",'Calculation Sheet Crop 1'!$M$6,IF(C1733="Crop Development Phase",'Calculation Sheet Crop 1'!$M$7,IF(C1733="Mid Season",'Calculation Sheet Crop 1'!$M$8,IF(C1733="Late Season Stage",'Calculation Sheet Crop 1'!$M$9,""))))</f>
        <v/>
      </c>
      <c r="F1733">
        <f t="shared" si="339"/>
        <v>0</v>
      </c>
      <c r="P1733">
        <f t="shared" si="340"/>
        <v>0</v>
      </c>
      <c r="Q1733">
        <f t="shared" si="341"/>
        <v>0</v>
      </c>
      <c r="R1733">
        <f t="shared" si="342"/>
        <v>0</v>
      </c>
      <c r="S1733">
        <f t="shared" si="343"/>
        <v>0</v>
      </c>
      <c r="T1733">
        <f t="shared" si="344"/>
        <v>0</v>
      </c>
      <c r="U1733">
        <f t="shared" si="345"/>
        <v>0</v>
      </c>
      <c r="V1733">
        <f t="shared" si="346"/>
        <v>0</v>
      </c>
      <c r="W1733">
        <f t="shared" si="347"/>
        <v>0</v>
      </c>
      <c r="X1733">
        <f t="shared" si="348"/>
        <v>0</v>
      </c>
      <c r="Y1733">
        <f t="shared" si="349"/>
        <v>0</v>
      </c>
      <c r="Z1733">
        <f t="shared" si="350"/>
        <v>0</v>
      </c>
      <c r="AA1733">
        <f t="shared" si="351"/>
        <v>0</v>
      </c>
    </row>
    <row r="1734" spans="2:27">
      <c r="B1734" s="3">
        <v>44463</v>
      </c>
      <c r="C1734" t="str">
        <f>IF(AND(B1734&gt;='Calculation Sheet Crop 1'!$K$6,B1734&lt;='Calculation Sheet Crop 1'!$L$6),"Initial Stage",IF(AND(B1734+1&gt;'Calculation Sheet Crop 1'!$K$7,B1734&lt;='Calculation Sheet Crop 1'!$L$7),"Crop Development Phase",IF(AND(B1734+1&gt;'Calculation Sheet Crop 1'!$K$8,B1734&lt;'Calculation Sheet Crop 1'!$L$8+1),"Mid Season",IF(AND(B1734+1&gt;'Calculation Sheet Crop 1'!$K$9,B1734-1&lt;'Calculation Sheet Crop 1'!$L$9),"Late Season Stage",""))))</f>
        <v/>
      </c>
      <c r="D1734">
        <f>IF(MONTH(B1734)=1,'General Calculation'!$E$22,IF(MONTH(B1734)=2,'General Calculation'!$F$22,IF(MONTH(B1734)=3,'General Calculation'!$G$22,IF(MONTH(B1734)=4,'General Calculation'!$H$22,IF(MONTH(B1734)=5,'General Calculation'!$I$22,IF(MONTH(B1734)=6,'General Calculation'!$J$22,IF(MONTH(B1734)=7,'General Calculation'!$K$22,IF(MONTH(B1734)=8,'General Calculation'!$L$22,IF(MONTH(B1734)=9,'General Calculation'!$M$22,IF(MONTH(B1734)=10,'General Calculation'!$N$22,IF(MONTH(B1734)=11,'General Calculation'!$O$22,IF(MONTH(B1734)=12,'General Calculation'!$P$22,""))))))))))))</f>
        <v>5.3311999999999999</v>
      </c>
      <c r="E1734" t="str">
        <f>IF(C1734="Initial Stage",'Calculation Sheet Crop 1'!$M$6,IF(C1734="Crop Development Phase",'Calculation Sheet Crop 1'!$M$7,IF(C1734="Mid Season",'Calculation Sheet Crop 1'!$M$8,IF(C1734="Late Season Stage",'Calculation Sheet Crop 1'!$M$9,""))))</f>
        <v/>
      </c>
      <c r="F1734">
        <f t="shared" si="339"/>
        <v>0</v>
      </c>
      <c r="P1734">
        <f t="shared" si="340"/>
        <v>0</v>
      </c>
      <c r="Q1734">
        <f t="shared" si="341"/>
        <v>0</v>
      </c>
      <c r="R1734">
        <f t="shared" si="342"/>
        <v>0</v>
      </c>
      <c r="S1734">
        <f t="shared" si="343"/>
        <v>0</v>
      </c>
      <c r="T1734">
        <f t="shared" si="344"/>
        <v>0</v>
      </c>
      <c r="U1734">
        <f t="shared" si="345"/>
        <v>0</v>
      </c>
      <c r="V1734">
        <f t="shared" si="346"/>
        <v>0</v>
      </c>
      <c r="W1734">
        <f t="shared" si="347"/>
        <v>0</v>
      </c>
      <c r="X1734">
        <f t="shared" si="348"/>
        <v>0</v>
      </c>
      <c r="Y1734">
        <f t="shared" si="349"/>
        <v>0</v>
      </c>
      <c r="Z1734">
        <f t="shared" si="350"/>
        <v>0</v>
      </c>
      <c r="AA1734">
        <f t="shared" si="351"/>
        <v>0</v>
      </c>
    </row>
    <row r="1735" spans="2:27">
      <c r="B1735" s="3">
        <v>44464</v>
      </c>
      <c r="C1735" t="str">
        <f>IF(AND(B1735&gt;='Calculation Sheet Crop 1'!$K$6,B1735&lt;='Calculation Sheet Crop 1'!$L$6),"Initial Stage",IF(AND(B1735+1&gt;'Calculation Sheet Crop 1'!$K$7,B1735&lt;='Calculation Sheet Crop 1'!$L$7),"Crop Development Phase",IF(AND(B1735+1&gt;'Calculation Sheet Crop 1'!$K$8,B1735&lt;'Calculation Sheet Crop 1'!$L$8+1),"Mid Season",IF(AND(B1735+1&gt;'Calculation Sheet Crop 1'!$K$9,B1735-1&lt;'Calculation Sheet Crop 1'!$L$9),"Late Season Stage",""))))</f>
        <v/>
      </c>
      <c r="D1735">
        <f>IF(MONTH(B1735)=1,'General Calculation'!$E$22,IF(MONTH(B1735)=2,'General Calculation'!$F$22,IF(MONTH(B1735)=3,'General Calculation'!$G$22,IF(MONTH(B1735)=4,'General Calculation'!$H$22,IF(MONTH(B1735)=5,'General Calculation'!$I$22,IF(MONTH(B1735)=6,'General Calculation'!$J$22,IF(MONTH(B1735)=7,'General Calculation'!$K$22,IF(MONTH(B1735)=8,'General Calculation'!$L$22,IF(MONTH(B1735)=9,'General Calculation'!$M$22,IF(MONTH(B1735)=10,'General Calculation'!$N$22,IF(MONTH(B1735)=11,'General Calculation'!$O$22,IF(MONTH(B1735)=12,'General Calculation'!$P$22,""))))))))))))</f>
        <v>5.3311999999999999</v>
      </c>
      <c r="E1735" t="str">
        <f>IF(C1735="Initial Stage",'Calculation Sheet Crop 1'!$M$6,IF(C1735="Crop Development Phase",'Calculation Sheet Crop 1'!$M$7,IF(C1735="Mid Season",'Calculation Sheet Crop 1'!$M$8,IF(C1735="Late Season Stage",'Calculation Sheet Crop 1'!$M$9,""))))</f>
        <v/>
      </c>
      <c r="F1735">
        <f t="shared" si="339"/>
        <v>0</v>
      </c>
      <c r="P1735">
        <f t="shared" si="340"/>
        <v>0</v>
      </c>
      <c r="Q1735">
        <f t="shared" si="341"/>
        <v>0</v>
      </c>
      <c r="R1735">
        <f t="shared" si="342"/>
        <v>0</v>
      </c>
      <c r="S1735">
        <f t="shared" si="343"/>
        <v>0</v>
      </c>
      <c r="T1735">
        <f t="shared" si="344"/>
        <v>0</v>
      </c>
      <c r="U1735">
        <f t="shared" si="345"/>
        <v>0</v>
      </c>
      <c r="V1735">
        <f t="shared" si="346"/>
        <v>0</v>
      </c>
      <c r="W1735">
        <f t="shared" si="347"/>
        <v>0</v>
      </c>
      <c r="X1735">
        <f t="shared" si="348"/>
        <v>0</v>
      </c>
      <c r="Y1735">
        <f t="shared" si="349"/>
        <v>0</v>
      </c>
      <c r="Z1735">
        <f t="shared" si="350"/>
        <v>0</v>
      </c>
      <c r="AA1735">
        <f t="shared" si="351"/>
        <v>0</v>
      </c>
    </row>
    <row r="1736" spans="2:27">
      <c r="B1736" s="3">
        <v>44465</v>
      </c>
      <c r="C1736" t="str">
        <f>IF(AND(B1736&gt;='Calculation Sheet Crop 1'!$K$6,B1736&lt;='Calculation Sheet Crop 1'!$L$6),"Initial Stage",IF(AND(B1736+1&gt;'Calculation Sheet Crop 1'!$K$7,B1736&lt;='Calculation Sheet Crop 1'!$L$7),"Crop Development Phase",IF(AND(B1736+1&gt;'Calculation Sheet Crop 1'!$K$8,B1736&lt;'Calculation Sheet Crop 1'!$L$8+1),"Mid Season",IF(AND(B1736+1&gt;'Calculation Sheet Crop 1'!$K$9,B1736-1&lt;'Calculation Sheet Crop 1'!$L$9),"Late Season Stage",""))))</f>
        <v/>
      </c>
      <c r="D1736">
        <f>IF(MONTH(B1736)=1,'General Calculation'!$E$22,IF(MONTH(B1736)=2,'General Calculation'!$F$22,IF(MONTH(B1736)=3,'General Calculation'!$G$22,IF(MONTH(B1736)=4,'General Calculation'!$H$22,IF(MONTH(B1736)=5,'General Calculation'!$I$22,IF(MONTH(B1736)=6,'General Calculation'!$J$22,IF(MONTH(B1736)=7,'General Calculation'!$K$22,IF(MONTH(B1736)=8,'General Calculation'!$L$22,IF(MONTH(B1736)=9,'General Calculation'!$M$22,IF(MONTH(B1736)=10,'General Calculation'!$N$22,IF(MONTH(B1736)=11,'General Calculation'!$O$22,IF(MONTH(B1736)=12,'General Calculation'!$P$22,""))))))))))))</f>
        <v>5.3311999999999999</v>
      </c>
      <c r="E1736" t="str">
        <f>IF(C1736="Initial Stage",'Calculation Sheet Crop 1'!$M$6,IF(C1736="Crop Development Phase",'Calculation Sheet Crop 1'!$M$7,IF(C1736="Mid Season",'Calculation Sheet Crop 1'!$M$8,IF(C1736="Late Season Stage",'Calculation Sheet Crop 1'!$M$9,""))))</f>
        <v/>
      </c>
      <c r="F1736">
        <f t="shared" ref="F1736:F1799" si="352">IFERROR((D1736*E1736),0)</f>
        <v>0</v>
      </c>
      <c r="P1736">
        <f t="shared" ref="P1736:P1799" si="353">IF(MONTH($B1736)=1,$F1736,0)</f>
        <v>0</v>
      </c>
      <c r="Q1736">
        <f t="shared" ref="Q1736:Q1799" si="354">IF(MONTH($B1736)=2,$F1736,0)</f>
        <v>0</v>
      </c>
      <c r="R1736">
        <f t="shared" ref="R1736:R1799" si="355">IF(MONTH($B1736)=3,$F1736,0)</f>
        <v>0</v>
      </c>
      <c r="S1736">
        <f t="shared" ref="S1736:S1799" si="356">IF(MONTH($B1736)=4,$F1736,0)</f>
        <v>0</v>
      </c>
      <c r="T1736">
        <f t="shared" ref="T1736:T1799" si="357">IF(MONTH($B1736)=5,$F1736,0)</f>
        <v>0</v>
      </c>
      <c r="U1736">
        <f t="shared" ref="U1736:U1799" si="358">IF(MONTH($B1736)=6,$F1736,0)</f>
        <v>0</v>
      </c>
      <c r="V1736">
        <f t="shared" ref="V1736:V1799" si="359">IF(MONTH($B1736)=7,$F1736,0)</f>
        <v>0</v>
      </c>
      <c r="W1736">
        <f t="shared" ref="W1736:W1799" si="360">IF(MONTH($B1736)=8,$F1736,0)</f>
        <v>0</v>
      </c>
      <c r="X1736">
        <f t="shared" ref="X1736:X1799" si="361">IF(MONTH($B1736)=9,$F1736,0)</f>
        <v>0</v>
      </c>
      <c r="Y1736">
        <f t="shared" ref="Y1736:Y1799" si="362">IF(MONTH($B1736)=10,$F1736,0)</f>
        <v>0</v>
      </c>
      <c r="Z1736">
        <f t="shared" ref="Z1736:Z1799" si="363">IF(MONTH($B1736)=11,$F1736,0)</f>
        <v>0</v>
      </c>
      <c r="AA1736">
        <f t="shared" ref="AA1736:AA1799" si="364">IF(MONTH($B1736)=12,$F1736,0)</f>
        <v>0</v>
      </c>
    </row>
    <row r="1737" spans="2:27">
      <c r="B1737" s="3">
        <v>44466</v>
      </c>
      <c r="C1737" t="str">
        <f>IF(AND(B1737&gt;='Calculation Sheet Crop 1'!$K$6,B1737&lt;='Calculation Sheet Crop 1'!$L$6),"Initial Stage",IF(AND(B1737+1&gt;'Calculation Sheet Crop 1'!$K$7,B1737&lt;='Calculation Sheet Crop 1'!$L$7),"Crop Development Phase",IF(AND(B1737+1&gt;'Calculation Sheet Crop 1'!$K$8,B1737&lt;'Calculation Sheet Crop 1'!$L$8+1),"Mid Season",IF(AND(B1737+1&gt;'Calculation Sheet Crop 1'!$K$9,B1737-1&lt;'Calculation Sheet Crop 1'!$L$9),"Late Season Stage",""))))</f>
        <v/>
      </c>
      <c r="D1737">
        <f>IF(MONTH(B1737)=1,'General Calculation'!$E$22,IF(MONTH(B1737)=2,'General Calculation'!$F$22,IF(MONTH(B1737)=3,'General Calculation'!$G$22,IF(MONTH(B1737)=4,'General Calculation'!$H$22,IF(MONTH(B1737)=5,'General Calculation'!$I$22,IF(MONTH(B1737)=6,'General Calculation'!$J$22,IF(MONTH(B1737)=7,'General Calculation'!$K$22,IF(MONTH(B1737)=8,'General Calculation'!$L$22,IF(MONTH(B1737)=9,'General Calculation'!$M$22,IF(MONTH(B1737)=10,'General Calculation'!$N$22,IF(MONTH(B1737)=11,'General Calculation'!$O$22,IF(MONTH(B1737)=12,'General Calculation'!$P$22,""))))))))))))</f>
        <v>5.3311999999999999</v>
      </c>
      <c r="E1737" t="str">
        <f>IF(C1737="Initial Stage",'Calculation Sheet Crop 1'!$M$6,IF(C1737="Crop Development Phase",'Calculation Sheet Crop 1'!$M$7,IF(C1737="Mid Season",'Calculation Sheet Crop 1'!$M$8,IF(C1737="Late Season Stage",'Calculation Sheet Crop 1'!$M$9,""))))</f>
        <v/>
      </c>
      <c r="F1737">
        <f t="shared" si="352"/>
        <v>0</v>
      </c>
      <c r="P1737">
        <f t="shared" si="353"/>
        <v>0</v>
      </c>
      <c r="Q1737">
        <f t="shared" si="354"/>
        <v>0</v>
      </c>
      <c r="R1737">
        <f t="shared" si="355"/>
        <v>0</v>
      </c>
      <c r="S1737">
        <f t="shared" si="356"/>
        <v>0</v>
      </c>
      <c r="T1737">
        <f t="shared" si="357"/>
        <v>0</v>
      </c>
      <c r="U1737">
        <f t="shared" si="358"/>
        <v>0</v>
      </c>
      <c r="V1737">
        <f t="shared" si="359"/>
        <v>0</v>
      </c>
      <c r="W1737">
        <f t="shared" si="360"/>
        <v>0</v>
      </c>
      <c r="X1737">
        <f t="shared" si="361"/>
        <v>0</v>
      </c>
      <c r="Y1737">
        <f t="shared" si="362"/>
        <v>0</v>
      </c>
      <c r="Z1737">
        <f t="shared" si="363"/>
        <v>0</v>
      </c>
      <c r="AA1737">
        <f t="shared" si="364"/>
        <v>0</v>
      </c>
    </row>
    <row r="1738" spans="2:27">
      <c r="B1738" s="3">
        <v>44467</v>
      </c>
      <c r="C1738" t="str">
        <f>IF(AND(B1738&gt;='Calculation Sheet Crop 1'!$K$6,B1738&lt;='Calculation Sheet Crop 1'!$L$6),"Initial Stage",IF(AND(B1738+1&gt;'Calculation Sheet Crop 1'!$K$7,B1738&lt;='Calculation Sheet Crop 1'!$L$7),"Crop Development Phase",IF(AND(B1738+1&gt;'Calculation Sheet Crop 1'!$K$8,B1738&lt;'Calculation Sheet Crop 1'!$L$8+1),"Mid Season",IF(AND(B1738+1&gt;'Calculation Sheet Crop 1'!$K$9,B1738-1&lt;'Calculation Sheet Crop 1'!$L$9),"Late Season Stage",""))))</f>
        <v/>
      </c>
      <c r="D1738">
        <f>IF(MONTH(B1738)=1,'General Calculation'!$E$22,IF(MONTH(B1738)=2,'General Calculation'!$F$22,IF(MONTH(B1738)=3,'General Calculation'!$G$22,IF(MONTH(B1738)=4,'General Calculation'!$H$22,IF(MONTH(B1738)=5,'General Calculation'!$I$22,IF(MONTH(B1738)=6,'General Calculation'!$J$22,IF(MONTH(B1738)=7,'General Calculation'!$K$22,IF(MONTH(B1738)=8,'General Calculation'!$L$22,IF(MONTH(B1738)=9,'General Calculation'!$M$22,IF(MONTH(B1738)=10,'General Calculation'!$N$22,IF(MONTH(B1738)=11,'General Calculation'!$O$22,IF(MONTH(B1738)=12,'General Calculation'!$P$22,""))))))))))))</f>
        <v>5.3311999999999999</v>
      </c>
      <c r="E1738" t="str">
        <f>IF(C1738="Initial Stage",'Calculation Sheet Crop 1'!$M$6,IF(C1738="Crop Development Phase",'Calculation Sheet Crop 1'!$M$7,IF(C1738="Mid Season",'Calculation Sheet Crop 1'!$M$8,IF(C1738="Late Season Stage",'Calculation Sheet Crop 1'!$M$9,""))))</f>
        <v/>
      </c>
      <c r="F1738">
        <f t="shared" si="352"/>
        <v>0</v>
      </c>
      <c r="P1738">
        <f t="shared" si="353"/>
        <v>0</v>
      </c>
      <c r="Q1738">
        <f t="shared" si="354"/>
        <v>0</v>
      </c>
      <c r="R1738">
        <f t="shared" si="355"/>
        <v>0</v>
      </c>
      <c r="S1738">
        <f t="shared" si="356"/>
        <v>0</v>
      </c>
      <c r="T1738">
        <f t="shared" si="357"/>
        <v>0</v>
      </c>
      <c r="U1738">
        <f t="shared" si="358"/>
        <v>0</v>
      </c>
      <c r="V1738">
        <f t="shared" si="359"/>
        <v>0</v>
      </c>
      <c r="W1738">
        <f t="shared" si="360"/>
        <v>0</v>
      </c>
      <c r="X1738">
        <f t="shared" si="361"/>
        <v>0</v>
      </c>
      <c r="Y1738">
        <f t="shared" si="362"/>
        <v>0</v>
      </c>
      <c r="Z1738">
        <f t="shared" si="363"/>
        <v>0</v>
      </c>
      <c r="AA1738">
        <f t="shared" si="364"/>
        <v>0</v>
      </c>
    </row>
    <row r="1739" spans="2:27">
      <c r="B1739" s="3">
        <v>44468</v>
      </c>
      <c r="C1739" t="str">
        <f>IF(AND(B1739&gt;='Calculation Sheet Crop 1'!$K$6,B1739&lt;='Calculation Sheet Crop 1'!$L$6),"Initial Stage",IF(AND(B1739+1&gt;'Calculation Sheet Crop 1'!$K$7,B1739&lt;='Calculation Sheet Crop 1'!$L$7),"Crop Development Phase",IF(AND(B1739+1&gt;'Calculation Sheet Crop 1'!$K$8,B1739&lt;'Calculation Sheet Crop 1'!$L$8+1),"Mid Season",IF(AND(B1739+1&gt;'Calculation Sheet Crop 1'!$K$9,B1739-1&lt;'Calculation Sheet Crop 1'!$L$9),"Late Season Stage",""))))</f>
        <v/>
      </c>
      <c r="D1739">
        <f>IF(MONTH(B1739)=1,'General Calculation'!$E$22,IF(MONTH(B1739)=2,'General Calculation'!$F$22,IF(MONTH(B1739)=3,'General Calculation'!$G$22,IF(MONTH(B1739)=4,'General Calculation'!$H$22,IF(MONTH(B1739)=5,'General Calculation'!$I$22,IF(MONTH(B1739)=6,'General Calculation'!$J$22,IF(MONTH(B1739)=7,'General Calculation'!$K$22,IF(MONTH(B1739)=8,'General Calculation'!$L$22,IF(MONTH(B1739)=9,'General Calculation'!$M$22,IF(MONTH(B1739)=10,'General Calculation'!$N$22,IF(MONTH(B1739)=11,'General Calculation'!$O$22,IF(MONTH(B1739)=12,'General Calculation'!$P$22,""))))))))))))</f>
        <v>5.3311999999999999</v>
      </c>
      <c r="E1739" t="str">
        <f>IF(C1739="Initial Stage",'Calculation Sheet Crop 1'!$M$6,IF(C1739="Crop Development Phase",'Calculation Sheet Crop 1'!$M$7,IF(C1739="Mid Season",'Calculation Sheet Crop 1'!$M$8,IF(C1739="Late Season Stage",'Calculation Sheet Crop 1'!$M$9,""))))</f>
        <v/>
      </c>
      <c r="F1739">
        <f t="shared" si="352"/>
        <v>0</v>
      </c>
      <c r="P1739">
        <f t="shared" si="353"/>
        <v>0</v>
      </c>
      <c r="Q1739">
        <f t="shared" si="354"/>
        <v>0</v>
      </c>
      <c r="R1739">
        <f t="shared" si="355"/>
        <v>0</v>
      </c>
      <c r="S1739">
        <f t="shared" si="356"/>
        <v>0</v>
      </c>
      <c r="T1739">
        <f t="shared" si="357"/>
        <v>0</v>
      </c>
      <c r="U1739">
        <f t="shared" si="358"/>
        <v>0</v>
      </c>
      <c r="V1739">
        <f t="shared" si="359"/>
        <v>0</v>
      </c>
      <c r="W1739">
        <f t="shared" si="360"/>
        <v>0</v>
      </c>
      <c r="X1739">
        <f t="shared" si="361"/>
        <v>0</v>
      </c>
      <c r="Y1739">
        <f t="shared" si="362"/>
        <v>0</v>
      </c>
      <c r="Z1739">
        <f t="shared" si="363"/>
        <v>0</v>
      </c>
      <c r="AA1739">
        <f t="shared" si="364"/>
        <v>0</v>
      </c>
    </row>
    <row r="1740" spans="2:27">
      <c r="B1740" s="3">
        <v>44469</v>
      </c>
      <c r="C1740" t="str">
        <f>IF(AND(B1740&gt;='Calculation Sheet Crop 1'!$K$6,B1740&lt;='Calculation Sheet Crop 1'!$L$6),"Initial Stage",IF(AND(B1740+1&gt;'Calculation Sheet Crop 1'!$K$7,B1740&lt;='Calculation Sheet Crop 1'!$L$7),"Crop Development Phase",IF(AND(B1740+1&gt;'Calculation Sheet Crop 1'!$K$8,B1740&lt;'Calculation Sheet Crop 1'!$L$8+1),"Mid Season",IF(AND(B1740+1&gt;'Calculation Sheet Crop 1'!$K$9,B1740-1&lt;'Calculation Sheet Crop 1'!$L$9),"Late Season Stage",""))))</f>
        <v/>
      </c>
      <c r="D1740">
        <f>IF(MONTH(B1740)=1,'General Calculation'!$E$22,IF(MONTH(B1740)=2,'General Calculation'!$F$22,IF(MONTH(B1740)=3,'General Calculation'!$G$22,IF(MONTH(B1740)=4,'General Calculation'!$H$22,IF(MONTH(B1740)=5,'General Calculation'!$I$22,IF(MONTH(B1740)=6,'General Calculation'!$J$22,IF(MONTH(B1740)=7,'General Calculation'!$K$22,IF(MONTH(B1740)=8,'General Calculation'!$L$22,IF(MONTH(B1740)=9,'General Calculation'!$M$22,IF(MONTH(B1740)=10,'General Calculation'!$N$22,IF(MONTH(B1740)=11,'General Calculation'!$O$22,IF(MONTH(B1740)=12,'General Calculation'!$P$22,""))))))))))))</f>
        <v>5.3311999999999999</v>
      </c>
      <c r="E1740" t="str">
        <f>IF(C1740="Initial Stage",'Calculation Sheet Crop 1'!$M$6,IF(C1740="Crop Development Phase",'Calculation Sheet Crop 1'!$M$7,IF(C1740="Mid Season",'Calculation Sheet Crop 1'!$M$8,IF(C1740="Late Season Stage",'Calculation Sheet Crop 1'!$M$9,""))))</f>
        <v/>
      </c>
      <c r="F1740">
        <f t="shared" si="352"/>
        <v>0</v>
      </c>
      <c r="P1740">
        <f t="shared" si="353"/>
        <v>0</v>
      </c>
      <c r="Q1740">
        <f t="shared" si="354"/>
        <v>0</v>
      </c>
      <c r="R1740">
        <f t="shared" si="355"/>
        <v>0</v>
      </c>
      <c r="S1740">
        <f t="shared" si="356"/>
        <v>0</v>
      </c>
      <c r="T1740">
        <f t="shared" si="357"/>
        <v>0</v>
      </c>
      <c r="U1740">
        <f t="shared" si="358"/>
        <v>0</v>
      </c>
      <c r="V1740">
        <f t="shared" si="359"/>
        <v>0</v>
      </c>
      <c r="W1740">
        <f t="shared" si="360"/>
        <v>0</v>
      </c>
      <c r="X1740">
        <f t="shared" si="361"/>
        <v>0</v>
      </c>
      <c r="Y1740">
        <f t="shared" si="362"/>
        <v>0</v>
      </c>
      <c r="Z1740">
        <f t="shared" si="363"/>
        <v>0</v>
      </c>
      <c r="AA1740">
        <f t="shared" si="364"/>
        <v>0</v>
      </c>
    </row>
    <row r="1741" spans="2:27">
      <c r="B1741" s="3">
        <v>44470</v>
      </c>
      <c r="C1741" t="str">
        <f>IF(AND(B1741&gt;='Calculation Sheet Crop 1'!$K$6,B1741&lt;='Calculation Sheet Crop 1'!$L$6),"Initial Stage",IF(AND(B1741+1&gt;'Calculation Sheet Crop 1'!$K$7,B1741&lt;='Calculation Sheet Crop 1'!$L$7),"Crop Development Phase",IF(AND(B1741+1&gt;'Calculation Sheet Crop 1'!$K$8,B1741&lt;'Calculation Sheet Crop 1'!$L$8+1),"Mid Season",IF(AND(B1741+1&gt;'Calculation Sheet Crop 1'!$K$9,B1741-1&lt;'Calculation Sheet Crop 1'!$L$9),"Late Season Stage",""))))</f>
        <v/>
      </c>
      <c r="D1741">
        <f>IF(MONTH(B1741)=1,'General Calculation'!$E$22,IF(MONTH(B1741)=2,'General Calculation'!$F$22,IF(MONTH(B1741)=3,'General Calculation'!$G$22,IF(MONTH(B1741)=4,'General Calculation'!$H$22,IF(MONTH(B1741)=5,'General Calculation'!$I$22,IF(MONTH(B1741)=6,'General Calculation'!$J$22,IF(MONTH(B1741)=7,'General Calculation'!$K$22,IF(MONTH(B1741)=8,'General Calculation'!$L$22,IF(MONTH(B1741)=9,'General Calculation'!$M$22,IF(MONTH(B1741)=10,'General Calculation'!$N$22,IF(MONTH(B1741)=11,'General Calculation'!$O$22,IF(MONTH(B1741)=12,'General Calculation'!$P$22,""))))))))))))</f>
        <v>5.2650000000000006</v>
      </c>
      <c r="E1741" t="str">
        <f>IF(C1741="Initial Stage",'Calculation Sheet Crop 1'!$M$6,IF(C1741="Crop Development Phase",'Calculation Sheet Crop 1'!$M$7,IF(C1741="Mid Season",'Calculation Sheet Crop 1'!$M$8,IF(C1741="Late Season Stage",'Calculation Sheet Crop 1'!$M$9,""))))</f>
        <v/>
      </c>
      <c r="F1741">
        <f t="shared" si="352"/>
        <v>0</v>
      </c>
      <c r="P1741">
        <f t="shared" si="353"/>
        <v>0</v>
      </c>
      <c r="Q1741">
        <f t="shared" si="354"/>
        <v>0</v>
      </c>
      <c r="R1741">
        <f t="shared" si="355"/>
        <v>0</v>
      </c>
      <c r="S1741">
        <f t="shared" si="356"/>
        <v>0</v>
      </c>
      <c r="T1741">
        <f t="shared" si="357"/>
        <v>0</v>
      </c>
      <c r="U1741">
        <f t="shared" si="358"/>
        <v>0</v>
      </c>
      <c r="V1741">
        <f t="shared" si="359"/>
        <v>0</v>
      </c>
      <c r="W1741">
        <f t="shared" si="360"/>
        <v>0</v>
      </c>
      <c r="X1741">
        <f t="shared" si="361"/>
        <v>0</v>
      </c>
      <c r="Y1741">
        <f t="shared" si="362"/>
        <v>0</v>
      </c>
      <c r="Z1741">
        <f t="shared" si="363"/>
        <v>0</v>
      </c>
      <c r="AA1741">
        <f t="shared" si="364"/>
        <v>0</v>
      </c>
    </row>
    <row r="1742" spans="2:27">
      <c r="B1742" s="3">
        <v>44471</v>
      </c>
      <c r="C1742" t="str">
        <f>IF(AND(B1742&gt;='Calculation Sheet Crop 1'!$K$6,B1742&lt;='Calculation Sheet Crop 1'!$L$6),"Initial Stage",IF(AND(B1742+1&gt;'Calculation Sheet Crop 1'!$K$7,B1742&lt;='Calculation Sheet Crop 1'!$L$7),"Crop Development Phase",IF(AND(B1742+1&gt;'Calculation Sheet Crop 1'!$K$8,B1742&lt;'Calculation Sheet Crop 1'!$L$8+1),"Mid Season",IF(AND(B1742+1&gt;'Calculation Sheet Crop 1'!$K$9,B1742-1&lt;'Calculation Sheet Crop 1'!$L$9),"Late Season Stage",""))))</f>
        <v/>
      </c>
      <c r="D1742">
        <f>IF(MONTH(B1742)=1,'General Calculation'!$E$22,IF(MONTH(B1742)=2,'General Calculation'!$F$22,IF(MONTH(B1742)=3,'General Calculation'!$G$22,IF(MONTH(B1742)=4,'General Calculation'!$H$22,IF(MONTH(B1742)=5,'General Calculation'!$I$22,IF(MONTH(B1742)=6,'General Calculation'!$J$22,IF(MONTH(B1742)=7,'General Calculation'!$K$22,IF(MONTH(B1742)=8,'General Calculation'!$L$22,IF(MONTH(B1742)=9,'General Calculation'!$M$22,IF(MONTH(B1742)=10,'General Calculation'!$N$22,IF(MONTH(B1742)=11,'General Calculation'!$O$22,IF(MONTH(B1742)=12,'General Calculation'!$P$22,""))))))))))))</f>
        <v>5.2650000000000006</v>
      </c>
      <c r="E1742" t="str">
        <f>IF(C1742="Initial Stage",'Calculation Sheet Crop 1'!$M$6,IF(C1742="Crop Development Phase",'Calculation Sheet Crop 1'!$M$7,IF(C1742="Mid Season",'Calculation Sheet Crop 1'!$M$8,IF(C1742="Late Season Stage",'Calculation Sheet Crop 1'!$M$9,""))))</f>
        <v/>
      </c>
      <c r="F1742">
        <f t="shared" si="352"/>
        <v>0</v>
      </c>
      <c r="P1742">
        <f t="shared" si="353"/>
        <v>0</v>
      </c>
      <c r="Q1742">
        <f t="shared" si="354"/>
        <v>0</v>
      </c>
      <c r="R1742">
        <f t="shared" si="355"/>
        <v>0</v>
      </c>
      <c r="S1742">
        <f t="shared" si="356"/>
        <v>0</v>
      </c>
      <c r="T1742">
        <f t="shared" si="357"/>
        <v>0</v>
      </c>
      <c r="U1742">
        <f t="shared" si="358"/>
        <v>0</v>
      </c>
      <c r="V1742">
        <f t="shared" si="359"/>
        <v>0</v>
      </c>
      <c r="W1742">
        <f t="shared" si="360"/>
        <v>0</v>
      </c>
      <c r="X1742">
        <f t="shared" si="361"/>
        <v>0</v>
      </c>
      <c r="Y1742">
        <f t="shared" si="362"/>
        <v>0</v>
      </c>
      <c r="Z1742">
        <f t="shared" si="363"/>
        <v>0</v>
      </c>
      <c r="AA1742">
        <f t="shared" si="364"/>
        <v>0</v>
      </c>
    </row>
    <row r="1743" spans="2:27">
      <c r="B1743" s="3">
        <v>44472</v>
      </c>
      <c r="C1743" t="str">
        <f>IF(AND(B1743&gt;='Calculation Sheet Crop 1'!$K$6,B1743&lt;='Calculation Sheet Crop 1'!$L$6),"Initial Stage",IF(AND(B1743+1&gt;'Calculation Sheet Crop 1'!$K$7,B1743&lt;='Calculation Sheet Crop 1'!$L$7),"Crop Development Phase",IF(AND(B1743+1&gt;'Calculation Sheet Crop 1'!$K$8,B1743&lt;'Calculation Sheet Crop 1'!$L$8+1),"Mid Season",IF(AND(B1743+1&gt;'Calculation Sheet Crop 1'!$K$9,B1743-1&lt;'Calculation Sheet Crop 1'!$L$9),"Late Season Stage",""))))</f>
        <v/>
      </c>
      <c r="D1743">
        <f>IF(MONTH(B1743)=1,'General Calculation'!$E$22,IF(MONTH(B1743)=2,'General Calculation'!$F$22,IF(MONTH(B1743)=3,'General Calculation'!$G$22,IF(MONTH(B1743)=4,'General Calculation'!$H$22,IF(MONTH(B1743)=5,'General Calculation'!$I$22,IF(MONTH(B1743)=6,'General Calculation'!$J$22,IF(MONTH(B1743)=7,'General Calculation'!$K$22,IF(MONTH(B1743)=8,'General Calculation'!$L$22,IF(MONTH(B1743)=9,'General Calculation'!$M$22,IF(MONTH(B1743)=10,'General Calculation'!$N$22,IF(MONTH(B1743)=11,'General Calculation'!$O$22,IF(MONTH(B1743)=12,'General Calculation'!$P$22,""))))))))))))</f>
        <v>5.2650000000000006</v>
      </c>
      <c r="E1743" t="str">
        <f>IF(C1743="Initial Stage",'Calculation Sheet Crop 1'!$M$6,IF(C1743="Crop Development Phase",'Calculation Sheet Crop 1'!$M$7,IF(C1743="Mid Season",'Calculation Sheet Crop 1'!$M$8,IF(C1743="Late Season Stage",'Calculation Sheet Crop 1'!$M$9,""))))</f>
        <v/>
      </c>
      <c r="F1743">
        <f t="shared" si="352"/>
        <v>0</v>
      </c>
      <c r="P1743">
        <f t="shared" si="353"/>
        <v>0</v>
      </c>
      <c r="Q1743">
        <f t="shared" si="354"/>
        <v>0</v>
      </c>
      <c r="R1743">
        <f t="shared" si="355"/>
        <v>0</v>
      </c>
      <c r="S1743">
        <f t="shared" si="356"/>
        <v>0</v>
      </c>
      <c r="T1743">
        <f t="shared" si="357"/>
        <v>0</v>
      </c>
      <c r="U1743">
        <f t="shared" si="358"/>
        <v>0</v>
      </c>
      <c r="V1743">
        <f t="shared" si="359"/>
        <v>0</v>
      </c>
      <c r="W1743">
        <f t="shared" si="360"/>
        <v>0</v>
      </c>
      <c r="X1743">
        <f t="shared" si="361"/>
        <v>0</v>
      </c>
      <c r="Y1743">
        <f t="shared" si="362"/>
        <v>0</v>
      </c>
      <c r="Z1743">
        <f t="shared" si="363"/>
        <v>0</v>
      </c>
      <c r="AA1743">
        <f t="shared" si="364"/>
        <v>0</v>
      </c>
    </row>
    <row r="1744" spans="2:27">
      <c r="B1744" s="3">
        <v>44473</v>
      </c>
      <c r="C1744" t="str">
        <f>IF(AND(B1744&gt;='Calculation Sheet Crop 1'!$K$6,B1744&lt;='Calculation Sheet Crop 1'!$L$6),"Initial Stage",IF(AND(B1744+1&gt;'Calculation Sheet Crop 1'!$K$7,B1744&lt;='Calculation Sheet Crop 1'!$L$7),"Crop Development Phase",IF(AND(B1744+1&gt;'Calculation Sheet Crop 1'!$K$8,B1744&lt;'Calculation Sheet Crop 1'!$L$8+1),"Mid Season",IF(AND(B1744+1&gt;'Calculation Sheet Crop 1'!$K$9,B1744-1&lt;'Calculation Sheet Crop 1'!$L$9),"Late Season Stage",""))))</f>
        <v/>
      </c>
      <c r="D1744">
        <f>IF(MONTH(B1744)=1,'General Calculation'!$E$22,IF(MONTH(B1744)=2,'General Calculation'!$F$22,IF(MONTH(B1744)=3,'General Calculation'!$G$22,IF(MONTH(B1744)=4,'General Calculation'!$H$22,IF(MONTH(B1744)=5,'General Calculation'!$I$22,IF(MONTH(B1744)=6,'General Calculation'!$J$22,IF(MONTH(B1744)=7,'General Calculation'!$K$22,IF(MONTH(B1744)=8,'General Calculation'!$L$22,IF(MONTH(B1744)=9,'General Calculation'!$M$22,IF(MONTH(B1744)=10,'General Calculation'!$N$22,IF(MONTH(B1744)=11,'General Calculation'!$O$22,IF(MONTH(B1744)=12,'General Calculation'!$P$22,""))))))))))))</f>
        <v>5.2650000000000006</v>
      </c>
      <c r="E1744" t="str">
        <f>IF(C1744="Initial Stage",'Calculation Sheet Crop 1'!$M$6,IF(C1744="Crop Development Phase",'Calculation Sheet Crop 1'!$M$7,IF(C1744="Mid Season",'Calculation Sheet Crop 1'!$M$8,IF(C1744="Late Season Stage",'Calculation Sheet Crop 1'!$M$9,""))))</f>
        <v/>
      </c>
      <c r="F1744">
        <f t="shared" si="352"/>
        <v>0</v>
      </c>
      <c r="P1744">
        <f t="shared" si="353"/>
        <v>0</v>
      </c>
      <c r="Q1744">
        <f t="shared" si="354"/>
        <v>0</v>
      </c>
      <c r="R1744">
        <f t="shared" si="355"/>
        <v>0</v>
      </c>
      <c r="S1744">
        <f t="shared" si="356"/>
        <v>0</v>
      </c>
      <c r="T1744">
        <f t="shared" si="357"/>
        <v>0</v>
      </c>
      <c r="U1744">
        <f t="shared" si="358"/>
        <v>0</v>
      </c>
      <c r="V1744">
        <f t="shared" si="359"/>
        <v>0</v>
      </c>
      <c r="W1744">
        <f t="shared" si="360"/>
        <v>0</v>
      </c>
      <c r="X1744">
        <f t="shared" si="361"/>
        <v>0</v>
      </c>
      <c r="Y1744">
        <f t="shared" si="362"/>
        <v>0</v>
      </c>
      <c r="Z1744">
        <f t="shared" si="363"/>
        <v>0</v>
      </c>
      <c r="AA1744">
        <f t="shared" si="364"/>
        <v>0</v>
      </c>
    </row>
    <row r="1745" spans="2:27">
      <c r="B1745" s="3">
        <v>44474</v>
      </c>
      <c r="C1745" t="str">
        <f>IF(AND(B1745&gt;='Calculation Sheet Crop 1'!$K$6,B1745&lt;='Calculation Sheet Crop 1'!$L$6),"Initial Stage",IF(AND(B1745+1&gt;'Calculation Sheet Crop 1'!$K$7,B1745&lt;='Calculation Sheet Crop 1'!$L$7),"Crop Development Phase",IF(AND(B1745+1&gt;'Calculation Sheet Crop 1'!$K$8,B1745&lt;'Calculation Sheet Crop 1'!$L$8+1),"Mid Season",IF(AND(B1745+1&gt;'Calculation Sheet Crop 1'!$K$9,B1745-1&lt;'Calculation Sheet Crop 1'!$L$9),"Late Season Stage",""))))</f>
        <v/>
      </c>
      <c r="D1745">
        <f>IF(MONTH(B1745)=1,'General Calculation'!$E$22,IF(MONTH(B1745)=2,'General Calculation'!$F$22,IF(MONTH(B1745)=3,'General Calculation'!$G$22,IF(MONTH(B1745)=4,'General Calculation'!$H$22,IF(MONTH(B1745)=5,'General Calculation'!$I$22,IF(MONTH(B1745)=6,'General Calculation'!$J$22,IF(MONTH(B1745)=7,'General Calculation'!$K$22,IF(MONTH(B1745)=8,'General Calculation'!$L$22,IF(MONTH(B1745)=9,'General Calculation'!$M$22,IF(MONTH(B1745)=10,'General Calculation'!$N$22,IF(MONTH(B1745)=11,'General Calculation'!$O$22,IF(MONTH(B1745)=12,'General Calculation'!$P$22,""))))))))))))</f>
        <v>5.2650000000000006</v>
      </c>
      <c r="E1745" t="str">
        <f>IF(C1745="Initial Stage",'Calculation Sheet Crop 1'!$M$6,IF(C1745="Crop Development Phase",'Calculation Sheet Crop 1'!$M$7,IF(C1745="Mid Season",'Calculation Sheet Crop 1'!$M$8,IF(C1745="Late Season Stage",'Calculation Sheet Crop 1'!$M$9,""))))</f>
        <v/>
      </c>
      <c r="F1745">
        <f t="shared" si="352"/>
        <v>0</v>
      </c>
      <c r="P1745">
        <f t="shared" si="353"/>
        <v>0</v>
      </c>
      <c r="Q1745">
        <f t="shared" si="354"/>
        <v>0</v>
      </c>
      <c r="R1745">
        <f t="shared" si="355"/>
        <v>0</v>
      </c>
      <c r="S1745">
        <f t="shared" si="356"/>
        <v>0</v>
      </c>
      <c r="T1745">
        <f t="shared" si="357"/>
        <v>0</v>
      </c>
      <c r="U1745">
        <f t="shared" si="358"/>
        <v>0</v>
      </c>
      <c r="V1745">
        <f t="shared" si="359"/>
        <v>0</v>
      </c>
      <c r="W1745">
        <f t="shared" si="360"/>
        <v>0</v>
      </c>
      <c r="X1745">
        <f t="shared" si="361"/>
        <v>0</v>
      </c>
      <c r="Y1745">
        <f t="shared" si="362"/>
        <v>0</v>
      </c>
      <c r="Z1745">
        <f t="shared" si="363"/>
        <v>0</v>
      </c>
      <c r="AA1745">
        <f t="shared" si="364"/>
        <v>0</v>
      </c>
    </row>
    <row r="1746" spans="2:27">
      <c r="B1746" s="3">
        <v>44475</v>
      </c>
      <c r="C1746" t="str">
        <f>IF(AND(B1746&gt;='Calculation Sheet Crop 1'!$K$6,B1746&lt;='Calculation Sheet Crop 1'!$L$6),"Initial Stage",IF(AND(B1746+1&gt;'Calculation Sheet Crop 1'!$K$7,B1746&lt;='Calculation Sheet Crop 1'!$L$7),"Crop Development Phase",IF(AND(B1746+1&gt;'Calculation Sheet Crop 1'!$K$8,B1746&lt;'Calculation Sheet Crop 1'!$L$8+1),"Mid Season",IF(AND(B1746+1&gt;'Calculation Sheet Crop 1'!$K$9,B1746-1&lt;'Calculation Sheet Crop 1'!$L$9),"Late Season Stage",""))))</f>
        <v/>
      </c>
      <c r="D1746">
        <f>IF(MONTH(B1746)=1,'General Calculation'!$E$22,IF(MONTH(B1746)=2,'General Calculation'!$F$22,IF(MONTH(B1746)=3,'General Calculation'!$G$22,IF(MONTH(B1746)=4,'General Calculation'!$H$22,IF(MONTH(B1746)=5,'General Calculation'!$I$22,IF(MONTH(B1746)=6,'General Calculation'!$J$22,IF(MONTH(B1746)=7,'General Calculation'!$K$22,IF(MONTH(B1746)=8,'General Calculation'!$L$22,IF(MONTH(B1746)=9,'General Calculation'!$M$22,IF(MONTH(B1746)=10,'General Calculation'!$N$22,IF(MONTH(B1746)=11,'General Calculation'!$O$22,IF(MONTH(B1746)=12,'General Calculation'!$P$22,""))))))))))))</f>
        <v>5.2650000000000006</v>
      </c>
      <c r="E1746" t="str">
        <f>IF(C1746="Initial Stage",'Calculation Sheet Crop 1'!$M$6,IF(C1746="Crop Development Phase",'Calculation Sheet Crop 1'!$M$7,IF(C1746="Mid Season",'Calculation Sheet Crop 1'!$M$8,IF(C1746="Late Season Stage",'Calculation Sheet Crop 1'!$M$9,""))))</f>
        <v/>
      </c>
      <c r="F1746">
        <f t="shared" si="352"/>
        <v>0</v>
      </c>
      <c r="P1746">
        <f t="shared" si="353"/>
        <v>0</v>
      </c>
      <c r="Q1746">
        <f t="shared" si="354"/>
        <v>0</v>
      </c>
      <c r="R1746">
        <f t="shared" si="355"/>
        <v>0</v>
      </c>
      <c r="S1746">
        <f t="shared" si="356"/>
        <v>0</v>
      </c>
      <c r="T1746">
        <f t="shared" si="357"/>
        <v>0</v>
      </c>
      <c r="U1746">
        <f t="shared" si="358"/>
        <v>0</v>
      </c>
      <c r="V1746">
        <f t="shared" si="359"/>
        <v>0</v>
      </c>
      <c r="W1746">
        <f t="shared" si="360"/>
        <v>0</v>
      </c>
      <c r="X1746">
        <f t="shared" si="361"/>
        <v>0</v>
      </c>
      <c r="Y1746">
        <f t="shared" si="362"/>
        <v>0</v>
      </c>
      <c r="Z1746">
        <f t="shared" si="363"/>
        <v>0</v>
      </c>
      <c r="AA1746">
        <f t="shared" si="364"/>
        <v>0</v>
      </c>
    </row>
    <row r="1747" spans="2:27">
      <c r="B1747" s="3">
        <v>44476</v>
      </c>
      <c r="C1747" t="str">
        <f>IF(AND(B1747&gt;='Calculation Sheet Crop 1'!$K$6,B1747&lt;='Calculation Sheet Crop 1'!$L$6),"Initial Stage",IF(AND(B1747+1&gt;'Calculation Sheet Crop 1'!$K$7,B1747&lt;='Calculation Sheet Crop 1'!$L$7),"Crop Development Phase",IF(AND(B1747+1&gt;'Calculation Sheet Crop 1'!$K$8,B1747&lt;'Calculation Sheet Crop 1'!$L$8+1),"Mid Season",IF(AND(B1747+1&gt;'Calculation Sheet Crop 1'!$K$9,B1747-1&lt;'Calculation Sheet Crop 1'!$L$9),"Late Season Stage",""))))</f>
        <v/>
      </c>
      <c r="D1747">
        <f>IF(MONTH(B1747)=1,'General Calculation'!$E$22,IF(MONTH(B1747)=2,'General Calculation'!$F$22,IF(MONTH(B1747)=3,'General Calculation'!$G$22,IF(MONTH(B1747)=4,'General Calculation'!$H$22,IF(MONTH(B1747)=5,'General Calculation'!$I$22,IF(MONTH(B1747)=6,'General Calculation'!$J$22,IF(MONTH(B1747)=7,'General Calculation'!$K$22,IF(MONTH(B1747)=8,'General Calculation'!$L$22,IF(MONTH(B1747)=9,'General Calculation'!$M$22,IF(MONTH(B1747)=10,'General Calculation'!$N$22,IF(MONTH(B1747)=11,'General Calculation'!$O$22,IF(MONTH(B1747)=12,'General Calculation'!$P$22,""))))))))))))</f>
        <v>5.2650000000000006</v>
      </c>
      <c r="E1747" t="str">
        <f>IF(C1747="Initial Stage",'Calculation Sheet Crop 1'!$M$6,IF(C1747="Crop Development Phase",'Calculation Sheet Crop 1'!$M$7,IF(C1747="Mid Season",'Calculation Sheet Crop 1'!$M$8,IF(C1747="Late Season Stage",'Calculation Sheet Crop 1'!$M$9,""))))</f>
        <v/>
      </c>
      <c r="F1747">
        <f t="shared" si="352"/>
        <v>0</v>
      </c>
      <c r="P1747">
        <f t="shared" si="353"/>
        <v>0</v>
      </c>
      <c r="Q1747">
        <f t="shared" si="354"/>
        <v>0</v>
      </c>
      <c r="R1747">
        <f t="shared" si="355"/>
        <v>0</v>
      </c>
      <c r="S1747">
        <f t="shared" si="356"/>
        <v>0</v>
      </c>
      <c r="T1747">
        <f t="shared" si="357"/>
        <v>0</v>
      </c>
      <c r="U1747">
        <f t="shared" si="358"/>
        <v>0</v>
      </c>
      <c r="V1747">
        <f t="shared" si="359"/>
        <v>0</v>
      </c>
      <c r="W1747">
        <f t="shared" si="360"/>
        <v>0</v>
      </c>
      <c r="X1747">
        <f t="shared" si="361"/>
        <v>0</v>
      </c>
      <c r="Y1747">
        <f t="shared" si="362"/>
        <v>0</v>
      </c>
      <c r="Z1747">
        <f t="shared" si="363"/>
        <v>0</v>
      </c>
      <c r="AA1747">
        <f t="shared" si="364"/>
        <v>0</v>
      </c>
    </row>
    <row r="1748" spans="2:27">
      <c r="B1748" s="3">
        <v>44477</v>
      </c>
      <c r="C1748" t="str">
        <f>IF(AND(B1748&gt;='Calculation Sheet Crop 1'!$K$6,B1748&lt;='Calculation Sheet Crop 1'!$L$6),"Initial Stage",IF(AND(B1748+1&gt;'Calculation Sheet Crop 1'!$K$7,B1748&lt;='Calculation Sheet Crop 1'!$L$7),"Crop Development Phase",IF(AND(B1748+1&gt;'Calculation Sheet Crop 1'!$K$8,B1748&lt;'Calculation Sheet Crop 1'!$L$8+1),"Mid Season",IF(AND(B1748+1&gt;'Calculation Sheet Crop 1'!$K$9,B1748-1&lt;'Calculation Sheet Crop 1'!$L$9),"Late Season Stage",""))))</f>
        <v/>
      </c>
      <c r="D1748">
        <f>IF(MONTH(B1748)=1,'General Calculation'!$E$22,IF(MONTH(B1748)=2,'General Calculation'!$F$22,IF(MONTH(B1748)=3,'General Calculation'!$G$22,IF(MONTH(B1748)=4,'General Calculation'!$H$22,IF(MONTH(B1748)=5,'General Calculation'!$I$22,IF(MONTH(B1748)=6,'General Calculation'!$J$22,IF(MONTH(B1748)=7,'General Calculation'!$K$22,IF(MONTH(B1748)=8,'General Calculation'!$L$22,IF(MONTH(B1748)=9,'General Calculation'!$M$22,IF(MONTH(B1748)=10,'General Calculation'!$N$22,IF(MONTH(B1748)=11,'General Calculation'!$O$22,IF(MONTH(B1748)=12,'General Calculation'!$P$22,""))))))))))))</f>
        <v>5.2650000000000006</v>
      </c>
      <c r="E1748" t="str">
        <f>IF(C1748="Initial Stage",'Calculation Sheet Crop 1'!$M$6,IF(C1748="Crop Development Phase",'Calculation Sheet Crop 1'!$M$7,IF(C1748="Mid Season",'Calculation Sheet Crop 1'!$M$8,IF(C1748="Late Season Stage",'Calculation Sheet Crop 1'!$M$9,""))))</f>
        <v/>
      </c>
      <c r="F1748">
        <f t="shared" si="352"/>
        <v>0</v>
      </c>
      <c r="P1748">
        <f t="shared" si="353"/>
        <v>0</v>
      </c>
      <c r="Q1748">
        <f t="shared" si="354"/>
        <v>0</v>
      </c>
      <c r="R1748">
        <f t="shared" si="355"/>
        <v>0</v>
      </c>
      <c r="S1748">
        <f t="shared" si="356"/>
        <v>0</v>
      </c>
      <c r="T1748">
        <f t="shared" si="357"/>
        <v>0</v>
      </c>
      <c r="U1748">
        <f t="shared" si="358"/>
        <v>0</v>
      </c>
      <c r="V1748">
        <f t="shared" si="359"/>
        <v>0</v>
      </c>
      <c r="W1748">
        <f t="shared" si="360"/>
        <v>0</v>
      </c>
      <c r="X1748">
        <f t="shared" si="361"/>
        <v>0</v>
      </c>
      <c r="Y1748">
        <f t="shared" si="362"/>
        <v>0</v>
      </c>
      <c r="Z1748">
        <f t="shared" si="363"/>
        <v>0</v>
      </c>
      <c r="AA1748">
        <f t="shared" si="364"/>
        <v>0</v>
      </c>
    </row>
    <row r="1749" spans="2:27">
      <c r="B1749" s="3">
        <v>44478</v>
      </c>
      <c r="C1749" t="str">
        <f>IF(AND(B1749&gt;='Calculation Sheet Crop 1'!$K$6,B1749&lt;='Calculation Sheet Crop 1'!$L$6),"Initial Stage",IF(AND(B1749+1&gt;'Calculation Sheet Crop 1'!$K$7,B1749&lt;='Calculation Sheet Crop 1'!$L$7),"Crop Development Phase",IF(AND(B1749+1&gt;'Calculation Sheet Crop 1'!$K$8,B1749&lt;'Calculation Sheet Crop 1'!$L$8+1),"Mid Season",IF(AND(B1749+1&gt;'Calculation Sheet Crop 1'!$K$9,B1749-1&lt;'Calculation Sheet Crop 1'!$L$9),"Late Season Stage",""))))</f>
        <v/>
      </c>
      <c r="D1749">
        <f>IF(MONTH(B1749)=1,'General Calculation'!$E$22,IF(MONTH(B1749)=2,'General Calculation'!$F$22,IF(MONTH(B1749)=3,'General Calculation'!$G$22,IF(MONTH(B1749)=4,'General Calculation'!$H$22,IF(MONTH(B1749)=5,'General Calculation'!$I$22,IF(MONTH(B1749)=6,'General Calculation'!$J$22,IF(MONTH(B1749)=7,'General Calculation'!$K$22,IF(MONTH(B1749)=8,'General Calculation'!$L$22,IF(MONTH(B1749)=9,'General Calculation'!$M$22,IF(MONTH(B1749)=10,'General Calculation'!$N$22,IF(MONTH(B1749)=11,'General Calculation'!$O$22,IF(MONTH(B1749)=12,'General Calculation'!$P$22,""))))))))))))</f>
        <v>5.2650000000000006</v>
      </c>
      <c r="E1749" t="str">
        <f>IF(C1749="Initial Stage",'Calculation Sheet Crop 1'!$M$6,IF(C1749="Crop Development Phase",'Calculation Sheet Crop 1'!$M$7,IF(C1749="Mid Season",'Calculation Sheet Crop 1'!$M$8,IF(C1749="Late Season Stage",'Calculation Sheet Crop 1'!$M$9,""))))</f>
        <v/>
      </c>
      <c r="F1749">
        <f t="shared" si="352"/>
        <v>0</v>
      </c>
      <c r="P1749">
        <f t="shared" si="353"/>
        <v>0</v>
      </c>
      <c r="Q1749">
        <f t="shared" si="354"/>
        <v>0</v>
      </c>
      <c r="R1749">
        <f t="shared" si="355"/>
        <v>0</v>
      </c>
      <c r="S1749">
        <f t="shared" si="356"/>
        <v>0</v>
      </c>
      <c r="T1749">
        <f t="shared" si="357"/>
        <v>0</v>
      </c>
      <c r="U1749">
        <f t="shared" si="358"/>
        <v>0</v>
      </c>
      <c r="V1749">
        <f t="shared" si="359"/>
        <v>0</v>
      </c>
      <c r="W1749">
        <f t="shared" si="360"/>
        <v>0</v>
      </c>
      <c r="X1749">
        <f t="shared" si="361"/>
        <v>0</v>
      </c>
      <c r="Y1749">
        <f t="shared" si="362"/>
        <v>0</v>
      </c>
      <c r="Z1749">
        <f t="shared" si="363"/>
        <v>0</v>
      </c>
      <c r="AA1749">
        <f t="shared" si="364"/>
        <v>0</v>
      </c>
    </row>
    <row r="1750" spans="2:27">
      <c r="B1750" s="3">
        <v>44479</v>
      </c>
      <c r="C1750" t="str">
        <f>IF(AND(B1750&gt;='Calculation Sheet Crop 1'!$K$6,B1750&lt;='Calculation Sheet Crop 1'!$L$6),"Initial Stage",IF(AND(B1750+1&gt;'Calculation Sheet Crop 1'!$K$7,B1750&lt;='Calculation Sheet Crop 1'!$L$7),"Crop Development Phase",IF(AND(B1750+1&gt;'Calculation Sheet Crop 1'!$K$8,B1750&lt;'Calculation Sheet Crop 1'!$L$8+1),"Mid Season",IF(AND(B1750+1&gt;'Calculation Sheet Crop 1'!$K$9,B1750-1&lt;'Calculation Sheet Crop 1'!$L$9),"Late Season Stage",""))))</f>
        <v/>
      </c>
      <c r="D1750">
        <f>IF(MONTH(B1750)=1,'General Calculation'!$E$22,IF(MONTH(B1750)=2,'General Calculation'!$F$22,IF(MONTH(B1750)=3,'General Calculation'!$G$22,IF(MONTH(B1750)=4,'General Calculation'!$H$22,IF(MONTH(B1750)=5,'General Calculation'!$I$22,IF(MONTH(B1750)=6,'General Calculation'!$J$22,IF(MONTH(B1750)=7,'General Calculation'!$K$22,IF(MONTH(B1750)=8,'General Calculation'!$L$22,IF(MONTH(B1750)=9,'General Calculation'!$M$22,IF(MONTH(B1750)=10,'General Calculation'!$N$22,IF(MONTH(B1750)=11,'General Calculation'!$O$22,IF(MONTH(B1750)=12,'General Calculation'!$P$22,""))))))))))))</f>
        <v>5.2650000000000006</v>
      </c>
      <c r="E1750" t="str">
        <f>IF(C1750="Initial Stage",'Calculation Sheet Crop 1'!$M$6,IF(C1750="Crop Development Phase",'Calculation Sheet Crop 1'!$M$7,IF(C1750="Mid Season",'Calculation Sheet Crop 1'!$M$8,IF(C1750="Late Season Stage",'Calculation Sheet Crop 1'!$M$9,""))))</f>
        <v/>
      </c>
      <c r="F1750">
        <f t="shared" si="352"/>
        <v>0</v>
      </c>
      <c r="P1750">
        <f t="shared" si="353"/>
        <v>0</v>
      </c>
      <c r="Q1750">
        <f t="shared" si="354"/>
        <v>0</v>
      </c>
      <c r="R1750">
        <f t="shared" si="355"/>
        <v>0</v>
      </c>
      <c r="S1750">
        <f t="shared" si="356"/>
        <v>0</v>
      </c>
      <c r="T1750">
        <f t="shared" si="357"/>
        <v>0</v>
      </c>
      <c r="U1750">
        <f t="shared" si="358"/>
        <v>0</v>
      </c>
      <c r="V1750">
        <f t="shared" si="359"/>
        <v>0</v>
      </c>
      <c r="W1750">
        <f t="shared" si="360"/>
        <v>0</v>
      </c>
      <c r="X1750">
        <f t="shared" si="361"/>
        <v>0</v>
      </c>
      <c r="Y1750">
        <f t="shared" si="362"/>
        <v>0</v>
      </c>
      <c r="Z1750">
        <f t="shared" si="363"/>
        <v>0</v>
      </c>
      <c r="AA1750">
        <f t="shared" si="364"/>
        <v>0</v>
      </c>
    </row>
    <row r="1751" spans="2:27">
      <c r="B1751" s="3">
        <v>44480</v>
      </c>
      <c r="C1751" t="str">
        <f>IF(AND(B1751&gt;='Calculation Sheet Crop 1'!$K$6,B1751&lt;='Calculation Sheet Crop 1'!$L$6),"Initial Stage",IF(AND(B1751+1&gt;'Calculation Sheet Crop 1'!$K$7,B1751&lt;='Calculation Sheet Crop 1'!$L$7),"Crop Development Phase",IF(AND(B1751+1&gt;'Calculation Sheet Crop 1'!$K$8,B1751&lt;'Calculation Sheet Crop 1'!$L$8+1),"Mid Season",IF(AND(B1751+1&gt;'Calculation Sheet Crop 1'!$K$9,B1751-1&lt;'Calculation Sheet Crop 1'!$L$9),"Late Season Stage",""))))</f>
        <v/>
      </c>
      <c r="D1751">
        <f>IF(MONTH(B1751)=1,'General Calculation'!$E$22,IF(MONTH(B1751)=2,'General Calculation'!$F$22,IF(MONTH(B1751)=3,'General Calculation'!$G$22,IF(MONTH(B1751)=4,'General Calculation'!$H$22,IF(MONTH(B1751)=5,'General Calculation'!$I$22,IF(MONTH(B1751)=6,'General Calculation'!$J$22,IF(MONTH(B1751)=7,'General Calculation'!$K$22,IF(MONTH(B1751)=8,'General Calculation'!$L$22,IF(MONTH(B1751)=9,'General Calculation'!$M$22,IF(MONTH(B1751)=10,'General Calculation'!$N$22,IF(MONTH(B1751)=11,'General Calculation'!$O$22,IF(MONTH(B1751)=12,'General Calculation'!$P$22,""))))))))))))</f>
        <v>5.2650000000000006</v>
      </c>
      <c r="E1751" t="str">
        <f>IF(C1751="Initial Stage",'Calculation Sheet Crop 1'!$M$6,IF(C1751="Crop Development Phase",'Calculation Sheet Crop 1'!$M$7,IF(C1751="Mid Season",'Calculation Sheet Crop 1'!$M$8,IF(C1751="Late Season Stage",'Calculation Sheet Crop 1'!$M$9,""))))</f>
        <v/>
      </c>
      <c r="F1751">
        <f t="shared" si="352"/>
        <v>0</v>
      </c>
      <c r="P1751">
        <f t="shared" si="353"/>
        <v>0</v>
      </c>
      <c r="Q1751">
        <f t="shared" si="354"/>
        <v>0</v>
      </c>
      <c r="R1751">
        <f t="shared" si="355"/>
        <v>0</v>
      </c>
      <c r="S1751">
        <f t="shared" si="356"/>
        <v>0</v>
      </c>
      <c r="T1751">
        <f t="shared" si="357"/>
        <v>0</v>
      </c>
      <c r="U1751">
        <f t="shared" si="358"/>
        <v>0</v>
      </c>
      <c r="V1751">
        <f t="shared" si="359"/>
        <v>0</v>
      </c>
      <c r="W1751">
        <f t="shared" si="360"/>
        <v>0</v>
      </c>
      <c r="X1751">
        <f t="shared" si="361"/>
        <v>0</v>
      </c>
      <c r="Y1751">
        <f t="shared" si="362"/>
        <v>0</v>
      </c>
      <c r="Z1751">
        <f t="shared" si="363"/>
        <v>0</v>
      </c>
      <c r="AA1751">
        <f t="shared" si="364"/>
        <v>0</v>
      </c>
    </row>
    <row r="1752" spans="2:27">
      <c r="B1752" s="3">
        <v>44481</v>
      </c>
      <c r="C1752" t="str">
        <f>IF(AND(B1752&gt;='Calculation Sheet Crop 1'!$K$6,B1752&lt;='Calculation Sheet Crop 1'!$L$6),"Initial Stage",IF(AND(B1752+1&gt;'Calculation Sheet Crop 1'!$K$7,B1752&lt;='Calculation Sheet Crop 1'!$L$7),"Crop Development Phase",IF(AND(B1752+1&gt;'Calculation Sheet Crop 1'!$K$8,B1752&lt;'Calculation Sheet Crop 1'!$L$8+1),"Mid Season",IF(AND(B1752+1&gt;'Calculation Sheet Crop 1'!$K$9,B1752-1&lt;'Calculation Sheet Crop 1'!$L$9),"Late Season Stage",""))))</f>
        <v/>
      </c>
      <c r="D1752">
        <f>IF(MONTH(B1752)=1,'General Calculation'!$E$22,IF(MONTH(B1752)=2,'General Calculation'!$F$22,IF(MONTH(B1752)=3,'General Calculation'!$G$22,IF(MONTH(B1752)=4,'General Calculation'!$H$22,IF(MONTH(B1752)=5,'General Calculation'!$I$22,IF(MONTH(B1752)=6,'General Calculation'!$J$22,IF(MONTH(B1752)=7,'General Calculation'!$K$22,IF(MONTH(B1752)=8,'General Calculation'!$L$22,IF(MONTH(B1752)=9,'General Calculation'!$M$22,IF(MONTH(B1752)=10,'General Calculation'!$N$22,IF(MONTH(B1752)=11,'General Calculation'!$O$22,IF(MONTH(B1752)=12,'General Calculation'!$P$22,""))))))))))))</f>
        <v>5.2650000000000006</v>
      </c>
      <c r="E1752" t="str">
        <f>IF(C1752="Initial Stage",'Calculation Sheet Crop 1'!$M$6,IF(C1752="Crop Development Phase",'Calculation Sheet Crop 1'!$M$7,IF(C1752="Mid Season",'Calculation Sheet Crop 1'!$M$8,IF(C1752="Late Season Stage",'Calculation Sheet Crop 1'!$M$9,""))))</f>
        <v/>
      </c>
      <c r="F1752">
        <f t="shared" si="352"/>
        <v>0</v>
      </c>
      <c r="P1752">
        <f t="shared" si="353"/>
        <v>0</v>
      </c>
      <c r="Q1752">
        <f t="shared" si="354"/>
        <v>0</v>
      </c>
      <c r="R1752">
        <f t="shared" si="355"/>
        <v>0</v>
      </c>
      <c r="S1752">
        <f t="shared" si="356"/>
        <v>0</v>
      </c>
      <c r="T1752">
        <f t="shared" si="357"/>
        <v>0</v>
      </c>
      <c r="U1752">
        <f t="shared" si="358"/>
        <v>0</v>
      </c>
      <c r="V1752">
        <f t="shared" si="359"/>
        <v>0</v>
      </c>
      <c r="W1752">
        <f t="shared" si="360"/>
        <v>0</v>
      </c>
      <c r="X1752">
        <f t="shared" si="361"/>
        <v>0</v>
      </c>
      <c r="Y1752">
        <f t="shared" si="362"/>
        <v>0</v>
      </c>
      <c r="Z1752">
        <f t="shared" si="363"/>
        <v>0</v>
      </c>
      <c r="AA1752">
        <f t="shared" si="364"/>
        <v>0</v>
      </c>
    </row>
    <row r="1753" spans="2:27">
      <c r="B1753" s="3">
        <v>44482</v>
      </c>
      <c r="C1753" t="str">
        <f>IF(AND(B1753&gt;='Calculation Sheet Crop 1'!$K$6,B1753&lt;='Calculation Sheet Crop 1'!$L$6),"Initial Stage",IF(AND(B1753+1&gt;'Calculation Sheet Crop 1'!$K$7,B1753&lt;='Calculation Sheet Crop 1'!$L$7),"Crop Development Phase",IF(AND(B1753+1&gt;'Calculation Sheet Crop 1'!$K$8,B1753&lt;'Calculation Sheet Crop 1'!$L$8+1),"Mid Season",IF(AND(B1753+1&gt;'Calculation Sheet Crop 1'!$K$9,B1753-1&lt;'Calculation Sheet Crop 1'!$L$9),"Late Season Stage",""))))</f>
        <v/>
      </c>
      <c r="D1753">
        <f>IF(MONTH(B1753)=1,'General Calculation'!$E$22,IF(MONTH(B1753)=2,'General Calculation'!$F$22,IF(MONTH(B1753)=3,'General Calculation'!$G$22,IF(MONTH(B1753)=4,'General Calculation'!$H$22,IF(MONTH(B1753)=5,'General Calculation'!$I$22,IF(MONTH(B1753)=6,'General Calculation'!$J$22,IF(MONTH(B1753)=7,'General Calculation'!$K$22,IF(MONTH(B1753)=8,'General Calculation'!$L$22,IF(MONTH(B1753)=9,'General Calculation'!$M$22,IF(MONTH(B1753)=10,'General Calculation'!$N$22,IF(MONTH(B1753)=11,'General Calculation'!$O$22,IF(MONTH(B1753)=12,'General Calculation'!$P$22,""))))))))))))</f>
        <v>5.2650000000000006</v>
      </c>
      <c r="E1753" t="str">
        <f>IF(C1753="Initial Stage",'Calculation Sheet Crop 1'!$M$6,IF(C1753="Crop Development Phase",'Calculation Sheet Crop 1'!$M$7,IF(C1753="Mid Season",'Calculation Sheet Crop 1'!$M$8,IF(C1753="Late Season Stage",'Calculation Sheet Crop 1'!$M$9,""))))</f>
        <v/>
      </c>
      <c r="F1753">
        <f t="shared" si="352"/>
        <v>0</v>
      </c>
      <c r="P1753">
        <f t="shared" si="353"/>
        <v>0</v>
      </c>
      <c r="Q1753">
        <f t="shared" si="354"/>
        <v>0</v>
      </c>
      <c r="R1753">
        <f t="shared" si="355"/>
        <v>0</v>
      </c>
      <c r="S1753">
        <f t="shared" si="356"/>
        <v>0</v>
      </c>
      <c r="T1753">
        <f t="shared" si="357"/>
        <v>0</v>
      </c>
      <c r="U1753">
        <f t="shared" si="358"/>
        <v>0</v>
      </c>
      <c r="V1753">
        <f t="shared" si="359"/>
        <v>0</v>
      </c>
      <c r="W1753">
        <f t="shared" si="360"/>
        <v>0</v>
      </c>
      <c r="X1753">
        <f t="shared" si="361"/>
        <v>0</v>
      </c>
      <c r="Y1753">
        <f t="shared" si="362"/>
        <v>0</v>
      </c>
      <c r="Z1753">
        <f t="shared" si="363"/>
        <v>0</v>
      </c>
      <c r="AA1753">
        <f t="shared" si="364"/>
        <v>0</v>
      </c>
    </row>
    <row r="1754" spans="2:27">
      <c r="B1754" s="3">
        <v>44483</v>
      </c>
      <c r="C1754" t="str">
        <f>IF(AND(B1754&gt;='Calculation Sheet Crop 1'!$K$6,B1754&lt;='Calculation Sheet Crop 1'!$L$6),"Initial Stage",IF(AND(B1754+1&gt;'Calculation Sheet Crop 1'!$K$7,B1754&lt;='Calculation Sheet Crop 1'!$L$7),"Crop Development Phase",IF(AND(B1754+1&gt;'Calculation Sheet Crop 1'!$K$8,B1754&lt;'Calculation Sheet Crop 1'!$L$8+1),"Mid Season",IF(AND(B1754+1&gt;'Calculation Sheet Crop 1'!$K$9,B1754-1&lt;'Calculation Sheet Crop 1'!$L$9),"Late Season Stage",""))))</f>
        <v/>
      </c>
      <c r="D1754">
        <f>IF(MONTH(B1754)=1,'General Calculation'!$E$22,IF(MONTH(B1754)=2,'General Calculation'!$F$22,IF(MONTH(B1754)=3,'General Calculation'!$G$22,IF(MONTH(B1754)=4,'General Calculation'!$H$22,IF(MONTH(B1754)=5,'General Calculation'!$I$22,IF(MONTH(B1754)=6,'General Calculation'!$J$22,IF(MONTH(B1754)=7,'General Calculation'!$K$22,IF(MONTH(B1754)=8,'General Calculation'!$L$22,IF(MONTH(B1754)=9,'General Calculation'!$M$22,IF(MONTH(B1754)=10,'General Calculation'!$N$22,IF(MONTH(B1754)=11,'General Calculation'!$O$22,IF(MONTH(B1754)=12,'General Calculation'!$P$22,""))))))))))))</f>
        <v>5.2650000000000006</v>
      </c>
      <c r="E1754" t="str">
        <f>IF(C1754="Initial Stage",'Calculation Sheet Crop 1'!$M$6,IF(C1754="Crop Development Phase",'Calculation Sheet Crop 1'!$M$7,IF(C1754="Mid Season",'Calculation Sheet Crop 1'!$M$8,IF(C1754="Late Season Stage",'Calculation Sheet Crop 1'!$M$9,""))))</f>
        <v/>
      </c>
      <c r="F1754">
        <f t="shared" si="352"/>
        <v>0</v>
      </c>
      <c r="P1754">
        <f t="shared" si="353"/>
        <v>0</v>
      </c>
      <c r="Q1754">
        <f t="shared" si="354"/>
        <v>0</v>
      </c>
      <c r="R1754">
        <f t="shared" si="355"/>
        <v>0</v>
      </c>
      <c r="S1754">
        <f t="shared" si="356"/>
        <v>0</v>
      </c>
      <c r="T1754">
        <f t="shared" si="357"/>
        <v>0</v>
      </c>
      <c r="U1754">
        <f t="shared" si="358"/>
        <v>0</v>
      </c>
      <c r="V1754">
        <f t="shared" si="359"/>
        <v>0</v>
      </c>
      <c r="W1754">
        <f t="shared" si="360"/>
        <v>0</v>
      </c>
      <c r="X1754">
        <f t="shared" si="361"/>
        <v>0</v>
      </c>
      <c r="Y1754">
        <f t="shared" si="362"/>
        <v>0</v>
      </c>
      <c r="Z1754">
        <f t="shared" si="363"/>
        <v>0</v>
      </c>
      <c r="AA1754">
        <f t="shared" si="364"/>
        <v>0</v>
      </c>
    </row>
    <row r="1755" spans="2:27">
      <c r="B1755" s="3">
        <v>44484</v>
      </c>
      <c r="C1755" t="str">
        <f>IF(AND(B1755&gt;='Calculation Sheet Crop 1'!$K$6,B1755&lt;='Calculation Sheet Crop 1'!$L$6),"Initial Stage",IF(AND(B1755+1&gt;'Calculation Sheet Crop 1'!$K$7,B1755&lt;='Calculation Sheet Crop 1'!$L$7),"Crop Development Phase",IF(AND(B1755+1&gt;'Calculation Sheet Crop 1'!$K$8,B1755&lt;'Calculation Sheet Crop 1'!$L$8+1),"Mid Season",IF(AND(B1755+1&gt;'Calculation Sheet Crop 1'!$K$9,B1755-1&lt;'Calculation Sheet Crop 1'!$L$9),"Late Season Stage",""))))</f>
        <v/>
      </c>
      <c r="D1755">
        <f>IF(MONTH(B1755)=1,'General Calculation'!$E$22,IF(MONTH(B1755)=2,'General Calculation'!$F$22,IF(MONTH(B1755)=3,'General Calculation'!$G$22,IF(MONTH(B1755)=4,'General Calculation'!$H$22,IF(MONTH(B1755)=5,'General Calculation'!$I$22,IF(MONTH(B1755)=6,'General Calculation'!$J$22,IF(MONTH(B1755)=7,'General Calculation'!$K$22,IF(MONTH(B1755)=8,'General Calculation'!$L$22,IF(MONTH(B1755)=9,'General Calculation'!$M$22,IF(MONTH(B1755)=10,'General Calculation'!$N$22,IF(MONTH(B1755)=11,'General Calculation'!$O$22,IF(MONTH(B1755)=12,'General Calculation'!$P$22,""))))))))))))</f>
        <v>5.2650000000000006</v>
      </c>
      <c r="E1755" t="str">
        <f>IF(C1755="Initial Stage",'Calculation Sheet Crop 1'!$M$6,IF(C1755="Crop Development Phase",'Calculation Sheet Crop 1'!$M$7,IF(C1755="Mid Season",'Calculation Sheet Crop 1'!$M$8,IF(C1755="Late Season Stage",'Calculation Sheet Crop 1'!$M$9,""))))</f>
        <v/>
      </c>
      <c r="F1755">
        <f t="shared" si="352"/>
        <v>0</v>
      </c>
      <c r="P1755">
        <f t="shared" si="353"/>
        <v>0</v>
      </c>
      <c r="Q1755">
        <f t="shared" si="354"/>
        <v>0</v>
      </c>
      <c r="R1755">
        <f t="shared" si="355"/>
        <v>0</v>
      </c>
      <c r="S1755">
        <f t="shared" si="356"/>
        <v>0</v>
      </c>
      <c r="T1755">
        <f t="shared" si="357"/>
        <v>0</v>
      </c>
      <c r="U1755">
        <f t="shared" si="358"/>
        <v>0</v>
      </c>
      <c r="V1755">
        <f t="shared" si="359"/>
        <v>0</v>
      </c>
      <c r="W1755">
        <f t="shared" si="360"/>
        <v>0</v>
      </c>
      <c r="X1755">
        <f t="shared" si="361"/>
        <v>0</v>
      </c>
      <c r="Y1755">
        <f t="shared" si="362"/>
        <v>0</v>
      </c>
      <c r="Z1755">
        <f t="shared" si="363"/>
        <v>0</v>
      </c>
      <c r="AA1755">
        <f t="shared" si="364"/>
        <v>0</v>
      </c>
    </row>
    <row r="1756" spans="2:27">
      <c r="B1756" s="3">
        <v>44485</v>
      </c>
      <c r="C1756" t="str">
        <f>IF(AND(B1756&gt;='Calculation Sheet Crop 1'!$K$6,B1756&lt;='Calculation Sheet Crop 1'!$L$6),"Initial Stage",IF(AND(B1756+1&gt;'Calculation Sheet Crop 1'!$K$7,B1756&lt;='Calculation Sheet Crop 1'!$L$7),"Crop Development Phase",IF(AND(B1756+1&gt;'Calculation Sheet Crop 1'!$K$8,B1756&lt;'Calculation Sheet Crop 1'!$L$8+1),"Mid Season",IF(AND(B1756+1&gt;'Calculation Sheet Crop 1'!$K$9,B1756-1&lt;'Calculation Sheet Crop 1'!$L$9),"Late Season Stage",""))))</f>
        <v/>
      </c>
      <c r="D1756">
        <f>IF(MONTH(B1756)=1,'General Calculation'!$E$22,IF(MONTH(B1756)=2,'General Calculation'!$F$22,IF(MONTH(B1756)=3,'General Calculation'!$G$22,IF(MONTH(B1756)=4,'General Calculation'!$H$22,IF(MONTH(B1756)=5,'General Calculation'!$I$22,IF(MONTH(B1756)=6,'General Calculation'!$J$22,IF(MONTH(B1756)=7,'General Calculation'!$K$22,IF(MONTH(B1756)=8,'General Calculation'!$L$22,IF(MONTH(B1756)=9,'General Calculation'!$M$22,IF(MONTH(B1756)=10,'General Calculation'!$N$22,IF(MONTH(B1756)=11,'General Calculation'!$O$22,IF(MONTH(B1756)=12,'General Calculation'!$P$22,""))))))))))))</f>
        <v>5.2650000000000006</v>
      </c>
      <c r="E1756" t="str">
        <f>IF(C1756="Initial Stage",'Calculation Sheet Crop 1'!$M$6,IF(C1756="Crop Development Phase",'Calculation Sheet Crop 1'!$M$7,IF(C1756="Mid Season",'Calculation Sheet Crop 1'!$M$8,IF(C1756="Late Season Stage",'Calculation Sheet Crop 1'!$M$9,""))))</f>
        <v/>
      </c>
      <c r="F1756">
        <f t="shared" si="352"/>
        <v>0</v>
      </c>
      <c r="P1756">
        <f t="shared" si="353"/>
        <v>0</v>
      </c>
      <c r="Q1756">
        <f t="shared" si="354"/>
        <v>0</v>
      </c>
      <c r="R1756">
        <f t="shared" si="355"/>
        <v>0</v>
      </c>
      <c r="S1756">
        <f t="shared" si="356"/>
        <v>0</v>
      </c>
      <c r="T1756">
        <f t="shared" si="357"/>
        <v>0</v>
      </c>
      <c r="U1756">
        <f t="shared" si="358"/>
        <v>0</v>
      </c>
      <c r="V1756">
        <f t="shared" si="359"/>
        <v>0</v>
      </c>
      <c r="W1756">
        <f t="shared" si="360"/>
        <v>0</v>
      </c>
      <c r="X1756">
        <f t="shared" si="361"/>
        <v>0</v>
      </c>
      <c r="Y1756">
        <f t="shared" si="362"/>
        <v>0</v>
      </c>
      <c r="Z1756">
        <f t="shared" si="363"/>
        <v>0</v>
      </c>
      <c r="AA1756">
        <f t="shared" si="364"/>
        <v>0</v>
      </c>
    </row>
    <row r="1757" spans="2:27">
      <c r="B1757" s="3">
        <v>44486</v>
      </c>
      <c r="C1757" t="str">
        <f>IF(AND(B1757&gt;='Calculation Sheet Crop 1'!$K$6,B1757&lt;='Calculation Sheet Crop 1'!$L$6),"Initial Stage",IF(AND(B1757+1&gt;'Calculation Sheet Crop 1'!$K$7,B1757&lt;='Calculation Sheet Crop 1'!$L$7),"Crop Development Phase",IF(AND(B1757+1&gt;'Calculation Sheet Crop 1'!$K$8,B1757&lt;'Calculation Sheet Crop 1'!$L$8+1),"Mid Season",IF(AND(B1757+1&gt;'Calculation Sheet Crop 1'!$K$9,B1757-1&lt;'Calculation Sheet Crop 1'!$L$9),"Late Season Stage",""))))</f>
        <v/>
      </c>
      <c r="D1757">
        <f>IF(MONTH(B1757)=1,'General Calculation'!$E$22,IF(MONTH(B1757)=2,'General Calculation'!$F$22,IF(MONTH(B1757)=3,'General Calculation'!$G$22,IF(MONTH(B1757)=4,'General Calculation'!$H$22,IF(MONTH(B1757)=5,'General Calculation'!$I$22,IF(MONTH(B1757)=6,'General Calculation'!$J$22,IF(MONTH(B1757)=7,'General Calculation'!$K$22,IF(MONTH(B1757)=8,'General Calculation'!$L$22,IF(MONTH(B1757)=9,'General Calculation'!$M$22,IF(MONTH(B1757)=10,'General Calculation'!$N$22,IF(MONTH(B1757)=11,'General Calculation'!$O$22,IF(MONTH(B1757)=12,'General Calculation'!$P$22,""))))))))))))</f>
        <v>5.2650000000000006</v>
      </c>
      <c r="E1757" t="str">
        <f>IF(C1757="Initial Stage",'Calculation Sheet Crop 1'!$M$6,IF(C1757="Crop Development Phase",'Calculation Sheet Crop 1'!$M$7,IF(C1757="Mid Season",'Calculation Sheet Crop 1'!$M$8,IF(C1757="Late Season Stage",'Calculation Sheet Crop 1'!$M$9,""))))</f>
        <v/>
      </c>
      <c r="F1757">
        <f t="shared" si="352"/>
        <v>0</v>
      </c>
      <c r="P1757">
        <f t="shared" si="353"/>
        <v>0</v>
      </c>
      <c r="Q1757">
        <f t="shared" si="354"/>
        <v>0</v>
      </c>
      <c r="R1757">
        <f t="shared" si="355"/>
        <v>0</v>
      </c>
      <c r="S1757">
        <f t="shared" si="356"/>
        <v>0</v>
      </c>
      <c r="T1757">
        <f t="shared" si="357"/>
        <v>0</v>
      </c>
      <c r="U1757">
        <f t="shared" si="358"/>
        <v>0</v>
      </c>
      <c r="V1757">
        <f t="shared" si="359"/>
        <v>0</v>
      </c>
      <c r="W1757">
        <f t="shared" si="360"/>
        <v>0</v>
      </c>
      <c r="X1757">
        <f t="shared" si="361"/>
        <v>0</v>
      </c>
      <c r="Y1757">
        <f t="shared" si="362"/>
        <v>0</v>
      </c>
      <c r="Z1757">
        <f t="shared" si="363"/>
        <v>0</v>
      </c>
      <c r="AA1757">
        <f t="shared" si="364"/>
        <v>0</v>
      </c>
    </row>
    <row r="1758" spans="2:27">
      <c r="B1758" s="3">
        <v>44487</v>
      </c>
      <c r="C1758" t="str">
        <f>IF(AND(B1758&gt;='Calculation Sheet Crop 1'!$K$6,B1758&lt;='Calculation Sheet Crop 1'!$L$6),"Initial Stage",IF(AND(B1758+1&gt;'Calculation Sheet Crop 1'!$K$7,B1758&lt;='Calculation Sheet Crop 1'!$L$7),"Crop Development Phase",IF(AND(B1758+1&gt;'Calculation Sheet Crop 1'!$K$8,B1758&lt;'Calculation Sheet Crop 1'!$L$8+1),"Mid Season",IF(AND(B1758+1&gt;'Calculation Sheet Crop 1'!$K$9,B1758-1&lt;'Calculation Sheet Crop 1'!$L$9),"Late Season Stage",""))))</f>
        <v/>
      </c>
      <c r="D1758">
        <f>IF(MONTH(B1758)=1,'General Calculation'!$E$22,IF(MONTH(B1758)=2,'General Calculation'!$F$22,IF(MONTH(B1758)=3,'General Calculation'!$G$22,IF(MONTH(B1758)=4,'General Calculation'!$H$22,IF(MONTH(B1758)=5,'General Calculation'!$I$22,IF(MONTH(B1758)=6,'General Calculation'!$J$22,IF(MONTH(B1758)=7,'General Calculation'!$K$22,IF(MONTH(B1758)=8,'General Calculation'!$L$22,IF(MONTH(B1758)=9,'General Calculation'!$M$22,IF(MONTH(B1758)=10,'General Calculation'!$N$22,IF(MONTH(B1758)=11,'General Calculation'!$O$22,IF(MONTH(B1758)=12,'General Calculation'!$P$22,""))))))))))))</f>
        <v>5.2650000000000006</v>
      </c>
      <c r="E1758" t="str">
        <f>IF(C1758="Initial Stage",'Calculation Sheet Crop 1'!$M$6,IF(C1758="Crop Development Phase",'Calculation Sheet Crop 1'!$M$7,IF(C1758="Mid Season",'Calculation Sheet Crop 1'!$M$8,IF(C1758="Late Season Stage",'Calculation Sheet Crop 1'!$M$9,""))))</f>
        <v/>
      </c>
      <c r="F1758">
        <f t="shared" si="352"/>
        <v>0</v>
      </c>
      <c r="P1758">
        <f t="shared" si="353"/>
        <v>0</v>
      </c>
      <c r="Q1758">
        <f t="shared" si="354"/>
        <v>0</v>
      </c>
      <c r="R1758">
        <f t="shared" si="355"/>
        <v>0</v>
      </c>
      <c r="S1758">
        <f t="shared" si="356"/>
        <v>0</v>
      </c>
      <c r="T1758">
        <f t="shared" si="357"/>
        <v>0</v>
      </c>
      <c r="U1758">
        <f t="shared" si="358"/>
        <v>0</v>
      </c>
      <c r="V1758">
        <f t="shared" si="359"/>
        <v>0</v>
      </c>
      <c r="W1758">
        <f t="shared" si="360"/>
        <v>0</v>
      </c>
      <c r="X1758">
        <f t="shared" si="361"/>
        <v>0</v>
      </c>
      <c r="Y1758">
        <f t="shared" si="362"/>
        <v>0</v>
      </c>
      <c r="Z1758">
        <f t="shared" si="363"/>
        <v>0</v>
      </c>
      <c r="AA1758">
        <f t="shared" si="364"/>
        <v>0</v>
      </c>
    </row>
    <row r="1759" spans="2:27">
      <c r="B1759" s="3">
        <v>44488</v>
      </c>
      <c r="C1759" t="str">
        <f>IF(AND(B1759&gt;='Calculation Sheet Crop 1'!$K$6,B1759&lt;='Calculation Sheet Crop 1'!$L$6),"Initial Stage",IF(AND(B1759+1&gt;'Calculation Sheet Crop 1'!$K$7,B1759&lt;='Calculation Sheet Crop 1'!$L$7),"Crop Development Phase",IF(AND(B1759+1&gt;'Calculation Sheet Crop 1'!$K$8,B1759&lt;'Calculation Sheet Crop 1'!$L$8+1),"Mid Season",IF(AND(B1759+1&gt;'Calculation Sheet Crop 1'!$K$9,B1759-1&lt;'Calculation Sheet Crop 1'!$L$9),"Late Season Stage",""))))</f>
        <v/>
      </c>
      <c r="D1759">
        <f>IF(MONTH(B1759)=1,'General Calculation'!$E$22,IF(MONTH(B1759)=2,'General Calculation'!$F$22,IF(MONTH(B1759)=3,'General Calculation'!$G$22,IF(MONTH(B1759)=4,'General Calculation'!$H$22,IF(MONTH(B1759)=5,'General Calculation'!$I$22,IF(MONTH(B1759)=6,'General Calculation'!$J$22,IF(MONTH(B1759)=7,'General Calculation'!$K$22,IF(MONTH(B1759)=8,'General Calculation'!$L$22,IF(MONTH(B1759)=9,'General Calculation'!$M$22,IF(MONTH(B1759)=10,'General Calculation'!$N$22,IF(MONTH(B1759)=11,'General Calculation'!$O$22,IF(MONTH(B1759)=12,'General Calculation'!$P$22,""))))))))))))</f>
        <v>5.2650000000000006</v>
      </c>
      <c r="E1759" t="str">
        <f>IF(C1759="Initial Stage",'Calculation Sheet Crop 1'!$M$6,IF(C1759="Crop Development Phase",'Calculation Sheet Crop 1'!$M$7,IF(C1759="Mid Season",'Calculation Sheet Crop 1'!$M$8,IF(C1759="Late Season Stage",'Calculation Sheet Crop 1'!$M$9,""))))</f>
        <v/>
      </c>
      <c r="F1759">
        <f t="shared" si="352"/>
        <v>0</v>
      </c>
      <c r="P1759">
        <f t="shared" si="353"/>
        <v>0</v>
      </c>
      <c r="Q1759">
        <f t="shared" si="354"/>
        <v>0</v>
      </c>
      <c r="R1759">
        <f t="shared" si="355"/>
        <v>0</v>
      </c>
      <c r="S1759">
        <f t="shared" si="356"/>
        <v>0</v>
      </c>
      <c r="T1759">
        <f t="shared" si="357"/>
        <v>0</v>
      </c>
      <c r="U1759">
        <f t="shared" si="358"/>
        <v>0</v>
      </c>
      <c r="V1759">
        <f t="shared" si="359"/>
        <v>0</v>
      </c>
      <c r="W1759">
        <f t="shared" si="360"/>
        <v>0</v>
      </c>
      <c r="X1759">
        <f t="shared" si="361"/>
        <v>0</v>
      </c>
      <c r="Y1759">
        <f t="shared" si="362"/>
        <v>0</v>
      </c>
      <c r="Z1759">
        <f t="shared" si="363"/>
        <v>0</v>
      </c>
      <c r="AA1759">
        <f t="shared" si="364"/>
        <v>0</v>
      </c>
    </row>
    <row r="1760" spans="2:27">
      <c r="B1760" s="3">
        <v>44489</v>
      </c>
      <c r="C1760" t="str">
        <f>IF(AND(B1760&gt;='Calculation Sheet Crop 1'!$K$6,B1760&lt;='Calculation Sheet Crop 1'!$L$6),"Initial Stage",IF(AND(B1760+1&gt;'Calculation Sheet Crop 1'!$K$7,B1760&lt;='Calculation Sheet Crop 1'!$L$7),"Crop Development Phase",IF(AND(B1760+1&gt;'Calculation Sheet Crop 1'!$K$8,B1760&lt;'Calculation Sheet Crop 1'!$L$8+1),"Mid Season",IF(AND(B1760+1&gt;'Calculation Sheet Crop 1'!$K$9,B1760-1&lt;'Calculation Sheet Crop 1'!$L$9),"Late Season Stage",""))))</f>
        <v/>
      </c>
      <c r="D1760">
        <f>IF(MONTH(B1760)=1,'General Calculation'!$E$22,IF(MONTH(B1760)=2,'General Calculation'!$F$22,IF(MONTH(B1760)=3,'General Calculation'!$G$22,IF(MONTH(B1760)=4,'General Calculation'!$H$22,IF(MONTH(B1760)=5,'General Calculation'!$I$22,IF(MONTH(B1760)=6,'General Calculation'!$J$22,IF(MONTH(B1760)=7,'General Calculation'!$K$22,IF(MONTH(B1760)=8,'General Calculation'!$L$22,IF(MONTH(B1760)=9,'General Calculation'!$M$22,IF(MONTH(B1760)=10,'General Calculation'!$N$22,IF(MONTH(B1760)=11,'General Calculation'!$O$22,IF(MONTH(B1760)=12,'General Calculation'!$P$22,""))))))))))))</f>
        <v>5.2650000000000006</v>
      </c>
      <c r="E1760" t="str">
        <f>IF(C1760="Initial Stage",'Calculation Sheet Crop 1'!$M$6,IF(C1760="Crop Development Phase",'Calculation Sheet Crop 1'!$M$7,IF(C1760="Mid Season",'Calculation Sheet Crop 1'!$M$8,IF(C1760="Late Season Stage",'Calculation Sheet Crop 1'!$M$9,""))))</f>
        <v/>
      </c>
      <c r="F1760">
        <f t="shared" si="352"/>
        <v>0</v>
      </c>
      <c r="P1760">
        <f t="shared" si="353"/>
        <v>0</v>
      </c>
      <c r="Q1760">
        <f t="shared" si="354"/>
        <v>0</v>
      </c>
      <c r="R1760">
        <f t="shared" si="355"/>
        <v>0</v>
      </c>
      <c r="S1760">
        <f t="shared" si="356"/>
        <v>0</v>
      </c>
      <c r="T1760">
        <f t="shared" si="357"/>
        <v>0</v>
      </c>
      <c r="U1760">
        <f t="shared" si="358"/>
        <v>0</v>
      </c>
      <c r="V1760">
        <f t="shared" si="359"/>
        <v>0</v>
      </c>
      <c r="W1760">
        <f t="shared" si="360"/>
        <v>0</v>
      </c>
      <c r="X1760">
        <f t="shared" si="361"/>
        <v>0</v>
      </c>
      <c r="Y1760">
        <f t="shared" si="362"/>
        <v>0</v>
      </c>
      <c r="Z1760">
        <f t="shared" si="363"/>
        <v>0</v>
      </c>
      <c r="AA1760">
        <f t="shared" si="364"/>
        <v>0</v>
      </c>
    </row>
    <row r="1761" spans="2:27">
      <c r="B1761" s="3">
        <v>44490</v>
      </c>
      <c r="C1761" t="str">
        <f>IF(AND(B1761&gt;='Calculation Sheet Crop 1'!$K$6,B1761&lt;='Calculation Sheet Crop 1'!$L$6),"Initial Stage",IF(AND(B1761+1&gt;'Calculation Sheet Crop 1'!$K$7,B1761&lt;='Calculation Sheet Crop 1'!$L$7),"Crop Development Phase",IF(AND(B1761+1&gt;'Calculation Sheet Crop 1'!$K$8,B1761&lt;'Calculation Sheet Crop 1'!$L$8+1),"Mid Season",IF(AND(B1761+1&gt;'Calculation Sheet Crop 1'!$K$9,B1761-1&lt;'Calculation Sheet Crop 1'!$L$9),"Late Season Stage",""))))</f>
        <v/>
      </c>
      <c r="D1761">
        <f>IF(MONTH(B1761)=1,'General Calculation'!$E$22,IF(MONTH(B1761)=2,'General Calculation'!$F$22,IF(MONTH(B1761)=3,'General Calculation'!$G$22,IF(MONTH(B1761)=4,'General Calculation'!$H$22,IF(MONTH(B1761)=5,'General Calculation'!$I$22,IF(MONTH(B1761)=6,'General Calculation'!$J$22,IF(MONTH(B1761)=7,'General Calculation'!$K$22,IF(MONTH(B1761)=8,'General Calculation'!$L$22,IF(MONTH(B1761)=9,'General Calculation'!$M$22,IF(MONTH(B1761)=10,'General Calculation'!$N$22,IF(MONTH(B1761)=11,'General Calculation'!$O$22,IF(MONTH(B1761)=12,'General Calculation'!$P$22,""))))))))))))</f>
        <v>5.2650000000000006</v>
      </c>
      <c r="E1761" t="str">
        <f>IF(C1761="Initial Stage",'Calculation Sheet Crop 1'!$M$6,IF(C1761="Crop Development Phase",'Calculation Sheet Crop 1'!$M$7,IF(C1761="Mid Season",'Calculation Sheet Crop 1'!$M$8,IF(C1761="Late Season Stage",'Calculation Sheet Crop 1'!$M$9,""))))</f>
        <v/>
      </c>
      <c r="F1761">
        <f t="shared" si="352"/>
        <v>0</v>
      </c>
      <c r="P1761">
        <f t="shared" si="353"/>
        <v>0</v>
      </c>
      <c r="Q1761">
        <f t="shared" si="354"/>
        <v>0</v>
      </c>
      <c r="R1761">
        <f t="shared" si="355"/>
        <v>0</v>
      </c>
      <c r="S1761">
        <f t="shared" si="356"/>
        <v>0</v>
      </c>
      <c r="T1761">
        <f t="shared" si="357"/>
        <v>0</v>
      </c>
      <c r="U1761">
        <f t="shared" si="358"/>
        <v>0</v>
      </c>
      <c r="V1761">
        <f t="shared" si="359"/>
        <v>0</v>
      </c>
      <c r="W1761">
        <f t="shared" si="360"/>
        <v>0</v>
      </c>
      <c r="X1761">
        <f t="shared" si="361"/>
        <v>0</v>
      </c>
      <c r="Y1761">
        <f t="shared" si="362"/>
        <v>0</v>
      </c>
      <c r="Z1761">
        <f t="shared" si="363"/>
        <v>0</v>
      </c>
      <c r="AA1761">
        <f t="shared" si="364"/>
        <v>0</v>
      </c>
    </row>
    <row r="1762" spans="2:27">
      <c r="B1762" s="3">
        <v>44491</v>
      </c>
      <c r="C1762" t="str">
        <f>IF(AND(B1762&gt;='Calculation Sheet Crop 1'!$K$6,B1762&lt;='Calculation Sheet Crop 1'!$L$6),"Initial Stage",IF(AND(B1762+1&gt;'Calculation Sheet Crop 1'!$K$7,B1762&lt;='Calculation Sheet Crop 1'!$L$7),"Crop Development Phase",IF(AND(B1762+1&gt;'Calculation Sheet Crop 1'!$K$8,B1762&lt;'Calculation Sheet Crop 1'!$L$8+1),"Mid Season",IF(AND(B1762+1&gt;'Calculation Sheet Crop 1'!$K$9,B1762-1&lt;'Calculation Sheet Crop 1'!$L$9),"Late Season Stage",""))))</f>
        <v/>
      </c>
      <c r="D1762">
        <f>IF(MONTH(B1762)=1,'General Calculation'!$E$22,IF(MONTH(B1762)=2,'General Calculation'!$F$22,IF(MONTH(B1762)=3,'General Calculation'!$G$22,IF(MONTH(B1762)=4,'General Calculation'!$H$22,IF(MONTH(B1762)=5,'General Calculation'!$I$22,IF(MONTH(B1762)=6,'General Calculation'!$J$22,IF(MONTH(B1762)=7,'General Calculation'!$K$22,IF(MONTH(B1762)=8,'General Calculation'!$L$22,IF(MONTH(B1762)=9,'General Calculation'!$M$22,IF(MONTH(B1762)=10,'General Calculation'!$N$22,IF(MONTH(B1762)=11,'General Calculation'!$O$22,IF(MONTH(B1762)=12,'General Calculation'!$P$22,""))))))))))))</f>
        <v>5.2650000000000006</v>
      </c>
      <c r="E1762" t="str">
        <f>IF(C1762="Initial Stage",'Calculation Sheet Crop 1'!$M$6,IF(C1762="Crop Development Phase",'Calculation Sheet Crop 1'!$M$7,IF(C1762="Mid Season",'Calculation Sheet Crop 1'!$M$8,IF(C1762="Late Season Stage",'Calculation Sheet Crop 1'!$M$9,""))))</f>
        <v/>
      </c>
      <c r="F1762">
        <f t="shared" si="352"/>
        <v>0</v>
      </c>
      <c r="P1762">
        <f t="shared" si="353"/>
        <v>0</v>
      </c>
      <c r="Q1762">
        <f t="shared" si="354"/>
        <v>0</v>
      </c>
      <c r="R1762">
        <f t="shared" si="355"/>
        <v>0</v>
      </c>
      <c r="S1762">
        <f t="shared" si="356"/>
        <v>0</v>
      </c>
      <c r="T1762">
        <f t="shared" si="357"/>
        <v>0</v>
      </c>
      <c r="U1762">
        <f t="shared" si="358"/>
        <v>0</v>
      </c>
      <c r="V1762">
        <f t="shared" si="359"/>
        <v>0</v>
      </c>
      <c r="W1762">
        <f t="shared" si="360"/>
        <v>0</v>
      </c>
      <c r="X1762">
        <f t="shared" si="361"/>
        <v>0</v>
      </c>
      <c r="Y1762">
        <f t="shared" si="362"/>
        <v>0</v>
      </c>
      <c r="Z1762">
        <f t="shared" si="363"/>
        <v>0</v>
      </c>
      <c r="AA1762">
        <f t="shared" si="364"/>
        <v>0</v>
      </c>
    </row>
    <row r="1763" spans="2:27">
      <c r="B1763" s="3">
        <v>44492</v>
      </c>
      <c r="C1763" t="str">
        <f>IF(AND(B1763&gt;='Calculation Sheet Crop 1'!$K$6,B1763&lt;='Calculation Sheet Crop 1'!$L$6),"Initial Stage",IF(AND(B1763+1&gt;'Calculation Sheet Crop 1'!$K$7,B1763&lt;='Calculation Sheet Crop 1'!$L$7),"Crop Development Phase",IF(AND(B1763+1&gt;'Calculation Sheet Crop 1'!$K$8,B1763&lt;'Calculation Sheet Crop 1'!$L$8+1),"Mid Season",IF(AND(B1763+1&gt;'Calculation Sheet Crop 1'!$K$9,B1763-1&lt;'Calculation Sheet Crop 1'!$L$9),"Late Season Stage",""))))</f>
        <v/>
      </c>
      <c r="D1763">
        <f>IF(MONTH(B1763)=1,'General Calculation'!$E$22,IF(MONTH(B1763)=2,'General Calculation'!$F$22,IF(MONTH(B1763)=3,'General Calculation'!$G$22,IF(MONTH(B1763)=4,'General Calculation'!$H$22,IF(MONTH(B1763)=5,'General Calculation'!$I$22,IF(MONTH(B1763)=6,'General Calculation'!$J$22,IF(MONTH(B1763)=7,'General Calculation'!$K$22,IF(MONTH(B1763)=8,'General Calculation'!$L$22,IF(MONTH(B1763)=9,'General Calculation'!$M$22,IF(MONTH(B1763)=10,'General Calculation'!$N$22,IF(MONTH(B1763)=11,'General Calculation'!$O$22,IF(MONTH(B1763)=12,'General Calculation'!$P$22,""))))))))))))</f>
        <v>5.2650000000000006</v>
      </c>
      <c r="E1763" t="str">
        <f>IF(C1763="Initial Stage",'Calculation Sheet Crop 1'!$M$6,IF(C1763="Crop Development Phase",'Calculation Sheet Crop 1'!$M$7,IF(C1763="Mid Season",'Calculation Sheet Crop 1'!$M$8,IF(C1763="Late Season Stage",'Calculation Sheet Crop 1'!$M$9,""))))</f>
        <v/>
      </c>
      <c r="F1763">
        <f t="shared" si="352"/>
        <v>0</v>
      </c>
      <c r="P1763">
        <f t="shared" si="353"/>
        <v>0</v>
      </c>
      <c r="Q1763">
        <f t="shared" si="354"/>
        <v>0</v>
      </c>
      <c r="R1763">
        <f t="shared" si="355"/>
        <v>0</v>
      </c>
      <c r="S1763">
        <f t="shared" si="356"/>
        <v>0</v>
      </c>
      <c r="T1763">
        <f t="shared" si="357"/>
        <v>0</v>
      </c>
      <c r="U1763">
        <f t="shared" si="358"/>
        <v>0</v>
      </c>
      <c r="V1763">
        <f t="shared" si="359"/>
        <v>0</v>
      </c>
      <c r="W1763">
        <f t="shared" si="360"/>
        <v>0</v>
      </c>
      <c r="X1763">
        <f t="shared" si="361"/>
        <v>0</v>
      </c>
      <c r="Y1763">
        <f t="shared" si="362"/>
        <v>0</v>
      </c>
      <c r="Z1763">
        <f t="shared" si="363"/>
        <v>0</v>
      </c>
      <c r="AA1763">
        <f t="shared" si="364"/>
        <v>0</v>
      </c>
    </row>
    <row r="1764" spans="2:27">
      <c r="B1764" s="3">
        <v>44493</v>
      </c>
      <c r="C1764" t="str">
        <f>IF(AND(B1764&gt;='Calculation Sheet Crop 1'!$K$6,B1764&lt;='Calculation Sheet Crop 1'!$L$6),"Initial Stage",IF(AND(B1764+1&gt;'Calculation Sheet Crop 1'!$K$7,B1764&lt;='Calculation Sheet Crop 1'!$L$7),"Crop Development Phase",IF(AND(B1764+1&gt;'Calculation Sheet Crop 1'!$K$8,B1764&lt;'Calculation Sheet Crop 1'!$L$8+1),"Mid Season",IF(AND(B1764+1&gt;'Calculation Sheet Crop 1'!$K$9,B1764-1&lt;'Calculation Sheet Crop 1'!$L$9),"Late Season Stage",""))))</f>
        <v/>
      </c>
      <c r="D1764">
        <f>IF(MONTH(B1764)=1,'General Calculation'!$E$22,IF(MONTH(B1764)=2,'General Calculation'!$F$22,IF(MONTH(B1764)=3,'General Calculation'!$G$22,IF(MONTH(B1764)=4,'General Calculation'!$H$22,IF(MONTH(B1764)=5,'General Calculation'!$I$22,IF(MONTH(B1764)=6,'General Calculation'!$J$22,IF(MONTH(B1764)=7,'General Calculation'!$K$22,IF(MONTH(B1764)=8,'General Calculation'!$L$22,IF(MONTH(B1764)=9,'General Calculation'!$M$22,IF(MONTH(B1764)=10,'General Calculation'!$N$22,IF(MONTH(B1764)=11,'General Calculation'!$O$22,IF(MONTH(B1764)=12,'General Calculation'!$P$22,""))))))))))))</f>
        <v>5.2650000000000006</v>
      </c>
      <c r="E1764" t="str">
        <f>IF(C1764="Initial Stage",'Calculation Sheet Crop 1'!$M$6,IF(C1764="Crop Development Phase",'Calculation Sheet Crop 1'!$M$7,IF(C1764="Mid Season",'Calculation Sheet Crop 1'!$M$8,IF(C1764="Late Season Stage",'Calculation Sheet Crop 1'!$M$9,""))))</f>
        <v/>
      </c>
      <c r="F1764">
        <f t="shared" si="352"/>
        <v>0</v>
      </c>
      <c r="P1764">
        <f t="shared" si="353"/>
        <v>0</v>
      </c>
      <c r="Q1764">
        <f t="shared" si="354"/>
        <v>0</v>
      </c>
      <c r="R1764">
        <f t="shared" si="355"/>
        <v>0</v>
      </c>
      <c r="S1764">
        <f t="shared" si="356"/>
        <v>0</v>
      </c>
      <c r="T1764">
        <f t="shared" si="357"/>
        <v>0</v>
      </c>
      <c r="U1764">
        <f t="shared" si="358"/>
        <v>0</v>
      </c>
      <c r="V1764">
        <f t="shared" si="359"/>
        <v>0</v>
      </c>
      <c r="W1764">
        <f t="shared" si="360"/>
        <v>0</v>
      </c>
      <c r="X1764">
        <f t="shared" si="361"/>
        <v>0</v>
      </c>
      <c r="Y1764">
        <f t="shared" si="362"/>
        <v>0</v>
      </c>
      <c r="Z1764">
        <f t="shared" si="363"/>
        <v>0</v>
      </c>
      <c r="AA1764">
        <f t="shared" si="364"/>
        <v>0</v>
      </c>
    </row>
    <row r="1765" spans="2:27">
      <c r="B1765" s="3">
        <v>44494</v>
      </c>
      <c r="C1765" t="str">
        <f>IF(AND(B1765&gt;='Calculation Sheet Crop 1'!$K$6,B1765&lt;='Calculation Sheet Crop 1'!$L$6),"Initial Stage",IF(AND(B1765+1&gt;'Calculation Sheet Crop 1'!$K$7,B1765&lt;='Calculation Sheet Crop 1'!$L$7),"Crop Development Phase",IF(AND(B1765+1&gt;'Calculation Sheet Crop 1'!$K$8,B1765&lt;'Calculation Sheet Crop 1'!$L$8+1),"Mid Season",IF(AND(B1765+1&gt;'Calculation Sheet Crop 1'!$K$9,B1765-1&lt;'Calculation Sheet Crop 1'!$L$9),"Late Season Stage",""))))</f>
        <v/>
      </c>
      <c r="D1765">
        <f>IF(MONTH(B1765)=1,'General Calculation'!$E$22,IF(MONTH(B1765)=2,'General Calculation'!$F$22,IF(MONTH(B1765)=3,'General Calculation'!$G$22,IF(MONTH(B1765)=4,'General Calculation'!$H$22,IF(MONTH(B1765)=5,'General Calculation'!$I$22,IF(MONTH(B1765)=6,'General Calculation'!$J$22,IF(MONTH(B1765)=7,'General Calculation'!$K$22,IF(MONTH(B1765)=8,'General Calculation'!$L$22,IF(MONTH(B1765)=9,'General Calculation'!$M$22,IF(MONTH(B1765)=10,'General Calculation'!$N$22,IF(MONTH(B1765)=11,'General Calculation'!$O$22,IF(MONTH(B1765)=12,'General Calculation'!$P$22,""))))))))))))</f>
        <v>5.2650000000000006</v>
      </c>
      <c r="E1765" t="str">
        <f>IF(C1765="Initial Stage",'Calculation Sheet Crop 1'!$M$6,IF(C1765="Crop Development Phase",'Calculation Sheet Crop 1'!$M$7,IF(C1765="Mid Season",'Calculation Sheet Crop 1'!$M$8,IF(C1765="Late Season Stage",'Calculation Sheet Crop 1'!$M$9,""))))</f>
        <v/>
      </c>
      <c r="F1765">
        <f t="shared" si="352"/>
        <v>0</v>
      </c>
      <c r="P1765">
        <f t="shared" si="353"/>
        <v>0</v>
      </c>
      <c r="Q1765">
        <f t="shared" si="354"/>
        <v>0</v>
      </c>
      <c r="R1765">
        <f t="shared" si="355"/>
        <v>0</v>
      </c>
      <c r="S1765">
        <f t="shared" si="356"/>
        <v>0</v>
      </c>
      <c r="T1765">
        <f t="shared" si="357"/>
        <v>0</v>
      </c>
      <c r="U1765">
        <f t="shared" si="358"/>
        <v>0</v>
      </c>
      <c r="V1765">
        <f t="shared" si="359"/>
        <v>0</v>
      </c>
      <c r="W1765">
        <f t="shared" si="360"/>
        <v>0</v>
      </c>
      <c r="X1765">
        <f t="shared" si="361"/>
        <v>0</v>
      </c>
      <c r="Y1765">
        <f t="shared" si="362"/>
        <v>0</v>
      </c>
      <c r="Z1765">
        <f t="shared" si="363"/>
        <v>0</v>
      </c>
      <c r="AA1765">
        <f t="shared" si="364"/>
        <v>0</v>
      </c>
    </row>
    <row r="1766" spans="2:27">
      <c r="B1766" s="3">
        <v>44495</v>
      </c>
      <c r="C1766" t="str">
        <f>IF(AND(B1766&gt;='Calculation Sheet Crop 1'!$K$6,B1766&lt;='Calculation Sheet Crop 1'!$L$6),"Initial Stage",IF(AND(B1766+1&gt;'Calculation Sheet Crop 1'!$K$7,B1766&lt;='Calculation Sheet Crop 1'!$L$7),"Crop Development Phase",IF(AND(B1766+1&gt;'Calculation Sheet Crop 1'!$K$8,B1766&lt;'Calculation Sheet Crop 1'!$L$8+1),"Mid Season",IF(AND(B1766+1&gt;'Calculation Sheet Crop 1'!$K$9,B1766-1&lt;'Calculation Sheet Crop 1'!$L$9),"Late Season Stage",""))))</f>
        <v/>
      </c>
      <c r="D1766">
        <f>IF(MONTH(B1766)=1,'General Calculation'!$E$22,IF(MONTH(B1766)=2,'General Calculation'!$F$22,IF(MONTH(B1766)=3,'General Calculation'!$G$22,IF(MONTH(B1766)=4,'General Calculation'!$H$22,IF(MONTH(B1766)=5,'General Calculation'!$I$22,IF(MONTH(B1766)=6,'General Calculation'!$J$22,IF(MONTH(B1766)=7,'General Calculation'!$K$22,IF(MONTH(B1766)=8,'General Calculation'!$L$22,IF(MONTH(B1766)=9,'General Calculation'!$M$22,IF(MONTH(B1766)=10,'General Calculation'!$N$22,IF(MONTH(B1766)=11,'General Calculation'!$O$22,IF(MONTH(B1766)=12,'General Calculation'!$P$22,""))))))))))))</f>
        <v>5.2650000000000006</v>
      </c>
      <c r="E1766" t="str">
        <f>IF(C1766="Initial Stage",'Calculation Sheet Crop 1'!$M$6,IF(C1766="Crop Development Phase",'Calculation Sheet Crop 1'!$M$7,IF(C1766="Mid Season",'Calculation Sheet Crop 1'!$M$8,IF(C1766="Late Season Stage",'Calculation Sheet Crop 1'!$M$9,""))))</f>
        <v/>
      </c>
      <c r="F1766">
        <f t="shared" si="352"/>
        <v>0</v>
      </c>
      <c r="P1766">
        <f t="shared" si="353"/>
        <v>0</v>
      </c>
      <c r="Q1766">
        <f t="shared" si="354"/>
        <v>0</v>
      </c>
      <c r="R1766">
        <f t="shared" si="355"/>
        <v>0</v>
      </c>
      <c r="S1766">
        <f t="shared" si="356"/>
        <v>0</v>
      </c>
      <c r="T1766">
        <f t="shared" si="357"/>
        <v>0</v>
      </c>
      <c r="U1766">
        <f t="shared" si="358"/>
        <v>0</v>
      </c>
      <c r="V1766">
        <f t="shared" si="359"/>
        <v>0</v>
      </c>
      <c r="W1766">
        <f t="shared" si="360"/>
        <v>0</v>
      </c>
      <c r="X1766">
        <f t="shared" si="361"/>
        <v>0</v>
      </c>
      <c r="Y1766">
        <f t="shared" si="362"/>
        <v>0</v>
      </c>
      <c r="Z1766">
        <f t="shared" si="363"/>
        <v>0</v>
      </c>
      <c r="AA1766">
        <f t="shared" si="364"/>
        <v>0</v>
      </c>
    </row>
    <row r="1767" spans="2:27">
      <c r="B1767" s="3">
        <v>44496</v>
      </c>
      <c r="C1767" t="str">
        <f>IF(AND(B1767&gt;='Calculation Sheet Crop 1'!$K$6,B1767&lt;='Calculation Sheet Crop 1'!$L$6),"Initial Stage",IF(AND(B1767+1&gt;'Calculation Sheet Crop 1'!$K$7,B1767&lt;='Calculation Sheet Crop 1'!$L$7),"Crop Development Phase",IF(AND(B1767+1&gt;'Calculation Sheet Crop 1'!$K$8,B1767&lt;'Calculation Sheet Crop 1'!$L$8+1),"Mid Season",IF(AND(B1767+1&gt;'Calculation Sheet Crop 1'!$K$9,B1767-1&lt;'Calculation Sheet Crop 1'!$L$9),"Late Season Stage",""))))</f>
        <v/>
      </c>
      <c r="D1767">
        <f>IF(MONTH(B1767)=1,'General Calculation'!$E$22,IF(MONTH(B1767)=2,'General Calculation'!$F$22,IF(MONTH(B1767)=3,'General Calculation'!$G$22,IF(MONTH(B1767)=4,'General Calculation'!$H$22,IF(MONTH(B1767)=5,'General Calculation'!$I$22,IF(MONTH(B1767)=6,'General Calculation'!$J$22,IF(MONTH(B1767)=7,'General Calculation'!$K$22,IF(MONTH(B1767)=8,'General Calculation'!$L$22,IF(MONTH(B1767)=9,'General Calculation'!$M$22,IF(MONTH(B1767)=10,'General Calculation'!$N$22,IF(MONTH(B1767)=11,'General Calculation'!$O$22,IF(MONTH(B1767)=12,'General Calculation'!$P$22,""))))))))))))</f>
        <v>5.2650000000000006</v>
      </c>
      <c r="E1767" t="str">
        <f>IF(C1767="Initial Stage",'Calculation Sheet Crop 1'!$M$6,IF(C1767="Crop Development Phase",'Calculation Sheet Crop 1'!$M$7,IF(C1767="Mid Season",'Calculation Sheet Crop 1'!$M$8,IF(C1767="Late Season Stage",'Calculation Sheet Crop 1'!$M$9,""))))</f>
        <v/>
      </c>
      <c r="F1767">
        <f t="shared" si="352"/>
        <v>0</v>
      </c>
      <c r="P1767">
        <f t="shared" si="353"/>
        <v>0</v>
      </c>
      <c r="Q1767">
        <f t="shared" si="354"/>
        <v>0</v>
      </c>
      <c r="R1767">
        <f t="shared" si="355"/>
        <v>0</v>
      </c>
      <c r="S1767">
        <f t="shared" si="356"/>
        <v>0</v>
      </c>
      <c r="T1767">
        <f t="shared" si="357"/>
        <v>0</v>
      </c>
      <c r="U1767">
        <f t="shared" si="358"/>
        <v>0</v>
      </c>
      <c r="V1767">
        <f t="shared" si="359"/>
        <v>0</v>
      </c>
      <c r="W1767">
        <f t="shared" si="360"/>
        <v>0</v>
      </c>
      <c r="X1767">
        <f t="shared" si="361"/>
        <v>0</v>
      </c>
      <c r="Y1767">
        <f t="shared" si="362"/>
        <v>0</v>
      </c>
      <c r="Z1767">
        <f t="shared" si="363"/>
        <v>0</v>
      </c>
      <c r="AA1767">
        <f t="shared" si="364"/>
        <v>0</v>
      </c>
    </row>
    <row r="1768" spans="2:27">
      <c r="B1768" s="3">
        <v>44497</v>
      </c>
      <c r="C1768" t="str">
        <f>IF(AND(B1768&gt;='Calculation Sheet Crop 1'!$K$6,B1768&lt;='Calculation Sheet Crop 1'!$L$6),"Initial Stage",IF(AND(B1768+1&gt;'Calculation Sheet Crop 1'!$K$7,B1768&lt;='Calculation Sheet Crop 1'!$L$7),"Crop Development Phase",IF(AND(B1768+1&gt;'Calculation Sheet Crop 1'!$K$8,B1768&lt;'Calculation Sheet Crop 1'!$L$8+1),"Mid Season",IF(AND(B1768+1&gt;'Calculation Sheet Crop 1'!$K$9,B1768-1&lt;'Calculation Sheet Crop 1'!$L$9),"Late Season Stage",""))))</f>
        <v/>
      </c>
      <c r="D1768">
        <f>IF(MONTH(B1768)=1,'General Calculation'!$E$22,IF(MONTH(B1768)=2,'General Calculation'!$F$22,IF(MONTH(B1768)=3,'General Calculation'!$G$22,IF(MONTH(B1768)=4,'General Calculation'!$H$22,IF(MONTH(B1768)=5,'General Calculation'!$I$22,IF(MONTH(B1768)=6,'General Calculation'!$J$22,IF(MONTH(B1768)=7,'General Calculation'!$K$22,IF(MONTH(B1768)=8,'General Calculation'!$L$22,IF(MONTH(B1768)=9,'General Calculation'!$M$22,IF(MONTH(B1768)=10,'General Calculation'!$N$22,IF(MONTH(B1768)=11,'General Calculation'!$O$22,IF(MONTH(B1768)=12,'General Calculation'!$P$22,""))))))))))))</f>
        <v>5.2650000000000006</v>
      </c>
      <c r="E1768" t="str">
        <f>IF(C1768="Initial Stage",'Calculation Sheet Crop 1'!$M$6,IF(C1768="Crop Development Phase",'Calculation Sheet Crop 1'!$M$7,IF(C1768="Mid Season",'Calculation Sheet Crop 1'!$M$8,IF(C1768="Late Season Stage",'Calculation Sheet Crop 1'!$M$9,""))))</f>
        <v/>
      </c>
      <c r="F1768">
        <f t="shared" si="352"/>
        <v>0</v>
      </c>
      <c r="P1768">
        <f t="shared" si="353"/>
        <v>0</v>
      </c>
      <c r="Q1768">
        <f t="shared" si="354"/>
        <v>0</v>
      </c>
      <c r="R1768">
        <f t="shared" si="355"/>
        <v>0</v>
      </c>
      <c r="S1768">
        <f t="shared" si="356"/>
        <v>0</v>
      </c>
      <c r="T1768">
        <f t="shared" si="357"/>
        <v>0</v>
      </c>
      <c r="U1768">
        <f t="shared" si="358"/>
        <v>0</v>
      </c>
      <c r="V1768">
        <f t="shared" si="359"/>
        <v>0</v>
      </c>
      <c r="W1768">
        <f t="shared" si="360"/>
        <v>0</v>
      </c>
      <c r="X1768">
        <f t="shared" si="361"/>
        <v>0</v>
      </c>
      <c r="Y1768">
        <f t="shared" si="362"/>
        <v>0</v>
      </c>
      <c r="Z1768">
        <f t="shared" si="363"/>
        <v>0</v>
      </c>
      <c r="AA1768">
        <f t="shared" si="364"/>
        <v>0</v>
      </c>
    </row>
    <row r="1769" spans="2:27">
      <c r="B1769" s="3">
        <v>44498</v>
      </c>
      <c r="C1769" t="str">
        <f>IF(AND(B1769&gt;='Calculation Sheet Crop 1'!$K$6,B1769&lt;='Calculation Sheet Crop 1'!$L$6),"Initial Stage",IF(AND(B1769+1&gt;'Calculation Sheet Crop 1'!$K$7,B1769&lt;='Calculation Sheet Crop 1'!$L$7),"Crop Development Phase",IF(AND(B1769+1&gt;'Calculation Sheet Crop 1'!$K$8,B1769&lt;'Calculation Sheet Crop 1'!$L$8+1),"Mid Season",IF(AND(B1769+1&gt;'Calculation Sheet Crop 1'!$K$9,B1769-1&lt;'Calculation Sheet Crop 1'!$L$9),"Late Season Stage",""))))</f>
        <v/>
      </c>
      <c r="D1769">
        <f>IF(MONTH(B1769)=1,'General Calculation'!$E$22,IF(MONTH(B1769)=2,'General Calculation'!$F$22,IF(MONTH(B1769)=3,'General Calculation'!$G$22,IF(MONTH(B1769)=4,'General Calculation'!$H$22,IF(MONTH(B1769)=5,'General Calculation'!$I$22,IF(MONTH(B1769)=6,'General Calculation'!$J$22,IF(MONTH(B1769)=7,'General Calculation'!$K$22,IF(MONTH(B1769)=8,'General Calculation'!$L$22,IF(MONTH(B1769)=9,'General Calculation'!$M$22,IF(MONTH(B1769)=10,'General Calculation'!$N$22,IF(MONTH(B1769)=11,'General Calculation'!$O$22,IF(MONTH(B1769)=12,'General Calculation'!$P$22,""))))))))))))</f>
        <v>5.2650000000000006</v>
      </c>
      <c r="E1769" t="str">
        <f>IF(C1769="Initial Stage",'Calculation Sheet Crop 1'!$M$6,IF(C1769="Crop Development Phase",'Calculation Sheet Crop 1'!$M$7,IF(C1769="Mid Season",'Calculation Sheet Crop 1'!$M$8,IF(C1769="Late Season Stage",'Calculation Sheet Crop 1'!$M$9,""))))</f>
        <v/>
      </c>
      <c r="F1769">
        <f t="shared" si="352"/>
        <v>0</v>
      </c>
      <c r="P1769">
        <f t="shared" si="353"/>
        <v>0</v>
      </c>
      <c r="Q1769">
        <f t="shared" si="354"/>
        <v>0</v>
      </c>
      <c r="R1769">
        <f t="shared" si="355"/>
        <v>0</v>
      </c>
      <c r="S1769">
        <f t="shared" si="356"/>
        <v>0</v>
      </c>
      <c r="T1769">
        <f t="shared" si="357"/>
        <v>0</v>
      </c>
      <c r="U1769">
        <f t="shared" si="358"/>
        <v>0</v>
      </c>
      <c r="V1769">
        <f t="shared" si="359"/>
        <v>0</v>
      </c>
      <c r="W1769">
        <f t="shared" si="360"/>
        <v>0</v>
      </c>
      <c r="X1769">
        <f t="shared" si="361"/>
        <v>0</v>
      </c>
      <c r="Y1769">
        <f t="shared" si="362"/>
        <v>0</v>
      </c>
      <c r="Z1769">
        <f t="shared" si="363"/>
        <v>0</v>
      </c>
      <c r="AA1769">
        <f t="shared" si="364"/>
        <v>0</v>
      </c>
    </row>
    <row r="1770" spans="2:27">
      <c r="B1770" s="3">
        <v>44499</v>
      </c>
      <c r="C1770" t="str">
        <f>IF(AND(B1770&gt;='Calculation Sheet Crop 1'!$K$6,B1770&lt;='Calculation Sheet Crop 1'!$L$6),"Initial Stage",IF(AND(B1770+1&gt;'Calculation Sheet Crop 1'!$K$7,B1770&lt;='Calculation Sheet Crop 1'!$L$7),"Crop Development Phase",IF(AND(B1770+1&gt;'Calculation Sheet Crop 1'!$K$8,B1770&lt;'Calculation Sheet Crop 1'!$L$8+1),"Mid Season",IF(AND(B1770+1&gt;'Calculation Sheet Crop 1'!$K$9,B1770-1&lt;'Calculation Sheet Crop 1'!$L$9),"Late Season Stage",""))))</f>
        <v/>
      </c>
      <c r="D1770">
        <f>IF(MONTH(B1770)=1,'General Calculation'!$E$22,IF(MONTH(B1770)=2,'General Calculation'!$F$22,IF(MONTH(B1770)=3,'General Calculation'!$G$22,IF(MONTH(B1770)=4,'General Calculation'!$H$22,IF(MONTH(B1770)=5,'General Calculation'!$I$22,IF(MONTH(B1770)=6,'General Calculation'!$J$22,IF(MONTH(B1770)=7,'General Calculation'!$K$22,IF(MONTH(B1770)=8,'General Calculation'!$L$22,IF(MONTH(B1770)=9,'General Calculation'!$M$22,IF(MONTH(B1770)=10,'General Calculation'!$N$22,IF(MONTH(B1770)=11,'General Calculation'!$O$22,IF(MONTH(B1770)=12,'General Calculation'!$P$22,""))))))))))))</f>
        <v>5.2650000000000006</v>
      </c>
      <c r="E1770" t="str">
        <f>IF(C1770="Initial Stage",'Calculation Sheet Crop 1'!$M$6,IF(C1770="Crop Development Phase",'Calculation Sheet Crop 1'!$M$7,IF(C1770="Mid Season",'Calculation Sheet Crop 1'!$M$8,IF(C1770="Late Season Stage",'Calculation Sheet Crop 1'!$M$9,""))))</f>
        <v/>
      </c>
      <c r="F1770">
        <f t="shared" si="352"/>
        <v>0</v>
      </c>
      <c r="P1770">
        <f t="shared" si="353"/>
        <v>0</v>
      </c>
      <c r="Q1770">
        <f t="shared" si="354"/>
        <v>0</v>
      </c>
      <c r="R1770">
        <f t="shared" si="355"/>
        <v>0</v>
      </c>
      <c r="S1770">
        <f t="shared" si="356"/>
        <v>0</v>
      </c>
      <c r="T1770">
        <f t="shared" si="357"/>
        <v>0</v>
      </c>
      <c r="U1770">
        <f t="shared" si="358"/>
        <v>0</v>
      </c>
      <c r="V1770">
        <f t="shared" si="359"/>
        <v>0</v>
      </c>
      <c r="W1770">
        <f t="shared" si="360"/>
        <v>0</v>
      </c>
      <c r="X1770">
        <f t="shared" si="361"/>
        <v>0</v>
      </c>
      <c r="Y1770">
        <f t="shared" si="362"/>
        <v>0</v>
      </c>
      <c r="Z1770">
        <f t="shared" si="363"/>
        <v>0</v>
      </c>
      <c r="AA1770">
        <f t="shared" si="364"/>
        <v>0</v>
      </c>
    </row>
    <row r="1771" spans="2:27">
      <c r="B1771" s="3">
        <v>44500</v>
      </c>
      <c r="C1771" t="str">
        <f>IF(AND(B1771&gt;='Calculation Sheet Crop 1'!$K$6,B1771&lt;='Calculation Sheet Crop 1'!$L$6),"Initial Stage",IF(AND(B1771+1&gt;'Calculation Sheet Crop 1'!$K$7,B1771&lt;='Calculation Sheet Crop 1'!$L$7),"Crop Development Phase",IF(AND(B1771+1&gt;'Calculation Sheet Crop 1'!$K$8,B1771&lt;'Calculation Sheet Crop 1'!$L$8+1),"Mid Season",IF(AND(B1771+1&gt;'Calculation Sheet Crop 1'!$K$9,B1771-1&lt;'Calculation Sheet Crop 1'!$L$9),"Late Season Stage",""))))</f>
        <v/>
      </c>
      <c r="D1771">
        <f>IF(MONTH(B1771)=1,'General Calculation'!$E$22,IF(MONTH(B1771)=2,'General Calculation'!$F$22,IF(MONTH(B1771)=3,'General Calculation'!$G$22,IF(MONTH(B1771)=4,'General Calculation'!$H$22,IF(MONTH(B1771)=5,'General Calculation'!$I$22,IF(MONTH(B1771)=6,'General Calculation'!$J$22,IF(MONTH(B1771)=7,'General Calculation'!$K$22,IF(MONTH(B1771)=8,'General Calculation'!$L$22,IF(MONTH(B1771)=9,'General Calculation'!$M$22,IF(MONTH(B1771)=10,'General Calculation'!$N$22,IF(MONTH(B1771)=11,'General Calculation'!$O$22,IF(MONTH(B1771)=12,'General Calculation'!$P$22,""))))))))))))</f>
        <v>5.2650000000000006</v>
      </c>
      <c r="E1771" t="str">
        <f>IF(C1771="Initial Stage",'Calculation Sheet Crop 1'!$M$6,IF(C1771="Crop Development Phase",'Calculation Sheet Crop 1'!$M$7,IF(C1771="Mid Season",'Calculation Sheet Crop 1'!$M$8,IF(C1771="Late Season Stage",'Calculation Sheet Crop 1'!$M$9,""))))</f>
        <v/>
      </c>
      <c r="F1771">
        <f t="shared" si="352"/>
        <v>0</v>
      </c>
      <c r="P1771">
        <f t="shared" si="353"/>
        <v>0</v>
      </c>
      <c r="Q1771">
        <f t="shared" si="354"/>
        <v>0</v>
      </c>
      <c r="R1771">
        <f t="shared" si="355"/>
        <v>0</v>
      </c>
      <c r="S1771">
        <f t="shared" si="356"/>
        <v>0</v>
      </c>
      <c r="T1771">
        <f t="shared" si="357"/>
        <v>0</v>
      </c>
      <c r="U1771">
        <f t="shared" si="358"/>
        <v>0</v>
      </c>
      <c r="V1771">
        <f t="shared" si="359"/>
        <v>0</v>
      </c>
      <c r="W1771">
        <f t="shared" si="360"/>
        <v>0</v>
      </c>
      <c r="X1771">
        <f t="shared" si="361"/>
        <v>0</v>
      </c>
      <c r="Y1771">
        <f t="shared" si="362"/>
        <v>0</v>
      </c>
      <c r="Z1771">
        <f t="shared" si="363"/>
        <v>0</v>
      </c>
      <c r="AA1771">
        <f t="shared" si="364"/>
        <v>0</v>
      </c>
    </row>
    <row r="1772" spans="2:27">
      <c r="B1772" s="3">
        <v>44501</v>
      </c>
      <c r="C1772" t="str">
        <f>IF(AND(B1772&gt;='Calculation Sheet Crop 1'!$K$6,B1772&lt;='Calculation Sheet Crop 1'!$L$6),"Initial Stage",IF(AND(B1772+1&gt;'Calculation Sheet Crop 1'!$K$7,B1772&lt;='Calculation Sheet Crop 1'!$L$7),"Crop Development Phase",IF(AND(B1772+1&gt;'Calculation Sheet Crop 1'!$K$8,B1772&lt;'Calculation Sheet Crop 1'!$L$8+1),"Mid Season",IF(AND(B1772+1&gt;'Calculation Sheet Crop 1'!$K$9,B1772-1&lt;'Calculation Sheet Crop 1'!$L$9),"Late Season Stage",""))))</f>
        <v/>
      </c>
      <c r="D1772">
        <f>IF(MONTH(B1772)=1,'General Calculation'!$E$22,IF(MONTH(B1772)=2,'General Calculation'!$F$22,IF(MONTH(B1772)=3,'General Calculation'!$G$22,IF(MONTH(B1772)=4,'General Calculation'!$H$22,IF(MONTH(B1772)=5,'General Calculation'!$I$22,IF(MONTH(B1772)=6,'General Calculation'!$J$22,IF(MONTH(B1772)=7,'General Calculation'!$K$22,IF(MONTH(B1772)=8,'General Calculation'!$L$22,IF(MONTH(B1772)=9,'General Calculation'!$M$22,IF(MONTH(B1772)=10,'General Calculation'!$N$22,IF(MONTH(B1772)=11,'General Calculation'!$O$22,IF(MONTH(B1772)=12,'General Calculation'!$P$22,""))))))))))))</f>
        <v>5.07</v>
      </c>
      <c r="E1772" t="str">
        <f>IF(C1772="Initial Stage",'Calculation Sheet Crop 1'!$M$6,IF(C1772="Crop Development Phase",'Calculation Sheet Crop 1'!$M$7,IF(C1772="Mid Season",'Calculation Sheet Crop 1'!$M$8,IF(C1772="Late Season Stage",'Calculation Sheet Crop 1'!$M$9,""))))</f>
        <v/>
      </c>
      <c r="F1772">
        <f t="shared" si="352"/>
        <v>0</v>
      </c>
      <c r="P1772">
        <f t="shared" si="353"/>
        <v>0</v>
      </c>
      <c r="Q1772">
        <f t="shared" si="354"/>
        <v>0</v>
      </c>
      <c r="R1772">
        <f t="shared" si="355"/>
        <v>0</v>
      </c>
      <c r="S1772">
        <f t="shared" si="356"/>
        <v>0</v>
      </c>
      <c r="T1772">
        <f t="shared" si="357"/>
        <v>0</v>
      </c>
      <c r="U1772">
        <f t="shared" si="358"/>
        <v>0</v>
      </c>
      <c r="V1772">
        <f t="shared" si="359"/>
        <v>0</v>
      </c>
      <c r="W1772">
        <f t="shared" si="360"/>
        <v>0</v>
      </c>
      <c r="X1772">
        <f t="shared" si="361"/>
        <v>0</v>
      </c>
      <c r="Y1772">
        <f t="shared" si="362"/>
        <v>0</v>
      </c>
      <c r="Z1772">
        <f t="shared" si="363"/>
        <v>0</v>
      </c>
      <c r="AA1772">
        <f t="shared" si="364"/>
        <v>0</v>
      </c>
    </row>
    <row r="1773" spans="2:27">
      <c r="B1773" s="3">
        <v>44502</v>
      </c>
      <c r="C1773" t="str">
        <f>IF(AND(B1773&gt;='Calculation Sheet Crop 1'!$K$6,B1773&lt;='Calculation Sheet Crop 1'!$L$6),"Initial Stage",IF(AND(B1773+1&gt;'Calculation Sheet Crop 1'!$K$7,B1773&lt;='Calculation Sheet Crop 1'!$L$7),"Crop Development Phase",IF(AND(B1773+1&gt;'Calculation Sheet Crop 1'!$K$8,B1773&lt;'Calculation Sheet Crop 1'!$L$8+1),"Mid Season",IF(AND(B1773+1&gt;'Calculation Sheet Crop 1'!$K$9,B1773-1&lt;'Calculation Sheet Crop 1'!$L$9),"Late Season Stage",""))))</f>
        <v/>
      </c>
      <c r="D1773">
        <f>IF(MONTH(B1773)=1,'General Calculation'!$E$22,IF(MONTH(B1773)=2,'General Calculation'!$F$22,IF(MONTH(B1773)=3,'General Calculation'!$G$22,IF(MONTH(B1773)=4,'General Calculation'!$H$22,IF(MONTH(B1773)=5,'General Calculation'!$I$22,IF(MONTH(B1773)=6,'General Calculation'!$J$22,IF(MONTH(B1773)=7,'General Calculation'!$K$22,IF(MONTH(B1773)=8,'General Calculation'!$L$22,IF(MONTH(B1773)=9,'General Calculation'!$M$22,IF(MONTH(B1773)=10,'General Calculation'!$N$22,IF(MONTH(B1773)=11,'General Calculation'!$O$22,IF(MONTH(B1773)=12,'General Calculation'!$P$22,""))))))))))))</f>
        <v>5.07</v>
      </c>
      <c r="E1773" t="str">
        <f>IF(C1773="Initial Stage",'Calculation Sheet Crop 1'!$M$6,IF(C1773="Crop Development Phase",'Calculation Sheet Crop 1'!$M$7,IF(C1773="Mid Season",'Calculation Sheet Crop 1'!$M$8,IF(C1773="Late Season Stage",'Calculation Sheet Crop 1'!$M$9,""))))</f>
        <v/>
      </c>
      <c r="F1773">
        <f t="shared" si="352"/>
        <v>0</v>
      </c>
      <c r="P1773">
        <f t="shared" si="353"/>
        <v>0</v>
      </c>
      <c r="Q1773">
        <f t="shared" si="354"/>
        <v>0</v>
      </c>
      <c r="R1773">
        <f t="shared" si="355"/>
        <v>0</v>
      </c>
      <c r="S1773">
        <f t="shared" si="356"/>
        <v>0</v>
      </c>
      <c r="T1773">
        <f t="shared" si="357"/>
        <v>0</v>
      </c>
      <c r="U1773">
        <f t="shared" si="358"/>
        <v>0</v>
      </c>
      <c r="V1773">
        <f t="shared" si="359"/>
        <v>0</v>
      </c>
      <c r="W1773">
        <f t="shared" si="360"/>
        <v>0</v>
      </c>
      <c r="X1773">
        <f t="shared" si="361"/>
        <v>0</v>
      </c>
      <c r="Y1773">
        <f t="shared" si="362"/>
        <v>0</v>
      </c>
      <c r="Z1773">
        <f t="shared" si="363"/>
        <v>0</v>
      </c>
      <c r="AA1773">
        <f t="shared" si="364"/>
        <v>0</v>
      </c>
    </row>
    <row r="1774" spans="2:27">
      <c r="B1774" s="3">
        <v>44503</v>
      </c>
      <c r="C1774" t="str">
        <f>IF(AND(B1774&gt;='Calculation Sheet Crop 1'!$K$6,B1774&lt;='Calculation Sheet Crop 1'!$L$6),"Initial Stage",IF(AND(B1774+1&gt;'Calculation Sheet Crop 1'!$K$7,B1774&lt;='Calculation Sheet Crop 1'!$L$7),"Crop Development Phase",IF(AND(B1774+1&gt;'Calculation Sheet Crop 1'!$K$8,B1774&lt;'Calculation Sheet Crop 1'!$L$8+1),"Mid Season",IF(AND(B1774+1&gt;'Calculation Sheet Crop 1'!$K$9,B1774-1&lt;'Calculation Sheet Crop 1'!$L$9),"Late Season Stage",""))))</f>
        <v/>
      </c>
      <c r="D1774">
        <f>IF(MONTH(B1774)=1,'General Calculation'!$E$22,IF(MONTH(B1774)=2,'General Calculation'!$F$22,IF(MONTH(B1774)=3,'General Calculation'!$G$22,IF(MONTH(B1774)=4,'General Calculation'!$H$22,IF(MONTH(B1774)=5,'General Calculation'!$I$22,IF(MONTH(B1774)=6,'General Calculation'!$J$22,IF(MONTH(B1774)=7,'General Calculation'!$K$22,IF(MONTH(B1774)=8,'General Calculation'!$L$22,IF(MONTH(B1774)=9,'General Calculation'!$M$22,IF(MONTH(B1774)=10,'General Calculation'!$N$22,IF(MONTH(B1774)=11,'General Calculation'!$O$22,IF(MONTH(B1774)=12,'General Calculation'!$P$22,""))))))))))))</f>
        <v>5.07</v>
      </c>
      <c r="E1774" t="str">
        <f>IF(C1774="Initial Stage",'Calculation Sheet Crop 1'!$M$6,IF(C1774="Crop Development Phase",'Calculation Sheet Crop 1'!$M$7,IF(C1774="Mid Season",'Calculation Sheet Crop 1'!$M$8,IF(C1774="Late Season Stage",'Calculation Sheet Crop 1'!$M$9,""))))</f>
        <v/>
      </c>
      <c r="F1774">
        <f t="shared" si="352"/>
        <v>0</v>
      </c>
      <c r="P1774">
        <f t="shared" si="353"/>
        <v>0</v>
      </c>
      <c r="Q1774">
        <f t="shared" si="354"/>
        <v>0</v>
      </c>
      <c r="R1774">
        <f t="shared" si="355"/>
        <v>0</v>
      </c>
      <c r="S1774">
        <f t="shared" si="356"/>
        <v>0</v>
      </c>
      <c r="T1774">
        <f t="shared" si="357"/>
        <v>0</v>
      </c>
      <c r="U1774">
        <f t="shared" si="358"/>
        <v>0</v>
      </c>
      <c r="V1774">
        <f t="shared" si="359"/>
        <v>0</v>
      </c>
      <c r="W1774">
        <f t="shared" si="360"/>
        <v>0</v>
      </c>
      <c r="X1774">
        <f t="shared" si="361"/>
        <v>0</v>
      </c>
      <c r="Y1774">
        <f t="shared" si="362"/>
        <v>0</v>
      </c>
      <c r="Z1774">
        <f t="shared" si="363"/>
        <v>0</v>
      </c>
      <c r="AA1774">
        <f t="shared" si="364"/>
        <v>0</v>
      </c>
    </row>
    <row r="1775" spans="2:27">
      <c r="B1775" s="3">
        <v>44504</v>
      </c>
      <c r="C1775" t="str">
        <f>IF(AND(B1775&gt;='Calculation Sheet Crop 1'!$K$6,B1775&lt;='Calculation Sheet Crop 1'!$L$6),"Initial Stage",IF(AND(B1775+1&gt;'Calculation Sheet Crop 1'!$K$7,B1775&lt;='Calculation Sheet Crop 1'!$L$7),"Crop Development Phase",IF(AND(B1775+1&gt;'Calculation Sheet Crop 1'!$K$8,B1775&lt;'Calculation Sheet Crop 1'!$L$8+1),"Mid Season",IF(AND(B1775+1&gt;'Calculation Sheet Crop 1'!$K$9,B1775-1&lt;'Calculation Sheet Crop 1'!$L$9),"Late Season Stage",""))))</f>
        <v/>
      </c>
      <c r="D1775">
        <f>IF(MONTH(B1775)=1,'General Calculation'!$E$22,IF(MONTH(B1775)=2,'General Calculation'!$F$22,IF(MONTH(B1775)=3,'General Calculation'!$G$22,IF(MONTH(B1775)=4,'General Calculation'!$H$22,IF(MONTH(B1775)=5,'General Calculation'!$I$22,IF(MONTH(B1775)=6,'General Calculation'!$J$22,IF(MONTH(B1775)=7,'General Calculation'!$K$22,IF(MONTH(B1775)=8,'General Calculation'!$L$22,IF(MONTH(B1775)=9,'General Calculation'!$M$22,IF(MONTH(B1775)=10,'General Calculation'!$N$22,IF(MONTH(B1775)=11,'General Calculation'!$O$22,IF(MONTH(B1775)=12,'General Calculation'!$P$22,""))))))))))))</f>
        <v>5.07</v>
      </c>
      <c r="E1775" t="str">
        <f>IF(C1775="Initial Stage",'Calculation Sheet Crop 1'!$M$6,IF(C1775="Crop Development Phase",'Calculation Sheet Crop 1'!$M$7,IF(C1775="Mid Season",'Calculation Sheet Crop 1'!$M$8,IF(C1775="Late Season Stage",'Calculation Sheet Crop 1'!$M$9,""))))</f>
        <v/>
      </c>
      <c r="F1775">
        <f t="shared" si="352"/>
        <v>0</v>
      </c>
      <c r="P1775">
        <f t="shared" si="353"/>
        <v>0</v>
      </c>
      <c r="Q1775">
        <f t="shared" si="354"/>
        <v>0</v>
      </c>
      <c r="R1775">
        <f t="shared" si="355"/>
        <v>0</v>
      </c>
      <c r="S1775">
        <f t="shared" si="356"/>
        <v>0</v>
      </c>
      <c r="T1775">
        <f t="shared" si="357"/>
        <v>0</v>
      </c>
      <c r="U1775">
        <f t="shared" si="358"/>
        <v>0</v>
      </c>
      <c r="V1775">
        <f t="shared" si="359"/>
        <v>0</v>
      </c>
      <c r="W1775">
        <f t="shared" si="360"/>
        <v>0</v>
      </c>
      <c r="X1775">
        <f t="shared" si="361"/>
        <v>0</v>
      </c>
      <c r="Y1775">
        <f t="shared" si="362"/>
        <v>0</v>
      </c>
      <c r="Z1775">
        <f t="shared" si="363"/>
        <v>0</v>
      </c>
      <c r="AA1775">
        <f t="shared" si="364"/>
        <v>0</v>
      </c>
    </row>
    <row r="1776" spans="2:27">
      <c r="B1776" s="3">
        <v>44505</v>
      </c>
      <c r="C1776" t="str">
        <f>IF(AND(B1776&gt;='Calculation Sheet Crop 1'!$K$6,B1776&lt;='Calculation Sheet Crop 1'!$L$6),"Initial Stage",IF(AND(B1776+1&gt;'Calculation Sheet Crop 1'!$K$7,B1776&lt;='Calculation Sheet Crop 1'!$L$7),"Crop Development Phase",IF(AND(B1776+1&gt;'Calculation Sheet Crop 1'!$K$8,B1776&lt;'Calculation Sheet Crop 1'!$L$8+1),"Mid Season",IF(AND(B1776+1&gt;'Calculation Sheet Crop 1'!$K$9,B1776-1&lt;'Calculation Sheet Crop 1'!$L$9),"Late Season Stage",""))))</f>
        <v/>
      </c>
      <c r="D1776">
        <f>IF(MONTH(B1776)=1,'General Calculation'!$E$22,IF(MONTH(B1776)=2,'General Calculation'!$F$22,IF(MONTH(B1776)=3,'General Calculation'!$G$22,IF(MONTH(B1776)=4,'General Calculation'!$H$22,IF(MONTH(B1776)=5,'General Calculation'!$I$22,IF(MONTH(B1776)=6,'General Calculation'!$J$22,IF(MONTH(B1776)=7,'General Calculation'!$K$22,IF(MONTH(B1776)=8,'General Calculation'!$L$22,IF(MONTH(B1776)=9,'General Calculation'!$M$22,IF(MONTH(B1776)=10,'General Calculation'!$N$22,IF(MONTH(B1776)=11,'General Calculation'!$O$22,IF(MONTH(B1776)=12,'General Calculation'!$P$22,""))))))))))))</f>
        <v>5.07</v>
      </c>
      <c r="E1776" t="str">
        <f>IF(C1776="Initial Stage",'Calculation Sheet Crop 1'!$M$6,IF(C1776="Crop Development Phase",'Calculation Sheet Crop 1'!$M$7,IF(C1776="Mid Season",'Calculation Sheet Crop 1'!$M$8,IF(C1776="Late Season Stage",'Calculation Sheet Crop 1'!$M$9,""))))</f>
        <v/>
      </c>
      <c r="F1776">
        <f t="shared" si="352"/>
        <v>0</v>
      </c>
      <c r="P1776">
        <f t="shared" si="353"/>
        <v>0</v>
      </c>
      <c r="Q1776">
        <f t="shared" si="354"/>
        <v>0</v>
      </c>
      <c r="R1776">
        <f t="shared" si="355"/>
        <v>0</v>
      </c>
      <c r="S1776">
        <f t="shared" si="356"/>
        <v>0</v>
      </c>
      <c r="T1776">
        <f t="shared" si="357"/>
        <v>0</v>
      </c>
      <c r="U1776">
        <f t="shared" si="358"/>
        <v>0</v>
      </c>
      <c r="V1776">
        <f t="shared" si="359"/>
        <v>0</v>
      </c>
      <c r="W1776">
        <f t="shared" si="360"/>
        <v>0</v>
      </c>
      <c r="X1776">
        <f t="shared" si="361"/>
        <v>0</v>
      </c>
      <c r="Y1776">
        <f t="shared" si="362"/>
        <v>0</v>
      </c>
      <c r="Z1776">
        <f t="shared" si="363"/>
        <v>0</v>
      </c>
      <c r="AA1776">
        <f t="shared" si="364"/>
        <v>0</v>
      </c>
    </row>
    <row r="1777" spans="2:27">
      <c r="B1777" s="3">
        <v>44506</v>
      </c>
      <c r="C1777" t="str">
        <f>IF(AND(B1777&gt;='Calculation Sheet Crop 1'!$K$6,B1777&lt;='Calculation Sheet Crop 1'!$L$6),"Initial Stage",IF(AND(B1777+1&gt;'Calculation Sheet Crop 1'!$K$7,B1777&lt;='Calculation Sheet Crop 1'!$L$7),"Crop Development Phase",IF(AND(B1777+1&gt;'Calculation Sheet Crop 1'!$K$8,B1777&lt;'Calculation Sheet Crop 1'!$L$8+1),"Mid Season",IF(AND(B1777+1&gt;'Calculation Sheet Crop 1'!$K$9,B1777-1&lt;'Calculation Sheet Crop 1'!$L$9),"Late Season Stage",""))))</f>
        <v/>
      </c>
      <c r="D1777">
        <f>IF(MONTH(B1777)=1,'General Calculation'!$E$22,IF(MONTH(B1777)=2,'General Calculation'!$F$22,IF(MONTH(B1777)=3,'General Calculation'!$G$22,IF(MONTH(B1777)=4,'General Calculation'!$H$22,IF(MONTH(B1777)=5,'General Calculation'!$I$22,IF(MONTH(B1777)=6,'General Calculation'!$J$22,IF(MONTH(B1777)=7,'General Calculation'!$K$22,IF(MONTH(B1777)=8,'General Calculation'!$L$22,IF(MONTH(B1777)=9,'General Calculation'!$M$22,IF(MONTH(B1777)=10,'General Calculation'!$N$22,IF(MONTH(B1777)=11,'General Calculation'!$O$22,IF(MONTH(B1777)=12,'General Calculation'!$P$22,""))))))))))))</f>
        <v>5.07</v>
      </c>
      <c r="E1777" t="str">
        <f>IF(C1777="Initial Stage",'Calculation Sheet Crop 1'!$M$6,IF(C1777="Crop Development Phase",'Calculation Sheet Crop 1'!$M$7,IF(C1777="Mid Season",'Calculation Sheet Crop 1'!$M$8,IF(C1777="Late Season Stage",'Calculation Sheet Crop 1'!$M$9,""))))</f>
        <v/>
      </c>
      <c r="F1777">
        <f t="shared" si="352"/>
        <v>0</v>
      </c>
      <c r="P1777">
        <f t="shared" si="353"/>
        <v>0</v>
      </c>
      <c r="Q1777">
        <f t="shared" si="354"/>
        <v>0</v>
      </c>
      <c r="R1777">
        <f t="shared" si="355"/>
        <v>0</v>
      </c>
      <c r="S1777">
        <f t="shared" si="356"/>
        <v>0</v>
      </c>
      <c r="T1777">
        <f t="shared" si="357"/>
        <v>0</v>
      </c>
      <c r="U1777">
        <f t="shared" si="358"/>
        <v>0</v>
      </c>
      <c r="V1777">
        <f t="shared" si="359"/>
        <v>0</v>
      </c>
      <c r="W1777">
        <f t="shared" si="360"/>
        <v>0</v>
      </c>
      <c r="X1777">
        <f t="shared" si="361"/>
        <v>0</v>
      </c>
      <c r="Y1777">
        <f t="shared" si="362"/>
        <v>0</v>
      </c>
      <c r="Z1777">
        <f t="shared" si="363"/>
        <v>0</v>
      </c>
      <c r="AA1777">
        <f t="shared" si="364"/>
        <v>0</v>
      </c>
    </row>
    <row r="1778" spans="2:27">
      <c r="B1778" s="3">
        <v>44507</v>
      </c>
      <c r="C1778" t="str">
        <f>IF(AND(B1778&gt;='Calculation Sheet Crop 1'!$K$6,B1778&lt;='Calculation Sheet Crop 1'!$L$6),"Initial Stage",IF(AND(B1778+1&gt;'Calculation Sheet Crop 1'!$K$7,B1778&lt;='Calculation Sheet Crop 1'!$L$7),"Crop Development Phase",IF(AND(B1778+1&gt;'Calculation Sheet Crop 1'!$K$8,B1778&lt;'Calculation Sheet Crop 1'!$L$8+1),"Mid Season",IF(AND(B1778+1&gt;'Calculation Sheet Crop 1'!$K$9,B1778-1&lt;'Calculation Sheet Crop 1'!$L$9),"Late Season Stage",""))))</f>
        <v/>
      </c>
      <c r="D1778">
        <f>IF(MONTH(B1778)=1,'General Calculation'!$E$22,IF(MONTH(B1778)=2,'General Calculation'!$F$22,IF(MONTH(B1778)=3,'General Calculation'!$G$22,IF(MONTH(B1778)=4,'General Calculation'!$H$22,IF(MONTH(B1778)=5,'General Calculation'!$I$22,IF(MONTH(B1778)=6,'General Calculation'!$J$22,IF(MONTH(B1778)=7,'General Calculation'!$K$22,IF(MONTH(B1778)=8,'General Calculation'!$L$22,IF(MONTH(B1778)=9,'General Calculation'!$M$22,IF(MONTH(B1778)=10,'General Calculation'!$N$22,IF(MONTH(B1778)=11,'General Calculation'!$O$22,IF(MONTH(B1778)=12,'General Calculation'!$P$22,""))))))))))))</f>
        <v>5.07</v>
      </c>
      <c r="E1778" t="str">
        <f>IF(C1778="Initial Stage",'Calculation Sheet Crop 1'!$M$6,IF(C1778="Crop Development Phase",'Calculation Sheet Crop 1'!$M$7,IF(C1778="Mid Season",'Calculation Sheet Crop 1'!$M$8,IF(C1778="Late Season Stage",'Calculation Sheet Crop 1'!$M$9,""))))</f>
        <v/>
      </c>
      <c r="F1778">
        <f t="shared" si="352"/>
        <v>0</v>
      </c>
      <c r="P1778">
        <f t="shared" si="353"/>
        <v>0</v>
      </c>
      <c r="Q1778">
        <f t="shared" si="354"/>
        <v>0</v>
      </c>
      <c r="R1778">
        <f t="shared" si="355"/>
        <v>0</v>
      </c>
      <c r="S1778">
        <f t="shared" si="356"/>
        <v>0</v>
      </c>
      <c r="T1778">
        <f t="shared" si="357"/>
        <v>0</v>
      </c>
      <c r="U1778">
        <f t="shared" si="358"/>
        <v>0</v>
      </c>
      <c r="V1778">
        <f t="shared" si="359"/>
        <v>0</v>
      </c>
      <c r="W1778">
        <f t="shared" si="360"/>
        <v>0</v>
      </c>
      <c r="X1778">
        <f t="shared" si="361"/>
        <v>0</v>
      </c>
      <c r="Y1778">
        <f t="shared" si="362"/>
        <v>0</v>
      </c>
      <c r="Z1778">
        <f t="shared" si="363"/>
        <v>0</v>
      </c>
      <c r="AA1778">
        <f t="shared" si="364"/>
        <v>0</v>
      </c>
    </row>
    <row r="1779" spans="2:27">
      <c r="B1779" s="3">
        <v>44508</v>
      </c>
      <c r="C1779" t="str">
        <f>IF(AND(B1779&gt;='Calculation Sheet Crop 1'!$K$6,B1779&lt;='Calculation Sheet Crop 1'!$L$6),"Initial Stage",IF(AND(B1779+1&gt;'Calculation Sheet Crop 1'!$K$7,B1779&lt;='Calculation Sheet Crop 1'!$L$7),"Crop Development Phase",IF(AND(B1779+1&gt;'Calculation Sheet Crop 1'!$K$8,B1779&lt;'Calculation Sheet Crop 1'!$L$8+1),"Mid Season",IF(AND(B1779+1&gt;'Calculation Sheet Crop 1'!$K$9,B1779-1&lt;'Calculation Sheet Crop 1'!$L$9),"Late Season Stage",""))))</f>
        <v/>
      </c>
      <c r="D1779">
        <f>IF(MONTH(B1779)=1,'General Calculation'!$E$22,IF(MONTH(B1779)=2,'General Calculation'!$F$22,IF(MONTH(B1779)=3,'General Calculation'!$G$22,IF(MONTH(B1779)=4,'General Calculation'!$H$22,IF(MONTH(B1779)=5,'General Calculation'!$I$22,IF(MONTH(B1779)=6,'General Calculation'!$J$22,IF(MONTH(B1779)=7,'General Calculation'!$K$22,IF(MONTH(B1779)=8,'General Calculation'!$L$22,IF(MONTH(B1779)=9,'General Calculation'!$M$22,IF(MONTH(B1779)=10,'General Calculation'!$N$22,IF(MONTH(B1779)=11,'General Calculation'!$O$22,IF(MONTH(B1779)=12,'General Calculation'!$P$22,""))))))))))))</f>
        <v>5.07</v>
      </c>
      <c r="E1779" t="str">
        <f>IF(C1779="Initial Stage",'Calculation Sheet Crop 1'!$M$6,IF(C1779="Crop Development Phase",'Calculation Sheet Crop 1'!$M$7,IF(C1779="Mid Season",'Calculation Sheet Crop 1'!$M$8,IF(C1779="Late Season Stage",'Calculation Sheet Crop 1'!$M$9,""))))</f>
        <v/>
      </c>
      <c r="F1779">
        <f t="shared" si="352"/>
        <v>0</v>
      </c>
      <c r="P1779">
        <f t="shared" si="353"/>
        <v>0</v>
      </c>
      <c r="Q1779">
        <f t="shared" si="354"/>
        <v>0</v>
      </c>
      <c r="R1779">
        <f t="shared" si="355"/>
        <v>0</v>
      </c>
      <c r="S1779">
        <f t="shared" si="356"/>
        <v>0</v>
      </c>
      <c r="T1779">
        <f t="shared" si="357"/>
        <v>0</v>
      </c>
      <c r="U1779">
        <f t="shared" si="358"/>
        <v>0</v>
      </c>
      <c r="V1779">
        <f t="shared" si="359"/>
        <v>0</v>
      </c>
      <c r="W1779">
        <f t="shared" si="360"/>
        <v>0</v>
      </c>
      <c r="X1779">
        <f t="shared" si="361"/>
        <v>0</v>
      </c>
      <c r="Y1779">
        <f t="shared" si="362"/>
        <v>0</v>
      </c>
      <c r="Z1779">
        <f t="shared" si="363"/>
        <v>0</v>
      </c>
      <c r="AA1779">
        <f t="shared" si="364"/>
        <v>0</v>
      </c>
    </row>
    <row r="1780" spans="2:27">
      <c r="B1780" s="3">
        <v>44509</v>
      </c>
      <c r="C1780" t="str">
        <f>IF(AND(B1780&gt;='Calculation Sheet Crop 1'!$K$6,B1780&lt;='Calculation Sheet Crop 1'!$L$6),"Initial Stage",IF(AND(B1780+1&gt;'Calculation Sheet Crop 1'!$K$7,B1780&lt;='Calculation Sheet Crop 1'!$L$7),"Crop Development Phase",IF(AND(B1780+1&gt;'Calculation Sheet Crop 1'!$K$8,B1780&lt;'Calculation Sheet Crop 1'!$L$8+1),"Mid Season",IF(AND(B1780+1&gt;'Calculation Sheet Crop 1'!$K$9,B1780-1&lt;'Calculation Sheet Crop 1'!$L$9),"Late Season Stage",""))))</f>
        <v/>
      </c>
      <c r="D1780">
        <f>IF(MONTH(B1780)=1,'General Calculation'!$E$22,IF(MONTH(B1780)=2,'General Calculation'!$F$22,IF(MONTH(B1780)=3,'General Calculation'!$G$22,IF(MONTH(B1780)=4,'General Calculation'!$H$22,IF(MONTH(B1780)=5,'General Calculation'!$I$22,IF(MONTH(B1780)=6,'General Calculation'!$J$22,IF(MONTH(B1780)=7,'General Calculation'!$K$22,IF(MONTH(B1780)=8,'General Calculation'!$L$22,IF(MONTH(B1780)=9,'General Calculation'!$M$22,IF(MONTH(B1780)=10,'General Calculation'!$N$22,IF(MONTH(B1780)=11,'General Calculation'!$O$22,IF(MONTH(B1780)=12,'General Calculation'!$P$22,""))))))))))))</f>
        <v>5.07</v>
      </c>
      <c r="E1780" t="str">
        <f>IF(C1780="Initial Stage",'Calculation Sheet Crop 1'!$M$6,IF(C1780="Crop Development Phase",'Calculation Sheet Crop 1'!$M$7,IF(C1780="Mid Season",'Calculation Sheet Crop 1'!$M$8,IF(C1780="Late Season Stage",'Calculation Sheet Crop 1'!$M$9,""))))</f>
        <v/>
      </c>
      <c r="F1780">
        <f t="shared" si="352"/>
        <v>0</v>
      </c>
      <c r="P1780">
        <f t="shared" si="353"/>
        <v>0</v>
      </c>
      <c r="Q1780">
        <f t="shared" si="354"/>
        <v>0</v>
      </c>
      <c r="R1780">
        <f t="shared" si="355"/>
        <v>0</v>
      </c>
      <c r="S1780">
        <f t="shared" si="356"/>
        <v>0</v>
      </c>
      <c r="T1780">
        <f t="shared" si="357"/>
        <v>0</v>
      </c>
      <c r="U1780">
        <f t="shared" si="358"/>
        <v>0</v>
      </c>
      <c r="V1780">
        <f t="shared" si="359"/>
        <v>0</v>
      </c>
      <c r="W1780">
        <f t="shared" si="360"/>
        <v>0</v>
      </c>
      <c r="X1780">
        <f t="shared" si="361"/>
        <v>0</v>
      </c>
      <c r="Y1780">
        <f t="shared" si="362"/>
        <v>0</v>
      </c>
      <c r="Z1780">
        <f t="shared" si="363"/>
        <v>0</v>
      </c>
      <c r="AA1780">
        <f t="shared" si="364"/>
        <v>0</v>
      </c>
    </row>
    <row r="1781" spans="2:27">
      <c r="B1781" s="3">
        <v>44510</v>
      </c>
      <c r="C1781" t="str">
        <f>IF(AND(B1781&gt;='Calculation Sheet Crop 1'!$K$6,B1781&lt;='Calculation Sheet Crop 1'!$L$6),"Initial Stage",IF(AND(B1781+1&gt;'Calculation Sheet Crop 1'!$K$7,B1781&lt;='Calculation Sheet Crop 1'!$L$7),"Crop Development Phase",IF(AND(B1781+1&gt;'Calculation Sheet Crop 1'!$K$8,B1781&lt;'Calculation Sheet Crop 1'!$L$8+1),"Mid Season",IF(AND(B1781+1&gt;'Calculation Sheet Crop 1'!$K$9,B1781-1&lt;'Calculation Sheet Crop 1'!$L$9),"Late Season Stage",""))))</f>
        <v/>
      </c>
      <c r="D1781">
        <f>IF(MONTH(B1781)=1,'General Calculation'!$E$22,IF(MONTH(B1781)=2,'General Calculation'!$F$22,IF(MONTH(B1781)=3,'General Calculation'!$G$22,IF(MONTH(B1781)=4,'General Calculation'!$H$22,IF(MONTH(B1781)=5,'General Calculation'!$I$22,IF(MONTH(B1781)=6,'General Calculation'!$J$22,IF(MONTH(B1781)=7,'General Calculation'!$K$22,IF(MONTH(B1781)=8,'General Calculation'!$L$22,IF(MONTH(B1781)=9,'General Calculation'!$M$22,IF(MONTH(B1781)=10,'General Calculation'!$N$22,IF(MONTH(B1781)=11,'General Calculation'!$O$22,IF(MONTH(B1781)=12,'General Calculation'!$P$22,""))))))))))))</f>
        <v>5.07</v>
      </c>
      <c r="E1781" t="str">
        <f>IF(C1781="Initial Stage",'Calculation Sheet Crop 1'!$M$6,IF(C1781="Crop Development Phase",'Calculation Sheet Crop 1'!$M$7,IF(C1781="Mid Season",'Calculation Sheet Crop 1'!$M$8,IF(C1781="Late Season Stage",'Calculation Sheet Crop 1'!$M$9,""))))</f>
        <v/>
      </c>
      <c r="F1781">
        <f t="shared" si="352"/>
        <v>0</v>
      </c>
      <c r="P1781">
        <f t="shared" si="353"/>
        <v>0</v>
      </c>
      <c r="Q1781">
        <f t="shared" si="354"/>
        <v>0</v>
      </c>
      <c r="R1781">
        <f t="shared" si="355"/>
        <v>0</v>
      </c>
      <c r="S1781">
        <f t="shared" si="356"/>
        <v>0</v>
      </c>
      <c r="T1781">
        <f t="shared" si="357"/>
        <v>0</v>
      </c>
      <c r="U1781">
        <f t="shared" si="358"/>
        <v>0</v>
      </c>
      <c r="V1781">
        <f t="shared" si="359"/>
        <v>0</v>
      </c>
      <c r="W1781">
        <f t="shared" si="360"/>
        <v>0</v>
      </c>
      <c r="X1781">
        <f t="shared" si="361"/>
        <v>0</v>
      </c>
      <c r="Y1781">
        <f t="shared" si="362"/>
        <v>0</v>
      </c>
      <c r="Z1781">
        <f t="shared" si="363"/>
        <v>0</v>
      </c>
      <c r="AA1781">
        <f t="shared" si="364"/>
        <v>0</v>
      </c>
    </row>
    <row r="1782" spans="2:27">
      <c r="B1782" s="3">
        <v>44511</v>
      </c>
      <c r="C1782" t="str">
        <f>IF(AND(B1782&gt;='Calculation Sheet Crop 1'!$K$6,B1782&lt;='Calculation Sheet Crop 1'!$L$6),"Initial Stage",IF(AND(B1782+1&gt;'Calculation Sheet Crop 1'!$K$7,B1782&lt;='Calculation Sheet Crop 1'!$L$7),"Crop Development Phase",IF(AND(B1782+1&gt;'Calculation Sheet Crop 1'!$K$8,B1782&lt;'Calculation Sheet Crop 1'!$L$8+1),"Mid Season",IF(AND(B1782+1&gt;'Calculation Sheet Crop 1'!$K$9,B1782-1&lt;'Calculation Sheet Crop 1'!$L$9),"Late Season Stage",""))))</f>
        <v/>
      </c>
      <c r="D1782">
        <f>IF(MONTH(B1782)=1,'General Calculation'!$E$22,IF(MONTH(B1782)=2,'General Calculation'!$F$22,IF(MONTH(B1782)=3,'General Calculation'!$G$22,IF(MONTH(B1782)=4,'General Calculation'!$H$22,IF(MONTH(B1782)=5,'General Calculation'!$I$22,IF(MONTH(B1782)=6,'General Calculation'!$J$22,IF(MONTH(B1782)=7,'General Calculation'!$K$22,IF(MONTH(B1782)=8,'General Calculation'!$L$22,IF(MONTH(B1782)=9,'General Calculation'!$M$22,IF(MONTH(B1782)=10,'General Calculation'!$N$22,IF(MONTH(B1782)=11,'General Calculation'!$O$22,IF(MONTH(B1782)=12,'General Calculation'!$P$22,""))))))))))))</f>
        <v>5.07</v>
      </c>
      <c r="E1782" t="str">
        <f>IF(C1782="Initial Stage",'Calculation Sheet Crop 1'!$M$6,IF(C1782="Crop Development Phase",'Calculation Sheet Crop 1'!$M$7,IF(C1782="Mid Season",'Calculation Sheet Crop 1'!$M$8,IF(C1782="Late Season Stage",'Calculation Sheet Crop 1'!$M$9,""))))</f>
        <v/>
      </c>
      <c r="F1782">
        <f t="shared" si="352"/>
        <v>0</v>
      </c>
      <c r="P1782">
        <f t="shared" si="353"/>
        <v>0</v>
      </c>
      <c r="Q1782">
        <f t="shared" si="354"/>
        <v>0</v>
      </c>
      <c r="R1782">
        <f t="shared" si="355"/>
        <v>0</v>
      </c>
      <c r="S1782">
        <f t="shared" si="356"/>
        <v>0</v>
      </c>
      <c r="T1782">
        <f t="shared" si="357"/>
        <v>0</v>
      </c>
      <c r="U1782">
        <f t="shared" si="358"/>
        <v>0</v>
      </c>
      <c r="V1782">
        <f t="shared" si="359"/>
        <v>0</v>
      </c>
      <c r="W1782">
        <f t="shared" si="360"/>
        <v>0</v>
      </c>
      <c r="X1782">
        <f t="shared" si="361"/>
        <v>0</v>
      </c>
      <c r="Y1782">
        <f t="shared" si="362"/>
        <v>0</v>
      </c>
      <c r="Z1782">
        <f t="shared" si="363"/>
        <v>0</v>
      </c>
      <c r="AA1782">
        <f t="shared" si="364"/>
        <v>0</v>
      </c>
    </row>
    <row r="1783" spans="2:27">
      <c r="B1783" s="3">
        <v>44512</v>
      </c>
      <c r="C1783" t="str">
        <f>IF(AND(B1783&gt;='Calculation Sheet Crop 1'!$K$6,B1783&lt;='Calculation Sheet Crop 1'!$L$6),"Initial Stage",IF(AND(B1783+1&gt;'Calculation Sheet Crop 1'!$K$7,B1783&lt;='Calculation Sheet Crop 1'!$L$7),"Crop Development Phase",IF(AND(B1783+1&gt;'Calculation Sheet Crop 1'!$K$8,B1783&lt;'Calculation Sheet Crop 1'!$L$8+1),"Mid Season",IF(AND(B1783+1&gt;'Calculation Sheet Crop 1'!$K$9,B1783-1&lt;'Calculation Sheet Crop 1'!$L$9),"Late Season Stage",""))))</f>
        <v/>
      </c>
      <c r="D1783">
        <f>IF(MONTH(B1783)=1,'General Calculation'!$E$22,IF(MONTH(B1783)=2,'General Calculation'!$F$22,IF(MONTH(B1783)=3,'General Calculation'!$G$22,IF(MONTH(B1783)=4,'General Calculation'!$H$22,IF(MONTH(B1783)=5,'General Calculation'!$I$22,IF(MONTH(B1783)=6,'General Calculation'!$J$22,IF(MONTH(B1783)=7,'General Calculation'!$K$22,IF(MONTH(B1783)=8,'General Calculation'!$L$22,IF(MONTH(B1783)=9,'General Calculation'!$M$22,IF(MONTH(B1783)=10,'General Calculation'!$N$22,IF(MONTH(B1783)=11,'General Calculation'!$O$22,IF(MONTH(B1783)=12,'General Calculation'!$P$22,""))))))))))))</f>
        <v>5.07</v>
      </c>
      <c r="E1783" t="str">
        <f>IF(C1783="Initial Stage",'Calculation Sheet Crop 1'!$M$6,IF(C1783="Crop Development Phase",'Calculation Sheet Crop 1'!$M$7,IF(C1783="Mid Season",'Calculation Sheet Crop 1'!$M$8,IF(C1783="Late Season Stage",'Calculation Sheet Crop 1'!$M$9,""))))</f>
        <v/>
      </c>
      <c r="F1783">
        <f t="shared" si="352"/>
        <v>0</v>
      </c>
      <c r="P1783">
        <f t="shared" si="353"/>
        <v>0</v>
      </c>
      <c r="Q1783">
        <f t="shared" si="354"/>
        <v>0</v>
      </c>
      <c r="R1783">
        <f t="shared" si="355"/>
        <v>0</v>
      </c>
      <c r="S1783">
        <f t="shared" si="356"/>
        <v>0</v>
      </c>
      <c r="T1783">
        <f t="shared" si="357"/>
        <v>0</v>
      </c>
      <c r="U1783">
        <f t="shared" si="358"/>
        <v>0</v>
      </c>
      <c r="V1783">
        <f t="shared" si="359"/>
        <v>0</v>
      </c>
      <c r="W1783">
        <f t="shared" si="360"/>
        <v>0</v>
      </c>
      <c r="X1783">
        <f t="shared" si="361"/>
        <v>0</v>
      </c>
      <c r="Y1783">
        <f t="shared" si="362"/>
        <v>0</v>
      </c>
      <c r="Z1783">
        <f t="shared" si="363"/>
        <v>0</v>
      </c>
      <c r="AA1783">
        <f t="shared" si="364"/>
        <v>0</v>
      </c>
    </row>
    <row r="1784" spans="2:27">
      <c r="B1784" s="3">
        <v>44513</v>
      </c>
      <c r="C1784" t="str">
        <f>IF(AND(B1784&gt;='Calculation Sheet Crop 1'!$K$6,B1784&lt;='Calculation Sheet Crop 1'!$L$6),"Initial Stage",IF(AND(B1784+1&gt;'Calculation Sheet Crop 1'!$K$7,B1784&lt;='Calculation Sheet Crop 1'!$L$7),"Crop Development Phase",IF(AND(B1784+1&gt;'Calculation Sheet Crop 1'!$K$8,B1784&lt;'Calculation Sheet Crop 1'!$L$8+1),"Mid Season",IF(AND(B1784+1&gt;'Calculation Sheet Crop 1'!$K$9,B1784-1&lt;'Calculation Sheet Crop 1'!$L$9),"Late Season Stage",""))))</f>
        <v/>
      </c>
      <c r="D1784">
        <f>IF(MONTH(B1784)=1,'General Calculation'!$E$22,IF(MONTH(B1784)=2,'General Calculation'!$F$22,IF(MONTH(B1784)=3,'General Calculation'!$G$22,IF(MONTH(B1784)=4,'General Calculation'!$H$22,IF(MONTH(B1784)=5,'General Calculation'!$I$22,IF(MONTH(B1784)=6,'General Calculation'!$J$22,IF(MONTH(B1784)=7,'General Calculation'!$K$22,IF(MONTH(B1784)=8,'General Calculation'!$L$22,IF(MONTH(B1784)=9,'General Calculation'!$M$22,IF(MONTH(B1784)=10,'General Calculation'!$N$22,IF(MONTH(B1784)=11,'General Calculation'!$O$22,IF(MONTH(B1784)=12,'General Calculation'!$P$22,""))))))))))))</f>
        <v>5.07</v>
      </c>
      <c r="E1784" t="str">
        <f>IF(C1784="Initial Stage",'Calculation Sheet Crop 1'!$M$6,IF(C1784="Crop Development Phase",'Calculation Sheet Crop 1'!$M$7,IF(C1784="Mid Season",'Calculation Sheet Crop 1'!$M$8,IF(C1784="Late Season Stage",'Calculation Sheet Crop 1'!$M$9,""))))</f>
        <v/>
      </c>
      <c r="F1784">
        <f t="shared" si="352"/>
        <v>0</v>
      </c>
      <c r="P1784">
        <f t="shared" si="353"/>
        <v>0</v>
      </c>
      <c r="Q1784">
        <f t="shared" si="354"/>
        <v>0</v>
      </c>
      <c r="R1784">
        <f t="shared" si="355"/>
        <v>0</v>
      </c>
      <c r="S1784">
        <f t="shared" si="356"/>
        <v>0</v>
      </c>
      <c r="T1784">
        <f t="shared" si="357"/>
        <v>0</v>
      </c>
      <c r="U1784">
        <f t="shared" si="358"/>
        <v>0</v>
      </c>
      <c r="V1784">
        <f t="shared" si="359"/>
        <v>0</v>
      </c>
      <c r="W1784">
        <f t="shared" si="360"/>
        <v>0</v>
      </c>
      <c r="X1784">
        <f t="shared" si="361"/>
        <v>0</v>
      </c>
      <c r="Y1784">
        <f t="shared" si="362"/>
        <v>0</v>
      </c>
      <c r="Z1784">
        <f t="shared" si="363"/>
        <v>0</v>
      </c>
      <c r="AA1784">
        <f t="shared" si="364"/>
        <v>0</v>
      </c>
    </row>
    <row r="1785" spans="2:27">
      <c r="B1785" s="3">
        <v>44514</v>
      </c>
      <c r="C1785" t="str">
        <f>IF(AND(B1785&gt;='Calculation Sheet Crop 1'!$K$6,B1785&lt;='Calculation Sheet Crop 1'!$L$6),"Initial Stage",IF(AND(B1785+1&gt;'Calculation Sheet Crop 1'!$K$7,B1785&lt;='Calculation Sheet Crop 1'!$L$7),"Crop Development Phase",IF(AND(B1785+1&gt;'Calculation Sheet Crop 1'!$K$8,B1785&lt;'Calculation Sheet Crop 1'!$L$8+1),"Mid Season",IF(AND(B1785+1&gt;'Calculation Sheet Crop 1'!$K$9,B1785-1&lt;'Calculation Sheet Crop 1'!$L$9),"Late Season Stage",""))))</f>
        <v/>
      </c>
      <c r="D1785">
        <f>IF(MONTH(B1785)=1,'General Calculation'!$E$22,IF(MONTH(B1785)=2,'General Calculation'!$F$22,IF(MONTH(B1785)=3,'General Calculation'!$G$22,IF(MONTH(B1785)=4,'General Calculation'!$H$22,IF(MONTH(B1785)=5,'General Calculation'!$I$22,IF(MONTH(B1785)=6,'General Calculation'!$J$22,IF(MONTH(B1785)=7,'General Calculation'!$K$22,IF(MONTH(B1785)=8,'General Calculation'!$L$22,IF(MONTH(B1785)=9,'General Calculation'!$M$22,IF(MONTH(B1785)=10,'General Calculation'!$N$22,IF(MONTH(B1785)=11,'General Calculation'!$O$22,IF(MONTH(B1785)=12,'General Calculation'!$P$22,""))))))))))))</f>
        <v>5.07</v>
      </c>
      <c r="E1785" t="str">
        <f>IF(C1785="Initial Stage",'Calculation Sheet Crop 1'!$M$6,IF(C1785="Crop Development Phase",'Calculation Sheet Crop 1'!$M$7,IF(C1785="Mid Season",'Calculation Sheet Crop 1'!$M$8,IF(C1785="Late Season Stage",'Calculation Sheet Crop 1'!$M$9,""))))</f>
        <v/>
      </c>
      <c r="F1785">
        <f t="shared" si="352"/>
        <v>0</v>
      </c>
      <c r="P1785">
        <f t="shared" si="353"/>
        <v>0</v>
      </c>
      <c r="Q1785">
        <f t="shared" si="354"/>
        <v>0</v>
      </c>
      <c r="R1785">
        <f t="shared" si="355"/>
        <v>0</v>
      </c>
      <c r="S1785">
        <f t="shared" si="356"/>
        <v>0</v>
      </c>
      <c r="T1785">
        <f t="shared" si="357"/>
        <v>0</v>
      </c>
      <c r="U1785">
        <f t="shared" si="358"/>
        <v>0</v>
      </c>
      <c r="V1785">
        <f t="shared" si="359"/>
        <v>0</v>
      </c>
      <c r="W1785">
        <f t="shared" si="360"/>
        <v>0</v>
      </c>
      <c r="X1785">
        <f t="shared" si="361"/>
        <v>0</v>
      </c>
      <c r="Y1785">
        <f t="shared" si="362"/>
        <v>0</v>
      </c>
      <c r="Z1785">
        <f t="shared" si="363"/>
        <v>0</v>
      </c>
      <c r="AA1785">
        <f t="shared" si="364"/>
        <v>0</v>
      </c>
    </row>
    <row r="1786" spans="2:27">
      <c r="B1786" s="3">
        <v>44515</v>
      </c>
      <c r="C1786" t="str">
        <f>IF(AND(B1786&gt;='Calculation Sheet Crop 1'!$K$6,B1786&lt;='Calculation Sheet Crop 1'!$L$6),"Initial Stage",IF(AND(B1786+1&gt;'Calculation Sheet Crop 1'!$K$7,B1786&lt;='Calculation Sheet Crop 1'!$L$7),"Crop Development Phase",IF(AND(B1786+1&gt;'Calculation Sheet Crop 1'!$K$8,B1786&lt;'Calculation Sheet Crop 1'!$L$8+1),"Mid Season",IF(AND(B1786+1&gt;'Calculation Sheet Crop 1'!$K$9,B1786-1&lt;'Calculation Sheet Crop 1'!$L$9),"Late Season Stage",""))))</f>
        <v/>
      </c>
      <c r="D1786">
        <f>IF(MONTH(B1786)=1,'General Calculation'!$E$22,IF(MONTH(B1786)=2,'General Calculation'!$F$22,IF(MONTH(B1786)=3,'General Calculation'!$G$22,IF(MONTH(B1786)=4,'General Calculation'!$H$22,IF(MONTH(B1786)=5,'General Calculation'!$I$22,IF(MONTH(B1786)=6,'General Calculation'!$J$22,IF(MONTH(B1786)=7,'General Calculation'!$K$22,IF(MONTH(B1786)=8,'General Calculation'!$L$22,IF(MONTH(B1786)=9,'General Calculation'!$M$22,IF(MONTH(B1786)=10,'General Calculation'!$N$22,IF(MONTH(B1786)=11,'General Calculation'!$O$22,IF(MONTH(B1786)=12,'General Calculation'!$P$22,""))))))))))))</f>
        <v>5.07</v>
      </c>
      <c r="E1786" t="str">
        <f>IF(C1786="Initial Stage",'Calculation Sheet Crop 1'!$M$6,IF(C1786="Crop Development Phase",'Calculation Sheet Crop 1'!$M$7,IF(C1786="Mid Season",'Calculation Sheet Crop 1'!$M$8,IF(C1786="Late Season Stage",'Calculation Sheet Crop 1'!$M$9,""))))</f>
        <v/>
      </c>
      <c r="F1786">
        <f t="shared" si="352"/>
        <v>0</v>
      </c>
      <c r="P1786">
        <f t="shared" si="353"/>
        <v>0</v>
      </c>
      <c r="Q1786">
        <f t="shared" si="354"/>
        <v>0</v>
      </c>
      <c r="R1786">
        <f t="shared" si="355"/>
        <v>0</v>
      </c>
      <c r="S1786">
        <f t="shared" si="356"/>
        <v>0</v>
      </c>
      <c r="T1786">
        <f t="shared" si="357"/>
        <v>0</v>
      </c>
      <c r="U1786">
        <f t="shared" si="358"/>
        <v>0</v>
      </c>
      <c r="V1786">
        <f t="shared" si="359"/>
        <v>0</v>
      </c>
      <c r="W1786">
        <f t="shared" si="360"/>
        <v>0</v>
      </c>
      <c r="X1786">
        <f t="shared" si="361"/>
        <v>0</v>
      </c>
      <c r="Y1786">
        <f t="shared" si="362"/>
        <v>0</v>
      </c>
      <c r="Z1786">
        <f t="shared" si="363"/>
        <v>0</v>
      </c>
      <c r="AA1786">
        <f t="shared" si="364"/>
        <v>0</v>
      </c>
    </row>
    <row r="1787" spans="2:27">
      <c r="B1787" s="3">
        <v>44516</v>
      </c>
      <c r="C1787" t="str">
        <f>IF(AND(B1787&gt;='Calculation Sheet Crop 1'!$K$6,B1787&lt;='Calculation Sheet Crop 1'!$L$6),"Initial Stage",IF(AND(B1787+1&gt;'Calculation Sheet Crop 1'!$K$7,B1787&lt;='Calculation Sheet Crop 1'!$L$7),"Crop Development Phase",IF(AND(B1787+1&gt;'Calculation Sheet Crop 1'!$K$8,B1787&lt;'Calculation Sheet Crop 1'!$L$8+1),"Mid Season",IF(AND(B1787+1&gt;'Calculation Sheet Crop 1'!$K$9,B1787-1&lt;'Calculation Sheet Crop 1'!$L$9),"Late Season Stage",""))))</f>
        <v/>
      </c>
      <c r="D1787">
        <f>IF(MONTH(B1787)=1,'General Calculation'!$E$22,IF(MONTH(B1787)=2,'General Calculation'!$F$22,IF(MONTH(B1787)=3,'General Calculation'!$G$22,IF(MONTH(B1787)=4,'General Calculation'!$H$22,IF(MONTH(B1787)=5,'General Calculation'!$I$22,IF(MONTH(B1787)=6,'General Calculation'!$J$22,IF(MONTH(B1787)=7,'General Calculation'!$K$22,IF(MONTH(B1787)=8,'General Calculation'!$L$22,IF(MONTH(B1787)=9,'General Calculation'!$M$22,IF(MONTH(B1787)=10,'General Calculation'!$N$22,IF(MONTH(B1787)=11,'General Calculation'!$O$22,IF(MONTH(B1787)=12,'General Calculation'!$P$22,""))))))))))))</f>
        <v>5.07</v>
      </c>
      <c r="E1787" t="str">
        <f>IF(C1787="Initial Stage",'Calculation Sheet Crop 1'!$M$6,IF(C1787="Crop Development Phase",'Calculation Sheet Crop 1'!$M$7,IF(C1787="Mid Season",'Calculation Sheet Crop 1'!$M$8,IF(C1787="Late Season Stage",'Calculation Sheet Crop 1'!$M$9,""))))</f>
        <v/>
      </c>
      <c r="F1787">
        <f t="shared" si="352"/>
        <v>0</v>
      </c>
      <c r="P1787">
        <f t="shared" si="353"/>
        <v>0</v>
      </c>
      <c r="Q1787">
        <f t="shared" si="354"/>
        <v>0</v>
      </c>
      <c r="R1787">
        <f t="shared" si="355"/>
        <v>0</v>
      </c>
      <c r="S1787">
        <f t="shared" si="356"/>
        <v>0</v>
      </c>
      <c r="T1787">
        <f t="shared" si="357"/>
        <v>0</v>
      </c>
      <c r="U1787">
        <f t="shared" si="358"/>
        <v>0</v>
      </c>
      <c r="V1787">
        <f t="shared" si="359"/>
        <v>0</v>
      </c>
      <c r="W1787">
        <f t="shared" si="360"/>
        <v>0</v>
      </c>
      <c r="X1787">
        <f t="shared" si="361"/>
        <v>0</v>
      </c>
      <c r="Y1787">
        <f t="shared" si="362"/>
        <v>0</v>
      </c>
      <c r="Z1787">
        <f t="shared" si="363"/>
        <v>0</v>
      </c>
      <c r="AA1787">
        <f t="shared" si="364"/>
        <v>0</v>
      </c>
    </row>
    <row r="1788" spans="2:27">
      <c r="B1788" s="3">
        <v>44517</v>
      </c>
      <c r="C1788" t="str">
        <f>IF(AND(B1788&gt;='Calculation Sheet Crop 1'!$K$6,B1788&lt;='Calculation Sheet Crop 1'!$L$6),"Initial Stage",IF(AND(B1788+1&gt;'Calculation Sheet Crop 1'!$K$7,B1788&lt;='Calculation Sheet Crop 1'!$L$7),"Crop Development Phase",IF(AND(B1788+1&gt;'Calculation Sheet Crop 1'!$K$8,B1788&lt;'Calculation Sheet Crop 1'!$L$8+1),"Mid Season",IF(AND(B1788+1&gt;'Calculation Sheet Crop 1'!$K$9,B1788-1&lt;'Calculation Sheet Crop 1'!$L$9),"Late Season Stage",""))))</f>
        <v/>
      </c>
      <c r="D1788">
        <f>IF(MONTH(B1788)=1,'General Calculation'!$E$22,IF(MONTH(B1788)=2,'General Calculation'!$F$22,IF(MONTH(B1788)=3,'General Calculation'!$G$22,IF(MONTH(B1788)=4,'General Calculation'!$H$22,IF(MONTH(B1788)=5,'General Calculation'!$I$22,IF(MONTH(B1788)=6,'General Calculation'!$J$22,IF(MONTH(B1788)=7,'General Calculation'!$K$22,IF(MONTH(B1788)=8,'General Calculation'!$L$22,IF(MONTH(B1788)=9,'General Calculation'!$M$22,IF(MONTH(B1788)=10,'General Calculation'!$N$22,IF(MONTH(B1788)=11,'General Calculation'!$O$22,IF(MONTH(B1788)=12,'General Calculation'!$P$22,""))))))))))))</f>
        <v>5.07</v>
      </c>
      <c r="E1788" t="str">
        <f>IF(C1788="Initial Stage",'Calculation Sheet Crop 1'!$M$6,IF(C1788="Crop Development Phase",'Calculation Sheet Crop 1'!$M$7,IF(C1788="Mid Season",'Calculation Sheet Crop 1'!$M$8,IF(C1788="Late Season Stage",'Calculation Sheet Crop 1'!$M$9,""))))</f>
        <v/>
      </c>
      <c r="F1788">
        <f t="shared" si="352"/>
        <v>0</v>
      </c>
      <c r="P1788">
        <f t="shared" si="353"/>
        <v>0</v>
      </c>
      <c r="Q1788">
        <f t="shared" si="354"/>
        <v>0</v>
      </c>
      <c r="R1788">
        <f t="shared" si="355"/>
        <v>0</v>
      </c>
      <c r="S1788">
        <f t="shared" si="356"/>
        <v>0</v>
      </c>
      <c r="T1788">
        <f t="shared" si="357"/>
        <v>0</v>
      </c>
      <c r="U1788">
        <f t="shared" si="358"/>
        <v>0</v>
      </c>
      <c r="V1788">
        <f t="shared" si="359"/>
        <v>0</v>
      </c>
      <c r="W1788">
        <f t="shared" si="360"/>
        <v>0</v>
      </c>
      <c r="X1788">
        <f t="shared" si="361"/>
        <v>0</v>
      </c>
      <c r="Y1788">
        <f t="shared" si="362"/>
        <v>0</v>
      </c>
      <c r="Z1788">
        <f t="shared" si="363"/>
        <v>0</v>
      </c>
      <c r="AA1788">
        <f t="shared" si="364"/>
        <v>0</v>
      </c>
    </row>
    <row r="1789" spans="2:27">
      <c r="B1789" s="3">
        <v>44518</v>
      </c>
      <c r="C1789" t="str">
        <f>IF(AND(B1789&gt;='Calculation Sheet Crop 1'!$K$6,B1789&lt;='Calculation Sheet Crop 1'!$L$6),"Initial Stage",IF(AND(B1789+1&gt;'Calculation Sheet Crop 1'!$K$7,B1789&lt;='Calculation Sheet Crop 1'!$L$7),"Crop Development Phase",IF(AND(B1789+1&gt;'Calculation Sheet Crop 1'!$K$8,B1789&lt;'Calculation Sheet Crop 1'!$L$8+1),"Mid Season",IF(AND(B1789+1&gt;'Calculation Sheet Crop 1'!$K$9,B1789-1&lt;'Calculation Sheet Crop 1'!$L$9),"Late Season Stage",""))))</f>
        <v/>
      </c>
      <c r="D1789">
        <f>IF(MONTH(B1789)=1,'General Calculation'!$E$22,IF(MONTH(B1789)=2,'General Calculation'!$F$22,IF(MONTH(B1789)=3,'General Calculation'!$G$22,IF(MONTH(B1789)=4,'General Calculation'!$H$22,IF(MONTH(B1789)=5,'General Calculation'!$I$22,IF(MONTH(B1789)=6,'General Calculation'!$J$22,IF(MONTH(B1789)=7,'General Calculation'!$K$22,IF(MONTH(B1789)=8,'General Calculation'!$L$22,IF(MONTH(B1789)=9,'General Calculation'!$M$22,IF(MONTH(B1789)=10,'General Calculation'!$N$22,IF(MONTH(B1789)=11,'General Calculation'!$O$22,IF(MONTH(B1789)=12,'General Calculation'!$P$22,""))))))))))))</f>
        <v>5.07</v>
      </c>
      <c r="E1789" t="str">
        <f>IF(C1789="Initial Stage",'Calculation Sheet Crop 1'!$M$6,IF(C1789="Crop Development Phase",'Calculation Sheet Crop 1'!$M$7,IF(C1789="Mid Season",'Calculation Sheet Crop 1'!$M$8,IF(C1789="Late Season Stage",'Calculation Sheet Crop 1'!$M$9,""))))</f>
        <v/>
      </c>
      <c r="F1789">
        <f t="shared" si="352"/>
        <v>0</v>
      </c>
      <c r="P1789">
        <f t="shared" si="353"/>
        <v>0</v>
      </c>
      <c r="Q1789">
        <f t="shared" si="354"/>
        <v>0</v>
      </c>
      <c r="R1789">
        <f t="shared" si="355"/>
        <v>0</v>
      </c>
      <c r="S1789">
        <f t="shared" si="356"/>
        <v>0</v>
      </c>
      <c r="T1789">
        <f t="shared" si="357"/>
        <v>0</v>
      </c>
      <c r="U1789">
        <f t="shared" si="358"/>
        <v>0</v>
      </c>
      <c r="V1789">
        <f t="shared" si="359"/>
        <v>0</v>
      </c>
      <c r="W1789">
        <f t="shared" si="360"/>
        <v>0</v>
      </c>
      <c r="X1789">
        <f t="shared" si="361"/>
        <v>0</v>
      </c>
      <c r="Y1789">
        <f t="shared" si="362"/>
        <v>0</v>
      </c>
      <c r="Z1789">
        <f t="shared" si="363"/>
        <v>0</v>
      </c>
      <c r="AA1789">
        <f t="shared" si="364"/>
        <v>0</v>
      </c>
    </row>
    <row r="1790" spans="2:27">
      <c r="B1790" s="3">
        <v>44519</v>
      </c>
      <c r="C1790" t="str">
        <f>IF(AND(B1790&gt;='Calculation Sheet Crop 1'!$K$6,B1790&lt;='Calculation Sheet Crop 1'!$L$6),"Initial Stage",IF(AND(B1790+1&gt;'Calculation Sheet Crop 1'!$K$7,B1790&lt;='Calculation Sheet Crop 1'!$L$7),"Crop Development Phase",IF(AND(B1790+1&gt;'Calculation Sheet Crop 1'!$K$8,B1790&lt;'Calculation Sheet Crop 1'!$L$8+1),"Mid Season",IF(AND(B1790+1&gt;'Calculation Sheet Crop 1'!$K$9,B1790-1&lt;'Calculation Sheet Crop 1'!$L$9),"Late Season Stage",""))))</f>
        <v/>
      </c>
      <c r="D1790">
        <f>IF(MONTH(B1790)=1,'General Calculation'!$E$22,IF(MONTH(B1790)=2,'General Calculation'!$F$22,IF(MONTH(B1790)=3,'General Calculation'!$G$22,IF(MONTH(B1790)=4,'General Calculation'!$H$22,IF(MONTH(B1790)=5,'General Calculation'!$I$22,IF(MONTH(B1790)=6,'General Calculation'!$J$22,IF(MONTH(B1790)=7,'General Calculation'!$K$22,IF(MONTH(B1790)=8,'General Calculation'!$L$22,IF(MONTH(B1790)=9,'General Calculation'!$M$22,IF(MONTH(B1790)=10,'General Calculation'!$N$22,IF(MONTH(B1790)=11,'General Calculation'!$O$22,IF(MONTH(B1790)=12,'General Calculation'!$P$22,""))))))))))))</f>
        <v>5.07</v>
      </c>
      <c r="E1790" t="str">
        <f>IF(C1790="Initial Stage",'Calculation Sheet Crop 1'!$M$6,IF(C1790="Crop Development Phase",'Calculation Sheet Crop 1'!$M$7,IF(C1790="Mid Season",'Calculation Sheet Crop 1'!$M$8,IF(C1790="Late Season Stage",'Calculation Sheet Crop 1'!$M$9,""))))</f>
        <v/>
      </c>
      <c r="F1790">
        <f t="shared" si="352"/>
        <v>0</v>
      </c>
      <c r="P1790">
        <f t="shared" si="353"/>
        <v>0</v>
      </c>
      <c r="Q1790">
        <f t="shared" si="354"/>
        <v>0</v>
      </c>
      <c r="R1790">
        <f t="shared" si="355"/>
        <v>0</v>
      </c>
      <c r="S1790">
        <f t="shared" si="356"/>
        <v>0</v>
      </c>
      <c r="T1790">
        <f t="shared" si="357"/>
        <v>0</v>
      </c>
      <c r="U1790">
        <f t="shared" si="358"/>
        <v>0</v>
      </c>
      <c r="V1790">
        <f t="shared" si="359"/>
        <v>0</v>
      </c>
      <c r="W1790">
        <f t="shared" si="360"/>
        <v>0</v>
      </c>
      <c r="X1790">
        <f t="shared" si="361"/>
        <v>0</v>
      </c>
      <c r="Y1790">
        <f t="shared" si="362"/>
        <v>0</v>
      </c>
      <c r="Z1790">
        <f t="shared" si="363"/>
        <v>0</v>
      </c>
      <c r="AA1790">
        <f t="shared" si="364"/>
        <v>0</v>
      </c>
    </row>
    <row r="1791" spans="2:27">
      <c r="B1791" s="3">
        <v>44520</v>
      </c>
      <c r="C1791" t="str">
        <f>IF(AND(B1791&gt;='Calculation Sheet Crop 1'!$K$6,B1791&lt;='Calculation Sheet Crop 1'!$L$6),"Initial Stage",IF(AND(B1791+1&gt;'Calculation Sheet Crop 1'!$K$7,B1791&lt;='Calculation Sheet Crop 1'!$L$7),"Crop Development Phase",IF(AND(B1791+1&gt;'Calculation Sheet Crop 1'!$K$8,B1791&lt;'Calculation Sheet Crop 1'!$L$8+1),"Mid Season",IF(AND(B1791+1&gt;'Calculation Sheet Crop 1'!$K$9,B1791-1&lt;'Calculation Sheet Crop 1'!$L$9),"Late Season Stage",""))))</f>
        <v/>
      </c>
      <c r="D1791">
        <f>IF(MONTH(B1791)=1,'General Calculation'!$E$22,IF(MONTH(B1791)=2,'General Calculation'!$F$22,IF(MONTH(B1791)=3,'General Calculation'!$G$22,IF(MONTH(B1791)=4,'General Calculation'!$H$22,IF(MONTH(B1791)=5,'General Calculation'!$I$22,IF(MONTH(B1791)=6,'General Calculation'!$J$22,IF(MONTH(B1791)=7,'General Calculation'!$K$22,IF(MONTH(B1791)=8,'General Calculation'!$L$22,IF(MONTH(B1791)=9,'General Calculation'!$M$22,IF(MONTH(B1791)=10,'General Calculation'!$N$22,IF(MONTH(B1791)=11,'General Calculation'!$O$22,IF(MONTH(B1791)=12,'General Calculation'!$P$22,""))))))))))))</f>
        <v>5.07</v>
      </c>
      <c r="E1791" t="str">
        <f>IF(C1791="Initial Stage",'Calculation Sheet Crop 1'!$M$6,IF(C1791="Crop Development Phase",'Calculation Sheet Crop 1'!$M$7,IF(C1791="Mid Season",'Calculation Sheet Crop 1'!$M$8,IF(C1791="Late Season Stage",'Calculation Sheet Crop 1'!$M$9,""))))</f>
        <v/>
      </c>
      <c r="F1791">
        <f t="shared" si="352"/>
        <v>0</v>
      </c>
      <c r="P1791">
        <f t="shared" si="353"/>
        <v>0</v>
      </c>
      <c r="Q1791">
        <f t="shared" si="354"/>
        <v>0</v>
      </c>
      <c r="R1791">
        <f t="shared" si="355"/>
        <v>0</v>
      </c>
      <c r="S1791">
        <f t="shared" si="356"/>
        <v>0</v>
      </c>
      <c r="T1791">
        <f t="shared" si="357"/>
        <v>0</v>
      </c>
      <c r="U1791">
        <f t="shared" si="358"/>
        <v>0</v>
      </c>
      <c r="V1791">
        <f t="shared" si="359"/>
        <v>0</v>
      </c>
      <c r="W1791">
        <f t="shared" si="360"/>
        <v>0</v>
      </c>
      <c r="X1791">
        <f t="shared" si="361"/>
        <v>0</v>
      </c>
      <c r="Y1791">
        <f t="shared" si="362"/>
        <v>0</v>
      </c>
      <c r="Z1791">
        <f t="shared" si="363"/>
        <v>0</v>
      </c>
      <c r="AA1791">
        <f t="shared" si="364"/>
        <v>0</v>
      </c>
    </row>
    <row r="1792" spans="2:27">
      <c r="B1792" s="3">
        <v>44521</v>
      </c>
      <c r="C1792" t="str">
        <f>IF(AND(B1792&gt;='Calculation Sheet Crop 1'!$K$6,B1792&lt;='Calculation Sheet Crop 1'!$L$6),"Initial Stage",IF(AND(B1792+1&gt;'Calculation Sheet Crop 1'!$K$7,B1792&lt;='Calculation Sheet Crop 1'!$L$7),"Crop Development Phase",IF(AND(B1792+1&gt;'Calculation Sheet Crop 1'!$K$8,B1792&lt;'Calculation Sheet Crop 1'!$L$8+1),"Mid Season",IF(AND(B1792+1&gt;'Calculation Sheet Crop 1'!$K$9,B1792-1&lt;'Calculation Sheet Crop 1'!$L$9),"Late Season Stage",""))))</f>
        <v/>
      </c>
      <c r="D1792">
        <f>IF(MONTH(B1792)=1,'General Calculation'!$E$22,IF(MONTH(B1792)=2,'General Calculation'!$F$22,IF(MONTH(B1792)=3,'General Calculation'!$G$22,IF(MONTH(B1792)=4,'General Calculation'!$H$22,IF(MONTH(B1792)=5,'General Calculation'!$I$22,IF(MONTH(B1792)=6,'General Calculation'!$J$22,IF(MONTH(B1792)=7,'General Calculation'!$K$22,IF(MONTH(B1792)=8,'General Calculation'!$L$22,IF(MONTH(B1792)=9,'General Calculation'!$M$22,IF(MONTH(B1792)=10,'General Calculation'!$N$22,IF(MONTH(B1792)=11,'General Calculation'!$O$22,IF(MONTH(B1792)=12,'General Calculation'!$P$22,""))))))))))))</f>
        <v>5.07</v>
      </c>
      <c r="E1792" t="str">
        <f>IF(C1792="Initial Stage",'Calculation Sheet Crop 1'!$M$6,IF(C1792="Crop Development Phase",'Calculation Sheet Crop 1'!$M$7,IF(C1792="Mid Season",'Calculation Sheet Crop 1'!$M$8,IF(C1792="Late Season Stage",'Calculation Sheet Crop 1'!$M$9,""))))</f>
        <v/>
      </c>
      <c r="F1792">
        <f t="shared" si="352"/>
        <v>0</v>
      </c>
      <c r="P1792">
        <f t="shared" si="353"/>
        <v>0</v>
      </c>
      <c r="Q1792">
        <f t="shared" si="354"/>
        <v>0</v>
      </c>
      <c r="R1792">
        <f t="shared" si="355"/>
        <v>0</v>
      </c>
      <c r="S1792">
        <f t="shared" si="356"/>
        <v>0</v>
      </c>
      <c r="T1792">
        <f t="shared" si="357"/>
        <v>0</v>
      </c>
      <c r="U1792">
        <f t="shared" si="358"/>
        <v>0</v>
      </c>
      <c r="V1792">
        <f t="shared" si="359"/>
        <v>0</v>
      </c>
      <c r="W1792">
        <f t="shared" si="360"/>
        <v>0</v>
      </c>
      <c r="X1792">
        <f t="shared" si="361"/>
        <v>0</v>
      </c>
      <c r="Y1792">
        <f t="shared" si="362"/>
        <v>0</v>
      </c>
      <c r="Z1792">
        <f t="shared" si="363"/>
        <v>0</v>
      </c>
      <c r="AA1792">
        <f t="shared" si="364"/>
        <v>0</v>
      </c>
    </row>
    <row r="1793" spans="2:27">
      <c r="B1793" s="3">
        <v>44522</v>
      </c>
      <c r="C1793" t="str">
        <f>IF(AND(B1793&gt;='Calculation Sheet Crop 1'!$K$6,B1793&lt;='Calculation Sheet Crop 1'!$L$6),"Initial Stage",IF(AND(B1793+1&gt;'Calculation Sheet Crop 1'!$K$7,B1793&lt;='Calculation Sheet Crop 1'!$L$7),"Crop Development Phase",IF(AND(B1793+1&gt;'Calculation Sheet Crop 1'!$K$8,B1793&lt;'Calculation Sheet Crop 1'!$L$8+1),"Mid Season",IF(AND(B1793+1&gt;'Calculation Sheet Crop 1'!$K$9,B1793-1&lt;'Calculation Sheet Crop 1'!$L$9),"Late Season Stage",""))))</f>
        <v/>
      </c>
      <c r="D1793">
        <f>IF(MONTH(B1793)=1,'General Calculation'!$E$22,IF(MONTH(B1793)=2,'General Calculation'!$F$22,IF(MONTH(B1793)=3,'General Calculation'!$G$22,IF(MONTH(B1793)=4,'General Calculation'!$H$22,IF(MONTH(B1793)=5,'General Calculation'!$I$22,IF(MONTH(B1793)=6,'General Calculation'!$J$22,IF(MONTH(B1793)=7,'General Calculation'!$K$22,IF(MONTH(B1793)=8,'General Calculation'!$L$22,IF(MONTH(B1793)=9,'General Calculation'!$M$22,IF(MONTH(B1793)=10,'General Calculation'!$N$22,IF(MONTH(B1793)=11,'General Calculation'!$O$22,IF(MONTH(B1793)=12,'General Calculation'!$P$22,""))))))))))))</f>
        <v>5.07</v>
      </c>
      <c r="E1793" t="str">
        <f>IF(C1793="Initial Stage",'Calculation Sheet Crop 1'!$M$6,IF(C1793="Crop Development Phase",'Calculation Sheet Crop 1'!$M$7,IF(C1793="Mid Season",'Calculation Sheet Crop 1'!$M$8,IF(C1793="Late Season Stage",'Calculation Sheet Crop 1'!$M$9,""))))</f>
        <v/>
      </c>
      <c r="F1793">
        <f t="shared" si="352"/>
        <v>0</v>
      </c>
      <c r="P1793">
        <f t="shared" si="353"/>
        <v>0</v>
      </c>
      <c r="Q1793">
        <f t="shared" si="354"/>
        <v>0</v>
      </c>
      <c r="R1793">
        <f t="shared" si="355"/>
        <v>0</v>
      </c>
      <c r="S1793">
        <f t="shared" si="356"/>
        <v>0</v>
      </c>
      <c r="T1793">
        <f t="shared" si="357"/>
        <v>0</v>
      </c>
      <c r="U1793">
        <f t="shared" si="358"/>
        <v>0</v>
      </c>
      <c r="V1793">
        <f t="shared" si="359"/>
        <v>0</v>
      </c>
      <c r="W1793">
        <f t="shared" si="360"/>
        <v>0</v>
      </c>
      <c r="X1793">
        <f t="shared" si="361"/>
        <v>0</v>
      </c>
      <c r="Y1793">
        <f t="shared" si="362"/>
        <v>0</v>
      </c>
      <c r="Z1793">
        <f t="shared" si="363"/>
        <v>0</v>
      </c>
      <c r="AA1793">
        <f t="shared" si="364"/>
        <v>0</v>
      </c>
    </row>
    <row r="1794" spans="2:27">
      <c r="B1794" s="3">
        <v>44523</v>
      </c>
      <c r="C1794" t="str">
        <f>IF(AND(B1794&gt;='Calculation Sheet Crop 1'!$K$6,B1794&lt;='Calculation Sheet Crop 1'!$L$6),"Initial Stage",IF(AND(B1794+1&gt;'Calculation Sheet Crop 1'!$K$7,B1794&lt;='Calculation Sheet Crop 1'!$L$7),"Crop Development Phase",IF(AND(B1794+1&gt;'Calculation Sheet Crop 1'!$K$8,B1794&lt;'Calculation Sheet Crop 1'!$L$8+1),"Mid Season",IF(AND(B1794+1&gt;'Calculation Sheet Crop 1'!$K$9,B1794-1&lt;'Calculation Sheet Crop 1'!$L$9),"Late Season Stage",""))))</f>
        <v/>
      </c>
      <c r="D1794">
        <f>IF(MONTH(B1794)=1,'General Calculation'!$E$22,IF(MONTH(B1794)=2,'General Calculation'!$F$22,IF(MONTH(B1794)=3,'General Calculation'!$G$22,IF(MONTH(B1794)=4,'General Calculation'!$H$22,IF(MONTH(B1794)=5,'General Calculation'!$I$22,IF(MONTH(B1794)=6,'General Calculation'!$J$22,IF(MONTH(B1794)=7,'General Calculation'!$K$22,IF(MONTH(B1794)=8,'General Calculation'!$L$22,IF(MONTH(B1794)=9,'General Calculation'!$M$22,IF(MONTH(B1794)=10,'General Calculation'!$N$22,IF(MONTH(B1794)=11,'General Calculation'!$O$22,IF(MONTH(B1794)=12,'General Calculation'!$P$22,""))))))))))))</f>
        <v>5.07</v>
      </c>
      <c r="E1794" t="str">
        <f>IF(C1794="Initial Stage",'Calculation Sheet Crop 1'!$M$6,IF(C1794="Crop Development Phase",'Calculation Sheet Crop 1'!$M$7,IF(C1794="Mid Season",'Calculation Sheet Crop 1'!$M$8,IF(C1794="Late Season Stage",'Calculation Sheet Crop 1'!$M$9,""))))</f>
        <v/>
      </c>
      <c r="F1794">
        <f t="shared" si="352"/>
        <v>0</v>
      </c>
      <c r="P1794">
        <f t="shared" si="353"/>
        <v>0</v>
      </c>
      <c r="Q1794">
        <f t="shared" si="354"/>
        <v>0</v>
      </c>
      <c r="R1794">
        <f t="shared" si="355"/>
        <v>0</v>
      </c>
      <c r="S1794">
        <f t="shared" si="356"/>
        <v>0</v>
      </c>
      <c r="T1794">
        <f t="shared" si="357"/>
        <v>0</v>
      </c>
      <c r="U1794">
        <f t="shared" si="358"/>
        <v>0</v>
      </c>
      <c r="V1794">
        <f t="shared" si="359"/>
        <v>0</v>
      </c>
      <c r="W1794">
        <f t="shared" si="360"/>
        <v>0</v>
      </c>
      <c r="X1794">
        <f t="shared" si="361"/>
        <v>0</v>
      </c>
      <c r="Y1794">
        <f t="shared" si="362"/>
        <v>0</v>
      </c>
      <c r="Z1794">
        <f t="shared" si="363"/>
        <v>0</v>
      </c>
      <c r="AA1794">
        <f t="shared" si="364"/>
        <v>0</v>
      </c>
    </row>
    <row r="1795" spans="2:27">
      <c r="B1795" s="3">
        <v>44524</v>
      </c>
      <c r="C1795" t="str">
        <f>IF(AND(B1795&gt;='Calculation Sheet Crop 1'!$K$6,B1795&lt;='Calculation Sheet Crop 1'!$L$6),"Initial Stage",IF(AND(B1795+1&gt;'Calculation Sheet Crop 1'!$K$7,B1795&lt;='Calculation Sheet Crop 1'!$L$7),"Crop Development Phase",IF(AND(B1795+1&gt;'Calculation Sheet Crop 1'!$K$8,B1795&lt;'Calculation Sheet Crop 1'!$L$8+1),"Mid Season",IF(AND(B1795+1&gt;'Calculation Sheet Crop 1'!$K$9,B1795-1&lt;'Calculation Sheet Crop 1'!$L$9),"Late Season Stage",""))))</f>
        <v/>
      </c>
      <c r="D1795">
        <f>IF(MONTH(B1795)=1,'General Calculation'!$E$22,IF(MONTH(B1795)=2,'General Calculation'!$F$22,IF(MONTH(B1795)=3,'General Calculation'!$G$22,IF(MONTH(B1795)=4,'General Calculation'!$H$22,IF(MONTH(B1795)=5,'General Calculation'!$I$22,IF(MONTH(B1795)=6,'General Calculation'!$J$22,IF(MONTH(B1795)=7,'General Calculation'!$K$22,IF(MONTH(B1795)=8,'General Calculation'!$L$22,IF(MONTH(B1795)=9,'General Calculation'!$M$22,IF(MONTH(B1795)=10,'General Calculation'!$N$22,IF(MONTH(B1795)=11,'General Calculation'!$O$22,IF(MONTH(B1795)=12,'General Calculation'!$P$22,""))))))))))))</f>
        <v>5.07</v>
      </c>
      <c r="E1795" t="str">
        <f>IF(C1795="Initial Stage",'Calculation Sheet Crop 1'!$M$6,IF(C1795="Crop Development Phase",'Calculation Sheet Crop 1'!$M$7,IF(C1795="Mid Season",'Calculation Sheet Crop 1'!$M$8,IF(C1795="Late Season Stage",'Calculation Sheet Crop 1'!$M$9,""))))</f>
        <v/>
      </c>
      <c r="F1795">
        <f t="shared" si="352"/>
        <v>0</v>
      </c>
      <c r="P1795">
        <f t="shared" si="353"/>
        <v>0</v>
      </c>
      <c r="Q1795">
        <f t="shared" si="354"/>
        <v>0</v>
      </c>
      <c r="R1795">
        <f t="shared" si="355"/>
        <v>0</v>
      </c>
      <c r="S1795">
        <f t="shared" si="356"/>
        <v>0</v>
      </c>
      <c r="T1795">
        <f t="shared" si="357"/>
        <v>0</v>
      </c>
      <c r="U1795">
        <f t="shared" si="358"/>
        <v>0</v>
      </c>
      <c r="V1795">
        <f t="shared" si="359"/>
        <v>0</v>
      </c>
      <c r="W1795">
        <f t="shared" si="360"/>
        <v>0</v>
      </c>
      <c r="X1795">
        <f t="shared" si="361"/>
        <v>0</v>
      </c>
      <c r="Y1795">
        <f t="shared" si="362"/>
        <v>0</v>
      </c>
      <c r="Z1795">
        <f t="shared" si="363"/>
        <v>0</v>
      </c>
      <c r="AA1795">
        <f t="shared" si="364"/>
        <v>0</v>
      </c>
    </row>
    <row r="1796" spans="2:27">
      <c r="B1796" s="3">
        <v>44525</v>
      </c>
      <c r="C1796" t="str">
        <f>IF(AND(B1796&gt;='Calculation Sheet Crop 1'!$K$6,B1796&lt;='Calculation Sheet Crop 1'!$L$6),"Initial Stage",IF(AND(B1796+1&gt;'Calculation Sheet Crop 1'!$K$7,B1796&lt;='Calculation Sheet Crop 1'!$L$7),"Crop Development Phase",IF(AND(B1796+1&gt;'Calculation Sheet Crop 1'!$K$8,B1796&lt;'Calculation Sheet Crop 1'!$L$8+1),"Mid Season",IF(AND(B1796+1&gt;'Calculation Sheet Crop 1'!$K$9,B1796-1&lt;'Calculation Sheet Crop 1'!$L$9),"Late Season Stage",""))))</f>
        <v/>
      </c>
      <c r="D1796">
        <f>IF(MONTH(B1796)=1,'General Calculation'!$E$22,IF(MONTH(B1796)=2,'General Calculation'!$F$22,IF(MONTH(B1796)=3,'General Calculation'!$G$22,IF(MONTH(B1796)=4,'General Calculation'!$H$22,IF(MONTH(B1796)=5,'General Calculation'!$I$22,IF(MONTH(B1796)=6,'General Calculation'!$J$22,IF(MONTH(B1796)=7,'General Calculation'!$K$22,IF(MONTH(B1796)=8,'General Calculation'!$L$22,IF(MONTH(B1796)=9,'General Calculation'!$M$22,IF(MONTH(B1796)=10,'General Calculation'!$N$22,IF(MONTH(B1796)=11,'General Calculation'!$O$22,IF(MONTH(B1796)=12,'General Calculation'!$P$22,""))))))))))))</f>
        <v>5.07</v>
      </c>
      <c r="E1796" t="str">
        <f>IF(C1796="Initial Stage",'Calculation Sheet Crop 1'!$M$6,IF(C1796="Crop Development Phase",'Calculation Sheet Crop 1'!$M$7,IF(C1796="Mid Season",'Calculation Sheet Crop 1'!$M$8,IF(C1796="Late Season Stage",'Calculation Sheet Crop 1'!$M$9,""))))</f>
        <v/>
      </c>
      <c r="F1796">
        <f t="shared" si="352"/>
        <v>0</v>
      </c>
      <c r="P1796">
        <f t="shared" si="353"/>
        <v>0</v>
      </c>
      <c r="Q1796">
        <f t="shared" si="354"/>
        <v>0</v>
      </c>
      <c r="R1796">
        <f t="shared" si="355"/>
        <v>0</v>
      </c>
      <c r="S1796">
        <f t="shared" si="356"/>
        <v>0</v>
      </c>
      <c r="T1796">
        <f t="shared" si="357"/>
        <v>0</v>
      </c>
      <c r="U1796">
        <f t="shared" si="358"/>
        <v>0</v>
      </c>
      <c r="V1796">
        <f t="shared" si="359"/>
        <v>0</v>
      </c>
      <c r="W1796">
        <f t="shared" si="360"/>
        <v>0</v>
      </c>
      <c r="X1796">
        <f t="shared" si="361"/>
        <v>0</v>
      </c>
      <c r="Y1796">
        <f t="shared" si="362"/>
        <v>0</v>
      </c>
      <c r="Z1796">
        <f t="shared" si="363"/>
        <v>0</v>
      </c>
      <c r="AA1796">
        <f t="shared" si="364"/>
        <v>0</v>
      </c>
    </row>
    <row r="1797" spans="2:27">
      <c r="B1797" s="3">
        <v>44526</v>
      </c>
      <c r="C1797" t="str">
        <f>IF(AND(B1797&gt;='Calculation Sheet Crop 1'!$K$6,B1797&lt;='Calculation Sheet Crop 1'!$L$6),"Initial Stage",IF(AND(B1797+1&gt;'Calculation Sheet Crop 1'!$K$7,B1797&lt;='Calculation Sheet Crop 1'!$L$7),"Crop Development Phase",IF(AND(B1797+1&gt;'Calculation Sheet Crop 1'!$K$8,B1797&lt;'Calculation Sheet Crop 1'!$L$8+1),"Mid Season",IF(AND(B1797+1&gt;'Calculation Sheet Crop 1'!$K$9,B1797-1&lt;'Calculation Sheet Crop 1'!$L$9),"Late Season Stage",""))))</f>
        <v/>
      </c>
      <c r="D1797">
        <f>IF(MONTH(B1797)=1,'General Calculation'!$E$22,IF(MONTH(B1797)=2,'General Calculation'!$F$22,IF(MONTH(B1797)=3,'General Calculation'!$G$22,IF(MONTH(B1797)=4,'General Calculation'!$H$22,IF(MONTH(B1797)=5,'General Calculation'!$I$22,IF(MONTH(B1797)=6,'General Calculation'!$J$22,IF(MONTH(B1797)=7,'General Calculation'!$K$22,IF(MONTH(B1797)=8,'General Calculation'!$L$22,IF(MONTH(B1797)=9,'General Calculation'!$M$22,IF(MONTH(B1797)=10,'General Calculation'!$N$22,IF(MONTH(B1797)=11,'General Calculation'!$O$22,IF(MONTH(B1797)=12,'General Calculation'!$P$22,""))))))))))))</f>
        <v>5.07</v>
      </c>
      <c r="E1797" t="str">
        <f>IF(C1797="Initial Stage",'Calculation Sheet Crop 1'!$M$6,IF(C1797="Crop Development Phase",'Calculation Sheet Crop 1'!$M$7,IF(C1797="Mid Season",'Calculation Sheet Crop 1'!$M$8,IF(C1797="Late Season Stage",'Calculation Sheet Crop 1'!$M$9,""))))</f>
        <v/>
      </c>
      <c r="F1797">
        <f t="shared" si="352"/>
        <v>0</v>
      </c>
      <c r="P1797">
        <f t="shared" si="353"/>
        <v>0</v>
      </c>
      <c r="Q1797">
        <f t="shared" si="354"/>
        <v>0</v>
      </c>
      <c r="R1797">
        <f t="shared" si="355"/>
        <v>0</v>
      </c>
      <c r="S1797">
        <f t="shared" si="356"/>
        <v>0</v>
      </c>
      <c r="T1797">
        <f t="shared" si="357"/>
        <v>0</v>
      </c>
      <c r="U1797">
        <f t="shared" si="358"/>
        <v>0</v>
      </c>
      <c r="V1797">
        <f t="shared" si="359"/>
        <v>0</v>
      </c>
      <c r="W1797">
        <f t="shared" si="360"/>
        <v>0</v>
      </c>
      <c r="X1797">
        <f t="shared" si="361"/>
        <v>0</v>
      </c>
      <c r="Y1797">
        <f t="shared" si="362"/>
        <v>0</v>
      </c>
      <c r="Z1797">
        <f t="shared" si="363"/>
        <v>0</v>
      </c>
      <c r="AA1797">
        <f t="shared" si="364"/>
        <v>0</v>
      </c>
    </row>
    <row r="1798" spans="2:27">
      <c r="B1798" s="3">
        <v>44527</v>
      </c>
      <c r="C1798" t="str">
        <f>IF(AND(B1798&gt;='Calculation Sheet Crop 1'!$K$6,B1798&lt;='Calculation Sheet Crop 1'!$L$6),"Initial Stage",IF(AND(B1798+1&gt;'Calculation Sheet Crop 1'!$K$7,B1798&lt;='Calculation Sheet Crop 1'!$L$7),"Crop Development Phase",IF(AND(B1798+1&gt;'Calculation Sheet Crop 1'!$K$8,B1798&lt;'Calculation Sheet Crop 1'!$L$8+1),"Mid Season",IF(AND(B1798+1&gt;'Calculation Sheet Crop 1'!$K$9,B1798-1&lt;'Calculation Sheet Crop 1'!$L$9),"Late Season Stage",""))))</f>
        <v/>
      </c>
      <c r="D1798">
        <f>IF(MONTH(B1798)=1,'General Calculation'!$E$22,IF(MONTH(B1798)=2,'General Calculation'!$F$22,IF(MONTH(B1798)=3,'General Calculation'!$G$22,IF(MONTH(B1798)=4,'General Calculation'!$H$22,IF(MONTH(B1798)=5,'General Calculation'!$I$22,IF(MONTH(B1798)=6,'General Calculation'!$J$22,IF(MONTH(B1798)=7,'General Calculation'!$K$22,IF(MONTH(B1798)=8,'General Calculation'!$L$22,IF(MONTH(B1798)=9,'General Calculation'!$M$22,IF(MONTH(B1798)=10,'General Calculation'!$N$22,IF(MONTH(B1798)=11,'General Calculation'!$O$22,IF(MONTH(B1798)=12,'General Calculation'!$P$22,""))))))))))))</f>
        <v>5.07</v>
      </c>
      <c r="E1798" t="str">
        <f>IF(C1798="Initial Stage",'Calculation Sheet Crop 1'!$M$6,IF(C1798="Crop Development Phase",'Calculation Sheet Crop 1'!$M$7,IF(C1798="Mid Season",'Calculation Sheet Crop 1'!$M$8,IF(C1798="Late Season Stage",'Calculation Sheet Crop 1'!$M$9,""))))</f>
        <v/>
      </c>
      <c r="F1798">
        <f t="shared" si="352"/>
        <v>0</v>
      </c>
      <c r="P1798">
        <f t="shared" si="353"/>
        <v>0</v>
      </c>
      <c r="Q1798">
        <f t="shared" si="354"/>
        <v>0</v>
      </c>
      <c r="R1798">
        <f t="shared" si="355"/>
        <v>0</v>
      </c>
      <c r="S1798">
        <f t="shared" si="356"/>
        <v>0</v>
      </c>
      <c r="T1798">
        <f t="shared" si="357"/>
        <v>0</v>
      </c>
      <c r="U1798">
        <f t="shared" si="358"/>
        <v>0</v>
      </c>
      <c r="V1798">
        <f t="shared" si="359"/>
        <v>0</v>
      </c>
      <c r="W1798">
        <f t="shared" si="360"/>
        <v>0</v>
      </c>
      <c r="X1798">
        <f t="shared" si="361"/>
        <v>0</v>
      </c>
      <c r="Y1798">
        <f t="shared" si="362"/>
        <v>0</v>
      </c>
      <c r="Z1798">
        <f t="shared" si="363"/>
        <v>0</v>
      </c>
      <c r="AA1798">
        <f t="shared" si="364"/>
        <v>0</v>
      </c>
    </row>
    <row r="1799" spans="2:27">
      <c r="B1799" s="3">
        <v>44528</v>
      </c>
      <c r="C1799" t="str">
        <f>IF(AND(B1799&gt;='Calculation Sheet Crop 1'!$K$6,B1799&lt;='Calculation Sheet Crop 1'!$L$6),"Initial Stage",IF(AND(B1799+1&gt;'Calculation Sheet Crop 1'!$K$7,B1799&lt;='Calculation Sheet Crop 1'!$L$7),"Crop Development Phase",IF(AND(B1799+1&gt;'Calculation Sheet Crop 1'!$K$8,B1799&lt;'Calculation Sheet Crop 1'!$L$8+1),"Mid Season",IF(AND(B1799+1&gt;'Calculation Sheet Crop 1'!$K$9,B1799-1&lt;'Calculation Sheet Crop 1'!$L$9),"Late Season Stage",""))))</f>
        <v/>
      </c>
      <c r="D1799">
        <f>IF(MONTH(B1799)=1,'General Calculation'!$E$22,IF(MONTH(B1799)=2,'General Calculation'!$F$22,IF(MONTH(B1799)=3,'General Calculation'!$G$22,IF(MONTH(B1799)=4,'General Calculation'!$H$22,IF(MONTH(B1799)=5,'General Calculation'!$I$22,IF(MONTH(B1799)=6,'General Calculation'!$J$22,IF(MONTH(B1799)=7,'General Calculation'!$K$22,IF(MONTH(B1799)=8,'General Calculation'!$L$22,IF(MONTH(B1799)=9,'General Calculation'!$M$22,IF(MONTH(B1799)=10,'General Calculation'!$N$22,IF(MONTH(B1799)=11,'General Calculation'!$O$22,IF(MONTH(B1799)=12,'General Calculation'!$P$22,""))))))))))))</f>
        <v>5.07</v>
      </c>
      <c r="E1799" t="str">
        <f>IF(C1799="Initial Stage",'Calculation Sheet Crop 1'!$M$6,IF(C1799="Crop Development Phase",'Calculation Sheet Crop 1'!$M$7,IF(C1799="Mid Season",'Calculation Sheet Crop 1'!$M$8,IF(C1799="Late Season Stage",'Calculation Sheet Crop 1'!$M$9,""))))</f>
        <v/>
      </c>
      <c r="F1799">
        <f t="shared" si="352"/>
        <v>0</v>
      </c>
      <c r="P1799">
        <f t="shared" si="353"/>
        <v>0</v>
      </c>
      <c r="Q1799">
        <f t="shared" si="354"/>
        <v>0</v>
      </c>
      <c r="R1799">
        <f t="shared" si="355"/>
        <v>0</v>
      </c>
      <c r="S1799">
        <f t="shared" si="356"/>
        <v>0</v>
      </c>
      <c r="T1799">
        <f t="shared" si="357"/>
        <v>0</v>
      </c>
      <c r="U1799">
        <f t="shared" si="358"/>
        <v>0</v>
      </c>
      <c r="V1799">
        <f t="shared" si="359"/>
        <v>0</v>
      </c>
      <c r="W1799">
        <f t="shared" si="360"/>
        <v>0</v>
      </c>
      <c r="X1799">
        <f t="shared" si="361"/>
        <v>0</v>
      </c>
      <c r="Y1799">
        <f t="shared" si="362"/>
        <v>0</v>
      </c>
      <c r="Z1799">
        <f t="shared" si="363"/>
        <v>0</v>
      </c>
      <c r="AA1799">
        <f t="shared" si="364"/>
        <v>0</v>
      </c>
    </row>
    <row r="1800" spans="2:27">
      <c r="B1800" s="3">
        <v>44529</v>
      </c>
      <c r="C1800" t="str">
        <f>IF(AND(B1800&gt;='Calculation Sheet Crop 1'!$K$6,B1800&lt;='Calculation Sheet Crop 1'!$L$6),"Initial Stage",IF(AND(B1800+1&gt;'Calculation Sheet Crop 1'!$K$7,B1800&lt;='Calculation Sheet Crop 1'!$L$7),"Crop Development Phase",IF(AND(B1800+1&gt;'Calculation Sheet Crop 1'!$K$8,B1800&lt;'Calculation Sheet Crop 1'!$L$8+1),"Mid Season",IF(AND(B1800+1&gt;'Calculation Sheet Crop 1'!$K$9,B1800-1&lt;'Calculation Sheet Crop 1'!$L$9),"Late Season Stage",""))))</f>
        <v/>
      </c>
      <c r="D1800">
        <f>IF(MONTH(B1800)=1,'General Calculation'!$E$22,IF(MONTH(B1800)=2,'General Calculation'!$F$22,IF(MONTH(B1800)=3,'General Calculation'!$G$22,IF(MONTH(B1800)=4,'General Calculation'!$H$22,IF(MONTH(B1800)=5,'General Calculation'!$I$22,IF(MONTH(B1800)=6,'General Calculation'!$J$22,IF(MONTH(B1800)=7,'General Calculation'!$K$22,IF(MONTH(B1800)=8,'General Calculation'!$L$22,IF(MONTH(B1800)=9,'General Calculation'!$M$22,IF(MONTH(B1800)=10,'General Calculation'!$N$22,IF(MONTH(B1800)=11,'General Calculation'!$O$22,IF(MONTH(B1800)=12,'General Calculation'!$P$22,""))))))))))))</f>
        <v>5.07</v>
      </c>
      <c r="E1800" t="str">
        <f>IF(C1800="Initial Stage",'Calculation Sheet Crop 1'!$M$6,IF(C1800="Crop Development Phase",'Calculation Sheet Crop 1'!$M$7,IF(C1800="Mid Season",'Calculation Sheet Crop 1'!$M$8,IF(C1800="Late Season Stage",'Calculation Sheet Crop 1'!$M$9,""))))</f>
        <v/>
      </c>
      <c r="F1800">
        <f t="shared" ref="F1800:F1863" si="365">IFERROR((D1800*E1800),0)</f>
        <v>0</v>
      </c>
      <c r="P1800">
        <f t="shared" ref="P1800:P1863" si="366">IF(MONTH($B1800)=1,$F1800,0)</f>
        <v>0</v>
      </c>
      <c r="Q1800">
        <f t="shared" ref="Q1800:Q1863" si="367">IF(MONTH($B1800)=2,$F1800,0)</f>
        <v>0</v>
      </c>
      <c r="R1800">
        <f t="shared" ref="R1800:R1863" si="368">IF(MONTH($B1800)=3,$F1800,0)</f>
        <v>0</v>
      </c>
      <c r="S1800">
        <f t="shared" ref="S1800:S1863" si="369">IF(MONTH($B1800)=4,$F1800,0)</f>
        <v>0</v>
      </c>
      <c r="T1800">
        <f t="shared" ref="T1800:T1863" si="370">IF(MONTH($B1800)=5,$F1800,0)</f>
        <v>0</v>
      </c>
      <c r="U1800">
        <f t="shared" ref="U1800:U1863" si="371">IF(MONTH($B1800)=6,$F1800,0)</f>
        <v>0</v>
      </c>
      <c r="V1800">
        <f t="shared" ref="V1800:V1863" si="372">IF(MONTH($B1800)=7,$F1800,0)</f>
        <v>0</v>
      </c>
      <c r="W1800">
        <f t="shared" ref="W1800:W1863" si="373">IF(MONTH($B1800)=8,$F1800,0)</f>
        <v>0</v>
      </c>
      <c r="X1800">
        <f t="shared" ref="X1800:X1863" si="374">IF(MONTH($B1800)=9,$F1800,0)</f>
        <v>0</v>
      </c>
      <c r="Y1800">
        <f t="shared" ref="Y1800:Y1863" si="375">IF(MONTH($B1800)=10,$F1800,0)</f>
        <v>0</v>
      </c>
      <c r="Z1800">
        <f t="shared" ref="Z1800:Z1863" si="376">IF(MONTH($B1800)=11,$F1800,0)</f>
        <v>0</v>
      </c>
      <c r="AA1800">
        <f t="shared" ref="AA1800:AA1863" si="377">IF(MONTH($B1800)=12,$F1800,0)</f>
        <v>0</v>
      </c>
    </row>
    <row r="1801" spans="2:27">
      <c r="B1801" s="3">
        <v>44530</v>
      </c>
      <c r="C1801" t="str">
        <f>IF(AND(B1801&gt;='Calculation Sheet Crop 1'!$K$6,B1801&lt;='Calculation Sheet Crop 1'!$L$6),"Initial Stage",IF(AND(B1801+1&gt;'Calculation Sheet Crop 1'!$K$7,B1801&lt;='Calculation Sheet Crop 1'!$L$7),"Crop Development Phase",IF(AND(B1801+1&gt;'Calculation Sheet Crop 1'!$K$8,B1801&lt;'Calculation Sheet Crop 1'!$L$8+1),"Mid Season",IF(AND(B1801+1&gt;'Calculation Sheet Crop 1'!$K$9,B1801-1&lt;'Calculation Sheet Crop 1'!$L$9),"Late Season Stage",""))))</f>
        <v/>
      </c>
      <c r="D1801">
        <f>IF(MONTH(B1801)=1,'General Calculation'!$E$22,IF(MONTH(B1801)=2,'General Calculation'!$F$22,IF(MONTH(B1801)=3,'General Calculation'!$G$22,IF(MONTH(B1801)=4,'General Calculation'!$H$22,IF(MONTH(B1801)=5,'General Calculation'!$I$22,IF(MONTH(B1801)=6,'General Calculation'!$J$22,IF(MONTH(B1801)=7,'General Calculation'!$K$22,IF(MONTH(B1801)=8,'General Calculation'!$L$22,IF(MONTH(B1801)=9,'General Calculation'!$M$22,IF(MONTH(B1801)=10,'General Calculation'!$N$22,IF(MONTH(B1801)=11,'General Calculation'!$O$22,IF(MONTH(B1801)=12,'General Calculation'!$P$22,""))))))))))))</f>
        <v>5.07</v>
      </c>
      <c r="E1801" t="str">
        <f>IF(C1801="Initial Stage",'Calculation Sheet Crop 1'!$M$6,IF(C1801="Crop Development Phase",'Calculation Sheet Crop 1'!$M$7,IF(C1801="Mid Season",'Calculation Sheet Crop 1'!$M$8,IF(C1801="Late Season Stage",'Calculation Sheet Crop 1'!$M$9,""))))</f>
        <v/>
      </c>
      <c r="F1801">
        <f t="shared" si="365"/>
        <v>0</v>
      </c>
      <c r="P1801">
        <f t="shared" si="366"/>
        <v>0</v>
      </c>
      <c r="Q1801">
        <f t="shared" si="367"/>
        <v>0</v>
      </c>
      <c r="R1801">
        <f t="shared" si="368"/>
        <v>0</v>
      </c>
      <c r="S1801">
        <f t="shared" si="369"/>
        <v>0</v>
      </c>
      <c r="T1801">
        <f t="shared" si="370"/>
        <v>0</v>
      </c>
      <c r="U1801">
        <f t="shared" si="371"/>
        <v>0</v>
      </c>
      <c r="V1801">
        <f t="shared" si="372"/>
        <v>0</v>
      </c>
      <c r="W1801">
        <f t="shared" si="373"/>
        <v>0</v>
      </c>
      <c r="X1801">
        <f t="shared" si="374"/>
        <v>0</v>
      </c>
      <c r="Y1801">
        <f t="shared" si="375"/>
        <v>0</v>
      </c>
      <c r="Z1801">
        <f t="shared" si="376"/>
        <v>0</v>
      </c>
      <c r="AA1801">
        <f t="shared" si="377"/>
        <v>0</v>
      </c>
    </row>
    <row r="1802" spans="2:27">
      <c r="B1802" s="3">
        <v>44531</v>
      </c>
      <c r="C1802" t="str">
        <f>IF(AND(B1802&gt;='Calculation Sheet Crop 1'!$K$6,B1802&lt;='Calculation Sheet Crop 1'!$L$6),"Initial Stage",IF(AND(B1802+1&gt;'Calculation Sheet Crop 1'!$K$7,B1802&lt;='Calculation Sheet Crop 1'!$L$7),"Crop Development Phase",IF(AND(B1802+1&gt;'Calculation Sheet Crop 1'!$K$8,B1802&lt;'Calculation Sheet Crop 1'!$L$8+1),"Mid Season",IF(AND(B1802+1&gt;'Calculation Sheet Crop 1'!$K$9,B1802-1&lt;'Calculation Sheet Crop 1'!$L$9),"Late Season Stage",""))))</f>
        <v/>
      </c>
      <c r="D1802">
        <f>IF(MONTH(B1802)=1,'General Calculation'!$E$22,IF(MONTH(B1802)=2,'General Calculation'!$F$22,IF(MONTH(B1802)=3,'General Calculation'!$G$22,IF(MONTH(B1802)=4,'General Calculation'!$H$22,IF(MONTH(B1802)=5,'General Calculation'!$I$22,IF(MONTH(B1802)=6,'General Calculation'!$J$22,IF(MONTH(B1802)=7,'General Calculation'!$K$22,IF(MONTH(B1802)=8,'General Calculation'!$L$22,IF(MONTH(B1802)=9,'General Calculation'!$M$22,IF(MONTH(B1802)=10,'General Calculation'!$N$22,IF(MONTH(B1802)=11,'General Calculation'!$O$22,IF(MONTH(B1802)=12,'General Calculation'!$P$22,""))))))))))))</f>
        <v>5.07</v>
      </c>
      <c r="E1802" t="str">
        <f>IF(C1802="Initial Stage",'Calculation Sheet Crop 1'!$M$6,IF(C1802="Crop Development Phase",'Calculation Sheet Crop 1'!$M$7,IF(C1802="Mid Season",'Calculation Sheet Crop 1'!$M$8,IF(C1802="Late Season Stage",'Calculation Sheet Crop 1'!$M$9,""))))</f>
        <v/>
      </c>
      <c r="F1802">
        <f t="shared" si="365"/>
        <v>0</v>
      </c>
      <c r="P1802">
        <f t="shared" si="366"/>
        <v>0</v>
      </c>
      <c r="Q1802">
        <f t="shared" si="367"/>
        <v>0</v>
      </c>
      <c r="R1802">
        <f t="shared" si="368"/>
        <v>0</v>
      </c>
      <c r="S1802">
        <f t="shared" si="369"/>
        <v>0</v>
      </c>
      <c r="T1802">
        <f t="shared" si="370"/>
        <v>0</v>
      </c>
      <c r="U1802">
        <f t="shared" si="371"/>
        <v>0</v>
      </c>
      <c r="V1802">
        <f t="shared" si="372"/>
        <v>0</v>
      </c>
      <c r="W1802">
        <f t="shared" si="373"/>
        <v>0</v>
      </c>
      <c r="X1802">
        <f t="shared" si="374"/>
        <v>0</v>
      </c>
      <c r="Y1802">
        <f t="shared" si="375"/>
        <v>0</v>
      </c>
      <c r="Z1802">
        <f t="shared" si="376"/>
        <v>0</v>
      </c>
      <c r="AA1802">
        <f t="shared" si="377"/>
        <v>0</v>
      </c>
    </row>
    <row r="1803" spans="2:27">
      <c r="B1803" s="3">
        <v>44532</v>
      </c>
      <c r="C1803" t="str">
        <f>IF(AND(B1803&gt;='Calculation Sheet Crop 1'!$K$6,B1803&lt;='Calculation Sheet Crop 1'!$L$6),"Initial Stage",IF(AND(B1803+1&gt;'Calculation Sheet Crop 1'!$K$7,B1803&lt;='Calculation Sheet Crop 1'!$L$7),"Crop Development Phase",IF(AND(B1803+1&gt;'Calculation Sheet Crop 1'!$K$8,B1803&lt;'Calculation Sheet Crop 1'!$L$8+1),"Mid Season",IF(AND(B1803+1&gt;'Calculation Sheet Crop 1'!$K$9,B1803-1&lt;'Calculation Sheet Crop 1'!$L$9),"Late Season Stage",""))))</f>
        <v/>
      </c>
      <c r="D1803">
        <f>IF(MONTH(B1803)=1,'General Calculation'!$E$22,IF(MONTH(B1803)=2,'General Calculation'!$F$22,IF(MONTH(B1803)=3,'General Calculation'!$G$22,IF(MONTH(B1803)=4,'General Calculation'!$H$22,IF(MONTH(B1803)=5,'General Calculation'!$I$22,IF(MONTH(B1803)=6,'General Calculation'!$J$22,IF(MONTH(B1803)=7,'General Calculation'!$K$22,IF(MONTH(B1803)=8,'General Calculation'!$L$22,IF(MONTH(B1803)=9,'General Calculation'!$M$22,IF(MONTH(B1803)=10,'General Calculation'!$N$22,IF(MONTH(B1803)=11,'General Calculation'!$O$22,IF(MONTH(B1803)=12,'General Calculation'!$P$22,""))))))))))))</f>
        <v>5.07</v>
      </c>
      <c r="E1803" t="str">
        <f>IF(C1803="Initial Stage",'Calculation Sheet Crop 1'!$M$6,IF(C1803="Crop Development Phase",'Calculation Sheet Crop 1'!$M$7,IF(C1803="Mid Season",'Calculation Sheet Crop 1'!$M$8,IF(C1803="Late Season Stage",'Calculation Sheet Crop 1'!$M$9,""))))</f>
        <v/>
      </c>
      <c r="F1803">
        <f t="shared" si="365"/>
        <v>0</v>
      </c>
      <c r="P1803">
        <f t="shared" si="366"/>
        <v>0</v>
      </c>
      <c r="Q1803">
        <f t="shared" si="367"/>
        <v>0</v>
      </c>
      <c r="R1803">
        <f t="shared" si="368"/>
        <v>0</v>
      </c>
      <c r="S1803">
        <f t="shared" si="369"/>
        <v>0</v>
      </c>
      <c r="T1803">
        <f t="shared" si="370"/>
        <v>0</v>
      </c>
      <c r="U1803">
        <f t="shared" si="371"/>
        <v>0</v>
      </c>
      <c r="V1803">
        <f t="shared" si="372"/>
        <v>0</v>
      </c>
      <c r="W1803">
        <f t="shared" si="373"/>
        <v>0</v>
      </c>
      <c r="X1803">
        <f t="shared" si="374"/>
        <v>0</v>
      </c>
      <c r="Y1803">
        <f t="shared" si="375"/>
        <v>0</v>
      </c>
      <c r="Z1803">
        <f t="shared" si="376"/>
        <v>0</v>
      </c>
      <c r="AA1803">
        <f t="shared" si="377"/>
        <v>0</v>
      </c>
    </row>
    <row r="1804" spans="2:27">
      <c r="B1804" s="3">
        <v>44533</v>
      </c>
      <c r="C1804" t="str">
        <f>IF(AND(B1804&gt;='Calculation Sheet Crop 1'!$K$6,B1804&lt;='Calculation Sheet Crop 1'!$L$6),"Initial Stage",IF(AND(B1804+1&gt;'Calculation Sheet Crop 1'!$K$7,B1804&lt;='Calculation Sheet Crop 1'!$L$7),"Crop Development Phase",IF(AND(B1804+1&gt;'Calculation Sheet Crop 1'!$K$8,B1804&lt;'Calculation Sheet Crop 1'!$L$8+1),"Mid Season",IF(AND(B1804+1&gt;'Calculation Sheet Crop 1'!$K$9,B1804-1&lt;'Calculation Sheet Crop 1'!$L$9),"Late Season Stage",""))))</f>
        <v/>
      </c>
      <c r="D1804">
        <f>IF(MONTH(B1804)=1,'General Calculation'!$E$22,IF(MONTH(B1804)=2,'General Calculation'!$F$22,IF(MONTH(B1804)=3,'General Calculation'!$G$22,IF(MONTH(B1804)=4,'General Calculation'!$H$22,IF(MONTH(B1804)=5,'General Calculation'!$I$22,IF(MONTH(B1804)=6,'General Calculation'!$J$22,IF(MONTH(B1804)=7,'General Calculation'!$K$22,IF(MONTH(B1804)=8,'General Calculation'!$L$22,IF(MONTH(B1804)=9,'General Calculation'!$M$22,IF(MONTH(B1804)=10,'General Calculation'!$N$22,IF(MONTH(B1804)=11,'General Calculation'!$O$22,IF(MONTH(B1804)=12,'General Calculation'!$P$22,""))))))))))))</f>
        <v>5.07</v>
      </c>
      <c r="E1804" t="str">
        <f>IF(C1804="Initial Stage",'Calculation Sheet Crop 1'!$M$6,IF(C1804="Crop Development Phase",'Calculation Sheet Crop 1'!$M$7,IF(C1804="Mid Season",'Calculation Sheet Crop 1'!$M$8,IF(C1804="Late Season Stage",'Calculation Sheet Crop 1'!$M$9,""))))</f>
        <v/>
      </c>
      <c r="F1804">
        <f t="shared" si="365"/>
        <v>0</v>
      </c>
      <c r="P1804">
        <f t="shared" si="366"/>
        <v>0</v>
      </c>
      <c r="Q1804">
        <f t="shared" si="367"/>
        <v>0</v>
      </c>
      <c r="R1804">
        <f t="shared" si="368"/>
        <v>0</v>
      </c>
      <c r="S1804">
        <f t="shared" si="369"/>
        <v>0</v>
      </c>
      <c r="T1804">
        <f t="shared" si="370"/>
        <v>0</v>
      </c>
      <c r="U1804">
        <f t="shared" si="371"/>
        <v>0</v>
      </c>
      <c r="V1804">
        <f t="shared" si="372"/>
        <v>0</v>
      </c>
      <c r="W1804">
        <f t="shared" si="373"/>
        <v>0</v>
      </c>
      <c r="X1804">
        <f t="shared" si="374"/>
        <v>0</v>
      </c>
      <c r="Y1804">
        <f t="shared" si="375"/>
        <v>0</v>
      </c>
      <c r="Z1804">
        <f t="shared" si="376"/>
        <v>0</v>
      </c>
      <c r="AA1804">
        <f t="shared" si="377"/>
        <v>0</v>
      </c>
    </row>
    <row r="1805" spans="2:27">
      <c r="B1805" s="3">
        <v>44534</v>
      </c>
      <c r="C1805" t="str">
        <f>IF(AND(B1805&gt;='Calculation Sheet Crop 1'!$K$6,B1805&lt;='Calculation Sheet Crop 1'!$L$6),"Initial Stage",IF(AND(B1805+1&gt;'Calculation Sheet Crop 1'!$K$7,B1805&lt;='Calculation Sheet Crop 1'!$L$7),"Crop Development Phase",IF(AND(B1805+1&gt;'Calculation Sheet Crop 1'!$K$8,B1805&lt;'Calculation Sheet Crop 1'!$L$8+1),"Mid Season",IF(AND(B1805+1&gt;'Calculation Sheet Crop 1'!$K$9,B1805-1&lt;'Calculation Sheet Crop 1'!$L$9),"Late Season Stage",""))))</f>
        <v/>
      </c>
      <c r="D1805">
        <f>IF(MONTH(B1805)=1,'General Calculation'!$E$22,IF(MONTH(B1805)=2,'General Calculation'!$F$22,IF(MONTH(B1805)=3,'General Calculation'!$G$22,IF(MONTH(B1805)=4,'General Calculation'!$H$22,IF(MONTH(B1805)=5,'General Calculation'!$I$22,IF(MONTH(B1805)=6,'General Calculation'!$J$22,IF(MONTH(B1805)=7,'General Calculation'!$K$22,IF(MONTH(B1805)=8,'General Calculation'!$L$22,IF(MONTH(B1805)=9,'General Calculation'!$M$22,IF(MONTH(B1805)=10,'General Calculation'!$N$22,IF(MONTH(B1805)=11,'General Calculation'!$O$22,IF(MONTH(B1805)=12,'General Calculation'!$P$22,""))))))))))))</f>
        <v>5.07</v>
      </c>
      <c r="E1805" t="str">
        <f>IF(C1805="Initial Stage",'Calculation Sheet Crop 1'!$M$6,IF(C1805="Crop Development Phase",'Calculation Sheet Crop 1'!$M$7,IF(C1805="Mid Season",'Calculation Sheet Crop 1'!$M$8,IF(C1805="Late Season Stage",'Calculation Sheet Crop 1'!$M$9,""))))</f>
        <v/>
      </c>
      <c r="F1805">
        <f t="shared" si="365"/>
        <v>0</v>
      </c>
      <c r="P1805">
        <f t="shared" si="366"/>
        <v>0</v>
      </c>
      <c r="Q1805">
        <f t="shared" si="367"/>
        <v>0</v>
      </c>
      <c r="R1805">
        <f t="shared" si="368"/>
        <v>0</v>
      </c>
      <c r="S1805">
        <f t="shared" si="369"/>
        <v>0</v>
      </c>
      <c r="T1805">
        <f t="shared" si="370"/>
        <v>0</v>
      </c>
      <c r="U1805">
        <f t="shared" si="371"/>
        <v>0</v>
      </c>
      <c r="V1805">
        <f t="shared" si="372"/>
        <v>0</v>
      </c>
      <c r="W1805">
        <f t="shared" si="373"/>
        <v>0</v>
      </c>
      <c r="X1805">
        <f t="shared" si="374"/>
        <v>0</v>
      </c>
      <c r="Y1805">
        <f t="shared" si="375"/>
        <v>0</v>
      </c>
      <c r="Z1805">
        <f t="shared" si="376"/>
        <v>0</v>
      </c>
      <c r="AA1805">
        <f t="shared" si="377"/>
        <v>0</v>
      </c>
    </row>
    <row r="1806" spans="2:27">
      <c r="B1806" s="3">
        <v>44535</v>
      </c>
      <c r="C1806" t="str">
        <f>IF(AND(B1806&gt;='Calculation Sheet Crop 1'!$K$6,B1806&lt;='Calculation Sheet Crop 1'!$L$6),"Initial Stage",IF(AND(B1806+1&gt;'Calculation Sheet Crop 1'!$K$7,B1806&lt;='Calculation Sheet Crop 1'!$L$7),"Crop Development Phase",IF(AND(B1806+1&gt;'Calculation Sheet Crop 1'!$K$8,B1806&lt;'Calculation Sheet Crop 1'!$L$8+1),"Mid Season",IF(AND(B1806+1&gt;'Calculation Sheet Crop 1'!$K$9,B1806-1&lt;'Calculation Sheet Crop 1'!$L$9),"Late Season Stage",""))))</f>
        <v/>
      </c>
      <c r="D1806">
        <f>IF(MONTH(B1806)=1,'General Calculation'!$E$22,IF(MONTH(B1806)=2,'General Calculation'!$F$22,IF(MONTH(B1806)=3,'General Calculation'!$G$22,IF(MONTH(B1806)=4,'General Calculation'!$H$22,IF(MONTH(B1806)=5,'General Calculation'!$I$22,IF(MONTH(B1806)=6,'General Calculation'!$J$22,IF(MONTH(B1806)=7,'General Calculation'!$K$22,IF(MONTH(B1806)=8,'General Calculation'!$L$22,IF(MONTH(B1806)=9,'General Calculation'!$M$22,IF(MONTH(B1806)=10,'General Calculation'!$N$22,IF(MONTH(B1806)=11,'General Calculation'!$O$22,IF(MONTH(B1806)=12,'General Calculation'!$P$22,""))))))))))))</f>
        <v>5.07</v>
      </c>
      <c r="E1806" t="str">
        <f>IF(C1806="Initial Stage",'Calculation Sheet Crop 1'!$M$6,IF(C1806="Crop Development Phase",'Calculation Sheet Crop 1'!$M$7,IF(C1806="Mid Season",'Calculation Sheet Crop 1'!$M$8,IF(C1806="Late Season Stage",'Calculation Sheet Crop 1'!$M$9,""))))</f>
        <v/>
      </c>
      <c r="F1806">
        <f t="shared" si="365"/>
        <v>0</v>
      </c>
      <c r="P1806">
        <f t="shared" si="366"/>
        <v>0</v>
      </c>
      <c r="Q1806">
        <f t="shared" si="367"/>
        <v>0</v>
      </c>
      <c r="R1806">
        <f t="shared" si="368"/>
        <v>0</v>
      </c>
      <c r="S1806">
        <f t="shared" si="369"/>
        <v>0</v>
      </c>
      <c r="T1806">
        <f t="shared" si="370"/>
        <v>0</v>
      </c>
      <c r="U1806">
        <f t="shared" si="371"/>
        <v>0</v>
      </c>
      <c r="V1806">
        <f t="shared" si="372"/>
        <v>0</v>
      </c>
      <c r="W1806">
        <f t="shared" si="373"/>
        <v>0</v>
      </c>
      <c r="X1806">
        <f t="shared" si="374"/>
        <v>0</v>
      </c>
      <c r="Y1806">
        <f t="shared" si="375"/>
        <v>0</v>
      </c>
      <c r="Z1806">
        <f t="shared" si="376"/>
        <v>0</v>
      </c>
      <c r="AA1806">
        <f t="shared" si="377"/>
        <v>0</v>
      </c>
    </row>
    <row r="1807" spans="2:27">
      <c r="B1807" s="3">
        <v>44536</v>
      </c>
      <c r="C1807" t="str">
        <f>IF(AND(B1807&gt;='Calculation Sheet Crop 1'!$K$6,B1807&lt;='Calculation Sheet Crop 1'!$L$6),"Initial Stage",IF(AND(B1807+1&gt;'Calculation Sheet Crop 1'!$K$7,B1807&lt;='Calculation Sheet Crop 1'!$L$7),"Crop Development Phase",IF(AND(B1807+1&gt;'Calculation Sheet Crop 1'!$K$8,B1807&lt;'Calculation Sheet Crop 1'!$L$8+1),"Mid Season",IF(AND(B1807+1&gt;'Calculation Sheet Crop 1'!$K$9,B1807-1&lt;'Calculation Sheet Crop 1'!$L$9),"Late Season Stage",""))))</f>
        <v/>
      </c>
      <c r="D1807">
        <f>IF(MONTH(B1807)=1,'General Calculation'!$E$22,IF(MONTH(B1807)=2,'General Calculation'!$F$22,IF(MONTH(B1807)=3,'General Calculation'!$G$22,IF(MONTH(B1807)=4,'General Calculation'!$H$22,IF(MONTH(B1807)=5,'General Calculation'!$I$22,IF(MONTH(B1807)=6,'General Calculation'!$J$22,IF(MONTH(B1807)=7,'General Calculation'!$K$22,IF(MONTH(B1807)=8,'General Calculation'!$L$22,IF(MONTH(B1807)=9,'General Calculation'!$M$22,IF(MONTH(B1807)=10,'General Calculation'!$N$22,IF(MONTH(B1807)=11,'General Calculation'!$O$22,IF(MONTH(B1807)=12,'General Calculation'!$P$22,""))))))))))))</f>
        <v>5.07</v>
      </c>
      <c r="E1807" t="str">
        <f>IF(C1807="Initial Stage",'Calculation Sheet Crop 1'!$M$6,IF(C1807="Crop Development Phase",'Calculation Sheet Crop 1'!$M$7,IF(C1807="Mid Season",'Calculation Sheet Crop 1'!$M$8,IF(C1807="Late Season Stage",'Calculation Sheet Crop 1'!$M$9,""))))</f>
        <v/>
      </c>
      <c r="F1807">
        <f t="shared" si="365"/>
        <v>0</v>
      </c>
      <c r="P1807">
        <f t="shared" si="366"/>
        <v>0</v>
      </c>
      <c r="Q1807">
        <f t="shared" si="367"/>
        <v>0</v>
      </c>
      <c r="R1807">
        <f t="shared" si="368"/>
        <v>0</v>
      </c>
      <c r="S1807">
        <f t="shared" si="369"/>
        <v>0</v>
      </c>
      <c r="T1807">
        <f t="shared" si="370"/>
        <v>0</v>
      </c>
      <c r="U1807">
        <f t="shared" si="371"/>
        <v>0</v>
      </c>
      <c r="V1807">
        <f t="shared" si="372"/>
        <v>0</v>
      </c>
      <c r="W1807">
        <f t="shared" si="373"/>
        <v>0</v>
      </c>
      <c r="X1807">
        <f t="shared" si="374"/>
        <v>0</v>
      </c>
      <c r="Y1807">
        <f t="shared" si="375"/>
        <v>0</v>
      </c>
      <c r="Z1807">
        <f t="shared" si="376"/>
        <v>0</v>
      </c>
      <c r="AA1807">
        <f t="shared" si="377"/>
        <v>0</v>
      </c>
    </row>
    <row r="1808" spans="2:27">
      <c r="B1808" s="3">
        <v>44537</v>
      </c>
      <c r="C1808" t="str">
        <f>IF(AND(B1808&gt;='Calculation Sheet Crop 1'!$K$6,B1808&lt;='Calculation Sheet Crop 1'!$L$6),"Initial Stage",IF(AND(B1808+1&gt;'Calculation Sheet Crop 1'!$K$7,B1808&lt;='Calculation Sheet Crop 1'!$L$7),"Crop Development Phase",IF(AND(B1808+1&gt;'Calculation Sheet Crop 1'!$K$8,B1808&lt;'Calculation Sheet Crop 1'!$L$8+1),"Mid Season",IF(AND(B1808+1&gt;'Calculation Sheet Crop 1'!$K$9,B1808-1&lt;'Calculation Sheet Crop 1'!$L$9),"Late Season Stage",""))))</f>
        <v/>
      </c>
      <c r="D1808">
        <f>IF(MONTH(B1808)=1,'General Calculation'!$E$22,IF(MONTH(B1808)=2,'General Calculation'!$F$22,IF(MONTH(B1808)=3,'General Calculation'!$G$22,IF(MONTH(B1808)=4,'General Calculation'!$H$22,IF(MONTH(B1808)=5,'General Calculation'!$I$22,IF(MONTH(B1808)=6,'General Calculation'!$J$22,IF(MONTH(B1808)=7,'General Calculation'!$K$22,IF(MONTH(B1808)=8,'General Calculation'!$L$22,IF(MONTH(B1808)=9,'General Calculation'!$M$22,IF(MONTH(B1808)=10,'General Calculation'!$N$22,IF(MONTH(B1808)=11,'General Calculation'!$O$22,IF(MONTH(B1808)=12,'General Calculation'!$P$22,""))))))))))))</f>
        <v>5.07</v>
      </c>
      <c r="E1808" t="str">
        <f>IF(C1808="Initial Stage",'Calculation Sheet Crop 1'!$M$6,IF(C1808="Crop Development Phase",'Calculation Sheet Crop 1'!$M$7,IF(C1808="Mid Season",'Calculation Sheet Crop 1'!$M$8,IF(C1808="Late Season Stage",'Calculation Sheet Crop 1'!$M$9,""))))</f>
        <v/>
      </c>
      <c r="F1808">
        <f t="shared" si="365"/>
        <v>0</v>
      </c>
      <c r="P1808">
        <f t="shared" si="366"/>
        <v>0</v>
      </c>
      <c r="Q1808">
        <f t="shared" si="367"/>
        <v>0</v>
      </c>
      <c r="R1808">
        <f t="shared" si="368"/>
        <v>0</v>
      </c>
      <c r="S1808">
        <f t="shared" si="369"/>
        <v>0</v>
      </c>
      <c r="T1808">
        <f t="shared" si="370"/>
        <v>0</v>
      </c>
      <c r="U1808">
        <f t="shared" si="371"/>
        <v>0</v>
      </c>
      <c r="V1808">
        <f t="shared" si="372"/>
        <v>0</v>
      </c>
      <c r="W1808">
        <f t="shared" si="373"/>
        <v>0</v>
      </c>
      <c r="X1808">
        <f t="shared" si="374"/>
        <v>0</v>
      </c>
      <c r="Y1808">
        <f t="shared" si="375"/>
        <v>0</v>
      </c>
      <c r="Z1808">
        <f t="shared" si="376"/>
        <v>0</v>
      </c>
      <c r="AA1808">
        <f t="shared" si="377"/>
        <v>0</v>
      </c>
    </row>
    <row r="1809" spans="2:27">
      <c r="B1809" s="3">
        <v>44538</v>
      </c>
      <c r="C1809" t="str">
        <f>IF(AND(B1809&gt;='Calculation Sheet Crop 1'!$K$6,B1809&lt;='Calculation Sheet Crop 1'!$L$6),"Initial Stage",IF(AND(B1809+1&gt;'Calculation Sheet Crop 1'!$K$7,B1809&lt;='Calculation Sheet Crop 1'!$L$7),"Crop Development Phase",IF(AND(B1809+1&gt;'Calculation Sheet Crop 1'!$K$8,B1809&lt;'Calculation Sheet Crop 1'!$L$8+1),"Mid Season",IF(AND(B1809+1&gt;'Calculation Sheet Crop 1'!$K$9,B1809-1&lt;'Calculation Sheet Crop 1'!$L$9),"Late Season Stage",""))))</f>
        <v/>
      </c>
      <c r="D1809">
        <f>IF(MONTH(B1809)=1,'General Calculation'!$E$22,IF(MONTH(B1809)=2,'General Calculation'!$F$22,IF(MONTH(B1809)=3,'General Calculation'!$G$22,IF(MONTH(B1809)=4,'General Calculation'!$H$22,IF(MONTH(B1809)=5,'General Calculation'!$I$22,IF(MONTH(B1809)=6,'General Calculation'!$J$22,IF(MONTH(B1809)=7,'General Calculation'!$K$22,IF(MONTH(B1809)=8,'General Calculation'!$L$22,IF(MONTH(B1809)=9,'General Calculation'!$M$22,IF(MONTH(B1809)=10,'General Calculation'!$N$22,IF(MONTH(B1809)=11,'General Calculation'!$O$22,IF(MONTH(B1809)=12,'General Calculation'!$P$22,""))))))))))))</f>
        <v>5.07</v>
      </c>
      <c r="E1809" t="str">
        <f>IF(C1809="Initial Stage",'Calculation Sheet Crop 1'!$M$6,IF(C1809="Crop Development Phase",'Calculation Sheet Crop 1'!$M$7,IF(C1809="Mid Season",'Calculation Sheet Crop 1'!$M$8,IF(C1809="Late Season Stage",'Calculation Sheet Crop 1'!$M$9,""))))</f>
        <v/>
      </c>
      <c r="F1809">
        <f t="shared" si="365"/>
        <v>0</v>
      </c>
      <c r="P1809">
        <f t="shared" si="366"/>
        <v>0</v>
      </c>
      <c r="Q1809">
        <f t="shared" si="367"/>
        <v>0</v>
      </c>
      <c r="R1809">
        <f t="shared" si="368"/>
        <v>0</v>
      </c>
      <c r="S1809">
        <f t="shared" si="369"/>
        <v>0</v>
      </c>
      <c r="T1809">
        <f t="shared" si="370"/>
        <v>0</v>
      </c>
      <c r="U1809">
        <f t="shared" si="371"/>
        <v>0</v>
      </c>
      <c r="V1809">
        <f t="shared" si="372"/>
        <v>0</v>
      </c>
      <c r="W1809">
        <f t="shared" si="373"/>
        <v>0</v>
      </c>
      <c r="X1809">
        <f t="shared" si="374"/>
        <v>0</v>
      </c>
      <c r="Y1809">
        <f t="shared" si="375"/>
        <v>0</v>
      </c>
      <c r="Z1809">
        <f t="shared" si="376"/>
        <v>0</v>
      </c>
      <c r="AA1809">
        <f t="shared" si="377"/>
        <v>0</v>
      </c>
    </row>
    <row r="1810" spans="2:27">
      <c r="B1810" s="3">
        <v>44539</v>
      </c>
      <c r="C1810" t="str">
        <f>IF(AND(B1810&gt;='Calculation Sheet Crop 1'!$K$6,B1810&lt;='Calculation Sheet Crop 1'!$L$6),"Initial Stage",IF(AND(B1810+1&gt;'Calculation Sheet Crop 1'!$K$7,B1810&lt;='Calculation Sheet Crop 1'!$L$7),"Crop Development Phase",IF(AND(B1810+1&gt;'Calculation Sheet Crop 1'!$K$8,B1810&lt;'Calculation Sheet Crop 1'!$L$8+1),"Mid Season",IF(AND(B1810+1&gt;'Calculation Sheet Crop 1'!$K$9,B1810-1&lt;'Calculation Sheet Crop 1'!$L$9),"Late Season Stage",""))))</f>
        <v/>
      </c>
      <c r="D1810">
        <f>IF(MONTH(B1810)=1,'General Calculation'!$E$22,IF(MONTH(B1810)=2,'General Calculation'!$F$22,IF(MONTH(B1810)=3,'General Calculation'!$G$22,IF(MONTH(B1810)=4,'General Calculation'!$H$22,IF(MONTH(B1810)=5,'General Calculation'!$I$22,IF(MONTH(B1810)=6,'General Calculation'!$J$22,IF(MONTH(B1810)=7,'General Calculation'!$K$22,IF(MONTH(B1810)=8,'General Calculation'!$L$22,IF(MONTH(B1810)=9,'General Calculation'!$M$22,IF(MONTH(B1810)=10,'General Calculation'!$N$22,IF(MONTH(B1810)=11,'General Calculation'!$O$22,IF(MONTH(B1810)=12,'General Calculation'!$P$22,""))))))))))))</f>
        <v>5.07</v>
      </c>
      <c r="E1810" t="str">
        <f>IF(C1810="Initial Stage",'Calculation Sheet Crop 1'!$M$6,IF(C1810="Crop Development Phase",'Calculation Sheet Crop 1'!$M$7,IF(C1810="Mid Season",'Calculation Sheet Crop 1'!$M$8,IF(C1810="Late Season Stage",'Calculation Sheet Crop 1'!$M$9,""))))</f>
        <v/>
      </c>
      <c r="F1810">
        <f t="shared" si="365"/>
        <v>0</v>
      </c>
      <c r="P1810">
        <f t="shared" si="366"/>
        <v>0</v>
      </c>
      <c r="Q1810">
        <f t="shared" si="367"/>
        <v>0</v>
      </c>
      <c r="R1810">
        <f t="shared" si="368"/>
        <v>0</v>
      </c>
      <c r="S1810">
        <f t="shared" si="369"/>
        <v>0</v>
      </c>
      <c r="T1810">
        <f t="shared" si="370"/>
        <v>0</v>
      </c>
      <c r="U1810">
        <f t="shared" si="371"/>
        <v>0</v>
      </c>
      <c r="V1810">
        <f t="shared" si="372"/>
        <v>0</v>
      </c>
      <c r="W1810">
        <f t="shared" si="373"/>
        <v>0</v>
      </c>
      <c r="X1810">
        <f t="shared" si="374"/>
        <v>0</v>
      </c>
      <c r="Y1810">
        <f t="shared" si="375"/>
        <v>0</v>
      </c>
      <c r="Z1810">
        <f t="shared" si="376"/>
        <v>0</v>
      </c>
      <c r="AA1810">
        <f t="shared" si="377"/>
        <v>0</v>
      </c>
    </row>
    <row r="1811" spans="2:27">
      <c r="B1811" s="3">
        <v>44540</v>
      </c>
      <c r="C1811" t="str">
        <f>IF(AND(B1811&gt;='Calculation Sheet Crop 1'!$K$6,B1811&lt;='Calculation Sheet Crop 1'!$L$6),"Initial Stage",IF(AND(B1811+1&gt;'Calculation Sheet Crop 1'!$K$7,B1811&lt;='Calculation Sheet Crop 1'!$L$7),"Crop Development Phase",IF(AND(B1811+1&gt;'Calculation Sheet Crop 1'!$K$8,B1811&lt;'Calculation Sheet Crop 1'!$L$8+1),"Mid Season",IF(AND(B1811+1&gt;'Calculation Sheet Crop 1'!$K$9,B1811-1&lt;'Calculation Sheet Crop 1'!$L$9),"Late Season Stage",""))))</f>
        <v/>
      </c>
      <c r="D1811">
        <f>IF(MONTH(B1811)=1,'General Calculation'!$E$22,IF(MONTH(B1811)=2,'General Calculation'!$F$22,IF(MONTH(B1811)=3,'General Calculation'!$G$22,IF(MONTH(B1811)=4,'General Calculation'!$H$22,IF(MONTH(B1811)=5,'General Calculation'!$I$22,IF(MONTH(B1811)=6,'General Calculation'!$J$22,IF(MONTH(B1811)=7,'General Calculation'!$K$22,IF(MONTH(B1811)=8,'General Calculation'!$L$22,IF(MONTH(B1811)=9,'General Calculation'!$M$22,IF(MONTH(B1811)=10,'General Calculation'!$N$22,IF(MONTH(B1811)=11,'General Calculation'!$O$22,IF(MONTH(B1811)=12,'General Calculation'!$P$22,""))))))))))))</f>
        <v>5.07</v>
      </c>
      <c r="E1811" t="str">
        <f>IF(C1811="Initial Stage",'Calculation Sheet Crop 1'!$M$6,IF(C1811="Crop Development Phase",'Calculation Sheet Crop 1'!$M$7,IF(C1811="Mid Season",'Calculation Sheet Crop 1'!$M$8,IF(C1811="Late Season Stage",'Calculation Sheet Crop 1'!$M$9,""))))</f>
        <v/>
      </c>
      <c r="F1811">
        <f t="shared" si="365"/>
        <v>0</v>
      </c>
      <c r="P1811">
        <f t="shared" si="366"/>
        <v>0</v>
      </c>
      <c r="Q1811">
        <f t="shared" si="367"/>
        <v>0</v>
      </c>
      <c r="R1811">
        <f t="shared" si="368"/>
        <v>0</v>
      </c>
      <c r="S1811">
        <f t="shared" si="369"/>
        <v>0</v>
      </c>
      <c r="T1811">
        <f t="shared" si="370"/>
        <v>0</v>
      </c>
      <c r="U1811">
        <f t="shared" si="371"/>
        <v>0</v>
      </c>
      <c r="V1811">
        <f t="shared" si="372"/>
        <v>0</v>
      </c>
      <c r="W1811">
        <f t="shared" si="373"/>
        <v>0</v>
      </c>
      <c r="X1811">
        <f t="shared" si="374"/>
        <v>0</v>
      </c>
      <c r="Y1811">
        <f t="shared" si="375"/>
        <v>0</v>
      </c>
      <c r="Z1811">
        <f t="shared" si="376"/>
        <v>0</v>
      </c>
      <c r="AA1811">
        <f t="shared" si="377"/>
        <v>0</v>
      </c>
    </row>
    <row r="1812" spans="2:27">
      <c r="B1812" s="3">
        <v>44541</v>
      </c>
      <c r="C1812" t="str">
        <f>IF(AND(B1812&gt;='Calculation Sheet Crop 1'!$K$6,B1812&lt;='Calculation Sheet Crop 1'!$L$6),"Initial Stage",IF(AND(B1812+1&gt;'Calculation Sheet Crop 1'!$K$7,B1812&lt;='Calculation Sheet Crop 1'!$L$7),"Crop Development Phase",IF(AND(B1812+1&gt;'Calculation Sheet Crop 1'!$K$8,B1812&lt;'Calculation Sheet Crop 1'!$L$8+1),"Mid Season",IF(AND(B1812+1&gt;'Calculation Sheet Crop 1'!$K$9,B1812-1&lt;'Calculation Sheet Crop 1'!$L$9),"Late Season Stage",""))))</f>
        <v/>
      </c>
      <c r="D1812">
        <f>IF(MONTH(B1812)=1,'General Calculation'!$E$22,IF(MONTH(B1812)=2,'General Calculation'!$F$22,IF(MONTH(B1812)=3,'General Calculation'!$G$22,IF(MONTH(B1812)=4,'General Calculation'!$H$22,IF(MONTH(B1812)=5,'General Calculation'!$I$22,IF(MONTH(B1812)=6,'General Calculation'!$J$22,IF(MONTH(B1812)=7,'General Calculation'!$K$22,IF(MONTH(B1812)=8,'General Calculation'!$L$22,IF(MONTH(B1812)=9,'General Calculation'!$M$22,IF(MONTH(B1812)=10,'General Calculation'!$N$22,IF(MONTH(B1812)=11,'General Calculation'!$O$22,IF(MONTH(B1812)=12,'General Calculation'!$P$22,""))))))))))))</f>
        <v>5.07</v>
      </c>
      <c r="E1812" t="str">
        <f>IF(C1812="Initial Stage",'Calculation Sheet Crop 1'!$M$6,IF(C1812="Crop Development Phase",'Calculation Sheet Crop 1'!$M$7,IF(C1812="Mid Season",'Calculation Sheet Crop 1'!$M$8,IF(C1812="Late Season Stage",'Calculation Sheet Crop 1'!$M$9,""))))</f>
        <v/>
      </c>
      <c r="F1812">
        <f t="shared" si="365"/>
        <v>0</v>
      </c>
      <c r="P1812">
        <f t="shared" si="366"/>
        <v>0</v>
      </c>
      <c r="Q1812">
        <f t="shared" si="367"/>
        <v>0</v>
      </c>
      <c r="R1812">
        <f t="shared" si="368"/>
        <v>0</v>
      </c>
      <c r="S1812">
        <f t="shared" si="369"/>
        <v>0</v>
      </c>
      <c r="T1812">
        <f t="shared" si="370"/>
        <v>0</v>
      </c>
      <c r="U1812">
        <f t="shared" si="371"/>
        <v>0</v>
      </c>
      <c r="V1812">
        <f t="shared" si="372"/>
        <v>0</v>
      </c>
      <c r="W1812">
        <f t="shared" si="373"/>
        <v>0</v>
      </c>
      <c r="X1812">
        <f t="shared" si="374"/>
        <v>0</v>
      </c>
      <c r="Y1812">
        <f t="shared" si="375"/>
        <v>0</v>
      </c>
      <c r="Z1812">
        <f t="shared" si="376"/>
        <v>0</v>
      </c>
      <c r="AA1812">
        <f t="shared" si="377"/>
        <v>0</v>
      </c>
    </row>
    <row r="1813" spans="2:27">
      <c r="B1813" s="3">
        <v>44542</v>
      </c>
      <c r="C1813" t="str">
        <f>IF(AND(B1813&gt;='Calculation Sheet Crop 1'!$K$6,B1813&lt;='Calculation Sheet Crop 1'!$L$6),"Initial Stage",IF(AND(B1813+1&gt;'Calculation Sheet Crop 1'!$K$7,B1813&lt;='Calculation Sheet Crop 1'!$L$7),"Crop Development Phase",IF(AND(B1813+1&gt;'Calculation Sheet Crop 1'!$K$8,B1813&lt;'Calculation Sheet Crop 1'!$L$8+1),"Mid Season",IF(AND(B1813+1&gt;'Calculation Sheet Crop 1'!$K$9,B1813-1&lt;'Calculation Sheet Crop 1'!$L$9),"Late Season Stage",""))))</f>
        <v/>
      </c>
      <c r="D1813">
        <f>IF(MONTH(B1813)=1,'General Calculation'!$E$22,IF(MONTH(B1813)=2,'General Calculation'!$F$22,IF(MONTH(B1813)=3,'General Calculation'!$G$22,IF(MONTH(B1813)=4,'General Calculation'!$H$22,IF(MONTH(B1813)=5,'General Calculation'!$I$22,IF(MONTH(B1813)=6,'General Calculation'!$J$22,IF(MONTH(B1813)=7,'General Calculation'!$K$22,IF(MONTH(B1813)=8,'General Calculation'!$L$22,IF(MONTH(B1813)=9,'General Calculation'!$M$22,IF(MONTH(B1813)=10,'General Calculation'!$N$22,IF(MONTH(B1813)=11,'General Calculation'!$O$22,IF(MONTH(B1813)=12,'General Calculation'!$P$22,""))))))))))))</f>
        <v>5.07</v>
      </c>
      <c r="E1813" t="str">
        <f>IF(C1813="Initial Stage",'Calculation Sheet Crop 1'!$M$6,IF(C1813="Crop Development Phase",'Calculation Sheet Crop 1'!$M$7,IF(C1813="Mid Season",'Calculation Sheet Crop 1'!$M$8,IF(C1813="Late Season Stage",'Calculation Sheet Crop 1'!$M$9,""))))</f>
        <v/>
      </c>
      <c r="F1813">
        <f t="shared" si="365"/>
        <v>0</v>
      </c>
      <c r="P1813">
        <f t="shared" si="366"/>
        <v>0</v>
      </c>
      <c r="Q1813">
        <f t="shared" si="367"/>
        <v>0</v>
      </c>
      <c r="R1813">
        <f t="shared" si="368"/>
        <v>0</v>
      </c>
      <c r="S1813">
        <f t="shared" si="369"/>
        <v>0</v>
      </c>
      <c r="T1813">
        <f t="shared" si="370"/>
        <v>0</v>
      </c>
      <c r="U1813">
        <f t="shared" si="371"/>
        <v>0</v>
      </c>
      <c r="V1813">
        <f t="shared" si="372"/>
        <v>0</v>
      </c>
      <c r="W1813">
        <f t="shared" si="373"/>
        <v>0</v>
      </c>
      <c r="X1813">
        <f t="shared" si="374"/>
        <v>0</v>
      </c>
      <c r="Y1813">
        <f t="shared" si="375"/>
        <v>0</v>
      </c>
      <c r="Z1813">
        <f t="shared" si="376"/>
        <v>0</v>
      </c>
      <c r="AA1813">
        <f t="shared" si="377"/>
        <v>0</v>
      </c>
    </row>
    <row r="1814" spans="2:27">
      <c r="B1814" s="3">
        <v>44543</v>
      </c>
      <c r="C1814" t="str">
        <f>IF(AND(B1814&gt;='Calculation Sheet Crop 1'!$K$6,B1814&lt;='Calculation Sheet Crop 1'!$L$6),"Initial Stage",IF(AND(B1814+1&gt;'Calculation Sheet Crop 1'!$K$7,B1814&lt;='Calculation Sheet Crop 1'!$L$7),"Crop Development Phase",IF(AND(B1814+1&gt;'Calculation Sheet Crop 1'!$K$8,B1814&lt;'Calculation Sheet Crop 1'!$L$8+1),"Mid Season",IF(AND(B1814+1&gt;'Calculation Sheet Crop 1'!$K$9,B1814-1&lt;'Calculation Sheet Crop 1'!$L$9),"Late Season Stage",""))))</f>
        <v/>
      </c>
      <c r="D1814">
        <f>IF(MONTH(B1814)=1,'General Calculation'!$E$22,IF(MONTH(B1814)=2,'General Calculation'!$F$22,IF(MONTH(B1814)=3,'General Calculation'!$G$22,IF(MONTH(B1814)=4,'General Calculation'!$H$22,IF(MONTH(B1814)=5,'General Calculation'!$I$22,IF(MONTH(B1814)=6,'General Calculation'!$J$22,IF(MONTH(B1814)=7,'General Calculation'!$K$22,IF(MONTH(B1814)=8,'General Calculation'!$L$22,IF(MONTH(B1814)=9,'General Calculation'!$M$22,IF(MONTH(B1814)=10,'General Calculation'!$N$22,IF(MONTH(B1814)=11,'General Calculation'!$O$22,IF(MONTH(B1814)=12,'General Calculation'!$P$22,""))))))))))))</f>
        <v>5.07</v>
      </c>
      <c r="E1814" t="str">
        <f>IF(C1814="Initial Stage",'Calculation Sheet Crop 1'!$M$6,IF(C1814="Crop Development Phase",'Calculation Sheet Crop 1'!$M$7,IF(C1814="Mid Season",'Calculation Sheet Crop 1'!$M$8,IF(C1814="Late Season Stage",'Calculation Sheet Crop 1'!$M$9,""))))</f>
        <v/>
      </c>
      <c r="F1814">
        <f t="shared" si="365"/>
        <v>0</v>
      </c>
      <c r="P1814">
        <f t="shared" si="366"/>
        <v>0</v>
      </c>
      <c r="Q1814">
        <f t="shared" si="367"/>
        <v>0</v>
      </c>
      <c r="R1814">
        <f t="shared" si="368"/>
        <v>0</v>
      </c>
      <c r="S1814">
        <f t="shared" si="369"/>
        <v>0</v>
      </c>
      <c r="T1814">
        <f t="shared" si="370"/>
        <v>0</v>
      </c>
      <c r="U1814">
        <f t="shared" si="371"/>
        <v>0</v>
      </c>
      <c r="V1814">
        <f t="shared" si="372"/>
        <v>0</v>
      </c>
      <c r="W1814">
        <f t="shared" si="373"/>
        <v>0</v>
      </c>
      <c r="X1814">
        <f t="shared" si="374"/>
        <v>0</v>
      </c>
      <c r="Y1814">
        <f t="shared" si="375"/>
        <v>0</v>
      </c>
      <c r="Z1814">
        <f t="shared" si="376"/>
        <v>0</v>
      </c>
      <c r="AA1814">
        <f t="shared" si="377"/>
        <v>0</v>
      </c>
    </row>
    <row r="1815" spans="2:27">
      <c r="B1815" s="3">
        <v>44544</v>
      </c>
      <c r="C1815" t="str">
        <f>IF(AND(B1815&gt;='Calculation Sheet Crop 1'!$K$6,B1815&lt;='Calculation Sheet Crop 1'!$L$6),"Initial Stage",IF(AND(B1815+1&gt;'Calculation Sheet Crop 1'!$K$7,B1815&lt;='Calculation Sheet Crop 1'!$L$7),"Crop Development Phase",IF(AND(B1815+1&gt;'Calculation Sheet Crop 1'!$K$8,B1815&lt;'Calculation Sheet Crop 1'!$L$8+1),"Mid Season",IF(AND(B1815+1&gt;'Calculation Sheet Crop 1'!$K$9,B1815-1&lt;'Calculation Sheet Crop 1'!$L$9),"Late Season Stage",""))))</f>
        <v/>
      </c>
      <c r="D1815">
        <f>IF(MONTH(B1815)=1,'General Calculation'!$E$22,IF(MONTH(B1815)=2,'General Calculation'!$F$22,IF(MONTH(B1815)=3,'General Calculation'!$G$22,IF(MONTH(B1815)=4,'General Calculation'!$H$22,IF(MONTH(B1815)=5,'General Calculation'!$I$22,IF(MONTH(B1815)=6,'General Calculation'!$J$22,IF(MONTH(B1815)=7,'General Calculation'!$K$22,IF(MONTH(B1815)=8,'General Calculation'!$L$22,IF(MONTH(B1815)=9,'General Calculation'!$M$22,IF(MONTH(B1815)=10,'General Calculation'!$N$22,IF(MONTH(B1815)=11,'General Calculation'!$O$22,IF(MONTH(B1815)=12,'General Calculation'!$P$22,""))))))))))))</f>
        <v>5.07</v>
      </c>
      <c r="E1815" t="str">
        <f>IF(C1815="Initial Stage",'Calculation Sheet Crop 1'!$M$6,IF(C1815="Crop Development Phase",'Calculation Sheet Crop 1'!$M$7,IF(C1815="Mid Season",'Calculation Sheet Crop 1'!$M$8,IF(C1815="Late Season Stage",'Calculation Sheet Crop 1'!$M$9,""))))</f>
        <v/>
      </c>
      <c r="F1815">
        <f t="shared" si="365"/>
        <v>0</v>
      </c>
      <c r="P1815">
        <f t="shared" si="366"/>
        <v>0</v>
      </c>
      <c r="Q1815">
        <f t="shared" si="367"/>
        <v>0</v>
      </c>
      <c r="R1815">
        <f t="shared" si="368"/>
        <v>0</v>
      </c>
      <c r="S1815">
        <f t="shared" si="369"/>
        <v>0</v>
      </c>
      <c r="T1815">
        <f t="shared" si="370"/>
        <v>0</v>
      </c>
      <c r="U1815">
        <f t="shared" si="371"/>
        <v>0</v>
      </c>
      <c r="V1815">
        <f t="shared" si="372"/>
        <v>0</v>
      </c>
      <c r="W1815">
        <f t="shared" si="373"/>
        <v>0</v>
      </c>
      <c r="X1815">
        <f t="shared" si="374"/>
        <v>0</v>
      </c>
      <c r="Y1815">
        <f t="shared" si="375"/>
        <v>0</v>
      </c>
      <c r="Z1815">
        <f t="shared" si="376"/>
        <v>0</v>
      </c>
      <c r="AA1815">
        <f t="shared" si="377"/>
        <v>0</v>
      </c>
    </row>
    <row r="1816" spans="2:27">
      <c r="B1816" s="3">
        <v>44545</v>
      </c>
      <c r="C1816" t="str">
        <f>IF(AND(B1816&gt;='Calculation Sheet Crop 1'!$K$6,B1816&lt;='Calculation Sheet Crop 1'!$L$6),"Initial Stage",IF(AND(B1816+1&gt;'Calculation Sheet Crop 1'!$K$7,B1816&lt;='Calculation Sheet Crop 1'!$L$7),"Crop Development Phase",IF(AND(B1816+1&gt;'Calculation Sheet Crop 1'!$K$8,B1816&lt;'Calculation Sheet Crop 1'!$L$8+1),"Mid Season",IF(AND(B1816+1&gt;'Calculation Sheet Crop 1'!$K$9,B1816-1&lt;'Calculation Sheet Crop 1'!$L$9),"Late Season Stage",""))))</f>
        <v/>
      </c>
      <c r="D1816">
        <f>IF(MONTH(B1816)=1,'General Calculation'!$E$22,IF(MONTH(B1816)=2,'General Calculation'!$F$22,IF(MONTH(B1816)=3,'General Calculation'!$G$22,IF(MONTH(B1816)=4,'General Calculation'!$H$22,IF(MONTH(B1816)=5,'General Calculation'!$I$22,IF(MONTH(B1816)=6,'General Calculation'!$J$22,IF(MONTH(B1816)=7,'General Calculation'!$K$22,IF(MONTH(B1816)=8,'General Calculation'!$L$22,IF(MONTH(B1816)=9,'General Calculation'!$M$22,IF(MONTH(B1816)=10,'General Calculation'!$N$22,IF(MONTH(B1816)=11,'General Calculation'!$O$22,IF(MONTH(B1816)=12,'General Calculation'!$P$22,""))))))))))))</f>
        <v>5.07</v>
      </c>
      <c r="E1816" t="str">
        <f>IF(C1816="Initial Stage",'Calculation Sheet Crop 1'!$M$6,IF(C1816="Crop Development Phase",'Calculation Sheet Crop 1'!$M$7,IF(C1816="Mid Season",'Calculation Sheet Crop 1'!$M$8,IF(C1816="Late Season Stage",'Calculation Sheet Crop 1'!$M$9,""))))</f>
        <v/>
      </c>
      <c r="F1816">
        <f t="shared" si="365"/>
        <v>0</v>
      </c>
      <c r="P1816">
        <f t="shared" si="366"/>
        <v>0</v>
      </c>
      <c r="Q1816">
        <f t="shared" si="367"/>
        <v>0</v>
      </c>
      <c r="R1816">
        <f t="shared" si="368"/>
        <v>0</v>
      </c>
      <c r="S1816">
        <f t="shared" si="369"/>
        <v>0</v>
      </c>
      <c r="T1816">
        <f t="shared" si="370"/>
        <v>0</v>
      </c>
      <c r="U1816">
        <f t="shared" si="371"/>
        <v>0</v>
      </c>
      <c r="V1816">
        <f t="shared" si="372"/>
        <v>0</v>
      </c>
      <c r="W1816">
        <f t="shared" si="373"/>
        <v>0</v>
      </c>
      <c r="X1816">
        <f t="shared" si="374"/>
        <v>0</v>
      </c>
      <c r="Y1816">
        <f t="shared" si="375"/>
        <v>0</v>
      </c>
      <c r="Z1816">
        <f t="shared" si="376"/>
        <v>0</v>
      </c>
      <c r="AA1816">
        <f t="shared" si="377"/>
        <v>0</v>
      </c>
    </row>
    <row r="1817" spans="2:27">
      <c r="B1817" s="3">
        <v>44546</v>
      </c>
      <c r="C1817" t="str">
        <f>IF(AND(B1817&gt;='Calculation Sheet Crop 1'!$K$6,B1817&lt;='Calculation Sheet Crop 1'!$L$6),"Initial Stage",IF(AND(B1817+1&gt;'Calculation Sheet Crop 1'!$K$7,B1817&lt;='Calculation Sheet Crop 1'!$L$7),"Crop Development Phase",IF(AND(B1817+1&gt;'Calculation Sheet Crop 1'!$K$8,B1817&lt;'Calculation Sheet Crop 1'!$L$8+1),"Mid Season",IF(AND(B1817+1&gt;'Calculation Sheet Crop 1'!$K$9,B1817-1&lt;'Calculation Sheet Crop 1'!$L$9),"Late Season Stage",""))))</f>
        <v/>
      </c>
      <c r="D1817">
        <f>IF(MONTH(B1817)=1,'General Calculation'!$E$22,IF(MONTH(B1817)=2,'General Calculation'!$F$22,IF(MONTH(B1817)=3,'General Calculation'!$G$22,IF(MONTH(B1817)=4,'General Calculation'!$H$22,IF(MONTH(B1817)=5,'General Calculation'!$I$22,IF(MONTH(B1817)=6,'General Calculation'!$J$22,IF(MONTH(B1817)=7,'General Calculation'!$K$22,IF(MONTH(B1817)=8,'General Calculation'!$L$22,IF(MONTH(B1817)=9,'General Calculation'!$M$22,IF(MONTH(B1817)=10,'General Calculation'!$N$22,IF(MONTH(B1817)=11,'General Calculation'!$O$22,IF(MONTH(B1817)=12,'General Calculation'!$P$22,""))))))))))))</f>
        <v>5.07</v>
      </c>
      <c r="E1817" t="str">
        <f>IF(C1817="Initial Stage",'Calculation Sheet Crop 1'!$M$6,IF(C1817="Crop Development Phase",'Calculation Sheet Crop 1'!$M$7,IF(C1817="Mid Season",'Calculation Sheet Crop 1'!$M$8,IF(C1817="Late Season Stage",'Calculation Sheet Crop 1'!$M$9,""))))</f>
        <v/>
      </c>
      <c r="F1817">
        <f t="shared" si="365"/>
        <v>0</v>
      </c>
      <c r="P1817">
        <f t="shared" si="366"/>
        <v>0</v>
      </c>
      <c r="Q1817">
        <f t="shared" si="367"/>
        <v>0</v>
      </c>
      <c r="R1817">
        <f t="shared" si="368"/>
        <v>0</v>
      </c>
      <c r="S1817">
        <f t="shared" si="369"/>
        <v>0</v>
      </c>
      <c r="T1817">
        <f t="shared" si="370"/>
        <v>0</v>
      </c>
      <c r="U1817">
        <f t="shared" si="371"/>
        <v>0</v>
      </c>
      <c r="V1817">
        <f t="shared" si="372"/>
        <v>0</v>
      </c>
      <c r="W1817">
        <f t="shared" si="373"/>
        <v>0</v>
      </c>
      <c r="X1817">
        <f t="shared" si="374"/>
        <v>0</v>
      </c>
      <c r="Y1817">
        <f t="shared" si="375"/>
        <v>0</v>
      </c>
      <c r="Z1817">
        <f t="shared" si="376"/>
        <v>0</v>
      </c>
      <c r="AA1817">
        <f t="shared" si="377"/>
        <v>0</v>
      </c>
    </row>
    <row r="1818" spans="2:27">
      <c r="B1818" s="3">
        <v>44547</v>
      </c>
      <c r="C1818" t="str">
        <f>IF(AND(B1818&gt;='Calculation Sheet Crop 1'!$K$6,B1818&lt;='Calculation Sheet Crop 1'!$L$6),"Initial Stage",IF(AND(B1818+1&gt;'Calculation Sheet Crop 1'!$K$7,B1818&lt;='Calculation Sheet Crop 1'!$L$7),"Crop Development Phase",IF(AND(B1818+1&gt;'Calculation Sheet Crop 1'!$K$8,B1818&lt;'Calculation Sheet Crop 1'!$L$8+1),"Mid Season",IF(AND(B1818+1&gt;'Calculation Sheet Crop 1'!$K$9,B1818-1&lt;'Calculation Sheet Crop 1'!$L$9),"Late Season Stage",""))))</f>
        <v/>
      </c>
      <c r="D1818">
        <f>IF(MONTH(B1818)=1,'General Calculation'!$E$22,IF(MONTH(B1818)=2,'General Calculation'!$F$22,IF(MONTH(B1818)=3,'General Calculation'!$G$22,IF(MONTH(B1818)=4,'General Calculation'!$H$22,IF(MONTH(B1818)=5,'General Calculation'!$I$22,IF(MONTH(B1818)=6,'General Calculation'!$J$22,IF(MONTH(B1818)=7,'General Calculation'!$K$22,IF(MONTH(B1818)=8,'General Calculation'!$L$22,IF(MONTH(B1818)=9,'General Calculation'!$M$22,IF(MONTH(B1818)=10,'General Calculation'!$N$22,IF(MONTH(B1818)=11,'General Calculation'!$O$22,IF(MONTH(B1818)=12,'General Calculation'!$P$22,""))))))))))))</f>
        <v>5.07</v>
      </c>
      <c r="E1818" t="str">
        <f>IF(C1818="Initial Stage",'Calculation Sheet Crop 1'!$M$6,IF(C1818="Crop Development Phase",'Calculation Sheet Crop 1'!$M$7,IF(C1818="Mid Season",'Calculation Sheet Crop 1'!$M$8,IF(C1818="Late Season Stage",'Calculation Sheet Crop 1'!$M$9,""))))</f>
        <v/>
      </c>
      <c r="F1818">
        <f t="shared" si="365"/>
        <v>0</v>
      </c>
      <c r="P1818">
        <f t="shared" si="366"/>
        <v>0</v>
      </c>
      <c r="Q1818">
        <f t="shared" si="367"/>
        <v>0</v>
      </c>
      <c r="R1818">
        <f t="shared" si="368"/>
        <v>0</v>
      </c>
      <c r="S1818">
        <f t="shared" si="369"/>
        <v>0</v>
      </c>
      <c r="T1818">
        <f t="shared" si="370"/>
        <v>0</v>
      </c>
      <c r="U1818">
        <f t="shared" si="371"/>
        <v>0</v>
      </c>
      <c r="V1818">
        <f t="shared" si="372"/>
        <v>0</v>
      </c>
      <c r="W1818">
        <f t="shared" si="373"/>
        <v>0</v>
      </c>
      <c r="X1818">
        <f t="shared" si="374"/>
        <v>0</v>
      </c>
      <c r="Y1818">
        <f t="shared" si="375"/>
        <v>0</v>
      </c>
      <c r="Z1818">
        <f t="shared" si="376"/>
        <v>0</v>
      </c>
      <c r="AA1818">
        <f t="shared" si="377"/>
        <v>0</v>
      </c>
    </row>
    <row r="1819" spans="2:27">
      <c r="B1819" s="3">
        <v>44548</v>
      </c>
      <c r="C1819" t="str">
        <f>IF(AND(B1819&gt;='Calculation Sheet Crop 1'!$K$6,B1819&lt;='Calculation Sheet Crop 1'!$L$6),"Initial Stage",IF(AND(B1819+1&gt;'Calculation Sheet Crop 1'!$K$7,B1819&lt;='Calculation Sheet Crop 1'!$L$7),"Crop Development Phase",IF(AND(B1819+1&gt;'Calculation Sheet Crop 1'!$K$8,B1819&lt;'Calculation Sheet Crop 1'!$L$8+1),"Mid Season",IF(AND(B1819+1&gt;'Calculation Sheet Crop 1'!$K$9,B1819-1&lt;'Calculation Sheet Crop 1'!$L$9),"Late Season Stage",""))))</f>
        <v/>
      </c>
      <c r="D1819">
        <f>IF(MONTH(B1819)=1,'General Calculation'!$E$22,IF(MONTH(B1819)=2,'General Calculation'!$F$22,IF(MONTH(B1819)=3,'General Calculation'!$G$22,IF(MONTH(B1819)=4,'General Calculation'!$H$22,IF(MONTH(B1819)=5,'General Calculation'!$I$22,IF(MONTH(B1819)=6,'General Calculation'!$J$22,IF(MONTH(B1819)=7,'General Calculation'!$K$22,IF(MONTH(B1819)=8,'General Calculation'!$L$22,IF(MONTH(B1819)=9,'General Calculation'!$M$22,IF(MONTH(B1819)=10,'General Calculation'!$N$22,IF(MONTH(B1819)=11,'General Calculation'!$O$22,IF(MONTH(B1819)=12,'General Calculation'!$P$22,""))))))))))))</f>
        <v>5.07</v>
      </c>
      <c r="E1819" t="str">
        <f>IF(C1819="Initial Stage",'Calculation Sheet Crop 1'!$M$6,IF(C1819="Crop Development Phase",'Calculation Sheet Crop 1'!$M$7,IF(C1819="Mid Season",'Calculation Sheet Crop 1'!$M$8,IF(C1819="Late Season Stage",'Calculation Sheet Crop 1'!$M$9,""))))</f>
        <v/>
      </c>
      <c r="F1819">
        <f t="shared" si="365"/>
        <v>0</v>
      </c>
      <c r="P1819">
        <f t="shared" si="366"/>
        <v>0</v>
      </c>
      <c r="Q1819">
        <f t="shared" si="367"/>
        <v>0</v>
      </c>
      <c r="R1819">
        <f t="shared" si="368"/>
        <v>0</v>
      </c>
      <c r="S1819">
        <f t="shared" si="369"/>
        <v>0</v>
      </c>
      <c r="T1819">
        <f t="shared" si="370"/>
        <v>0</v>
      </c>
      <c r="U1819">
        <f t="shared" si="371"/>
        <v>0</v>
      </c>
      <c r="V1819">
        <f t="shared" si="372"/>
        <v>0</v>
      </c>
      <c r="W1819">
        <f t="shared" si="373"/>
        <v>0</v>
      </c>
      <c r="X1819">
        <f t="shared" si="374"/>
        <v>0</v>
      </c>
      <c r="Y1819">
        <f t="shared" si="375"/>
        <v>0</v>
      </c>
      <c r="Z1819">
        <f t="shared" si="376"/>
        <v>0</v>
      </c>
      <c r="AA1819">
        <f t="shared" si="377"/>
        <v>0</v>
      </c>
    </row>
    <row r="1820" spans="2:27">
      <c r="B1820" s="3">
        <v>44549</v>
      </c>
      <c r="C1820" t="str">
        <f>IF(AND(B1820&gt;='Calculation Sheet Crop 1'!$K$6,B1820&lt;='Calculation Sheet Crop 1'!$L$6),"Initial Stage",IF(AND(B1820+1&gt;'Calculation Sheet Crop 1'!$K$7,B1820&lt;='Calculation Sheet Crop 1'!$L$7),"Crop Development Phase",IF(AND(B1820+1&gt;'Calculation Sheet Crop 1'!$K$8,B1820&lt;'Calculation Sheet Crop 1'!$L$8+1),"Mid Season",IF(AND(B1820+1&gt;'Calculation Sheet Crop 1'!$K$9,B1820-1&lt;'Calculation Sheet Crop 1'!$L$9),"Late Season Stage",""))))</f>
        <v/>
      </c>
      <c r="D1820">
        <f>IF(MONTH(B1820)=1,'General Calculation'!$E$22,IF(MONTH(B1820)=2,'General Calculation'!$F$22,IF(MONTH(B1820)=3,'General Calculation'!$G$22,IF(MONTH(B1820)=4,'General Calculation'!$H$22,IF(MONTH(B1820)=5,'General Calculation'!$I$22,IF(MONTH(B1820)=6,'General Calculation'!$J$22,IF(MONTH(B1820)=7,'General Calculation'!$K$22,IF(MONTH(B1820)=8,'General Calculation'!$L$22,IF(MONTH(B1820)=9,'General Calculation'!$M$22,IF(MONTH(B1820)=10,'General Calculation'!$N$22,IF(MONTH(B1820)=11,'General Calculation'!$O$22,IF(MONTH(B1820)=12,'General Calculation'!$P$22,""))))))))))))</f>
        <v>5.07</v>
      </c>
      <c r="E1820" t="str">
        <f>IF(C1820="Initial Stage",'Calculation Sheet Crop 1'!$M$6,IF(C1820="Crop Development Phase",'Calculation Sheet Crop 1'!$M$7,IF(C1820="Mid Season",'Calculation Sheet Crop 1'!$M$8,IF(C1820="Late Season Stage",'Calculation Sheet Crop 1'!$M$9,""))))</f>
        <v/>
      </c>
      <c r="F1820">
        <f t="shared" si="365"/>
        <v>0</v>
      </c>
      <c r="P1820">
        <f t="shared" si="366"/>
        <v>0</v>
      </c>
      <c r="Q1820">
        <f t="shared" si="367"/>
        <v>0</v>
      </c>
      <c r="R1820">
        <f t="shared" si="368"/>
        <v>0</v>
      </c>
      <c r="S1820">
        <f t="shared" si="369"/>
        <v>0</v>
      </c>
      <c r="T1820">
        <f t="shared" si="370"/>
        <v>0</v>
      </c>
      <c r="U1820">
        <f t="shared" si="371"/>
        <v>0</v>
      </c>
      <c r="V1820">
        <f t="shared" si="372"/>
        <v>0</v>
      </c>
      <c r="W1820">
        <f t="shared" si="373"/>
        <v>0</v>
      </c>
      <c r="X1820">
        <f t="shared" si="374"/>
        <v>0</v>
      </c>
      <c r="Y1820">
        <f t="shared" si="375"/>
        <v>0</v>
      </c>
      <c r="Z1820">
        <f t="shared" si="376"/>
        <v>0</v>
      </c>
      <c r="AA1820">
        <f t="shared" si="377"/>
        <v>0</v>
      </c>
    </row>
    <row r="1821" spans="2:27">
      <c r="B1821" s="3">
        <v>44550</v>
      </c>
      <c r="C1821" t="str">
        <f>IF(AND(B1821&gt;='Calculation Sheet Crop 1'!$K$6,B1821&lt;='Calculation Sheet Crop 1'!$L$6),"Initial Stage",IF(AND(B1821+1&gt;'Calculation Sheet Crop 1'!$K$7,B1821&lt;='Calculation Sheet Crop 1'!$L$7),"Crop Development Phase",IF(AND(B1821+1&gt;'Calculation Sheet Crop 1'!$K$8,B1821&lt;'Calculation Sheet Crop 1'!$L$8+1),"Mid Season",IF(AND(B1821+1&gt;'Calculation Sheet Crop 1'!$K$9,B1821-1&lt;'Calculation Sheet Crop 1'!$L$9),"Late Season Stage",""))))</f>
        <v/>
      </c>
      <c r="D1821">
        <f>IF(MONTH(B1821)=1,'General Calculation'!$E$22,IF(MONTH(B1821)=2,'General Calculation'!$F$22,IF(MONTH(B1821)=3,'General Calculation'!$G$22,IF(MONTH(B1821)=4,'General Calculation'!$H$22,IF(MONTH(B1821)=5,'General Calculation'!$I$22,IF(MONTH(B1821)=6,'General Calculation'!$J$22,IF(MONTH(B1821)=7,'General Calculation'!$K$22,IF(MONTH(B1821)=8,'General Calculation'!$L$22,IF(MONTH(B1821)=9,'General Calculation'!$M$22,IF(MONTH(B1821)=10,'General Calculation'!$N$22,IF(MONTH(B1821)=11,'General Calculation'!$O$22,IF(MONTH(B1821)=12,'General Calculation'!$P$22,""))))))))))))</f>
        <v>5.07</v>
      </c>
      <c r="E1821" t="str">
        <f>IF(C1821="Initial Stage",'Calculation Sheet Crop 1'!$M$6,IF(C1821="Crop Development Phase",'Calculation Sheet Crop 1'!$M$7,IF(C1821="Mid Season",'Calculation Sheet Crop 1'!$M$8,IF(C1821="Late Season Stage",'Calculation Sheet Crop 1'!$M$9,""))))</f>
        <v/>
      </c>
      <c r="F1821">
        <f t="shared" si="365"/>
        <v>0</v>
      </c>
      <c r="P1821">
        <f t="shared" si="366"/>
        <v>0</v>
      </c>
      <c r="Q1821">
        <f t="shared" si="367"/>
        <v>0</v>
      </c>
      <c r="R1821">
        <f t="shared" si="368"/>
        <v>0</v>
      </c>
      <c r="S1821">
        <f t="shared" si="369"/>
        <v>0</v>
      </c>
      <c r="T1821">
        <f t="shared" si="370"/>
        <v>0</v>
      </c>
      <c r="U1821">
        <f t="shared" si="371"/>
        <v>0</v>
      </c>
      <c r="V1821">
        <f t="shared" si="372"/>
        <v>0</v>
      </c>
      <c r="W1821">
        <f t="shared" si="373"/>
        <v>0</v>
      </c>
      <c r="X1821">
        <f t="shared" si="374"/>
        <v>0</v>
      </c>
      <c r="Y1821">
        <f t="shared" si="375"/>
        <v>0</v>
      </c>
      <c r="Z1821">
        <f t="shared" si="376"/>
        <v>0</v>
      </c>
      <c r="AA1821">
        <f t="shared" si="377"/>
        <v>0</v>
      </c>
    </row>
    <row r="1822" spans="2:27">
      <c r="B1822" s="3">
        <v>44551</v>
      </c>
      <c r="C1822" t="str">
        <f>IF(AND(B1822&gt;='Calculation Sheet Crop 1'!$K$6,B1822&lt;='Calculation Sheet Crop 1'!$L$6),"Initial Stage",IF(AND(B1822+1&gt;'Calculation Sheet Crop 1'!$K$7,B1822&lt;='Calculation Sheet Crop 1'!$L$7),"Crop Development Phase",IF(AND(B1822+1&gt;'Calculation Sheet Crop 1'!$K$8,B1822&lt;'Calculation Sheet Crop 1'!$L$8+1),"Mid Season",IF(AND(B1822+1&gt;'Calculation Sheet Crop 1'!$K$9,B1822-1&lt;'Calculation Sheet Crop 1'!$L$9),"Late Season Stage",""))))</f>
        <v/>
      </c>
      <c r="D1822">
        <f>IF(MONTH(B1822)=1,'General Calculation'!$E$22,IF(MONTH(B1822)=2,'General Calculation'!$F$22,IF(MONTH(B1822)=3,'General Calculation'!$G$22,IF(MONTH(B1822)=4,'General Calculation'!$H$22,IF(MONTH(B1822)=5,'General Calculation'!$I$22,IF(MONTH(B1822)=6,'General Calculation'!$J$22,IF(MONTH(B1822)=7,'General Calculation'!$K$22,IF(MONTH(B1822)=8,'General Calculation'!$L$22,IF(MONTH(B1822)=9,'General Calculation'!$M$22,IF(MONTH(B1822)=10,'General Calculation'!$N$22,IF(MONTH(B1822)=11,'General Calculation'!$O$22,IF(MONTH(B1822)=12,'General Calculation'!$P$22,""))))))))))))</f>
        <v>5.07</v>
      </c>
      <c r="E1822" t="str">
        <f>IF(C1822="Initial Stage",'Calculation Sheet Crop 1'!$M$6,IF(C1822="Crop Development Phase",'Calculation Sheet Crop 1'!$M$7,IF(C1822="Mid Season",'Calculation Sheet Crop 1'!$M$8,IF(C1822="Late Season Stage",'Calculation Sheet Crop 1'!$M$9,""))))</f>
        <v/>
      </c>
      <c r="F1822">
        <f t="shared" si="365"/>
        <v>0</v>
      </c>
      <c r="P1822">
        <f t="shared" si="366"/>
        <v>0</v>
      </c>
      <c r="Q1822">
        <f t="shared" si="367"/>
        <v>0</v>
      </c>
      <c r="R1822">
        <f t="shared" si="368"/>
        <v>0</v>
      </c>
      <c r="S1822">
        <f t="shared" si="369"/>
        <v>0</v>
      </c>
      <c r="T1822">
        <f t="shared" si="370"/>
        <v>0</v>
      </c>
      <c r="U1822">
        <f t="shared" si="371"/>
        <v>0</v>
      </c>
      <c r="V1822">
        <f t="shared" si="372"/>
        <v>0</v>
      </c>
      <c r="W1822">
        <f t="shared" si="373"/>
        <v>0</v>
      </c>
      <c r="X1822">
        <f t="shared" si="374"/>
        <v>0</v>
      </c>
      <c r="Y1822">
        <f t="shared" si="375"/>
        <v>0</v>
      </c>
      <c r="Z1822">
        <f t="shared" si="376"/>
        <v>0</v>
      </c>
      <c r="AA1822">
        <f t="shared" si="377"/>
        <v>0</v>
      </c>
    </row>
    <row r="1823" spans="2:27">
      <c r="B1823" s="3">
        <v>44552</v>
      </c>
      <c r="C1823" t="str">
        <f>IF(AND(B1823&gt;='Calculation Sheet Crop 1'!$K$6,B1823&lt;='Calculation Sheet Crop 1'!$L$6),"Initial Stage",IF(AND(B1823+1&gt;'Calculation Sheet Crop 1'!$K$7,B1823&lt;='Calculation Sheet Crop 1'!$L$7),"Crop Development Phase",IF(AND(B1823+1&gt;'Calculation Sheet Crop 1'!$K$8,B1823&lt;'Calculation Sheet Crop 1'!$L$8+1),"Mid Season",IF(AND(B1823+1&gt;'Calculation Sheet Crop 1'!$K$9,B1823-1&lt;'Calculation Sheet Crop 1'!$L$9),"Late Season Stage",""))))</f>
        <v/>
      </c>
      <c r="D1823">
        <f>IF(MONTH(B1823)=1,'General Calculation'!$E$22,IF(MONTH(B1823)=2,'General Calculation'!$F$22,IF(MONTH(B1823)=3,'General Calculation'!$G$22,IF(MONTH(B1823)=4,'General Calculation'!$H$22,IF(MONTH(B1823)=5,'General Calculation'!$I$22,IF(MONTH(B1823)=6,'General Calculation'!$J$22,IF(MONTH(B1823)=7,'General Calculation'!$K$22,IF(MONTH(B1823)=8,'General Calculation'!$L$22,IF(MONTH(B1823)=9,'General Calculation'!$M$22,IF(MONTH(B1823)=10,'General Calculation'!$N$22,IF(MONTH(B1823)=11,'General Calculation'!$O$22,IF(MONTH(B1823)=12,'General Calculation'!$P$22,""))))))))))))</f>
        <v>5.07</v>
      </c>
      <c r="E1823" t="str">
        <f>IF(C1823="Initial Stage",'Calculation Sheet Crop 1'!$M$6,IF(C1823="Crop Development Phase",'Calculation Sheet Crop 1'!$M$7,IF(C1823="Mid Season",'Calculation Sheet Crop 1'!$M$8,IF(C1823="Late Season Stage",'Calculation Sheet Crop 1'!$M$9,""))))</f>
        <v/>
      </c>
      <c r="F1823">
        <f t="shared" si="365"/>
        <v>0</v>
      </c>
      <c r="P1823">
        <f t="shared" si="366"/>
        <v>0</v>
      </c>
      <c r="Q1823">
        <f t="shared" si="367"/>
        <v>0</v>
      </c>
      <c r="R1823">
        <f t="shared" si="368"/>
        <v>0</v>
      </c>
      <c r="S1823">
        <f t="shared" si="369"/>
        <v>0</v>
      </c>
      <c r="T1823">
        <f t="shared" si="370"/>
        <v>0</v>
      </c>
      <c r="U1823">
        <f t="shared" si="371"/>
        <v>0</v>
      </c>
      <c r="V1823">
        <f t="shared" si="372"/>
        <v>0</v>
      </c>
      <c r="W1823">
        <f t="shared" si="373"/>
        <v>0</v>
      </c>
      <c r="X1823">
        <f t="shared" si="374"/>
        <v>0</v>
      </c>
      <c r="Y1823">
        <f t="shared" si="375"/>
        <v>0</v>
      </c>
      <c r="Z1823">
        <f t="shared" si="376"/>
        <v>0</v>
      </c>
      <c r="AA1823">
        <f t="shared" si="377"/>
        <v>0</v>
      </c>
    </row>
    <row r="1824" spans="2:27">
      <c r="B1824" s="3">
        <v>44553</v>
      </c>
      <c r="C1824" t="str">
        <f>IF(AND(B1824&gt;='Calculation Sheet Crop 1'!$K$6,B1824&lt;='Calculation Sheet Crop 1'!$L$6),"Initial Stage",IF(AND(B1824+1&gt;'Calculation Sheet Crop 1'!$K$7,B1824&lt;='Calculation Sheet Crop 1'!$L$7),"Crop Development Phase",IF(AND(B1824+1&gt;'Calculation Sheet Crop 1'!$K$8,B1824&lt;'Calculation Sheet Crop 1'!$L$8+1),"Mid Season",IF(AND(B1824+1&gt;'Calculation Sheet Crop 1'!$K$9,B1824-1&lt;'Calculation Sheet Crop 1'!$L$9),"Late Season Stage",""))))</f>
        <v/>
      </c>
      <c r="D1824">
        <f>IF(MONTH(B1824)=1,'General Calculation'!$E$22,IF(MONTH(B1824)=2,'General Calculation'!$F$22,IF(MONTH(B1824)=3,'General Calculation'!$G$22,IF(MONTH(B1824)=4,'General Calculation'!$H$22,IF(MONTH(B1824)=5,'General Calculation'!$I$22,IF(MONTH(B1824)=6,'General Calculation'!$J$22,IF(MONTH(B1824)=7,'General Calculation'!$K$22,IF(MONTH(B1824)=8,'General Calculation'!$L$22,IF(MONTH(B1824)=9,'General Calculation'!$M$22,IF(MONTH(B1824)=10,'General Calculation'!$N$22,IF(MONTH(B1824)=11,'General Calculation'!$O$22,IF(MONTH(B1824)=12,'General Calculation'!$P$22,""))))))))))))</f>
        <v>5.07</v>
      </c>
      <c r="E1824" t="str">
        <f>IF(C1824="Initial Stage",'Calculation Sheet Crop 1'!$M$6,IF(C1824="Crop Development Phase",'Calculation Sheet Crop 1'!$M$7,IF(C1824="Mid Season",'Calculation Sheet Crop 1'!$M$8,IF(C1824="Late Season Stage",'Calculation Sheet Crop 1'!$M$9,""))))</f>
        <v/>
      </c>
      <c r="F1824">
        <f t="shared" si="365"/>
        <v>0</v>
      </c>
      <c r="P1824">
        <f t="shared" si="366"/>
        <v>0</v>
      </c>
      <c r="Q1824">
        <f t="shared" si="367"/>
        <v>0</v>
      </c>
      <c r="R1824">
        <f t="shared" si="368"/>
        <v>0</v>
      </c>
      <c r="S1824">
        <f t="shared" si="369"/>
        <v>0</v>
      </c>
      <c r="T1824">
        <f t="shared" si="370"/>
        <v>0</v>
      </c>
      <c r="U1824">
        <f t="shared" si="371"/>
        <v>0</v>
      </c>
      <c r="V1824">
        <f t="shared" si="372"/>
        <v>0</v>
      </c>
      <c r="W1824">
        <f t="shared" si="373"/>
        <v>0</v>
      </c>
      <c r="X1824">
        <f t="shared" si="374"/>
        <v>0</v>
      </c>
      <c r="Y1824">
        <f t="shared" si="375"/>
        <v>0</v>
      </c>
      <c r="Z1824">
        <f t="shared" si="376"/>
        <v>0</v>
      </c>
      <c r="AA1824">
        <f t="shared" si="377"/>
        <v>0</v>
      </c>
    </row>
    <row r="1825" spans="2:27">
      <c r="B1825" s="3">
        <v>44554</v>
      </c>
      <c r="C1825" t="str">
        <f>IF(AND(B1825&gt;='Calculation Sheet Crop 1'!$K$6,B1825&lt;='Calculation Sheet Crop 1'!$L$6),"Initial Stage",IF(AND(B1825+1&gt;'Calculation Sheet Crop 1'!$K$7,B1825&lt;='Calculation Sheet Crop 1'!$L$7),"Crop Development Phase",IF(AND(B1825+1&gt;'Calculation Sheet Crop 1'!$K$8,B1825&lt;'Calculation Sheet Crop 1'!$L$8+1),"Mid Season",IF(AND(B1825+1&gt;'Calculation Sheet Crop 1'!$K$9,B1825-1&lt;'Calculation Sheet Crop 1'!$L$9),"Late Season Stage",""))))</f>
        <v/>
      </c>
      <c r="D1825">
        <f>IF(MONTH(B1825)=1,'General Calculation'!$E$22,IF(MONTH(B1825)=2,'General Calculation'!$F$22,IF(MONTH(B1825)=3,'General Calculation'!$G$22,IF(MONTH(B1825)=4,'General Calculation'!$H$22,IF(MONTH(B1825)=5,'General Calculation'!$I$22,IF(MONTH(B1825)=6,'General Calculation'!$J$22,IF(MONTH(B1825)=7,'General Calculation'!$K$22,IF(MONTH(B1825)=8,'General Calculation'!$L$22,IF(MONTH(B1825)=9,'General Calculation'!$M$22,IF(MONTH(B1825)=10,'General Calculation'!$N$22,IF(MONTH(B1825)=11,'General Calculation'!$O$22,IF(MONTH(B1825)=12,'General Calculation'!$P$22,""))))))))))))</f>
        <v>5.07</v>
      </c>
      <c r="E1825" t="str">
        <f>IF(C1825="Initial Stage",'Calculation Sheet Crop 1'!$M$6,IF(C1825="Crop Development Phase",'Calculation Sheet Crop 1'!$M$7,IF(C1825="Mid Season",'Calculation Sheet Crop 1'!$M$8,IF(C1825="Late Season Stage",'Calculation Sheet Crop 1'!$M$9,""))))</f>
        <v/>
      </c>
      <c r="F1825">
        <f t="shared" si="365"/>
        <v>0</v>
      </c>
      <c r="P1825">
        <f t="shared" si="366"/>
        <v>0</v>
      </c>
      <c r="Q1825">
        <f t="shared" si="367"/>
        <v>0</v>
      </c>
      <c r="R1825">
        <f t="shared" si="368"/>
        <v>0</v>
      </c>
      <c r="S1825">
        <f t="shared" si="369"/>
        <v>0</v>
      </c>
      <c r="T1825">
        <f t="shared" si="370"/>
        <v>0</v>
      </c>
      <c r="U1825">
        <f t="shared" si="371"/>
        <v>0</v>
      </c>
      <c r="V1825">
        <f t="shared" si="372"/>
        <v>0</v>
      </c>
      <c r="W1825">
        <f t="shared" si="373"/>
        <v>0</v>
      </c>
      <c r="X1825">
        <f t="shared" si="374"/>
        <v>0</v>
      </c>
      <c r="Y1825">
        <f t="shared" si="375"/>
        <v>0</v>
      </c>
      <c r="Z1825">
        <f t="shared" si="376"/>
        <v>0</v>
      </c>
      <c r="AA1825">
        <f t="shared" si="377"/>
        <v>0</v>
      </c>
    </row>
    <row r="1826" spans="2:27">
      <c r="B1826" s="3">
        <v>44555</v>
      </c>
      <c r="C1826" t="str">
        <f>IF(AND(B1826&gt;='Calculation Sheet Crop 1'!$K$6,B1826&lt;='Calculation Sheet Crop 1'!$L$6),"Initial Stage",IF(AND(B1826+1&gt;'Calculation Sheet Crop 1'!$K$7,B1826&lt;='Calculation Sheet Crop 1'!$L$7),"Crop Development Phase",IF(AND(B1826+1&gt;'Calculation Sheet Crop 1'!$K$8,B1826&lt;'Calculation Sheet Crop 1'!$L$8+1),"Mid Season",IF(AND(B1826+1&gt;'Calculation Sheet Crop 1'!$K$9,B1826-1&lt;'Calculation Sheet Crop 1'!$L$9),"Late Season Stage",""))))</f>
        <v/>
      </c>
      <c r="D1826">
        <f>IF(MONTH(B1826)=1,'General Calculation'!$E$22,IF(MONTH(B1826)=2,'General Calculation'!$F$22,IF(MONTH(B1826)=3,'General Calculation'!$G$22,IF(MONTH(B1826)=4,'General Calculation'!$H$22,IF(MONTH(B1826)=5,'General Calculation'!$I$22,IF(MONTH(B1826)=6,'General Calculation'!$J$22,IF(MONTH(B1826)=7,'General Calculation'!$K$22,IF(MONTH(B1826)=8,'General Calculation'!$L$22,IF(MONTH(B1826)=9,'General Calculation'!$M$22,IF(MONTH(B1826)=10,'General Calculation'!$N$22,IF(MONTH(B1826)=11,'General Calculation'!$O$22,IF(MONTH(B1826)=12,'General Calculation'!$P$22,""))))))))))))</f>
        <v>5.07</v>
      </c>
      <c r="E1826" t="str">
        <f>IF(C1826="Initial Stage",'Calculation Sheet Crop 1'!$M$6,IF(C1826="Crop Development Phase",'Calculation Sheet Crop 1'!$M$7,IF(C1826="Mid Season",'Calculation Sheet Crop 1'!$M$8,IF(C1826="Late Season Stage",'Calculation Sheet Crop 1'!$M$9,""))))</f>
        <v/>
      </c>
      <c r="F1826">
        <f t="shared" si="365"/>
        <v>0</v>
      </c>
      <c r="P1826">
        <f t="shared" si="366"/>
        <v>0</v>
      </c>
      <c r="Q1826">
        <f t="shared" si="367"/>
        <v>0</v>
      </c>
      <c r="R1826">
        <f t="shared" si="368"/>
        <v>0</v>
      </c>
      <c r="S1826">
        <f t="shared" si="369"/>
        <v>0</v>
      </c>
      <c r="T1826">
        <f t="shared" si="370"/>
        <v>0</v>
      </c>
      <c r="U1826">
        <f t="shared" si="371"/>
        <v>0</v>
      </c>
      <c r="V1826">
        <f t="shared" si="372"/>
        <v>0</v>
      </c>
      <c r="W1826">
        <f t="shared" si="373"/>
        <v>0</v>
      </c>
      <c r="X1826">
        <f t="shared" si="374"/>
        <v>0</v>
      </c>
      <c r="Y1826">
        <f t="shared" si="375"/>
        <v>0</v>
      </c>
      <c r="Z1826">
        <f t="shared" si="376"/>
        <v>0</v>
      </c>
      <c r="AA1826">
        <f t="shared" si="377"/>
        <v>0</v>
      </c>
    </row>
    <row r="1827" spans="2:27">
      <c r="B1827" s="3">
        <v>44556</v>
      </c>
      <c r="C1827" t="str">
        <f>IF(AND(B1827&gt;='Calculation Sheet Crop 1'!$K$6,B1827&lt;='Calculation Sheet Crop 1'!$L$6),"Initial Stage",IF(AND(B1827+1&gt;'Calculation Sheet Crop 1'!$K$7,B1827&lt;='Calculation Sheet Crop 1'!$L$7),"Crop Development Phase",IF(AND(B1827+1&gt;'Calculation Sheet Crop 1'!$K$8,B1827&lt;'Calculation Sheet Crop 1'!$L$8+1),"Mid Season",IF(AND(B1827+1&gt;'Calculation Sheet Crop 1'!$K$9,B1827-1&lt;'Calculation Sheet Crop 1'!$L$9),"Late Season Stage",""))))</f>
        <v/>
      </c>
      <c r="D1827">
        <f>IF(MONTH(B1827)=1,'General Calculation'!$E$22,IF(MONTH(B1827)=2,'General Calculation'!$F$22,IF(MONTH(B1827)=3,'General Calculation'!$G$22,IF(MONTH(B1827)=4,'General Calculation'!$H$22,IF(MONTH(B1827)=5,'General Calculation'!$I$22,IF(MONTH(B1827)=6,'General Calculation'!$J$22,IF(MONTH(B1827)=7,'General Calculation'!$K$22,IF(MONTH(B1827)=8,'General Calculation'!$L$22,IF(MONTH(B1827)=9,'General Calculation'!$M$22,IF(MONTH(B1827)=10,'General Calculation'!$N$22,IF(MONTH(B1827)=11,'General Calculation'!$O$22,IF(MONTH(B1827)=12,'General Calculation'!$P$22,""))))))))))))</f>
        <v>5.07</v>
      </c>
      <c r="E1827" t="str">
        <f>IF(C1827="Initial Stage",'Calculation Sheet Crop 1'!$M$6,IF(C1827="Crop Development Phase",'Calculation Sheet Crop 1'!$M$7,IF(C1827="Mid Season",'Calculation Sheet Crop 1'!$M$8,IF(C1827="Late Season Stage",'Calculation Sheet Crop 1'!$M$9,""))))</f>
        <v/>
      </c>
      <c r="F1827">
        <f t="shared" si="365"/>
        <v>0</v>
      </c>
      <c r="P1827">
        <f t="shared" si="366"/>
        <v>0</v>
      </c>
      <c r="Q1827">
        <f t="shared" si="367"/>
        <v>0</v>
      </c>
      <c r="R1827">
        <f t="shared" si="368"/>
        <v>0</v>
      </c>
      <c r="S1827">
        <f t="shared" si="369"/>
        <v>0</v>
      </c>
      <c r="T1827">
        <f t="shared" si="370"/>
        <v>0</v>
      </c>
      <c r="U1827">
        <f t="shared" si="371"/>
        <v>0</v>
      </c>
      <c r="V1827">
        <f t="shared" si="372"/>
        <v>0</v>
      </c>
      <c r="W1827">
        <f t="shared" si="373"/>
        <v>0</v>
      </c>
      <c r="X1827">
        <f t="shared" si="374"/>
        <v>0</v>
      </c>
      <c r="Y1827">
        <f t="shared" si="375"/>
        <v>0</v>
      </c>
      <c r="Z1827">
        <f t="shared" si="376"/>
        <v>0</v>
      </c>
      <c r="AA1827">
        <f t="shared" si="377"/>
        <v>0</v>
      </c>
    </row>
    <row r="1828" spans="2:27">
      <c r="B1828" s="3">
        <v>44557</v>
      </c>
      <c r="C1828" t="str">
        <f>IF(AND(B1828&gt;='Calculation Sheet Crop 1'!$K$6,B1828&lt;='Calculation Sheet Crop 1'!$L$6),"Initial Stage",IF(AND(B1828+1&gt;'Calculation Sheet Crop 1'!$K$7,B1828&lt;='Calculation Sheet Crop 1'!$L$7),"Crop Development Phase",IF(AND(B1828+1&gt;'Calculation Sheet Crop 1'!$K$8,B1828&lt;'Calculation Sheet Crop 1'!$L$8+1),"Mid Season",IF(AND(B1828+1&gt;'Calculation Sheet Crop 1'!$K$9,B1828-1&lt;'Calculation Sheet Crop 1'!$L$9),"Late Season Stage",""))))</f>
        <v/>
      </c>
      <c r="D1828">
        <f>IF(MONTH(B1828)=1,'General Calculation'!$E$22,IF(MONTH(B1828)=2,'General Calculation'!$F$22,IF(MONTH(B1828)=3,'General Calculation'!$G$22,IF(MONTH(B1828)=4,'General Calculation'!$H$22,IF(MONTH(B1828)=5,'General Calculation'!$I$22,IF(MONTH(B1828)=6,'General Calculation'!$J$22,IF(MONTH(B1828)=7,'General Calculation'!$K$22,IF(MONTH(B1828)=8,'General Calculation'!$L$22,IF(MONTH(B1828)=9,'General Calculation'!$M$22,IF(MONTH(B1828)=10,'General Calculation'!$N$22,IF(MONTH(B1828)=11,'General Calculation'!$O$22,IF(MONTH(B1828)=12,'General Calculation'!$P$22,""))))))))))))</f>
        <v>5.07</v>
      </c>
      <c r="E1828" t="str">
        <f>IF(C1828="Initial Stage",'Calculation Sheet Crop 1'!$M$6,IF(C1828="Crop Development Phase",'Calculation Sheet Crop 1'!$M$7,IF(C1828="Mid Season",'Calculation Sheet Crop 1'!$M$8,IF(C1828="Late Season Stage",'Calculation Sheet Crop 1'!$M$9,""))))</f>
        <v/>
      </c>
      <c r="F1828">
        <f t="shared" si="365"/>
        <v>0</v>
      </c>
      <c r="P1828">
        <f t="shared" si="366"/>
        <v>0</v>
      </c>
      <c r="Q1828">
        <f t="shared" si="367"/>
        <v>0</v>
      </c>
      <c r="R1828">
        <f t="shared" si="368"/>
        <v>0</v>
      </c>
      <c r="S1828">
        <f t="shared" si="369"/>
        <v>0</v>
      </c>
      <c r="T1828">
        <f t="shared" si="370"/>
        <v>0</v>
      </c>
      <c r="U1828">
        <f t="shared" si="371"/>
        <v>0</v>
      </c>
      <c r="V1828">
        <f t="shared" si="372"/>
        <v>0</v>
      </c>
      <c r="W1828">
        <f t="shared" si="373"/>
        <v>0</v>
      </c>
      <c r="X1828">
        <f t="shared" si="374"/>
        <v>0</v>
      </c>
      <c r="Y1828">
        <f t="shared" si="375"/>
        <v>0</v>
      </c>
      <c r="Z1828">
        <f t="shared" si="376"/>
        <v>0</v>
      </c>
      <c r="AA1828">
        <f t="shared" si="377"/>
        <v>0</v>
      </c>
    </row>
    <row r="1829" spans="2:27">
      <c r="B1829" s="3">
        <v>44558</v>
      </c>
      <c r="C1829" t="str">
        <f>IF(AND(B1829&gt;='Calculation Sheet Crop 1'!$K$6,B1829&lt;='Calculation Sheet Crop 1'!$L$6),"Initial Stage",IF(AND(B1829+1&gt;'Calculation Sheet Crop 1'!$K$7,B1829&lt;='Calculation Sheet Crop 1'!$L$7),"Crop Development Phase",IF(AND(B1829+1&gt;'Calculation Sheet Crop 1'!$K$8,B1829&lt;'Calculation Sheet Crop 1'!$L$8+1),"Mid Season",IF(AND(B1829+1&gt;'Calculation Sheet Crop 1'!$K$9,B1829-1&lt;'Calculation Sheet Crop 1'!$L$9),"Late Season Stage",""))))</f>
        <v/>
      </c>
      <c r="D1829">
        <f>IF(MONTH(B1829)=1,'General Calculation'!$E$22,IF(MONTH(B1829)=2,'General Calculation'!$F$22,IF(MONTH(B1829)=3,'General Calculation'!$G$22,IF(MONTH(B1829)=4,'General Calculation'!$H$22,IF(MONTH(B1829)=5,'General Calculation'!$I$22,IF(MONTH(B1829)=6,'General Calculation'!$J$22,IF(MONTH(B1829)=7,'General Calculation'!$K$22,IF(MONTH(B1829)=8,'General Calculation'!$L$22,IF(MONTH(B1829)=9,'General Calculation'!$M$22,IF(MONTH(B1829)=10,'General Calculation'!$N$22,IF(MONTH(B1829)=11,'General Calculation'!$O$22,IF(MONTH(B1829)=12,'General Calculation'!$P$22,""))))))))))))</f>
        <v>5.07</v>
      </c>
      <c r="E1829" t="str">
        <f>IF(C1829="Initial Stage",'Calculation Sheet Crop 1'!$M$6,IF(C1829="Crop Development Phase",'Calculation Sheet Crop 1'!$M$7,IF(C1829="Mid Season",'Calculation Sheet Crop 1'!$M$8,IF(C1829="Late Season Stage",'Calculation Sheet Crop 1'!$M$9,""))))</f>
        <v/>
      </c>
      <c r="F1829">
        <f t="shared" si="365"/>
        <v>0</v>
      </c>
      <c r="P1829">
        <f t="shared" si="366"/>
        <v>0</v>
      </c>
      <c r="Q1829">
        <f t="shared" si="367"/>
        <v>0</v>
      </c>
      <c r="R1829">
        <f t="shared" si="368"/>
        <v>0</v>
      </c>
      <c r="S1829">
        <f t="shared" si="369"/>
        <v>0</v>
      </c>
      <c r="T1829">
        <f t="shared" si="370"/>
        <v>0</v>
      </c>
      <c r="U1829">
        <f t="shared" si="371"/>
        <v>0</v>
      </c>
      <c r="V1829">
        <f t="shared" si="372"/>
        <v>0</v>
      </c>
      <c r="W1829">
        <f t="shared" si="373"/>
        <v>0</v>
      </c>
      <c r="X1829">
        <f t="shared" si="374"/>
        <v>0</v>
      </c>
      <c r="Y1829">
        <f t="shared" si="375"/>
        <v>0</v>
      </c>
      <c r="Z1829">
        <f t="shared" si="376"/>
        <v>0</v>
      </c>
      <c r="AA1829">
        <f t="shared" si="377"/>
        <v>0</v>
      </c>
    </row>
    <row r="1830" spans="2:27">
      <c r="B1830" s="3">
        <v>44559</v>
      </c>
      <c r="C1830" t="str">
        <f>IF(AND(B1830&gt;='Calculation Sheet Crop 1'!$K$6,B1830&lt;='Calculation Sheet Crop 1'!$L$6),"Initial Stage",IF(AND(B1830+1&gt;'Calculation Sheet Crop 1'!$K$7,B1830&lt;='Calculation Sheet Crop 1'!$L$7),"Crop Development Phase",IF(AND(B1830+1&gt;'Calculation Sheet Crop 1'!$K$8,B1830&lt;'Calculation Sheet Crop 1'!$L$8+1),"Mid Season",IF(AND(B1830+1&gt;'Calculation Sheet Crop 1'!$K$9,B1830-1&lt;'Calculation Sheet Crop 1'!$L$9),"Late Season Stage",""))))</f>
        <v/>
      </c>
      <c r="D1830">
        <f>IF(MONTH(B1830)=1,'General Calculation'!$E$22,IF(MONTH(B1830)=2,'General Calculation'!$F$22,IF(MONTH(B1830)=3,'General Calculation'!$G$22,IF(MONTH(B1830)=4,'General Calculation'!$H$22,IF(MONTH(B1830)=5,'General Calculation'!$I$22,IF(MONTH(B1830)=6,'General Calculation'!$J$22,IF(MONTH(B1830)=7,'General Calculation'!$K$22,IF(MONTH(B1830)=8,'General Calculation'!$L$22,IF(MONTH(B1830)=9,'General Calculation'!$M$22,IF(MONTH(B1830)=10,'General Calculation'!$N$22,IF(MONTH(B1830)=11,'General Calculation'!$O$22,IF(MONTH(B1830)=12,'General Calculation'!$P$22,""))))))))))))</f>
        <v>5.07</v>
      </c>
      <c r="E1830" t="str">
        <f>IF(C1830="Initial Stage",'Calculation Sheet Crop 1'!$M$6,IF(C1830="Crop Development Phase",'Calculation Sheet Crop 1'!$M$7,IF(C1830="Mid Season",'Calculation Sheet Crop 1'!$M$8,IF(C1830="Late Season Stage",'Calculation Sheet Crop 1'!$M$9,""))))</f>
        <v/>
      </c>
      <c r="F1830">
        <f t="shared" si="365"/>
        <v>0</v>
      </c>
      <c r="P1830">
        <f t="shared" si="366"/>
        <v>0</v>
      </c>
      <c r="Q1830">
        <f t="shared" si="367"/>
        <v>0</v>
      </c>
      <c r="R1830">
        <f t="shared" si="368"/>
        <v>0</v>
      </c>
      <c r="S1830">
        <f t="shared" si="369"/>
        <v>0</v>
      </c>
      <c r="T1830">
        <f t="shared" si="370"/>
        <v>0</v>
      </c>
      <c r="U1830">
        <f t="shared" si="371"/>
        <v>0</v>
      </c>
      <c r="V1830">
        <f t="shared" si="372"/>
        <v>0</v>
      </c>
      <c r="W1830">
        <f t="shared" si="373"/>
        <v>0</v>
      </c>
      <c r="X1830">
        <f t="shared" si="374"/>
        <v>0</v>
      </c>
      <c r="Y1830">
        <f t="shared" si="375"/>
        <v>0</v>
      </c>
      <c r="Z1830">
        <f t="shared" si="376"/>
        <v>0</v>
      </c>
      <c r="AA1830">
        <f t="shared" si="377"/>
        <v>0</v>
      </c>
    </row>
    <row r="1831" spans="2:27">
      <c r="B1831" s="3">
        <v>44560</v>
      </c>
      <c r="C1831" t="str">
        <f>IF(AND(B1831&gt;='Calculation Sheet Crop 1'!$K$6,B1831&lt;='Calculation Sheet Crop 1'!$L$6),"Initial Stage",IF(AND(B1831+1&gt;'Calculation Sheet Crop 1'!$K$7,B1831&lt;='Calculation Sheet Crop 1'!$L$7),"Crop Development Phase",IF(AND(B1831+1&gt;'Calculation Sheet Crop 1'!$K$8,B1831&lt;'Calculation Sheet Crop 1'!$L$8+1),"Mid Season",IF(AND(B1831+1&gt;'Calculation Sheet Crop 1'!$K$9,B1831-1&lt;'Calculation Sheet Crop 1'!$L$9),"Late Season Stage",""))))</f>
        <v/>
      </c>
      <c r="D1831">
        <f>IF(MONTH(B1831)=1,'General Calculation'!$E$22,IF(MONTH(B1831)=2,'General Calculation'!$F$22,IF(MONTH(B1831)=3,'General Calculation'!$G$22,IF(MONTH(B1831)=4,'General Calculation'!$H$22,IF(MONTH(B1831)=5,'General Calculation'!$I$22,IF(MONTH(B1831)=6,'General Calculation'!$J$22,IF(MONTH(B1831)=7,'General Calculation'!$K$22,IF(MONTH(B1831)=8,'General Calculation'!$L$22,IF(MONTH(B1831)=9,'General Calculation'!$M$22,IF(MONTH(B1831)=10,'General Calculation'!$N$22,IF(MONTH(B1831)=11,'General Calculation'!$O$22,IF(MONTH(B1831)=12,'General Calculation'!$P$22,""))))))))))))</f>
        <v>5.07</v>
      </c>
      <c r="E1831" t="str">
        <f>IF(C1831="Initial Stage",'Calculation Sheet Crop 1'!$M$6,IF(C1831="Crop Development Phase",'Calculation Sheet Crop 1'!$M$7,IF(C1831="Mid Season",'Calculation Sheet Crop 1'!$M$8,IF(C1831="Late Season Stage",'Calculation Sheet Crop 1'!$M$9,""))))</f>
        <v/>
      </c>
      <c r="F1831">
        <f t="shared" si="365"/>
        <v>0</v>
      </c>
      <c r="P1831">
        <f t="shared" si="366"/>
        <v>0</v>
      </c>
      <c r="Q1831">
        <f t="shared" si="367"/>
        <v>0</v>
      </c>
      <c r="R1831">
        <f t="shared" si="368"/>
        <v>0</v>
      </c>
      <c r="S1831">
        <f t="shared" si="369"/>
        <v>0</v>
      </c>
      <c r="T1831">
        <f t="shared" si="370"/>
        <v>0</v>
      </c>
      <c r="U1831">
        <f t="shared" si="371"/>
        <v>0</v>
      </c>
      <c r="V1831">
        <f t="shared" si="372"/>
        <v>0</v>
      </c>
      <c r="W1831">
        <f t="shared" si="373"/>
        <v>0</v>
      </c>
      <c r="X1831">
        <f t="shared" si="374"/>
        <v>0</v>
      </c>
      <c r="Y1831">
        <f t="shared" si="375"/>
        <v>0</v>
      </c>
      <c r="Z1831">
        <f t="shared" si="376"/>
        <v>0</v>
      </c>
      <c r="AA1831">
        <f t="shared" si="377"/>
        <v>0</v>
      </c>
    </row>
    <row r="1832" spans="2:27">
      <c r="B1832" s="3">
        <v>44561</v>
      </c>
      <c r="C1832" t="str">
        <f>IF(AND(B1832&gt;='Calculation Sheet Crop 1'!$K$6,B1832&lt;='Calculation Sheet Crop 1'!$L$6),"Initial Stage",IF(AND(B1832+1&gt;'Calculation Sheet Crop 1'!$K$7,B1832&lt;='Calculation Sheet Crop 1'!$L$7),"Crop Development Phase",IF(AND(B1832+1&gt;'Calculation Sheet Crop 1'!$K$8,B1832&lt;'Calculation Sheet Crop 1'!$L$8+1),"Mid Season",IF(AND(B1832+1&gt;'Calculation Sheet Crop 1'!$K$9,B1832-1&lt;'Calculation Sheet Crop 1'!$L$9),"Late Season Stage",""))))</f>
        <v/>
      </c>
      <c r="D1832">
        <f>IF(MONTH(B1832)=1,'General Calculation'!$E$22,IF(MONTH(B1832)=2,'General Calculation'!$F$22,IF(MONTH(B1832)=3,'General Calculation'!$G$22,IF(MONTH(B1832)=4,'General Calculation'!$H$22,IF(MONTH(B1832)=5,'General Calculation'!$I$22,IF(MONTH(B1832)=6,'General Calculation'!$J$22,IF(MONTH(B1832)=7,'General Calculation'!$K$22,IF(MONTH(B1832)=8,'General Calculation'!$L$22,IF(MONTH(B1832)=9,'General Calculation'!$M$22,IF(MONTH(B1832)=10,'General Calculation'!$N$22,IF(MONTH(B1832)=11,'General Calculation'!$O$22,IF(MONTH(B1832)=12,'General Calculation'!$P$22,""))))))))))))</f>
        <v>5.07</v>
      </c>
      <c r="E1832" t="str">
        <f>IF(C1832="Initial Stage",'Calculation Sheet Crop 1'!$M$6,IF(C1832="Crop Development Phase",'Calculation Sheet Crop 1'!$M$7,IF(C1832="Mid Season",'Calculation Sheet Crop 1'!$M$8,IF(C1832="Late Season Stage",'Calculation Sheet Crop 1'!$M$9,""))))</f>
        <v/>
      </c>
      <c r="F1832">
        <f t="shared" si="365"/>
        <v>0</v>
      </c>
      <c r="P1832">
        <f t="shared" si="366"/>
        <v>0</v>
      </c>
      <c r="Q1832">
        <f t="shared" si="367"/>
        <v>0</v>
      </c>
      <c r="R1832">
        <f t="shared" si="368"/>
        <v>0</v>
      </c>
      <c r="S1832">
        <f t="shared" si="369"/>
        <v>0</v>
      </c>
      <c r="T1832">
        <f t="shared" si="370"/>
        <v>0</v>
      </c>
      <c r="U1832">
        <f t="shared" si="371"/>
        <v>0</v>
      </c>
      <c r="V1832">
        <f t="shared" si="372"/>
        <v>0</v>
      </c>
      <c r="W1832">
        <f t="shared" si="373"/>
        <v>0</v>
      </c>
      <c r="X1832">
        <f t="shared" si="374"/>
        <v>0</v>
      </c>
      <c r="Y1832">
        <f t="shared" si="375"/>
        <v>0</v>
      </c>
      <c r="Z1832">
        <f t="shared" si="376"/>
        <v>0</v>
      </c>
      <c r="AA1832">
        <f t="shared" si="377"/>
        <v>0</v>
      </c>
    </row>
    <row r="1833" spans="2:27">
      <c r="B1833" s="3">
        <v>44562</v>
      </c>
      <c r="C1833" t="str">
        <f>IF(AND(B1833&gt;='Calculation Sheet Crop 1'!$K$6,B1833&lt;='Calculation Sheet Crop 1'!$L$6),"Initial Stage",IF(AND(B1833+1&gt;'Calculation Sheet Crop 1'!$K$7,B1833&lt;='Calculation Sheet Crop 1'!$L$7),"Crop Development Phase",IF(AND(B1833+1&gt;'Calculation Sheet Crop 1'!$K$8,B1833&lt;'Calculation Sheet Crop 1'!$L$8+1),"Mid Season",IF(AND(B1833+1&gt;'Calculation Sheet Crop 1'!$K$9,B1833-1&lt;'Calculation Sheet Crop 1'!$L$9),"Late Season Stage",""))))</f>
        <v/>
      </c>
      <c r="D1833">
        <f>IF(MONTH(B1833)=1,'General Calculation'!$E$22,IF(MONTH(B1833)=2,'General Calculation'!$F$22,IF(MONTH(B1833)=3,'General Calculation'!$G$22,IF(MONTH(B1833)=4,'General Calculation'!$H$22,IF(MONTH(B1833)=5,'General Calculation'!$I$22,IF(MONTH(B1833)=6,'General Calculation'!$J$22,IF(MONTH(B1833)=7,'General Calculation'!$K$22,IF(MONTH(B1833)=8,'General Calculation'!$L$22,IF(MONTH(B1833)=9,'General Calculation'!$M$22,IF(MONTH(B1833)=10,'General Calculation'!$N$22,IF(MONTH(B1833)=11,'General Calculation'!$O$22,IF(MONTH(B1833)=12,'General Calculation'!$P$22,""))))))))))))</f>
        <v>5.07</v>
      </c>
      <c r="E1833" t="str">
        <f>IF(C1833="Initial Stage",'Calculation Sheet Crop 1'!$M$6,IF(C1833="Crop Development Phase",'Calculation Sheet Crop 1'!$M$7,IF(C1833="Mid Season",'Calculation Sheet Crop 1'!$M$8,IF(C1833="Late Season Stage",'Calculation Sheet Crop 1'!$M$9,""))))</f>
        <v/>
      </c>
      <c r="F1833">
        <f t="shared" si="365"/>
        <v>0</v>
      </c>
      <c r="P1833">
        <f t="shared" si="366"/>
        <v>0</v>
      </c>
      <c r="Q1833">
        <f t="shared" si="367"/>
        <v>0</v>
      </c>
      <c r="R1833">
        <f t="shared" si="368"/>
        <v>0</v>
      </c>
      <c r="S1833">
        <f t="shared" si="369"/>
        <v>0</v>
      </c>
      <c r="T1833">
        <f t="shared" si="370"/>
        <v>0</v>
      </c>
      <c r="U1833">
        <f t="shared" si="371"/>
        <v>0</v>
      </c>
      <c r="V1833">
        <f t="shared" si="372"/>
        <v>0</v>
      </c>
      <c r="W1833">
        <f t="shared" si="373"/>
        <v>0</v>
      </c>
      <c r="X1833">
        <f t="shared" si="374"/>
        <v>0</v>
      </c>
      <c r="Y1833">
        <f t="shared" si="375"/>
        <v>0</v>
      </c>
      <c r="Z1833">
        <f t="shared" si="376"/>
        <v>0</v>
      </c>
      <c r="AA1833">
        <f t="shared" si="377"/>
        <v>0</v>
      </c>
    </row>
    <row r="1834" spans="2:27">
      <c r="B1834" s="3">
        <v>44563</v>
      </c>
      <c r="C1834" t="str">
        <f>IF(AND(B1834&gt;='Calculation Sheet Crop 1'!$K$6,B1834&lt;='Calculation Sheet Crop 1'!$L$6),"Initial Stage",IF(AND(B1834+1&gt;'Calculation Sheet Crop 1'!$K$7,B1834&lt;='Calculation Sheet Crop 1'!$L$7),"Crop Development Phase",IF(AND(B1834+1&gt;'Calculation Sheet Crop 1'!$K$8,B1834&lt;'Calculation Sheet Crop 1'!$L$8+1),"Mid Season",IF(AND(B1834+1&gt;'Calculation Sheet Crop 1'!$K$9,B1834-1&lt;'Calculation Sheet Crop 1'!$L$9),"Late Season Stage",""))))</f>
        <v/>
      </c>
      <c r="D1834">
        <f>IF(MONTH(B1834)=1,'General Calculation'!$E$22,IF(MONTH(B1834)=2,'General Calculation'!$F$22,IF(MONTH(B1834)=3,'General Calculation'!$G$22,IF(MONTH(B1834)=4,'General Calculation'!$H$22,IF(MONTH(B1834)=5,'General Calculation'!$I$22,IF(MONTH(B1834)=6,'General Calculation'!$J$22,IF(MONTH(B1834)=7,'General Calculation'!$K$22,IF(MONTH(B1834)=8,'General Calculation'!$L$22,IF(MONTH(B1834)=9,'General Calculation'!$M$22,IF(MONTH(B1834)=10,'General Calculation'!$N$22,IF(MONTH(B1834)=11,'General Calculation'!$O$22,IF(MONTH(B1834)=12,'General Calculation'!$P$22,""))))))))))))</f>
        <v>5.07</v>
      </c>
      <c r="E1834" t="str">
        <f>IF(C1834="Initial Stage",'Calculation Sheet Crop 1'!$M$6,IF(C1834="Crop Development Phase",'Calculation Sheet Crop 1'!$M$7,IF(C1834="Mid Season",'Calculation Sheet Crop 1'!$M$8,IF(C1834="Late Season Stage",'Calculation Sheet Crop 1'!$M$9,""))))</f>
        <v/>
      </c>
      <c r="F1834">
        <f t="shared" si="365"/>
        <v>0</v>
      </c>
      <c r="P1834">
        <f t="shared" si="366"/>
        <v>0</v>
      </c>
      <c r="Q1834">
        <f t="shared" si="367"/>
        <v>0</v>
      </c>
      <c r="R1834">
        <f t="shared" si="368"/>
        <v>0</v>
      </c>
      <c r="S1834">
        <f t="shared" si="369"/>
        <v>0</v>
      </c>
      <c r="T1834">
        <f t="shared" si="370"/>
        <v>0</v>
      </c>
      <c r="U1834">
        <f t="shared" si="371"/>
        <v>0</v>
      </c>
      <c r="V1834">
        <f t="shared" si="372"/>
        <v>0</v>
      </c>
      <c r="W1834">
        <f t="shared" si="373"/>
        <v>0</v>
      </c>
      <c r="X1834">
        <f t="shared" si="374"/>
        <v>0</v>
      </c>
      <c r="Y1834">
        <f t="shared" si="375"/>
        <v>0</v>
      </c>
      <c r="Z1834">
        <f t="shared" si="376"/>
        <v>0</v>
      </c>
      <c r="AA1834">
        <f t="shared" si="377"/>
        <v>0</v>
      </c>
    </row>
    <row r="1835" spans="2:27">
      <c r="B1835" s="3">
        <v>44564</v>
      </c>
      <c r="C1835" t="str">
        <f>IF(AND(B1835&gt;='Calculation Sheet Crop 1'!$K$6,B1835&lt;='Calculation Sheet Crop 1'!$L$6),"Initial Stage",IF(AND(B1835+1&gt;'Calculation Sheet Crop 1'!$K$7,B1835&lt;='Calculation Sheet Crop 1'!$L$7),"Crop Development Phase",IF(AND(B1835+1&gt;'Calculation Sheet Crop 1'!$K$8,B1835&lt;'Calculation Sheet Crop 1'!$L$8+1),"Mid Season",IF(AND(B1835+1&gt;'Calculation Sheet Crop 1'!$K$9,B1835-1&lt;'Calculation Sheet Crop 1'!$L$9),"Late Season Stage",""))))</f>
        <v/>
      </c>
      <c r="D1835">
        <f>IF(MONTH(B1835)=1,'General Calculation'!$E$22,IF(MONTH(B1835)=2,'General Calculation'!$F$22,IF(MONTH(B1835)=3,'General Calculation'!$G$22,IF(MONTH(B1835)=4,'General Calculation'!$H$22,IF(MONTH(B1835)=5,'General Calculation'!$I$22,IF(MONTH(B1835)=6,'General Calculation'!$J$22,IF(MONTH(B1835)=7,'General Calculation'!$K$22,IF(MONTH(B1835)=8,'General Calculation'!$L$22,IF(MONTH(B1835)=9,'General Calculation'!$M$22,IF(MONTH(B1835)=10,'General Calculation'!$N$22,IF(MONTH(B1835)=11,'General Calculation'!$O$22,IF(MONTH(B1835)=12,'General Calculation'!$P$22,""))))))))))))</f>
        <v>5.07</v>
      </c>
      <c r="E1835" t="str">
        <f>IF(C1835="Initial Stage",'Calculation Sheet Crop 1'!$M$6,IF(C1835="Crop Development Phase",'Calculation Sheet Crop 1'!$M$7,IF(C1835="Mid Season",'Calculation Sheet Crop 1'!$M$8,IF(C1835="Late Season Stage",'Calculation Sheet Crop 1'!$M$9,""))))</f>
        <v/>
      </c>
      <c r="F1835">
        <f t="shared" si="365"/>
        <v>0</v>
      </c>
      <c r="P1835">
        <f t="shared" si="366"/>
        <v>0</v>
      </c>
      <c r="Q1835">
        <f t="shared" si="367"/>
        <v>0</v>
      </c>
      <c r="R1835">
        <f t="shared" si="368"/>
        <v>0</v>
      </c>
      <c r="S1835">
        <f t="shared" si="369"/>
        <v>0</v>
      </c>
      <c r="T1835">
        <f t="shared" si="370"/>
        <v>0</v>
      </c>
      <c r="U1835">
        <f t="shared" si="371"/>
        <v>0</v>
      </c>
      <c r="V1835">
        <f t="shared" si="372"/>
        <v>0</v>
      </c>
      <c r="W1835">
        <f t="shared" si="373"/>
        <v>0</v>
      </c>
      <c r="X1835">
        <f t="shared" si="374"/>
        <v>0</v>
      </c>
      <c r="Y1835">
        <f t="shared" si="375"/>
        <v>0</v>
      </c>
      <c r="Z1835">
        <f t="shared" si="376"/>
        <v>0</v>
      </c>
      <c r="AA1835">
        <f t="shared" si="377"/>
        <v>0</v>
      </c>
    </row>
    <row r="1836" spans="2:27">
      <c r="B1836" s="3">
        <v>44565</v>
      </c>
      <c r="C1836" t="str">
        <f>IF(AND(B1836&gt;='Calculation Sheet Crop 1'!$K$6,B1836&lt;='Calculation Sheet Crop 1'!$L$6),"Initial Stage",IF(AND(B1836+1&gt;'Calculation Sheet Crop 1'!$K$7,B1836&lt;='Calculation Sheet Crop 1'!$L$7),"Crop Development Phase",IF(AND(B1836+1&gt;'Calculation Sheet Crop 1'!$K$8,B1836&lt;'Calculation Sheet Crop 1'!$L$8+1),"Mid Season",IF(AND(B1836+1&gt;'Calculation Sheet Crop 1'!$K$9,B1836-1&lt;'Calculation Sheet Crop 1'!$L$9),"Late Season Stage",""))))</f>
        <v/>
      </c>
      <c r="D1836">
        <f>IF(MONTH(B1836)=1,'General Calculation'!$E$22,IF(MONTH(B1836)=2,'General Calculation'!$F$22,IF(MONTH(B1836)=3,'General Calculation'!$G$22,IF(MONTH(B1836)=4,'General Calculation'!$H$22,IF(MONTH(B1836)=5,'General Calculation'!$I$22,IF(MONTH(B1836)=6,'General Calculation'!$J$22,IF(MONTH(B1836)=7,'General Calculation'!$K$22,IF(MONTH(B1836)=8,'General Calculation'!$L$22,IF(MONTH(B1836)=9,'General Calculation'!$M$22,IF(MONTH(B1836)=10,'General Calculation'!$N$22,IF(MONTH(B1836)=11,'General Calculation'!$O$22,IF(MONTH(B1836)=12,'General Calculation'!$P$22,""))))))))))))</f>
        <v>5.07</v>
      </c>
      <c r="E1836" t="str">
        <f>IF(C1836="Initial Stage",'Calculation Sheet Crop 1'!$M$6,IF(C1836="Crop Development Phase",'Calculation Sheet Crop 1'!$M$7,IF(C1836="Mid Season",'Calculation Sheet Crop 1'!$M$8,IF(C1836="Late Season Stage",'Calculation Sheet Crop 1'!$M$9,""))))</f>
        <v/>
      </c>
      <c r="F1836">
        <f t="shared" si="365"/>
        <v>0</v>
      </c>
      <c r="P1836">
        <f t="shared" si="366"/>
        <v>0</v>
      </c>
      <c r="Q1836">
        <f t="shared" si="367"/>
        <v>0</v>
      </c>
      <c r="R1836">
        <f t="shared" si="368"/>
        <v>0</v>
      </c>
      <c r="S1836">
        <f t="shared" si="369"/>
        <v>0</v>
      </c>
      <c r="T1836">
        <f t="shared" si="370"/>
        <v>0</v>
      </c>
      <c r="U1836">
        <f t="shared" si="371"/>
        <v>0</v>
      </c>
      <c r="V1836">
        <f t="shared" si="372"/>
        <v>0</v>
      </c>
      <c r="W1836">
        <f t="shared" si="373"/>
        <v>0</v>
      </c>
      <c r="X1836">
        <f t="shared" si="374"/>
        <v>0</v>
      </c>
      <c r="Y1836">
        <f t="shared" si="375"/>
        <v>0</v>
      </c>
      <c r="Z1836">
        <f t="shared" si="376"/>
        <v>0</v>
      </c>
      <c r="AA1836">
        <f t="shared" si="377"/>
        <v>0</v>
      </c>
    </row>
    <row r="1837" spans="2:27">
      <c r="B1837" s="3">
        <v>44566</v>
      </c>
      <c r="C1837" t="str">
        <f>IF(AND(B1837&gt;='Calculation Sheet Crop 1'!$K$6,B1837&lt;='Calculation Sheet Crop 1'!$L$6),"Initial Stage",IF(AND(B1837+1&gt;'Calculation Sheet Crop 1'!$K$7,B1837&lt;='Calculation Sheet Crop 1'!$L$7),"Crop Development Phase",IF(AND(B1837+1&gt;'Calculation Sheet Crop 1'!$K$8,B1837&lt;'Calculation Sheet Crop 1'!$L$8+1),"Mid Season",IF(AND(B1837+1&gt;'Calculation Sheet Crop 1'!$K$9,B1837-1&lt;'Calculation Sheet Crop 1'!$L$9),"Late Season Stage",""))))</f>
        <v/>
      </c>
      <c r="D1837">
        <f>IF(MONTH(B1837)=1,'General Calculation'!$E$22,IF(MONTH(B1837)=2,'General Calculation'!$F$22,IF(MONTH(B1837)=3,'General Calculation'!$G$22,IF(MONTH(B1837)=4,'General Calculation'!$H$22,IF(MONTH(B1837)=5,'General Calculation'!$I$22,IF(MONTH(B1837)=6,'General Calculation'!$J$22,IF(MONTH(B1837)=7,'General Calculation'!$K$22,IF(MONTH(B1837)=8,'General Calculation'!$L$22,IF(MONTH(B1837)=9,'General Calculation'!$M$22,IF(MONTH(B1837)=10,'General Calculation'!$N$22,IF(MONTH(B1837)=11,'General Calculation'!$O$22,IF(MONTH(B1837)=12,'General Calculation'!$P$22,""))))))))))))</f>
        <v>5.07</v>
      </c>
      <c r="E1837" t="str">
        <f>IF(C1837="Initial Stage",'Calculation Sheet Crop 1'!$M$6,IF(C1837="Crop Development Phase",'Calculation Sheet Crop 1'!$M$7,IF(C1837="Mid Season",'Calculation Sheet Crop 1'!$M$8,IF(C1837="Late Season Stage",'Calculation Sheet Crop 1'!$M$9,""))))</f>
        <v/>
      </c>
      <c r="F1837">
        <f t="shared" si="365"/>
        <v>0</v>
      </c>
      <c r="P1837">
        <f t="shared" si="366"/>
        <v>0</v>
      </c>
      <c r="Q1837">
        <f t="shared" si="367"/>
        <v>0</v>
      </c>
      <c r="R1837">
        <f t="shared" si="368"/>
        <v>0</v>
      </c>
      <c r="S1837">
        <f t="shared" si="369"/>
        <v>0</v>
      </c>
      <c r="T1837">
        <f t="shared" si="370"/>
        <v>0</v>
      </c>
      <c r="U1837">
        <f t="shared" si="371"/>
        <v>0</v>
      </c>
      <c r="V1837">
        <f t="shared" si="372"/>
        <v>0</v>
      </c>
      <c r="W1837">
        <f t="shared" si="373"/>
        <v>0</v>
      </c>
      <c r="X1837">
        <f t="shared" si="374"/>
        <v>0</v>
      </c>
      <c r="Y1837">
        <f t="shared" si="375"/>
        <v>0</v>
      </c>
      <c r="Z1837">
        <f t="shared" si="376"/>
        <v>0</v>
      </c>
      <c r="AA1837">
        <f t="shared" si="377"/>
        <v>0</v>
      </c>
    </row>
    <row r="1838" spans="2:27">
      <c r="B1838" s="3">
        <v>44567</v>
      </c>
      <c r="C1838" t="str">
        <f>IF(AND(B1838&gt;='Calculation Sheet Crop 1'!$K$6,B1838&lt;='Calculation Sheet Crop 1'!$L$6),"Initial Stage",IF(AND(B1838+1&gt;'Calculation Sheet Crop 1'!$K$7,B1838&lt;='Calculation Sheet Crop 1'!$L$7),"Crop Development Phase",IF(AND(B1838+1&gt;'Calculation Sheet Crop 1'!$K$8,B1838&lt;'Calculation Sheet Crop 1'!$L$8+1),"Mid Season",IF(AND(B1838+1&gt;'Calculation Sheet Crop 1'!$K$9,B1838-1&lt;'Calculation Sheet Crop 1'!$L$9),"Late Season Stage",""))))</f>
        <v/>
      </c>
      <c r="D1838">
        <f>IF(MONTH(B1838)=1,'General Calculation'!$E$22,IF(MONTH(B1838)=2,'General Calculation'!$F$22,IF(MONTH(B1838)=3,'General Calculation'!$G$22,IF(MONTH(B1838)=4,'General Calculation'!$H$22,IF(MONTH(B1838)=5,'General Calculation'!$I$22,IF(MONTH(B1838)=6,'General Calculation'!$J$22,IF(MONTH(B1838)=7,'General Calculation'!$K$22,IF(MONTH(B1838)=8,'General Calculation'!$L$22,IF(MONTH(B1838)=9,'General Calculation'!$M$22,IF(MONTH(B1838)=10,'General Calculation'!$N$22,IF(MONTH(B1838)=11,'General Calculation'!$O$22,IF(MONTH(B1838)=12,'General Calculation'!$P$22,""))))))))))))</f>
        <v>5.07</v>
      </c>
      <c r="E1838" t="str">
        <f>IF(C1838="Initial Stage",'Calculation Sheet Crop 1'!$M$6,IF(C1838="Crop Development Phase",'Calculation Sheet Crop 1'!$M$7,IF(C1838="Mid Season",'Calculation Sheet Crop 1'!$M$8,IF(C1838="Late Season Stage",'Calculation Sheet Crop 1'!$M$9,""))))</f>
        <v/>
      </c>
      <c r="F1838">
        <f t="shared" si="365"/>
        <v>0</v>
      </c>
      <c r="P1838">
        <f t="shared" si="366"/>
        <v>0</v>
      </c>
      <c r="Q1838">
        <f t="shared" si="367"/>
        <v>0</v>
      </c>
      <c r="R1838">
        <f t="shared" si="368"/>
        <v>0</v>
      </c>
      <c r="S1838">
        <f t="shared" si="369"/>
        <v>0</v>
      </c>
      <c r="T1838">
        <f t="shared" si="370"/>
        <v>0</v>
      </c>
      <c r="U1838">
        <f t="shared" si="371"/>
        <v>0</v>
      </c>
      <c r="V1838">
        <f t="shared" si="372"/>
        <v>0</v>
      </c>
      <c r="W1838">
        <f t="shared" si="373"/>
        <v>0</v>
      </c>
      <c r="X1838">
        <f t="shared" si="374"/>
        <v>0</v>
      </c>
      <c r="Y1838">
        <f t="shared" si="375"/>
        <v>0</v>
      </c>
      <c r="Z1838">
        <f t="shared" si="376"/>
        <v>0</v>
      </c>
      <c r="AA1838">
        <f t="shared" si="377"/>
        <v>0</v>
      </c>
    </row>
    <row r="1839" spans="2:27">
      <c r="B1839" s="3">
        <v>44568</v>
      </c>
      <c r="C1839" t="str">
        <f>IF(AND(B1839&gt;='Calculation Sheet Crop 1'!$K$6,B1839&lt;='Calculation Sheet Crop 1'!$L$6),"Initial Stage",IF(AND(B1839+1&gt;'Calculation Sheet Crop 1'!$K$7,B1839&lt;='Calculation Sheet Crop 1'!$L$7),"Crop Development Phase",IF(AND(B1839+1&gt;'Calculation Sheet Crop 1'!$K$8,B1839&lt;'Calculation Sheet Crop 1'!$L$8+1),"Mid Season",IF(AND(B1839+1&gt;'Calculation Sheet Crop 1'!$K$9,B1839-1&lt;'Calculation Sheet Crop 1'!$L$9),"Late Season Stage",""))))</f>
        <v/>
      </c>
      <c r="D1839">
        <f>IF(MONTH(B1839)=1,'General Calculation'!$E$22,IF(MONTH(B1839)=2,'General Calculation'!$F$22,IF(MONTH(B1839)=3,'General Calculation'!$G$22,IF(MONTH(B1839)=4,'General Calculation'!$H$22,IF(MONTH(B1839)=5,'General Calculation'!$I$22,IF(MONTH(B1839)=6,'General Calculation'!$J$22,IF(MONTH(B1839)=7,'General Calculation'!$K$22,IF(MONTH(B1839)=8,'General Calculation'!$L$22,IF(MONTH(B1839)=9,'General Calculation'!$M$22,IF(MONTH(B1839)=10,'General Calculation'!$N$22,IF(MONTH(B1839)=11,'General Calculation'!$O$22,IF(MONTH(B1839)=12,'General Calculation'!$P$22,""))))))))))))</f>
        <v>5.07</v>
      </c>
      <c r="E1839" t="str">
        <f>IF(C1839="Initial Stage",'Calculation Sheet Crop 1'!$M$6,IF(C1839="Crop Development Phase",'Calculation Sheet Crop 1'!$M$7,IF(C1839="Mid Season",'Calculation Sheet Crop 1'!$M$8,IF(C1839="Late Season Stage",'Calculation Sheet Crop 1'!$M$9,""))))</f>
        <v/>
      </c>
      <c r="F1839">
        <f t="shared" si="365"/>
        <v>0</v>
      </c>
      <c r="P1839">
        <f t="shared" si="366"/>
        <v>0</v>
      </c>
      <c r="Q1839">
        <f t="shared" si="367"/>
        <v>0</v>
      </c>
      <c r="R1839">
        <f t="shared" si="368"/>
        <v>0</v>
      </c>
      <c r="S1839">
        <f t="shared" si="369"/>
        <v>0</v>
      </c>
      <c r="T1839">
        <f t="shared" si="370"/>
        <v>0</v>
      </c>
      <c r="U1839">
        <f t="shared" si="371"/>
        <v>0</v>
      </c>
      <c r="V1839">
        <f t="shared" si="372"/>
        <v>0</v>
      </c>
      <c r="W1839">
        <f t="shared" si="373"/>
        <v>0</v>
      </c>
      <c r="X1839">
        <f t="shared" si="374"/>
        <v>0</v>
      </c>
      <c r="Y1839">
        <f t="shared" si="375"/>
        <v>0</v>
      </c>
      <c r="Z1839">
        <f t="shared" si="376"/>
        <v>0</v>
      </c>
      <c r="AA1839">
        <f t="shared" si="377"/>
        <v>0</v>
      </c>
    </row>
    <row r="1840" spans="2:27">
      <c r="B1840" s="3">
        <v>44569</v>
      </c>
      <c r="C1840" t="str">
        <f>IF(AND(B1840&gt;='Calculation Sheet Crop 1'!$K$6,B1840&lt;='Calculation Sheet Crop 1'!$L$6),"Initial Stage",IF(AND(B1840+1&gt;'Calculation Sheet Crop 1'!$K$7,B1840&lt;='Calculation Sheet Crop 1'!$L$7),"Crop Development Phase",IF(AND(B1840+1&gt;'Calculation Sheet Crop 1'!$K$8,B1840&lt;'Calculation Sheet Crop 1'!$L$8+1),"Mid Season",IF(AND(B1840+1&gt;'Calculation Sheet Crop 1'!$K$9,B1840-1&lt;'Calculation Sheet Crop 1'!$L$9),"Late Season Stage",""))))</f>
        <v/>
      </c>
      <c r="D1840">
        <f>IF(MONTH(B1840)=1,'General Calculation'!$E$22,IF(MONTH(B1840)=2,'General Calculation'!$F$22,IF(MONTH(B1840)=3,'General Calculation'!$G$22,IF(MONTH(B1840)=4,'General Calculation'!$H$22,IF(MONTH(B1840)=5,'General Calculation'!$I$22,IF(MONTH(B1840)=6,'General Calculation'!$J$22,IF(MONTH(B1840)=7,'General Calculation'!$K$22,IF(MONTH(B1840)=8,'General Calculation'!$L$22,IF(MONTH(B1840)=9,'General Calculation'!$M$22,IF(MONTH(B1840)=10,'General Calculation'!$N$22,IF(MONTH(B1840)=11,'General Calculation'!$O$22,IF(MONTH(B1840)=12,'General Calculation'!$P$22,""))))))))))))</f>
        <v>5.07</v>
      </c>
      <c r="E1840" t="str">
        <f>IF(C1840="Initial Stage",'Calculation Sheet Crop 1'!$M$6,IF(C1840="Crop Development Phase",'Calculation Sheet Crop 1'!$M$7,IF(C1840="Mid Season",'Calculation Sheet Crop 1'!$M$8,IF(C1840="Late Season Stage",'Calculation Sheet Crop 1'!$M$9,""))))</f>
        <v/>
      </c>
      <c r="F1840">
        <f t="shared" si="365"/>
        <v>0</v>
      </c>
      <c r="P1840">
        <f t="shared" si="366"/>
        <v>0</v>
      </c>
      <c r="Q1840">
        <f t="shared" si="367"/>
        <v>0</v>
      </c>
      <c r="R1840">
        <f t="shared" si="368"/>
        <v>0</v>
      </c>
      <c r="S1840">
        <f t="shared" si="369"/>
        <v>0</v>
      </c>
      <c r="T1840">
        <f t="shared" si="370"/>
        <v>0</v>
      </c>
      <c r="U1840">
        <f t="shared" si="371"/>
        <v>0</v>
      </c>
      <c r="V1840">
        <f t="shared" si="372"/>
        <v>0</v>
      </c>
      <c r="W1840">
        <f t="shared" si="373"/>
        <v>0</v>
      </c>
      <c r="X1840">
        <f t="shared" si="374"/>
        <v>0</v>
      </c>
      <c r="Y1840">
        <f t="shared" si="375"/>
        <v>0</v>
      </c>
      <c r="Z1840">
        <f t="shared" si="376"/>
        <v>0</v>
      </c>
      <c r="AA1840">
        <f t="shared" si="377"/>
        <v>0</v>
      </c>
    </row>
    <row r="1841" spans="2:27">
      <c r="B1841" s="3">
        <v>44570</v>
      </c>
      <c r="C1841" t="str">
        <f>IF(AND(B1841&gt;='Calculation Sheet Crop 1'!$K$6,B1841&lt;='Calculation Sheet Crop 1'!$L$6),"Initial Stage",IF(AND(B1841+1&gt;'Calculation Sheet Crop 1'!$K$7,B1841&lt;='Calculation Sheet Crop 1'!$L$7),"Crop Development Phase",IF(AND(B1841+1&gt;'Calculation Sheet Crop 1'!$K$8,B1841&lt;'Calculation Sheet Crop 1'!$L$8+1),"Mid Season",IF(AND(B1841+1&gt;'Calculation Sheet Crop 1'!$K$9,B1841-1&lt;'Calculation Sheet Crop 1'!$L$9),"Late Season Stage",""))))</f>
        <v/>
      </c>
      <c r="D1841">
        <f>IF(MONTH(B1841)=1,'General Calculation'!$E$22,IF(MONTH(B1841)=2,'General Calculation'!$F$22,IF(MONTH(B1841)=3,'General Calculation'!$G$22,IF(MONTH(B1841)=4,'General Calculation'!$H$22,IF(MONTH(B1841)=5,'General Calculation'!$I$22,IF(MONTH(B1841)=6,'General Calculation'!$J$22,IF(MONTH(B1841)=7,'General Calculation'!$K$22,IF(MONTH(B1841)=8,'General Calculation'!$L$22,IF(MONTH(B1841)=9,'General Calculation'!$M$22,IF(MONTH(B1841)=10,'General Calculation'!$N$22,IF(MONTH(B1841)=11,'General Calculation'!$O$22,IF(MONTH(B1841)=12,'General Calculation'!$P$22,""))))))))))))</f>
        <v>5.07</v>
      </c>
      <c r="E1841" t="str">
        <f>IF(C1841="Initial Stage",'Calculation Sheet Crop 1'!$M$6,IF(C1841="Crop Development Phase",'Calculation Sheet Crop 1'!$M$7,IF(C1841="Mid Season",'Calculation Sheet Crop 1'!$M$8,IF(C1841="Late Season Stage",'Calculation Sheet Crop 1'!$M$9,""))))</f>
        <v/>
      </c>
      <c r="F1841">
        <f t="shared" si="365"/>
        <v>0</v>
      </c>
      <c r="P1841">
        <f t="shared" si="366"/>
        <v>0</v>
      </c>
      <c r="Q1841">
        <f t="shared" si="367"/>
        <v>0</v>
      </c>
      <c r="R1841">
        <f t="shared" si="368"/>
        <v>0</v>
      </c>
      <c r="S1841">
        <f t="shared" si="369"/>
        <v>0</v>
      </c>
      <c r="T1841">
        <f t="shared" si="370"/>
        <v>0</v>
      </c>
      <c r="U1841">
        <f t="shared" si="371"/>
        <v>0</v>
      </c>
      <c r="V1841">
        <f t="shared" si="372"/>
        <v>0</v>
      </c>
      <c r="W1841">
        <f t="shared" si="373"/>
        <v>0</v>
      </c>
      <c r="X1841">
        <f t="shared" si="374"/>
        <v>0</v>
      </c>
      <c r="Y1841">
        <f t="shared" si="375"/>
        <v>0</v>
      </c>
      <c r="Z1841">
        <f t="shared" si="376"/>
        <v>0</v>
      </c>
      <c r="AA1841">
        <f t="shared" si="377"/>
        <v>0</v>
      </c>
    </row>
    <row r="1842" spans="2:27">
      <c r="B1842" s="3">
        <v>44571</v>
      </c>
      <c r="C1842" t="str">
        <f>IF(AND(B1842&gt;='Calculation Sheet Crop 1'!$K$6,B1842&lt;='Calculation Sheet Crop 1'!$L$6),"Initial Stage",IF(AND(B1842+1&gt;'Calculation Sheet Crop 1'!$K$7,B1842&lt;='Calculation Sheet Crop 1'!$L$7),"Crop Development Phase",IF(AND(B1842+1&gt;'Calculation Sheet Crop 1'!$K$8,B1842&lt;'Calculation Sheet Crop 1'!$L$8+1),"Mid Season",IF(AND(B1842+1&gt;'Calculation Sheet Crop 1'!$K$9,B1842-1&lt;'Calculation Sheet Crop 1'!$L$9),"Late Season Stage",""))))</f>
        <v/>
      </c>
      <c r="D1842">
        <f>IF(MONTH(B1842)=1,'General Calculation'!$E$22,IF(MONTH(B1842)=2,'General Calculation'!$F$22,IF(MONTH(B1842)=3,'General Calculation'!$G$22,IF(MONTH(B1842)=4,'General Calculation'!$H$22,IF(MONTH(B1842)=5,'General Calculation'!$I$22,IF(MONTH(B1842)=6,'General Calculation'!$J$22,IF(MONTH(B1842)=7,'General Calculation'!$K$22,IF(MONTH(B1842)=8,'General Calculation'!$L$22,IF(MONTH(B1842)=9,'General Calculation'!$M$22,IF(MONTH(B1842)=10,'General Calculation'!$N$22,IF(MONTH(B1842)=11,'General Calculation'!$O$22,IF(MONTH(B1842)=12,'General Calculation'!$P$22,""))))))))))))</f>
        <v>5.07</v>
      </c>
      <c r="E1842" t="str">
        <f>IF(C1842="Initial Stage",'Calculation Sheet Crop 1'!$M$6,IF(C1842="Crop Development Phase",'Calculation Sheet Crop 1'!$M$7,IF(C1842="Mid Season",'Calculation Sheet Crop 1'!$M$8,IF(C1842="Late Season Stage",'Calculation Sheet Crop 1'!$M$9,""))))</f>
        <v/>
      </c>
      <c r="F1842">
        <f t="shared" si="365"/>
        <v>0</v>
      </c>
      <c r="P1842">
        <f t="shared" si="366"/>
        <v>0</v>
      </c>
      <c r="Q1842">
        <f t="shared" si="367"/>
        <v>0</v>
      </c>
      <c r="R1842">
        <f t="shared" si="368"/>
        <v>0</v>
      </c>
      <c r="S1842">
        <f t="shared" si="369"/>
        <v>0</v>
      </c>
      <c r="T1842">
        <f t="shared" si="370"/>
        <v>0</v>
      </c>
      <c r="U1842">
        <f t="shared" si="371"/>
        <v>0</v>
      </c>
      <c r="V1842">
        <f t="shared" si="372"/>
        <v>0</v>
      </c>
      <c r="W1842">
        <f t="shared" si="373"/>
        <v>0</v>
      </c>
      <c r="X1842">
        <f t="shared" si="374"/>
        <v>0</v>
      </c>
      <c r="Y1842">
        <f t="shared" si="375"/>
        <v>0</v>
      </c>
      <c r="Z1842">
        <f t="shared" si="376"/>
        <v>0</v>
      </c>
      <c r="AA1842">
        <f t="shared" si="377"/>
        <v>0</v>
      </c>
    </row>
    <row r="1843" spans="2:27">
      <c r="B1843" s="3">
        <v>44572</v>
      </c>
      <c r="C1843" t="str">
        <f>IF(AND(B1843&gt;='Calculation Sheet Crop 1'!$K$6,B1843&lt;='Calculation Sheet Crop 1'!$L$6),"Initial Stage",IF(AND(B1843+1&gt;'Calculation Sheet Crop 1'!$K$7,B1843&lt;='Calculation Sheet Crop 1'!$L$7),"Crop Development Phase",IF(AND(B1843+1&gt;'Calculation Sheet Crop 1'!$K$8,B1843&lt;'Calculation Sheet Crop 1'!$L$8+1),"Mid Season",IF(AND(B1843+1&gt;'Calculation Sheet Crop 1'!$K$9,B1843-1&lt;'Calculation Sheet Crop 1'!$L$9),"Late Season Stage",""))))</f>
        <v/>
      </c>
      <c r="D1843">
        <f>IF(MONTH(B1843)=1,'General Calculation'!$E$22,IF(MONTH(B1843)=2,'General Calculation'!$F$22,IF(MONTH(B1843)=3,'General Calculation'!$G$22,IF(MONTH(B1843)=4,'General Calculation'!$H$22,IF(MONTH(B1843)=5,'General Calculation'!$I$22,IF(MONTH(B1843)=6,'General Calculation'!$J$22,IF(MONTH(B1843)=7,'General Calculation'!$K$22,IF(MONTH(B1843)=8,'General Calculation'!$L$22,IF(MONTH(B1843)=9,'General Calculation'!$M$22,IF(MONTH(B1843)=10,'General Calculation'!$N$22,IF(MONTH(B1843)=11,'General Calculation'!$O$22,IF(MONTH(B1843)=12,'General Calculation'!$P$22,""))))))))))))</f>
        <v>5.07</v>
      </c>
      <c r="E1843" t="str">
        <f>IF(C1843="Initial Stage",'Calculation Sheet Crop 1'!$M$6,IF(C1843="Crop Development Phase",'Calculation Sheet Crop 1'!$M$7,IF(C1843="Mid Season",'Calculation Sheet Crop 1'!$M$8,IF(C1843="Late Season Stage",'Calculation Sheet Crop 1'!$M$9,""))))</f>
        <v/>
      </c>
      <c r="F1843">
        <f t="shared" si="365"/>
        <v>0</v>
      </c>
      <c r="P1843">
        <f t="shared" si="366"/>
        <v>0</v>
      </c>
      <c r="Q1843">
        <f t="shared" si="367"/>
        <v>0</v>
      </c>
      <c r="R1843">
        <f t="shared" si="368"/>
        <v>0</v>
      </c>
      <c r="S1843">
        <f t="shared" si="369"/>
        <v>0</v>
      </c>
      <c r="T1843">
        <f t="shared" si="370"/>
        <v>0</v>
      </c>
      <c r="U1843">
        <f t="shared" si="371"/>
        <v>0</v>
      </c>
      <c r="V1843">
        <f t="shared" si="372"/>
        <v>0</v>
      </c>
      <c r="W1843">
        <f t="shared" si="373"/>
        <v>0</v>
      </c>
      <c r="X1843">
        <f t="shared" si="374"/>
        <v>0</v>
      </c>
      <c r="Y1843">
        <f t="shared" si="375"/>
        <v>0</v>
      </c>
      <c r="Z1843">
        <f t="shared" si="376"/>
        <v>0</v>
      </c>
      <c r="AA1843">
        <f t="shared" si="377"/>
        <v>0</v>
      </c>
    </row>
    <row r="1844" spans="2:27">
      <c r="B1844" s="3">
        <v>44573</v>
      </c>
      <c r="C1844" t="str">
        <f>IF(AND(B1844&gt;='Calculation Sheet Crop 1'!$K$6,B1844&lt;='Calculation Sheet Crop 1'!$L$6),"Initial Stage",IF(AND(B1844+1&gt;'Calculation Sheet Crop 1'!$K$7,B1844&lt;='Calculation Sheet Crop 1'!$L$7),"Crop Development Phase",IF(AND(B1844+1&gt;'Calculation Sheet Crop 1'!$K$8,B1844&lt;'Calculation Sheet Crop 1'!$L$8+1),"Mid Season",IF(AND(B1844+1&gt;'Calculation Sheet Crop 1'!$K$9,B1844-1&lt;'Calculation Sheet Crop 1'!$L$9),"Late Season Stage",""))))</f>
        <v/>
      </c>
      <c r="D1844">
        <f>IF(MONTH(B1844)=1,'General Calculation'!$E$22,IF(MONTH(B1844)=2,'General Calculation'!$F$22,IF(MONTH(B1844)=3,'General Calculation'!$G$22,IF(MONTH(B1844)=4,'General Calculation'!$H$22,IF(MONTH(B1844)=5,'General Calculation'!$I$22,IF(MONTH(B1844)=6,'General Calculation'!$J$22,IF(MONTH(B1844)=7,'General Calculation'!$K$22,IF(MONTH(B1844)=8,'General Calculation'!$L$22,IF(MONTH(B1844)=9,'General Calculation'!$M$22,IF(MONTH(B1844)=10,'General Calculation'!$N$22,IF(MONTH(B1844)=11,'General Calculation'!$O$22,IF(MONTH(B1844)=12,'General Calculation'!$P$22,""))))))))))))</f>
        <v>5.07</v>
      </c>
      <c r="E1844" t="str">
        <f>IF(C1844="Initial Stage",'Calculation Sheet Crop 1'!$M$6,IF(C1844="Crop Development Phase",'Calculation Sheet Crop 1'!$M$7,IF(C1844="Mid Season",'Calculation Sheet Crop 1'!$M$8,IF(C1844="Late Season Stage",'Calculation Sheet Crop 1'!$M$9,""))))</f>
        <v/>
      </c>
      <c r="F1844">
        <f t="shared" si="365"/>
        <v>0</v>
      </c>
      <c r="P1844">
        <f t="shared" si="366"/>
        <v>0</v>
      </c>
      <c r="Q1844">
        <f t="shared" si="367"/>
        <v>0</v>
      </c>
      <c r="R1844">
        <f t="shared" si="368"/>
        <v>0</v>
      </c>
      <c r="S1844">
        <f t="shared" si="369"/>
        <v>0</v>
      </c>
      <c r="T1844">
        <f t="shared" si="370"/>
        <v>0</v>
      </c>
      <c r="U1844">
        <f t="shared" si="371"/>
        <v>0</v>
      </c>
      <c r="V1844">
        <f t="shared" si="372"/>
        <v>0</v>
      </c>
      <c r="W1844">
        <f t="shared" si="373"/>
        <v>0</v>
      </c>
      <c r="X1844">
        <f t="shared" si="374"/>
        <v>0</v>
      </c>
      <c r="Y1844">
        <f t="shared" si="375"/>
        <v>0</v>
      </c>
      <c r="Z1844">
        <f t="shared" si="376"/>
        <v>0</v>
      </c>
      <c r="AA1844">
        <f t="shared" si="377"/>
        <v>0</v>
      </c>
    </row>
    <row r="1845" spans="2:27">
      <c r="B1845" s="3">
        <v>44574</v>
      </c>
      <c r="C1845" t="str">
        <f>IF(AND(B1845&gt;='Calculation Sheet Crop 1'!$K$6,B1845&lt;='Calculation Sheet Crop 1'!$L$6),"Initial Stage",IF(AND(B1845+1&gt;'Calculation Sheet Crop 1'!$K$7,B1845&lt;='Calculation Sheet Crop 1'!$L$7),"Crop Development Phase",IF(AND(B1845+1&gt;'Calculation Sheet Crop 1'!$K$8,B1845&lt;'Calculation Sheet Crop 1'!$L$8+1),"Mid Season",IF(AND(B1845+1&gt;'Calculation Sheet Crop 1'!$K$9,B1845-1&lt;'Calculation Sheet Crop 1'!$L$9),"Late Season Stage",""))))</f>
        <v/>
      </c>
      <c r="D1845">
        <f>IF(MONTH(B1845)=1,'General Calculation'!$E$22,IF(MONTH(B1845)=2,'General Calculation'!$F$22,IF(MONTH(B1845)=3,'General Calculation'!$G$22,IF(MONTH(B1845)=4,'General Calculation'!$H$22,IF(MONTH(B1845)=5,'General Calculation'!$I$22,IF(MONTH(B1845)=6,'General Calculation'!$J$22,IF(MONTH(B1845)=7,'General Calculation'!$K$22,IF(MONTH(B1845)=8,'General Calculation'!$L$22,IF(MONTH(B1845)=9,'General Calculation'!$M$22,IF(MONTH(B1845)=10,'General Calculation'!$N$22,IF(MONTH(B1845)=11,'General Calculation'!$O$22,IF(MONTH(B1845)=12,'General Calculation'!$P$22,""))))))))))))</f>
        <v>5.07</v>
      </c>
      <c r="E1845" t="str">
        <f>IF(C1845="Initial Stage",'Calculation Sheet Crop 1'!$M$6,IF(C1845="Crop Development Phase",'Calculation Sheet Crop 1'!$M$7,IF(C1845="Mid Season",'Calculation Sheet Crop 1'!$M$8,IF(C1845="Late Season Stage",'Calculation Sheet Crop 1'!$M$9,""))))</f>
        <v/>
      </c>
      <c r="F1845">
        <f t="shared" si="365"/>
        <v>0</v>
      </c>
      <c r="P1845">
        <f t="shared" si="366"/>
        <v>0</v>
      </c>
      <c r="Q1845">
        <f t="shared" si="367"/>
        <v>0</v>
      </c>
      <c r="R1845">
        <f t="shared" si="368"/>
        <v>0</v>
      </c>
      <c r="S1845">
        <f t="shared" si="369"/>
        <v>0</v>
      </c>
      <c r="T1845">
        <f t="shared" si="370"/>
        <v>0</v>
      </c>
      <c r="U1845">
        <f t="shared" si="371"/>
        <v>0</v>
      </c>
      <c r="V1845">
        <f t="shared" si="372"/>
        <v>0</v>
      </c>
      <c r="W1845">
        <f t="shared" si="373"/>
        <v>0</v>
      </c>
      <c r="X1845">
        <f t="shared" si="374"/>
        <v>0</v>
      </c>
      <c r="Y1845">
        <f t="shared" si="375"/>
        <v>0</v>
      </c>
      <c r="Z1845">
        <f t="shared" si="376"/>
        <v>0</v>
      </c>
      <c r="AA1845">
        <f t="shared" si="377"/>
        <v>0</v>
      </c>
    </row>
    <row r="1846" spans="2:27">
      <c r="B1846" s="3">
        <v>44575</v>
      </c>
      <c r="C1846" t="str">
        <f>IF(AND(B1846&gt;='Calculation Sheet Crop 1'!$K$6,B1846&lt;='Calculation Sheet Crop 1'!$L$6),"Initial Stage",IF(AND(B1846+1&gt;'Calculation Sheet Crop 1'!$K$7,B1846&lt;='Calculation Sheet Crop 1'!$L$7),"Crop Development Phase",IF(AND(B1846+1&gt;'Calculation Sheet Crop 1'!$K$8,B1846&lt;'Calculation Sheet Crop 1'!$L$8+1),"Mid Season",IF(AND(B1846+1&gt;'Calculation Sheet Crop 1'!$K$9,B1846-1&lt;'Calculation Sheet Crop 1'!$L$9),"Late Season Stage",""))))</f>
        <v/>
      </c>
      <c r="D1846">
        <f>IF(MONTH(B1846)=1,'General Calculation'!$E$22,IF(MONTH(B1846)=2,'General Calculation'!$F$22,IF(MONTH(B1846)=3,'General Calculation'!$G$22,IF(MONTH(B1846)=4,'General Calculation'!$H$22,IF(MONTH(B1846)=5,'General Calculation'!$I$22,IF(MONTH(B1846)=6,'General Calculation'!$J$22,IF(MONTH(B1846)=7,'General Calculation'!$K$22,IF(MONTH(B1846)=8,'General Calculation'!$L$22,IF(MONTH(B1846)=9,'General Calculation'!$M$22,IF(MONTH(B1846)=10,'General Calculation'!$N$22,IF(MONTH(B1846)=11,'General Calculation'!$O$22,IF(MONTH(B1846)=12,'General Calculation'!$P$22,""))))))))))))</f>
        <v>5.07</v>
      </c>
      <c r="E1846" t="str">
        <f>IF(C1846="Initial Stage",'Calculation Sheet Crop 1'!$M$6,IF(C1846="Crop Development Phase",'Calculation Sheet Crop 1'!$M$7,IF(C1846="Mid Season",'Calculation Sheet Crop 1'!$M$8,IF(C1846="Late Season Stage",'Calculation Sheet Crop 1'!$M$9,""))))</f>
        <v/>
      </c>
      <c r="F1846">
        <f t="shared" si="365"/>
        <v>0</v>
      </c>
      <c r="P1846">
        <f t="shared" si="366"/>
        <v>0</v>
      </c>
      <c r="Q1846">
        <f t="shared" si="367"/>
        <v>0</v>
      </c>
      <c r="R1846">
        <f t="shared" si="368"/>
        <v>0</v>
      </c>
      <c r="S1846">
        <f t="shared" si="369"/>
        <v>0</v>
      </c>
      <c r="T1846">
        <f t="shared" si="370"/>
        <v>0</v>
      </c>
      <c r="U1846">
        <f t="shared" si="371"/>
        <v>0</v>
      </c>
      <c r="V1846">
        <f t="shared" si="372"/>
        <v>0</v>
      </c>
      <c r="W1846">
        <f t="shared" si="373"/>
        <v>0</v>
      </c>
      <c r="X1846">
        <f t="shared" si="374"/>
        <v>0</v>
      </c>
      <c r="Y1846">
        <f t="shared" si="375"/>
        <v>0</v>
      </c>
      <c r="Z1846">
        <f t="shared" si="376"/>
        <v>0</v>
      </c>
      <c r="AA1846">
        <f t="shared" si="377"/>
        <v>0</v>
      </c>
    </row>
    <row r="1847" spans="2:27">
      <c r="B1847" s="3">
        <v>44576</v>
      </c>
      <c r="C1847" t="str">
        <f>IF(AND(B1847&gt;='Calculation Sheet Crop 1'!$K$6,B1847&lt;='Calculation Sheet Crop 1'!$L$6),"Initial Stage",IF(AND(B1847+1&gt;'Calculation Sheet Crop 1'!$K$7,B1847&lt;='Calculation Sheet Crop 1'!$L$7),"Crop Development Phase",IF(AND(B1847+1&gt;'Calculation Sheet Crop 1'!$K$8,B1847&lt;'Calculation Sheet Crop 1'!$L$8+1),"Mid Season",IF(AND(B1847+1&gt;'Calculation Sheet Crop 1'!$K$9,B1847-1&lt;'Calculation Sheet Crop 1'!$L$9),"Late Season Stage",""))))</f>
        <v/>
      </c>
      <c r="D1847">
        <f>IF(MONTH(B1847)=1,'General Calculation'!$E$22,IF(MONTH(B1847)=2,'General Calculation'!$F$22,IF(MONTH(B1847)=3,'General Calculation'!$G$22,IF(MONTH(B1847)=4,'General Calculation'!$H$22,IF(MONTH(B1847)=5,'General Calculation'!$I$22,IF(MONTH(B1847)=6,'General Calculation'!$J$22,IF(MONTH(B1847)=7,'General Calculation'!$K$22,IF(MONTH(B1847)=8,'General Calculation'!$L$22,IF(MONTH(B1847)=9,'General Calculation'!$M$22,IF(MONTH(B1847)=10,'General Calculation'!$N$22,IF(MONTH(B1847)=11,'General Calculation'!$O$22,IF(MONTH(B1847)=12,'General Calculation'!$P$22,""))))))))))))</f>
        <v>5.07</v>
      </c>
      <c r="E1847" t="str">
        <f>IF(C1847="Initial Stage",'Calculation Sheet Crop 1'!$M$6,IF(C1847="Crop Development Phase",'Calculation Sheet Crop 1'!$M$7,IF(C1847="Mid Season",'Calculation Sheet Crop 1'!$M$8,IF(C1847="Late Season Stage",'Calculation Sheet Crop 1'!$M$9,""))))</f>
        <v/>
      </c>
      <c r="F1847">
        <f t="shared" si="365"/>
        <v>0</v>
      </c>
      <c r="P1847">
        <f t="shared" si="366"/>
        <v>0</v>
      </c>
      <c r="Q1847">
        <f t="shared" si="367"/>
        <v>0</v>
      </c>
      <c r="R1847">
        <f t="shared" si="368"/>
        <v>0</v>
      </c>
      <c r="S1847">
        <f t="shared" si="369"/>
        <v>0</v>
      </c>
      <c r="T1847">
        <f t="shared" si="370"/>
        <v>0</v>
      </c>
      <c r="U1847">
        <f t="shared" si="371"/>
        <v>0</v>
      </c>
      <c r="V1847">
        <f t="shared" si="372"/>
        <v>0</v>
      </c>
      <c r="W1847">
        <f t="shared" si="373"/>
        <v>0</v>
      </c>
      <c r="X1847">
        <f t="shared" si="374"/>
        <v>0</v>
      </c>
      <c r="Y1847">
        <f t="shared" si="375"/>
        <v>0</v>
      </c>
      <c r="Z1847">
        <f t="shared" si="376"/>
        <v>0</v>
      </c>
      <c r="AA1847">
        <f t="shared" si="377"/>
        <v>0</v>
      </c>
    </row>
    <row r="1848" spans="2:27">
      <c r="B1848" s="3">
        <v>44577</v>
      </c>
      <c r="C1848" t="str">
        <f>IF(AND(B1848&gt;='Calculation Sheet Crop 1'!$K$6,B1848&lt;='Calculation Sheet Crop 1'!$L$6),"Initial Stage",IF(AND(B1848+1&gt;'Calculation Sheet Crop 1'!$K$7,B1848&lt;='Calculation Sheet Crop 1'!$L$7),"Crop Development Phase",IF(AND(B1848+1&gt;'Calculation Sheet Crop 1'!$K$8,B1848&lt;'Calculation Sheet Crop 1'!$L$8+1),"Mid Season",IF(AND(B1848+1&gt;'Calculation Sheet Crop 1'!$K$9,B1848-1&lt;'Calculation Sheet Crop 1'!$L$9),"Late Season Stage",""))))</f>
        <v/>
      </c>
      <c r="D1848">
        <f>IF(MONTH(B1848)=1,'General Calculation'!$E$22,IF(MONTH(B1848)=2,'General Calculation'!$F$22,IF(MONTH(B1848)=3,'General Calculation'!$G$22,IF(MONTH(B1848)=4,'General Calculation'!$H$22,IF(MONTH(B1848)=5,'General Calculation'!$I$22,IF(MONTH(B1848)=6,'General Calculation'!$J$22,IF(MONTH(B1848)=7,'General Calculation'!$K$22,IF(MONTH(B1848)=8,'General Calculation'!$L$22,IF(MONTH(B1848)=9,'General Calculation'!$M$22,IF(MONTH(B1848)=10,'General Calculation'!$N$22,IF(MONTH(B1848)=11,'General Calculation'!$O$22,IF(MONTH(B1848)=12,'General Calculation'!$P$22,""))))))))))))</f>
        <v>5.07</v>
      </c>
      <c r="E1848" t="str">
        <f>IF(C1848="Initial Stage",'Calculation Sheet Crop 1'!$M$6,IF(C1848="Crop Development Phase",'Calculation Sheet Crop 1'!$M$7,IF(C1848="Mid Season",'Calculation Sheet Crop 1'!$M$8,IF(C1848="Late Season Stage",'Calculation Sheet Crop 1'!$M$9,""))))</f>
        <v/>
      </c>
      <c r="F1848">
        <f t="shared" si="365"/>
        <v>0</v>
      </c>
      <c r="P1848">
        <f t="shared" si="366"/>
        <v>0</v>
      </c>
      <c r="Q1848">
        <f t="shared" si="367"/>
        <v>0</v>
      </c>
      <c r="R1848">
        <f t="shared" si="368"/>
        <v>0</v>
      </c>
      <c r="S1848">
        <f t="shared" si="369"/>
        <v>0</v>
      </c>
      <c r="T1848">
        <f t="shared" si="370"/>
        <v>0</v>
      </c>
      <c r="U1848">
        <f t="shared" si="371"/>
        <v>0</v>
      </c>
      <c r="V1848">
        <f t="shared" si="372"/>
        <v>0</v>
      </c>
      <c r="W1848">
        <f t="shared" si="373"/>
        <v>0</v>
      </c>
      <c r="X1848">
        <f t="shared" si="374"/>
        <v>0</v>
      </c>
      <c r="Y1848">
        <f t="shared" si="375"/>
        <v>0</v>
      </c>
      <c r="Z1848">
        <f t="shared" si="376"/>
        <v>0</v>
      </c>
      <c r="AA1848">
        <f t="shared" si="377"/>
        <v>0</v>
      </c>
    </row>
    <row r="1849" spans="2:27">
      <c r="B1849" s="3">
        <v>44578</v>
      </c>
      <c r="C1849" t="str">
        <f>IF(AND(B1849&gt;='Calculation Sheet Crop 1'!$K$6,B1849&lt;='Calculation Sheet Crop 1'!$L$6),"Initial Stage",IF(AND(B1849+1&gt;'Calculation Sheet Crop 1'!$K$7,B1849&lt;='Calculation Sheet Crop 1'!$L$7),"Crop Development Phase",IF(AND(B1849+1&gt;'Calculation Sheet Crop 1'!$K$8,B1849&lt;'Calculation Sheet Crop 1'!$L$8+1),"Mid Season",IF(AND(B1849+1&gt;'Calculation Sheet Crop 1'!$K$9,B1849-1&lt;'Calculation Sheet Crop 1'!$L$9),"Late Season Stage",""))))</f>
        <v/>
      </c>
      <c r="D1849">
        <f>IF(MONTH(B1849)=1,'General Calculation'!$E$22,IF(MONTH(B1849)=2,'General Calculation'!$F$22,IF(MONTH(B1849)=3,'General Calculation'!$G$22,IF(MONTH(B1849)=4,'General Calculation'!$H$22,IF(MONTH(B1849)=5,'General Calculation'!$I$22,IF(MONTH(B1849)=6,'General Calculation'!$J$22,IF(MONTH(B1849)=7,'General Calculation'!$K$22,IF(MONTH(B1849)=8,'General Calculation'!$L$22,IF(MONTH(B1849)=9,'General Calculation'!$M$22,IF(MONTH(B1849)=10,'General Calculation'!$N$22,IF(MONTH(B1849)=11,'General Calculation'!$O$22,IF(MONTH(B1849)=12,'General Calculation'!$P$22,""))))))))))))</f>
        <v>5.07</v>
      </c>
      <c r="E1849" t="str">
        <f>IF(C1849="Initial Stage",'Calculation Sheet Crop 1'!$M$6,IF(C1849="Crop Development Phase",'Calculation Sheet Crop 1'!$M$7,IF(C1849="Mid Season",'Calculation Sheet Crop 1'!$M$8,IF(C1849="Late Season Stage",'Calculation Sheet Crop 1'!$M$9,""))))</f>
        <v/>
      </c>
      <c r="F1849">
        <f t="shared" si="365"/>
        <v>0</v>
      </c>
      <c r="P1849">
        <f t="shared" si="366"/>
        <v>0</v>
      </c>
      <c r="Q1849">
        <f t="shared" si="367"/>
        <v>0</v>
      </c>
      <c r="R1849">
        <f t="shared" si="368"/>
        <v>0</v>
      </c>
      <c r="S1849">
        <f t="shared" si="369"/>
        <v>0</v>
      </c>
      <c r="T1849">
        <f t="shared" si="370"/>
        <v>0</v>
      </c>
      <c r="U1849">
        <f t="shared" si="371"/>
        <v>0</v>
      </c>
      <c r="V1849">
        <f t="shared" si="372"/>
        <v>0</v>
      </c>
      <c r="W1849">
        <f t="shared" si="373"/>
        <v>0</v>
      </c>
      <c r="X1849">
        <f t="shared" si="374"/>
        <v>0</v>
      </c>
      <c r="Y1849">
        <f t="shared" si="375"/>
        <v>0</v>
      </c>
      <c r="Z1849">
        <f t="shared" si="376"/>
        <v>0</v>
      </c>
      <c r="AA1849">
        <f t="shared" si="377"/>
        <v>0</v>
      </c>
    </row>
    <row r="1850" spans="2:27">
      <c r="B1850" s="3">
        <v>44579</v>
      </c>
      <c r="C1850" t="str">
        <f>IF(AND(B1850&gt;='Calculation Sheet Crop 1'!$K$6,B1850&lt;='Calculation Sheet Crop 1'!$L$6),"Initial Stage",IF(AND(B1850+1&gt;'Calculation Sheet Crop 1'!$K$7,B1850&lt;='Calculation Sheet Crop 1'!$L$7),"Crop Development Phase",IF(AND(B1850+1&gt;'Calculation Sheet Crop 1'!$K$8,B1850&lt;'Calculation Sheet Crop 1'!$L$8+1),"Mid Season",IF(AND(B1850+1&gt;'Calculation Sheet Crop 1'!$K$9,B1850-1&lt;'Calculation Sheet Crop 1'!$L$9),"Late Season Stage",""))))</f>
        <v/>
      </c>
      <c r="D1850">
        <f>IF(MONTH(B1850)=1,'General Calculation'!$E$22,IF(MONTH(B1850)=2,'General Calculation'!$F$22,IF(MONTH(B1850)=3,'General Calculation'!$G$22,IF(MONTH(B1850)=4,'General Calculation'!$H$22,IF(MONTH(B1850)=5,'General Calculation'!$I$22,IF(MONTH(B1850)=6,'General Calculation'!$J$22,IF(MONTH(B1850)=7,'General Calculation'!$K$22,IF(MONTH(B1850)=8,'General Calculation'!$L$22,IF(MONTH(B1850)=9,'General Calculation'!$M$22,IF(MONTH(B1850)=10,'General Calculation'!$N$22,IF(MONTH(B1850)=11,'General Calculation'!$O$22,IF(MONTH(B1850)=12,'General Calculation'!$P$22,""))))))))))))</f>
        <v>5.07</v>
      </c>
      <c r="E1850" t="str">
        <f>IF(C1850="Initial Stage",'Calculation Sheet Crop 1'!$M$6,IF(C1850="Crop Development Phase",'Calculation Sheet Crop 1'!$M$7,IF(C1850="Mid Season",'Calculation Sheet Crop 1'!$M$8,IF(C1850="Late Season Stage",'Calculation Sheet Crop 1'!$M$9,""))))</f>
        <v/>
      </c>
      <c r="F1850">
        <f t="shared" si="365"/>
        <v>0</v>
      </c>
      <c r="P1850">
        <f t="shared" si="366"/>
        <v>0</v>
      </c>
      <c r="Q1850">
        <f t="shared" si="367"/>
        <v>0</v>
      </c>
      <c r="R1850">
        <f t="shared" si="368"/>
        <v>0</v>
      </c>
      <c r="S1850">
        <f t="shared" si="369"/>
        <v>0</v>
      </c>
      <c r="T1850">
        <f t="shared" si="370"/>
        <v>0</v>
      </c>
      <c r="U1850">
        <f t="shared" si="371"/>
        <v>0</v>
      </c>
      <c r="V1850">
        <f t="shared" si="372"/>
        <v>0</v>
      </c>
      <c r="W1850">
        <f t="shared" si="373"/>
        <v>0</v>
      </c>
      <c r="X1850">
        <f t="shared" si="374"/>
        <v>0</v>
      </c>
      <c r="Y1850">
        <f t="shared" si="375"/>
        <v>0</v>
      </c>
      <c r="Z1850">
        <f t="shared" si="376"/>
        <v>0</v>
      </c>
      <c r="AA1850">
        <f t="shared" si="377"/>
        <v>0</v>
      </c>
    </row>
    <row r="1851" spans="2:27">
      <c r="B1851" s="3">
        <v>44580</v>
      </c>
      <c r="C1851" t="str">
        <f>IF(AND(B1851&gt;='Calculation Sheet Crop 1'!$K$6,B1851&lt;='Calculation Sheet Crop 1'!$L$6),"Initial Stage",IF(AND(B1851+1&gt;'Calculation Sheet Crop 1'!$K$7,B1851&lt;='Calculation Sheet Crop 1'!$L$7),"Crop Development Phase",IF(AND(B1851+1&gt;'Calculation Sheet Crop 1'!$K$8,B1851&lt;'Calculation Sheet Crop 1'!$L$8+1),"Mid Season",IF(AND(B1851+1&gt;'Calculation Sheet Crop 1'!$K$9,B1851-1&lt;'Calculation Sheet Crop 1'!$L$9),"Late Season Stage",""))))</f>
        <v/>
      </c>
      <c r="D1851">
        <f>IF(MONTH(B1851)=1,'General Calculation'!$E$22,IF(MONTH(B1851)=2,'General Calculation'!$F$22,IF(MONTH(B1851)=3,'General Calculation'!$G$22,IF(MONTH(B1851)=4,'General Calculation'!$H$22,IF(MONTH(B1851)=5,'General Calculation'!$I$22,IF(MONTH(B1851)=6,'General Calculation'!$J$22,IF(MONTH(B1851)=7,'General Calculation'!$K$22,IF(MONTH(B1851)=8,'General Calculation'!$L$22,IF(MONTH(B1851)=9,'General Calculation'!$M$22,IF(MONTH(B1851)=10,'General Calculation'!$N$22,IF(MONTH(B1851)=11,'General Calculation'!$O$22,IF(MONTH(B1851)=12,'General Calculation'!$P$22,""))))))))))))</f>
        <v>5.07</v>
      </c>
      <c r="E1851" t="str">
        <f>IF(C1851="Initial Stage",'Calculation Sheet Crop 1'!$M$6,IF(C1851="Crop Development Phase",'Calculation Sheet Crop 1'!$M$7,IF(C1851="Mid Season",'Calculation Sheet Crop 1'!$M$8,IF(C1851="Late Season Stage",'Calculation Sheet Crop 1'!$M$9,""))))</f>
        <v/>
      </c>
      <c r="F1851">
        <f t="shared" si="365"/>
        <v>0</v>
      </c>
      <c r="P1851">
        <f t="shared" si="366"/>
        <v>0</v>
      </c>
      <c r="Q1851">
        <f t="shared" si="367"/>
        <v>0</v>
      </c>
      <c r="R1851">
        <f t="shared" si="368"/>
        <v>0</v>
      </c>
      <c r="S1851">
        <f t="shared" si="369"/>
        <v>0</v>
      </c>
      <c r="T1851">
        <f t="shared" si="370"/>
        <v>0</v>
      </c>
      <c r="U1851">
        <f t="shared" si="371"/>
        <v>0</v>
      </c>
      <c r="V1851">
        <f t="shared" si="372"/>
        <v>0</v>
      </c>
      <c r="W1851">
        <f t="shared" si="373"/>
        <v>0</v>
      </c>
      <c r="X1851">
        <f t="shared" si="374"/>
        <v>0</v>
      </c>
      <c r="Y1851">
        <f t="shared" si="375"/>
        <v>0</v>
      </c>
      <c r="Z1851">
        <f t="shared" si="376"/>
        <v>0</v>
      </c>
      <c r="AA1851">
        <f t="shared" si="377"/>
        <v>0</v>
      </c>
    </row>
    <row r="1852" spans="2:27">
      <c r="B1852" s="3">
        <v>44581</v>
      </c>
      <c r="C1852" t="str">
        <f>IF(AND(B1852&gt;='Calculation Sheet Crop 1'!$K$6,B1852&lt;='Calculation Sheet Crop 1'!$L$6),"Initial Stage",IF(AND(B1852+1&gt;'Calculation Sheet Crop 1'!$K$7,B1852&lt;='Calculation Sheet Crop 1'!$L$7),"Crop Development Phase",IF(AND(B1852+1&gt;'Calculation Sheet Crop 1'!$K$8,B1852&lt;'Calculation Sheet Crop 1'!$L$8+1),"Mid Season",IF(AND(B1852+1&gt;'Calculation Sheet Crop 1'!$K$9,B1852-1&lt;'Calculation Sheet Crop 1'!$L$9),"Late Season Stage",""))))</f>
        <v/>
      </c>
      <c r="D1852">
        <f>IF(MONTH(B1852)=1,'General Calculation'!$E$22,IF(MONTH(B1852)=2,'General Calculation'!$F$22,IF(MONTH(B1852)=3,'General Calculation'!$G$22,IF(MONTH(B1852)=4,'General Calculation'!$H$22,IF(MONTH(B1852)=5,'General Calculation'!$I$22,IF(MONTH(B1852)=6,'General Calculation'!$J$22,IF(MONTH(B1852)=7,'General Calculation'!$K$22,IF(MONTH(B1852)=8,'General Calculation'!$L$22,IF(MONTH(B1852)=9,'General Calculation'!$M$22,IF(MONTH(B1852)=10,'General Calculation'!$N$22,IF(MONTH(B1852)=11,'General Calculation'!$O$22,IF(MONTH(B1852)=12,'General Calculation'!$P$22,""))))))))))))</f>
        <v>5.07</v>
      </c>
      <c r="E1852" t="str">
        <f>IF(C1852="Initial Stage",'Calculation Sheet Crop 1'!$M$6,IF(C1852="Crop Development Phase",'Calculation Sheet Crop 1'!$M$7,IF(C1852="Mid Season",'Calculation Sheet Crop 1'!$M$8,IF(C1852="Late Season Stage",'Calculation Sheet Crop 1'!$M$9,""))))</f>
        <v/>
      </c>
      <c r="F1852">
        <f t="shared" si="365"/>
        <v>0</v>
      </c>
      <c r="P1852">
        <f t="shared" si="366"/>
        <v>0</v>
      </c>
      <c r="Q1852">
        <f t="shared" si="367"/>
        <v>0</v>
      </c>
      <c r="R1852">
        <f t="shared" si="368"/>
        <v>0</v>
      </c>
      <c r="S1852">
        <f t="shared" si="369"/>
        <v>0</v>
      </c>
      <c r="T1852">
        <f t="shared" si="370"/>
        <v>0</v>
      </c>
      <c r="U1852">
        <f t="shared" si="371"/>
        <v>0</v>
      </c>
      <c r="V1852">
        <f t="shared" si="372"/>
        <v>0</v>
      </c>
      <c r="W1852">
        <f t="shared" si="373"/>
        <v>0</v>
      </c>
      <c r="X1852">
        <f t="shared" si="374"/>
        <v>0</v>
      </c>
      <c r="Y1852">
        <f t="shared" si="375"/>
        <v>0</v>
      </c>
      <c r="Z1852">
        <f t="shared" si="376"/>
        <v>0</v>
      </c>
      <c r="AA1852">
        <f t="shared" si="377"/>
        <v>0</v>
      </c>
    </row>
    <row r="1853" spans="2:27">
      <c r="B1853" s="3">
        <v>44582</v>
      </c>
      <c r="C1853" t="str">
        <f>IF(AND(B1853&gt;='Calculation Sheet Crop 1'!$K$6,B1853&lt;='Calculation Sheet Crop 1'!$L$6),"Initial Stage",IF(AND(B1853+1&gt;'Calculation Sheet Crop 1'!$K$7,B1853&lt;='Calculation Sheet Crop 1'!$L$7),"Crop Development Phase",IF(AND(B1853+1&gt;'Calculation Sheet Crop 1'!$K$8,B1853&lt;'Calculation Sheet Crop 1'!$L$8+1),"Mid Season",IF(AND(B1853+1&gt;'Calculation Sheet Crop 1'!$K$9,B1853-1&lt;'Calculation Sheet Crop 1'!$L$9),"Late Season Stage",""))))</f>
        <v/>
      </c>
      <c r="D1853">
        <f>IF(MONTH(B1853)=1,'General Calculation'!$E$22,IF(MONTH(B1853)=2,'General Calculation'!$F$22,IF(MONTH(B1853)=3,'General Calculation'!$G$22,IF(MONTH(B1853)=4,'General Calculation'!$H$22,IF(MONTH(B1853)=5,'General Calculation'!$I$22,IF(MONTH(B1853)=6,'General Calculation'!$J$22,IF(MONTH(B1853)=7,'General Calculation'!$K$22,IF(MONTH(B1853)=8,'General Calculation'!$L$22,IF(MONTH(B1853)=9,'General Calculation'!$M$22,IF(MONTH(B1853)=10,'General Calculation'!$N$22,IF(MONTH(B1853)=11,'General Calculation'!$O$22,IF(MONTH(B1853)=12,'General Calculation'!$P$22,""))))))))))))</f>
        <v>5.07</v>
      </c>
      <c r="E1853" t="str">
        <f>IF(C1853="Initial Stage",'Calculation Sheet Crop 1'!$M$6,IF(C1853="Crop Development Phase",'Calculation Sheet Crop 1'!$M$7,IF(C1853="Mid Season",'Calculation Sheet Crop 1'!$M$8,IF(C1853="Late Season Stage",'Calculation Sheet Crop 1'!$M$9,""))))</f>
        <v/>
      </c>
      <c r="F1853">
        <f t="shared" si="365"/>
        <v>0</v>
      </c>
      <c r="P1853">
        <f t="shared" si="366"/>
        <v>0</v>
      </c>
      <c r="Q1853">
        <f t="shared" si="367"/>
        <v>0</v>
      </c>
      <c r="R1853">
        <f t="shared" si="368"/>
        <v>0</v>
      </c>
      <c r="S1853">
        <f t="shared" si="369"/>
        <v>0</v>
      </c>
      <c r="T1853">
        <f t="shared" si="370"/>
        <v>0</v>
      </c>
      <c r="U1853">
        <f t="shared" si="371"/>
        <v>0</v>
      </c>
      <c r="V1853">
        <f t="shared" si="372"/>
        <v>0</v>
      </c>
      <c r="W1853">
        <f t="shared" si="373"/>
        <v>0</v>
      </c>
      <c r="X1853">
        <f t="shared" si="374"/>
        <v>0</v>
      </c>
      <c r="Y1853">
        <f t="shared" si="375"/>
        <v>0</v>
      </c>
      <c r="Z1853">
        <f t="shared" si="376"/>
        <v>0</v>
      </c>
      <c r="AA1853">
        <f t="shared" si="377"/>
        <v>0</v>
      </c>
    </row>
    <row r="1854" spans="2:27">
      <c r="B1854" s="3">
        <v>44583</v>
      </c>
      <c r="C1854" t="str">
        <f>IF(AND(B1854&gt;='Calculation Sheet Crop 1'!$K$6,B1854&lt;='Calculation Sheet Crop 1'!$L$6),"Initial Stage",IF(AND(B1854+1&gt;'Calculation Sheet Crop 1'!$K$7,B1854&lt;='Calculation Sheet Crop 1'!$L$7),"Crop Development Phase",IF(AND(B1854+1&gt;'Calculation Sheet Crop 1'!$K$8,B1854&lt;'Calculation Sheet Crop 1'!$L$8+1),"Mid Season",IF(AND(B1854+1&gt;'Calculation Sheet Crop 1'!$K$9,B1854-1&lt;'Calculation Sheet Crop 1'!$L$9),"Late Season Stage",""))))</f>
        <v/>
      </c>
      <c r="D1854">
        <f>IF(MONTH(B1854)=1,'General Calculation'!$E$22,IF(MONTH(B1854)=2,'General Calculation'!$F$22,IF(MONTH(B1854)=3,'General Calculation'!$G$22,IF(MONTH(B1854)=4,'General Calculation'!$H$22,IF(MONTH(B1854)=5,'General Calculation'!$I$22,IF(MONTH(B1854)=6,'General Calculation'!$J$22,IF(MONTH(B1854)=7,'General Calculation'!$K$22,IF(MONTH(B1854)=8,'General Calculation'!$L$22,IF(MONTH(B1854)=9,'General Calculation'!$M$22,IF(MONTH(B1854)=10,'General Calculation'!$N$22,IF(MONTH(B1854)=11,'General Calculation'!$O$22,IF(MONTH(B1854)=12,'General Calculation'!$P$22,""))))))))))))</f>
        <v>5.07</v>
      </c>
      <c r="E1854" t="str">
        <f>IF(C1854="Initial Stage",'Calculation Sheet Crop 1'!$M$6,IF(C1854="Crop Development Phase",'Calculation Sheet Crop 1'!$M$7,IF(C1854="Mid Season",'Calculation Sheet Crop 1'!$M$8,IF(C1854="Late Season Stage",'Calculation Sheet Crop 1'!$M$9,""))))</f>
        <v/>
      </c>
      <c r="F1854">
        <f t="shared" si="365"/>
        <v>0</v>
      </c>
      <c r="P1854">
        <f t="shared" si="366"/>
        <v>0</v>
      </c>
      <c r="Q1854">
        <f t="shared" si="367"/>
        <v>0</v>
      </c>
      <c r="R1854">
        <f t="shared" si="368"/>
        <v>0</v>
      </c>
      <c r="S1854">
        <f t="shared" si="369"/>
        <v>0</v>
      </c>
      <c r="T1854">
        <f t="shared" si="370"/>
        <v>0</v>
      </c>
      <c r="U1854">
        <f t="shared" si="371"/>
        <v>0</v>
      </c>
      <c r="V1854">
        <f t="shared" si="372"/>
        <v>0</v>
      </c>
      <c r="W1854">
        <f t="shared" si="373"/>
        <v>0</v>
      </c>
      <c r="X1854">
        <f t="shared" si="374"/>
        <v>0</v>
      </c>
      <c r="Y1854">
        <f t="shared" si="375"/>
        <v>0</v>
      </c>
      <c r="Z1854">
        <f t="shared" si="376"/>
        <v>0</v>
      </c>
      <c r="AA1854">
        <f t="shared" si="377"/>
        <v>0</v>
      </c>
    </row>
    <row r="1855" spans="2:27">
      <c r="B1855" s="3">
        <v>44584</v>
      </c>
      <c r="C1855" t="str">
        <f>IF(AND(B1855&gt;='Calculation Sheet Crop 1'!$K$6,B1855&lt;='Calculation Sheet Crop 1'!$L$6),"Initial Stage",IF(AND(B1855+1&gt;'Calculation Sheet Crop 1'!$K$7,B1855&lt;='Calculation Sheet Crop 1'!$L$7),"Crop Development Phase",IF(AND(B1855+1&gt;'Calculation Sheet Crop 1'!$K$8,B1855&lt;'Calculation Sheet Crop 1'!$L$8+1),"Mid Season",IF(AND(B1855+1&gt;'Calculation Sheet Crop 1'!$K$9,B1855-1&lt;'Calculation Sheet Crop 1'!$L$9),"Late Season Stage",""))))</f>
        <v/>
      </c>
      <c r="D1855">
        <f>IF(MONTH(B1855)=1,'General Calculation'!$E$22,IF(MONTH(B1855)=2,'General Calculation'!$F$22,IF(MONTH(B1855)=3,'General Calculation'!$G$22,IF(MONTH(B1855)=4,'General Calculation'!$H$22,IF(MONTH(B1855)=5,'General Calculation'!$I$22,IF(MONTH(B1855)=6,'General Calculation'!$J$22,IF(MONTH(B1855)=7,'General Calculation'!$K$22,IF(MONTH(B1855)=8,'General Calculation'!$L$22,IF(MONTH(B1855)=9,'General Calculation'!$M$22,IF(MONTH(B1855)=10,'General Calculation'!$N$22,IF(MONTH(B1855)=11,'General Calculation'!$O$22,IF(MONTH(B1855)=12,'General Calculation'!$P$22,""))))))))))))</f>
        <v>5.07</v>
      </c>
      <c r="E1855" t="str">
        <f>IF(C1855="Initial Stage",'Calculation Sheet Crop 1'!$M$6,IF(C1855="Crop Development Phase",'Calculation Sheet Crop 1'!$M$7,IF(C1855="Mid Season",'Calculation Sheet Crop 1'!$M$8,IF(C1855="Late Season Stage",'Calculation Sheet Crop 1'!$M$9,""))))</f>
        <v/>
      </c>
      <c r="F1855">
        <f t="shared" si="365"/>
        <v>0</v>
      </c>
      <c r="P1855">
        <f t="shared" si="366"/>
        <v>0</v>
      </c>
      <c r="Q1855">
        <f t="shared" si="367"/>
        <v>0</v>
      </c>
      <c r="R1855">
        <f t="shared" si="368"/>
        <v>0</v>
      </c>
      <c r="S1855">
        <f t="shared" si="369"/>
        <v>0</v>
      </c>
      <c r="T1855">
        <f t="shared" si="370"/>
        <v>0</v>
      </c>
      <c r="U1855">
        <f t="shared" si="371"/>
        <v>0</v>
      </c>
      <c r="V1855">
        <f t="shared" si="372"/>
        <v>0</v>
      </c>
      <c r="W1855">
        <f t="shared" si="373"/>
        <v>0</v>
      </c>
      <c r="X1855">
        <f t="shared" si="374"/>
        <v>0</v>
      </c>
      <c r="Y1855">
        <f t="shared" si="375"/>
        <v>0</v>
      </c>
      <c r="Z1855">
        <f t="shared" si="376"/>
        <v>0</v>
      </c>
      <c r="AA1855">
        <f t="shared" si="377"/>
        <v>0</v>
      </c>
    </row>
    <row r="1856" spans="2:27">
      <c r="B1856" s="3">
        <v>44585</v>
      </c>
      <c r="C1856" t="str">
        <f>IF(AND(B1856&gt;='Calculation Sheet Crop 1'!$K$6,B1856&lt;='Calculation Sheet Crop 1'!$L$6),"Initial Stage",IF(AND(B1856+1&gt;'Calculation Sheet Crop 1'!$K$7,B1856&lt;='Calculation Sheet Crop 1'!$L$7),"Crop Development Phase",IF(AND(B1856+1&gt;'Calculation Sheet Crop 1'!$K$8,B1856&lt;'Calculation Sheet Crop 1'!$L$8+1),"Mid Season",IF(AND(B1856+1&gt;'Calculation Sheet Crop 1'!$K$9,B1856-1&lt;'Calculation Sheet Crop 1'!$L$9),"Late Season Stage",""))))</f>
        <v/>
      </c>
      <c r="D1856">
        <f>IF(MONTH(B1856)=1,'General Calculation'!$E$22,IF(MONTH(B1856)=2,'General Calculation'!$F$22,IF(MONTH(B1856)=3,'General Calculation'!$G$22,IF(MONTH(B1856)=4,'General Calculation'!$H$22,IF(MONTH(B1856)=5,'General Calculation'!$I$22,IF(MONTH(B1856)=6,'General Calculation'!$J$22,IF(MONTH(B1856)=7,'General Calculation'!$K$22,IF(MONTH(B1856)=8,'General Calculation'!$L$22,IF(MONTH(B1856)=9,'General Calculation'!$M$22,IF(MONTH(B1856)=10,'General Calculation'!$N$22,IF(MONTH(B1856)=11,'General Calculation'!$O$22,IF(MONTH(B1856)=12,'General Calculation'!$P$22,""))))))))))))</f>
        <v>5.07</v>
      </c>
      <c r="E1856" t="str">
        <f>IF(C1856="Initial Stage",'Calculation Sheet Crop 1'!$M$6,IF(C1856="Crop Development Phase",'Calculation Sheet Crop 1'!$M$7,IF(C1856="Mid Season",'Calculation Sheet Crop 1'!$M$8,IF(C1856="Late Season Stage",'Calculation Sheet Crop 1'!$M$9,""))))</f>
        <v/>
      </c>
      <c r="F1856">
        <f t="shared" si="365"/>
        <v>0</v>
      </c>
      <c r="P1856">
        <f t="shared" si="366"/>
        <v>0</v>
      </c>
      <c r="Q1856">
        <f t="shared" si="367"/>
        <v>0</v>
      </c>
      <c r="R1856">
        <f t="shared" si="368"/>
        <v>0</v>
      </c>
      <c r="S1856">
        <f t="shared" si="369"/>
        <v>0</v>
      </c>
      <c r="T1856">
        <f t="shared" si="370"/>
        <v>0</v>
      </c>
      <c r="U1856">
        <f t="shared" si="371"/>
        <v>0</v>
      </c>
      <c r="V1856">
        <f t="shared" si="372"/>
        <v>0</v>
      </c>
      <c r="W1856">
        <f t="shared" si="373"/>
        <v>0</v>
      </c>
      <c r="X1856">
        <f t="shared" si="374"/>
        <v>0</v>
      </c>
      <c r="Y1856">
        <f t="shared" si="375"/>
        <v>0</v>
      </c>
      <c r="Z1856">
        <f t="shared" si="376"/>
        <v>0</v>
      </c>
      <c r="AA1856">
        <f t="shared" si="377"/>
        <v>0</v>
      </c>
    </row>
    <row r="1857" spans="2:27">
      <c r="B1857" s="3">
        <v>44586</v>
      </c>
      <c r="C1857" t="str">
        <f>IF(AND(B1857&gt;='Calculation Sheet Crop 1'!$K$6,B1857&lt;='Calculation Sheet Crop 1'!$L$6),"Initial Stage",IF(AND(B1857+1&gt;'Calculation Sheet Crop 1'!$K$7,B1857&lt;='Calculation Sheet Crop 1'!$L$7),"Crop Development Phase",IF(AND(B1857+1&gt;'Calculation Sheet Crop 1'!$K$8,B1857&lt;'Calculation Sheet Crop 1'!$L$8+1),"Mid Season",IF(AND(B1857+1&gt;'Calculation Sheet Crop 1'!$K$9,B1857-1&lt;'Calculation Sheet Crop 1'!$L$9),"Late Season Stage",""))))</f>
        <v/>
      </c>
      <c r="D1857">
        <f>IF(MONTH(B1857)=1,'General Calculation'!$E$22,IF(MONTH(B1857)=2,'General Calculation'!$F$22,IF(MONTH(B1857)=3,'General Calculation'!$G$22,IF(MONTH(B1857)=4,'General Calculation'!$H$22,IF(MONTH(B1857)=5,'General Calculation'!$I$22,IF(MONTH(B1857)=6,'General Calculation'!$J$22,IF(MONTH(B1857)=7,'General Calculation'!$K$22,IF(MONTH(B1857)=8,'General Calculation'!$L$22,IF(MONTH(B1857)=9,'General Calculation'!$M$22,IF(MONTH(B1857)=10,'General Calculation'!$N$22,IF(MONTH(B1857)=11,'General Calculation'!$O$22,IF(MONTH(B1857)=12,'General Calculation'!$P$22,""))))))))))))</f>
        <v>5.07</v>
      </c>
      <c r="E1857" t="str">
        <f>IF(C1857="Initial Stage",'Calculation Sheet Crop 1'!$M$6,IF(C1857="Crop Development Phase",'Calculation Sheet Crop 1'!$M$7,IF(C1857="Mid Season",'Calculation Sheet Crop 1'!$M$8,IF(C1857="Late Season Stage",'Calculation Sheet Crop 1'!$M$9,""))))</f>
        <v/>
      </c>
      <c r="F1857">
        <f t="shared" si="365"/>
        <v>0</v>
      </c>
      <c r="P1857">
        <f t="shared" si="366"/>
        <v>0</v>
      </c>
      <c r="Q1857">
        <f t="shared" si="367"/>
        <v>0</v>
      </c>
      <c r="R1857">
        <f t="shared" si="368"/>
        <v>0</v>
      </c>
      <c r="S1857">
        <f t="shared" si="369"/>
        <v>0</v>
      </c>
      <c r="T1857">
        <f t="shared" si="370"/>
        <v>0</v>
      </c>
      <c r="U1857">
        <f t="shared" si="371"/>
        <v>0</v>
      </c>
      <c r="V1857">
        <f t="shared" si="372"/>
        <v>0</v>
      </c>
      <c r="W1857">
        <f t="shared" si="373"/>
        <v>0</v>
      </c>
      <c r="X1857">
        <f t="shared" si="374"/>
        <v>0</v>
      </c>
      <c r="Y1857">
        <f t="shared" si="375"/>
        <v>0</v>
      </c>
      <c r="Z1857">
        <f t="shared" si="376"/>
        <v>0</v>
      </c>
      <c r="AA1857">
        <f t="shared" si="377"/>
        <v>0</v>
      </c>
    </row>
    <row r="1858" spans="2:27">
      <c r="B1858" s="3">
        <v>44587</v>
      </c>
      <c r="C1858" t="str">
        <f>IF(AND(B1858&gt;='Calculation Sheet Crop 1'!$K$6,B1858&lt;='Calculation Sheet Crop 1'!$L$6),"Initial Stage",IF(AND(B1858+1&gt;'Calculation Sheet Crop 1'!$K$7,B1858&lt;='Calculation Sheet Crop 1'!$L$7),"Crop Development Phase",IF(AND(B1858+1&gt;'Calculation Sheet Crop 1'!$K$8,B1858&lt;'Calculation Sheet Crop 1'!$L$8+1),"Mid Season",IF(AND(B1858+1&gt;'Calculation Sheet Crop 1'!$K$9,B1858-1&lt;'Calculation Sheet Crop 1'!$L$9),"Late Season Stage",""))))</f>
        <v/>
      </c>
      <c r="D1858">
        <f>IF(MONTH(B1858)=1,'General Calculation'!$E$22,IF(MONTH(B1858)=2,'General Calculation'!$F$22,IF(MONTH(B1858)=3,'General Calculation'!$G$22,IF(MONTH(B1858)=4,'General Calculation'!$H$22,IF(MONTH(B1858)=5,'General Calculation'!$I$22,IF(MONTH(B1858)=6,'General Calculation'!$J$22,IF(MONTH(B1858)=7,'General Calculation'!$K$22,IF(MONTH(B1858)=8,'General Calculation'!$L$22,IF(MONTH(B1858)=9,'General Calculation'!$M$22,IF(MONTH(B1858)=10,'General Calculation'!$N$22,IF(MONTH(B1858)=11,'General Calculation'!$O$22,IF(MONTH(B1858)=12,'General Calculation'!$P$22,""))))))))))))</f>
        <v>5.07</v>
      </c>
      <c r="E1858" t="str">
        <f>IF(C1858="Initial Stage",'Calculation Sheet Crop 1'!$M$6,IF(C1858="Crop Development Phase",'Calculation Sheet Crop 1'!$M$7,IF(C1858="Mid Season",'Calculation Sheet Crop 1'!$M$8,IF(C1858="Late Season Stage",'Calculation Sheet Crop 1'!$M$9,""))))</f>
        <v/>
      </c>
      <c r="F1858">
        <f t="shared" si="365"/>
        <v>0</v>
      </c>
      <c r="P1858">
        <f t="shared" si="366"/>
        <v>0</v>
      </c>
      <c r="Q1858">
        <f t="shared" si="367"/>
        <v>0</v>
      </c>
      <c r="R1858">
        <f t="shared" si="368"/>
        <v>0</v>
      </c>
      <c r="S1858">
        <f t="shared" si="369"/>
        <v>0</v>
      </c>
      <c r="T1858">
        <f t="shared" si="370"/>
        <v>0</v>
      </c>
      <c r="U1858">
        <f t="shared" si="371"/>
        <v>0</v>
      </c>
      <c r="V1858">
        <f t="shared" si="372"/>
        <v>0</v>
      </c>
      <c r="W1858">
        <f t="shared" si="373"/>
        <v>0</v>
      </c>
      <c r="X1858">
        <f t="shared" si="374"/>
        <v>0</v>
      </c>
      <c r="Y1858">
        <f t="shared" si="375"/>
        <v>0</v>
      </c>
      <c r="Z1858">
        <f t="shared" si="376"/>
        <v>0</v>
      </c>
      <c r="AA1858">
        <f t="shared" si="377"/>
        <v>0</v>
      </c>
    </row>
    <row r="1859" spans="2:27">
      <c r="B1859" s="3">
        <v>44588</v>
      </c>
      <c r="C1859" t="str">
        <f>IF(AND(B1859&gt;='Calculation Sheet Crop 1'!$K$6,B1859&lt;='Calculation Sheet Crop 1'!$L$6),"Initial Stage",IF(AND(B1859+1&gt;'Calculation Sheet Crop 1'!$K$7,B1859&lt;='Calculation Sheet Crop 1'!$L$7),"Crop Development Phase",IF(AND(B1859+1&gt;'Calculation Sheet Crop 1'!$K$8,B1859&lt;'Calculation Sheet Crop 1'!$L$8+1),"Mid Season",IF(AND(B1859+1&gt;'Calculation Sheet Crop 1'!$K$9,B1859-1&lt;'Calculation Sheet Crop 1'!$L$9),"Late Season Stage",""))))</f>
        <v/>
      </c>
      <c r="D1859">
        <f>IF(MONTH(B1859)=1,'General Calculation'!$E$22,IF(MONTH(B1859)=2,'General Calculation'!$F$22,IF(MONTH(B1859)=3,'General Calculation'!$G$22,IF(MONTH(B1859)=4,'General Calculation'!$H$22,IF(MONTH(B1859)=5,'General Calculation'!$I$22,IF(MONTH(B1859)=6,'General Calculation'!$J$22,IF(MONTH(B1859)=7,'General Calculation'!$K$22,IF(MONTH(B1859)=8,'General Calculation'!$L$22,IF(MONTH(B1859)=9,'General Calculation'!$M$22,IF(MONTH(B1859)=10,'General Calculation'!$N$22,IF(MONTH(B1859)=11,'General Calculation'!$O$22,IF(MONTH(B1859)=12,'General Calculation'!$P$22,""))))))))))))</f>
        <v>5.07</v>
      </c>
      <c r="E1859" t="str">
        <f>IF(C1859="Initial Stage",'Calculation Sheet Crop 1'!$M$6,IF(C1859="Crop Development Phase",'Calculation Sheet Crop 1'!$M$7,IF(C1859="Mid Season",'Calculation Sheet Crop 1'!$M$8,IF(C1859="Late Season Stage",'Calculation Sheet Crop 1'!$M$9,""))))</f>
        <v/>
      </c>
      <c r="F1859">
        <f t="shared" si="365"/>
        <v>0</v>
      </c>
      <c r="P1859">
        <f t="shared" si="366"/>
        <v>0</v>
      </c>
      <c r="Q1859">
        <f t="shared" si="367"/>
        <v>0</v>
      </c>
      <c r="R1859">
        <f t="shared" si="368"/>
        <v>0</v>
      </c>
      <c r="S1859">
        <f t="shared" si="369"/>
        <v>0</v>
      </c>
      <c r="T1859">
        <f t="shared" si="370"/>
        <v>0</v>
      </c>
      <c r="U1859">
        <f t="shared" si="371"/>
        <v>0</v>
      </c>
      <c r="V1859">
        <f t="shared" si="372"/>
        <v>0</v>
      </c>
      <c r="W1859">
        <f t="shared" si="373"/>
        <v>0</v>
      </c>
      <c r="X1859">
        <f t="shared" si="374"/>
        <v>0</v>
      </c>
      <c r="Y1859">
        <f t="shared" si="375"/>
        <v>0</v>
      </c>
      <c r="Z1859">
        <f t="shared" si="376"/>
        <v>0</v>
      </c>
      <c r="AA1859">
        <f t="shared" si="377"/>
        <v>0</v>
      </c>
    </row>
    <row r="1860" spans="2:27">
      <c r="B1860" s="3">
        <v>44589</v>
      </c>
      <c r="C1860" t="str">
        <f>IF(AND(B1860&gt;='Calculation Sheet Crop 1'!$K$6,B1860&lt;='Calculation Sheet Crop 1'!$L$6),"Initial Stage",IF(AND(B1860+1&gt;'Calculation Sheet Crop 1'!$K$7,B1860&lt;='Calculation Sheet Crop 1'!$L$7),"Crop Development Phase",IF(AND(B1860+1&gt;'Calculation Sheet Crop 1'!$K$8,B1860&lt;'Calculation Sheet Crop 1'!$L$8+1),"Mid Season",IF(AND(B1860+1&gt;'Calculation Sheet Crop 1'!$K$9,B1860-1&lt;'Calculation Sheet Crop 1'!$L$9),"Late Season Stage",""))))</f>
        <v/>
      </c>
      <c r="D1860">
        <f>IF(MONTH(B1860)=1,'General Calculation'!$E$22,IF(MONTH(B1860)=2,'General Calculation'!$F$22,IF(MONTH(B1860)=3,'General Calculation'!$G$22,IF(MONTH(B1860)=4,'General Calculation'!$H$22,IF(MONTH(B1860)=5,'General Calculation'!$I$22,IF(MONTH(B1860)=6,'General Calculation'!$J$22,IF(MONTH(B1860)=7,'General Calculation'!$K$22,IF(MONTH(B1860)=8,'General Calculation'!$L$22,IF(MONTH(B1860)=9,'General Calculation'!$M$22,IF(MONTH(B1860)=10,'General Calculation'!$N$22,IF(MONTH(B1860)=11,'General Calculation'!$O$22,IF(MONTH(B1860)=12,'General Calculation'!$P$22,""))))))))))))</f>
        <v>5.07</v>
      </c>
      <c r="E1860" t="str">
        <f>IF(C1860="Initial Stage",'Calculation Sheet Crop 1'!$M$6,IF(C1860="Crop Development Phase",'Calculation Sheet Crop 1'!$M$7,IF(C1860="Mid Season",'Calculation Sheet Crop 1'!$M$8,IF(C1860="Late Season Stage",'Calculation Sheet Crop 1'!$M$9,""))))</f>
        <v/>
      </c>
      <c r="F1860">
        <f t="shared" si="365"/>
        <v>0</v>
      </c>
      <c r="P1860">
        <f t="shared" si="366"/>
        <v>0</v>
      </c>
      <c r="Q1860">
        <f t="shared" si="367"/>
        <v>0</v>
      </c>
      <c r="R1860">
        <f t="shared" si="368"/>
        <v>0</v>
      </c>
      <c r="S1860">
        <f t="shared" si="369"/>
        <v>0</v>
      </c>
      <c r="T1860">
        <f t="shared" si="370"/>
        <v>0</v>
      </c>
      <c r="U1860">
        <f t="shared" si="371"/>
        <v>0</v>
      </c>
      <c r="V1860">
        <f t="shared" si="372"/>
        <v>0</v>
      </c>
      <c r="W1860">
        <f t="shared" si="373"/>
        <v>0</v>
      </c>
      <c r="X1860">
        <f t="shared" si="374"/>
        <v>0</v>
      </c>
      <c r="Y1860">
        <f t="shared" si="375"/>
        <v>0</v>
      </c>
      <c r="Z1860">
        <f t="shared" si="376"/>
        <v>0</v>
      </c>
      <c r="AA1860">
        <f t="shared" si="377"/>
        <v>0</v>
      </c>
    </row>
    <row r="1861" spans="2:27">
      <c r="B1861" s="3">
        <v>44590</v>
      </c>
      <c r="C1861" t="str">
        <f>IF(AND(B1861&gt;='Calculation Sheet Crop 1'!$K$6,B1861&lt;='Calculation Sheet Crop 1'!$L$6),"Initial Stage",IF(AND(B1861+1&gt;'Calculation Sheet Crop 1'!$K$7,B1861&lt;='Calculation Sheet Crop 1'!$L$7),"Crop Development Phase",IF(AND(B1861+1&gt;'Calculation Sheet Crop 1'!$K$8,B1861&lt;'Calculation Sheet Crop 1'!$L$8+1),"Mid Season",IF(AND(B1861+1&gt;'Calculation Sheet Crop 1'!$K$9,B1861-1&lt;'Calculation Sheet Crop 1'!$L$9),"Late Season Stage",""))))</f>
        <v/>
      </c>
      <c r="D1861">
        <f>IF(MONTH(B1861)=1,'General Calculation'!$E$22,IF(MONTH(B1861)=2,'General Calculation'!$F$22,IF(MONTH(B1861)=3,'General Calculation'!$G$22,IF(MONTH(B1861)=4,'General Calculation'!$H$22,IF(MONTH(B1861)=5,'General Calculation'!$I$22,IF(MONTH(B1861)=6,'General Calculation'!$J$22,IF(MONTH(B1861)=7,'General Calculation'!$K$22,IF(MONTH(B1861)=8,'General Calculation'!$L$22,IF(MONTH(B1861)=9,'General Calculation'!$M$22,IF(MONTH(B1861)=10,'General Calculation'!$N$22,IF(MONTH(B1861)=11,'General Calculation'!$O$22,IF(MONTH(B1861)=12,'General Calculation'!$P$22,""))))))))))))</f>
        <v>5.07</v>
      </c>
      <c r="E1861" t="str">
        <f>IF(C1861="Initial Stage",'Calculation Sheet Crop 1'!$M$6,IF(C1861="Crop Development Phase",'Calculation Sheet Crop 1'!$M$7,IF(C1861="Mid Season",'Calculation Sheet Crop 1'!$M$8,IF(C1861="Late Season Stage",'Calculation Sheet Crop 1'!$M$9,""))))</f>
        <v/>
      </c>
      <c r="F1861">
        <f t="shared" si="365"/>
        <v>0</v>
      </c>
      <c r="P1861">
        <f t="shared" si="366"/>
        <v>0</v>
      </c>
      <c r="Q1861">
        <f t="shared" si="367"/>
        <v>0</v>
      </c>
      <c r="R1861">
        <f t="shared" si="368"/>
        <v>0</v>
      </c>
      <c r="S1861">
        <f t="shared" si="369"/>
        <v>0</v>
      </c>
      <c r="T1861">
        <f t="shared" si="370"/>
        <v>0</v>
      </c>
      <c r="U1861">
        <f t="shared" si="371"/>
        <v>0</v>
      </c>
      <c r="V1861">
        <f t="shared" si="372"/>
        <v>0</v>
      </c>
      <c r="W1861">
        <f t="shared" si="373"/>
        <v>0</v>
      </c>
      <c r="X1861">
        <f t="shared" si="374"/>
        <v>0</v>
      </c>
      <c r="Y1861">
        <f t="shared" si="375"/>
        <v>0</v>
      </c>
      <c r="Z1861">
        <f t="shared" si="376"/>
        <v>0</v>
      </c>
      <c r="AA1861">
        <f t="shared" si="377"/>
        <v>0</v>
      </c>
    </row>
    <row r="1862" spans="2:27">
      <c r="B1862" s="3">
        <v>44591</v>
      </c>
      <c r="C1862" t="str">
        <f>IF(AND(B1862&gt;='Calculation Sheet Crop 1'!$K$6,B1862&lt;='Calculation Sheet Crop 1'!$L$6),"Initial Stage",IF(AND(B1862+1&gt;'Calculation Sheet Crop 1'!$K$7,B1862&lt;='Calculation Sheet Crop 1'!$L$7),"Crop Development Phase",IF(AND(B1862+1&gt;'Calculation Sheet Crop 1'!$K$8,B1862&lt;'Calculation Sheet Crop 1'!$L$8+1),"Mid Season",IF(AND(B1862+1&gt;'Calculation Sheet Crop 1'!$K$9,B1862-1&lt;'Calculation Sheet Crop 1'!$L$9),"Late Season Stage",""))))</f>
        <v/>
      </c>
      <c r="D1862">
        <f>IF(MONTH(B1862)=1,'General Calculation'!$E$22,IF(MONTH(B1862)=2,'General Calculation'!$F$22,IF(MONTH(B1862)=3,'General Calculation'!$G$22,IF(MONTH(B1862)=4,'General Calculation'!$H$22,IF(MONTH(B1862)=5,'General Calculation'!$I$22,IF(MONTH(B1862)=6,'General Calculation'!$J$22,IF(MONTH(B1862)=7,'General Calculation'!$K$22,IF(MONTH(B1862)=8,'General Calculation'!$L$22,IF(MONTH(B1862)=9,'General Calculation'!$M$22,IF(MONTH(B1862)=10,'General Calculation'!$N$22,IF(MONTH(B1862)=11,'General Calculation'!$O$22,IF(MONTH(B1862)=12,'General Calculation'!$P$22,""))))))))))))</f>
        <v>5.07</v>
      </c>
      <c r="E1862" t="str">
        <f>IF(C1862="Initial Stage",'Calculation Sheet Crop 1'!$M$6,IF(C1862="Crop Development Phase",'Calculation Sheet Crop 1'!$M$7,IF(C1862="Mid Season",'Calculation Sheet Crop 1'!$M$8,IF(C1862="Late Season Stage",'Calculation Sheet Crop 1'!$M$9,""))))</f>
        <v/>
      </c>
      <c r="F1862">
        <f t="shared" si="365"/>
        <v>0</v>
      </c>
      <c r="P1862">
        <f t="shared" si="366"/>
        <v>0</v>
      </c>
      <c r="Q1862">
        <f t="shared" si="367"/>
        <v>0</v>
      </c>
      <c r="R1862">
        <f t="shared" si="368"/>
        <v>0</v>
      </c>
      <c r="S1862">
        <f t="shared" si="369"/>
        <v>0</v>
      </c>
      <c r="T1862">
        <f t="shared" si="370"/>
        <v>0</v>
      </c>
      <c r="U1862">
        <f t="shared" si="371"/>
        <v>0</v>
      </c>
      <c r="V1862">
        <f t="shared" si="372"/>
        <v>0</v>
      </c>
      <c r="W1862">
        <f t="shared" si="373"/>
        <v>0</v>
      </c>
      <c r="X1862">
        <f t="shared" si="374"/>
        <v>0</v>
      </c>
      <c r="Y1862">
        <f t="shared" si="375"/>
        <v>0</v>
      </c>
      <c r="Z1862">
        <f t="shared" si="376"/>
        <v>0</v>
      </c>
      <c r="AA1862">
        <f t="shared" si="377"/>
        <v>0</v>
      </c>
    </row>
    <row r="1863" spans="2:27">
      <c r="B1863" s="3">
        <v>44592</v>
      </c>
      <c r="C1863" t="str">
        <f>IF(AND(B1863&gt;='Calculation Sheet Crop 1'!$K$6,B1863&lt;='Calculation Sheet Crop 1'!$L$6),"Initial Stage",IF(AND(B1863+1&gt;'Calculation Sheet Crop 1'!$K$7,B1863&lt;='Calculation Sheet Crop 1'!$L$7),"Crop Development Phase",IF(AND(B1863+1&gt;'Calculation Sheet Crop 1'!$K$8,B1863&lt;'Calculation Sheet Crop 1'!$L$8+1),"Mid Season",IF(AND(B1863+1&gt;'Calculation Sheet Crop 1'!$K$9,B1863-1&lt;'Calculation Sheet Crop 1'!$L$9),"Late Season Stage",""))))</f>
        <v/>
      </c>
      <c r="D1863">
        <f>IF(MONTH(B1863)=1,'General Calculation'!$E$22,IF(MONTH(B1863)=2,'General Calculation'!$F$22,IF(MONTH(B1863)=3,'General Calculation'!$G$22,IF(MONTH(B1863)=4,'General Calculation'!$H$22,IF(MONTH(B1863)=5,'General Calculation'!$I$22,IF(MONTH(B1863)=6,'General Calculation'!$J$22,IF(MONTH(B1863)=7,'General Calculation'!$K$22,IF(MONTH(B1863)=8,'General Calculation'!$L$22,IF(MONTH(B1863)=9,'General Calculation'!$M$22,IF(MONTH(B1863)=10,'General Calculation'!$N$22,IF(MONTH(B1863)=11,'General Calculation'!$O$22,IF(MONTH(B1863)=12,'General Calculation'!$P$22,""))))))))))))</f>
        <v>5.07</v>
      </c>
      <c r="E1863" t="str">
        <f>IF(C1863="Initial Stage",'Calculation Sheet Crop 1'!$M$6,IF(C1863="Crop Development Phase",'Calculation Sheet Crop 1'!$M$7,IF(C1863="Mid Season",'Calculation Sheet Crop 1'!$M$8,IF(C1863="Late Season Stage",'Calculation Sheet Crop 1'!$M$9,""))))</f>
        <v/>
      </c>
      <c r="F1863">
        <f t="shared" si="365"/>
        <v>0</v>
      </c>
      <c r="P1863">
        <f t="shared" si="366"/>
        <v>0</v>
      </c>
      <c r="Q1863">
        <f t="shared" si="367"/>
        <v>0</v>
      </c>
      <c r="R1863">
        <f t="shared" si="368"/>
        <v>0</v>
      </c>
      <c r="S1863">
        <f t="shared" si="369"/>
        <v>0</v>
      </c>
      <c r="T1863">
        <f t="shared" si="370"/>
        <v>0</v>
      </c>
      <c r="U1863">
        <f t="shared" si="371"/>
        <v>0</v>
      </c>
      <c r="V1863">
        <f t="shared" si="372"/>
        <v>0</v>
      </c>
      <c r="W1863">
        <f t="shared" si="373"/>
        <v>0</v>
      </c>
      <c r="X1863">
        <f t="shared" si="374"/>
        <v>0</v>
      </c>
      <c r="Y1863">
        <f t="shared" si="375"/>
        <v>0</v>
      </c>
      <c r="Z1863">
        <f t="shared" si="376"/>
        <v>0</v>
      </c>
      <c r="AA1863">
        <f t="shared" si="377"/>
        <v>0</v>
      </c>
    </row>
    <row r="1864" spans="2:27">
      <c r="B1864" s="3">
        <v>44593</v>
      </c>
      <c r="C1864" t="str">
        <f>IF(AND(B1864&gt;='Calculation Sheet Crop 1'!$K$6,B1864&lt;='Calculation Sheet Crop 1'!$L$6),"Initial Stage",IF(AND(B1864+1&gt;'Calculation Sheet Crop 1'!$K$7,B1864&lt;='Calculation Sheet Crop 1'!$L$7),"Crop Development Phase",IF(AND(B1864+1&gt;'Calculation Sheet Crop 1'!$K$8,B1864&lt;'Calculation Sheet Crop 1'!$L$8+1),"Mid Season",IF(AND(B1864+1&gt;'Calculation Sheet Crop 1'!$K$9,B1864-1&lt;'Calculation Sheet Crop 1'!$L$9),"Late Season Stage",""))))</f>
        <v/>
      </c>
      <c r="D1864">
        <f>IF(MONTH(B1864)=1,'General Calculation'!$E$22,IF(MONTH(B1864)=2,'General Calculation'!$F$22,IF(MONTH(B1864)=3,'General Calculation'!$G$22,IF(MONTH(B1864)=4,'General Calculation'!$H$22,IF(MONTH(B1864)=5,'General Calculation'!$I$22,IF(MONTH(B1864)=6,'General Calculation'!$J$22,IF(MONTH(B1864)=7,'General Calculation'!$K$22,IF(MONTH(B1864)=8,'General Calculation'!$L$22,IF(MONTH(B1864)=9,'General Calculation'!$M$22,IF(MONTH(B1864)=10,'General Calculation'!$N$22,IF(MONTH(B1864)=11,'General Calculation'!$O$22,IF(MONTH(B1864)=12,'General Calculation'!$P$22,""))))))))))))</f>
        <v>5.3892000000000007</v>
      </c>
      <c r="E1864" t="str">
        <f>IF(C1864="Initial Stage",'Calculation Sheet Crop 1'!$M$6,IF(C1864="Crop Development Phase",'Calculation Sheet Crop 1'!$M$7,IF(C1864="Mid Season",'Calculation Sheet Crop 1'!$M$8,IF(C1864="Late Season Stage",'Calculation Sheet Crop 1'!$M$9,""))))</f>
        <v/>
      </c>
      <c r="F1864">
        <f t="shared" ref="F1864:F1927" si="378">IFERROR((D1864*E1864),0)</f>
        <v>0</v>
      </c>
      <c r="P1864">
        <f t="shared" ref="P1864:P1927" si="379">IF(MONTH($B1864)=1,$F1864,0)</f>
        <v>0</v>
      </c>
      <c r="Q1864">
        <f t="shared" ref="Q1864:Q1927" si="380">IF(MONTH($B1864)=2,$F1864,0)</f>
        <v>0</v>
      </c>
      <c r="R1864">
        <f t="shared" ref="R1864:R1927" si="381">IF(MONTH($B1864)=3,$F1864,0)</f>
        <v>0</v>
      </c>
      <c r="S1864">
        <f t="shared" ref="S1864:S1927" si="382">IF(MONTH($B1864)=4,$F1864,0)</f>
        <v>0</v>
      </c>
      <c r="T1864">
        <f t="shared" ref="T1864:T1927" si="383">IF(MONTH($B1864)=5,$F1864,0)</f>
        <v>0</v>
      </c>
      <c r="U1864">
        <f t="shared" ref="U1864:U1927" si="384">IF(MONTH($B1864)=6,$F1864,0)</f>
        <v>0</v>
      </c>
      <c r="V1864">
        <f t="shared" ref="V1864:V1927" si="385">IF(MONTH($B1864)=7,$F1864,0)</f>
        <v>0</v>
      </c>
      <c r="W1864">
        <f t="shared" ref="W1864:W1927" si="386">IF(MONTH($B1864)=8,$F1864,0)</f>
        <v>0</v>
      </c>
      <c r="X1864">
        <f t="shared" ref="X1864:X1927" si="387">IF(MONTH($B1864)=9,$F1864,0)</f>
        <v>0</v>
      </c>
      <c r="Y1864">
        <f t="shared" ref="Y1864:Y1927" si="388">IF(MONTH($B1864)=10,$F1864,0)</f>
        <v>0</v>
      </c>
      <c r="Z1864">
        <f t="shared" ref="Z1864:Z1927" si="389">IF(MONTH($B1864)=11,$F1864,0)</f>
        <v>0</v>
      </c>
      <c r="AA1864">
        <f t="shared" ref="AA1864:AA1927" si="390">IF(MONTH($B1864)=12,$F1864,0)</f>
        <v>0</v>
      </c>
    </row>
    <row r="1865" spans="2:27">
      <c r="B1865" s="3">
        <v>44594</v>
      </c>
      <c r="C1865" t="str">
        <f>IF(AND(B1865&gt;='Calculation Sheet Crop 1'!$K$6,B1865&lt;='Calculation Sheet Crop 1'!$L$6),"Initial Stage",IF(AND(B1865+1&gt;'Calculation Sheet Crop 1'!$K$7,B1865&lt;='Calculation Sheet Crop 1'!$L$7),"Crop Development Phase",IF(AND(B1865+1&gt;'Calculation Sheet Crop 1'!$K$8,B1865&lt;'Calculation Sheet Crop 1'!$L$8+1),"Mid Season",IF(AND(B1865+1&gt;'Calculation Sheet Crop 1'!$K$9,B1865-1&lt;'Calculation Sheet Crop 1'!$L$9),"Late Season Stage",""))))</f>
        <v/>
      </c>
      <c r="D1865">
        <f>IF(MONTH(B1865)=1,'General Calculation'!$E$22,IF(MONTH(B1865)=2,'General Calculation'!$F$22,IF(MONTH(B1865)=3,'General Calculation'!$G$22,IF(MONTH(B1865)=4,'General Calculation'!$H$22,IF(MONTH(B1865)=5,'General Calculation'!$I$22,IF(MONTH(B1865)=6,'General Calculation'!$J$22,IF(MONTH(B1865)=7,'General Calculation'!$K$22,IF(MONTH(B1865)=8,'General Calculation'!$L$22,IF(MONTH(B1865)=9,'General Calculation'!$M$22,IF(MONTH(B1865)=10,'General Calculation'!$N$22,IF(MONTH(B1865)=11,'General Calculation'!$O$22,IF(MONTH(B1865)=12,'General Calculation'!$P$22,""))))))))))))</f>
        <v>5.3892000000000007</v>
      </c>
      <c r="E1865" t="str">
        <f>IF(C1865="Initial Stage",'Calculation Sheet Crop 1'!$M$6,IF(C1865="Crop Development Phase",'Calculation Sheet Crop 1'!$M$7,IF(C1865="Mid Season",'Calculation Sheet Crop 1'!$M$8,IF(C1865="Late Season Stage",'Calculation Sheet Crop 1'!$M$9,""))))</f>
        <v/>
      </c>
      <c r="F1865">
        <f t="shared" si="378"/>
        <v>0</v>
      </c>
      <c r="P1865">
        <f t="shared" si="379"/>
        <v>0</v>
      </c>
      <c r="Q1865">
        <f t="shared" si="380"/>
        <v>0</v>
      </c>
      <c r="R1865">
        <f t="shared" si="381"/>
        <v>0</v>
      </c>
      <c r="S1865">
        <f t="shared" si="382"/>
        <v>0</v>
      </c>
      <c r="T1865">
        <f t="shared" si="383"/>
        <v>0</v>
      </c>
      <c r="U1865">
        <f t="shared" si="384"/>
        <v>0</v>
      </c>
      <c r="V1865">
        <f t="shared" si="385"/>
        <v>0</v>
      </c>
      <c r="W1865">
        <f t="shared" si="386"/>
        <v>0</v>
      </c>
      <c r="X1865">
        <f t="shared" si="387"/>
        <v>0</v>
      </c>
      <c r="Y1865">
        <f t="shared" si="388"/>
        <v>0</v>
      </c>
      <c r="Z1865">
        <f t="shared" si="389"/>
        <v>0</v>
      </c>
      <c r="AA1865">
        <f t="shared" si="390"/>
        <v>0</v>
      </c>
    </row>
    <row r="1866" spans="2:27">
      <c r="B1866" s="3">
        <v>44595</v>
      </c>
      <c r="C1866" t="str">
        <f>IF(AND(B1866&gt;='Calculation Sheet Crop 1'!$K$6,B1866&lt;='Calculation Sheet Crop 1'!$L$6),"Initial Stage",IF(AND(B1866+1&gt;'Calculation Sheet Crop 1'!$K$7,B1866&lt;='Calculation Sheet Crop 1'!$L$7),"Crop Development Phase",IF(AND(B1866+1&gt;'Calculation Sheet Crop 1'!$K$8,B1866&lt;'Calculation Sheet Crop 1'!$L$8+1),"Mid Season",IF(AND(B1866+1&gt;'Calculation Sheet Crop 1'!$K$9,B1866-1&lt;'Calculation Sheet Crop 1'!$L$9),"Late Season Stage",""))))</f>
        <v/>
      </c>
      <c r="D1866">
        <f>IF(MONTH(B1866)=1,'General Calculation'!$E$22,IF(MONTH(B1866)=2,'General Calculation'!$F$22,IF(MONTH(B1866)=3,'General Calculation'!$G$22,IF(MONTH(B1866)=4,'General Calculation'!$H$22,IF(MONTH(B1866)=5,'General Calculation'!$I$22,IF(MONTH(B1866)=6,'General Calculation'!$J$22,IF(MONTH(B1866)=7,'General Calculation'!$K$22,IF(MONTH(B1866)=8,'General Calculation'!$L$22,IF(MONTH(B1866)=9,'General Calculation'!$M$22,IF(MONTH(B1866)=10,'General Calculation'!$N$22,IF(MONTH(B1866)=11,'General Calculation'!$O$22,IF(MONTH(B1866)=12,'General Calculation'!$P$22,""))))))))))))</f>
        <v>5.3892000000000007</v>
      </c>
      <c r="E1866" t="str">
        <f>IF(C1866="Initial Stage",'Calculation Sheet Crop 1'!$M$6,IF(C1866="Crop Development Phase",'Calculation Sheet Crop 1'!$M$7,IF(C1866="Mid Season",'Calculation Sheet Crop 1'!$M$8,IF(C1866="Late Season Stage",'Calculation Sheet Crop 1'!$M$9,""))))</f>
        <v/>
      </c>
      <c r="F1866">
        <f t="shared" si="378"/>
        <v>0</v>
      </c>
      <c r="P1866">
        <f t="shared" si="379"/>
        <v>0</v>
      </c>
      <c r="Q1866">
        <f t="shared" si="380"/>
        <v>0</v>
      </c>
      <c r="R1866">
        <f t="shared" si="381"/>
        <v>0</v>
      </c>
      <c r="S1866">
        <f t="shared" si="382"/>
        <v>0</v>
      </c>
      <c r="T1866">
        <f t="shared" si="383"/>
        <v>0</v>
      </c>
      <c r="U1866">
        <f t="shared" si="384"/>
        <v>0</v>
      </c>
      <c r="V1866">
        <f t="shared" si="385"/>
        <v>0</v>
      </c>
      <c r="W1866">
        <f t="shared" si="386"/>
        <v>0</v>
      </c>
      <c r="X1866">
        <f t="shared" si="387"/>
        <v>0</v>
      </c>
      <c r="Y1866">
        <f t="shared" si="388"/>
        <v>0</v>
      </c>
      <c r="Z1866">
        <f t="shared" si="389"/>
        <v>0</v>
      </c>
      <c r="AA1866">
        <f t="shared" si="390"/>
        <v>0</v>
      </c>
    </row>
    <row r="1867" spans="2:27">
      <c r="B1867" s="3">
        <v>44596</v>
      </c>
      <c r="C1867" t="str">
        <f>IF(AND(B1867&gt;='Calculation Sheet Crop 1'!$K$6,B1867&lt;='Calculation Sheet Crop 1'!$L$6),"Initial Stage",IF(AND(B1867+1&gt;'Calculation Sheet Crop 1'!$K$7,B1867&lt;='Calculation Sheet Crop 1'!$L$7),"Crop Development Phase",IF(AND(B1867+1&gt;'Calculation Sheet Crop 1'!$K$8,B1867&lt;'Calculation Sheet Crop 1'!$L$8+1),"Mid Season",IF(AND(B1867+1&gt;'Calculation Sheet Crop 1'!$K$9,B1867-1&lt;'Calculation Sheet Crop 1'!$L$9),"Late Season Stage",""))))</f>
        <v/>
      </c>
      <c r="D1867">
        <f>IF(MONTH(B1867)=1,'General Calculation'!$E$22,IF(MONTH(B1867)=2,'General Calculation'!$F$22,IF(MONTH(B1867)=3,'General Calculation'!$G$22,IF(MONTH(B1867)=4,'General Calculation'!$H$22,IF(MONTH(B1867)=5,'General Calculation'!$I$22,IF(MONTH(B1867)=6,'General Calculation'!$J$22,IF(MONTH(B1867)=7,'General Calculation'!$K$22,IF(MONTH(B1867)=8,'General Calculation'!$L$22,IF(MONTH(B1867)=9,'General Calculation'!$M$22,IF(MONTH(B1867)=10,'General Calculation'!$N$22,IF(MONTH(B1867)=11,'General Calculation'!$O$22,IF(MONTH(B1867)=12,'General Calculation'!$P$22,""))))))))))))</f>
        <v>5.3892000000000007</v>
      </c>
      <c r="E1867" t="str">
        <f>IF(C1867="Initial Stage",'Calculation Sheet Crop 1'!$M$6,IF(C1867="Crop Development Phase",'Calculation Sheet Crop 1'!$M$7,IF(C1867="Mid Season",'Calculation Sheet Crop 1'!$M$8,IF(C1867="Late Season Stage",'Calculation Sheet Crop 1'!$M$9,""))))</f>
        <v/>
      </c>
      <c r="F1867">
        <f t="shared" si="378"/>
        <v>0</v>
      </c>
      <c r="P1867">
        <f t="shared" si="379"/>
        <v>0</v>
      </c>
      <c r="Q1867">
        <f t="shared" si="380"/>
        <v>0</v>
      </c>
      <c r="R1867">
        <f t="shared" si="381"/>
        <v>0</v>
      </c>
      <c r="S1867">
        <f t="shared" si="382"/>
        <v>0</v>
      </c>
      <c r="T1867">
        <f t="shared" si="383"/>
        <v>0</v>
      </c>
      <c r="U1867">
        <f t="shared" si="384"/>
        <v>0</v>
      </c>
      <c r="V1867">
        <f t="shared" si="385"/>
        <v>0</v>
      </c>
      <c r="W1867">
        <f t="shared" si="386"/>
        <v>0</v>
      </c>
      <c r="X1867">
        <f t="shared" si="387"/>
        <v>0</v>
      </c>
      <c r="Y1867">
        <f t="shared" si="388"/>
        <v>0</v>
      </c>
      <c r="Z1867">
        <f t="shared" si="389"/>
        <v>0</v>
      </c>
      <c r="AA1867">
        <f t="shared" si="390"/>
        <v>0</v>
      </c>
    </row>
    <row r="1868" spans="2:27">
      <c r="B1868" s="3">
        <v>44597</v>
      </c>
      <c r="C1868" t="str">
        <f>IF(AND(B1868&gt;='Calculation Sheet Crop 1'!$K$6,B1868&lt;='Calculation Sheet Crop 1'!$L$6),"Initial Stage",IF(AND(B1868+1&gt;'Calculation Sheet Crop 1'!$K$7,B1868&lt;='Calculation Sheet Crop 1'!$L$7),"Crop Development Phase",IF(AND(B1868+1&gt;'Calculation Sheet Crop 1'!$K$8,B1868&lt;'Calculation Sheet Crop 1'!$L$8+1),"Mid Season",IF(AND(B1868+1&gt;'Calculation Sheet Crop 1'!$K$9,B1868-1&lt;'Calculation Sheet Crop 1'!$L$9),"Late Season Stage",""))))</f>
        <v/>
      </c>
      <c r="D1868">
        <f>IF(MONTH(B1868)=1,'General Calculation'!$E$22,IF(MONTH(B1868)=2,'General Calculation'!$F$22,IF(MONTH(B1868)=3,'General Calculation'!$G$22,IF(MONTH(B1868)=4,'General Calculation'!$H$22,IF(MONTH(B1868)=5,'General Calculation'!$I$22,IF(MONTH(B1868)=6,'General Calculation'!$J$22,IF(MONTH(B1868)=7,'General Calculation'!$K$22,IF(MONTH(B1868)=8,'General Calculation'!$L$22,IF(MONTH(B1868)=9,'General Calculation'!$M$22,IF(MONTH(B1868)=10,'General Calculation'!$N$22,IF(MONTH(B1868)=11,'General Calculation'!$O$22,IF(MONTH(B1868)=12,'General Calculation'!$P$22,""))))))))))))</f>
        <v>5.3892000000000007</v>
      </c>
      <c r="E1868" t="str">
        <f>IF(C1868="Initial Stage",'Calculation Sheet Crop 1'!$M$6,IF(C1868="Crop Development Phase",'Calculation Sheet Crop 1'!$M$7,IF(C1868="Mid Season",'Calculation Sheet Crop 1'!$M$8,IF(C1868="Late Season Stage",'Calculation Sheet Crop 1'!$M$9,""))))</f>
        <v/>
      </c>
      <c r="F1868">
        <f t="shared" si="378"/>
        <v>0</v>
      </c>
      <c r="P1868">
        <f t="shared" si="379"/>
        <v>0</v>
      </c>
      <c r="Q1868">
        <f t="shared" si="380"/>
        <v>0</v>
      </c>
      <c r="R1868">
        <f t="shared" si="381"/>
        <v>0</v>
      </c>
      <c r="S1868">
        <f t="shared" si="382"/>
        <v>0</v>
      </c>
      <c r="T1868">
        <f t="shared" si="383"/>
        <v>0</v>
      </c>
      <c r="U1868">
        <f t="shared" si="384"/>
        <v>0</v>
      </c>
      <c r="V1868">
        <f t="shared" si="385"/>
        <v>0</v>
      </c>
      <c r="W1868">
        <f t="shared" si="386"/>
        <v>0</v>
      </c>
      <c r="X1868">
        <f t="shared" si="387"/>
        <v>0</v>
      </c>
      <c r="Y1868">
        <f t="shared" si="388"/>
        <v>0</v>
      </c>
      <c r="Z1868">
        <f t="shared" si="389"/>
        <v>0</v>
      </c>
      <c r="AA1868">
        <f t="shared" si="390"/>
        <v>0</v>
      </c>
    </row>
    <row r="1869" spans="2:27">
      <c r="B1869" s="3">
        <v>44598</v>
      </c>
      <c r="C1869" t="str">
        <f>IF(AND(B1869&gt;='Calculation Sheet Crop 1'!$K$6,B1869&lt;='Calculation Sheet Crop 1'!$L$6),"Initial Stage",IF(AND(B1869+1&gt;'Calculation Sheet Crop 1'!$K$7,B1869&lt;='Calculation Sheet Crop 1'!$L$7),"Crop Development Phase",IF(AND(B1869+1&gt;'Calculation Sheet Crop 1'!$K$8,B1869&lt;'Calculation Sheet Crop 1'!$L$8+1),"Mid Season",IF(AND(B1869+1&gt;'Calculation Sheet Crop 1'!$K$9,B1869-1&lt;'Calculation Sheet Crop 1'!$L$9),"Late Season Stage",""))))</f>
        <v/>
      </c>
      <c r="D1869">
        <f>IF(MONTH(B1869)=1,'General Calculation'!$E$22,IF(MONTH(B1869)=2,'General Calculation'!$F$22,IF(MONTH(B1869)=3,'General Calculation'!$G$22,IF(MONTH(B1869)=4,'General Calculation'!$H$22,IF(MONTH(B1869)=5,'General Calculation'!$I$22,IF(MONTH(B1869)=6,'General Calculation'!$J$22,IF(MONTH(B1869)=7,'General Calculation'!$K$22,IF(MONTH(B1869)=8,'General Calculation'!$L$22,IF(MONTH(B1869)=9,'General Calculation'!$M$22,IF(MONTH(B1869)=10,'General Calculation'!$N$22,IF(MONTH(B1869)=11,'General Calculation'!$O$22,IF(MONTH(B1869)=12,'General Calculation'!$P$22,""))))))))))))</f>
        <v>5.3892000000000007</v>
      </c>
      <c r="E1869" t="str">
        <f>IF(C1869="Initial Stage",'Calculation Sheet Crop 1'!$M$6,IF(C1869="Crop Development Phase",'Calculation Sheet Crop 1'!$M$7,IF(C1869="Mid Season",'Calculation Sheet Crop 1'!$M$8,IF(C1869="Late Season Stage",'Calculation Sheet Crop 1'!$M$9,""))))</f>
        <v/>
      </c>
      <c r="F1869">
        <f t="shared" si="378"/>
        <v>0</v>
      </c>
      <c r="P1869">
        <f t="shared" si="379"/>
        <v>0</v>
      </c>
      <c r="Q1869">
        <f t="shared" si="380"/>
        <v>0</v>
      </c>
      <c r="R1869">
        <f t="shared" si="381"/>
        <v>0</v>
      </c>
      <c r="S1869">
        <f t="shared" si="382"/>
        <v>0</v>
      </c>
      <c r="T1869">
        <f t="shared" si="383"/>
        <v>0</v>
      </c>
      <c r="U1869">
        <f t="shared" si="384"/>
        <v>0</v>
      </c>
      <c r="V1869">
        <f t="shared" si="385"/>
        <v>0</v>
      </c>
      <c r="W1869">
        <f t="shared" si="386"/>
        <v>0</v>
      </c>
      <c r="X1869">
        <f t="shared" si="387"/>
        <v>0</v>
      </c>
      <c r="Y1869">
        <f t="shared" si="388"/>
        <v>0</v>
      </c>
      <c r="Z1869">
        <f t="shared" si="389"/>
        <v>0</v>
      </c>
      <c r="AA1869">
        <f t="shared" si="390"/>
        <v>0</v>
      </c>
    </row>
    <row r="1870" spans="2:27">
      <c r="B1870" s="3">
        <v>44599</v>
      </c>
      <c r="C1870" t="str">
        <f>IF(AND(B1870&gt;='Calculation Sheet Crop 1'!$K$6,B1870&lt;='Calculation Sheet Crop 1'!$L$6),"Initial Stage",IF(AND(B1870+1&gt;'Calculation Sheet Crop 1'!$K$7,B1870&lt;='Calculation Sheet Crop 1'!$L$7),"Crop Development Phase",IF(AND(B1870+1&gt;'Calculation Sheet Crop 1'!$K$8,B1870&lt;'Calculation Sheet Crop 1'!$L$8+1),"Mid Season",IF(AND(B1870+1&gt;'Calculation Sheet Crop 1'!$K$9,B1870-1&lt;'Calculation Sheet Crop 1'!$L$9),"Late Season Stage",""))))</f>
        <v/>
      </c>
      <c r="D1870">
        <f>IF(MONTH(B1870)=1,'General Calculation'!$E$22,IF(MONTH(B1870)=2,'General Calculation'!$F$22,IF(MONTH(B1870)=3,'General Calculation'!$G$22,IF(MONTH(B1870)=4,'General Calculation'!$H$22,IF(MONTH(B1870)=5,'General Calculation'!$I$22,IF(MONTH(B1870)=6,'General Calculation'!$J$22,IF(MONTH(B1870)=7,'General Calculation'!$K$22,IF(MONTH(B1870)=8,'General Calculation'!$L$22,IF(MONTH(B1870)=9,'General Calculation'!$M$22,IF(MONTH(B1870)=10,'General Calculation'!$N$22,IF(MONTH(B1870)=11,'General Calculation'!$O$22,IF(MONTH(B1870)=12,'General Calculation'!$P$22,""))))))))))))</f>
        <v>5.3892000000000007</v>
      </c>
      <c r="E1870" t="str">
        <f>IF(C1870="Initial Stage",'Calculation Sheet Crop 1'!$M$6,IF(C1870="Crop Development Phase",'Calculation Sheet Crop 1'!$M$7,IF(C1870="Mid Season",'Calculation Sheet Crop 1'!$M$8,IF(C1870="Late Season Stage",'Calculation Sheet Crop 1'!$M$9,""))))</f>
        <v/>
      </c>
      <c r="F1870">
        <f t="shared" si="378"/>
        <v>0</v>
      </c>
      <c r="P1870">
        <f t="shared" si="379"/>
        <v>0</v>
      </c>
      <c r="Q1870">
        <f t="shared" si="380"/>
        <v>0</v>
      </c>
      <c r="R1870">
        <f t="shared" si="381"/>
        <v>0</v>
      </c>
      <c r="S1870">
        <f t="shared" si="382"/>
        <v>0</v>
      </c>
      <c r="T1870">
        <f t="shared" si="383"/>
        <v>0</v>
      </c>
      <c r="U1870">
        <f t="shared" si="384"/>
        <v>0</v>
      </c>
      <c r="V1870">
        <f t="shared" si="385"/>
        <v>0</v>
      </c>
      <c r="W1870">
        <f t="shared" si="386"/>
        <v>0</v>
      </c>
      <c r="X1870">
        <f t="shared" si="387"/>
        <v>0</v>
      </c>
      <c r="Y1870">
        <f t="shared" si="388"/>
        <v>0</v>
      </c>
      <c r="Z1870">
        <f t="shared" si="389"/>
        <v>0</v>
      </c>
      <c r="AA1870">
        <f t="shared" si="390"/>
        <v>0</v>
      </c>
    </row>
    <row r="1871" spans="2:27">
      <c r="B1871" s="3">
        <v>44600</v>
      </c>
      <c r="C1871" t="str">
        <f>IF(AND(B1871&gt;='Calculation Sheet Crop 1'!$K$6,B1871&lt;='Calculation Sheet Crop 1'!$L$6),"Initial Stage",IF(AND(B1871+1&gt;'Calculation Sheet Crop 1'!$K$7,B1871&lt;='Calculation Sheet Crop 1'!$L$7),"Crop Development Phase",IF(AND(B1871+1&gt;'Calculation Sheet Crop 1'!$K$8,B1871&lt;'Calculation Sheet Crop 1'!$L$8+1),"Mid Season",IF(AND(B1871+1&gt;'Calculation Sheet Crop 1'!$K$9,B1871-1&lt;'Calculation Sheet Crop 1'!$L$9),"Late Season Stage",""))))</f>
        <v/>
      </c>
      <c r="D1871">
        <f>IF(MONTH(B1871)=1,'General Calculation'!$E$22,IF(MONTH(B1871)=2,'General Calculation'!$F$22,IF(MONTH(B1871)=3,'General Calculation'!$G$22,IF(MONTH(B1871)=4,'General Calculation'!$H$22,IF(MONTH(B1871)=5,'General Calculation'!$I$22,IF(MONTH(B1871)=6,'General Calculation'!$J$22,IF(MONTH(B1871)=7,'General Calculation'!$K$22,IF(MONTH(B1871)=8,'General Calculation'!$L$22,IF(MONTH(B1871)=9,'General Calculation'!$M$22,IF(MONTH(B1871)=10,'General Calculation'!$N$22,IF(MONTH(B1871)=11,'General Calculation'!$O$22,IF(MONTH(B1871)=12,'General Calculation'!$P$22,""))))))))))))</f>
        <v>5.3892000000000007</v>
      </c>
      <c r="E1871" t="str">
        <f>IF(C1871="Initial Stage",'Calculation Sheet Crop 1'!$M$6,IF(C1871="Crop Development Phase",'Calculation Sheet Crop 1'!$M$7,IF(C1871="Mid Season",'Calculation Sheet Crop 1'!$M$8,IF(C1871="Late Season Stage",'Calculation Sheet Crop 1'!$M$9,""))))</f>
        <v/>
      </c>
      <c r="F1871">
        <f t="shared" si="378"/>
        <v>0</v>
      </c>
      <c r="P1871">
        <f t="shared" si="379"/>
        <v>0</v>
      </c>
      <c r="Q1871">
        <f t="shared" si="380"/>
        <v>0</v>
      </c>
      <c r="R1871">
        <f t="shared" si="381"/>
        <v>0</v>
      </c>
      <c r="S1871">
        <f t="shared" si="382"/>
        <v>0</v>
      </c>
      <c r="T1871">
        <f t="shared" si="383"/>
        <v>0</v>
      </c>
      <c r="U1871">
        <f t="shared" si="384"/>
        <v>0</v>
      </c>
      <c r="V1871">
        <f t="shared" si="385"/>
        <v>0</v>
      </c>
      <c r="W1871">
        <f t="shared" si="386"/>
        <v>0</v>
      </c>
      <c r="X1871">
        <f t="shared" si="387"/>
        <v>0</v>
      </c>
      <c r="Y1871">
        <f t="shared" si="388"/>
        <v>0</v>
      </c>
      <c r="Z1871">
        <f t="shared" si="389"/>
        <v>0</v>
      </c>
      <c r="AA1871">
        <f t="shared" si="390"/>
        <v>0</v>
      </c>
    </row>
    <row r="1872" spans="2:27">
      <c r="B1872" s="3">
        <v>44601</v>
      </c>
      <c r="C1872" t="str">
        <f>IF(AND(B1872&gt;='Calculation Sheet Crop 1'!$K$6,B1872&lt;='Calculation Sheet Crop 1'!$L$6),"Initial Stage",IF(AND(B1872+1&gt;'Calculation Sheet Crop 1'!$K$7,B1872&lt;='Calculation Sheet Crop 1'!$L$7),"Crop Development Phase",IF(AND(B1872+1&gt;'Calculation Sheet Crop 1'!$K$8,B1872&lt;'Calculation Sheet Crop 1'!$L$8+1),"Mid Season",IF(AND(B1872+1&gt;'Calculation Sheet Crop 1'!$K$9,B1872-1&lt;'Calculation Sheet Crop 1'!$L$9),"Late Season Stage",""))))</f>
        <v/>
      </c>
      <c r="D1872">
        <f>IF(MONTH(B1872)=1,'General Calculation'!$E$22,IF(MONTH(B1872)=2,'General Calculation'!$F$22,IF(MONTH(B1872)=3,'General Calculation'!$G$22,IF(MONTH(B1872)=4,'General Calculation'!$H$22,IF(MONTH(B1872)=5,'General Calculation'!$I$22,IF(MONTH(B1872)=6,'General Calculation'!$J$22,IF(MONTH(B1872)=7,'General Calculation'!$K$22,IF(MONTH(B1872)=8,'General Calculation'!$L$22,IF(MONTH(B1872)=9,'General Calculation'!$M$22,IF(MONTH(B1872)=10,'General Calculation'!$N$22,IF(MONTH(B1872)=11,'General Calculation'!$O$22,IF(MONTH(B1872)=12,'General Calculation'!$P$22,""))))))))))))</f>
        <v>5.3892000000000007</v>
      </c>
      <c r="E1872" t="str">
        <f>IF(C1872="Initial Stage",'Calculation Sheet Crop 1'!$M$6,IF(C1872="Crop Development Phase",'Calculation Sheet Crop 1'!$M$7,IF(C1872="Mid Season",'Calculation Sheet Crop 1'!$M$8,IF(C1872="Late Season Stage",'Calculation Sheet Crop 1'!$M$9,""))))</f>
        <v/>
      </c>
      <c r="F1872">
        <f t="shared" si="378"/>
        <v>0</v>
      </c>
      <c r="P1872">
        <f t="shared" si="379"/>
        <v>0</v>
      </c>
      <c r="Q1872">
        <f t="shared" si="380"/>
        <v>0</v>
      </c>
      <c r="R1872">
        <f t="shared" si="381"/>
        <v>0</v>
      </c>
      <c r="S1872">
        <f t="shared" si="382"/>
        <v>0</v>
      </c>
      <c r="T1872">
        <f t="shared" si="383"/>
        <v>0</v>
      </c>
      <c r="U1872">
        <f t="shared" si="384"/>
        <v>0</v>
      </c>
      <c r="V1872">
        <f t="shared" si="385"/>
        <v>0</v>
      </c>
      <c r="W1872">
        <f t="shared" si="386"/>
        <v>0</v>
      </c>
      <c r="X1872">
        <f t="shared" si="387"/>
        <v>0</v>
      </c>
      <c r="Y1872">
        <f t="shared" si="388"/>
        <v>0</v>
      </c>
      <c r="Z1872">
        <f t="shared" si="389"/>
        <v>0</v>
      </c>
      <c r="AA1872">
        <f t="shared" si="390"/>
        <v>0</v>
      </c>
    </row>
    <row r="1873" spans="2:27">
      <c r="B1873" s="3">
        <v>44602</v>
      </c>
      <c r="C1873" t="str">
        <f>IF(AND(B1873&gt;='Calculation Sheet Crop 1'!$K$6,B1873&lt;='Calculation Sheet Crop 1'!$L$6),"Initial Stage",IF(AND(B1873+1&gt;'Calculation Sheet Crop 1'!$K$7,B1873&lt;='Calculation Sheet Crop 1'!$L$7),"Crop Development Phase",IF(AND(B1873+1&gt;'Calculation Sheet Crop 1'!$K$8,B1873&lt;'Calculation Sheet Crop 1'!$L$8+1),"Mid Season",IF(AND(B1873+1&gt;'Calculation Sheet Crop 1'!$K$9,B1873-1&lt;'Calculation Sheet Crop 1'!$L$9),"Late Season Stage",""))))</f>
        <v/>
      </c>
      <c r="D1873">
        <f>IF(MONTH(B1873)=1,'General Calculation'!$E$22,IF(MONTH(B1873)=2,'General Calculation'!$F$22,IF(MONTH(B1873)=3,'General Calculation'!$G$22,IF(MONTH(B1873)=4,'General Calculation'!$H$22,IF(MONTH(B1873)=5,'General Calculation'!$I$22,IF(MONTH(B1873)=6,'General Calculation'!$J$22,IF(MONTH(B1873)=7,'General Calculation'!$K$22,IF(MONTH(B1873)=8,'General Calculation'!$L$22,IF(MONTH(B1873)=9,'General Calculation'!$M$22,IF(MONTH(B1873)=10,'General Calculation'!$N$22,IF(MONTH(B1873)=11,'General Calculation'!$O$22,IF(MONTH(B1873)=12,'General Calculation'!$P$22,""))))))))))))</f>
        <v>5.3892000000000007</v>
      </c>
      <c r="E1873" t="str">
        <f>IF(C1873="Initial Stage",'Calculation Sheet Crop 1'!$M$6,IF(C1873="Crop Development Phase",'Calculation Sheet Crop 1'!$M$7,IF(C1873="Mid Season",'Calculation Sheet Crop 1'!$M$8,IF(C1873="Late Season Stage",'Calculation Sheet Crop 1'!$M$9,""))))</f>
        <v/>
      </c>
      <c r="F1873">
        <f t="shared" si="378"/>
        <v>0</v>
      </c>
      <c r="P1873">
        <f t="shared" si="379"/>
        <v>0</v>
      </c>
      <c r="Q1873">
        <f t="shared" si="380"/>
        <v>0</v>
      </c>
      <c r="R1873">
        <f t="shared" si="381"/>
        <v>0</v>
      </c>
      <c r="S1873">
        <f t="shared" si="382"/>
        <v>0</v>
      </c>
      <c r="T1873">
        <f t="shared" si="383"/>
        <v>0</v>
      </c>
      <c r="U1873">
        <f t="shared" si="384"/>
        <v>0</v>
      </c>
      <c r="V1873">
        <f t="shared" si="385"/>
        <v>0</v>
      </c>
      <c r="W1873">
        <f t="shared" si="386"/>
        <v>0</v>
      </c>
      <c r="X1873">
        <f t="shared" si="387"/>
        <v>0</v>
      </c>
      <c r="Y1873">
        <f t="shared" si="388"/>
        <v>0</v>
      </c>
      <c r="Z1873">
        <f t="shared" si="389"/>
        <v>0</v>
      </c>
      <c r="AA1873">
        <f t="shared" si="390"/>
        <v>0</v>
      </c>
    </row>
    <row r="1874" spans="2:27">
      <c r="B1874" s="3">
        <v>44603</v>
      </c>
      <c r="C1874" t="str">
        <f>IF(AND(B1874&gt;='Calculation Sheet Crop 1'!$K$6,B1874&lt;='Calculation Sheet Crop 1'!$L$6),"Initial Stage",IF(AND(B1874+1&gt;'Calculation Sheet Crop 1'!$K$7,B1874&lt;='Calculation Sheet Crop 1'!$L$7),"Crop Development Phase",IF(AND(B1874+1&gt;'Calculation Sheet Crop 1'!$K$8,B1874&lt;'Calculation Sheet Crop 1'!$L$8+1),"Mid Season",IF(AND(B1874+1&gt;'Calculation Sheet Crop 1'!$K$9,B1874-1&lt;'Calculation Sheet Crop 1'!$L$9),"Late Season Stage",""))))</f>
        <v/>
      </c>
      <c r="D1874">
        <f>IF(MONTH(B1874)=1,'General Calculation'!$E$22,IF(MONTH(B1874)=2,'General Calculation'!$F$22,IF(MONTH(B1874)=3,'General Calculation'!$G$22,IF(MONTH(B1874)=4,'General Calculation'!$H$22,IF(MONTH(B1874)=5,'General Calculation'!$I$22,IF(MONTH(B1874)=6,'General Calculation'!$J$22,IF(MONTH(B1874)=7,'General Calculation'!$K$22,IF(MONTH(B1874)=8,'General Calculation'!$L$22,IF(MONTH(B1874)=9,'General Calculation'!$M$22,IF(MONTH(B1874)=10,'General Calculation'!$N$22,IF(MONTH(B1874)=11,'General Calculation'!$O$22,IF(MONTH(B1874)=12,'General Calculation'!$P$22,""))))))))))))</f>
        <v>5.3892000000000007</v>
      </c>
      <c r="E1874" t="str">
        <f>IF(C1874="Initial Stage",'Calculation Sheet Crop 1'!$M$6,IF(C1874="Crop Development Phase",'Calculation Sheet Crop 1'!$M$7,IF(C1874="Mid Season",'Calculation Sheet Crop 1'!$M$8,IF(C1874="Late Season Stage",'Calculation Sheet Crop 1'!$M$9,""))))</f>
        <v/>
      </c>
      <c r="F1874">
        <f t="shared" si="378"/>
        <v>0</v>
      </c>
      <c r="P1874">
        <f t="shared" si="379"/>
        <v>0</v>
      </c>
      <c r="Q1874">
        <f t="shared" si="380"/>
        <v>0</v>
      </c>
      <c r="R1874">
        <f t="shared" si="381"/>
        <v>0</v>
      </c>
      <c r="S1874">
        <f t="shared" si="382"/>
        <v>0</v>
      </c>
      <c r="T1874">
        <f t="shared" si="383"/>
        <v>0</v>
      </c>
      <c r="U1874">
        <f t="shared" si="384"/>
        <v>0</v>
      </c>
      <c r="V1874">
        <f t="shared" si="385"/>
        <v>0</v>
      </c>
      <c r="W1874">
        <f t="shared" si="386"/>
        <v>0</v>
      </c>
      <c r="X1874">
        <f t="shared" si="387"/>
        <v>0</v>
      </c>
      <c r="Y1874">
        <f t="shared" si="388"/>
        <v>0</v>
      </c>
      <c r="Z1874">
        <f t="shared" si="389"/>
        <v>0</v>
      </c>
      <c r="AA1874">
        <f t="shared" si="390"/>
        <v>0</v>
      </c>
    </row>
    <row r="1875" spans="2:27">
      <c r="B1875" s="3">
        <v>44604</v>
      </c>
      <c r="C1875" t="str">
        <f>IF(AND(B1875&gt;='Calculation Sheet Crop 1'!$K$6,B1875&lt;='Calculation Sheet Crop 1'!$L$6),"Initial Stage",IF(AND(B1875+1&gt;'Calculation Sheet Crop 1'!$K$7,B1875&lt;='Calculation Sheet Crop 1'!$L$7),"Crop Development Phase",IF(AND(B1875+1&gt;'Calculation Sheet Crop 1'!$K$8,B1875&lt;'Calculation Sheet Crop 1'!$L$8+1),"Mid Season",IF(AND(B1875+1&gt;'Calculation Sheet Crop 1'!$K$9,B1875-1&lt;'Calculation Sheet Crop 1'!$L$9),"Late Season Stage",""))))</f>
        <v/>
      </c>
      <c r="D1875">
        <f>IF(MONTH(B1875)=1,'General Calculation'!$E$22,IF(MONTH(B1875)=2,'General Calculation'!$F$22,IF(MONTH(B1875)=3,'General Calculation'!$G$22,IF(MONTH(B1875)=4,'General Calculation'!$H$22,IF(MONTH(B1875)=5,'General Calculation'!$I$22,IF(MONTH(B1875)=6,'General Calculation'!$J$22,IF(MONTH(B1875)=7,'General Calculation'!$K$22,IF(MONTH(B1875)=8,'General Calculation'!$L$22,IF(MONTH(B1875)=9,'General Calculation'!$M$22,IF(MONTH(B1875)=10,'General Calculation'!$N$22,IF(MONTH(B1875)=11,'General Calculation'!$O$22,IF(MONTH(B1875)=12,'General Calculation'!$P$22,""))))))))))))</f>
        <v>5.3892000000000007</v>
      </c>
      <c r="E1875" t="str">
        <f>IF(C1875="Initial Stage",'Calculation Sheet Crop 1'!$M$6,IF(C1875="Crop Development Phase",'Calculation Sheet Crop 1'!$M$7,IF(C1875="Mid Season",'Calculation Sheet Crop 1'!$M$8,IF(C1875="Late Season Stage",'Calculation Sheet Crop 1'!$M$9,""))))</f>
        <v/>
      </c>
      <c r="F1875">
        <f t="shared" si="378"/>
        <v>0</v>
      </c>
      <c r="P1875">
        <f t="shared" si="379"/>
        <v>0</v>
      </c>
      <c r="Q1875">
        <f t="shared" si="380"/>
        <v>0</v>
      </c>
      <c r="R1875">
        <f t="shared" si="381"/>
        <v>0</v>
      </c>
      <c r="S1875">
        <f t="shared" si="382"/>
        <v>0</v>
      </c>
      <c r="T1875">
        <f t="shared" si="383"/>
        <v>0</v>
      </c>
      <c r="U1875">
        <f t="shared" si="384"/>
        <v>0</v>
      </c>
      <c r="V1875">
        <f t="shared" si="385"/>
        <v>0</v>
      </c>
      <c r="W1875">
        <f t="shared" si="386"/>
        <v>0</v>
      </c>
      <c r="X1875">
        <f t="shared" si="387"/>
        <v>0</v>
      </c>
      <c r="Y1875">
        <f t="shared" si="388"/>
        <v>0</v>
      </c>
      <c r="Z1875">
        <f t="shared" si="389"/>
        <v>0</v>
      </c>
      <c r="AA1875">
        <f t="shared" si="390"/>
        <v>0</v>
      </c>
    </row>
    <row r="1876" spans="2:27">
      <c r="B1876" s="3">
        <v>44605</v>
      </c>
      <c r="C1876" t="str">
        <f>IF(AND(B1876&gt;='Calculation Sheet Crop 1'!$K$6,B1876&lt;='Calculation Sheet Crop 1'!$L$6),"Initial Stage",IF(AND(B1876+1&gt;'Calculation Sheet Crop 1'!$K$7,B1876&lt;='Calculation Sheet Crop 1'!$L$7),"Crop Development Phase",IF(AND(B1876+1&gt;'Calculation Sheet Crop 1'!$K$8,B1876&lt;'Calculation Sheet Crop 1'!$L$8+1),"Mid Season",IF(AND(B1876+1&gt;'Calculation Sheet Crop 1'!$K$9,B1876-1&lt;'Calculation Sheet Crop 1'!$L$9),"Late Season Stage",""))))</f>
        <v/>
      </c>
      <c r="D1876">
        <f>IF(MONTH(B1876)=1,'General Calculation'!$E$22,IF(MONTH(B1876)=2,'General Calculation'!$F$22,IF(MONTH(B1876)=3,'General Calculation'!$G$22,IF(MONTH(B1876)=4,'General Calculation'!$H$22,IF(MONTH(B1876)=5,'General Calculation'!$I$22,IF(MONTH(B1876)=6,'General Calculation'!$J$22,IF(MONTH(B1876)=7,'General Calculation'!$K$22,IF(MONTH(B1876)=8,'General Calculation'!$L$22,IF(MONTH(B1876)=9,'General Calculation'!$M$22,IF(MONTH(B1876)=10,'General Calculation'!$N$22,IF(MONTH(B1876)=11,'General Calculation'!$O$22,IF(MONTH(B1876)=12,'General Calculation'!$P$22,""))))))))))))</f>
        <v>5.3892000000000007</v>
      </c>
      <c r="E1876" t="str">
        <f>IF(C1876="Initial Stage",'Calculation Sheet Crop 1'!$M$6,IF(C1876="Crop Development Phase",'Calculation Sheet Crop 1'!$M$7,IF(C1876="Mid Season",'Calculation Sheet Crop 1'!$M$8,IF(C1876="Late Season Stage",'Calculation Sheet Crop 1'!$M$9,""))))</f>
        <v/>
      </c>
      <c r="F1876">
        <f t="shared" si="378"/>
        <v>0</v>
      </c>
      <c r="P1876">
        <f t="shared" si="379"/>
        <v>0</v>
      </c>
      <c r="Q1876">
        <f t="shared" si="380"/>
        <v>0</v>
      </c>
      <c r="R1876">
        <f t="shared" si="381"/>
        <v>0</v>
      </c>
      <c r="S1876">
        <f t="shared" si="382"/>
        <v>0</v>
      </c>
      <c r="T1876">
        <f t="shared" si="383"/>
        <v>0</v>
      </c>
      <c r="U1876">
        <f t="shared" si="384"/>
        <v>0</v>
      </c>
      <c r="V1876">
        <f t="shared" si="385"/>
        <v>0</v>
      </c>
      <c r="W1876">
        <f t="shared" si="386"/>
        <v>0</v>
      </c>
      <c r="X1876">
        <f t="shared" si="387"/>
        <v>0</v>
      </c>
      <c r="Y1876">
        <f t="shared" si="388"/>
        <v>0</v>
      </c>
      <c r="Z1876">
        <f t="shared" si="389"/>
        <v>0</v>
      </c>
      <c r="AA1876">
        <f t="shared" si="390"/>
        <v>0</v>
      </c>
    </row>
    <row r="1877" spans="2:27">
      <c r="B1877" s="3">
        <v>44606</v>
      </c>
      <c r="C1877" t="str">
        <f>IF(AND(B1877&gt;='Calculation Sheet Crop 1'!$K$6,B1877&lt;='Calculation Sheet Crop 1'!$L$6),"Initial Stage",IF(AND(B1877+1&gt;'Calculation Sheet Crop 1'!$K$7,B1877&lt;='Calculation Sheet Crop 1'!$L$7),"Crop Development Phase",IF(AND(B1877+1&gt;'Calculation Sheet Crop 1'!$K$8,B1877&lt;'Calculation Sheet Crop 1'!$L$8+1),"Mid Season",IF(AND(B1877+1&gt;'Calculation Sheet Crop 1'!$K$9,B1877-1&lt;'Calculation Sheet Crop 1'!$L$9),"Late Season Stage",""))))</f>
        <v/>
      </c>
      <c r="D1877">
        <f>IF(MONTH(B1877)=1,'General Calculation'!$E$22,IF(MONTH(B1877)=2,'General Calculation'!$F$22,IF(MONTH(B1877)=3,'General Calculation'!$G$22,IF(MONTH(B1877)=4,'General Calculation'!$H$22,IF(MONTH(B1877)=5,'General Calculation'!$I$22,IF(MONTH(B1877)=6,'General Calculation'!$J$22,IF(MONTH(B1877)=7,'General Calculation'!$K$22,IF(MONTH(B1877)=8,'General Calculation'!$L$22,IF(MONTH(B1877)=9,'General Calculation'!$M$22,IF(MONTH(B1877)=10,'General Calculation'!$N$22,IF(MONTH(B1877)=11,'General Calculation'!$O$22,IF(MONTH(B1877)=12,'General Calculation'!$P$22,""))))))))))))</f>
        <v>5.3892000000000007</v>
      </c>
      <c r="E1877" t="str">
        <f>IF(C1877="Initial Stage",'Calculation Sheet Crop 1'!$M$6,IF(C1877="Crop Development Phase",'Calculation Sheet Crop 1'!$M$7,IF(C1877="Mid Season",'Calculation Sheet Crop 1'!$M$8,IF(C1877="Late Season Stage",'Calculation Sheet Crop 1'!$M$9,""))))</f>
        <v/>
      </c>
      <c r="F1877">
        <f t="shared" si="378"/>
        <v>0</v>
      </c>
      <c r="P1877">
        <f t="shared" si="379"/>
        <v>0</v>
      </c>
      <c r="Q1877">
        <f t="shared" si="380"/>
        <v>0</v>
      </c>
      <c r="R1877">
        <f t="shared" si="381"/>
        <v>0</v>
      </c>
      <c r="S1877">
        <f t="shared" si="382"/>
        <v>0</v>
      </c>
      <c r="T1877">
        <f t="shared" si="383"/>
        <v>0</v>
      </c>
      <c r="U1877">
        <f t="shared" si="384"/>
        <v>0</v>
      </c>
      <c r="V1877">
        <f t="shared" si="385"/>
        <v>0</v>
      </c>
      <c r="W1877">
        <f t="shared" si="386"/>
        <v>0</v>
      </c>
      <c r="X1877">
        <f t="shared" si="387"/>
        <v>0</v>
      </c>
      <c r="Y1877">
        <f t="shared" si="388"/>
        <v>0</v>
      </c>
      <c r="Z1877">
        <f t="shared" si="389"/>
        <v>0</v>
      </c>
      <c r="AA1877">
        <f t="shared" si="390"/>
        <v>0</v>
      </c>
    </row>
    <row r="1878" spans="2:27">
      <c r="B1878" s="3">
        <v>44607</v>
      </c>
      <c r="C1878" t="str">
        <f>IF(AND(B1878&gt;='Calculation Sheet Crop 1'!$K$6,B1878&lt;='Calculation Sheet Crop 1'!$L$6),"Initial Stage",IF(AND(B1878+1&gt;'Calculation Sheet Crop 1'!$K$7,B1878&lt;='Calculation Sheet Crop 1'!$L$7),"Crop Development Phase",IF(AND(B1878+1&gt;'Calculation Sheet Crop 1'!$K$8,B1878&lt;'Calculation Sheet Crop 1'!$L$8+1),"Mid Season",IF(AND(B1878+1&gt;'Calculation Sheet Crop 1'!$K$9,B1878-1&lt;'Calculation Sheet Crop 1'!$L$9),"Late Season Stage",""))))</f>
        <v/>
      </c>
      <c r="D1878">
        <f>IF(MONTH(B1878)=1,'General Calculation'!$E$22,IF(MONTH(B1878)=2,'General Calculation'!$F$22,IF(MONTH(B1878)=3,'General Calculation'!$G$22,IF(MONTH(B1878)=4,'General Calculation'!$H$22,IF(MONTH(B1878)=5,'General Calculation'!$I$22,IF(MONTH(B1878)=6,'General Calculation'!$J$22,IF(MONTH(B1878)=7,'General Calculation'!$K$22,IF(MONTH(B1878)=8,'General Calculation'!$L$22,IF(MONTH(B1878)=9,'General Calculation'!$M$22,IF(MONTH(B1878)=10,'General Calculation'!$N$22,IF(MONTH(B1878)=11,'General Calculation'!$O$22,IF(MONTH(B1878)=12,'General Calculation'!$P$22,""))))))))))))</f>
        <v>5.3892000000000007</v>
      </c>
      <c r="E1878" t="str">
        <f>IF(C1878="Initial Stage",'Calculation Sheet Crop 1'!$M$6,IF(C1878="Crop Development Phase",'Calculation Sheet Crop 1'!$M$7,IF(C1878="Mid Season",'Calculation Sheet Crop 1'!$M$8,IF(C1878="Late Season Stage",'Calculation Sheet Crop 1'!$M$9,""))))</f>
        <v/>
      </c>
      <c r="F1878">
        <f t="shared" si="378"/>
        <v>0</v>
      </c>
      <c r="P1878">
        <f t="shared" si="379"/>
        <v>0</v>
      </c>
      <c r="Q1878">
        <f t="shared" si="380"/>
        <v>0</v>
      </c>
      <c r="R1878">
        <f t="shared" si="381"/>
        <v>0</v>
      </c>
      <c r="S1878">
        <f t="shared" si="382"/>
        <v>0</v>
      </c>
      <c r="T1878">
        <f t="shared" si="383"/>
        <v>0</v>
      </c>
      <c r="U1878">
        <f t="shared" si="384"/>
        <v>0</v>
      </c>
      <c r="V1878">
        <f t="shared" si="385"/>
        <v>0</v>
      </c>
      <c r="W1878">
        <f t="shared" si="386"/>
        <v>0</v>
      </c>
      <c r="X1878">
        <f t="shared" si="387"/>
        <v>0</v>
      </c>
      <c r="Y1878">
        <f t="shared" si="388"/>
        <v>0</v>
      </c>
      <c r="Z1878">
        <f t="shared" si="389"/>
        <v>0</v>
      </c>
      <c r="AA1878">
        <f t="shared" si="390"/>
        <v>0</v>
      </c>
    </row>
    <row r="1879" spans="2:27">
      <c r="B1879" s="3">
        <v>44608</v>
      </c>
      <c r="C1879" t="str">
        <f>IF(AND(B1879&gt;='Calculation Sheet Crop 1'!$K$6,B1879&lt;='Calculation Sheet Crop 1'!$L$6),"Initial Stage",IF(AND(B1879+1&gt;'Calculation Sheet Crop 1'!$K$7,B1879&lt;='Calculation Sheet Crop 1'!$L$7),"Crop Development Phase",IF(AND(B1879+1&gt;'Calculation Sheet Crop 1'!$K$8,B1879&lt;'Calculation Sheet Crop 1'!$L$8+1),"Mid Season",IF(AND(B1879+1&gt;'Calculation Sheet Crop 1'!$K$9,B1879-1&lt;'Calculation Sheet Crop 1'!$L$9),"Late Season Stage",""))))</f>
        <v/>
      </c>
      <c r="D1879">
        <f>IF(MONTH(B1879)=1,'General Calculation'!$E$22,IF(MONTH(B1879)=2,'General Calculation'!$F$22,IF(MONTH(B1879)=3,'General Calculation'!$G$22,IF(MONTH(B1879)=4,'General Calculation'!$H$22,IF(MONTH(B1879)=5,'General Calculation'!$I$22,IF(MONTH(B1879)=6,'General Calculation'!$J$22,IF(MONTH(B1879)=7,'General Calculation'!$K$22,IF(MONTH(B1879)=8,'General Calculation'!$L$22,IF(MONTH(B1879)=9,'General Calculation'!$M$22,IF(MONTH(B1879)=10,'General Calculation'!$N$22,IF(MONTH(B1879)=11,'General Calculation'!$O$22,IF(MONTH(B1879)=12,'General Calculation'!$P$22,""))))))))))))</f>
        <v>5.3892000000000007</v>
      </c>
      <c r="E1879" t="str">
        <f>IF(C1879="Initial Stage",'Calculation Sheet Crop 1'!$M$6,IF(C1879="Crop Development Phase",'Calculation Sheet Crop 1'!$M$7,IF(C1879="Mid Season",'Calculation Sheet Crop 1'!$M$8,IF(C1879="Late Season Stage",'Calculation Sheet Crop 1'!$M$9,""))))</f>
        <v/>
      </c>
      <c r="F1879">
        <f t="shared" si="378"/>
        <v>0</v>
      </c>
      <c r="P1879">
        <f t="shared" si="379"/>
        <v>0</v>
      </c>
      <c r="Q1879">
        <f t="shared" si="380"/>
        <v>0</v>
      </c>
      <c r="R1879">
        <f t="shared" si="381"/>
        <v>0</v>
      </c>
      <c r="S1879">
        <f t="shared" si="382"/>
        <v>0</v>
      </c>
      <c r="T1879">
        <f t="shared" si="383"/>
        <v>0</v>
      </c>
      <c r="U1879">
        <f t="shared" si="384"/>
        <v>0</v>
      </c>
      <c r="V1879">
        <f t="shared" si="385"/>
        <v>0</v>
      </c>
      <c r="W1879">
        <f t="shared" si="386"/>
        <v>0</v>
      </c>
      <c r="X1879">
        <f t="shared" si="387"/>
        <v>0</v>
      </c>
      <c r="Y1879">
        <f t="shared" si="388"/>
        <v>0</v>
      </c>
      <c r="Z1879">
        <f t="shared" si="389"/>
        <v>0</v>
      </c>
      <c r="AA1879">
        <f t="shared" si="390"/>
        <v>0</v>
      </c>
    </row>
    <row r="1880" spans="2:27">
      <c r="B1880" s="3">
        <v>44609</v>
      </c>
      <c r="C1880" t="str">
        <f>IF(AND(B1880&gt;='Calculation Sheet Crop 1'!$K$6,B1880&lt;='Calculation Sheet Crop 1'!$L$6),"Initial Stage",IF(AND(B1880+1&gt;'Calculation Sheet Crop 1'!$K$7,B1880&lt;='Calculation Sheet Crop 1'!$L$7),"Crop Development Phase",IF(AND(B1880+1&gt;'Calculation Sheet Crop 1'!$K$8,B1880&lt;'Calculation Sheet Crop 1'!$L$8+1),"Mid Season",IF(AND(B1880+1&gt;'Calculation Sheet Crop 1'!$K$9,B1880-1&lt;'Calculation Sheet Crop 1'!$L$9),"Late Season Stage",""))))</f>
        <v/>
      </c>
      <c r="D1880">
        <f>IF(MONTH(B1880)=1,'General Calculation'!$E$22,IF(MONTH(B1880)=2,'General Calculation'!$F$22,IF(MONTH(B1880)=3,'General Calculation'!$G$22,IF(MONTH(B1880)=4,'General Calculation'!$H$22,IF(MONTH(B1880)=5,'General Calculation'!$I$22,IF(MONTH(B1880)=6,'General Calculation'!$J$22,IF(MONTH(B1880)=7,'General Calculation'!$K$22,IF(MONTH(B1880)=8,'General Calculation'!$L$22,IF(MONTH(B1880)=9,'General Calculation'!$M$22,IF(MONTH(B1880)=10,'General Calculation'!$N$22,IF(MONTH(B1880)=11,'General Calculation'!$O$22,IF(MONTH(B1880)=12,'General Calculation'!$P$22,""))))))))))))</f>
        <v>5.3892000000000007</v>
      </c>
      <c r="E1880" t="str">
        <f>IF(C1880="Initial Stage",'Calculation Sheet Crop 1'!$M$6,IF(C1880="Crop Development Phase",'Calculation Sheet Crop 1'!$M$7,IF(C1880="Mid Season",'Calculation Sheet Crop 1'!$M$8,IF(C1880="Late Season Stage",'Calculation Sheet Crop 1'!$M$9,""))))</f>
        <v/>
      </c>
      <c r="F1880">
        <f t="shared" si="378"/>
        <v>0</v>
      </c>
      <c r="P1880">
        <f t="shared" si="379"/>
        <v>0</v>
      </c>
      <c r="Q1880">
        <f t="shared" si="380"/>
        <v>0</v>
      </c>
      <c r="R1880">
        <f t="shared" si="381"/>
        <v>0</v>
      </c>
      <c r="S1880">
        <f t="shared" si="382"/>
        <v>0</v>
      </c>
      <c r="T1880">
        <f t="shared" si="383"/>
        <v>0</v>
      </c>
      <c r="U1880">
        <f t="shared" si="384"/>
        <v>0</v>
      </c>
      <c r="V1880">
        <f t="shared" si="385"/>
        <v>0</v>
      </c>
      <c r="W1880">
        <f t="shared" si="386"/>
        <v>0</v>
      </c>
      <c r="X1880">
        <f t="shared" si="387"/>
        <v>0</v>
      </c>
      <c r="Y1880">
        <f t="shared" si="388"/>
        <v>0</v>
      </c>
      <c r="Z1880">
        <f t="shared" si="389"/>
        <v>0</v>
      </c>
      <c r="AA1880">
        <f t="shared" si="390"/>
        <v>0</v>
      </c>
    </row>
    <row r="1881" spans="2:27">
      <c r="B1881" s="3">
        <v>44610</v>
      </c>
      <c r="C1881" t="str">
        <f>IF(AND(B1881&gt;='Calculation Sheet Crop 1'!$K$6,B1881&lt;='Calculation Sheet Crop 1'!$L$6),"Initial Stage",IF(AND(B1881+1&gt;'Calculation Sheet Crop 1'!$K$7,B1881&lt;='Calculation Sheet Crop 1'!$L$7),"Crop Development Phase",IF(AND(B1881+1&gt;'Calculation Sheet Crop 1'!$K$8,B1881&lt;'Calculation Sheet Crop 1'!$L$8+1),"Mid Season",IF(AND(B1881+1&gt;'Calculation Sheet Crop 1'!$K$9,B1881-1&lt;'Calculation Sheet Crop 1'!$L$9),"Late Season Stage",""))))</f>
        <v/>
      </c>
      <c r="D1881">
        <f>IF(MONTH(B1881)=1,'General Calculation'!$E$22,IF(MONTH(B1881)=2,'General Calculation'!$F$22,IF(MONTH(B1881)=3,'General Calculation'!$G$22,IF(MONTH(B1881)=4,'General Calculation'!$H$22,IF(MONTH(B1881)=5,'General Calculation'!$I$22,IF(MONTH(B1881)=6,'General Calculation'!$J$22,IF(MONTH(B1881)=7,'General Calculation'!$K$22,IF(MONTH(B1881)=8,'General Calculation'!$L$22,IF(MONTH(B1881)=9,'General Calculation'!$M$22,IF(MONTH(B1881)=10,'General Calculation'!$N$22,IF(MONTH(B1881)=11,'General Calculation'!$O$22,IF(MONTH(B1881)=12,'General Calculation'!$P$22,""))))))))))))</f>
        <v>5.3892000000000007</v>
      </c>
      <c r="E1881" t="str">
        <f>IF(C1881="Initial Stage",'Calculation Sheet Crop 1'!$M$6,IF(C1881="Crop Development Phase",'Calculation Sheet Crop 1'!$M$7,IF(C1881="Mid Season",'Calculation Sheet Crop 1'!$M$8,IF(C1881="Late Season Stage",'Calculation Sheet Crop 1'!$M$9,""))))</f>
        <v/>
      </c>
      <c r="F1881">
        <f t="shared" si="378"/>
        <v>0</v>
      </c>
      <c r="P1881">
        <f t="shared" si="379"/>
        <v>0</v>
      </c>
      <c r="Q1881">
        <f t="shared" si="380"/>
        <v>0</v>
      </c>
      <c r="R1881">
        <f t="shared" si="381"/>
        <v>0</v>
      </c>
      <c r="S1881">
        <f t="shared" si="382"/>
        <v>0</v>
      </c>
      <c r="T1881">
        <f t="shared" si="383"/>
        <v>0</v>
      </c>
      <c r="U1881">
        <f t="shared" si="384"/>
        <v>0</v>
      </c>
      <c r="V1881">
        <f t="shared" si="385"/>
        <v>0</v>
      </c>
      <c r="W1881">
        <f t="shared" si="386"/>
        <v>0</v>
      </c>
      <c r="X1881">
        <f t="shared" si="387"/>
        <v>0</v>
      </c>
      <c r="Y1881">
        <f t="shared" si="388"/>
        <v>0</v>
      </c>
      <c r="Z1881">
        <f t="shared" si="389"/>
        <v>0</v>
      </c>
      <c r="AA1881">
        <f t="shared" si="390"/>
        <v>0</v>
      </c>
    </row>
    <row r="1882" spans="2:27">
      <c r="B1882" s="3">
        <v>44611</v>
      </c>
      <c r="C1882" t="str">
        <f>IF(AND(B1882&gt;='Calculation Sheet Crop 1'!$K$6,B1882&lt;='Calculation Sheet Crop 1'!$L$6),"Initial Stage",IF(AND(B1882+1&gt;'Calculation Sheet Crop 1'!$K$7,B1882&lt;='Calculation Sheet Crop 1'!$L$7),"Crop Development Phase",IF(AND(B1882+1&gt;'Calculation Sheet Crop 1'!$K$8,B1882&lt;'Calculation Sheet Crop 1'!$L$8+1),"Mid Season",IF(AND(B1882+1&gt;'Calculation Sheet Crop 1'!$K$9,B1882-1&lt;'Calculation Sheet Crop 1'!$L$9),"Late Season Stage",""))))</f>
        <v/>
      </c>
      <c r="D1882">
        <f>IF(MONTH(B1882)=1,'General Calculation'!$E$22,IF(MONTH(B1882)=2,'General Calculation'!$F$22,IF(MONTH(B1882)=3,'General Calculation'!$G$22,IF(MONTH(B1882)=4,'General Calculation'!$H$22,IF(MONTH(B1882)=5,'General Calculation'!$I$22,IF(MONTH(B1882)=6,'General Calculation'!$J$22,IF(MONTH(B1882)=7,'General Calculation'!$K$22,IF(MONTH(B1882)=8,'General Calculation'!$L$22,IF(MONTH(B1882)=9,'General Calculation'!$M$22,IF(MONTH(B1882)=10,'General Calculation'!$N$22,IF(MONTH(B1882)=11,'General Calculation'!$O$22,IF(MONTH(B1882)=12,'General Calculation'!$P$22,""))))))))))))</f>
        <v>5.3892000000000007</v>
      </c>
      <c r="E1882" t="str">
        <f>IF(C1882="Initial Stage",'Calculation Sheet Crop 1'!$M$6,IF(C1882="Crop Development Phase",'Calculation Sheet Crop 1'!$M$7,IF(C1882="Mid Season",'Calculation Sheet Crop 1'!$M$8,IF(C1882="Late Season Stage",'Calculation Sheet Crop 1'!$M$9,""))))</f>
        <v/>
      </c>
      <c r="F1882">
        <f t="shared" si="378"/>
        <v>0</v>
      </c>
      <c r="P1882">
        <f t="shared" si="379"/>
        <v>0</v>
      </c>
      <c r="Q1882">
        <f t="shared" si="380"/>
        <v>0</v>
      </c>
      <c r="R1882">
        <f t="shared" si="381"/>
        <v>0</v>
      </c>
      <c r="S1882">
        <f t="shared" si="382"/>
        <v>0</v>
      </c>
      <c r="T1882">
        <f t="shared" si="383"/>
        <v>0</v>
      </c>
      <c r="U1882">
        <f t="shared" si="384"/>
        <v>0</v>
      </c>
      <c r="V1882">
        <f t="shared" si="385"/>
        <v>0</v>
      </c>
      <c r="W1882">
        <f t="shared" si="386"/>
        <v>0</v>
      </c>
      <c r="X1882">
        <f t="shared" si="387"/>
        <v>0</v>
      </c>
      <c r="Y1882">
        <f t="shared" si="388"/>
        <v>0</v>
      </c>
      <c r="Z1882">
        <f t="shared" si="389"/>
        <v>0</v>
      </c>
      <c r="AA1882">
        <f t="shared" si="390"/>
        <v>0</v>
      </c>
    </row>
    <row r="1883" spans="2:27">
      <c r="B1883" s="3">
        <v>44612</v>
      </c>
      <c r="C1883" t="str">
        <f>IF(AND(B1883&gt;='Calculation Sheet Crop 1'!$K$6,B1883&lt;='Calculation Sheet Crop 1'!$L$6),"Initial Stage",IF(AND(B1883+1&gt;'Calculation Sheet Crop 1'!$K$7,B1883&lt;='Calculation Sheet Crop 1'!$L$7),"Crop Development Phase",IF(AND(B1883+1&gt;'Calculation Sheet Crop 1'!$K$8,B1883&lt;'Calculation Sheet Crop 1'!$L$8+1),"Mid Season",IF(AND(B1883+1&gt;'Calculation Sheet Crop 1'!$K$9,B1883-1&lt;'Calculation Sheet Crop 1'!$L$9),"Late Season Stage",""))))</f>
        <v/>
      </c>
      <c r="D1883">
        <f>IF(MONTH(B1883)=1,'General Calculation'!$E$22,IF(MONTH(B1883)=2,'General Calculation'!$F$22,IF(MONTH(B1883)=3,'General Calculation'!$G$22,IF(MONTH(B1883)=4,'General Calculation'!$H$22,IF(MONTH(B1883)=5,'General Calculation'!$I$22,IF(MONTH(B1883)=6,'General Calculation'!$J$22,IF(MONTH(B1883)=7,'General Calculation'!$K$22,IF(MONTH(B1883)=8,'General Calculation'!$L$22,IF(MONTH(B1883)=9,'General Calculation'!$M$22,IF(MONTH(B1883)=10,'General Calculation'!$N$22,IF(MONTH(B1883)=11,'General Calculation'!$O$22,IF(MONTH(B1883)=12,'General Calculation'!$P$22,""))))))))))))</f>
        <v>5.3892000000000007</v>
      </c>
      <c r="E1883" t="str">
        <f>IF(C1883="Initial Stage",'Calculation Sheet Crop 1'!$M$6,IF(C1883="Crop Development Phase",'Calculation Sheet Crop 1'!$M$7,IF(C1883="Mid Season",'Calculation Sheet Crop 1'!$M$8,IF(C1883="Late Season Stage",'Calculation Sheet Crop 1'!$M$9,""))))</f>
        <v/>
      </c>
      <c r="F1883">
        <f t="shared" si="378"/>
        <v>0</v>
      </c>
      <c r="P1883">
        <f t="shared" si="379"/>
        <v>0</v>
      </c>
      <c r="Q1883">
        <f t="shared" si="380"/>
        <v>0</v>
      </c>
      <c r="R1883">
        <f t="shared" si="381"/>
        <v>0</v>
      </c>
      <c r="S1883">
        <f t="shared" si="382"/>
        <v>0</v>
      </c>
      <c r="T1883">
        <f t="shared" si="383"/>
        <v>0</v>
      </c>
      <c r="U1883">
        <f t="shared" si="384"/>
        <v>0</v>
      </c>
      <c r="V1883">
        <f t="shared" si="385"/>
        <v>0</v>
      </c>
      <c r="W1883">
        <f t="shared" si="386"/>
        <v>0</v>
      </c>
      <c r="X1883">
        <f t="shared" si="387"/>
        <v>0</v>
      </c>
      <c r="Y1883">
        <f t="shared" si="388"/>
        <v>0</v>
      </c>
      <c r="Z1883">
        <f t="shared" si="389"/>
        <v>0</v>
      </c>
      <c r="AA1883">
        <f t="shared" si="390"/>
        <v>0</v>
      </c>
    </row>
    <row r="1884" spans="2:27">
      <c r="B1884" s="3">
        <v>44613</v>
      </c>
      <c r="C1884" t="str">
        <f>IF(AND(B1884&gt;='Calculation Sheet Crop 1'!$K$6,B1884&lt;='Calculation Sheet Crop 1'!$L$6),"Initial Stage",IF(AND(B1884+1&gt;'Calculation Sheet Crop 1'!$K$7,B1884&lt;='Calculation Sheet Crop 1'!$L$7),"Crop Development Phase",IF(AND(B1884+1&gt;'Calculation Sheet Crop 1'!$K$8,B1884&lt;'Calculation Sheet Crop 1'!$L$8+1),"Mid Season",IF(AND(B1884+1&gt;'Calculation Sheet Crop 1'!$K$9,B1884-1&lt;'Calculation Sheet Crop 1'!$L$9),"Late Season Stage",""))))</f>
        <v/>
      </c>
      <c r="D1884">
        <f>IF(MONTH(B1884)=1,'General Calculation'!$E$22,IF(MONTH(B1884)=2,'General Calculation'!$F$22,IF(MONTH(B1884)=3,'General Calculation'!$G$22,IF(MONTH(B1884)=4,'General Calculation'!$H$22,IF(MONTH(B1884)=5,'General Calculation'!$I$22,IF(MONTH(B1884)=6,'General Calculation'!$J$22,IF(MONTH(B1884)=7,'General Calculation'!$K$22,IF(MONTH(B1884)=8,'General Calculation'!$L$22,IF(MONTH(B1884)=9,'General Calculation'!$M$22,IF(MONTH(B1884)=10,'General Calculation'!$N$22,IF(MONTH(B1884)=11,'General Calculation'!$O$22,IF(MONTH(B1884)=12,'General Calculation'!$P$22,""))))))))))))</f>
        <v>5.3892000000000007</v>
      </c>
      <c r="E1884" t="str">
        <f>IF(C1884="Initial Stage",'Calculation Sheet Crop 1'!$M$6,IF(C1884="Crop Development Phase",'Calculation Sheet Crop 1'!$M$7,IF(C1884="Mid Season",'Calculation Sheet Crop 1'!$M$8,IF(C1884="Late Season Stage",'Calculation Sheet Crop 1'!$M$9,""))))</f>
        <v/>
      </c>
      <c r="F1884">
        <f t="shared" si="378"/>
        <v>0</v>
      </c>
      <c r="P1884">
        <f t="shared" si="379"/>
        <v>0</v>
      </c>
      <c r="Q1884">
        <f t="shared" si="380"/>
        <v>0</v>
      </c>
      <c r="R1884">
        <f t="shared" si="381"/>
        <v>0</v>
      </c>
      <c r="S1884">
        <f t="shared" si="382"/>
        <v>0</v>
      </c>
      <c r="T1884">
        <f t="shared" si="383"/>
        <v>0</v>
      </c>
      <c r="U1884">
        <f t="shared" si="384"/>
        <v>0</v>
      </c>
      <c r="V1884">
        <f t="shared" si="385"/>
        <v>0</v>
      </c>
      <c r="W1884">
        <f t="shared" si="386"/>
        <v>0</v>
      </c>
      <c r="X1884">
        <f t="shared" si="387"/>
        <v>0</v>
      </c>
      <c r="Y1884">
        <f t="shared" si="388"/>
        <v>0</v>
      </c>
      <c r="Z1884">
        <f t="shared" si="389"/>
        <v>0</v>
      </c>
      <c r="AA1884">
        <f t="shared" si="390"/>
        <v>0</v>
      </c>
    </row>
    <row r="1885" spans="2:27">
      <c r="B1885" s="3">
        <v>44614</v>
      </c>
      <c r="C1885" t="str">
        <f>IF(AND(B1885&gt;='Calculation Sheet Crop 1'!$K$6,B1885&lt;='Calculation Sheet Crop 1'!$L$6),"Initial Stage",IF(AND(B1885+1&gt;'Calculation Sheet Crop 1'!$K$7,B1885&lt;='Calculation Sheet Crop 1'!$L$7),"Crop Development Phase",IF(AND(B1885+1&gt;'Calculation Sheet Crop 1'!$K$8,B1885&lt;'Calculation Sheet Crop 1'!$L$8+1),"Mid Season",IF(AND(B1885+1&gt;'Calculation Sheet Crop 1'!$K$9,B1885-1&lt;'Calculation Sheet Crop 1'!$L$9),"Late Season Stage",""))))</f>
        <v/>
      </c>
      <c r="D1885">
        <f>IF(MONTH(B1885)=1,'General Calculation'!$E$22,IF(MONTH(B1885)=2,'General Calculation'!$F$22,IF(MONTH(B1885)=3,'General Calculation'!$G$22,IF(MONTH(B1885)=4,'General Calculation'!$H$22,IF(MONTH(B1885)=5,'General Calculation'!$I$22,IF(MONTH(B1885)=6,'General Calculation'!$J$22,IF(MONTH(B1885)=7,'General Calculation'!$K$22,IF(MONTH(B1885)=8,'General Calculation'!$L$22,IF(MONTH(B1885)=9,'General Calculation'!$M$22,IF(MONTH(B1885)=10,'General Calculation'!$N$22,IF(MONTH(B1885)=11,'General Calculation'!$O$22,IF(MONTH(B1885)=12,'General Calculation'!$P$22,""))))))))))))</f>
        <v>5.3892000000000007</v>
      </c>
      <c r="E1885" t="str">
        <f>IF(C1885="Initial Stage",'Calculation Sheet Crop 1'!$M$6,IF(C1885="Crop Development Phase",'Calculation Sheet Crop 1'!$M$7,IF(C1885="Mid Season",'Calculation Sheet Crop 1'!$M$8,IF(C1885="Late Season Stage",'Calculation Sheet Crop 1'!$M$9,""))))</f>
        <v/>
      </c>
      <c r="F1885">
        <f t="shared" si="378"/>
        <v>0</v>
      </c>
      <c r="P1885">
        <f t="shared" si="379"/>
        <v>0</v>
      </c>
      <c r="Q1885">
        <f t="shared" si="380"/>
        <v>0</v>
      </c>
      <c r="R1885">
        <f t="shared" si="381"/>
        <v>0</v>
      </c>
      <c r="S1885">
        <f t="shared" si="382"/>
        <v>0</v>
      </c>
      <c r="T1885">
        <f t="shared" si="383"/>
        <v>0</v>
      </c>
      <c r="U1885">
        <f t="shared" si="384"/>
        <v>0</v>
      </c>
      <c r="V1885">
        <f t="shared" si="385"/>
        <v>0</v>
      </c>
      <c r="W1885">
        <f t="shared" si="386"/>
        <v>0</v>
      </c>
      <c r="X1885">
        <f t="shared" si="387"/>
        <v>0</v>
      </c>
      <c r="Y1885">
        <f t="shared" si="388"/>
        <v>0</v>
      </c>
      <c r="Z1885">
        <f t="shared" si="389"/>
        <v>0</v>
      </c>
      <c r="AA1885">
        <f t="shared" si="390"/>
        <v>0</v>
      </c>
    </row>
    <row r="1886" spans="2:27">
      <c r="B1886" s="3">
        <v>44615</v>
      </c>
      <c r="C1886" t="str">
        <f>IF(AND(B1886&gt;='Calculation Sheet Crop 1'!$K$6,B1886&lt;='Calculation Sheet Crop 1'!$L$6),"Initial Stage",IF(AND(B1886+1&gt;'Calculation Sheet Crop 1'!$K$7,B1886&lt;='Calculation Sheet Crop 1'!$L$7),"Crop Development Phase",IF(AND(B1886+1&gt;'Calculation Sheet Crop 1'!$K$8,B1886&lt;'Calculation Sheet Crop 1'!$L$8+1),"Mid Season",IF(AND(B1886+1&gt;'Calculation Sheet Crop 1'!$K$9,B1886-1&lt;'Calculation Sheet Crop 1'!$L$9),"Late Season Stage",""))))</f>
        <v/>
      </c>
      <c r="D1886">
        <f>IF(MONTH(B1886)=1,'General Calculation'!$E$22,IF(MONTH(B1886)=2,'General Calculation'!$F$22,IF(MONTH(B1886)=3,'General Calculation'!$G$22,IF(MONTH(B1886)=4,'General Calculation'!$H$22,IF(MONTH(B1886)=5,'General Calculation'!$I$22,IF(MONTH(B1886)=6,'General Calculation'!$J$22,IF(MONTH(B1886)=7,'General Calculation'!$K$22,IF(MONTH(B1886)=8,'General Calculation'!$L$22,IF(MONTH(B1886)=9,'General Calculation'!$M$22,IF(MONTH(B1886)=10,'General Calculation'!$N$22,IF(MONTH(B1886)=11,'General Calculation'!$O$22,IF(MONTH(B1886)=12,'General Calculation'!$P$22,""))))))))))))</f>
        <v>5.3892000000000007</v>
      </c>
      <c r="E1886" t="str">
        <f>IF(C1886="Initial Stage",'Calculation Sheet Crop 1'!$M$6,IF(C1886="Crop Development Phase",'Calculation Sheet Crop 1'!$M$7,IF(C1886="Mid Season",'Calculation Sheet Crop 1'!$M$8,IF(C1886="Late Season Stage",'Calculation Sheet Crop 1'!$M$9,""))))</f>
        <v/>
      </c>
      <c r="F1886">
        <f t="shared" si="378"/>
        <v>0</v>
      </c>
      <c r="P1886">
        <f t="shared" si="379"/>
        <v>0</v>
      </c>
      <c r="Q1886">
        <f t="shared" si="380"/>
        <v>0</v>
      </c>
      <c r="R1886">
        <f t="shared" si="381"/>
        <v>0</v>
      </c>
      <c r="S1886">
        <f t="shared" si="382"/>
        <v>0</v>
      </c>
      <c r="T1886">
        <f t="shared" si="383"/>
        <v>0</v>
      </c>
      <c r="U1886">
        <f t="shared" si="384"/>
        <v>0</v>
      </c>
      <c r="V1886">
        <f t="shared" si="385"/>
        <v>0</v>
      </c>
      <c r="W1886">
        <f t="shared" si="386"/>
        <v>0</v>
      </c>
      <c r="X1886">
        <f t="shared" si="387"/>
        <v>0</v>
      </c>
      <c r="Y1886">
        <f t="shared" si="388"/>
        <v>0</v>
      </c>
      <c r="Z1886">
        <f t="shared" si="389"/>
        <v>0</v>
      </c>
      <c r="AA1886">
        <f t="shared" si="390"/>
        <v>0</v>
      </c>
    </row>
    <row r="1887" spans="2:27">
      <c r="B1887" s="3">
        <v>44616</v>
      </c>
      <c r="C1887" t="str">
        <f>IF(AND(B1887&gt;='Calculation Sheet Crop 1'!$K$6,B1887&lt;='Calculation Sheet Crop 1'!$L$6),"Initial Stage",IF(AND(B1887+1&gt;'Calculation Sheet Crop 1'!$K$7,B1887&lt;='Calculation Sheet Crop 1'!$L$7),"Crop Development Phase",IF(AND(B1887+1&gt;'Calculation Sheet Crop 1'!$K$8,B1887&lt;'Calculation Sheet Crop 1'!$L$8+1),"Mid Season",IF(AND(B1887+1&gt;'Calculation Sheet Crop 1'!$K$9,B1887-1&lt;'Calculation Sheet Crop 1'!$L$9),"Late Season Stage",""))))</f>
        <v/>
      </c>
      <c r="D1887">
        <f>IF(MONTH(B1887)=1,'General Calculation'!$E$22,IF(MONTH(B1887)=2,'General Calculation'!$F$22,IF(MONTH(B1887)=3,'General Calculation'!$G$22,IF(MONTH(B1887)=4,'General Calculation'!$H$22,IF(MONTH(B1887)=5,'General Calculation'!$I$22,IF(MONTH(B1887)=6,'General Calculation'!$J$22,IF(MONTH(B1887)=7,'General Calculation'!$K$22,IF(MONTH(B1887)=8,'General Calculation'!$L$22,IF(MONTH(B1887)=9,'General Calculation'!$M$22,IF(MONTH(B1887)=10,'General Calculation'!$N$22,IF(MONTH(B1887)=11,'General Calculation'!$O$22,IF(MONTH(B1887)=12,'General Calculation'!$P$22,""))))))))))))</f>
        <v>5.3892000000000007</v>
      </c>
      <c r="E1887" t="str">
        <f>IF(C1887="Initial Stage",'Calculation Sheet Crop 1'!$M$6,IF(C1887="Crop Development Phase",'Calculation Sheet Crop 1'!$M$7,IF(C1887="Mid Season",'Calculation Sheet Crop 1'!$M$8,IF(C1887="Late Season Stage",'Calculation Sheet Crop 1'!$M$9,""))))</f>
        <v/>
      </c>
      <c r="F1887">
        <f t="shared" si="378"/>
        <v>0</v>
      </c>
      <c r="P1887">
        <f t="shared" si="379"/>
        <v>0</v>
      </c>
      <c r="Q1887">
        <f t="shared" si="380"/>
        <v>0</v>
      </c>
      <c r="R1887">
        <f t="shared" si="381"/>
        <v>0</v>
      </c>
      <c r="S1887">
        <f t="shared" si="382"/>
        <v>0</v>
      </c>
      <c r="T1887">
        <f t="shared" si="383"/>
        <v>0</v>
      </c>
      <c r="U1887">
        <f t="shared" si="384"/>
        <v>0</v>
      </c>
      <c r="V1887">
        <f t="shared" si="385"/>
        <v>0</v>
      </c>
      <c r="W1887">
        <f t="shared" si="386"/>
        <v>0</v>
      </c>
      <c r="X1887">
        <f t="shared" si="387"/>
        <v>0</v>
      </c>
      <c r="Y1887">
        <f t="shared" si="388"/>
        <v>0</v>
      </c>
      <c r="Z1887">
        <f t="shared" si="389"/>
        <v>0</v>
      </c>
      <c r="AA1887">
        <f t="shared" si="390"/>
        <v>0</v>
      </c>
    </row>
    <row r="1888" spans="2:27">
      <c r="B1888" s="3">
        <v>44617</v>
      </c>
      <c r="C1888" t="str">
        <f>IF(AND(B1888&gt;='Calculation Sheet Crop 1'!$K$6,B1888&lt;='Calculation Sheet Crop 1'!$L$6),"Initial Stage",IF(AND(B1888+1&gt;'Calculation Sheet Crop 1'!$K$7,B1888&lt;='Calculation Sheet Crop 1'!$L$7),"Crop Development Phase",IF(AND(B1888+1&gt;'Calculation Sheet Crop 1'!$K$8,B1888&lt;'Calculation Sheet Crop 1'!$L$8+1),"Mid Season",IF(AND(B1888+1&gt;'Calculation Sheet Crop 1'!$K$9,B1888-1&lt;'Calculation Sheet Crop 1'!$L$9),"Late Season Stage",""))))</f>
        <v/>
      </c>
      <c r="D1888">
        <f>IF(MONTH(B1888)=1,'General Calculation'!$E$22,IF(MONTH(B1888)=2,'General Calculation'!$F$22,IF(MONTH(B1888)=3,'General Calculation'!$G$22,IF(MONTH(B1888)=4,'General Calculation'!$H$22,IF(MONTH(B1888)=5,'General Calculation'!$I$22,IF(MONTH(B1888)=6,'General Calculation'!$J$22,IF(MONTH(B1888)=7,'General Calculation'!$K$22,IF(MONTH(B1888)=8,'General Calculation'!$L$22,IF(MONTH(B1888)=9,'General Calculation'!$M$22,IF(MONTH(B1888)=10,'General Calculation'!$N$22,IF(MONTH(B1888)=11,'General Calculation'!$O$22,IF(MONTH(B1888)=12,'General Calculation'!$P$22,""))))))))))))</f>
        <v>5.3892000000000007</v>
      </c>
      <c r="E1888" t="str">
        <f>IF(C1888="Initial Stage",'Calculation Sheet Crop 1'!$M$6,IF(C1888="Crop Development Phase",'Calculation Sheet Crop 1'!$M$7,IF(C1888="Mid Season",'Calculation Sheet Crop 1'!$M$8,IF(C1888="Late Season Stage",'Calculation Sheet Crop 1'!$M$9,""))))</f>
        <v/>
      </c>
      <c r="F1888">
        <f t="shared" si="378"/>
        <v>0</v>
      </c>
      <c r="P1888">
        <f t="shared" si="379"/>
        <v>0</v>
      </c>
      <c r="Q1888">
        <f t="shared" si="380"/>
        <v>0</v>
      </c>
      <c r="R1888">
        <f t="shared" si="381"/>
        <v>0</v>
      </c>
      <c r="S1888">
        <f t="shared" si="382"/>
        <v>0</v>
      </c>
      <c r="T1888">
        <f t="shared" si="383"/>
        <v>0</v>
      </c>
      <c r="U1888">
        <f t="shared" si="384"/>
        <v>0</v>
      </c>
      <c r="V1888">
        <f t="shared" si="385"/>
        <v>0</v>
      </c>
      <c r="W1888">
        <f t="shared" si="386"/>
        <v>0</v>
      </c>
      <c r="X1888">
        <f t="shared" si="387"/>
        <v>0</v>
      </c>
      <c r="Y1888">
        <f t="shared" si="388"/>
        <v>0</v>
      </c>
      <c r="Z1888">
        <f t="shared" si="389"/>
        <v>0</v>
      </c>
      <c r="AA1888">
        <f t="shared" si="390"/>
        <v>0</v>
      </c>
    </row>
    <row r="1889" spans="2:27">
      <c r="B1889" s="3">
        <v>44618</v>
      </c>
      <c r="C1889" t="str">
        <f>IF(AND(B1889&gt;='Calculation Sheet Crop 1'!$K$6,B1889&lt;='Calculation Sheet Crop 1'!$L$6),"Initial Stage",IF(AND(B1889+1&gt;'Calculation Sheet Crop 1'!$K$7,B1889&lt;='Calculation Sheet Crop 1'!$L$7),"Crop Development Phase",IF(AND(B1889+1&gt;'Calculation Sheet Crop 1'!$K$8,B1889&lt;'Calculation Sheet Crop 1'!$L$8+1),"Mid Season",IF(AND(B1889+1&gt;'Calculation Sheet Crop 1'!$K$9,B1889-1&lt;'Calculation Sheet Crop 1'!$L$9),"Late Season Stage",""))))</f>
        <v/>
      </c>
      <c r="D1889">
        <f>IF(MONTH(B1889)=1,'General Calculation'!$E$22,IF(MONTH(B1889)=2,'General Calculation'!$F$22,IF(MONTH(B1889)=3,'General Calculation'!$G$22,IF(MONTH(B1889)=4,'General Calculation'!$H$22,IF(MONTH(B1889)=5,'General Calculation'!$I$22,IF(MONTH(B1889)=6,'General Calculation'!$J$22,IF(MONTH(B1889)=7,'General Calculation'!$K$22,IF(MONTH(B1889)=8,'General Calculation'!$L$22,IF(MONTH(B1889)=9,'General Calculation'!$M$22,IF(MONTH(B1889)=10,'General Calculation'!$N$22,IF(MONTH(B1889)=11,'General Calculation'!$O$22,IF(MONTH(B1889)=12,'General Calculation'!$P$22,""))))))))))))</f>
        <v>5.3892000000000007</v>
      </c>
      <c r="E1889" t="str">
        <f>IF(C1889="Initial Stage",'Calculation Sheet Crop 1'!$M$6,IF(C1889="Crop Development Phase",'Calculation Sheet Crop 1'!$M$7,IF(C1889="Mid Season",'Calculation Sheet Crop 1'!$M$8,IF(C1889="Late Season Stage",'Calculation Sheet Crop 1'!$M$9,""))))</f>
        <v/>
      </c>
      <c r="F1889">
        <f t="shared" si="378"/>
        <v>0</v>
      </c>
      <c r="P1889">
        <f t="shared" si="379"/>
        <v>0</v>
      </c>
      <c r="Q1889">
        <f t="shared" si="380"/>
        <v>0</v>
      </c>
      <c r="R1889">
        <f t="shared" si="381"/>
        <v>0</v>
      </c>
      <c r="S1889">
        <f t="shared" si="382"/>
        <v>0</v>
      </c>
      <c r="T1889">
        <f t="shared" si="383"/>
        <v>0</v>
      </c>
      <c r="U1889">
        <f t="shared" si="384"/>
        <v>0</v>
      </c>
      <c r="V1889">
        <f t="shared" si="385"/>
        <v>0</v>
      </c>
      <c r="W1889">
        <f t="shared" si="386"/>
        <v>0</v>
      </c>
      <c r="X1889">
        <f t="shared" si="387"/>
        <v>0</v>
      </c>
      <c r="Y1889">
        <f t="shared" si="388"/>
        <v>0</v>
      </c>
      <c r="Z1889">
        <f t="shared" si="389"/>
        <v>0</v>
      </c>
      <c r="AA1889">
        <f t="shared" si="390"/>
        <v>0</v>
      </c>
    </row>
    <row r="1890" spans="2:27">
      <c r="B1890" s="3">
        <v>44619</v>
      </c>
      <c r="C1890" t="str">
        <f>IF(AND(B1890&gt;='Calculation Sheet Crop 1'!$K$6,B1890&lt;='Calculation Sheet Crop 1'!$L$6),"Initial Stage",IF(AND(B1890+1&gt;'Calculation Sheet Crop 1'!$K$7,B1890&lt;='Calculation Sheet Crop 1'!$L$7),"Crop Development Phase",IF(AND(B1890+1&gt;'Calculation Sheet Crop 1'!$K$8,B1890&lt;'Calculation Sheet Crop 1'!$L$8+1),"Mid Season",IF(AND(B1890+1&gt;'Calculation Sheet Crop 1'!$K$9,B1890-1&lt;'Calculation Sheet Crop 1'!$L$9),"Late Season Stage",""))))</f>
        <v/>
      </c>
      <c r="D1890">
        <f>IF(MONTH(B1890)=1,'General Calculation'!$E$22,IF(MONTH(B1890)=2,'General Calculation'!$F$22,IF(MONTH(B1890)=3,'General Calculation'!$G$22,IF(MONTH(B1890)=4,'General Calculation'!$H$22,IF(MONTH(B1890)=5,'General Calculation'!$I$22,IF(MONTH(B1890)=6,'General Calculation'!$J$22,IF(MONTH(B1890)=7,'General Calculation'!$K$22,IF(MONTH(B1890)=8,'General Calculation'!$L$22,IF(MONTH(B1890)=9,'General Calculation'!$M$22,IF(MONTH(B1890)=10,'General Calculation'!$N$22,IF(MONTH(B1890)=11,'General Calculation'!$O$22,IF(MONTH(B1890)=12,'General Calculation'!$P$22,""))))))))))))</f>
        <v>5.3892000000000007</v>
      </c>
      <c r="E1890" t="str">
        <f>IF(C1890="Initial Stage",'Calculation Sheet Crop 1'!$M$6,IF(C1890="Crop Development Phase",'Calculation Sheet Crop 1'!$M$7,IF(C1890="Mid Season",'Calculation Sheet Crop 1'!$M$8,IF(C1890="Late Season Stage",'Calculation Sheet Crop 1'!$M$9,""))))</f>
        <v/>
      </c>
      <c r="F1890">
        <f t="shared" si="378"/>
        <v>0</v>
      </c>
      <c r="P1890">
        <f t="shared" si="379"/>
        <v>0</v>
      </c>
      <c r="Q1890">
        <f t="shared" si="380"/>
        <v>0</v>
      </c>
      <c r="R1890">
        <f t="shared" si="381"/>
        <v>0</v>
      </c>
      <c r="S1890">
        <f t="shared" si="382"/>
        <v>0</v>
      </c>
      <c r="T1890">
        <f t="shared" si="383"/>
        <v>0</v>
      </c>
      <c r="U1890">
        <f t="shared" si="384"/>
        <v>0</v>
      </c>
      <c r="V1890">
        <f t="shared" si="385"/>
        <v>0</v>
      </c>
      <c r="W1890">
        <f t="shared" si="386"/>
        <v>0</v>
      </c>
      <c r="X1890">
        <f t="shared" si="387"/>
        <v>0</v>
      </c>
      <c r="Y1890">
        <f t="shared" si="388"/>
        <v>0</v>
      </c>
      <c r="Z1890">
        <f t="shared" si="389"/>
        <v>0</v>
      </c>
      <c r="AA1890">
        <f t="shared" si="390"/>
        <v>0</v>
      </c>
    </row>
    <row r="1891" spans="2:27">
      <c r="B1891" s="3">
        <v>44620</v>
      </c>
      <c r="C1891" t="str">
        <f>IF(AND(B1891&gt;='Calculation Sheet Crop 1'!$K$6,B1891&lt;='Calculation Sheet Crop 1'!$L$6),"Initial Stage",IF(AND(B1891+1&gt;'Calculation Sheet Crop 1'!$K$7,B1891&lt;='Calculation Sheet Crop 1'!$L$7),"Crop Development Phase",IF(AND(B1891+1&gt;'Calculation Sheet Crop 1'!$K$8,B1891&lt;'Calculation Sheet Crop 1'!$L$8+1),"Mid Season",IF(AND(B1891+1&gt;'Calculation Sheet Crop 1'!$K$9,B1891-1&lt;'Calculation Sheet Crop 1'!$L$9),"Late Season Stage",""))))</f>
        <v/>
      </c>
      <c r="D1891">
        <f>IF(MONTH(B1891)=1,'General Calculation'!$E$22,IF(MONTH(B1891)=2,'General Calculation'!$F$22,IF(MONTH(B1891)=3,'General Calculation'!$G$22,IF(MONTH(B1891)=4,'General Calculation'!$H$22,IF(MONTH(B1891)=5,'General Calculation'!$I$22,IF(MONTH(B1891)=6,'General Calculation'!$J$22,IF(MONTH(B1891)=7,'General Calculation'!$K$22,IF(MONTH(B1891)=8,'General Calculation'!$L$22,IF(MONTH(B1891)=9,'General Calculation'!$M$22,IF(MONTH(B1891)=10,'General Calculation'!$N$22,IF(MONTH(B1891)=11,'General Calculation'!$O$22,IF(MONTH(B1891)=12,'General Calculation'!$P$22,""))))))))))))</f>
        <v>5.3892000000000007</v>
      </c>
      <c r="E1891" t="str">
        <f>IF(C1891="Initial Stage",'Calculation Sheet Crop 1'!$M$6,IF(C1891="Crop Development Phase",'Calculation Sheet Crop 1'!$M$7,IF(C1891="Mid Season",'Calculation Sheet Crop 1'!$M$8,IF(C1891="Late Season Stage",'Calculation Sheet Crop 1'!$M$9,""))))</f>
        <v/>
      </c>
      <c r="F1891">
        <f t="shared" si="378"/>
        <v>0</v>
      </c>
      <c r="P1891">
        <f t="shared" si="379"/>
        <v>0</v>
      </c>
      <c r="Q1891">
        <f t="shared" si="380"/>
        <v>0</v>
      </c>
      <c r="R1891">
        <f t="shared" si="381"/>
        <v>0</v>
      </c>
      <c r="S1891">
        <f t="shared" si="382"/>
        <v>0</v>
      </c>
      <c r="T1891">
        <f t="shared" si="383"/>
        <v>0</v>
      </c>
      <c r="U1891">
        <f t="shared" si="384"/>
        <v>0</v>
      </c>
      <c r="V1891">
        <f t="shared" si="385"/>
        <v>0</v>
      </c>
      <c r="W1891">
        <f t="shared" si="386"/>
        <v>0</v>
      </c>
      <c r="X1891">
        <f t="shared" si="387"/>
        <v>0</v>
      </c>
      <c r="Y1891">
        <f t="shared" si="388"/>
        <v>0</v>
      </c>
      <c r="Z1891">
        <f t="shared" si="389"/>
        <v>0</v>
      </c>
      <c r="AA1891">
        <f t="shared" si="390"/>
        <v>0</v>
      </c>
    </row>
    <row r="1892" spans="2:27">
      <c r="B1892" s="3">
        <v>44621</v>
      </c>
      <c r="C1892" t="str">
        <f>IF(AND(B1892&gt;='Calculation Sheet Crop 1'!$K$6,B1892&lt;='Calculation Sheet Crop 1'!$L$6),"Initial Stage",IF(AND(B1892+1&gt;'Calculation Sheet Crop 1'!$K$7,B1892&lt;='Calculation Sheet Crop 1'!$L$7),"Crop Development Phase",IF(AND(B1892+1&gt;'Calculation Sheet Crop 1'!$K$8,B1892&lt;'Calculation Sheet Crop 1'!$L$8+1),"Mid Season",IF(AND(B1892+1&gt;'Calculation Sheet Crop 1'!$K$9,B1892-1&lt;'Calculation Sheet Crop 1'!$L$9),"Late Season Stage",""))))</f>
        <v/>
      </c>
      <c r="D1892">
        <f>IF(MONTH(B1892)=1,'General Calculation'!$E$22,IF(MONTH(B1892)=2,'General Calculation'!$F$22,IF(MONTH(B1892)=3,'General Calculation'!$G$22,IF(MONTH(B1892)=4,'General Calculation'!$H$22,IF(MONTH(B1892)=5,'General Calculation'!$I$22,IF(MONTH(B1892)=6,'General Calculation'!$J$22,IF(MONTH(B1892)=7,'General Calculation'!$K$22,IF(MONTH(B1892)=8,'General Calculation'!$L$22,IF(MONTH(B1892)=9,'General Calculation'!$M$22,IF(MONTH(B1892)=10,'General Calculation'!$N$22,IF(MONTH(B1892)=11,'General Calculation'!$O$22,IF(MONTH(B1892)=12,'General Calculation'!$P$22,""))))))))))))</f>
        <v>5.3892000000000007</v>
      </c>
      <c r="E1892" t="str">
        <f>IF(C1892="Initial Stage",'Calculation Sheet Crop 1'!$M$6,IF(C1892="Crop Development Phase",'Calculation Sheet Crop 1'!$M$7,IF(C1892="Mid Season",'Calculation Sheet Crop 1'!$M$8,IF(C1892="Late Season Stage",'Calculation Sheet Crop 1'!$M$9,""))))</f>
        <v/>
      </c>
      <c r="F1892">
        <f t="shared" si="378"/>
        <v>0</v>
      </c>
      <c r="P1892">
        <f t="shared" si="379"/>
        <v>0</v>
      </c>
      <c r="Q1892">
        <f t="shared" si="380"/>
        <v>0</v>
      </c>
      <c r="R1892">
        <f t="shared" si="381"/>
        <v>0</v>
      </c>
      <c r="S1892">
        <f t="shared" si="382"/>
        <v>0</v>
      </c>
      <c r="T1892">
        <f t="shared" si="383"/>
        <v>0</v>
      </c>
      <c r="U1892">
        <f t="shared" si="384"/>
        <v>0</v>
      </c>
      <c r="V1892">
        <f t="shared" si="385"/>
        <v>0</v>
      </c>
      <c r="W1892">
        <f t="shared" si="386"/>
        <v>0</v>
      </c>
      <c r="X1892">
        <f t="shared" si="387"/>
        <v>0</v>
      </c>
      <c r="Y1892">
        <f t="shared" si="388"/>
        <v>0</v>
      </c>
      <c r="Z1892">
        <f t="shared" si="389"/>
        <v>0</v>
      </c>
      <c r="AA1892">
        <f t="shared" si="390"/>
        <v>0</v>
      </c>
    </row>
    <row r="1893" spans="2:27">
      <c r="B1893" s="3">
        <v>44622</v>
      </c>
      <c r="C1893" t="str">
        <f>IF(AND(B1893&gt;='Calculation Sheet Crop 1'!$K$6,B1893&lt;='Calculation Sheet Crop 1'!$L$6),"Initial Stage",IF(AND(B1893+1&gt;'Calculation Sheet Crop 1'!$K$7,B1893&lt;='Calculation Sheet Crop 1'!$L$7),"Crop Development Phase",IF(AND(B1893+1&gt;'Calculation Sheet Crop 1'!$K$8,B1893&lt;'Calculation Sheet Crop 1'!$L$8+1),"Mid Season",IF(AND(B1893+1&gt;'Calculation Sheet Crop 1'!$K$9,B1893-1&lt;'Calculation Sheet Crop 1'!$L$9),"Late Season Stage",""))))</f>
        <v/>
      </c>
      <c r="D1893">
        <f>IF(MONTH(B1893)=1,'General Calculation'!$E$22,IF(MONTH(B1893)=2,'General Calculation'!$F$22,IF(MONTH(B1893)=3,'General Calculation'!$G$22,IF(MONTH(B1893)=4,'General Calculation'!$H$22,IF(MONTH(B1893)=5,'General Calculation'!$I$22,IF(MONTH(B1893)=6,'General Calculation'!$J$22,IF(MONTH(B1893)=7,'General Calculation'!$K$22,IF(MONTH(B1893)=8,'General Calculation'!$L$22,IF(MONTH(B1893)=9,'General Calculation'!$M$22,IF(MONTH(B1893)=10,'General Calculation'!$N$22,IF(MONTH(B1893)=11,'General Calculation'!$O$22,IF(MONTH(B1893)=12,'General Calculation'!$P$22,""))))))))))))</f>
        <v>5.3892000000000007</v>
      </c>
      <c r="E1893" t="str">
        <f>IF(C1893="Initial Stage",'Calculation Sheet Crop 1'!$M$6,IF(C1893="Crop Development Phase",'Calculation Sheet Crop 1'!$M$7,IF(C1893="Mid Season",'Calculation Sheet Crop 1'!$M$8,IF(C1893="Late Season Stage",'Calculation Sheet Crop 1'!$M$9,""))))</f>
        <v/>
      </c>
      <c r="F1893">
        <f t="shared" si="378"/>
        <v>0</v>
      </c>
      <c r="P1893">
        <f t="shared" si="379"/>
        <v>0</v>
      </c>
      <c r="Q1893">
        <f t="shared" si="380"/>
        <v>0</v>
      </c>
      <c r="R1893">
        <f t="shared" si="381"/>
        <v>0</v>
      </c>
      <c r="S1893">
        <f t="shared" si="382"/>
        <v>0</v>
      </c>
      <c r="T1893">
        <f t="shared" si="383"/>
        <v>0</v>
      </c>
      <c r="U1893">
        <f t="shared" si="384"/>
        <v>0</v>
      </c>
      <c r="V1893">
        <f t="shared" si="385"/>
        <v>0</v>
      </c>
      <c r="W1893">
        <f t="shared" si="386"/>
        <v>0</v>
      </c>
      <c r="X1893">
        <f t="shared" si="387"/>
        <v>0</v>
      </c>
      <c r="Y1893">
        <f t="shared" si="388"/>
        <v>0</v>
      </c>
      <c r="Z1893">
        <f t="shared" si="389"/>
        <v>0</v>
      </c>
      <c r="AA1893">
        <f t="shared" si="390"/>
        <v>0</v>
      </c>
    </row>
    <row r="1894" spans="2:27">
      <c r="B1894" s="3">
        <v>44623</v>
      </c>
      <c r="C1894" t="str">
        <f>IF(AND(B1894&gt;='Calculation Sheet Crop 1'!$K$6,B1894&lt;='Calculation Sheet Crop 1'!$L$6),"Initial Stage",IF(AND(B1894+1&gt;'Calculation Sheet Crop 1'!$K$7,B1894&lt;='Calculation Sheet Crop 1'!$L$7),"Crop Development Phase",IF(AND(B1894+1&gt;'Calculation Sheet Crop 1'!$K$8,B1894&lt;'Calculation Sheet Crop 1'!$L$8+1),"Mid Season",IF(AND(B1894+1&gt;'Calculation Sheet Crop 1'!$K$9,B1894-1&lt;'Calculation Sheet Crop 1'!$L$9),"Late Season Stage",""))))</f>
        <v/>
      </c>
      <c r="D1894">
        <f>IF(MONTH(B1894)=1,'General Calculation'!$E$22,IF(MONTH(B1894)=2,'General Calculation'!$F$22,IF(MONTH(B1894)=3,'General Calculation'!$G$22,IF(MONTH(B1894)=4,'General Calculation'!$H$22,IF(MONTH(B1894)=5,'General Calculation'!$I$22,IF(MONTH(B1894)=6,'General Calculation'!$J$22,IF(MONTH(B1894)=7,'General Calculation'!$K$22,IF(MONTH(B1894)=8,'General Calculation'!$L$22,IF(MONTH(B1894)=9,'General Calculation'!$M$22,IF(MONTH(B1894)=10,'General Calculation'!$N$22,IF(MONTH(B1894)=11,'General Calculation'!$O$22,IF(MONTH(B1894)=12,'General Calculation'!$P$22,""))))))))))))</f>
        <v>5.3892000000000007</v>
      </c>
      <c r="E1894" t="str">
        <f>IF(C1894="Initial Stage",'Calculation Sheet Crop 1'!$M$6,IF(C1894="Crop Development Phase",'Calculation Sheet Crop 1'!$M$7,IF(C1894="Mid Season",'Calculation Sheet Crop 1'!$M$8,IF(C1894="Late Season Stage",'Calculation Sheet Crop 1'!$M$9,""))))</f>
        <v/>
      </c>
      <c r="F1894">
        <f t="shared" si="378"/>
        <v>0</v>
      </c>
      <c r="P1894">
        <f t="shared" si="379"/>
        <v>0</v>
      </c>
      <c r="Q1894">
        <f t="shared" si="380"/>
        <v>0</v>
      </c>
      <c r="R1894">
        <f t="shared" si="381"/>
        <v>0</v>
      </c>
      <c r="S1894">
        <f t="shared" si="382"/>
        <v>0</v>
      </c>
      <c r="T1894">
        <f t="shared" si="383"/>
        <v>0</v>
      </c>
      <c r="U1894">
        <f t="shared" si="384"/>
        <v>0</v>
      </c>
      <c r="V1894">
        <f t="shared" si="385"/>
        <v>0</v>
      </c>
      <c r="W1894">
        <f t="shared" si="386"/>
        <v>0</v>
      </c>
      <c r="X1894">
        <f t="shared" si="387"/>
        <v>0</v>
      </c>
      <c r="Y1894">
        <f t="shared" si="388"/>
        <v>0</v>
      </c>
      <c r="Z1894">
        <f t="shared" si="389"/>
        <v>0</v>
      </c>
      <c r="AA1894">
        <f t="shared" si="390"/>
        <v>0</v>
      </c>
    </row>
    <row r="1895" spans="2:27">
      <c r="B1895" s="3">
        <v>44624</v>
      </c>
      <c r="C1895" t="str">
        <f>IF(AND(B1895&gt;='Calculation Sheet Crop 1'!$K$6,B1895&lt;='Calculation Sheet Crop 1'!$L$6),"Initial Stage",IF(AND(B1895+1&gt;'Calculation Sheet Crop 1'!$K$7,B1895&lt;='Calculation Sheet Crop 1'!$L$7),"Crop Development Phase",IF(AND(B1895+1&gt;'Calculation Sheet Crop 1'!$K$8,B1895&lt;'Calculation Sheet Crop 1'!$L$8+1),"Mid Season",IF(AND(B1895+1&gt;'Calculation Sheet Crop 1'!$K$9,B1895-1&lt;'Calculation Sheet Crop 1'!$L$9),"Late Season Stage",""))))</f>
        <v/>
      </c>
      <c r="D1895">
        <f>IF(MONTH(B1895)=1,'General Calculation'!$E$22,IF(MONTH(B1895)=2,'General Calculation'!$F$22,IF(MONTH(B1895)=3,'General Calculation'!$G$22,IF(MONTH(B1895)=4,'General Calculation'!$H$22,IF(MONTH(B1895)=5,'General Calculation'!$I$22,IF(MONTH(B1895)=6,'General Calculation'!$J$22,IF(MONTH(B1895)=7,'General Calculation'!$K$22,IF(MONTH(B1895)=8,'General Calculation'!$L$22,IF(MONTH(B1895)=9,'General Calculation'!$M$22,IF(MONTH(B1895)=10,'General Calculation'!$N$22,IF(MONTH(B1895)=11,'General Calculation'!$O$22,IF(MONTH(B1895)=12,'General Calculation'!$P$22,""))))))))))))</f>
        <v>5.3892000000000007</v>
      </c>
      <c r="E1895" t="str">
        <f>IF(C1895="Initial Stage",'Calculation Sheet Crop 1'!$M$6,IF(C1895="Crop Development Phase",'Calculation Sheet Crop 1'!$M$7,IF(C1895="Mid Season",'Calculation Sheet Crop 1'!$M$8,IF(C1895="Late Season Stage",'Calculation Sheet Crop 1'!$M$9,""))))</f>
        <v/>
      </c>
      <c r="F1895">
        <f t="shared" si="378"/>
        <v>0</v>
      </c>
      <c r="P1895">
        <f t="shared" si="379"/>
        <v>0</v>
      </c>
      <c r="Q1895">
        <f t="shared" si="380"/>
        <v>0</v>
      </c>
      <c r="R1895">
        <f t="shared" si="381"/>
        <v>0</v>
      </c>
      <c r="S1895">
        <f t="shared" si="382"/>
        <v>0</v>
      </c>
      <c r="T1895">
        <f t="shared" si="383"/>
        <v>0</v>
      </c>
      <c r="U1895">
        <f t="shared" si="384"/>
        <v>0</v>
      </c>
      <c r="V1895">
        <f t="shared" si="385"/>
        <v>0</v>
      </c>
      <c r="W1895">
        <f t="shared" si="386"/>
        <v>0</v>
      </c>
      <c r="X1895">
        <f t="shared" si="387"/>
        <v>0</v>
      </c>
      <c r="Y1895">
        <f t="shared" si="388"/>
        <v>0</v>
      </c>
      <c r="Z1895">
        <f t="shared" si="389"/>
        <v>0</v>
      </c>
      <c r="AA1895">
        <f t="shared" si="390"/>
        <v>0</v>
      </c>
    </row>
    <row r="1896" spans="2:27">
      <c r="B1896" s="3">
        <v>44625</v>
      </c>
      <c r="C1896" t="str">
        <f>IF(AND(B1896&gt;='Calculation Sheet Crop 1'!$K$6,B1896&lt;='Calculation Sheet Crop 1'!$L$6),"Initial Stage",IF(AND(B1896+1&gt;'Calculation Sheet Crop 1'!$K$7,B1896&lt;='Calculation Sheet Crop 1'!$L$7),"Crop Development Phase",IF(AND(B1896+1&gt;'Calculation Sheet Crop 1'!$K$8,B1896&lt;'Calculation Sheet Crop 1'!$L$8+1),"Mid Season",IF(AND(B1896+1&gt;'Calculation Sheet Crop 1'!$K$9,B1896-1&lt;'Calculation Sheet Crop 1'!$L$9),"Late Season Stage",""))))</f>
        <v/>
      </c>
      <c r="D1896">
        <f>IF(MONTH(B1896)=1,'General Calculation'!$E$22,IF(MONTH(B1896)=2,'General Calculation'!$F$22,IF(MONTH(B1896)=3,'General Calculation'!$G$22,IF(MONTH(B1896)=4,'General Calculation'!$H$22,IF(MONTH(B1896)=5,'General Calculation'!$I$22,IF(MONTH(B1896)=6,'General Calculation'!$J$22,IF(MONTH(B1896)=7,'General Calculation'!$K$22,IF(MONTH(B1896)=8,'General Calculation'!$L$22,IF(MONTH(B1896)=9,'General Calculation'!$M$22,IF(MONTH(B1896)=10,'General Calculation'!$N$22,IF(MONTH(B1896)=11,'General Calculation'!$O$22,IF(MONTH(B1896)=12,'General Calculation'!$P$22,""))))))))))))</f>
        <v>5.3892000000000007</v>
      </c>
      <c r="E1896" t="str">
        <f>IF(C1896="Initial Stage",'Calculation Sheet Crop 1'!$M$6,IF(C1896="Crop Development Phase",'Calculation Sheet Crop 1'!$M$7,IF(C1896="Mid Season",'Calculation Sheet Crop 1'!$M$8,IF(C1896="Late Season Stage",'Calculation Sheet Crop 1'!$M$9,""))))</f>
        <v/>
      </c>
      <c r="F1896">
        <f t="shared" si="378"/>
        <v>0</v>
      </c>
      <c r="P1896">
        <f t="shared" si="379"/>
        <v>0</v>
      </c>
      <c r="Q1896">
        <f t="shared" si="380"/>
        <v>0</v>
      </c>
      <c r="R1896">
        <f t="shared" si="381"/>
        <v>0</v>
      </c>
      <c r="S1896">
        <f t="shared" si="382"/>
        <v>0</v>
      </c>
      <c r="T1896">
        <f t="shared" si="383"/>
        <v>0</v>
      </c>
      <c r="U1896">
        <f t="shared" si="384"/>
        <v>0</v>
      </c>
      <c r="V1896">
        <f t="shared" si="385"/>
        <v>0</v>
      </c>
      <c r="W1896">
        <f t="shared" si="386"/>
        <v>0</v>
      </c>
      <c r="X1896">
        <f t="shared" si="387"/>
        <v>0</v>
      </c>
      <c r="Y1896">
        <f t="shared" si="388"/>
        <v>0</v>
      </c>
      <c r="Z1896">
        <f t="shared" si="389"/>
        <v>0</v>
      </c>
      <c r="AA1896">
        <f t="shared" si="390"/>
        <v>0</v>
      </c>
    </row>
    <row r="1897" spans="2:27">
      <c r="B1897" s="3">
        <v>44626</v>
      </c>
      <c r="C1897" t="str">
        <f>IF(AND(B1897&gt;='Calculation Sheet Crop 1'!$K$6,B1897&lt;='Calculation Sheet Crop 1'!$L$6),"Initial Stage",IF(AND(B1897+1&gt;'Calculation Sheet Crop 1'!$K$7,B1897&lt;='Calculation Sheet Crop 1'!$L$7),"Crop Development Phase",IF(AND(B1897+1&gt;'Calculation Sheet Crop 1'!$K$8,B1897&lt;'Calculation Sheet Crop 1'!$L$8+1),"Mid Season",IF(AND(B1897+1&gt;'Calculation Sheet Crop 1'!$K$9,B1897-1&lt;'Calculation Sheet Crop 1'!$L$9),"Late Season Stage",""))))</f>
        <v/>
      </c>
      <c r="D1897">
        <f>IF(MONTH(B1897)=1,'General Calculation'!$E$22,IF(MONTH(B1897)=2,'General Calculation'!$F$22,IF(MONTH(B1897)=3,'General Calculation'!$G$22,IF(MONTH(B1897)=4,'General Calculation'!$H$22,IF(MONTH(B1897)=5,'General Calculation'!$I$22,IF(MONTH(B1897)=6,'General Calculation'!$J$22,IF(MONTH(B1897)=7,'General Calculation'!$K$22,IF(MONTH(B1897)=8,'General Calculation'!$L$22,IF(MONTH(B1897)=9,'General Calculation'!$M$22,IF(MONTH(B1897)=10,'General Calculation'!$N$22,IF(MONTH(B1897)=11,'General Calculation'!$O$22,IF(MONTH(B1897)=12,'General Calculation'!$P$22,""))))))))))))</f>
        <v>5.3892000000000007</v>
      </c>
      <c r="E1897" t="str">
        <f>IF(C1897="Initial Stage",'Calculation Sheet Crop 1'!$M$6,IF(C1897="Crop Development Phase",'Calculation Sheet Crop 1'!$M$7,IF(C1897="Mid Season",'Calculation Sheet Crop 1'!$M$8,IF(C1897="Late Season Stage",'Calculation Sheet Crop 1'!$M$9,""))))</f>
        <v/>
      </c>
      <c r="F1897">
        <f t="shared" si="378"/>
        <v>0</v>
      </c>
      <c r="P1897">
        <f t="shared" si="379"/>
        <v>0</v>
      </c>
      <c r="Q1897">
        <f t="shared" si="380"/>
        <v>0</v>
      </c>
      <c r="R1897">
        <f t="shared" si="381"/>
        <v>0</v>
      </c>
      <c r="S1897">
        <f t="shared" si="382"/>
        <v>0</v>
      </c>
      <c r="T1897">
        <f t="shared" si="383"/>
        <v>0</v>
      </c>
      <c r="U1897">
        <f t="shared" si="384"/>
        <v>0</v>
      </c>
      <c r="V1897">
        <f t="shared" si="385"/>
        <v>0</v>
      </c>
      <c r="W1897">
        <f t="shared" si="386"/>
        <v>0</v>
      </c>
      <c r="X1897">
        <f t="shared" si="387"/>
        <v>0</v>
      </c>
      <c r="Y1897">
        <f t="shared" si="388"/>
        <v>0</v>
      </c>
      <c r="Z1897">
        <f t="shared" si="389"/>
        <v>0</v>
      </c>
      <c r="AA1897">
        <f t="shared" si="390"/>
        <v>0</v>
      </c>
    </row>
    <row r="1898" spans="2:27">
      <c r="B1898" s="3">
        <v>44627</v>
      </c>
      <c r="C1898" t="str">
        <f>IF(AND(B1898&gt;='Calculation Sheet Crop 1'!$K$6,B1898&lt;='Calculation Sheet Crop 1'!$L$6),"Initial Stage",IF(AND(B1898+1&gt;'Calculation Sheet Crop 1'!$K$7,B1898&lt;='Calculation Sheet Crop 1'!$L$7),"Crop Development Phase",IF(AND(B1898+1&gt;'Calculation Sheet Crop 1'!$K$8,B1898&lt;'Calculation Sheet Crop 1'!$L$8+1),"Mid Season",IF(AND(B1898+1&gt;'Calculation Sheet Crop 1'!$K$9,B1898-1&lt;'Calculation Sheet Crop 1'!$L$9),"Late Season Stage",""))))</f>
        <v/>
      </c>
      <c r="D1898">
        <f>IF(MONTH(B1898)=1,'General Calculation'!$E$22,IF(MONTH(B1898)=2,'General Calculation'!$F$22,IF(MONTH(B1898)=3,'General Calculation'!$G$22,IF(MONTH(B1898)=4,'General Calculation'!$H$22,IF(MONTH(B1898)=5,'General Calculation'!$I$22,IF(MONTH(B1898)=6,'General Calculation'!$J$22,IF(MONTH(B1898)=7,'General Calculation'!$K$22,IF(MONTH(B1898)=8,'General Calculation'!$L$22,IF(MONTH(B1898)=9,'General Calculation'!$M$22,IF(MONTH(B1898)=10,'General Calculation'!$N$22,IF(MONTH(B1898)=11,'General Calculation'!$O$22,IF(MONTH(B1898)=12,'General Calculation'!$P$22,""))))))))))))</f>
        <v>5.3892000000000007</v>
      </c>
      <c r="E1898" t="str">
        <f>IF(C1898="Initial Stage",'Calculation Sheet Crop 1'!$M$6,IF(C1898="Crop Development Phase",'Calculation Sheet Crop 1'!$M$7,IF(C1898="Mid Season",'Calculation Sheet Crop 1'!$M$8,IF(C1898="Late Season Stage",'Calculation Sheet Crop 1'!$M$9,""))))</f>
        <v/>
      </c>
      <c r="F1898">
        <f t="shared" si="378"/>
        <v>0</v>
      </c>
      <c r="P1898">
        <f t="shared" si="379"/>
        <v>0</v>
      </c>
      <c r="Q1898">
        <f t="shared" si="380"/>
        <v>0</v>
      </c>
      <c r="R1898">
        <f t="shared" si="381"/>
        <v>0</v>
      </c>
      <c r="S1898">
        <f t="shared" si="382"/>
        <v>0</v>
      </c>
      <c r="T1898">
        <f t="shared" si="383"/>
        <v>0</v>
      </c>
      <c r="U1898">
        <f t="shared" si="384"/>
        <v>0</v>
      </c>
      <c r="V1898">
        <f t="shared" si="385"/>
        <v>0</v>
      </c>
      <c r="W1898">
        <f t="shared" si="386"/>
        <v>0</v>
      </c>
      <c r="X1898">
        <f t="shared" si="387"/>
        <v>0</v>
      </c>
      <c r="Y1898">
        <f t="shared" si="388"/>
        <v>0</v>
      </c>
      <c r="Z1898">
        <f t="shared" si="389"/>
        <v>0</v>
      </c>
      <c r="AA1898">
        <f t="shared" si="390"/>
        <v>0</v>
      </c>
    </row>
    <row r="1899" spans="2:27">
      <c r="B1899" s="3">
        <v>44628</v>
      </c>
      <c r="C1899" t="str">
        <f>IF(AND(B1899&gt;='Calculation Sheet Crop 1'!$K$6,B1899&lt;='Calculation Sheet Crop 1'!$L$6),"Initial Stage",IF(AND(B1899+1&gt;'Calculation Sheet Crop 1'!$K$7,B1899&lt;='Calculation Sheet Crop 1'!$L$7),"Crop Development Phase",IF(AND(B1899+1&gt;'Calculation Sheet Crop 1'!$K$8,B1899&lt;'Calculation Sheet Crop 1'!$L$8+1),"Mid Season",IF(AND(B1899+1&gt;'Calculation Sheet Crop 1'!$K$9,B1899-1&lt;'Calculation Sheet Crop 1'!$L$9),"Late Season Stage",""))))</f>
        <v/>
      </c>
      <c r="D1899">
        <f>IF(MONTH(B1899)=1,'General Calculation'!$E$22,IF(MONTH(B1899)=2,'General Calculation'!$F$22,IF(MONTH(B1899)=3,'General Calculation'!$G$22,IF(MONTH(B1899)=4,'General Calculation'!$H$22,IF(MONTH(B1899)=5,'General Calculation'!$I$22,IF(MONTH(B1899)=6,'General Calculation'!$J$22,IF(MONTH(B1899)=7,'General Calculation'!$K$22,IF(MONTH(B1899)=8,'General Calculation'!$L$22,IF(MONTH(B1899)=9,'General Calculation'!$M$22,IF(MONTH(B1899)=10,'General Calculation'!$N$22,IF(MONTH(B1899)=11,'General Calculation'!$O$22,IF(MONTH(B1899)=12,'General Calculation'!$P$22,""))))))))))))</f>
        <v>5.3892000000000007</v>
      </c>
      <c r="E1899" t="str">
        <f>IF(C1899="Initial Stage",'Calculation Sheet Crop 1'!$M$6,IF(C1899="Crop Development Phase",'Calculation Sheet Crop 1'!$M$7,IF(C1899="Mid Season",'Calculation Sheet Crop 1'!$M$8,IF(C1899="Late Season Stage",'Calculation Sheet Crop 1'!$M$9,""))))</f>
        <v/>
      </c>
      <c r="F1899">
        <f t="shared" si="378"/>
        <v>0</v>
      </c>
      <c r="P1899">
        <f t="shared" si="379"/>
        <v>0</v>
      </c>
      <c r="Q1899">
        <f t="shared" si="380"/>
        <v>0</v>
      </c>
      <c r="R1899">
        <f t="shared" si="381"/>
        <v>0</v>
      </c>
      <c r="S1899">
        <f t="shared" si="382"/>
        <v>0</v>
      </c>
      <c r="T1899">
        <f t="shared" si="383"/>
        <v>0</v>
      </c>
      <c r="U1899">
        <f t="shared" si="384"/>
        <v>0</v>
      </c>
      <c r="V1899">
        <f t="shared" si="385"/>
        <v>0</v>
      </c>
      <c r="W1899">
        <f t="shared" si="386"/>
        <v>0</v>
      </c>
      <c r="X1899">
        <f t="shared" si="387"/>
        <v>0</v>
      </c>
      <c r="Y1899">
        <f t="shared" si="388"/>
        <v>0</v>
      </c>
      <c r="Z1899">
        <f t="shared" si="389"/>
        <v>0</v>
      </c>
      <c r="AA1899">
        <f t="shared" si="390"/>
        <v>0</v>
      </c>
    </row>
    <row r="1900" spans="2:27">
      <c r="B1900" s="3">
        <v>44629</v>
      </c>
      <c r="C1900" t="str">
        <f>IF(AND(B1900&gt;='Calculation Sheet Crop 1'!$K$6,B1900&lt;='Calculation Sheet Crop 1'!$L$6),"Initial Stage",IF(AND(B1900+1&gt;'Calculation Sheet Crop 1'!$K$7,B1900&lt;='Calculation Sheet Crop 1'!$L$7),"Crop Development Phase",IF(AND(B1900+1&gt;'Calculation Sheet Crop 1'!$K$8,B1900&lt;'Calculation Sheet Crop 1'!$L$8+1),"Mid Season",IF(AND(B1900+1&gt;'Calculation Sheet Crop 1'!$K$9,B1900-1&lt;'Calculation Sheet Crop 1'!$L$9),"Late Season Stage",""))))</f>
        <v/>
      </c>
      <c r="D1900">
        <f>IF(MONTH(B1900)=1,'General Calculation'!$E$22,IF(MONTH(B1900)=2,'General Calculation'!$F$22,IF(MONTH(B1900)=3,'General Calculation'!$G$22,IF(MONTH(B1900)=4,'General Calculation'!$H$22,IF(MONTH(B1900)=5,'General Calculation'!$I$22,IF(MONTH(B1900)=6,'General Calculation'!$J$22,IF(MONTH(B1900)=7,'General Calculation'!$K$22,IF(MONTH(B1900)=8,'General Calculation'!$L$22,IF(MONTH(B1900)=9,'General Calculation'!$M$22,IF(MONTH(B1900)=10,'General Calculation'!$N$22,IF(MONTH(B1900)=11,'General Calculation'!$O$22,IF(MONTH(B1900)=12,'General Calculation'!$P$22,""))))))))))))</f>
        <v>5.3892000000000007</v>
      </c>
      <c r="E1900" t="str">
        <f>IF(C1900="Initial Stage",'Calculation Sheet Crop 1'!$M$6,IF(C1900="Crop Development Phase",'Calculation Sheet Crop 1'!$M$7,IF(C1900="Mid Season",'Calculation Sheet Crop 1'!$M$8,IF(C1900="Late Season Stage",'Calculation Sheet Crop 1'!$M$9,""))))</f>
        <v/>
      </c>
      <c r="F1900">
        <f t="shared" si="378"/>
        <v>0</v>
      </c>
      <c r="P1900">
        <f t="shared" si="379"/>
        <v>0</v>
      </c>
      <c r="Q1900">
        <f t="shared" si="380"/>
        <v>0</v>
      </c>
      <c r="R1900">
        <f t="shared" si="381"/>
        <v>0</v>
      </c>
      <c r="S1900">
        <f t="shared" si="382"/>
        <v>0</v>
      </c>
      <c r="T1900">
        <f t="shared" si="383"/>
        <v>0</v>
      </c>
      <c r="U1900">
        <f t="shared" si="384"/>
        <v>0</v>
      </c>
      <c r="V1900">
        <f t="shared" si="385"/>
        <v>0</v>
      </c>
      <c r="W1900">
        <f t="shared" si="386"/>
        <v>0</v>
      </c>
      <c r="X1900">
        <f t="shared" si="387"/>
        <v>0</v>
      </c>
      <c r="Y1900">
        <f t="shared" si="388"/>
        <v>0</v>
      </c>
      <c r="Z1900">
        <f t="shared" si="389"/>
        <v>0</v>
      </c>
      <c r="AA1900">
        <f t="shared" si="390"/>
        <v>0</v>
      </c>
    </row>
    <row r="1901" spans="2:27">
      <c r="B1901" s="3">
        <v>44630</v>
      </c>
      <c r="C1901" t="str">
        <f>IF(AND(B1901&gt;='Calculation Sheet Crop 1'!$K$6,B1901&lt;='Calculation Sheet Crop 1'!$L$6),"Initial Stage",IF(AND(B1901+1&gt;'Calculation Sheet Crop 1'!$K$7,B1901&lt;='Calculation Sheet Crop 1'!$L$7),"Crop Development Phase",IF(AND(B1901+1&gt;'Calculation Sheet Crop 1'!$K$8,B1901&lt;'Calculation Sheet Crop 1'!$L$8+1),"Mid Season",IF(AND(B1901+1&gt;'Calculation Sheet Crop 1'!$K$9,B1901-1&lt;'Calculation Sheet Crop 1'!$L$9),"Late Season Stage",""))))</f>
        <v/>
      </c>
      <c r="D1901">
        <f>IF(MONTH(B1901)=1,'General Calculation'!$E$22,IF(MONTH(B1901)=2,'General Calculation'!$F$22,IF(MONTH(B1901)=3,'General Calculation'!$G$22,IF(MONTH(B1901)=4,'General Calculation'!$H$22,IF(MONTH(B1901)=5,'General Calculation'!$I$22,IF(MONTH(B1901)=6,'General Calculation'!$J$22,IF(MONTH(B1901)=7,'General Calculation'!$K$22,IF(MONTH(B1901)=8,'General Calculation'!$L$22,IF(MONTH(B1901)=9,'General Calculation'!$M$22,IF(MONTH(B1901)=10,'General Calculation'!$N$22,IF(MONTH(B1901)=11,'General Calculation'!$O$22,IF(MONTH(B1901)=12,'General Calculation'!$P$22,""))))))))))))</f>
        <v>5.3892000000000007</v>
      </c>
      <c r="E1901" t="str">
        <f>IF(C1901="Initial Stage",'Calculation Sheet Crop 1'!$M$6,IF(C1901="Crop Development Phase",'Calculation Sheet Crop 1'!$M$7,IF(C1901="Mid Season",'Calculation Sheet Crop 1'!$M$8,IF(C1901="Late Season Stage",'Calculation Sheet Crop 1'!$M$9,""))))</f>
        <v/>
      </c>
      <c r="F1901">
        <f t="shared" si="378"/>
        <v>0</v>
      </c>
      <c r="P1901">
        <f t="shared" si="379"/>
        <v>0</v>
      </c>
      <c r="Q1901">
        <f t="shared" si="380"/>
        <v>0</v>
      </c>
      <c r="R1901">
        <f t="shared" si="381"/>
        <v>0</v>
      </c>
      <c r="S1901">
        <f t="shared" si="382"/>
        <v>0</v>
      </c>
      <c r="T1901">
        <f t="shared" si="383"/>
        <v>0</v>
      </c>
      <c r="U1901">
        <f t="shared" si="384"/>
        <v>0</v>
      </c>
      <c r="V1901">
        <f t="shared" si="385"/>
        <v>0</v>
      </c>
      <c r="W1901">
        <f t="shared" si="386"/>
        <v>0</v>
      </c>
      <c r="X1901">
        <f t="shared" si="387"/>
        <v>0</v>
      </c>
      <c r="Y1901">
        <f t="shared" si="388"/>
        <v>0</v>
      </c>
      <c r="Z1901">
        <f t="shared" si="389"/>
        <v>0</v>
      </c>
      <c r="AA1901">
        <f t="shared" si="390"/>
        <v>0</v>
      </c>
    </row>
    <row r="1902" spans="2:27">
      <c r="B1902" s="3">
        <v>44631</v>
      </c>
      <c r="C1902" t="str">
        <f>IF(AND(B1902&gt;='Calculation Sheet Crop 1'!$K$6,B1902&lt;='Calculation Sheet Crop 1'!$L$6),"Initial Stage",IF(AND(B1902+1&gt;'Calculation Sheet Crop 1'!$K$7,B1902&lt;='Calculation Sheet Crop 1'!$L$7),"Crop Development Phase",IF(AND(B1902+1&gt;'Calculation Sheet Crop 1'!$K$8,B1902&lt;'Calculation Sheet Crop 1'!$L$8+1),"Mid Season",IF(AND(B1902+1&gt;'Calculation Sheet Crop 1'!$K$9,B1902-1&lt;'Calculation Sheet Crop 1'!$L$9),"Late Season Stage",""))))</f>
        <v/>
      </c>
      <c r="D1902">
        <f>IF(MONTH(B1902)=1,'General Calculation'!$E$22,IF(MONTH(B1902)=2,'General Calculation'!$F$22,IF(MONTH(B1902)=3,'General Calculation'!$G$22,IF(MONTH(B1902)=4,'General Calculation'!$H$22,IF(MONTH(B1902)=5,'General Calculation'!$I$22,IF(MONTH(B1902)=6,'General Calculation'!$J$22,IF(MONTH(B1902)=7,'General Calculation'!$K$22,IF(MONTH(B1902)=8,'General Calculation'!$L$22,IF(MONTH(B1902)=9,'General Calculation'!$M$22,IF(MONTH(B1902)=10,'General Calculation'!$N$22,IF(MONTH(B1902)=11,'General Calculation'!$O$22,IF(MONTH(B1902)=12,'General Calculation'!$P$22,""))))))))))))</f>
        <v>5.3892000000000007</v>
      </c>
      <c r="E1902" t="str">
        <f>IF(C1902="Initial Stage",'Calculation Sheet Crop 1'!$M$6,IF(C1902="Crop Development Phase",'Calculation Sheet Crop 1'!$M$7,IF(C1902="Mid Season",'Calculation Sheet Crop 1'!$M$8,IF(C1902="Late Season Stage",'Calculation Sheet Crop 1'!$M$9,""))))</f>
        <v/>
      </c>
      <c r="F1902">
        <f t="shared" si="378"/>
        <v>0</v>
      </c>
      <c r="P1902">
        <f t="shared" si="379"/>
        <v>0</v>
      </c>
      <c r="Q1902">
        <f t="shared" si="380"/>
        <v>0</v>
      </c>
      <c r="R1902">
        <f t="shared" si="381"/>
        <v>0</v>
      </c>
      <c r="S1902">
        <f t="shared" si="382"/>
        <v>0</v>
      </c>
      <c r="T1902">
        <f t="shared" si="383"/>
        <v>0</v>
      </c>
      <c r="U1902">
        <f t="shared" si="384"/>
        <v>0</v>
      </c>
      <c r="V1902">
        <f t="shared" si="385"/>
        <v>0</v>
      </c>
      <c r="W1902">
        <f t="shared" si="386"/>
        <v>0</v>
      </c>
      <c r="X1902">
        <f t="shared" si="387"/>
        <v>0</v>
      </c>
      <c r="Y1902">
        <f t="shared" si="388"/>
        <v>0</v>
      </c>
      <c r="Z1902">
        <f t="shared" si="389"/>
        <v>0</v>
      </c>
      <c r="AA1902">
        <f t="shared" si="390"/>
        <v>0</v>
      </c>
    </row>
    <row r="1903" spans="2:27">
      <c r="B1903" s="3">
        <v>44632</v>
      </c>
      <c r="C1903" t="str">
        <f>IF(AND(B1903&gt;='Calculation Sheet Crop 1'!$K$6,B1903&lt;='Calculation Sheet Crop 1'!$L$6),"Initial Stage",IF(AND(B1903+1&gt;'Calculation Sheet Crop 1'!$K$7,B1903&lt;='Calculation Sheet Crop 1'!$L$7),"Crop Development Phase",IF(AND(B1903+1&gt;'Calculation Sheet Crop 1'!$K$8,B1903&lt;'Calculation Sheet Crop 1'!$L$8+1),"Mid Season",IF(AND(B1903+1&gt;'Calculation Sheet Crop 1'!$K$9,B1903-1&lt;'Calculation Sheet Crop 1'!$L$9),"Late Season Stage",""))))</f>
        <v/>
      </c>
      <c r="D1903">
        <f>IF(MONTH(B1903)=1,'General Calculation'!$E$22,IF(MONTH(B1903)=2,'General Calculation'!$F$22,IF(MONTH(B1903)=3,'General Calculation'!$G$22,IF(MONTH(B1903)=4,'General Calculation'!$H$22,IF(MONTH(B1903)=5,'General Calculation'!$I$22,IF(MONTH(B1903)=6,'General Calculation'!$J$22,IF(MONTH(B1903)=7,'General Calculation'!$K$22,IF(MONTH(B1903)=8,'General Calculation'!$L$22,IF(MONTH(B1903)=9,'General Calculation'!$M$22,IF(MONTH(B1903)=10,'General Calculation'!$N$22,IF(MONTH(B1903)=11,'General Calculation'!$O$22,IF(MONTH(B1903)=12,'General Calculation'!$P$22,""))))))))))))</f>
        <v>5.3892000000000007</v>
      </c>
      <c r="E1903" t="str">
        <f>IF(C1903="Initial Stage",'Calculation Sheet Crop 1'!$M$6,IF(C1903="Crop Development Phase",'Calculation Sheet Crop 1'!$M$7,IF(C1903="Mid Season",'Calculation Sheet Crop 1'!$M$8,IF(C1903="Late Season Stage",'Calculation Sheet Crop 1'!$M$9,""))))</f>
        <v/>
      </c>
      <c r="F1903">
        <f t="shared" si="378"/>
        <v>0</v>
      </c>
      <c r="P1903">
        <f t="shared" si="379"/>
        <v>0</v>
      </c>
      <c r="Q1903">
        <f t="shared" si="380"/>
        <v>0</v>
      </c>
      <c r="R1903">
        <f t="shared" si="381"/>
        <v>0</v>
      </c>
      <c r="S1903">
        <f t="shared" si="382"/>
        <v>0</v>
      </c>
      <c r="T1903">
        <f t="shared" si="383"/>
        <v>0</v>
      </c>
      <c r="U1903">
        <f t="shared" si="384"/>
        <v>0</v>
      </c>
      <c r="V1903">
        <f t="shared" si="385"/>
        <v>0</v>
      </c>
      <c r="W1903">
        <f t="shared" si="386"/>
        <v>0</v>
      </c>
      <c r="X1903">
        <f t="shared" si="387"/>
        <v>0</v>
      </c>
      <c r="Y1903">
        <f t="shared" si="388"/>
        <v>0</v>
      </c>
      <c r="Z1903">
        <f t="shared" si="389"/>
        <v>0</v>
      </c>
      <c r="AA1903">
        <f t="shared" si="390"/>
        <v>0</v>
      </c>
    </row>
    <row r="1904" spans="2:27">
      <c r="B1904" s="3">
        <v>44633</v>
      </c>
      <c r="C1904" t="str">
        <f>IF(AND(B1904&gt;='Calculation Sheet Crop 1'!$K$6,B1904&lt;='Calculation Sheet Crop 1'!$L$6),"Initial Stage",IF(AND(B1904+1&gt;'Calculation Sheet Crop 1'!$K$7,B1904&lt;='Calculation Sheet Crop 1'!$L$7),"Crop Development Phase",IF(AND(B1904+1&gt;'Calculation Sheet Crop 1'!$K$8,B1904&lt;'Calculation Sheet Crop 1'!$L$8+1),"Mid Season",IF(AND(B1904+1&gt;'Calculation Sheet Crop 1'!$K$9,B1904-1&lt;'Calculation Sheet Crop 1'!$L$9),"Late Season Stage",""))))</f>
        <v/>
      </c>
      <c r="D1904">
        <f>IF(MONTH(B1904)=1,'General Calculation'!$E$22,IF(MONTH(B1904)=2,'General Calculation'!$F$22,IF(MONTH(B1904)=3,'General Calculation'!$G$22,IF(MONTH(B1904)=4,'General Calculation'!$H$22,IF(MONTH(B1904)=5,'General Calculation'!$I$22,IF(MONTH(B1904)=6,'General Calculation'!$J$22,IF(MONTH(B1904)=7,'General Calculation'!$K$22,IF(MONTH(B1904)=8,'General Calculation'!$L$22,IF(MONTH(B1904)=9,'General Calculation'!$M$22,IF(MONTH(B1904)=10,'General Calculation'!$N$22,IF(MONTH(B1904)=11,'General Calculation'!$O$22,IF(MONTH(B1904)=12,'General Calculation'!$P$22,""))))))))))))</f>
        <v>5.3892000000000007</v>
      </c>
      <c r="E1904" t="str">
        <f>IF(C1904="Initial Stage",'Calculation Sheet Crop 1'!$M$6,IF(C1904="Crop Development Phase",'Calculation Sheet Crop 1'!$M$7,IF(C1904="Mid Season",'Calculation Sheet Crop 1'!$M$8,IF(C1904="Late Season Stage",'Calculation Sheet Crop 1'!$M$9,""))))</f>
        <v/>
      </c>
      <c r="F1904">
        <f t="shared" si="378"/>
        <v>0</v>
      </c>
      <c r="P1904">
        <f t="shared" si="379"/>
        <v>0</v>
      </c>
      <c r="Q1904">
        <f t="shared" si="380"/>
        <v>0</v>
      </c>
      <c r="R1904">
        <f t="shared" si="381"/>
        <v>0</v>
      </c>
      <c r="S1904">
        <f t="shared" si="382"/>
        <v>0</v>
      </c>
      <c r="T1904">
        <f t="shared" si="383"/>
        <v>0</v>
      </c>
      <c r="U1904">
        <f t="shared" si="384"/>
        <v>0</v>
      </c>
      <c r="V1904">
        <f t="shared" si="385"/>
        <v>0</v>
      </c>
      <c r="W1904">
        <f t="shared" si="386"/>
        <v>0</v>
      </c>
      <c r="X1904">
        <f t="shared" si="387"/>
        <v>0</v>
      </c>
      <c r="Y1904">
        <f t="shared" si="388"/>
        <v>0</v>
      </c>
      <c r="Z1904">
        <f t="shared" si="389"/>
        <v>0</v>
      </c>
      <c r="AA1904">
        <f t="shared" si="390"/>
        <v>0</v>
      </c>
    </row>
    <row r="1905" spans="2:27">
      <c r="B1905" s="3">
        <v>44634</v>
      </c>
      <c r="C1905" t="str">
        <f>IF(AND(B1905&gt;='Calculation Sheet Crop 1'!$K$6,B1905&lt;='Calculation Sheet Crop 1'!$L$6),"Initial Stage",IF(AND(B1905+1&gt;'Calculation Sheet Crop 1'!$K$7,B1905&lt;='Calculation Sheet Crop 1'!$L$7),"Crop Development Phase",IF(AND(B1905+1&gt;'Calculation Sheet Crop 1'!$K$8,B1905&lt;'Calculation Sheet Crop 1'!$L$8+1),"Mid Season",IF(AND(B1905+1&gt;'Calculation Sheet Crop 1'!$K$9,B1905-1&lt;'Calculation Sheet Crop 1'!$L$9),"Late Season Stage",""))))</f>
        <v/>
      </c>
      <c r="D1905">
        <f>IF(MONTH(B1905)=1,'General Calculation'!$E$22,IF(MONTH(B1905)=2,'General Calculation'!$F$22,IF(MONTH(B1905)=3,'General Calculation'!$G$22,IF(MONTH(B1905)=4,'General Calculation'!$H$22,IF(MONTH(B1905)=5,'General Calculation'!$I$22,IF(MONTH(B1905)=6,'General Calculation'!$J$22,IF(MONTH(B1905)=7,'General Calculation'!$K$22,IF(MONTH(B1905)=8,'General Calculation'!$L$22,IF(MONTH(B1905)=9,'General Calculation'!$M$22,IF(MONTH(B1905)=10,'General Calculation'!$N$22,IF(MONTH(B1905)=11,'General Calculation'!$O$22,IF(MONTH(B1905)=12,'General Calculation'!$P$22,""))))))))))))</f>
        <v>5.3892000000000007</v>
      </c>
      <c r="E1905" t="str">
        <f>IF(C1905="Initial Stage",'Calculation Sheet Crop 1'!$M$6,IF(C1905="Crop Development Phase",'Calculation Sheet Crop 1'!$M$7,IF(C1905="Mid Season",'Calculation Sheet Crop 1'!$M$8,IF(C1905="Late Season Stage",'Calculation Sheet Crop 1'!$M$9,""))))</f>
        <v/>
      </c>
      <c r="F1905">
        <f t="shared" si="378"/>
        <v>0</v>
      </c>
      <c r="P1905">
        <f t="shared" si="379"/>
        <v>0</v>
      </c>
      <c r="Q1905">
        <f t="shared" si="380"/>
        <v>0</v>
      </c>
      <c r="R1905">
        <f t="shared" si="381"/>
        <v>0</v>
      </c>
      <c r="S1905">
        <f t="shared" si="382"/>
        <v>0</v>
      </c>
      <c r="T1905">
        <f t="shared" si="383"/>
        <v>0</v>
      </c>
      <c r="U1905">
        <f t="shared" si="384"/>
        <v>0</v>
      </c>
      <c r="V1905">
        <f t="shared" si="385"/>
        <v>0</v>
      </c>
      <c r="W1905">
        <f t="shared" si="386"/>
        <v>0</v>
      </c>
      <c r="X1905">
        <f t="shared" si="387"/>
        <v>0</v>
      </c>
      <c r="Y1905">
        <f t="shared" si="388"/>
        <v>0</v>
      </c>
      <c r="Z1905">
        <f t="shared" si="389"/>
        <v>0</v>
      </c>
      <c r="AA1905">
        <f t="shared" si="390"/>
        <v>0</v>
      </c>
    </row>
    <row r="1906" spans="2:27">
      <c r="B1906" s="3">
        <v>44635</v>
      </c>
      <c r="C1906" t="str">
        <f>IF(AND(B1906&gt;='Calculation Sheet Crop 1'!$K$6,B1906&lt;='Calculation Sheet Crop 1'!$L$6),"Initial Stage",IF(AND(B1906+1&gt;'Calculation Sheet Crop 1'!$K$7,B1906&lt;='Calculation Sheet Crop 1'!$L$7),"Crop Development Phase",IF(AND(B1906+1&gt;'Calculation Sheet Crop 1'!$K$8,B1906&lt;'Calculation Sheet Crop 1'!$L$8+1),"Mid Season",IF(AND(B1906+1&gt;'Calculation Sheet Crop 1'!$K$9,B1906-1&lt;'Calculation Sheet Crop 1'!$L$9),"Late Season Stage",""))))</f>
        <v/>
      </c>
      <c r="D1906">
        <f>IF(MONTH(B1906)=1,'General Calculation'!$E$22,IF(MONTH(B1906)=2,'General Calculation'!$F$22,IF(MONTH(B1906)=3,'General Calculation'!$G$22,IF(MONTH(B1906)=4,'General Calculation'!$H$22,IF(MONTH(B1906)=5,'General Calculation'!$I$22,IF(MONTH(B1906)=6,'General Calculation'!$J$22,IF(MONTH(B1906)=7,'General Calculation'!$K$22,IF(MONTH(B1906)=8,'General Calculation'!$L$22,IF(MONTH(B1906)=9,'General Calculation'!$M$22,IF(MONTH(B1906)=10,'General Calculation'!$N$22,IF(MONTH(B1906)=11,'General Calculation'!$O$22,IF(MONTH(B1906)=12,'General Calculation'!$P$22,""))))))))))))</f>
        <v>5.3892000000000007</v>
      </c>
      <c r="E1906" t="str">
        <f>IF(C1906="Initial Stage",'Calculation Sheet Crop 1'!$M$6,IF(C1906="Crop Development Phase",'Calculation Sheet Crop 1'!$M$7,IF(C1906="Mid Season",'Calculation Sheet Crop 1'!$M$8,IF(C1906="Late Season Stage",'Calculation Sheet Crop 1'!$M$9,""))))</f>
        <v/>
      </c>
      <c r="F1906">
        <f t="shared" si="378"/>
        <v>0</v>
      </c>
      <c r="P1906">
        <f t="shared" si="379"/>
        <v>0</v>
      </c>
      <c r="Q1906">
        <f t="shared" si="380"/>
        <v>0</v>
      </c>
      <c r="R1906">
        <f t="shared" si="381"/>
        <v>0</v>
      </c>
      <c r="S1906">
        <f t="shared" si="382"/>
        <v>0</v>
      </c>
      <c r="T1906">
        <f t="shared" si="383"/>
        <v>0</v>
      </c>
      <c r="U1906">
        <f t="shared" si="384"/>
        <v>0</v>
      </c>
      <c r="V1906">
        <f t="shared" si="385"/>
        <v>0</v>
      </c>
      <c r="W1906">
        <f t="shared" si="386"/>
        <v>0</v>
      </c>
      <c r="X1906">
        <f t="shared" si="387"/>
        <v>0</v>
      </c>
      <c r="Y1906">
        <f t="shared" si="388"/>
        <v>0</v>
      </c>
      <c r="Z1906">
        <f t="shared" si="389"/>
        <v>0</v>
      </c>
      <c r="AA1906">
        <f t="shared" si="390"/>
        <v>0</v>
      </c>
    </row>
    <row r="1907" spans="2:27">
      <c r="B1907" s="3">
        <v>44636</v>
      </c>
      <c r="C1907" t="str">
        <f>IF(AND(B1907&gt;='Calculation Sheet Crop 1'!$K$6,B1907&lt;='Calculation Sheet Crop 1'!$L$6),"Initial Stage",IF(AND(B1907+1&gt;'Calculation Sheet Crop 1'!$K$7,B1907&lt;='Calculation Sheet Crop 1'!$L$7),"Crop Development Phase",IF(AND(B1907+1&gt;'Calculation Sheet Crop 1'!$K$8,B1907&lt;'Calculation Sheet Crop 1'!$L$8+1),"Mid Season",IF(AND(B1907+1&gt;'Calculation Sheet Crop 1'!$K$9,B1907-1&lt;'Calculation Sheet Crop 1'!$L$9),"Late Season Stage",""))))</f>
        <v/>
      </c>
      <c r="D1907">
        <f>IF(MONTH(B1907)=1,'General Calculation'!$E$22,IF(MONTH(B1907)=2,'General Calculation'!$F$22,IF(MONTH(B1907)=3,'General Calculation'!$G$22,IF(MONTH(B1907)=4,'General Calculation'!$H$22,IF(MONTH(B1907)=5,'General Calculation'!$I$22,IF(MONTH(B1907)=6,'General Calculation'!$J$22,IF(MONTH(B1907)=7,'General Calculation'!$K$22,IF(MONTH(B1907)=8,'General Calculation'!$L$22,IF(MONTH(B1907)=9,'General Calculation'!$M$22,IF(MONTH(B1907)=10,'General Calculation'!$N$22,IF(MONTH(B1907)=11,'General Calculation'!$O$22,IF(MONTH(B1907)=12,'General Calculation'!$P$22,""))))))))))))</f>
        <v>5.3892000000000007</v>
      </c>
      <c r="E1907" t="str">
        <f>IF(C1907="Initial Stage",'Calculation Sheet Crop 1'!$M$6,IF(C1907="Crop Development Phase",'Calculation Sheet Crop 1'!$M$7,IF(C1907="Mid Season",'Calculation Sheet Crop 1'!$M$8,IF(C1907="Late Season Stage",'Calculation Sheet Crop 1'!$M$9,""))))</f>
        <v/>
      </c>
      <c r="F1907">
        <f t="shared" si="378"/>
        <v>0</v>
      </c>
      <c r="P1907">
        <f t="shared" si="379"/>
        <v>0</v>
      </c>
      <c r="Q1907">
        <f t="shared" si="380"/>
        <v>0</v>
      </c>
      <c r="R1907">
        <f t="shared" si="381"/>
        <v>0</v>
      </c>
      <c r="S1907">
        <f t="shared" si="382"/>
        <v>0</v>
      </c>
      <c r="T1907">
        <f t="shared" si="383"/>
        <v>0</v>
      </c>
      <c r="U1907">
        <f t="shared" si="384"/>
        <v>0</v>
      </c>
      <c r="V1907">
        <f t="shared" si="385"/>
        <v>0</v>
      </c>
      <c r="W1907">
        <f t="shared" si="386"/>
        <v>0</v>
      </c>
      <c r="X1907">
        <f t="shared" si="387"/>
        <v>0</v>
      </c>
      <c r="Y1907">
        <f t="shared" si="388"/>
        <v>0</v>
      </c>
      <c r="Z1907">
        <f t="shared" si="389"/>
        <v>0</v>
      </c>
      <c r="AA1907">
        <f t="shared" si="390"/>
        <v>0</v>
      </c>
    </row>
    <row r="1908" spans="2:27">
      <c r="B1908" s="3">
        <v>44637</v>
      </c>
      <c r="C1908" t="str">
        <f>IF(AND(B1908&gt;='Calculation Sheet Crop 1'!$K$6,B1908&lt;='Calculation Sheet Crop 1'!$L$6),"Initial Stage",IF(AND(B1908+1&gt;'Calculation Sheet Crop 1'!$K$7,B1908&lt;='Calculation Sheet Crop 1'!$L$7),"Crop Development Phase",IF(AND(B1908+1&gt;'Calculation Sheet Crop 1'!$K$8,B1908&lt;'Calculation Sheet Crop 1'!$L$8+1),"Mid Season",IF(AND(B1908+1&gt;'Calculation Sheet Crop 1'!$K$9,B1908-1&lt;'Calculation Sheet Crop 1'!$L$9),"Late Season Stage",""))))</f>
        <v/>
      </c>
      <c r="D1908">
        <f>IF(MONTH(B1908)=1,'General Calculation'!$E$22,IF(MONTH(B1908)=2,'General Calculation'!$F$22,IF(MONTH(B1908)=3,'General Calculation'!$G$22,IF(MONTH(B1908)=4,'General Calculation'!$H$22,IF(MONTH(B1908)=5,'General Calculation'!$I$22,IF(MONTH(B1908)=6,'General Calculation'!$J$22,IF(MONTH(B1908)=7,'General Calculation'!$K$22,IF(MONTH(B1908)=8,'General Calculation'!$L$22,IF(MONTH(B1908)=9,'General Calculation'!$M$22,IF(MONTH(B1908)=10,'General Calculation'!$N$22,IF(MONTH(B1908)=11,'General Calculation'!$O$22,IF(MONTH(B1908)=12,'General Calculation'!$P$22,""))))))))))))</f>
        <v>5.3892000000000007</v>
      </c>
      <c r="E1908" t="str">
        <f>IF(C1908="Initial Stage",'Calculation Sheet Crop 1'!$M$6,IF(C1908="Crop Development Phase",'Calculation Sheet Crop 1'!$M$7,IF(C1908="Mid Season",'Calculation Sheet Crop 1'!$M$8,IF(C1908="Late Season Stage",'Calculation Sheet Crop 1'!$M$9,""))))</f>
        <v/>
      </c>
      <c r="F1908">
        <f t="shared" si="378"/>
        <v>0</v>
      </c>
      <c r="P1908">
        <f t="shared" si="379"/>
        <v>0</v>
      </c>
      <c r="Q1908">
        <f t="shared" si="380"/>
        <v>0</v>
      </c>
      <c r="R1908">
        <f t="shared" si="381"/>
        <v>0</v>
      </c>
      <c r="S1908">
        <f t="shared" si="382"/>
        <v>0</v>
      </c>
      <c r="T1908">
        <f t="shared" si="383"/>
        <v>0</v>
      </c>
      <c r="U1908">
        <f t="shared" si="384"/>
        <v>0</v>
      </c>
      <c r="V1908">
        <f t="shared" si="385"/>
        <v>0</v>
      </c>
      <c r="W1908">
        <f t="shared" si="386"/>
        <v>0</v>
      </c>
      <c r="X1908">
        <f t="shared" si="387"/>
        <v>0</v>
      </c>
      <c r="Y1908">
        <f t="shared" si="388"/>
        <v>0</v>
      </c>
      <c r="Z1908">
        <f t="shared" si="389"/>
        <v>0</v>
      </c>
      <c r="AA1908">
        <f t="shared" si="390"/>
        <v>0</v>
      </c>
    </row>
    <row r="1909" spans="2:27">
      <c r="B1909" s="3">
        <v>44638</v>
      </c>
      <c r="C1909" t="str">
        <f>IF(AND(B1909&gt;='Calculation Sheet Crop 1'!$K$6,B1909&lt;='Calculation Sheet Crop 1'!$L$6),"Initial Stage",IF(AND(B1909+1&gt;'Calculation Sheet Crop 1'!$K$7,B1909&lt;='Calculation Sheet Crop 1'!$L$7),"Crop Development Phase",IF(AND(B1909+1&gt;'Calculation Sheet Crop 1'!$K$8,B1909&lt;'Calculation Sheet Crop 1'!$L$8+1),"Mid Season",IF(AND(B1909+1&gt;'Calculation Sheet Crop 1'!$K$9,B1909-1&lt;'Calculation Sheet Crop 1'!$L$9),"Late Season Stage",""))))</f>
        <v/>
      </c>
      <c r="D1909">
        <f>IF(MONTH(B1909)=1,'General Calculation'!$E$22,IF(MONTH(B1909)=2,'General Calculation'!$F$22,IF(MONTH(B1909)=3,'General Calculation'!$G$22,IF(MONTH(B1909)=4,'General Calculation'!$H$22,IF(MONTH(B1909)=5,'General Calculation'!$I$22,IF(MONTH(B1909)=6,'General Calculation'!$J$22,IF(MONTH(B1909)=7,'General Calculation'!$K$22,IF(MONTH(B1909)=8,'General Calculation'!$L$22,IF(MONTH(B1909)=9,'General Calculation'!$M$22,IF(MONTH(B1909)=10,'General Calculation'!$N$22,IF(MONTH(B1909)=11,'General Calculation'!$O$22,IF(MONTH(B1909)=12,'General Calculation'!$P$22,""))))))))))))</f>
        <v>5.3892000000000007</v>
      </c>
      <c r="E1909" t="str">
        <f>IF(C1909="Initial Stage",'Calculation Sheet Crop 1'!$M$6,IF(C1909="Crop Development Phase",'Calculation Sheet Crop 1'!$M$7,IF(C1909="Mid Season",'Calculation Sheet Crop 1'!$M$8,IF(C1909="Late Season Stage",'Calculation Sheet Crop 1'!$M$9,""))))</f>
        <v/>
      </c>
      <c r="F1909">
        <f t="shared" si="378"/>
        <v>0</v>
      </c>
      <c r="P1909">
        <f t="shared" si="379"/>
        <v>0</v>
      </c>
      <c r="Q1909">
        <f t="shared" si="380"/>
        <v>0</v>
      </c>
      <c r="R1909">
        <f t="shared" si="381"/>
        <v>0</v>
      </c>
      <c r="S1909">
        <f t="shared" si="382"/>
        <v>0</v>
      </c>
      <c r="T1909">
        <f t="shared" si="383"/>
        <v>0</v>
      </c>
      <c r="U1909">
        <f t="shared" si="384"/>
        <v>0</v>
      </c>
      <c r="V1909">
        <f t="shared" si="385"/>
        <v>0</v>
      </c>
      <c r="W1909">
        <f t="shared" si="386"/>
        <v>0</v>
      </c>
      <c r="X1909">
        <f t="shared" si="387"/>
        <v>0</v>
      </c>
      <c r="Y1909">
        <f t="shared" si="388"/>
        <v>0</v>
      </c>
      <c r="Z1909">
        <f t="shared" si="389"/>
        <v>0</v>
      </c>
      <c r="AA1909">
        <f t="shared" si="390"/>
        <v>0</v>
      </c>
    </row>
    <row r="1910" spans="2:27">
      <c r="B1910" s="3">
        <v>44639</v>
      </c>
      <c r="C1910" t="str">
        <f>IF(AND(B1910&gt;='Calculation Sheet Crop 1'!$K$6,B1910&lt;='Calculation Sheet Crop 1'!$L$6),"Initial Stage",IF(AND(B1910+1&gt;'Calculation Sheet Crop 1'!$K$7,B1910&lt;='Calculation Sheet Crop 1'!$L$7),"Crop Development Phase",IF(AND(B1910+1&gt;'Calculation Sheet Crop 1'!$K$8,B1910&lt;'Calculation Sheet Crop 1'!$L$8+1),"Mid Season",IF(AND(B1910+1&gt;'Calculation Sheet Crop 1'!$K$9,B1910-1&lt;'Calculation Sheet Crop 1'!$L$9),"Late Season Stage",""))))</f>
        <v/>
      </c>
      <c r="D1910">
        <f>IF(MONTH(B1910)=1,'General Calculation'!$E$22,IF(MONTH(B1910)=2,'General Calculation'!$F$22,IF(MONTH(B1910)=3,'General Calculation'!$G$22,IF(MONTH(B1910)=4,'General Calculation'!$H$22,IF(MONTH(B1910)=5,'General Calculation'!$I$22,IF(MONTH(B1910)=6,'General Calculation'!$J$22,IF(MONTH(B1910)=7,'General Calculation'!$K$22,IF(MONTH(B1910)=8,'General Calculation'!$L$22,IF(MONTH(B1910)=9,'General Calculation'!$M$22,IF(MONTH(B1910)=10,'General Calculation'!$N$22,IF(MONTH(B1910)=11,'General Calculation'!$O$22,IF(MONTH(B1910)=12,'General Calculation'!$P$22,""))))))))))))</f>
        <v>5.3892000000000007</v>
      </c>
      <c r="E1910" t="str">
        <f>IF(C1910="Initial Stage",'Calculation Sheet Crop 1'!$M$6,IF(C1910="Crop Development Phase",'Calculation Sheet Crop 1'!$M$7,IF(C1910="Mid Season",'Calculation Sheet Crop 1'!$M$8,IF(C1910="Late Season Stage",'Calculation Sheet Crop 1'!$M$9,""))))</f>
        <v/>
      </c>
      <c r="F1910">
        <f t="shared" si="378"/>
        <v>0</v>
      </c>
      <c r="P1910">
        <f t="shared" si="379"/>
        <v>0</v>
      </c>
      <c r="Q1910">
        <f t="shared" si="380"/>
        <v>0</v>
      </c>
      <c r="R1910">
        <f t="shared" si="381"/>
        <v>0</v>
      </c>
      <c r="S1910">
        <f t="shared" si="382"/>
        <v>0</v>
      </c>
      <c r="T1910">
        <f t="shared" si="383"/>
        <v>0</v>
      </c>
      <c r="U1910">
        <f t="shared" si="384"/>
        <v>0</v>
      </c>
      <c r="V1910">
        <f t="shared" si="385"/>
        <v>0</v>
      </c>
      <c r="W1910">
        <f t="shared" si="386"/>
        <v>0</v>
      </c>
      <c r="X1910">
        <f t="shared" si="387"/>
        <v>0</v>
      </c>
      <c r="Y1910">
        <f t="shared" si="388"/>
        <v>0</v>
      </c>
      <c r="Z1910">
        <f t="shared" si="389"/>
        <v>0</v>
      </c>
      <c r="AA1910">
        <f t="shared" si="390"/>
        <v>0</v>
      </c>
    </row>
    <row r="1911" spans="2:27">
      <c r="B1911" s="3">
        <v>44640</v>
      </c>
      <c r="C1911" t="str">
        <f>IF(AND(B1911&gt;='Calculation Sheet Crop 1'!$K$6,B1911&lt;='Calculation Sheet Crop 1'!$L$6),"Initial Stage",IF(AND(B1911+1&gt;'Calculation Sheet Crop 1'!$K$7,B1911&lt;='Calculation Sheet Crop 1'!$L$7),"Crop Development Phase",IF(AND(B1911+1&gt;'Calculation Sheet Crop 1'!$K$8,B1911&lt;'Calculation Sheet Crop 1'!$L$8+1),"Mid Season",IF(AND(B1911+1&gt;'Calculation Sheet Crop 1'!$K$9,B1911-1&lt;'Calculation Sheet Crop 1'!$L$9),"Late Season Stage",""))))</f>
        <v/>
      </c>
      <c r="D1911">
        <f>IF(MONTH(B1911)=1,'General Calculation'!$E$22,IF(MONTH(B1911)=2,'General Calculation'!$F$22,IF(MONTH(B1911)=3,'General Calculation'!$G$22,IF(MONTH(B1911)=4,'General Calculation'!$H$22,IF(MONTH(B1911)=5,'General Calculation'!$I$22,IF(MONTH(B1911)=6,'General Calculation'!$J$22,IF(MONTH(B1911)=7,'General Calculation'!$K$22,IF(MONTH(B1911)=8,'General Calculation'!$L$22,IF(MONTH(B1911)=9,'General Calculation'!$M$22,IF(MONTH(B1911)=10,'General Calculation'!$N$22,IF(MONTH(B1911)=11,'General Calculation'!$O$22,IF(MONTH(B1911)=12,'General Calculation'!$P$22,""))))))))))))</f>
        <v>5.3892000000000007</v>
      </c>
      <c r="E1911" t="str">
        <f>IF(C1911="Initial Stage",'Calculation Sheet Crop 1'!$M$6,IF(C1911="Crop Development Phase",'Calculation Sheet Crop 1'!$M$7,IF(C1911="Mid Season",'Calculation Sheet Crop 1'!$M$8,IF(C1911="Late Season Stage",'Calculation Sheet Crop 1'!$M$9,""))))</f>
        <v/>
      </c>
      <c r="F1911">
        <f t="shared" si="378"/>
        <v>0</v>
      </c>
      <c r="P1911">
        <f t="shared" si="379"/>
        <v>0</v>
      </c>
      <c r="Q1911">
        <f t="shared" si="380"/>
        <v>0</v>
      </c>
      <c r="R1911">
        <f t="shared" si="381"/>
        <v>0</v>
      </c>
      <c r="S1911">
        <f t="shared" si="382"/>
        <v>0</v>
      </c>
      <c r="T1911">
        <f t="shared" si="383"/>
        <v>0</v>
      </c>
      <c r="U1911">
        <f t="shared" si="384"/>
        <v>0</v>
      </c>
      <c r="V1911">
        <f t="shared" si="385"/>
        <v>0</v>
      </c>
      <c r="W1911">
        <f t="shared" si="386"/>
        <v>0</v>
      </c>
      <c r="X1911">
        <f t="shared" si="387"/>
        <v>0</v>
      </c>
      <c r="Y1911">
        <f t="shared" si="388"/>
        <v>0</v>
      </c>
      <c r="Z1911">
        <f t="shared" si="389"/>
        <v>0</v>
      </c>
      <c r="AA1911">
        <f t="shared" si="390"/>
        <v>0</v>
      </c>
    </row>
    <row r="1912" spans="2:27">
      <c r="B1912" s="3">
        <v>44641</v>
      </c>
      <c r="C1912" t="str">
        <f>IF(AND(B1912&gt;='Calculation Sheet Crop 1'!$K$6,B1912&lt;='Calculation Sheet Crop 1'!$L$6),"Initial Stage",IF(AND(B1912+1&gt;'Calculation Sheet Crop 1'!$K$7,B1912&lt;='Calculation Sheet Crop 1'!$L$7),"Crop Development Phase",IF(AND(B1912+1&gt;'Calculation Sheet Crop 1'!$K$8,B1912&lt;'Calculation Sheet Crop 1'!$L$8+1),"Mid Season",IF(AND(B1912+1&gt;'Calculation Sheet Crop 1'!$K$9,B1912-1&lt;'Calculation Sheet Crop 1'!$L$9),"Late Season Stage",""))))</f>
        <v/>
      </c>
      <c r="D1912">
        <f>IF(MONTH(B1912)=1,'General Calculation'!$E$22,IF(MONTH(B1912)=2,'General Calculation'!$F$22,IF(MONTH(B1912)=3,'General Calculation'!$G$22,IF(MONTH(B1912)=4,'General Calculation'!$H$22,IF(MONTH(B1912)=5,'General Calculation'!$I$22,IF(MONTH(B1912)=6,'General Calculation'!$J$22,IF(MONTH(B1912)=7,'General Calculation'!$K$22,IF(MONTH(B1912)=8,'General Calculation'!$L$22,IF(MONTH(B1912)=9,'General Calculation'!$M$22,IF(MONTH(B1912)=10,'General Calculation'!$N$22,IF(MONTH(B1912)=11,'General Calculation'!$O$22,IF(MONTH(B1912)=12,'General Calculation'!$P$22,""))))))))))))</f>
        <v>5.3892000000000007</v>
      </c>
      <c r="E1912" t="str">
        <f>IF(C1912="Initial Stage",'Calculation Sheet Crop 1'!$M$6,IF(C1912="Crop Development Phase",'Calculation Sheet Crop 1'!$M$7,IF(C1912="Mid Season",'Calculation Sheet Crop 1'!$M$8,IF(C1912="Late Season Stage",'Calculation Sheet Crop 1'!$M$9,""))))</f>
        <v/>
      </c>
      <c r="F1912">
        <f t="shared" si="378"/>
        <v>0</v>
      </c>
      <c r="P1912">
        <f t="shared" si="379"/>
        <v>0</v>
      </c>
      <c r="Q1912">
        <f t="shared" si="380"/>
        <v>0</v>
      </c>
      <c r="R1912">
        <f t="shared" si="381"/>
        <v>0</v>
      </c>
      <c r="S1912">
        <f t="shared" si="382"/>
        <v>0</v>
      </c>
      <c r="T1912">
        <f t="shared" si="383"/>
        <v>0</v>
      </c>
      <c r="U1912">
        <f t="shared" si="384"/>
        <v>0</v>
      </c>
      <c r="V1912">
        <f t="shared" si="385"/>
        <v>0</v>
      </c>
      <c r="W1912">
        <f t="shared" si="386"/>
        <v>0</v>
      </c>
      <c r="X1912">
        <f t="shared" si="387"/>
        <v>0</v>
      </c>
      <c r="Y1912">
        <f t="shared" si="388"/>
        <v>0</v>
      </c>
      <c r="Z1912">
        <f t="shared" si="389"/>
        <v>0</v>
      </c>
      <c r="AA1912">
        <f t="shared" si="390"/>
        <v>0</v>
      </c>
    </row>
    <row r="1913" spans="2:27">
      <c r="B1913" s="3">
        <v>44642</v>
      </c>
      <c r="C1913" t="str">
        <f>IF(AND(B1913&gt;='Calculation Sheet Crop 1'!$K$6,B1913&lt;='Calculation Sheet Crop 1'!$L$6),"Initial Stage",IF(AND(B1913+1&gt;'Calculation Sheet Crop 1'!$K$7,B1913&lt;='Calculation Sheet Crop 1'!$L$7),"Crop Development Phase",IF(AND(B1913+1&gt;'Calculation Sheet Crop 1'!$K$8,B1913&lt;'Calculation Sheet Crop 1'!$L$8+1),"Mid Season",IF(AND(B1913+1&gt;'Calculation Sheet Crop 1'!$K$9,B1913-1&lt;'Calculation Sheet Crop 1'!$L$9),"Late Season Stage",""))))</f>
        <v/>
      </c>
      <c r="D1913">
        <f>IF(MONTH(B1913)=1,'General Calculation'!$E$22,IF(MONTH(B1913)=2,'General Calculation'!$F$22,IF(MONTH(B1913)=3,'General Calculation'!$G$22,IF(MONTH(B1913)=4,'General Calculation'!$H$22,IF(MONTH(B1913)=5,'General Calculation'!$I$22,IF(MONTH(B1913)=6,'General Calculation'!$J$22,IF(MONTH(B1913)=7,'General Calculation'!$K$22,IF(MONTH(B1913)=8,'General Calculation'!$L$22,IF(MONTH(B1913)=9,'General Calculation'!$M$22,IF(MONTH(B1913)=10,'General Calculation'!$N$22,IF(MONTH(B1913)=11,'General Calculation'!$O$22,IF(MONTH(B1913)=12,'General Calculation'!$P$22,""))))))))))))</f>
        <v>5.3892000000000007</v>
      </c>
      <c r="E1913" t="str">
        <f>IF(C1913="Initial Stage",'Calculation Sheet Crop 1'!$M$6,IF(C1913="Crop Development Phase",'Calculation Sheet Crop 1'!$M$7,IF(C1913="Mid Season",'Calculation Sheet Crop 1'!$M$8,IF(C1913="Late Season Stage",'Calculation Sheet Crop 1'!$M$9,""))))</f>
        <v/>
      </c>
      <c r="F1913">
        <f t="shared" si="378"/>
        <v>0</v>
      </c>
      <c r="P1913">
        <f t="shared" si="379"/>
        <v>0</v>
      </c>
      <c r="Q1913">
        <f t="shared" si="380"/>
        <v>0</v>
      </c>
      <c r="R1913">
        <f t="shared" si="381"/>
        <v>0</v>
      </c>
      <c r="S1913">
        <f t="shared" si="382"/>
        <v>0</v>
      </c>
      <c r="T1913">
        <f t="shared" si="383"/>
        <v>0</v>
      </c>
      <c r="U1913">
        <f t="shared" si="384"/>
        <v>0</v>
      </c>
      <c r="V1913">
        <f t="shared" si="385"/>
        <v>0</v>
      </c>
      <c r="W1913">
        <f t="shared" si="386"/>
        <v>0</v>
      </c>
      <c r="X1913">
        <f t="shared" si="387"/>
        <v>0</v>
      </c>
      <c r="Y1913">
        <f t="shared" si="388"/>
        <v>0</v>
      </c>
      <c r="Z1913">
        <f t="shared" si="389"/>
        <v>0</v>
      </c>
      <c r="AA1913">
        <f t="shared" si="390"/>
        <v>0</v>
      </c>
    </row>
    <row r="1914" spans="2:27">
      <c r="B1914" s="3">
        <v>44643</v>
      </c>
      <c r="C1914" t="str">
        <f>IF(AND(B1914&gt;='Calculation Sheet Crop 1'!$K$6,B1914&lt;='Calculation Sheet Crop 1'!$L$6),"Initial Stage",IF(AND(B1914+1&gt;'Calculation Sheet Crop 1'!$K$7,B1914&lt;='Calculation Sheet Crop 1'!$L$7),"Crop Development Phase",IF(AND(B1914+1&gt;'Calculation Sheet Crop 1'!$K$8,B1914&lt;'Calculation Sheet Crop 1'!$L$8+1),"Mid Season",IF(AND(B1914+1&gt;'Calculation Sheet Crop 1'!$K$9,B1914-1&lt;'Calculation Sheet Crop 1'!$L$9),"Late Season Stage",""))))</f>
        <v/>
      </c>
      <c r="D1914">
        <f>IF(MONTH(B1914)=1,'General Calculation'!$E$22,IF(MONTH(B1914)=2,'General Calculation'!$F$22,IF(MONTH(B1914)=3,'General Calculation'!$G$22,IF(MONTH(B1914)=4,'General Calculation'!$H$22,IF(MONTH(B1914)=5,'General Calculation'!$I$22,IF(MONTH(B1914)=6,'General Calculation'!$J$22,IF(MONTH(B1914)=7,'General Calculation'!$K$22,IF(MONTH(B1914)=8,'General Calculation'!$L$22,IF(MONTH(B1914)=9,'General Calculation'!$M$22,IF(MONTH(B1914)=10,'General Calculation'!$N$22,IF(MONTH(B1914)=11,'General Calculation'!$O$22,IF(MONTH(B1914)=12,'General Calculation'!$P$22,""))))))))))))</f>
        <v>5.3892000000000007</v>
      </c>
      <c r="E1914" t="str">
        <f>IF(C1914="Initial Stage",'Calculation Sheet Crop 1'!$M$6,IF(C1914="Crop Development Phase",'Calculation Sheet Crop 1'!$M$7,IF(C1914="Mid Season",'Calculation Sheet Crop 1'!$M$8,IF(C1914="Late Season Stage",'Calculation Sheet Crop 1'!$M$9,""))))</f>
        <v/>
      </c>
      <c r="F1914">
        <f t="shared" si="378"/>
        <v>0</v>
      </c>
      <c r="P1914">
        <f t="shared" si="379"/>
        <v>0</v>
      </c>
      <c r="Q1914">
        <f t="shared" si="380"/>
        <v>0</v>
      </c>
      <c r="R1914">
        <f t="shared" si="381"/>
        <v>0</v>
      </c>
      <c r="S1914">
        <f t="shared" si="382"/>
        <v>0</v>
      </c>
      <c r="T1914">
        <f t="shared" si="383"/>
        <v>0</v>
      </c>
      <c r="U1914">
        <f t="shared" si="384"/>
        <v>0</v>
      </c>
      <c r="V1914">
        <f t="shared" si="385"/>
        <v>0</v>
      </c>
      <c r="W1914">
        <f t="shared" si="386"/>
        <v>0</v>
      </c>
      <c r="X1914">
        <f t="shared" si="387"/>
        <v>0</v>
      </c>
      <c r="Y1914">
        <f t="shared" si="388"/>
        <v>0</v>
      </c>
      <c r="Z1914">
        <f t="shared" si="389"/>
        <v>0</v>
      </c>
      <c r="AA1914">
        <f t="shared" si="390"/>
        <v>0</v>
      </c>
    </row>
    <row r="1915" spans="2:27">
      <c r="B1915" s="3">
        <v>44644</v>
      </c>
      <c r="C1915" t="str">
        <f>IF(AND(B1915&gt;='Calculation Sheet Crop 1'!$K$6,B1915&lt;='Calculation Sheet Crop 1'!$L$6),"Initial Stage",IF(AND(B1915+1&gt;'Calculation Sheet Crop 1'!$K$7,B1915&lt;='Calculation Sheet Crop 1'!$L$7),"Crop Development Phase",IF(AND(B1915+1&gt;'Calculation Sheet Crop 1'!$K$8,B1915&lt;'Calculation Sheet Crop 1'!$L$8+1),"Mid Season",IF(AND(B1915+1&gt;'Calculation Sheet Crop 1'!$K$9,B1915-1&lt;'Calculation Sheet Crop 1'!$L$9),"Late Season Stage",""))))</f>
        <v/>
      </c>
      <c r="D1915">
        <f>IF(MONTH(B1915)=1,'General Calculation'!$E$22,IF(MONTH(B1915)=2,'General Calculation'!$F$22,IF(MONTH(B1915)=3,'General Calculation'!$G$22,IF(MONTH(B1915)=4,'General Calculation'!$H$22,IF(MONTH(B1915)=5,'General Calculation'!$I$22,IF(MONTH(B1915)=6,'General Calculation'!$J$22,IF(MONTH(B1915)=7,'General Calculation'!$K$22,IF(MONTH(B1915)=8,'General Calculation'!$L$22,IF(MONTH(B1915)=9,'General Calculation'!$M$22,IF(MONTH(B1915)=10,'General Calculation'!$N$22,IF(MONTH(B1915)=11,'General Calculation'!$O$22,IF(MONTH(B1915)=12,'General Calculation'!$P$22,""))))))))))))</f>
        <v>5.3892000000000007</v>
      </c>
      <c r="E1915" t="str">
        <f>IF(C1915="Initial Stage",'Calculation Sheet Crop 1'!$M$6,IF(C1915="Crop Development Phase",'Calculation Sheet Crop 1'!$M$7,IF(C1915="Mid Season",'Calculation Sheet Crop 1'!$M$8,IF(C1915="Late Season Stage",'Calculation Sheet Crop 1'!$M$9,""))))</f>
        <v/>
      </c>
      <c r="F1915">
        <f t="shared" si="378"/>
        <v>0</v>
      </c>
      <c r="P1915">
        <f t="shared" si="379"/>
        <v>0</v>
      </c>
      <c r="Q1915">
        <f t="shared" si="380"/>
        <v>0</v>
      </c>
      <c r="R1915">
        <f t="shared" si="381"/>
        <v>0</v>
      </c>
      <c r="S1915">
        <f t="shared" si="382"/>
        <v>0</v>
      </c>
      <c r="T1915">
        <f t="shared" si="383"/>
        <v>0</v>
      </c>
      <c r="U1915">
        <f t="shared" si="384"/>
        <v>0</v>
      </c>
      <c r="V1915">
        <f t="shared" si="385"/>
        <v>0</v>
      </c>
      <c r="W1915">
        <f t="shared" si="386"/>
        <v>0</v>
      </c>
      <c r="X1915">
        <f t="shared" si="387"/>
        <v>0</v>
      </c>
      <c r="Y1915">
        <f t="shared" si="388"/>
        <v>0</v>
      </c>
      <c r="Z1915">
        <f t="shared" si="389"/>
        <v>0</v>
      </c>
      <c r="AA1915">
        <f t="shared" si="390"/>
        <v>0</v>
      </c>
    </row>
    <row r="1916" spans="2:27">
      <c r="B1916" s="3">
        <v>44645</v>
      </c>
      <c r="C1916" t="str">
        <f>IF(AND(B1916&gt;='Calculation Sheet Crop 1'!$K$6,B1916&lt;='Calculation Sheet Crop 1'!$L$6),"Initial Stage",IF(AND(B1916+1&gt;'Calculation Sheet Crop 1'!$K$7,B1916&lt;='Calculation Sheet Crop 1'!$L$7),"Crop Development Phase",IF(AND(B1916+1&gt;'Calculation Sheet Crop 1'!$K$8,B1916&lt;'Calculation Sheet Crop 1'!$L$8+1),"Mid Season",IF(AND(B1916+1&gt;'Calculation Sheet Crop 1'!$K$9,B1916-1&lt;'Calculation Sheet Crop 1'!$L$9),"Late Season Stage",""))))</f>
        <v/>
      </c>
      <c r="D1916">
        <f>IF(MONTH(B1916)=1,'General Calculation'!$E$22,IF(MONTH(B1916)=2,'General Calculation'!$F$22,IF(MONTH(B1916)=3,'General Calculation'!$G$22,IF(MONTH(B1916)=4,'General Calculation'!$H$22,IF(MONTH(B1916)=5,'General Calculation'!$I$22,IF(MONTH(B1916)=6,'General Calculation'!$J$22,IF(MONTH(B1916)=7,'General Calculation'!$K$22,IF(MONTH(B1916)=8,'General Calculation'!$L$22,IF(MONTH(B1916)=9,'General Calculation'!$M$22,IF(MONTH(B1916)=10,'General Calculation'!$N$22,IF(MONTH(B1916)=11,'General Calculation'!$O$22,IF(MONTH(B1916)=12,'General Calculation'!$P$22,""))))))))))))</f>
        <v>5.3892000000000007</v>
      </c>
      <c r="E1916" t="str">
        <f>IF(C1916="Initial Stage",'Calculation Sheet Crop 1'!$M$6,IF(C1916="Crop Development Phase",'Calculation Sheet Crop 1'!$M$7,IF(C1916="Mid Season",'Calculation Sheet Crop 1'!$M$8,IF(C1916="Late Season Stage",'Calculation Sheet Crop 1'!$M$9,""))))</f>
        <v/>
      </c>
      <c r="F1916">
        <f t="shared" si="378"/>
        <v>0</v>
      </c>
      <c r="P1916">
        <f t="shared" si="379"/>
        <v>0</v>
      </c>
      <c r="Q1916">
        <f t="shared" si="380"/>
        <v>0</v>
      </c>
      <c r="R1916">
        <f t="shared" si="381"/>
        <v>0</v>
      </c>
      <c r="S1916">
        <f t="shared" si="382"/>
        <v>0</v>
      </c>
      <c r="T1916">
        <f t="shared" si="383"/>
        <v>0</v>
      </c>
      <c r="U1916">
        <f t="shared" si="384"/>
        <v>0</v>
      </c>
      <c r="V1916">
        <f t="shared" si="385"/>
        <v>0</v>
      </c>
      <c r="W1916">
        <f t="shared" si="386"/>
        <v>0</v>
      </c>
      <c r="X1916">
        <f t="shared" si="387"/>
        <v>0</v>
      </c>
      <c r="Y1916">
        <f t="shared" si="388"/>
        <v>0</v>
      </c>
      <c r="Z1916">
        <f t="shared" si="389"/>
        <v>0</v>
      </c>
      <c r="AA1916">
        <f t="shared" si="390"/>
        <v>0</v>
      </c>
    </row>
    <row r="1917" spans="2:27">
      <c r="B1917" s="3">
        <v>44646</v>
      </c>
      <c r="C1917" t="str">
        <f>IF(AND(B1917&gt;='Calculation Sheet Crop 1'!$K$6,B1917&lt;='Calculation Sheet Crop 1'!$L$6),"Initial Stage",IF(AND(B1917+1&gt;'Calculation Sheet Crop 1'!$K$7,B1917&lt;='Calculation Sheet Crop 1'!$L$7),"Crop Development Phase",IF(AND(B1917+1&gt;'Calculation Sheet Crop 1'!$K$8,B1917&lt;'Calculation Sheet Crop 1'!$L$8+1),"Mid Season",IF(AND(B1917+1&gt;'Calculation Sheet Crop 1'!$K$9,B1917-1&lt;'Calculation Sheet Crop 1'!$L$9),"Late Season Stage",""))))</f>
        <v/>
      </c>
      <c r="D1917">
        <f>IF(MONTH(B1917)=1,'General Calculation'!$E$22,IF(MONTH(B1917)=2,'General Calculation'!$F$22,IF(MONTH(B1917)=3,'General Calculation'!$G$22,IF(MONTH(B1917)=4,'General Calculation'!$H$22,IF(MONTH(B1917)=5,'General Calculation'!$I$22,IF(MONTH(B1917)=6,'General Calculation'!$J$22,IF(MONTH(B1917)=7,'General Calculation'!$K$22,IF(MONTH(B1917)=8,'General Calculation'!$L$22,IF(MONTH(B1917)=9,'General Calculation'!$M$22,IF(MONTH(B1917)=10,'General Calculation'!$N$22,IF(MONTH(B1917)=11,'General Calculation'!$O$22,IF(MONTH(B1917)=12,'General Calculation'!$P$22,""))))))))))))</f>
        <v>5.3892000000000007</v>
      </c>
      <c r="E1917" t="str">
        <f>IF(C1917="Initial Stage",'Calculation Sheet Crop 1'!$M$6,IF(C1917="Crop Development Phase",'Calculation Sheet Crop 1'!$M$7,IF(C1917="Mid Season",'Calculation Sheet Crop 1'!$M$8,IF(C1917="Late Season Stage",'Calculation Sheet Crop 1'!$M$9,""))))</f>
        <v/>
      </c>
      <c r="F1917">
        <f t="shared" si="378"/>
        <v>0</v>
      </c>
      <c r="P1917">
        <f t="shared" si="379"/>
        <v>0</v>
      </c>
      <c r="Q1917">
        <f t="shared" si="380"/>
        <v>0</v>
      </c>
      <c r="R1917">
        <f t="shared" si="381"/>
        <v>0</v>
      </c>
      <c r="S1917">
        <f t="shared" si="382"/>
        <v>0</v>
      </c>
      <c r="T1917">
        <f t="shared" si="383"/>
        <v>0</v>
      </c>
      <c r="U1917">
        <f t="shared" si="384"/>
        <v>0</v>
      </c>
      <c r="V1917">
        <f t="shared" si="385"/>
        <v>0</v>
      </c>
      <c r="W1917">
        <f t="shared" si="386"/>
        <v>0</v>
      </c>
      <c r="X1917">
        <f t="shared" si="387"/>
        <v>0</v>
      </c>
      <c r="Y1917">
        <f t="shared" si="388"/>
        <v>0</v>
      </c>
      <c r="Z1917">
        <f t="shared" si="389"/>
        <v>0</v>
      </c>
      <c r="AA1917">
        <f t="shared" si="390"/>
        <v>0</v>
      </c>
    </row>
    <row r="1918" spans="2:27">
      <c r="B1918" s="3">
        <v>44647</v>
      </c>
      <c r="C1918" t="str">
        <f>IF(AND(B1918&gt;='Calculation Sheet Crop 1'!$K$6,B1918&lt;='Calculation Sheet Crop 1'!$L$6),"Initial Stage",IF(AND(B1918+1&gt;'Calculation Sheet Crop 1'!$K$7,B1918&lt;='Calculation Sheet Crop 1'!$L$7),"Crop Development Phase",IF(AND(B1918+1&gt;'Calculation Sheet Crop 1'!$K$8,B1918&lt;'Calculation Sheet Crop 1'!$L$8+1),"Mid Season",IF(AND(B1918+1&gt;'Calculation Sheet Crop 1'!$K$9,B1918-1&lt;'Calculation Sheet Crop 1'!$L$9),"Late Season Stage",""))))</f>
        <v/>
      </c>
      <c r="D1918">
        <f>IF(MONTH(B1918)=1,'General Calculation'!$E$22,IF(MONTH(B1918)=2,'General Calculation'!$F$22,IF(MONTH(B1918)=3,'General Calculation'!$G$22,IF(MONTH(B1918)=4,'General Calculation'!$H$22,IF(MONTH(B1918)=5,'General Calculation'!$I$22,IF(MONTH(B1918)=6,'General Calculation'!$J$22,IF(MONTH(B1918)=7,'General Calculation'!$K$22,IF(MONTH(B1918)=8,'General Calculation'!$L$22,IF(MONTH(B1918)=9,'General Calculation'!$M$22,IF(MONTH(B1918)=10,'General Calculation'!$N$22,IF(MONTH(B1918)=11,'General Calculation'!$O$22,IF(MONTH(B1918)=12,'General Calculation'!$P$22,""))))))))))))</f>
        <v>5.3892000000000007</v>
      </c>
      <c r="E1918" t="str">
        <f>IF(C1918="Initial Stage",'Calculation Sheet Crop 1'!$M$6,IF(C1918="Crop Development Phase",'Calculation Sheet Crop 1'!$M$7,IF(C1918="Mid Season",'Calculation Sheet Crop 1'!$M$8,IF(C1918="Late Season Stage",'Calculation Sheet Crop 1'!$M$9,""))))</f>
        <v/>
      </c>
      <c r="F1918">
        <f t="shared" si="378"/>
        <v>0</v>
      </c>
      <c r="P1918">
        <f t="shared" si="379"/>
        <v>0</v>
      </c>
      <c r="Q1918">
        <f t="shared" si="380"/>
        <v>0</v>
      </c>
      <c r="R1918">
        <f t="shared" si="381"/>
        <v>0</v>
      </c>
      <c r="S1918">
        <f t="shared" si="382"/>
        <v>0</v>
      </c>
      <c r="T1918">
        <f t="shared" si="383"/>
        <v>0</v>
      </c>
      <c r="U1918">
        <f t="shared" si="384"/>
        <v>0</v>
      </c>
      <c r="V1918">
        <f t="shared" si="385"/>
        <v>0</v>
      </c>
      <c r="W1918">
        <f t="shared" si="386"/>
        <v>0</v>
      </c>
      <c r="X1918">
        <f t="shared" si="387"/>
        <v>0</v>
      </c>
      <c r="Y1918">
        <f t="shared" si="388"/>
        <v>0</v>
      </c>
      <c r="Z1918">
        <f t="shared" si="389"/>
        <v>0</v>
      </c>
      <c r="AA1918">
        <f t="shared" si="390"/>
        <v>0</v>
      </c>
    </row>
    <row r="1919" spans="2:27">
      <c r="B1919" s="3">
        <v>44648</v>
      </c>
      <c r="C1919" t="str">
        <f>IF(AND(B1919&gt;='Calculation Sheet Crop 1'!$K$6,B1919&lt;='Calculation Sheet Crop 1'!$L$6),"Initial Stage",IF(AND(B1919+1&gt;'Calculation Sheet Crop 1'!$K$7,B1919&lt;='Calculation Sheet Crop 1'!$L$7),"Crop Development Phase",IF(AND(B1919+1&gt;'Calculation Sheet Crop 1'!$K$8,B1919&lt;'Calculation Sheet Crop 1'!$L$8+1),"Mid Season",IF(AND(B1919+1&gt;'Calculation Sheet Crop 1'!$K$9,B1919-1&lt;'Calculation Sheet Crop 1'!$L$9),"Late Season Stage",""))))</f>
        <v/>
      </c>
      <c r="D1919">
        <f>IF(MONTH(B1919)=1,'General Calculation'!$E$22,IF(MONTH(B1919)=2,'General Calculation'!$F$22,IF(MONTH(B1919)=3,'General Calculation'!$G$22,IF(MONTH(B1919)=4,'General Calculation'!$H$22,IF(MONTH(B1919)=5,'General Calculation'!$I$22,IF(MONTH(B1919)=6,'General Calculation'!$J$22,IF(MONTH(B1919)=7,'General Calculation'!$K$22,IF(MONTH(B1919)=8,'General Calculation'!$L$22,IF(MONTH(B1919)=9,'General Calculation'!$M$22,IF(MONTH(B1919)=10,'General Calculation'!$N$22,IF(MONTH(B1919)=11,'General Calculation'!$O$22,IF(MONTH(B1919)=12,'General Calculation'!$P$22,""))))))))))))</f>
        <v>5.3892000000000007</v>
      </c>
      <c r="E1919" t="str">
        <f>IF(C1919="Initial Stage",'Calculation Sheet Crop 1'!$M$6,IF(C1919="Crop Development Phase",'Calculation Sheet Crop 1'!$M$7,IF(C1919="Mid Season",'Calculation Sheet Crop 1'!$M$8,IF(C1919="Late Season Stage",'Calculation Sheet Crop 1'!$M$9,""))))</f>
        <v/>
      </c>
      <c r="F1919">
        <f t="shared" si="378"/>
        <v>0</v>
      </c>
      <c r="P1919">
        <f t="shared" si="379"/>
        <v>0</v>
      </c>
      <c r="Q1919">
        <f t="shared" si="380"/>
        <v>0</v>
      </c>
      <c r="R1919">
        <f t="shared" si="381"/>
        <v>0</v>
      </c>
      <c r="S1919">
        <f t="shared" si="382"/>
        <v>0</v>
      </c>
      <c r="T1919">
        <f t="shared" si="383"/>
        <v>0</v>
      </c>
      <c r="U1919">
        <f t="shared" si="384"/>
        <v>0</v>
      </c>
      <c r="V1919">
        <f t="shared" si="385"/>
        <v>0</v>
      </c>
      <c r="W1919">
        <f t="shared" si="386"/>
        <v>0</v>
      </c>
      <c r="X1919">
        <f t="shared" si="387"/>
        <v>0</v>
      </c>
      <c r="Y1919">
        <f t="shared" si="388"/>
        <v>0</v>
      </c>
      <c r="Z1919">
        <f t="shared" si="389"/>
        <v>0</v>
      </c>
      <c r="AA1919">
        <f t="shared" si="390"/>
        <v>0</v>
      </c>
    </row>
    <row r="1920" spans="2:27">
      <c r="B1920" s="3">
        <v>44649</v>
      </c>
      <c r="C1920" t="str">
        <f>IF(AND(B1920&gt;='Calculation Sheet Crop 1'!$K$6,B1920&lt;='Calculation Sheet Crop 1'!$L$6),"Initial Stage",IF(AND(B1920+1&gt;'Calculation Sheet Crop 1'!$K$7,B1920&lt;='Calculation Sheet Crop 1'!$L$7),"Crop Development Phase",IF(AND(B1920+1&gt;'Calculation Sheet Crop 1'!$K$8,B1920&lt;'Calculation Sheet Crop 1'!$L$8+1),"Mid Season",IF(AND(B1920+1&gt;'Calculation Sheet Crop 1'!$K$9,B1920-1&lt;'Calculation Sheet Crop 1'!$L$9),"Late Season Stage",""))))</f>
        <v/>
      </c>
      <c r="D1920">
        <f>IF(MONTH(B1920)=1,'General Calculation'!$E$22,IF(MONTH(B1920)=2,'General Calculation'!$F$22,IF(MONTH(B1920)=3,'General Calculation'!$G$22,IF(MONTH(B1920)=4,'General Calculation'!$H$22,IF(MONTH(B1920)=5,'General Calculation'!$I$22,IF(MONTH(B1920)=6,'General Calculation'!$J$22,IF(MONTH(B1920)=7,'General Calculation'!$K$22,IF(MONTH(B1920)=8,'General Calculation'!$L$22,IF(MONTH(B1920)=9,'General Calculation'!$M$22,IF(MONTH(B1920)=10,'General Calculation'!$N$22,IF(MONTH(B1920)=11,'General Calculation'!$O$22,IF(MONTH(B1920)=12,'General Calculation'!$P$22,""))))))))))))</f>
        <v>5.3892000000000007</v>
      </c>
      <c r="E1920" t="str">
        <f>IF(C1920="Initial Stage",'Calculation Sheet Crop 1'!$M$6,IF(C1920="Crop Development Phase",'Calculation Sheet Crop 1'!$M$7,IF(C1920="Mid Season",'Calculation Sheet Crop 1'!$M$8,IF(C1920="Late Season Stage",'Calculation Sheet Crop 1'!$M$9,""))))</f>
        <v/>
      </c>
      <c r="F1920">
        <f t="shared" si="378"/>
        <v>0</v>
      </c>
      <c r="P1920">
        <f t="shared" si="379"/>
        <v>0</v>
      </c>
      <c r="Q1920">
        <f t="shared" si="380"/>
        <v>0</v>
      </c>
      <c r="R1920">
        <f t="shared" si="381"/>
        <v>0</v>
      </c>
      <c r="S1920">
        <f t="shared" si="382"/>
        <v>0</v>
      </c>
      <c r="T1920">
        <f t="shared" si="383"/>
        <v>0</v>
      </c>
      <c r="U1920">
        <f t="shared" si="384"/>
        <v>0</v>
      </c>
      <c r="V1920">
        <f t="shared" si="385"/>
        <v>0</v>
      </c>
      <c r="W1920">
        <f t="shared" si="386"/>
        <v>0</v>
      </c>
      <c r="X1920">
        <f t="shared" si="387"/>
        <v>0</v>
      </c>
      <c r="Y1920">
        <f t="shared" si="388"/>
        <v>0</v>
      </c>
      <c r="Z1920">
        <f t="shared" si="389"/>
        <v>0</v>
      </c>
      <c r="AA1920">
        <f t="shared" si="390"/>
        <v>0</v>
      </c>
    </row>
    <row r="1921" spans="2:27">
      <c r="B1921" s="3">
        <v>44650</v>
      </c>
      <c r="C1921" t="str">
        <f>IF(AND(B1921&gt;='Calculation Sheet Crop 1'!$K$6,B1921&lt;='Calculation Sheet Crop 1'!$L$6),"Initial Stage",IF(AND(B1921+1&gt;'Calculation Sheet Crop 1'!$K$7,B1921&lt;='Calculation Sheet Crop 1'!$L$7),"Crop Development Phase",IF(AND(B1921+1&gt;'Calculation Sheet Crop 1'!$K$8,B1921&lt;'Calculation Sheet Crop 1'!$L$8+1),"Mid Season",IF(AND(B1921+1&gt;'Calculation Sheet Crop 1'!$K$9,B1921-1&lt;'Calculation Sheet Crop 1'!$L$9),"Late Season Stage",""))))</f>
        <v/>
      </c>
      <c r="D1921">
        <f>IF(MONTH(B1921)=1,'General Calculation'!$E$22,IF(MONTH(B1921)=2,'General Calculation'!$F$22,IF(MONTH(B1921)=3,'General Calculation'!$G$22,IF(MONTH(B1921)=4,'General Calculation'!$H$22,IF(MONTH(B1921)=5,'General Calculation'!$I$22,IF(MONTH(B1921)=6,'General Calculation'!$J$22,IF(MONTH(B1921)=7,'General Calculation'!$K$22,IF(MONTH(B1921)=8,'General Calculation'!$L$22,IF(MONTH(B1921)=9,'General Calculation'!$M$22,IF(MONTH(B1921)=10,'General Calculation'!$N$22,IF(MONTH(B1921)=11,'General Calculation'!$O$22,IF(MONTH(B1921)=12,'General Calculation'!$P$22,""))))))))))))</f>
        <v>5.3892000000000007</v>
      </c>
      <c r="E1921" t="str">
        <f>IF(C1921="Initial Stage",'Calculation Sheet Crop 1'!$M$6,IF(C1921="Crop Development Phase",'Calculation Sheet Crop 1'!$M$7,IF(C1921="Mid Season",'Calculation Sheet Crop 1'!$M$8,IF(C1921="Late Season Stage",'Calculation Sheet Crop 1'!$M$9,""))))</f>
        <v/>
      </c>
      <c r="F1921">
        <f t="shared" si="378"/>
        <v>0</v>
      </c>
      <c r="P1921">
        <f t="shared" si="379"/>
        <v>0</v>
      </c>
      <c r="Q1921">
        <f t="shared" si="380"/>
        <v>0</v>
      </c>
      <c r="R1921">
        <f t="shared" si="381"/>
        <v>0</v>
      </c>
      <c r="S1921">
        <f t="shared" si="382"/>
        <v>0</v>
      </c>
      <c r="T1921">
        <f t="shared" si="383"/>
        <v>0</v>
      </c>
      <c r="U1921">
        <f t="shared" si="384"/>
        <v>0</v>
      </c>
      <c r="V1921">
        <f t="shared" si="385"/>
        <v>0</v>
      </c>
      <c r="W1921">
        <f t="shared" si="386"/>
        <v>0</v>
      </c>
      <c r="X1921">
        <f t="shared" si="387"/>
        <v>0</v>
      </c>
      <c r="Y1921">
        <f t="shared" si="388"/>
        <v>0</v>
      </c>
      <c r="Z1921">
        <f t="shared" si="389"/>
        <v>0</v>
      </c>
      <c r="AA1921">
        <f t="shared" si="390"/>
        <v>0</v>
      </c>
    </row>
    <row r="1922" spans="2:27">
      <c r="B1922" s="3">
        <v>44651</v>
      </c>
      <c r="C1922" t="str">
        <f>IF(AND(B1922&gt;='Calculation Sheet Crop 1'!$K$6,B1922&lt;='Calculation Sheet Crop 1'!$L$6),"Initial Stage",IF(AND(B1922+1&gt;'Calculation Sheet Crop 1'!$K$7,B1922&lt;='Calculation Sheet Crop 1'!$L$7),"Crop Development Phase",IF(AND(B1922+1&gt;'Calculation Sheet Crop 1'!$K$8,B1922&lt;'Calculation Sheet Crop 1'!$L$8+1),"Mid Season",IF(AND(B1922+1&gt;'Calculation Sheet Crop 1'!$K$9,B1922-1&lt;'Calculation Sheet Crop 1'!$L$9),"Late Season Stage",""))))</f>
        <v/>
      </c>
      <c r="D1922">
        <f>IF(MONTH(B1922)=1,'General Calculation'!$E$22,IF(MONTH(B1922)=2,'General Calculation'!$F$22,IF(MONTH(B1922)=3,'General Calculation'!$G$22,IF(MONTH(B1922)=4,'General Calculation'!$H$22,IF(MONTH(B1922)=5,'General Calculation'!$I$22,IF(MONTH(B1922)=6,'General Calculation'!$J$22,IF(MONTH(B1922)=7,'General Calculation'!$K$22,IF(MONTH(B1922)=8,'General Calculation'!$L$22,IF(MONTH(B1922)=9,'General Calculation'!$M$22,IF(MONTH(B1922)=10,'General Calculation'!$N$22,IF(MONTH(B1922)=11,'General Calculation'!$O$22,IF(MONTH(B1922)=12,'General Calculation'!$P$22,""))))))))))))</f>
        <v>5.3892000000000007</v>
      </c>
      <c r="E1922" t="str">
        <f>IF(C1922="Initial Stage",'Calculation Sheet Crop 1'!$M$6,IF(C1922="Crop Development Phase",'Calculation Sheet Crop 1'!$M$7,IF(C1922="Mid Season",'Calculation Sheet Crop 1'!$M$8,IF(C1922="Late Season Stage",'Calculation Sheet Crop 1'!$M$9,""))))</f>
        <v/>
      </c>
      <c r="F1922">
        <f t="shared" si="378"/>
        <v>0</v>
      </c>
      <c r="P1922">
        <f t="shared" si="379"/>
        <v>0</v>
      </c>
      <c r="Q1922">
        <f t="shared" si="380"/>
        <v>0</v>
      </c>
      <c r="R1922">
        <f t="shared" si="381"/>
        <v>0</v>
      </c>
      <c r="S1922">
        <f t="shared" si="382"/>
        <v>0</v>
      </c>
      <c r="T1922">
        <f t="shared" si="383"/>
        <v>0</v>
      </c>
      <c r="U1922">
        <f t="shared" si="384"/>
        <v>0</v>
      </c>
      <c r="V1922">
        <f t="shared" si="385"/>
        <v>0</v>
      </c>
      <c r="W1922">
        <f t="shared" si="386"/>
        <v>0</v>
      </c>
      <c r="X1922">
        <f t="shared" si="387"/>
        <v>0</v>
      </c>
      <c r="Y1922">
        <f t="shared" si="388"/>
        <v>0</v>
      </c>
      <c r="Z1922">
        <f t="shared" si="389"/>
        <v>0</v>
      </c>
      <c r="AA1922">
        <f t="shared" si="390"/>
        <v>0</v>
      </c>
    </row>
    <row r="1923" spans="2:27">
      <c r="B1923" s="3">
        <v>44652</v>
      </c>
      <c r="C1923" t="str">
        <f>IF(AND(B1923&gt;='Calculation Sheet Crop 1'!$K$6,B1923&lt;='Calculation Sheet Crop 1'!$L$6),"Initial Stage",IF(AND(B1923+1&gt;'Calculation Sheet Crop 1'!$K$7,B1923&lt;='Calculation Sheet Crop 1'!$L$7),"Crop Development Phase",IF(AND(B1923+1&gt;'Calculation Sheet Crop 1'!$K$8,B1923&lt;'Calculation Sheet Crop 1'!$L$8+1),"Mid Season",IF(AND(B1923+1&gt;'Calculation Sheet Crop 1'!$K$9,B1923-1&lt;'Calculation Sheet Crop 1'!$L$9),"Late Season Stage",""))))</f>
        <v/>
      </c>
      <c r="D1923">
        <f>IF(MONTH(B1923)=1,'General Calculation'!$E$22,IF(MONTH(B1923)=2,'General Calculation'!$F$22,IF(MONTH(B1923)=3,'General Calculation'!$G$22,IF(MONTH(B1923)=4,'General Calculation'!$H$22,IF(MONTH(B1923)=5,'General Calculation'!$I$22,IF(MONTH(B1923)=6,'General Calculation'!$J$22,IF(MONTH(B1923)=7,'General Calculation'!$K$22,IF(MONTH(B1923)=8,'General Calculation'!$L$22,IF(MONTH(B1923)=9,'General Calculation'!$M$22,IF(MONTH(B1923)=10,'General Calculation'!$N$22,IF(MONTH(B1923)=11,'General Calculation'!$O$22,IF(MONTH(B1923)=12,'General Calculation'!$P$22,""))))))))))))</f>
        <v>5.5888000000000009</v>
      </c>
      <c r="E1923" t="str">
        <f>IF(C1923="Initial Stage",'Calculation Sheet Crop 1'!$M$6,IF(C1923="Crop Development Phase",'Calculation Sheet Crop 1'!$M$7,IF(C1923="Mid Season",'Calculation Sheet Crop 1'!$M$8,IF(C1923="Late Season Stage",'Calculation Sheet Crop 1'!$M$9,""))))</f>
        <v/>
      </c>
      <c r="F1923">
        <f t="shared" si="378"/>
        <v>0</v>
      </c>
      <c r="P1923">
        <f t="shared" si="379"/>
        <v>0</v>
      </c>
      <c r="Q1923">
        <f t="shared" si="380"/>
        <v>0</v>
      </c>
      <c r="R1923">
        <f t="shared" si="381"/>
        <v>0</v>
      </c>
      <c r="S1923">
        <f t="shared" si="382"/>
        <v>0</v>
      </c>
      <c r="T1923">
        <f t="shared" si="383"/>
        <v>0</v>
      </c>
      <c r="U1923">
        <f t="shared" si="384"/>
        <v>0</v>
      </c>
      <c r="V1923">
        <f t="shared" si="385"/>
        <v>0</v>
      </c>
      <c r="W1923">
        <f t="shared" si="386"/>
        <v>0</v>
      </c>
      <c r="X1923">
        <f t="shared" si="387"/>
        <v>0</v>
      </c>
      <c r="Y1923">
        <f t="shared" si="388"/>
        <v>0</v>
      </c>
      <c r="Z1923">
        <f t="shared" si="389"/>
        <v>0</v>
      </c>
      <c r="AA1923">
        <f t="shared" si="390"/>
        <v>0</v>
      </c>
    </row>
    <row r="1924" spans="2:27">
      <c r="B1924" s="3">
        <v>44653</v>
      </c>
      <c r="C1924" t="str">
        <f>IF(AND(B1924&gt;='Calculation Sheet Crop 1'!$K$6,B1924&lt;='Calculation Sheet Crop 1'!$L$6),"Initial Stage",IF(AND(B1924+1&gt;'Calculation Sheet Crop 1'!$K$7,B1924&lt;='Calculation Sheet Crop 1'!$L$7),"Crop Development Phase",IF(AND(B1924+1&gt;'Calculation Sheet Crop 1'!$K$8,B1924&lt;'Calculation Sheet Crop 1'!$L$8+1),"Mid Season",IF(AND(B1924+1&gt;'Calculation Sheet Crop 1'!$K$9,B1924-1&lt;'Calculation Sheet Crop 1'!$L$9),"Late Season Stage",""))))</f>
        <v/>
      </c>
      <c r="D1924">
        <f>IF(MONTH(B1924)=1,'General Calculation'!$E$22,IF(MONTH(B1924)=2,'General Calculation'!$F$22,IF(MONTH(B1924)=3,'General Calculation'!$G$22,IF(MONTH(B1924)=4,'General Calculation'!$H$22,IF(MONTH(B1924)=5,'General Calculation'!$I$22,IF(MONTH(B1924)=6,'General Calculation'!$J$22,IF(MONTH(B1924)=7,'General Calculation'!$K$22,IF(MONTH(B1924)=8,'General Calculation'!$L$22,IF(MONTH(B1924)=9,'General Calculation'!$M$22,IF(MONTH(B1924)=10,'General Calculation'!$N$22,IF(MONTH(B1924)=11,'General Calculation'!$O$22,IF(MONTH(B1924)=12,'General Calculation'!$P$22,""))))))))))))</f>
        <v>5.5888000000000009</v>
      </c>
      <c r="E1924" t="str">
        <f>IF(C1924="Initial Stage",'Calculation Sheet Crop 1'!$M$6,IF(C1924="Crop Development Phase",'Calculation Sheet Crop 1'!$M$7,IF(C1924="Mid Season",'Calculation Sheet Crop 1'!$M$8,IF(C1924="Late Season Stage",'Calculation Sheet Crop 1'!$M$9,""))))</f>
        <v/>
      </c>
      <c r="F1924">
        <f t="shared" si="378"/>
        <v>0</v>
      </c>
      <c r="P1924">
        <f t="shared" si="379"/>
        <v>0</v>
      </c>
      <c r="Q1924">
        <f t="shared" si="380"/>
        <v>0</v>
      </c>
      <c r="R1924">
        <f t="shared" si="381"/>
        <v>0</v>
      </c>
      <c r="S1924">
        <f t="shared" si="382"/>
        <v>0</v>
      </c>
      <c r="T1924">
        <f t="shared" si="383"/>
        <v>0</v>
      </c>
      <c r="U1924">
        <f t="shared" si="384"/>
        <v>0</v>
      </c>
      <c r="V1924">
        <f t="shared" si="385"/>
        <v>0</v>
      </c>
      <c r="W1924">
        <f t="shared" si="386"/>
        <v>0</v>
      </c>
      <c r="X1924">
        <f t="shared" si="387"/>
        <v>0</v>
      </c>
      <c r="Y1924">
        <f t="shared" si="388"/>
        <v>0</v>
      </c>
      <c r="Z1924">
        <f t="shared" si="389"/>
        <v>0</v>
      </c>
      <c r="AA1924">
        <f t="shared" si="390"/>
        <v>0</v>
      </c>
    </row>
    <row r="1925" spans="2:27">
      <c r="B1925" s="3">
        <v>44654</v>
      </c>
      <c r="C1925" t="str">
        <f>IF(AND(B1925&gt;='Calculation Sheet Crop 1'!$K$6,B1925&lt;='Calculation Sheet Crop 1'!$L$6),"Initial Stage",IF(AND(B1925+1&gt;'Calculation Sheet Crop 1'!$K$7,B1925&lt;='Calculation Sheet Crop 1'!$L$7),"Crop Development Phase",IF(AND(B1925+1&gt;'Calculation Sheet Crop 1'!$K$8,B1925&lt;'Calculation Sheet Crop 1'!$L$8+1),"Mid Season",IF(AND(B1925+1&gt;'Calculation Sheet Crop 1'!$K$9,B1925-1&lt;'Calculation Sheet Crop 1'!$L$9),"Late Season Stage",""))))</f>
        <v/>
      </c>
      <c r="D1925">
        <f>IF(MONTH(B1925)=1,'General Calculation'!$E$22,IF(MONTH(B1925)=2,'General Calculation'!$F$22,IF(MONTH(B1925)=3,'General Calculation'!$G$22,IF(MONTH(B1925)=4,'General Calculation'!$H$22,IF(MONTH(B1925)=5,'General Calculation'!$I$22,IF(MONTH(B1925)=6,'General Calculation'!$J$22,IF(MONTH(B1925)=7,'General Calculation'!$K$22,IF(MONTH(B1925)=8,'General Calculation'!$L$22,IF(MONTH(B1925)=9,'General Calculation'!$M$22,IF(MONTH(B1925)=10,'General Calculation'!$N$22,IF(MONTH(B1925)=11,'General Calculation'!$O$22,IF(MONTH(B1925)=12,'General Calculation'!$P$22,""))))))))))))</f>
        <v>5.5888000000000009</v>
      </c>
      <c r="E1925" t="str">
        <f>IF(C1925="Initial Stage",'Calculation Sheet Crop 1'!$M$6,IF(C1925="Crop Development Phase",'Calculation Sheet Crop 1'!$M$7,IF(C1925="Mid Season",'Calculation Sheet Crop 1'!$M$8,IF(C1925="Late Season Stage",'Calculation Sheet Crop 1'!$M$9,""))))</f>
        <v/>
      </c>
      <c r="F1925">
        <f t="shared" si="378"/>
        <v>0</v>
      </c>
      <c r="P1925">
        <f t="shared" si="379"/>
        <v>0</v>
      </c>
      <c r="Q1925">
        <f t="shared" si="380"/>
        <v>0</v>
      </c>
      <c r="R1925">
        <f t="shared" si="381"/>
        <v>0</v>
      </c>
      <c r="S1925">
        <f t="shared" si="382"/>
        <v>0</v>
      </c>
      <c r="T1925">
        <f t="shared" si="383"/>
        <v>0</v>
      </c>
      <c r="U1925">
        <f t="shared" si="384"/>
        <v>0</v>
      </c>
      <c r="V1925">
        <f t="shared" si="385"/>
        <v>0</v>
      </c>
      <c r="W1925">
        <f t="shared" si="386"/>
        <v>0</v>
      </c>
      <c r="X1925">
        <f t="shared" si="387"/>
        <v>0</v>
      </c>
      <c r="Y1925">
        <f t="shared" si="388"/>
        <v>0</v>
      </c>
      <c r="Z1925">
        <f t="shared" si="389"/>
        <v>0</v>
      </c>
      <c r="AA1925">
        <f t="shared" si="390"/>
        <v>0</v>
      </c>
    </row>
    <row r="1926" spans="2:27">
      <c r="B1926" s="3">
        <v>44655</v>
      </c>
      <c r="C1926" t="str">
        <f>IF(AND(B1926&gt;='Calculation Sheet Crop 1'!$K$6,B1926&lt;='Calculation Sheet Crop 1'!$L$6),"Initial Stage",IF(AND(B1926+1&gt;'Calculation Sheet Crop 1'!$K$7,B1926&lt;='Calculation Sheet Crop 1'!$L$7),"Crop Development Phase",IF(AND(B1926+1&gt;'Calculation Sheet Crop 1'!$K$8,B1926&lt;'Calculation Sheet Crop 1'!$L$8+1),"Mid Season",IF(AND(B1926+1&gt;'Calculation Sheet Crop 1'!$K$9,B1926-1&lt;'Calculation Sheet Crop 1'!$L$9),"Late Season Stage",""))))</f>
        <v/>
      </c>
      <c r="D1926">
        <f>IF(MONTH(B1926)=1,'General Calculation'!$E$22,IF(MONTH(B1926)=2,'General Calculation'!$F$22,IF(MONTH(B1926)=3,'General Calculation'!$G$22,IF(MONTH(B1926)=4,'General Calculation'!$H$22,IF(MONTH(B1926)=5,'General Calculation'!$I$22,IF(MONTH(B1926)=6,'General Calculation'!$J$22,IF(MONTH(B1926)=7,'General Calculation'!$K$22,IF(MONTH(B1926)=8,'General Calculation'!$L$22,IF(MONTH(B1926)=9,'General Calculation'!$M$22,IF(MONTH(B1926)=10,'General Calculation'!$N$22,IF(MONTH(B1926)=11,'General Calculation'!$O$22,IF(MONTH(B1926)=12,'General Calculation'!$P$22,""))))))))))))</f>
        <v>5.5888000000000009</v>
      </c>
      <c r="E1926" t="str">
        <f>IF(C1926="Initial Stage",'Calculation Sheet Crop 1'!$M$6,IF(C1926="Crop Development Phase",'Calculation Sheet Crop 1'!$M$7,IF(C1926="Mid Season",'Calculation Sheet Crop 1'!$M$8,IF(C1926="Late Season Stage",'Calculation Sheet Crop 1'!$M$9,""))))</f>
        <v/>
      </c>
      <c r="F1926">
        <f t="shared" si="378"/>
        <v>0</v>
      </c>
      <c r="P1926">
        <f t="shared" si="379"/>
        <v>0</v>
      </c>
      <c r="Q1926">
        <f t="shared" si="380"/>
        <v>0</v>
      </c>
      <c r="R1926">
        <f t="shared" si="381"/>
        <v>0</v>
      </c>
      <c r="S1926">
        <f t="shared" si="382"/>
        <v>0</v>
      </c>
      <c r="T1926">
        <f t="shared" si="383"/>
        <v>0</v>
      </c>
      <c r="U1926">
        <f t="shared" si="384"/>
        <v>0</v>
      </c>
      <c r="V1926">
        <f t="shared" si="385"/>
        <v>0</v>
      </c>
      <c r="W1926">
        <f t="shared" si="386"/>
        <v>0</v>
      </c>
      <c r="X1926">
        <f t="shared" si="387"/>
        <v>0</v>
      </c>
      <c r="Y1926">
        <f t="shared" si="388"/>
        <v>0</v>
      </c>
      <c r="Z1926">
        <f t="shared" si="389"/>
        <v>0</v>
      </c>
      <c r="AA1926">
        <f t="shared" si="390"/>
        <v>0</v>
      </c>
    </row>
    <row r="1927" spans="2:27">
      <c r="B1927" s="3">
        <v>44656</v>
      </c>
      <c r="C1927" t="str">
        <f>IF(AND(B1927&gt;='Calculation Sheet Crop 1'!$K$6,B1927&lt;='Calculation Sheet Crop 1'!$L$6),"Initial Stage",IF(AND(B1927+1&gt;'Calculation Sheet Crop 1'!$K$7,B1927&lt;='Calculation Sheet Crop 1'!$L$7),"Crop Development Phase",IF(AND(B1927+1&gt;'Calculation Sheet Crop 1'!$K$8,B1927&lt;'Calculation Sheet Crop 1'!$L$8+1),"Mid Season",IF(AND(B1927+1&gt;'Calculation Sheet Crop 1'!$K$9,B1927-1&lt;'Calculation Sheet Crop 1'!$L$9),"Late Season Stage",""))))</f>
        <v/>
      </c>
      <c r="D1927">
        <f>IF(MONTH(B1927)=1,'General Calculation'!$E$22,IF(MONTH(B1927)=2,'General Calculation'!$F$22,IF(MONTH(B1927)=3,'General Calculation'!$G$22,IF(MONTH(B1927)=4,'General Calculation'!$H$22,IF(MONTH(B1927)=5,'General Calculation'!$I$22,IF(MONTH(B1927)=6,'General Calculation'!$J$22,IF(MONTH(B1927)=7,'General Calculation'!$K$22,IF(MONTH(B1927)=8,'General Calculation'!$L$22,IF(MONTH(B1927)=9,'General Calculation'!$M$22,IF(MONTH(B1927)=10,'General Calculation'!$N$22,IF(MONTH(B1927)=11,'General Calculation'!$O$22,IF(MONTH(B1927)=12,'General Calculation'!$P$22,""))))))))))))</f>
        <v>5.5888000000000009</v>
      </c>
      <c r="E1927" t="str">
        <f>IF(C1927="Initial Stage",'Calculation Sheet Crop 1'!$M$6,IF(C1927="Crop Development Phase",'Calculation Sheet Crop 1'!$M$7,IF(C1927="Mid Season",'Calculation Sheet Crop 1'!$M$8,IF(C1927="Late Season Stage",'Calculation Sheet Crop 1'!$M$9,""))))</f>
        <v/>
      </c>
      <c r="F1927">
        <f t="shared" si="378"/>
        <v>0</v>
      </c>
      <c r="P1927">
        <f t="shared" si="379"/>
        <v>0</v>
      </c>
      <c r="Q1927">
        <f t="shared" si="380"/>
        <v>0</v>
      </c>
      <c r="R1927">
        <f t="shared" si="381"/>
        <v>0</v>
      </c>
      <c r="S1927">
        <f t="shared" si="382"/>
        <v>0</v>
      </c>
      <c r="T1927">
        <f t="shared" si="383"/>
        <v>0</v>
      </c>
      <c r="U1927">
        <f t="shared" si="384"/>
        <v>0</v>
      </c>
      <c r="V1927">
        <f t="shared" si="385"/>
        <v>0</v>
      </c>
      <c r="W1927">
        <f t="shared" si="386"/>
        <v>0</v>
      </c>
      <c r="X1927">
        <f t="shared" si="387"/>
        <v>0</v>
      </c>
      <c r="Y1927">
        <f t="shared" si="388"/>
        <v>0</v>
      </c>
      <c r="Z1927">
        <f t="shared" si="389"/>
        <v>0</v>
      </c>
      <c r="AA1927">
        <f t="shared" si="390"/>
        <v>0</v>
      </c>
    </row>
    <row r="1928" spans="2:27">
      <c r="B1928" s="3">
        <v>44657</v>
      </c>
      <c r="C1928" t="str">
        <f>IF(AND(B1928&gt;='Calculation Sheet Crop 1'!$K$6,B1928&lt;='Calculation Sheet Crop 1'!$L$6),"Initial Stage",IF(AND(B1928+1&gt;'Calculation Sheet Crop 1'!$K$7,B1928&lt;='Calculation Sheet Crop 1'!$L$7),"Crop Development Phase",IF(AND(B1928+1&gt;'Calculation Sheet Crop 1'!$K$8,B1928&lt;'Calculation Sheet Crop 1'!$L$8+1),"Mid Season",IF(AND(B1928+1&gt;'Calculation Sheet Crop 1'!$K$9,B1928-1&lt;'Calculation Sheet Crop 1'!$L$9),"Late Season Stage",""))))</f>
        <v/>
      </c>
      <c r="D1928">
        <f>IF(MONTH(B1928)=1,'General Calculation'!$E$22,IF(MONTH(B1928)=2,'General Calculation'!$F$22,IF(MONTH(B1928)=3,'General Calculation'!$G$22,IF(MONTH(B1928)=4,'General Calculation'!$H$22,IF(MONTH(B1928)=5,'General Calculation'!$I$22,IF(MONTH(B1928)=6,'General Calculation'!$J$22,IF(MONTH(B1928)=7,'General Calculation'!$K$22,IF(MONTH(B1928)=8,'General Calculation'!$L$22,IF(MONTH(B1928)=9,'General Calculation'!$M$22,IF(MONTH(B1928)=10,'General Calculation'!$N$22,IF(MONTH(B1928)=11,'General Calculation'!$O$22,IF(MONTH(B1928)=12,'General Calculation'!$P$22,""))))))))))))</f>
        <v>5.5888000000000009</v>
      </c>
      <c r="E1928" t="str">
        <f>IF(C1928="Initial Stage",'Calculation Sheet Crop 1'!$M$6,IF(C1928="Crop Development Phase",'Calculation Sheet Crop 1'!$M$7,IF(C1928="Mid Season",'Calculation Sheet Crop 1'!$M$8,IF(C1928="Late Season Stage",'Calculation Sheet Crop 1'!$M$9,""))))</f>
        <v/>
      </c>
      <c r="F1928">
        <f t="shared" ref="F1928:F1991" si="391">IFERROR((D1928*E1928),0)</f>
        <v>0</v>
      </c>
      <c r="P1928">
        <f t="shared" ref="P1928:P1991" si="392">IF(MONTH($B1928)=1,$F1928,0)</f>
        <v>0</v>
      </c>
      <c r="Q1928">
        <f t="shared" ref="Q1928:Q1991" si="393">IF(MONTH($B1928)=2,$F1928,0)</f>
        <v>0</v>
      </c>
      <c r="R1928">
        <f t="shared" ref="R1928:R1991" si="394">IF(MONTH($B1928)=3,$F1928,0)</f>
        <v>0</v>
      </c>
      <c r="S1928">
        <f t="shared" ref="S1928:S1991" si="395">IF(MONTH($B1928)=4,$F1928,0)</f>
        <v>0</v>
      </c>
      <c r="T1928">
        <f t="shared" ref="T1928:T1991" si="396">IF(MONTH($B1928)=5,$F1928,0)</f>
        <v>0</v>
      </c>
      <c r="U1928">
        <f t="shared" ref="U1928:U1991" si="397">IF(MONTH($B1928)=6,$F1928,0)</f>
        <v>0</v>
      </c>
      <c r="V1928">
        <f t="shared" ref="V1928:V1991" si="398">IF(MONTH($B1928)=7,$F1928,0)</f>
        <v>0</v>
      </c>
      <c r="W1928">
        <f t="shared" ref="W1928:W1991" si="399">IF(MONTH($B1928)=8,$F1928,0)</f>
        <v>0</v>
      </c>
      <c r="X1928">
        <f t="shared" ref="X1928:X1991" si="400">IF(MONTH($B1928)=9,$F1928,0)</f>
        <v>0</v>
      </c>
      <c r="Y1928">
        <f t="shared" ref="Y1928:Y1991" si="401">IF(MONTH($B1928)=10,$F1928,0)</f>
        <v>0</v>
      </c>
      <c r="Z1928">
        <f t="shared" ref="Z1928:Z1991" si="402">IF(MONTH($B1928)=11,$F1928,0)</f>
        <v>0</v>
      </c>
      <c r="AA1928">
        <f t="shared" ref="AA1928:AA1991" si="403">IF(MONTH($B1928)=12,$F1928,0)</f>
        <v>0</v>
      </c>
    </row>
    <row r="1929" spans="2:27">
      <c r="B1929" s="3">
        <v>44658</v>
      </c>
      <c r="C1929" t="str">
        <f>IF(AND(B1929&gt;='Calculation Sheet Crop 1'!$K$6,B1929&lt;='Calculation Sheet Crop 1'!$L$6),"Initial Stage",IF(AND(B1929+1&gt;'Calculation Sheet Crop 1'!$K$7,B1929&lt;='Calculation Sheet Crop 1'!$L$7),"Crop Development Phase",IF(AND(B1929+1&gt;'Calculation Sheet Crop 1'!$K$8,B1929&lt;'Calculation Sheet Crop 1'!$L$8+1),"Mid Season",IF(AND(B1929+1&gt;'Calculation Sheet Crop 1'!$K$9,B1929-1&lt;'Calculation Sheet Crop 1'!$L$9),"Late Season Stage",""))))</f>
        <v/>
      </c>
      <c r="D1929">
        <f>IF(MONTH(B1929)=1,'General Calculation'!$E$22,IF(MONTH(B1929)=2,'General Calculation'!$F$22,IF(MONTH(B1929)=3,'General Calculation'!$G$22,IF(MONTH(B1929)=4,'General Calculation'!$H$22,IF(MONTH(B1929)=5,'General Calculation'!$I$22,IF(MONTH(B1929)=6,'General Calculation'!$J$22,IF(MONTH(B1929)=7,'General Calculation'!$K$22,IF(MONTH(B1929)=8,'General Calculation'!$L$22,IF(MONTH(B1929)=9,'General Calculation'!$M$22,IF(MONTH(B1929)=10,'General Calculation'!$N$22,IF(MONTH(B1929)=11,'General Calculation'!$O$22,IF(MONTH(B1929)=12,'General Calculation'!$P$22,""))))))))))))</f>
        <v>5.5888000000000009</v>
      </c>
      <c r="E1929" t="str">
        <f>IF(C1929="Initial Stage",'Calculation Sheet Crop 1'!$M$6,IF(C1929="Crop Development Phase",'Calculation Sheet Crop 1'!$M$7,IF(C1929="Mid Season",'Calculation Sheet Crop 1'!$M$8,IF(C1929="Late Season Stage",'Calculation Sheet Crop 1'!$M$9,""))))</f>
        <v/>
      </c>
      <c r="F1929">
        <f t="shared" si="391"/>
        <v>0</v>
      </c>
      <c r="P1929">
        <f t="shared" si="392"/>
        <v>0</v>
      </c>
      <c r="Q1929">
        <f t="shared" si="393"/>
        <v>0</v>
      </c>
      <c r="R1929">
        <f t="shared" si="394"/>
        <v>0</v>
      </c>
      <c r="S1929">
        <f t="shared" si="395"/>
        <v>0</v>
      </c>
      <c r="T1929">
        <f t="shared" si="396"/>
        <v>0</v>
      </c>
      <c r="U1929">
        <f t="shared" si="397"/>
        <v>0</v>
      </c>
      <c r="V1929">
        <f t="shared" si="398"/>
        <v>0</v>
      </c>
      <c r="W1929">
        <f t="shared" si="399"/>
        <v>0</v>
      </c>
      <c r="X1929">
        <f t="shared" si="400"/>
        <v>0</v>
      </c>
      <c r="Y1929">
        <f t="shared" si="401"/>
        <v>0</v>
      </c>
      <c r="Z1929">
        <f t="shared" si="402"/>
        <v>0</v>
      </c>
      <c r="AA1929">
        <f t="shared" si="403"/>
        <v>0</v>
      </c>
    </row>
    <row r="1930" spans="2:27">
      <c r="B1930" s="3">
        <v>44659</v>
      </c>
      <c r="C1930" t="str">
        <f>IF(AND(B1930&gt;='Calculation Sheet Crop 1'!$K$6,B1930&lt;='Calculation Sheet Crop 1'!$L$6),"Initial Stage",IF(AND(B1930+1&gt;'Calculation Sheet Crop 1'!$K$7,B1930&lt;='Calculation Sheet Crop 1'!$L$7),"Crop Development Phase",IF(AND(B1930+1&gt;'Calculation Sheet Crop 1'!$K$8,B1930&lt;'Calculation Sheet Crop 1'!$L$8+1),"Mid Season",IF(AND(B1930+1&gt;'Calculation Sheet Crop 1'!$K$9,B1930-1&lt;'Calculation Sheet Crop 1'!$L$9),"Late Season Stage",""))))</f>
        <v/>
      </c>
      <c r="D1930">
        <f>IF(MONTH(B1930)=1,'General Calculation'!$E$22,IF(MONTH(B1930)=2,'General Calculation'!$F$22,IF(MONTH(B1930)=3,'General Calculation'!$G$22,IF(MONTH(B1930)=4,'General Calculation'!$H$22,IF(MONTH(B1930)=5,'General Calculation'!$I$22,IF(MONTH(B1930)=6,'General Calculation'!$J$22,IF(MONTH(B1930)=7,'General Calculation'!$K$22,IF(MONTH(B1930)=8,'General Calculation'!$L$22,IF(MONTH(B1930)=9,'General Calculation'!$M$22,IF(MONTH(B1930)=10,'General Calculation'!$N$22,IF(MONTH(B1930)=11,'General Calculation'!$O$22,IF(MONTH(B1930)=12,'General Calculation'!$P$22,""))))))))))))</f>
        <v>5.5888000000000009</v>
      </c>
      <c r="E1930" t="str">
        <f>IF(C1930="Initial Stage",'Calculation Sheet Crop 1'!$M$6,IF(C1930="Crop Development Phase",'Calculation Sheet Crop 1'!$M$7,IF(C1930="Mid Season",'Calculation Sheet Crop 1'!$M$8,IF(C1930="Late Season Stage",'Calculation Sheet Crop 1'!$M$9,""))))</f>
        <v/>
      </c>
      <c r="F1930">
        <f t="shared" si="391"/>
        <v>0</v>
      </c>
      <c r="P1930">
        <f t="shared" si="392"/>
        <v>0</v>
      </c>
      <c r="Q1930">
        <f t="shared" si="393"/>
        <v>0</v>
      </c>
      <c r="R1930">
        <f t="shared" si="394"/>
        <v>0</v>
      </c>
      <c r="S1930">
        <f t="shared" si="395"/>
        <v>0</v>
      </c>
      <c r="T1930">
        <f t="shared" si="396"/>
        <v>0</v>
      </c>
      <c r="U1930">
        <f t="shared" si="397"/>
        <v>0</v>
      </c>
      <c r="V1930">
        <f t="shared" si="398"/>
        <v>0</v>
      </c>
      <c r="W1930">
        <f t="shared" si="399"/>
        <v>0</v>
      </c>
      <c r="X1930">
        <f t="shared" si="400"/>
        <v>0</v>
      </c>
      <c r="Y1930">
        <f t="shared" si="401"/>
        <v>0</v>
      </c>
      <c r="Z1930">
        <f t="shared" si="402"/>
        <v>0</v>
      </c>
      <c r="AA1930">
        <f t="shared" si="403"/>
        <v>0</v>
      </c>
    </row>
    <row r="1931" spans="2:27">
      <c r="B1931" s="3">
        <v>44660</v>
      </c>
      <c r="C1931" t="str">
        <f>IF(AND(B1931&gt;='Calculation Sheet Crop 1'!$K$6,B1931&lt;='Calculation Sheet Crop 1'!$L$6),"Initial Stage",IF(AND(B1931+1&gt;'Calculation Sheet Crop 1'!$K$7,B1931&lt;='Calculation Sheet Crop 1'!$L$7),"Crop Development Phase",IF(AND(B1931+1&gt;'Calculation Sheet Crop 1'!$K$8,B1931&lt;'Calculation Sheet Crop 1'!$L$8+1),"Mid Season",IF(AND(B1931+1&gt;'Calculation Sheet Crop 1'!$K$9,B1931-1&lt;'Calculation Sheet Crop 1'!$L$9),"Late Season Stage",""))))</f>
        <v/>
      </c>
      <c r="D1931">
        <f>IF(MONTH(B1931)=1,'General Calculation'!$E$22,IF(MONTH(B1931)=2,'General Calculation'!$F$22,IF(MONTH(B1931)=3,'General Calculation'!$G$22,IF(MONTH(B1931)=4,'General Calculation'!$H$22,IF(MONTH(B1931)=5,'General Calculation'!$I$22,IF(MONTH(B1931)=6,'General Calculation'!$J$22,IF(MONTH(B1931)=7,'General Calculation'!$K$22,IF(MONTH(B1931)=8,'General Calculation'!$L$22,IF(MONTH(B1931)=9,'General Calculation'!$M$22,IF(MONTH(B1931)=10,'General Calculation'!$N$22,IF(MONTH(B1931)=11,'General Calculation'!$O$22,IF(MONTH(B1931)=12,'General Calculation'!$P$22,""))))))))))))</f>
        <v>5.5888000000000009</v>
      </c>
      <c r="E1931" t="str">
        <f>IF(C1931="Initial Stage",'Calculation Sheet Crop 1'!$M$6,IF(C1931="Crop Development Phase",'Calculation Sheet Crop 1'!$M$7,IF(C1931="Mid Season",'Calculation Sheet Crop 1'!$M$8,IF(C1931="Late Season Stage",'Calculation Sheet Crop 1'!$M$9,""))))</f>
        <v/>
      </c>
      <c r="F1931">
        <f t="shared" si="391"/>
        <v>0</v>
      </c>
      <c r="P1931">
        <f t="shared" si="392"/>
        <v>0</v>
      </c>
      <c r="Q1931">
        <f t="shared" si="393"/>
        <v>0</v>
      </c>
      <c r="R1931">
        <f t="shared" si="394"/>
        <v>0</v>
      </c>
      <c r="S1931">
        <f t="shared" si="395"/>
        <v>0</v>
      </c>
      <c r="T1931">
        <f t="shared" si="396"/>
        <v>0</v>
      </c>
      <c r="U1931">
        <f t="shared" si="397"/>
        <v>0</v>
      </c>
      <c r="V1931">
        <f t="shared" si="398"/>
        <v>0</v>
      </c>
      <c r="W1931">
        <f t="shared" si="399"/>
        <v>0</v>
      </c>
      <c r="X1931">
        <f t="shared" si="400"/>
        <v>0</v>
      </c>
      <c r="Y1931">
        <f t="shared" si="401"/>
        <v>0</v>
      </c>
      <c r="Z1931">
        <f t="shared" si="402"/>
        <v>0</v>
      </c>
      <c r="AA1931">
        <f t="shared" si="403"/>
        <v>0</v>
      </c>
    </row>
    <row r="1932" spans="2:27">
      <c r="B1932" s="3">
        <v>44661</v>
      </c>
      <c r="C1932" t="str">
        <f>IF(AND(B1932&gt;='Calculation Sheet Crop 1'!$K$6,B1932&lt;='Calculation Sheet Crop 1'!$L$6),"Initial Stage",IF(AND(B1932+1&gt;'Calculation Sheet Crop 1'!$K$7,B1932&lt;='Calculation Sheet Crop 1'!$L$7),"Crop Development Phase",IF(AND(B1932+1&gt;'Calculation Sheet Crop 1'!$K$8,B1932&lt;'Calculation Sheet Crop 1'!$L$8+1),"Mid Season",IF(AND(B1932+1&gt;'Calculation Sheet Crop 1'!$K$9,B1932-1&lt;'Calculation Sheet Crop 1'!$L$9),"Late Season Stage",""))))</f>
        <v/>
      </c>
      <c r="D1932">
        <f>IF(MONTH(B1932)=1,'General Calculation'!$E$22,IF(MONTH(B1932)=2,'General Calculation'!$F$22,IF(MONTH(B1932)=3,'General Calculation'!$G$22,IF(MONTH(B1932)=4,'General Calculation'!$H$22,IF(MONTH(B1932)=5,'General Calculation'!$I$22,IF(MONTH(B1932)=6,'General Calculation'!$J$22,IF(MONTH(B1932)=7,'General Calculation'!$K$22,IF(MONTH(B1932)=8,'General Calculation'!$L$22,IF(MONTH(B1932)=9,'General Calculation'!$M$22,IF(MONTH(B1932)=10,'General Calculation'!$N$22,IF(MONTH(B1932)=11,'General Calculation'!$O$22,IF(MONTH(B1932)=12,'General Calculation'!$P$22,""))))))))))))</f>
        <v>5.5888000000000009</v>
      </c>
      <c r="E1932" t="str">
        <f>IF(C1932="Initial Stage",'Calculation Sheet Crop 1'!$M$6,IF(C1932="Crop Development Phase",'Calculation Sheet Crop 1'!$M$7,IF(C1932="Mid Season",'Calculation Sheet Crop 1'!$M$8,IF(C1932="Late Season Stage",'Calculation Sheet Crop 1'!$M$9,""))))</f>
        <v/>
      </c>
      <c r="F1932">
        <f t="shared" si="391"/>
        <v>0</v>
      </c>
      <c r="P1932">
        <f t="shared" si="392"/>
        <v>0</v>
      </c>
      <c r="Q1932">
        <f t="shared" si="393"/>
        <v>0</v>
      </c>
      <c r="R1932">
        <f t="shared" si="394"/>
        <v>0</v>
      </c>
      <c r="S1932">
        <f t="shared" si="395"/>
        <v>0</v>
      </c>
      <c r="T1932">
        <f t="shared" si="396"/>
        <v>0</v>
      </c>
      <c r="U1932">
        <f t="shared" si="397"/>
        <v>0</v>
      </c>
      <c r="V1932">
        <f t="shared" si="398"/>
        <v>0</v>
      </c>
      <c r="W1932">
        <f t="shared" si="399"/>
        <v>0</v>
      </c>
      <c r="X1932">
        <f t="shared" si="400"/>
        <v>0</v>
      </c>
      <c r="Y1932">
        <f t="shared" si="401"/>
        <v>0</v>
      </c>
      <c r="Z1932">
        <f t="shared" si="402"/>
        <v>0</v>
      </c>
      <c r="AA1932">
        <f t="shared" si="403"/>
        <v>0</v>
      </c>
    </row>
    <row r="1933" spans="2:27">
      <c r="B1933" s="3">
        <v>44662</v>
      </c>
      <c r="C1933" t="str">
        <f>IF(AND(B1933&gt;='Calculation Sheet Crop 1'!$K$6,B1933&lt;='Calculation Sheet Crop 1'!$L$6),"Initial Stage",IF(AND(B1933+1&gt;'Calculation Sheet Crop 1'!$K$7,B1933&lt;='Calculation Sheet Crop 1'!$L$7),"Crop Development Phase",IF(AND(B1933+1&gt;'Calculation Sheet Crop 1'!$K$8,B1933&lt;'Calculation Sheet Crop 1'!$L$8+1),"Mid Season",IF(AND(B1933+1&gt;'Calculation Sheet Crop 1'!$K$9,B1933-1&lt;'Calculation Sheet Crop 1'!$L$9),"Late Season Stage",""))))</f>
        <v/>
      </c>
      <c r="D1933">
        <f>IF(MONTH(B1933)=1,'General Calculation'!$E$22,IF(MONTH(B1933)=2,'General Calculation'!$F$22,IF(MONTH(B1933)=3,'General Calculation'!$G$22,IF(MONTH(B1933)=4,'General Calculation'!$H$22,IF(MONTH(B1933)=5,'General Calculation'!$I$22,IF(MONTH(B1933)=6,'General Calculation'!$J$22,IF(MONTH(B1933)=7,'General Calculation'!$K$22,IF(MONTH(B1933)=8,'General Calculation'!$L$22,IF(MONTH(B1933)=9,'General Calculation'!$M$22,IF(MONTH(B1933)=10,'General Calculation'!$N$22,IF(MONTH(B1933)=11,'General Calculation'!$O$22,IF(MONTH(B1933)=12,'General Calculation'!$P$22,""))))))))))))</f>
        <v>5.5888000000000009</v>
      </c>
      <c r="E1933" t="str">
        <f>IF(C1933="Initial Stage",'Calculation Sheet Crop 1'!$M$6,IF(C1933="Crop Development Phase",'Calculation Sheet Crop 1'!$M$7,IF(C1933="Mid Season",'Calculation Sheet Crop 1'!$M$8,IF(C1933="Late Season Stage",'Calculation Sheet Crop 1'!$M$9,""))))</f>
        <v/>
      </c>
      <c r="F1933">
        <f t="shared" si="391"/>
        <v>0</v>
      </c>
      <c r="P1933">
        <f t="shared" si="392"/>
        <v>0</v>
      </c>
      <c r="Q1933">
        <f t="shared" si="393"/>
        <v>0</v>
      </c>
      <c r="R1933">
        <f t="shared" si="394"/>
        <v>0</v>
      </c>
      <c r="S1933">
        <f t="shared" si="395"/>
        <v>0</v>
      </c>
      <c r="T1933">
        <f t="shared" si="396"/>
        <v>0</v>
      </c>
      <c r="U1933">
        <f t="shared" si="397"/>
        <v>0</v>
      </c>
      <c r="V1933">
        <f t="shared" si="398"/>
        <v>0</v>
      </c>
      <c r="W1933">
        <f t="shared" si="399"/>
        <v>0</v>
      </c>
      <c r="X1933">
        <f t="shared" si="400"/>
        <v>0</v>
      </c>
      <c r="Y1933">
        <f t="shared" si="401"/>
        <v>0</v>
      </c>
      <c r="Z1933">
        <f t="shared" si="402"/>
        <v>0</v>
      </c>
      <c r="AA1933">
        <f t="shared" si="403"/>
        <v>0</v>
      </c>
    </row>
    <row r="1934" spans="2:27">
      <c r="B1934" s="3">
        <v>44663</v>
      </c>
      <c r="C1934" t="str">
        <f>IF(AND(B1934&gt;='Calculation Sheet Crop 1'!$K$6,B1934&lt;='Calculation Sheet Crop 1'!$L$6),"Initial Stage",IF(AND(B1934+1&gt;'Calculation Sheet Crop 1'!$K$7,B1934&lt;='Calculation Sheet Crop 1'!$L$7),"Crop Development Phase",IF(AND(B1934+1&gt;'Calculation Sheet Crop 1'!$K$8,B1934&lt;'Calculation Sheet Crop 1'!$L$8+1),"Mid Season",IF(AND(B1934+1&gt;'Calculation Sheet Crop 1'!$K$9,B1934-1&lt;'Calculation Sheet Crop 1'!$L$9),"Late Season Stage",""))))</f>
        <v/>
      </c>
      <c r="D1934">
        <f>IF(MONTH(B1934)=1,'General Calculation'!$E$22,IF(MONTH(B1934)=2,'General Calculation'!$F$22,IF(MONTH(B1934)=3,'General Calculation'!$G$22,IF(MONTH(B1934)=4,'General Calculation'!$H$22,IF(MONTH(B1934)=5,'General Calculation'!$I$22,IF(MONTH(B1934)=6,'General Calculation'!$J$22,IF(MONTH(B1934)=7,'General Calculation'!$K$22,IF(MONTH(B1934)=8,'General Calculation'!$L$22,IF(MONTH(B1934)=9,'General Calculation'!$M$22,IF(MONTH(B1934)=10,'General Calculation'!$N$22,IF(MONTH(B1934)=11,'General Calculation'!$O$22,IF(MONTH(B1934)=12,'General Calculation'!$P$22,""))))))))))))</f>
        <v>5.5888000000000009</v>
      </c>
      <c r="E1934" t="str">
        <f>IF(C1934="Initial Stage",'Calculation Sheet Crop 1'!$M$6,IF(C1934="Crop Development Phase",'Calculation Sheet Crop 1'!$M$7,IF(C1934="Mid Season",'Calculation Sheet Crop 1'!$M$8,IF(C1934="Late Season Stage",'Calculation Sheet Crop 1'!$M$9,""))))</f>
        <v/>
      </c>
      <c r="F1934">
        <f t="shared" si="391"/>
        <v>0</v>
      </c>
      <c r="P1934">
        <f t="shared" si="392"/>
        <v>0</v>
      </c>
      <c r="Q1934">
        <f t="shared" si="393"/>
        <v>0</v>
      </c>
      <c r="R1934">
        <f t="shared" si="394"/>
        <v>0</v>
      </c>
      <c r="S1934">
        <f t="shared" si="395"/>
        <v>0</v>
      </c>
      <c r="T1934">
        <f t="shared" si="396"/>
        <v>0</v>
      </c>
      <c r="U1934">
        <f t="shared" si="397"/>
        <v>0</v>
      </c>
      <c r="V1934">
        <f t="shared" si="398"/>
        <v>0</v>
      </c>
      <c r="W1934">
        <f t="shared" si="399"/>
        <v>0</v>
      </c>
      <c r="X1934">
        <f t="shared" si="400"/>
        <v>0</v>
      </c>
      <c r="Y1934">
        <f t="shared" si="401"/>
        <v>0</v>
      </c>
      <c r="Z1934">
        <f t="shared" si="402"/>
        <v>0</v>
      </c>
      <c r="AA1934">
        <f t="shared" si="403"/>
        <v>0</v>
      </c>
    </row>
    <row r="1935" spans="2:27">
      <c r="B1935" s="3">
        <v>44664</v>
      </c>
      <c r="C1935" t="str">
        <f>IF(AND(B1935&gt;='Calculation Sheet Crop 1'!$K$6,B1935&lt;='Calculation Sheet Crop 1'!$L$6),"Initial Stage",IF(AND(B1935+1&gt;'Calculation Sheet Crop 1'!$K$7,B1935&lt;='Calculation Sheet Crop 1'!$L$7),"Crop Development Phase",IF(AND(B1935+1&gt;'Calculation Sheet Crop 1'!$K$8,B1935&lt;'Calculation Sheet Crop 1'!$L$8+1),"Mid Season",IF(AND(B1935+1&gt;'Calculation Sheet Crop 1'!$K$9,B1935-1&lt;'Calculation Sheet Crop 1'!$L$9),"Late Season Stage",""))))</f>
        <v/>
      </c>
      <c r="D1935">
        <f>IF(MONTH(B1935)=1,'General Calculation'!$E$22,IF(MONTH(B1935)=2,'General Calculation'!$F$22,IF(MONTH(B1935)=3,'General Calculation'!$G$22,IF(MONTH(B1935)=4,'General Calculation'!$H$22,IF(MONTH(B1935)=5,'General Calculation'!$I$22,IF(MONTH(B1935)=6,'General Calculation'!$J$22,IF(MONTH(B1935)=7,'General Calculation'!$K$22,IF(MONTH(B1935)=8,'General Calculation'!$L$22,IF(MONTH(B1935)=9,'General Calculation'!$M$22,IF(MONTH(B1935)=10,'General Calculation'!$N$22,IF(MONTH(B1935)=11,'General Calculation'!$O$22,IF(MONTH(B1935)=12,'General Calculation'!$P$22,""))))))))))))</f>
        <v>5.5888000000000009</v>
      </c>
      <c r="E1935" t="str">
        <f>IF(C1935="Initial Stage",'Calculation Sheet Crop 1'!$M$6,IF(C1935="Crop Development Phase",'Calculation Sheet Crop 1'!$M$7,IF(C1935="Mid Season",'Calculation Sheet Crop 1'!$M$8,IF(C1935="Late Season Stage",'Calculation Sheet Crop 1'!$M$9,""))))</f>
        <v/>
      </c>
      <c r="F1935">
        <f t="shared" si="391"/>
        <v>0</v>
      </c>
      <c r="P1935">
        <f t="shared" si="392"/>
        <v>0</v>
      </c>
      <c r="Q1935">
        <f t="shared" si="393"/>
        <v>0</v>
      </c>
      <c r="R1935">
        <f t="shared" si="394"/>
        <v>0</v>
      </c>
      <c r="S1935">
        <f t="shared" si="395"/>
        <v>0</v>
      </c>
      <c r="T1935">
        <f t="shared" si="396"/>
        <v>0</v>
      </c>
      <c r="U1935">
        <f t="shared" si="397"/>
        <v>0</v>
      </c>
      <c r="V1935">
        <f t="shared" si="398"/>
        <v>0</v>
      </c>
      <c r="W1935">
        <f t="shared" si="399"/>
        <v>0</v>
      </c>
      <c r="X1935">
        <f t="shared" si="400"/>
        <v>0</v>
      </c>
      <c r="Y1935">
        <f t="shared" si="401"/>
        <v>0</v>
      </c>
      <c r="Z1935">
        <f t="shared" si="402"/>
        <v>0</v>
      </c>
      <c r="AA1935">
        <f t="shared" si="403"/>
        <v>0</v>
      </c>
    </row>
    <row r="1936" spans="2:27">
      <c r="B1936" s="3">
        <v>44665</v>
      </c>
      <c r="C1936" t="str">
        <f>IF(AND(B1936&gt;='Calculation Sheet Crop 1'!$K$6,B1936&lt;='Calculation Sheet Crop 1'!$L$6),"Initial Stage",IF(AND(B1936+1&gt;'Calculation Sheet Crop 1'!$K$7,B1936&lt;='Calculation Sheet Crop 1'!$L$7),"Crop Development Phase",IF(AND(B1936+1&gt;'Calculation Sheet Crop 1'!$K$8,B1936&lt;'Calculation Sheet Crop 1'!$L$8+1),"Mid Season",IF(AND(B1936+1&gt;'Calculation Sheet Crop 1'!$K$9,B1936-1&lt;'Calculation Sheet Crop 1'!$L$9),"Late Season Stage",""))))</f>
        <v/>
      </c>
      <c r="D1936">
        <f>IF(MONTH(B1936)=1,'General Calculation'!$E$22,IF(MONTH(B1936)=2,'General Calculation'!$F$22,IF(MONTH(B1936)=3,'General Calculation'!$G$22,IF(MONTH(B1936)=4,'General Calculation'!$H$22,IF(MONTH(B1936)=5,'General Calculation'!$I$22,IF(MONTH(B1936)=6,'General Calculation'!$J$22,IF(MONTH(B1936)=7,'General Calculation'!$K$22,IF(MONTH(B1936)=8,'General Calculation'!$L$22,IF(MONTH(B1936)=9,'General Calculation'!$M$22,IF(MONTH(B1936)=10,'General Calculation'!$N$22,IF(MONTH(B1936)=11,'General Calculation'!$O$22,IF(MONTH(B1936)=12,'General Calculation'!$P$22,""))))))))))))</f>
        <v>5.5888000000000009</v>
      </c>
      <c r="E1936" t="str">
        <f>IF(C1936="Initial Stage",'Calculation Sheet Crop 1'!$M$6,IF(C1936="Crop Development Phase",'Calculation Sheet Crop 1'!$M$7,IF(C1936="Mid Season",'Calculation Sheet Crop 1'!$M$8,IF(C1936="Late Season Stage",'Calculation Sheet Crop 1'!$M$9,""))))</f>
        <v/>
      </c>
      <c r="F1936">
        <f t="shared" si="391"/>
        <v>0</v>
      </c>
      <c r="P1936">
        <f t="shared" si="392"/>
        <v>0</v>
      </c>
      <c r="Q1936">
        <f t="shared" si="393"/>
        <v>0</v>
      </c>
      <c r="R1936">
        <f t="shared" si="394"/>
        <v>0</v>
      </c>
      <c r="S1936">
        <f t="shared" si="395"/>
        <v>0</v>
      </c>
      <c r="T1936">
        <f t="shared" si="396"/>
        <v>0</v>
      </c>
      <c r="U1936">
        <f t="shared" si="397"/>
        <v>0</v>
      </c>
      <c r="V1936">
        <f t="shared" si="398"/>
        <v>0</v>
      </c>
      <c r="W1936">
        <f t="shared" si="399"/>
        <v>0</v>
      </c>
      <c r="X1936">
        <f t="shared" si="400"/>
        <v>0</v>
      </c>
      <c r="Y1936">
        <f t="shared" si="401"/>
        <v>0</v>
      </c>
      <c r="Z1936">
        <f t="shared" si="402"/>
        <v>0</v>
      </c>
      <c r="AA1936">
        <f t="shared" si="403"/>
        <v>0</v>
      </c>
    </row>
    <row r="1937" spans="2:27">
      <c r="B1937" s="3">
        <v>44666</v>
      </c>
      <c r="C1937" t="str">
        <f>IF(AND(B1937&gt;='Calculation Sheet Crop 1'!$K$6,B1937&lt;='Calculation Sheet Crop 1'!$L$6),"Initial Stage",IF(AND(B1937+1&gt;'Calculation Sheet Crop 1'!$K$7,B1937&lt;='Calculation Sheet Crop 1'!$L$7),"Crop Development Phase",IF(AND(B1937+1&gt;'Calculation Sheet Crop 1'!$K$8,B1937&lt;'Calculation Sheet Crop 1'!$L$8+1),"Mid Season",IF(AND(B1937+1&gt;'Calculation Sheet Crop 1'!$K$9,B1937-1&lt;'Calculation Sheet Crop 1'!$L$9),"Late Season Stage",""))))</f>
        <v/>
      </c>
      <c r="D1937">
        <f>IF(MONTH(B1937)=1,'General Calculation'!$E$22,IF(MONTH(B1937)=2,'General Calculation'!$F$22,IF(MONTH(B1937)=3,'General Calculation'!$G$22,IF(MONTH(B1937)=4,'General Calculation'!$H$22,IF(MONTH(B1937)=5,'General Calculation'!$I$22,IF(MONTH(B1937)=6,'General Calculation'!$J$22,IF(MONTH(B1937)=7,'General Calculation'!$K$22,IF(MONTH(B1937)=8,'General Calculation'!$L$22,IF(MONTH(B1937)=9,'General Calculation'!$M$22,IF(MONTH(B1937)=10,'General Calculation'!$N$22,IF(MONTH(B1937)=11,'General Calculation'!$O$22,IF(MONTH(B1937)=12,'General Calculation'!$P$22,""))))))))))))</f>
        <v>5.5888000000000009</v>
      </c>
      <c r="E1937" t="str">
        <f>IF(C1937="Initial Stage",'Calculation Sheet Crop 1'!$M$6,IF(C1937="Crop Development Phase",'Calculation Sheet Crop 1'!$M$7,IF(C1937="Mid Season",'Calculation Sheet Crop 1'!$M$8,IF(C1937="Late Season Stage",'Calculation Sheet Crop 1'!$M$9,""))))</f>
        <v/>
      </c>
      <c r="F1937">
        <f t="shared" si="391"/>
        <v>0</v>
      </c>
      <c r="P1937">
        <f t="shared" si="392"/>
        <v>0</v>
      </c>
      <c r="Q1937">
        <f t="shared" si="393"/>
        <v>0</v>
      </c>
      <c r="R1937">
        <f t="shared" si="394"/>
        <v>0</v>
      </c>
      <c r="S1937">
        <f t="shared" si="395"/>
        <v>0</v>
      </c>
      <c r="T1937">
        <f t="shared" si="396"/>
        <v>0</v>
      </c>
      <c r="U1937">
        <f t="shared" si="397"/>
        <v>0</v>
      </c>
      <c r="V1937">
        <f t="shared" si="398"/>
        <v>0</v>
      </c>
      <c r="W1937">
        <f t="shared" si="399"/>
        <v>0</v>
      </c>
      <c r="X1937">
        <f t="shared" si="400"/>
        <v>0</v>
      </c>
      <c r="Y1937">
        <f t="shared" si="401"/>
        <v>0</v>
      </c>
      <c r="Z1937">
        <f t="shared" si="402"/>
        <v>0</v>
      </c>
      <c r="AA1937">
        <f t="shared" si="403"/>
        <v>0</v>
      </c>
    </row>
    <row r="1938" spans="2:27">
      <c r="B1938" s="3">
        <v>44667</v>
      </c>
      <c r="C1938" t="str">
        <f>IF(AND(B1938&gt;='Calculation Sheet Crop 1'!$K$6,B1938&lt;='Calculation Sheet Crop 1'!$L$6),"Initial Stage",IF(AND(B1938+1&gt;'Calculation Sheet Crop 1'!$K$7,B1938&lt;='Calculation Sheet Crop 1'!$L$7),"Crop Development Phase",IF(AND(B1938+1&gt;'Calculation Sheet Crop 1'!$K$8,B1938&lt;'Calculation Sheet Crop 1'!$L$8+1),"Mid Season",IF(AND(B1938+1&gt;'Calculation Sheet Crop 1'!$K$9,B1938-1&lt;'Calculation Sheet Crop 1'!$L$9),"Late Season Stage",""))))</f>
        <v/>
      </c>
      <c r="D1938">
        <f>IF(MONTH(B1938)=1,'General Calculation'!$E$22,IF(MONTH(B1938)=2,'General Calculation'!$F$22,IF(MONTH(B1938)=3,'General Calculation'!$G$22,IF(MONTH(B1938)=4,'General Calculation'!$H$22,IF(MONTH(B1938)=5,'General Calculation'!$I$22,IF(MONTH(B1938)=6,'General Calculation'!$J$22,IF(MONTH(B1938)=7,'General Calculation'!$K$22,IF(MONTH(B1938)=8,'General Calculation'!$L$22,IF(MONTH(B1938)=9,'General Calculation'!$M$22,IF(MONTH(B1938)=10,'General Calculation'!$N$22,IF(MONTH(B1938)=11,'General Calculation'!$O$22,IF(MONTH(B1938)=12,'General Calculation'!$P$22,""))))))))))))</f>
        <v>5.5888000000000009</v>
      </c>
      <c r="E1938" t="str">
        <f>IF(C1938="Initial Stage",'Calculation Sheet Crop 1'!$M$6,IF(C1938="Crop Development Phase",'Calculation Sheet Crop 1'!$M$7,IF(C1938="Mid Season",'Calculation Sheet Crop 1'!$M$8,IF(C1938="Late Season Stage",'Calculation Sheet Crop 1'!$M$9,""))))</f>
        <v/>
      </c>
      <c r="F1938">
        <f t="shared" si="391"/>
        <v>0</v>
      </c>
      <c r="P1938">
        <f t="shared" si="392"/>
        <v>0</v>
      </c>
      <c r="Q1938">
        <f t="shared" si="393"/>
        <v>0</v>
      </c>
      <c r="R1938">
        <f t="shared" si="394"/>
        <v>0</v>
      </c>
      <c r="S1938">
        <f t="shared" si="395"/>
        <v>0</v>
      </c>
      <c r="T1938">
        <f t="shared" si="396"/>
        <v>0</v>
      </c>
      <c r="U1938">
        <f t="shared" si="397"/>
        <v>0</v>
      </c>
      <c r="V1938">
        <f t="shared" si="398"/>
        <v>0</v>
      </c>
      <c r="W1938">
        <f t="shared" si="399"/>
        <v>0</v>
      </c>
      <c r="X1938">
        <f t="shared" si="400"/>
        <v>0</v>
      </c>
      <c r="Y1938">
        <f t="shared" si="401"/>
        <v>0</v>
      </c>
      <c r="Z1938">
        <f t="shared" si="402"/>
        <v>0</v>
      </c>
      <c r="AA1938">
        <f t="shared" si="403"/>
        <v>0</v>
      </c>
    </row>
    <row r="1939" spans="2:27">
      <c r="B1939" s="3">
        <v>44668</v>
      </c>
      <c r="C1939" t="str">
        <f>IF(AND(B1939&gt;='Calculation Sheet Crop 1'!$K$6,B1939&lt;='Calculation Sheet Crop 1'!$L$6),"Initial Stage",IF(AND(B1939+1&gt;'Calculation Sheet Crop 1'!$K$7,B1939&lt;='Calculation Sheet Crop 1'!$L$7),"Crop Development Phase",IF(AND(B1939+1&gt;'Calculation Sheet Crop 1'!$K$8,B1939&lt;'Calculation Sheet Crop 1'!$L$8+1),"Mid Season",IF(AND(B1939+1&gt;'Calculation Sheet Crop 1'!$K$9,B1939-1&lt;'Calculation Sheet Crop 1'!$L$9),"Late Season Stage",""))))</f>
        <v/>
      </c>
      <c r="D1939">
        <f>IF(MONTH(B1939)=1,'General Calculation'!$E$22,IF(MONTH(B1939)=2,'General Calculation'!$F$22,IF(MONTH(B1939)=3,'General Calculation'!$G$22,IF(MONTH(B1939)=4,'General Calculation'!$H$22,IF(MONTH(B1939)=5,'General Calculation'!$I$22,IF(MONTH(B1939)=6,'General Calculation'!$J$22,IF(MONTH(B1939)=7,'General Calculation'!$K$22,IF(MONTH(B1939)=8,'General Calculation'!$L$22,IF(MONTH(B1939)=9,'General Calculation'!$M$22,IF(MONTH(B1939)=10,'General Calculation'!$N$22,IF(MONTH(B1939)=11,'General Calculation'!$O$22,IF(MONTH(B1939)=12,'General Calculation'!$P$22,""))))))))))))</f>
        <v>5.5888000000000009</v>
      </c>
      <c r="E1939" t="str">
        <f>IF(C1939="Initial Stage",'Calculation Sheet Crop 1'!$M$6,IF(C1939="Crop Development Phase",'Calculation Sheet Crop 1'!$M$7,IF(C1939="Mid Season",'Calculation Sheet Crop 1'!$M$8,IF(C1939="Late Season Stage",'Calculation Sheet Crop 1'!$M$9,""))))</f>
        <v/>
      </c>
      <c r="F1939">
        <f t="shared" si="391"/>
        <v>0</v>
      </c>
      <c r="P1939">
        <f t="shared" si="392"/>
        <v>0</v>
      </c>
      <c r="Q1939">
        <f t="shared" si="393"/>
        <v>0</v>
      </c>
      <c r="R1939">
        <f t="shared" si="394"/>
        <v>0</v>
      </c>
      <c r="S1939">
        <f t="shared" si="395"/>
        <v>0</v>
      </c>
      <c r="T1939">
        <f t="shared" si="396"/>
        <v>0</v>
      </c>
      <c r="U1939">
        <f t="shared" si="397"/>
        <v>0</v>
      </c>
      <c r="V1939">
        <f t="shared" si="398"/>
        <v>0</v>
      </c>
      <c r="W1939">
        <f t="shared" si="399"/>
        <v>0</v>
      </c>
      <c r="X1939">
        <f t="shared" si="400"/>
        <v>0</v>
      </c>
      <c r="Y1939">
        <f t="shared" si="401"/>
        <v>0</v>
      </c>
      <c r="Z1939">
        <f t="shared" si="402"/>
        <v>0</v>
      </c>
      <c r="AA1939">
        <f t="shared" si="403"/>
        <v>0</v>
      </c>
    </row>
    <row r="1940" spans="2:27">
      <c r="B1940" s="3">
        <v>44669</v>
      </c>
      <c r="C1940" t="str">
        <f>IF(AND(B1940&gt;='Calculation Sheet Crop 1'!$K$6,B1940&lt;='Calculation Sheet Crop 1'!$L$6),"Initial Stage",IF(AND(B1940+1&gt;'Calculation Sheet Crop 1'!$K$7,B1940&lt;='Calculation Sheet Crop 1'!$L$7),"Crop Development Phase",IF(AND(B1940+1&gt;'Calculation Sheet Crop 1'!$K$8,B1940&lt;'Calculation Sheet Crop 1'!$L$8+1),"Mid Season",IF(AND(B1940+1&gt;'Calculation Sheet Crop 1'!$K$9,B1940-1&lt;'Calculation Sheet Crop 1'!$L$9),"Late Season Stage",""))))</f>
        <v/>
      </c>
      <c r="D1940">
        <f>IF(MONTH(B1940)=1,'General Calculation'!$E$22,IF(MONTH(B1940)=2,'General Calculation'!$F$22,IF(MONTH(B1940)=3,'General Calculation'!$G$22,IF(MONTH(B1940)=4,'General Calculation'!$H$22,IF(MONTH(B1940)=5,'General Calculation'!$I$22,IF(MONTH(B1940)=6,'General Calculation'!$J$22,IF(MONTH(B1940)=7,'General Calculation'!$K$22,IF(MONTH(B1940)=8,'General Calculation'!$L$22,IF(MONTH(B1940)=9,'General Calculation'!$M$22,IF(MONTH(B1940)=10,'General Calculation'!$N$22,IF(MONTH(B1940)=11,'General Calculation'!$O$22,IF(MONTH(B1940)=12,'General Calculation'!$P$22,""))))))))))))</f>
        <v>5.5888000000000009</v>
      </c>
      <c r="E1940" t="str">
        <f>IF(C1940="Initial Stage",'Calculation Sheet Crop 1'!$M$6,IF(C1940="Crop Development Phase",'Calculation Sheet Crop 1'!$M$7,IF(C1940="Mid Season",'Calculation Sheet Crop 1'!$M$8,IF(C1940="Late Season Stage",'Calculation Sheet Crop 1'!$M$9,""))))</f>
        <v/>
      </c>
      <c r="F1940">
        <f t="shared" si="391"/>
        <v>0</v>
      </c>
      <c r="P1940">
        <f t="shared" si="392"/>
        <v>0</v>
      </c>
      <c r="Q1940">
        <f t="shared" si="393"/>
        <v>0</v>
      </c>
      <c r="R1940">
        <f t="shared" si="394"/>
        <v>0</v>
      </c>
      <c r="S1940">
        <f t="shared" si="395"/>
        <v>0</v>
      </c>
      <c r="T1940">
        <f t="shared" si="396"/>
        <v>0</v>
      </c>
      <c r="U1940">
        <f t="shared" si="397"/>
        <v>0</v>
      </c>
      <c r="V1940">
        <f t="shared" si="398"/>
        <v>0</v>
      </c>
      <c r="W1940">
        <f t="shared" si="399"/>
        <v>0</v>
      </c>
      <c r="X1940">
        <f t="shared" si="400"/>
        <v>0</v>
      </c>
      <c r="Y1940">
        <f t="shared" si="401"/>
        <v>0</v>
      </c>
      <c r="Z1940">
        <f t="shared" si="402"/>
        <v>0</v>
      </c>
      <c r="AA1940">
        <f t="shared" si="403"/>
        <v>0</v>
      </c>
    </row>
    <row r="1941" spans="2:27">
      <c r="B1941" s="3">
        <v>44670</v>
      </c>
      <c r="C1941" t="str">
        <f>IF(AND(B1941&gt;='Calculation Sheet Crop 1'!$K$6,B1941&lt;='Calculation Sheet Crop 1'!$L$6),"Initial Stage",IF(AND(B1941+1&gt;'Calculation Sheet Crop 1'!$K$7,B1941&lt;='Calculation Sheet Crop 1'!$L$7),"Crop Development Phase",IF(AND(B1941+1&gt;'Calculation Sheet Crop 1'!$K$8,B1941&lt;'Calculation Sheet Crop 1'!$L$8+1),"Mid Season",IF(AND(B1941+1&gt;'Calculation Sheet Crop 1'!$K$9,B1941-1&lt;'Calculation Sheet Crop 1'!$L$9),"Late Season Stage",""))))</f>
        <v/>
      </c>
      <c r="D1941">
        <f>IF(MONTH(B1941)=1,'General Calculation'!$E$22,IF(MONTH(B1941)=2,'General Calculation'!$F$22,IF(MONTH(B1941)=3,'General Calculation'!$G$22,IF(MONTH(B1941)=4,'General Calculation'!$H$22,IF(MONTH(B1941)=5,'General Calculation'!$I$22,IF(MONTH(B1941)=6,'General Calculation'!$J$22,IF(MONTH(B1941)=7,'General Calculation'!$K$22,IF(MONTH(B1941)=8,'General Calculation'!$L$22,IF(MONTH(B1941)=9,'General Calculation'!$M$22,IF(MONTH(B1941)=10,'General Calculation'!$N$22,IF(MONTH(B1941)=11,'General Calculation'!$O$22,IF(MONTH(B1941)=12,'General Calculation'!$P$22,""))))))))))))</f>
        <v>5.5888000000000009</v>
      </c>
      <c r="E1941" t="str">
        <f>IF(C1941="Initial Stage",'Calculation Sheet Crop 1'!$M$6,IF(C1941="Crop Development Phase",'Calculation Sheet Crop 1'!$M$7,IF(C1941="Mid Season",'Calculation Sheet Crop 1'!$M$8,IF(C1941="Late Season Stage",'Calculation Sheet Crop 1'!$M$9,""))))</f>
        <v/>
      </c>
      <c r="F1941">
        <f t="shared" si="391"/>
        <v>0</v>
      </c>
      <c r="P1941">
        <f t="shared" si="392"/>
        <v>0</v>
      </c>
      <c r="Q1941">
        <f t="shared" si="393"/>
        <v>0</v>
      </c>
      <c r="R1941">
        <f t="shared" si="394"/>
        <v>0</v>
      </c>
      <c r="S1941">
        <f t="shared" si="395"/>
        <v>0</v>
      </c>
      <c r="T1941">
        <f t="shared" si="396"/>
        <v>0</v>
      </c>
      <c r="U1941">
        <f t="shared" si="397"/>
        <v>0</v>
      </c>
      <c r="V1941">
        <f t="shared" si="398"/>
        <v>0</v>
      </c>
      <c r="W1941">
        <f t="shared" si="399"/>
        <v>0</v>
      </c>
      <c r="X1941">
        <f t="shared" si="400"/>
        <v>0</v>
      </c>
      <c r="Y1941">
        <f t="shared" si="401"/>
        <v>0</v>
      </c>
      <c r="Z1941">
        <f t="shared" si="402"/>
        <v>0</v>
      </c>
      <c r="AA1941">
        <f t="shared" si="403"/>
        <v>0</v>
      </c>
    </row>
    <row r="1942" spans="2:27">
      <c r="B1942" s="3">
        <v>44671</v>
      </c>
      <c r="C1942" t="str">
        <f>IF(AND(B1942&gt;='Calculation Sheet Crop 1'!$K$6,B1942&lt;='Calculation Sheet Crop 1'!$L$6),"Initial Stage",IF(AND(B1942+1&gt;'Calculation Sheet Crop 1'!$K$7,B1942&lt;='Calculation Sheet Crop 1'!$L$7),"Crop Development Phase",IF(AND(B1942+1&gt;'Calculation Sheet Crop 1'!$K$8,B1942&lt;'Calculation Sheet Crop 1'!$L$8+1),"Mid Season",IF(AND(B1942+1&gt;'Calculation Sheet Crop 1'!$K$9,B1942-1&lt;'Calculation Sheet Crop 1'!$L$9),"Late Season Stage",""))))</f>
        <v/>
      </c>
      <c r="D1942">
        <f>IF(MONTH(B1942)=1,'General Calculation'!$E$22,IF(MONTH(B1942)=2,'General Calculation'!$F$22,IF(MONTH(B1942)=3,'General Calculation'!$G$22,IF(MONTH(B1942)=4,'General Calculation'!$H$22,IF(MONTH(B1942)=5,'General Calculation'!$I$22,IF(MONTH(B1942)=6,'General Calculation'!$J$22,IF(MONTH(B1942)=7,'General Calculation'!$K$22,IF(MONTH(B1942)=8,'General Calculation'!$L$22,IF(MONTH(B1942)=9,'General Calculation'!$M$22,IF(MONTH(B1942)=10,'General Calculation'!$N$22,IF(MONTH(B1942)=11,'General Calculation'!$O$22,IF(MONTH(B1942)=12,'General Calculation'!$P$22,""))))))))))))</f>
        <v>5.5888000000000009</v>
      </c>
      <c r="E1942" t="str">
        <f>IF(C1942="Initial Stage",'Calculation Sheet Crop 1'!$M$6,IF(C1942="Crop Development Phase",'Calculation Sheet Crop 1'!$M$7,IF(C1942="Mid Season",'Calculation Sheet Crop 1'!$M$8,IF(C1942="Late Season Stage",'Calculation Sheet Crop 1'!$M$9,""))))</f>
        <v/>
      </c>
      <c r="F1942">
        <f t="shared" si="391"/>
        <v>0</v>
      </c>
      <c r="P1942">
        <f t="shared" si="392"/>
        <v>0</v>
      </c>
      <c r="Q1942">
        <f t="shared" si="393"/>
        <v>0</v>
      </c>
      <c r="R1942">
        <f t="shared" si="394"/>
        <v>0</v>
      </c>
      <c r="S1942">
        <f t="shared" si="395"/>
        <v>0</v>
      </c>
      <c r="T1942">
        <f t="shared" si="396"/>
        <v>0</v>
      </c>
      <c r="U1942">
        <f t="shared" si="397"/>
        <v>0</v>
      </c>
      <c r="V1942">
        <f t="shared" si="398"/>
        <v>0</v>
      </c>
      <c r="W1942">
        <f t="shared" si="399"/>
        <v>0</v>
      </c>
      <c r="X1942">
        <f t="shared" si="400"/>
        <v>0</v>
      </c>
      <c r="Y1942">
        <f t="shared" si="401"/>
        <v>0</v>
      </c>
      <c r="Z1942">
        <f t="shared" si="402"/>
        <v>0</v>
      </c>
      <c r="AA1942">
        <f t="shared" si="403"/>
        <v>0</v>
      </c>
    </row>
    <row r="1943" spans="2:27">
      <c r="B1943" s="3">
        <v>44672</v>
      </c>
      <c r="C1943" t="str">
        <f>IF(AND(B1943&gt;='Calculation Sheet Crop 1'!$K$6,B1943&lt;='Calculation Sheet Crop 1'!$L$6),"Initial Stage",IF(AND(B1943+1&gt;'Calculation Sheet Crop 1'!$K$7,B1943&lt;='Calculation Sheet Crop 1'!$L$7),"Crop Development Phase",IF(AND(B1943+1&gt;'Calculation Sheet Crop 1'!$K$8,B1943&lt;'Calculation Sheet Crop 1'!$L$8+1),"Mid Season",IF(AND(B1943+1&gt;'Calculation Sheet Crop 1'!$K$9,B1943-1&lt;'Calculation Sheet Crop 1'!$L$9),"Late Season Stage",""))))</f>
        <v/>
      </c>
      <c r="D1943">
        <f>IF(MONTH(B1943)=1,'General Calculation'!$E$22,IF(MONTH(B1943)=2,'General Calculation'!$F$22,IF(MONTH(B1943)=3,'General Calculation'!$G$22,IF(MONTH(B1943)=4,'General Calculation'!$H$22,IF(MONTH(B1943)=5,'General Calculation'!$I$22,IF(MONTH(B1943)=6,'General Calculation'!$J$22,IF(MONTH(B1943)=7,'General Calculation'!$K$22,IF(MONTH(B1943)=8,'General Calculation'!$L$22,IF(MONTH(B1943)=9,'General Calculation'!$M$22,IF(MONTH(B1943)=10,'General Calculation'!$N$22,IF(MONTH(B1943)=11,'General Calculation'!$O$22,IF(MONTH(B1943)=12,'General Calculation'!$P$22,""))))))))))))</f>
        <v>5.5888000000000009</v>
      </c>
      <c r="E1943" t="str">
        <f>IF(C1943="Initial Stage",'Calculation Sheet Crop 1'!$M$6,IF(C1943="Crop Development Phase",'Calculation Sheet Crop 1'!$M$7,IF(C1943="Mid Season",'Calculation Sheet Crop 1'!$M$8,IF(C1943="Late Season Stage",'Calculation Sheet Crop 1'!$M$9,""))))</f>
        <v/>
      </c>
      <c r="F1943">
        <f t="shared" si="391"/>
        <v>0</v>
      </c>
      <c r="P1943">
        <f t="shared" si="392"/>
        <v>0</v>
      </c>
      <c r="Q1943">
        <f t="shared" si="393"/>
        <v>0</v>
      </c>
      <c r="R1943">
        <f t="shared" si="394"/>
        <v>0</v>
      </c>
      <c r="S1943">
        <f t="shared" si="395"/>
        <v>0</v>
      </c>
      <c r="T1943">
        <f t="shared" si="396"/>
        <v>0</v>
      </c>
      <c r="U1943">
        <f t="shared" si="397"/>
        <v>0</v>
      </c>
      <c r="V1943">
        <f t="shared" si="398"/>
        <v>0</v>
      </c>
      <c r="W1943">
        <f t="shared" si="399"/>
        <v>0</v>
      </c>
      <c r="X1943">
        <f t="shared" si="400"/>
        <v>0</v>
      </c>
      <c r="Y1943">
        <f t="shared" si="401"/>
        <v>0</v>
      </c>
      <c r="Z1943">
        <f t="shared" si="402"/>
        <v>0</v>
      </c>
      <c r="AA1943">
        <f t="shared" si="403"/>
        <v>0</v>
      </c>
    </row>
    <row r="1944" spans="2:27">
      <c r="B1944" s="3">
        <v>44673</v>
      </c>
      <c r="C1944" t="str">
        <f>IF(AND(B1944&gt;='Calculation Sheet Crop 1'!$K$6,B1944&lt;='Calculation Sheet Crop 1'!$L$6),"Initial Stage",IF(AND(B1944+1&gt;'Calculation Sheet Crop 1'!$K$7,B1944&lt;='Calculation Sheet Crop 1'!$L$7),"Crop Development Phase",IF(AND(B1944+1&gt;'Calculation Sheet Crop 1'!$K$8,B1944&lt;'Calculation Sheet Crop 1'!$L$8+1),"Mid Season",IF(AND(B1944+1&gt;'Calculation Sheet Crop 1'!$K$9,B1944-1&lt;'Calculation Sheet Crop 1'!$L$9),"Late Season Stage",""))))</f>
        <v/>
      </c>
      <c r="D1944">
        <f>IF(MONTH(B1944)=1,'General Calculation'!$E$22,IF(MONTH(B1944)=2,'General Calculation'!$F$22,IF(MONTH(B1944)=3,'General Calculation'!$G$22,IF(MONTH(B1944)=4,'General Calculation'!$H$22,IF(MONTH(B1944)=5,'General Calculation'!$I$22,IF(MONTH(B1944)=6,'General Calculation'!$J$22,IF(MONTH(B1944)=7,'General Calculation'!$K$22,IF(MONTH(B1944)=8,'General Calculation'!$L$22,IF(MONTH(B1944)=9,'General Calculation'!$M$22,IF(MONTH(B1944)=10,'General Calculation'!$N$22,IF(MONTH(B1944)=11,'General Calculation'!$O$22,IF(MONTH(B1944)=12,'General Calculation'!$P$22,""))))))))))))</f>
        <v>5.5888000000000009</v>
      </c>
      <c r="E1944" t="str">
        <f>IF(C1944="Initial Stage",'Calculation Sheet Crop 1'!$M$6,IF(C1944="Crop Development Phase",'Calculation Sheet Crop 1'!$M$7,IF(C1944="Mid Season",'Calculation Sheet Crop 1'!$M$8,IF(C1944="Late Season Stage",'Calculation Sheet Crop 1'!$M$9,""))))</f>
        <v/>
      </c>
      <c r="F1944">
        <f t="shared" si="391"/>
        <v>0</v>
      </c>
      <c r="P1944">
        <f t="shared" si="392"/>
        <v>0</v>
      </c>
      <c r="Q1944">
        <f t="shared" si="393"/>
        <v>0</v>
      </c>
      <c r="R1944">
        <f t="shared" si="394"/>
        <v>0</v>
      </c>
      <c r="S1944">
        <f t="shared" si="395"/>
        <v>0</v>
      </c>
      <c r="T1944">
        <f t="shared" si="396"/>
        <v>0</v>
      </c>
      <c r="U1944">
        <f t="shared" si="397"/>
        <v>0</v>
      </c>
      <c r="V1944">
        <f t="shared" si="398"/>
        <v>0</v>
      </c>
      <c r="W1944">
        <f t="shared" si="399"/>
        <v>0</v>
      </c>
      <c r="X1944">
        <f t="shared" si="400"/>
        <v>0</v>
      </c>
      <c r="Y1944">
        <f t="shared" si="401"/>
        <v>0</v>
      </c>
      <c r="Z1944">
        <f t="shared" si="402"/>
        <v>0</v>
      </c>
      <c r="AA1944">
        <f t="shared" si="403"/>
        <v>0</v>
      </c>
    </row>
    <row r="1945" spans="2:27">
      <c r="B1945" s="3">
        <v>44674</v>
      </c>
      <c r="C1945" t="str">
        <f>IF(AND(B1945&gt;='Calculation Sheet Crop 1'!$K$6,B1945&lt;='Calculation Sheet Crop 1'!$L$6),"Initial Stage",IF(AND(B1945+1&gt;'Calculation Sheet Crop 1'!$K$7,B1945&lt;='Calculation Sheet Crop 1'!$L$7),"Crop Development Phase",IF(AND(B1945+1&gt;'Calculation Sheet Crop 1'!$K$8,B1945&lt;'Calculation Sheet Crop 1'!$L$8+1),"Mid Season",IF(AND(B1945+1&gt;'Calculation Sheet Crop 1'!$K$9,B1945-1&lt;'Calculation Sheet Crop 1'!$L$9),"Late Season Stage",""))))</f>
        <v/>
      </c>
      <c r="D1945">
        <f>IF(MONTH(B1945)=1,'General Calculation'!$E$22,IF(MONTH(B1945)=2,'General Calculation'!$F$22,IF(MONTH(B1945)=3,'General Calculation'!$G$22,IF(MONTH(B1945)=4,'General Calculation'!$H$22,IF(MONTH(B1945)=5,'General Calculation'!$I$22,IF(MONTH(B1945)=6,'General Calculation'!$J$22,IF(MONTH(B1945)=7,'General Calculation'!$K$22,IF(MONTH(B1945)=8,'General Calculation'!$L$22,IF(MONTH(B1945)=9,'General Calculation'!$M$22,IF(MONTH(B1945)=10,'General Calculation'!$N$22,IF(MONTH(B1945)=11,'General Calculation'!$O$22,IF(MONTH(B1945)=12,'General Calculation'!$P$22,""))))))))))))</f>
        <v>5.5888000000000009</v>
      </c>
      <c r="E1945" t="str">
        <f>IF(C1945="Initial Stage",'Calculation Sheet Crop 1'!$M$6,IF(C1945="Crop Development Phase",'Calculation Sheet Crop 1'!$M$7,IF(C1945="Mid Season",'Calculation Sheet Crop 1'!$M$8,IF(C1945="Late Season Stage",'Calculation Sheet Crop 1'!$M$9,""))))</f>
        <v/>
      </c>
      <c r="F1945">
        <f t="shared" si="391"/>
        <v>0</v>
      </c>
      <c r="P1945">
        <f t="shared" si="392"/>
        <v>0</v>
      </c>
      <c r="Q1945">
        <f t="shared" si="393"/>
        <v>0</v>
      </c>
      <c r="R1945">
        <f t="shared" si="394"/>
        <v>0</v>
      </c>
      <c r="S1945">
        <f t="shared" si="395"/>
        <v>0</v>
      </c>
      <c r="T1945">
        <f t="shared" si="396"/>
        <v>0</v>
      </c>
      <c r="U1945">
        <f t="shared" si="397"/>
        <v>0</v>
      </c>
      <c r="V1945">
        <f t="shared" si="398"/>
        <v>0</v>
      </c>
      <c r="W1945">
        <f t="shared" si="399"/>
        <v>0</v>
      </c>
      <c r="X1945">
        <f t="shared" si="400"/>
        <v>0</v>
      </c>
      <c r="Y1945">
        <f t="shared" si="401"/>
        <v>0</v>
      </c>
      <c r="Z1945">
        <f t="shared" si="402"/>
        <v>0</v>
      </c>
      <c r="AA1945">
        <f t="shared" si="403"/>
        <v>0</v>
      </c>
    </row>
    <row r="1946" spans="2:27">
      <c r="B1946" s="3">
        <v>44675</v>
      </c>
      <c r="C1946" t="str">
        <f>IF(AND(B1946&gt;='Calculation Sheet Crop 1'!$K$6,B1946&lt;='Calculation Sheet Crop 1'!$L$6),"Initial Stage",IF(AND(B1946+1&gt;'Calculation Sheet Crop 1'!$K$7,B1946&lt;='Calculation Sheet Crop 1'!$L$7),"Crop Development Phase",IF(AND(B1946+1&gt;'Calculation Sheet Crop 1'!$K$8,B1946&lt;'Calculation Sheet Crop 1'!$L$8+1),"Mid Season",IF(AND(B1946+1&gt;'Calculation Sheet Crop 1'!$K$9,B1946-1&lt;'Calculation Sheet Crop 1'!$L$9),"Late Season Stage",""))))</f>
        <v/>
      </c>
      <c r="D1946">
        <f>IF(MONTH(B1946)=1,'General Calculation'!$E$22,IF(MONTH(B1946)=2,'General Calculation'!$F$22,IF(MONTH(B1946)=3,'General Calculation'!$G$22,IF(MONTH(B1946)=4,'General Calculation'!$H$22,IF(MONTH(B1946)=5,'General Calculation'!$I$22,IF(MONTH(B1946)=6,'General Calculation'!$J$22,IF(MONTH(B1946)=7,'General Calculation'!$K$22,IF(MONTH(B1946)=8,'General Calculation'!$L$22,IF(MONTH(B1946)=9,'General Calculation'!$M$22,IF(MONTH(B1946)=10,'General Calculation'!$N$22,IF(MONTH(B1946)=11,'General Calculation'!$O$22,IF(MONTH(B1946)=12,'General Calculation'!$P$22,""))))))))))))</f>
        <v>5.5888000000000009</v>
      </c>
      <c r="E1946" t="str">
        <f>IF(C1946="Initial Stage",'Calculation Sheet Crop 1'!$M$6,IF(C1946="Crop Development Phase",'Calculation Sheet Crop 1'!$M$7,IF(C1946="Mid Season",'Calculation Sheet Crop 1'!$M$8,IF(C1946="Late Season Stage",'Calculation Sheet Crop 1'!$M$9,""))))</f>
        <v/>
      </c>
      <c r="F1946">
        <f t="shared" si="391"/>
        <v>0</v>
      </c>
      <c r="P1946">
        <f t="shared" si="392"/>
        <v>0</v>
      </c>
      <c r="Q1946">
        <f t="shared" si="393"/>
        <v>0</v>
      </c>
      <c r="R1946">
        <f t="shared" si="394"/>
        <v>0</v>
      </c>
      <c r="S1946">
        <f t="shared" si="395"/>
        <v>0</v>
      </c>
      <c r="T1946">
        <f t="shared" si="396"/>
        <v>0</v>
      </c>
      <c r="U1946">
        <f t="shared" si="397"/>
        <v>0</v>
      </c>
      <c r="V1946">
        <f t="shared" si="398"/>
        <v>0</v>
      </c>
      <c r="W1946">
        <f t="shared" si="399"/>
        <v>0</v>
      </c>
      <c r="X1946">
        <f t="shared" si="400"/>
        <v>0</v>
      </c>
      <c r="Y1946">
        <f t="shared" si="401"/>
        <v>0</v>
      </c>
      <c r="Z1946">
        <f t="shared" si="402"/>
        <v>0</v>
      </c>
      <c r="AA1946">
        <f t="shared" si="403"/>
        <v>0</v>
      </c>
    </row>
    <row r="1947" spans="2:27">
      <c r="B1947" s="3">
        <v>44676</v>
      </c>
      <c r="C1947" t="str">
        <f>IF(AND(B1947&gt;='Calculation Sheet Crop 1'!$K$6,B1947&lt;='Calculation Sheet Crop 1'!$L$6),"Initial Stage",IF(AND(B1947+1&gt;'Calculation Sheet Crop 1'!$K$7,B1947&lt;='Calculation Sheet Crop 1'!$L$7),"Crop Development Phase",IF(AND(B1947+1&gt;'Calculation Sheet Crop 1'!$K$8,B1947&lt;'Calculation Sheet Crop 1'!$L$8+1),"Mid Season",IF(AND(B1947+1&gt;'Calculation Sheet Crop 1'!$K$9,B1947-1&lt;'Calculation Sheet Crop 1'!$L$9),"Late Season Stage",""))))</f>
        <v/>
      </c>
      <c r="D1947">
        <f>IF(MONTH(B1947)=1,'General Calculation'!$E$22,IF(MONTH(B1947)=2,'General Calculation'!$F$22,IF(MONTH(B1947)=3,'General Calculation'!$G$22,IF(MONTH(B1947)=4,'General Calculation'!$H$22,IF(MONTH(B1947)=5,'General Calculation'!$I$22,IF(MONTH(B1947)=6,'General Calculation'!$J$22,IF(MONTH(B1947)=7,'General Calculation'!$K$22,IF(MONTH(B1947)=8,'General Calculation'!$L$22,IF(MONTH(B1947)=9,'General Calculation'!$M$22,IF(MONTH(B1947)=10,'General Calculation'!$N$22,IF(MONTH(B1947)=11,'General Calculation'!$O$22,IF(MONTH(B1947)=12,'General Calculation'!$P$22,""))))))))))))</f>
        <v>5.5888000000000009</v>
      </c>
      <c r="E1947" t="str">
        <f>IF(C1947="Initial Stage",'Calculation Sheet Crop 1'!$M$6,IF(C1947="Crop Development Phase",'Calculation Sheet Crop 1'!$M$7,IF(C1947="Mid Season",'Calculation Sheet Crop 1'!$M$8,IF(C1947="Late Season Stage",'Calculation Sheet Crop 1'!$M$9,""))))</f>
        <v/>
      </c>
      <c r="F1947">
        <f t="shared" si="391"/>
        <v>0</v>
      </c>
      <c r="P1947">
        <f t="shared" si="392"/>
        <v>0</v>
      </c>
      <c r="Q1947">
        <f t="shared" si="393"/>
        <v>0</v>
      </c>
      <c r="R1947">
        <f t="shared" si="394"/>
        <v>0</v>
      </c>
      <c r="S1947">
        <f t="shared" si="395"/>
        <v>0</v>
      </c>
      <c r="T1947">
        <f t="shared" si="396"/>
        <v>0</v>
      </c>
      <c r="U1947">
        <f t="shared" si="397"/>
        <v>0</v>
      </c>
      <c r="V1947">
        <f t="shared" si="398"/>
        <v>0</v>
      </c>
      <c r="W1947">
        <f t="shared" si="399"/>
        <v>0</v>
      </c>
      <c r="X1947">
        <f t="shared" si="400"/>
        <v>0</v>
      </c>
      <c r="Y1947">
        <f t="shared" si="401"/>
        <v>0</v>
      </c>
      <c r="Z1947">
        <f t="shared" si="402"/>
        <v>0</v>
      </c>
      <c r="AA1947">
        <f t="shared" si="403"/>
        <v>0</v>
      </c>
    </row>
    <row r="1948" spans="2:27">
      <c r="B1948" s="3">
        <v>44677</v>
      </c>
      <c r="C1948" t="str">
        <f>IF(AND(B1948&gt;='Calculation Sheet Crop 1'!$K$6,B1948&lt;='Calculation Sheet Crop 1'!$L$6),"Initial Stage",IF(AND(B1948+1&gt;'Calculation Sheet Crop 1'!$K$7,B1948&lt;='Calculation Sheet Crop 1'!$L$7),"Crop Development Phase",IF(AND(B1948+1&gt;'Calculation Sheet Crop 1'!$K$8,B1948&lt;'Calculation Sheet Crop 1'!$L$8+1),"Mid Season",IF(AND(B1948+1&gt;'Calculation Sheet Crop 1'!$K$9,B1948-1&lt;'Calculation Sheet Crop 1'!$L$9),"Late Season Stage",""))))</f>
        <v/>
      </c>
      <c r="D1948">
        <f>IF(MONTH(B1948)=1,'General Calculation'!$E$22,IF(MONTH(B1948)=2,'General Calculation'!$F$22,IF(MONTH(B1948)=3,'General Calculation'!$G$22,IF(MONTH(B1948)=4,'General Calculation'!$H$22,IF(MONTH(B1948)=5,'General Calculation'!$I$22,IF(MONTH(B1948)=6,'General Calculation'!$J$22,IF(MONTH(B1948)=7,'General Calculation'!$K$22,IF(MONTH(B1948)=8,'General Calculation'!$L$22,IF(MONTH(B1948)=9,'General Calculation'!$M$22,IF(MONTH(B1948)=10,'General Calculation'!$N$22,IF(MONTH(B1948)=11,'General Calculation'!$O$22,IF(MONTH(B1948)=12,'General Calculation'!$P$22,""))))))))))))</f>
        <v>5.5888000000000009</v>
      </c>
      <c r="E1948" t="str">
        <f>IF(C1948="Initial Stage",'Calculation Sheet Crop 1'!$M$6,IF(C1948="Crop Development Phase",'Calculation Sheet Crop 1'!$M$7,IF(C1948="Mid Season",'Calculation Sheet Crop 1'!$M$8,IF(C1948="Late Season Stage",'Calculation Sheet Crop 1'!$M$9,""))))</f>
        <v/>
      </c>
      <c r="F1948">
        <f t="shared" si="391"/>
        <v>0</v>
      </c>
      <c r="P1948">
        <f t="shared" si="392"/>
        <v>0</v>
      </c>
      <c r="Q1948">
        <f t="shared" si="393"/>
        <v>0</v>
      </c>
      <c r="R1948">
        <f t="shared" si="394"/>
        <v>0</v>
      </c>
      <c r="S1948">
        <f t="shared" si="395"/>
        <v>0</v>
      </c>
      <c r="T1948">
        <f t="shared" si="396"/>
        <v>0</v>
      </c>
      <c r="U1948">
        <f t="shared" si="397"/>
        <v>0</v>
      </c>
      <c r="V1948">
        <f t="shared" si="398"/>
        <v>0</v>
      </c>
      <c r="W1948">
        <f t="shared" si="399"/>
        <v>0</v>
      </c>
      <c r="X1948">
        <f t="shared" si="400"/>
        <v>0</v>
      </c>
      <c r="Y1948">
        <f t="shared" si="401"/>
        <v>0</v>
      </c>
      <c r="Z1948">
        <f t="shared" si="402"/>
        <v>0</v>
      </c>
      <c r="AA1948">
        <f t="shared" si="403"/>
        <v>0</v>
      </c>
    </row>
    <row r="1949" spans="2:27">
      <c r="B1949" s="3">
        <v>44678</v>
      </c>
      <c r="C1949" t="str">
        <f>IF(AND(B1949&gt;='Calculation Sheet Crop 1'!$K$6,B1949&lt;='Calculation Sheet Crop 1'!$L$6),"Initial Stage",IF(AND(B1949+1&gt;'Calculation Sheet Crop 1'!$K$7,B1949&lt;='Calculation Sheet Crop 1'!$L$7),"Crop Development Phase",IF(AND(B1949+1&gt;'Calculation Sheet Crop 1'!$K$8,B1949&lt;'Calculation Sheet Crop 1'!$L$8+1),"Mid Season",IF(AND(B1949+1&gt;'Calculation Sheet Crop 1'!$K$9,B1949-1&lt;'Calculation Sheet Crop 1'!$L$9),"Late Season Stage",""))))</f>
        <v/>
      </c>
      <c r="D1949">
        <f>IF(MONTH(B1949)=1,'General Calculation'!$E$22,IF(MONTH(B1949)=2,'General Calculation'!$F$22,IF(MONTH(B1949)=3,'General Calculation'!$G$22,IF(MONTH(B1949)=4,'General Calculation'!$H$22,IF(MONTH(B1949)=5,'General Calculation'!$I$22,IF(MONTH(B1949)=6,'General Calculation'!$J$22,IF(MONTH(B1949)=7,'General Calculation'!$K$22,IF(MONTH(B1949)=8,'General Calculation'!$L$22,IF(MONTH(B1949)=9,'General Calculation'!$M$22,IF(MONTH(B1949)=10,'General Calculation'!$N$22,IF(MONTH(B1949)=11,'General Calculation'!$O$22,IF(MONTH(B1949)=12,'General Calculation'!$P$22,""))))))))))))</f>
        <v>5.5888000000000009</v>
      </c>
      <c r="E1949" t="str">
        <f>IF(C1949="Initial Stage",'Calculation Sheet Crop 1'!$M$6,IF(C1949="Crop Development Phase",'Calculation Sheet Crop 1'!$M$7,IF(C1949="Mid Season",'Calculation Sheet Crop 1'!$M$8,IF(C1949="Late Season Stage",'Calculation Sheet Crop 1'!$M$9,""))))</f>
        <v/>
      </c>
      <c r="F1949">
        <f t="shared" si="391"/>
        <v>0</v>
      </c>
      <c r="P1949">
        <f t="shared" si="392"/>
        <v>0</v>
      </c>
      <c r="Q1949">
        <f t="shared" si="393"/>
        <v>0</v>
      </c>
      <c r="R1949">
        <f t="shared" si="394"/>
        <v>0</v>
      </c>
      <c r="S1949">
        <f t="shared" si="395"/>
        <v>0</v>
      </c>
      <c r="T1949">
        <f t="shared" si="396"/>
        <v>0</v>
      </c>
      <c r="U1949">
        <f t="shared" si="397"/>
        <v>0</v>
      </c>
      <c r="V1949">
        <f t="shared" si="398"/>
        <v>0</v>
      </c>
      <c r="W1949">
        <f t="shared" si="399"/>
        <v>0</v>
      </c>
      <c r="X1949">
        <f t="shared" si="400"/>
        <v>0</v>
      </c>
      <c r="Y1949">
        <f t="shared" si="401"/>
        <v>0</v>
      </c>
      <c r="Z1949">
        <f t="shared" si="402"/>
        <v>0</v>
      </c>
      <c r="AA1949">
        <f t="shared" si="403"/>
        <v>0</v>
      </c>
    </row>
    <row r="1950" spans="2:27">
      <c r="B1950" s="3">
        <v>44679</v>
      </c>
      <c r="C1950" t="str">
        <f>IF(AND(B1950&gt;='Calculation Sheet Crop 1'!$K$6,B1950&lt;='Calculation Sheet Crop 1'!$L$6),"Initial Stage",IF(AND(B1950+1&gt;'Calculation Sheet Crop 1'!$K$7,B1950&lt;='Calculation Sheet Crop 1'!$L$7),"Crop Development Phase",IF(AND(B1950+1&gt;'Calculation Sheet Crop 1'!$K$8,B1950&lt;'Calculation Sheet Crop 1'!$L$8+1),"Mid Season",IF(AND(B1950+1&gt;'Calculation Sheet Crop 1'!$K$9,B1950-1&lt;'Calculation Sheet Crop 1'!$L$9),"Late Season Stage",""))))</f>
        <v/>
      </c>
      <c r="D1950">
        <f>IF(MONTH(B1950)=1,'General Calculation'!$E$22,IF(MONTH(B1950)=2,'General Calculation'!$F$22,IF(MONTH(B1950)=3,'General Calculation'!$G$22,IF(MONTH(B1950)=4,'General Calculation'!$H$22,IF(MONTH(B1950)=5,'General Calculation'!$I$22,IF(MONTH(B1950)=6,'General Calculation'!$J$22,IF(MONTH(B1950)=7,'General Calculation'!$K$22,IF(MONTH(B1950)=8,'General Calculation'!$L$22,IF(MONTH(B1950)=9,'General Calculation'!$M$22,IF(MONTH(B1950)=10,'General Calculation'!$N$22,IF(MONTH(B1950)=11,'General Calculation'!$O$22,IF(MONTH(B1950)=12,'General Calculation'!$P$22,""))))))))))))</f>
        <v>5.5888000000000009</v>
      </c>
      <c r="E1950" t="str">
        <f>IF(C1950="Initial Stage",'Calculation Sheet Crop 1'!$M$6,IF(C1950="Crop Development Phase",'Calculation Sheet Crop 1'!$M$7,IF(C1950="Mid Season",'Calculation Sheet Crop 1'!$M$8,IF(C1950="Late Season Stage",'Calculation Sheet Crop 1'!$M$9,""))))</f>
        <v/>
      </c>
      <c r="F1950">
        <f t="shared" si="391"/>
        <v>0</v>
      </c>
      <c r="P1950">
        <f t="shared" si="392"/>
        <v>0</v>
      </c>
      <c r="Q1950">
        <f t="shared" si="393"/>
        <v>0</v>
      </c>
      <c r="R1950">
        <f t="shared" si="394"/>
        <v>0</v>
      </c>
      <c r="S1950">
        <f t="shared" si="395"/>
        <v>0</v>
      </c>
      <c r="T1950">
        <f t="shared" si="396"/>
        <v>0</v>
      </c>
      <c r="U1950">
        <f t="shared" si="397"/>
        <v>0</v>
      </c>
      <c r="V1950">
        <f t="shared" si="398"/>
        <v>0</v>
      </c>
      <c r="W1950">
        <f t="shared" si="399"/>
        <v>0</v>
      </c>
      <c r="X1950">
        <f t="shared" si="400"/>
        <v>0</v>
      </c>
      <c r="Y1950">
        <f t="shared" si="401"/>
        <v>0</v>
      </c>
      <c r="Z1950">
        <f t="shared" si="402"/>
        <v>0</v>
      </c>
      <c r="AA1950">
        <f t="shared" si="403"/>
        <v>0</v>
      </c>
    </row>
    <row r="1951" spans="2:27">
      <c r="B1951" s="3">
        <v>44680</v>
      </c>
      <c r="C1951" t="str">
        <f>IF(AND(B1951&gt;='Calculation Sheet Crop 1'!$K$6,B1951&lt;='Calculation Sheet Crop 1'!$L$6),"Initial Stage",IF(AND(B1951+1&gt;'Calculation Sheet Crop 1'!$K$7,B1951&lt;='Calculation Sheet Crop 1'!$L$7),"Crop Development Phase",IF(AND(B1951+1&gt;'Calculation Sheet Crop 1'!$K$8,B1951&lt;'Calculation Sheet Crop 1'!$L$8+1),"Mid Season",IF(AND(B1951+1&gt;'Calculation Sheet Crop 1'!$K$9,B1951-1&lt;'Calculation Sheet Crop 1'!$L$9),"Late Season Stage",""))))</f>
        <v/>
      </c>
      <c r="D1951">
        <f>IF(MONTH(B1951)=1,'General Calculation'!$E$22,IF(MONTH(B1951)=2,'General Calculation'!$F$22,IF(MONTH(B1951)=3,'General Calculation'!$G$22,IF(MONTH(B1951)=4,'General Calculation'!$H$22,IF(MONTH(B1951)=5,'General Calculation'!$I$22,IF(MONTH(B1951)=6,'General Calculation'!$J$22,IF(MONTH(B1951)=7,'General Calculation'!$K$22,IF(MONTH(B1951)=8,'General Calculation'!$L$22,IF(MONTH(B1951)=9,'General Calculation'!$M$22,IF(MONTH(B1951)=10,'General Calculation'!$N$22,IF(MONTH(B1951)=11,'General Calculation'!$O$22,IF(MONTH(B1951)=12,'General Calculation'!$P$22,""))))))))))))</f>
        <v>5.5888000000000009</v>
      </c>
      <c r="E1951" t="str">
        <f>IF(C1951="Initial Stage",'Calculation Sheet Crop 1'!$M$6,IF(C1951="Crop Development Phase",'Calculation Sheet Crop 1'!$M$7,IF(C1951="Mid Season",'Calculation Sheet Crop 1'!$M$8,IF(C1951="Late Season Stage",'Calculation Sheet Crop 1'!$M$9,""))))</f>
        <v/>
      </c>
      <c r="F1951">
        <f t="shared" si="391"/>
        <v>0</v>
      </c>
      <c r="P1951">
        <f t="shared" si="392"/>
        <v>0</v>
      </c>
      <c r="Q1951">
        <f t="shared" si="393"/>
        <v>0</v>
      </c>
      <c r="R1951">
        <f t="shared" si="394"/>
        <v>0</v>
      </c>
      <c r="S1951">
        <f t="shared" si="395"/>
        <v>0</v>
      </c>
      <c r="T1951">
        <f t="shared" si="396"/>
        <v>0</v>
      </c>
      <c r="U1951">
        <f t="shared" si="397"/>
        <v>0</v>
      </c>
      <c r="V1951">
        <f t="shared" si="398"/>
        <v>0</v>
      </c>
      <c r="W1951">
        <f t="shared" si="399"/>
        <v>0</v>
      </c>
      <c r="X1951">
        <f t="shared" si="400"/>
        <v>0</v>
      </c>
      <c r="Y1951">
        <f t="shared" si="401"/>
        <v>0</v>
      </c>
      <c r="Z1951">
        <f t="shared" si="402"/>
        <v>0</v>
      </c>
      <c r="AA1951">
        <f t="shared" si="403"/>
        <v>0</v>
      </c>
    </row>
    <row r="1952" spans="2:27">
      <c r="B1952" s="3">
        <v>44681</v>
      </c>
      <c r="C1952" t="str">
        <f>IF(AND(B1952&gt;='Calculation Sheet Crop 1'!$K$6,B1952&lt;='Calculation Sheet Crop 1'!$L$6),"Initial Stage",IF(AND(B1952+1&gt;'Calculation Sheet Crop 1'!$K$7,B1952&lt;='Calculation Sheet Crop 1'!$L$7),"Crop Development Phase",IF(AND(B1952+1&gt;'Calculation Sheet Crop 1'!$K$8,B1952&lt;'Calculation Sheet Crop 1'!$L$8+1),"Mid Season",IF(AND(B1952+1&gt;'Calculation Sheet Crop 1'!$K$9,B1952-1&lt;'Calculation Sheet Crop 1'!$L$9),"Late Season Stage",""))))</f>
        <v/>
      </c>
      <c r="D1952">
        <f>IF(MONTH(B1952)=1,'General Calculation'!$E$22,IF(MONTH(B1952)=2,'General Calculation'!$F$22,IF(MONTH(B1952)=3,'General Calculation'!$G$22,IF(MONTH(B1952)=4,'General Calculation'!$H$22,IF(MONTH(B1952)=5,'General Calculation'!$I$22,IF(MONTH(B1952)=6,'General Calculation'!$J$22,IF(MONTH(B1952)=7,'General Calculation'!$K$22,IF(MONTH(B1952)=8,'General Calculation'!$L$22,IF(MONTH(B1952)=9,'General Calculation'!$M$22,IF(MONTH(B1952)=10,'General Calculation'!$N$22,IF(MONTH(B1952)=11,'General Calculation'!$O$22,IF(MONTH(B1952)=12,'General Calculation'!$P$22,""))))))))))))</f>
        <v>5.5888000000000009</v>
      </c>
      <c r="E1952" t="str">
        <f>IF(C1952="Initial Stage",'Calculation Sheet Crop 1'!$M$6,IF(C1952="Crop Development Phase",'Calculation Sheet Crop 1'!$M$7,IF(C1952="Mid Season",'Calculation Sheet Crop 1'!$M$8,IF(C1952="Late Season Stage",'Calculation Sheet Crop 1'!$M$9,""))))</f>
        <v/>
      </c>
      <c r="F1952">
        <f t="shared" si="391"/>
        <v>0</v>
      </c>
      <c r="P1952">
        <f t="shared" si="392"/>
        <v>0</v>
      </c>
      <c r="Q1952">
        <f t="shared" si="393"/>
        <v>0</v>
      </c>
      <c r="R1952">
        <f t="shared" si="394"/>
        <v>0</v>
      </c>
      <c r="S1952">
        <f t="shared" si="395"/>
        <v>0</v>
      </c>
      <c r="T1952">
        <f t="shared" si="396"/>
        <v>0</v>
      </c>
      <c r="U1952">
        <f t="shared" si="397"/>
        <v>0</v>
      </c>
      <c r="V1952">
        <f t="shared" si="398"/>
        <v>0</v>
      </c>
      <c r="W1952">
        <f t="shared" si="399"/>
        <v>0</v>
      </c>
      <c r="X1952">
        <f t="shared" si="400"/>
        <v>0</v>
      </c>
      <c r="Y1952">
        <f t="shared" si="401"/>
        <v>0</v>
      </c>
      <c r="Z1952">
        <f t="shared" si="402"/>
        <v>0</v>
      </c>
      <c r="AA1952">
        <f t="shared" si="403"/>
        <v>0</v>
      </c>
    </row>
    <row r="1953" spans="2:27">
      <c r="B1953" s="3">
        <v>44682</v>
      </c>
      <c r="C1953" t="str">
        <f>IF(AND(B1953&gt;='Calculation Sheet Crop 1'!$K$6,B1953&lt;='Calculation Sheet Crop 1'!$L$6),"Initial Stage",IF(AND(B1953+1&gt;'Calculation Sheet Crop 1'!$K$7,B1953&lt;='Calculation Sheet Crop 1'!$L$7),"Crop Development Phase",IF(AND(B1953+1&gt;'Calculation Sheet Crop 1'!$K$8,B1953&lt;'Calculation Sheet Crop 1'!$L$8+1),"Mid Season",IF(AND(B1953+1&gt;'Calculation Sheet Crop 1'!$K$9,B1953-1&lt;'Calculation Sheet Crop 1'!$L$9),"Late Season Stage",""))))</f>
        <v/>
      </c>
      <c r="D1953">
        <f>IF(MONTH(B1953)=1,'General Calculation'!$E$22,IF(MONTH(B1953)=2,'General Calculation'!$F$22,IF(MONTH(B1953)=3,'General Calculation'!$G$22,IF(MONTH(B1953)=4,'General Calculation'!$H$22,IF(MONTH(B1953)=5,'General Calculation'!$I$22,IF(MONTH(B1953)=6,'General Calculation'!$J$22,IF(MONTH(B1953)=7,'General Calculation'!$K$22,IF(MONTH(B1953)=8,'General Calculation'!$L$22,IF(MONTH(B1953)=9,'General Calculation'!$M$22,IF(MONTH(B1953)=10,'General Calculation'!$N$22,IF(MONTH(B1953)=11,'General Calculation'!$O$22,IF(MONTH(B1953)=12,'General Calculation'!$P$22,""))))))))))))</f>
        <v>5.4600000000000009</v>
      </c>
      <c r="E1953" t="str">
        <f>IF(C1953="Initial Stage",'Calculation Sheet Crop 1'!$M$6,IF(C1953="Crop Development Phase",'Calculation Sheet Crop 1'!$M$7,IF(C1953="Mid Season",'Calculation Sheet Crop 1'!$M$8,IF(C1953="Late Season Stage",'Calculation Sheet Crop 1'!$M$9,""))))</f>
        <v/>
      </c>
      <c r="F1953">
        <f t="shared" si="391"/>
        <v>0</v>
      </c>
      <c r="P1953">
        <f t="shared" si="392"/>
        <v>0</v>
      </c>
      <c r="Q1953">
        <f t="shared" si="393"/>
        <v>0</v>
      </c>
      <c r="R1953">
        <f t="shared" si="394"/>
        <v>0</v>
      </c>
      <c r="S1953">
        <f t="shared" si="395"/>
        <v>0</v>
      </c>
      <c r="T1953">
        <f t="shared" si="396"/>
        <v>0</v>
      </c>
      <c r="U1953">
        <f t="shared" si="397"/>
        <v>0</v>
      </c>
      <c r="V1953">
        <f t="shared" si="398"/>
        <v>0</v>
      </c>
      <c r="W1953">
        <f t="shared" si="399"/>
        <v>0</v>
      </c>
      <c r="X1953">
        <f t="shared" si="400"/>
        <v>0</v>
      </c>
      <c r="Y1953">
        <f t="shared" si="401"/>
        <v>0</v>
      </c>
      <c r="Z1953">
        <f t="shared" si="402"/>
        <v>0</v>
      </c>
      <c r="AA1953">
        <f t="shared" si="403"/>
        <v>0</v>
      </c>
    </row>
    <row r="1954" spans="2:27">
      <c r="B1954" s="3">
        <v>44683</v>
      </c>
      <c r="C1954" t="str">
        <f>IF(AND(B1954&gt;='Calculation Sheet Crop 1'!$K$6,B1954&lt;='Calculation Sheet Crop 1'!$L$6),"Initial Stage",IF(AND(B1954+1&gt;'Calculation Sheet Crop 1'!$K$7,B1954&lt;='Calculation Sheet Crop 1'!$L$7),"Crop Development Phase",IF(AND(B1954+1&gt;'Calculation Sheet Crop 1'!$K$8,B1954&lt;'Calculation Sheet Crop 1'!$L$8+1),"Mid Season",IF(AND(B1954+1&gt;'Calculation Sheet Crop 1'!$K$9,B1954-1&lt;'Calculation Sheet Crop 1'!$L$9),"Late Season Stage",""))))</f>
        <v/>
      </c>
      <c r="D1954">
        <f>IF(MONTH(B1954)=1,'General Calculation'!$E$22,IF(MONTH(B1954)=2,'General Calculation'!$F$22,IF(MONTH(B1954)=3,'General Calculation'!$G$22,IF(MONTH(B1954)=4,'General Calculation'!$H$22,IF(MONTH(B1954)=5,'General Calculation'!$I$22,IF(MONTH(B1954)=6,'General Calculation'!$J$22,IF(MONTH(B1954)=7,'General Calculation'!$K$22,IF(MONTH(B1954)=8,'General Calculation'!$L$22,IF(MONTH(B1954)=9,'General Calculation'!$M$22,IF(MONTH(B1954)=10,'General Calculation'!$N$22,IF(MONTH(B1954)=11,'General Calculation'!$O$22,IF(MONTH(B1954)=12,'General Calculation'!$P$22,""))))))))))))</f>
        <v>5.4600000000000009</v>
      </c>
      <c r="E1954" t="str">
        <f>IF(C1954="Initial Stage",'Calculation Sheet Crop 1'!$M$6,IF(C1954="Crop Development Phase",'Calculation Sheet Crop 1'!$M$7,IF(C1954="Mid Season",'Calculation Sheet Crop 1'!$M$8,IF(C1954="Late Season Stage",'Calculation Sheet Crop 1'!$M$9,""))))</f>
        <v/>
      </c>
      <c r="F1954">
        <f t="shared" si="391"/>
        <v>0</v>
      </c>
      <c r="P1954">
        <f t="shared" si="392"/>
        <v>0</v>
      </c>
      <c r="Q1954">
        <f t="shared" si="393"/>
        <v>0</v>
      </c>
      <c r="R1954">
        <f t="shared" si="394"/>
        <v>0</v>
      </c>
      <c r="S1954">
        <f t="shared" si="395"/>
        <v>0</v>
      </c>
      <c r="T1954">
        <f t="shared" si="396"/>
        <v>0</v>
      </c>
      <c r="U1954">
        <f t="shared" si="397"/>
        <v>0</v>
      </c>
      <c r="V1954">
        <f t="shared" si="398"/>
        <v>0</v>
      </c>
      <c r="W1954">
        <f t="shared" si="399"/>
        <v>0</v>
      </c>
      <c r="X1954">
        <f t="shared" si="400"/>
        <v>0</v>
      </c>
      <c r="Y1954">
        <f t="shared" si="401"/>
        <v>0</v>
      </c>
      <c r="Z1954">
        <f t="shared" si="402"/>
        <v>0</v>
      </c>
      <c r="AA1954">
        <f t="shared" si="403"/>
        <v>0</v>
      </c>
    </row>
    <row r="1955" spans="2:27">
      <c r="B1955" s="3">
        <v>44684</v>
      </c>
      <c r="C1955" t="str">
        <f>IF(AND(B1955&gt;='Calculation Sheet Crop 1'!$K$6,B1955&lt;='Calculation Sheet Crop 1'!$L$6),"Initial Stage",IF(AND(B1955+1&gt;'Calculation Sheet Crop 1'!$K$7,B1955&lt;='Calculation Sheet Crop 1'!$L$7),"Crop Development Phase",IF(AND(B1955+1&gt;'Calculation Sheet Crop 1'!$K$8,B1955&lt;'Calculation Sheet Crop 1'!$L$8+1),"Mid Season",IF(AND(B1955+1&gt;'Calculation Sheet Crop 1'!$K$9,B1955-1&lt;'Calculation Sheet Crop 1'!$L$9),"Late Season Stage",""))))</f>
        <v/>
      </c>
      <c r="D1955">
        <f>IF(MONTH(B1955)=1,'General Calculation'!$E$22,IF(MONTH(B1955)=2,'General Calculation'!$F$22,IF(MONTH(B1955)=3,'General Calculation'!$G$22,IF(MONTH(B1955)=4,'General Calculation'!$H$22,IF(MONTH(B1955)=5,'General Calculation'!$I$22,IF(MONTH(B1955)=6,'General Calculation'!$J$22,IF(MONTH(B1955)=7,'General Calculation'!$K$22,IF(MONTH(B1955)=8,'General Calculation'!$L$22,IF(MONTH(B1955)=9,'General Calculation'!$M$22,IF(MONTH(B1955)=10,'General Calculation'!$N$22,IF(MONTH(B1955)=11,'General Calculation'!$O$22,IF(MONTH(B1955)=12,'General Calculation'!$P$22,""))))))))))))</f>
        <v>5.4600000000000009</v>
      </c>
      <c r="E1955" t="str">
        <f>IF(C1955="Initial Stage",'Calculation Sheet Crop 1'!$M$6,IF(C1955="Crop Development Phase",'Calculation Sheet Crop 1'!$M$7,IF(C1955="Mid Season",'Calculation Sheet Crop 1'!$M$8,IF(C1955="Late Season Stage",'Calculation Sheet Crop 1'!$M$9,""))))</f>
        <v/>
      </c>
      <c r="F1955">
        <f t="shared" si="391"/>
        <v>0</v>
      </c>
      <c r="P1955">
        <f t="shared" si="392"/>
        <v>0</v>
      </c>
      <c r="Q1955">
        <f t="shared" si="393"/>
        <v>0</v>
      </c>
      <c r="R1955">
        <f t="shared" si="394"/>
        <v>0</v>
      </c>
      <c r="S1955">
        <f t="shared" si="395"/>
        <v>0</v>
      </c>
      <c r="T1955">
        <f t="shared" si="396"/>
        <v>0</v>
      </c>
      <c r="U1955">
        <f t="shared" si="397"/>
        <v>0</v>
      </c>
      <c r="V1955">
        <f t="shared" si="398"/>
        <v>0</v>
      </c>
      <c r="W1955">
        <f t="shared" si="399"/>
        <v>0</v>
      </c>
      <c r="X1955">
        <f t="shared" si="400"/>
        <v>0</v>
      </c>
      <c r="Y1955">
        <f t="shared" si="401"/>
        <v>0</v>
      </c>
      <c r="Z1955">
        <f t="shared" si="402"/>
        <v>0</v>
      </c>
      <c r="AA1955">
        <f t="shared" si="403"/>
        <v>0</v>
      </c>
    </row>
    <row r="1956" spans="2:27">
      <c r="B1956" s="3">
        <v>44685</v>
      </c>
      <c r="C1956" t="str">
        <f>IF(AND(B1956&gt;='Calculation Sheet Crop 1'!$K$6,B1956&lt;='Calculation Sheet Crop 1'!$L$6),"Initial Stage",IF(AND(B1956+1&gt;'Calculation Sheet Crop 1'!$K$7,B1956&lt;='Calculation Sheet Crop 1'!$L$7),"Crop Development Phase",IF(AND(B1956+1&gt;'Calculation Sheet Crop 1'!$K$8,B1956&lt;'Calculation Sheet Crop 1'!$L$8+1),"Mid Season",IF(AND(B1956+1&gt;'Calculation Sheet Crop 1'!$K$9,B1956-1&lt;'Calculation Sheet Crop 1'!$L$9),"Late Season Stage",""))))</f>
        <v/>
      </c>
      <c r="D1956">
        <f>IF(MONTH(B1956)=1,'General Calculation'!$E$22,IF(MONTH(B1956)=2,'General Calculation'!$F$22,IF(MONTH(B1956)=3,'General Calculation'!$G$22,IF(MONTH(B1956)=4,'General Calculation'!$H$22,IF(MONTH(B1956)=5,'General Calculation'!$I$22,IF(MONTH(B1956)=6,'General Calculation'!$J$22,IF(MONTH(B1956)=7,'General Calculation'!$K$22,IF(MONTH(B1956)=8,'General Calculation'!$L$22,IF(MONTH(B1956)=9,'General Calculation'!$M$22,IF(MONTH(B1956)=10,'General Calculation'!$N$22,IF(MONTH(B1956)=11,'General Calculation'!$O$22,IF(MONTH(B1956)=12,'General Calculation'!$P$22,""))))))))))))</f>
        <v>5.4600000000000009</v>
      </c>
      <c r="E1956" t="str">
        <f>IF(C1956="Initial Stage",'Calculation Sheet Crop 1'!$M$6,IF(C1956="Crop Development Phase",'Calculation Sheet Crop 1'!$M$7,IF(C1956="Mid Season",'Calculation Sheet Crop 1'!$M$8,IF(C1956="Late Season Stage",'Calculation Sheet Crop 1'!$M$9,""))))</f>
        <v/>
      </c>
      <c r="F1956">
        <f t="shared" si="391"/>
        <v>0</v>
      </c>
      <c r="P1956">
        <f t="shared" si="392"/>
        <v>0</v>
      </c>
      <c r="Q1956">
        <f t="shared" si="393"/>
        <v>0</v>
      </c>
      <c r="R1956">
        <f t="shared" si="394"/>
        <v>0</v>
      </c>
      <c r="S1956">
        <f t="shared" si="395"/>
        <v>0</v>
      </c>
      <c r="T1956">
        <f t="shared" si="396"/>
        <v>0</v>
      </c>
      <c r="U1956">
        <f t="shared" si="397"/>
        <v>0</v>
      </c>
      <c r="V1956">
        <f t="shared" si="398"/>
        <v>0</v>
      </c>
      <c r="W1956">
        <f t="shared" si="399"/>
        <v>0</v>
      </c>
      <c r="X1956">
        <f t="shared" si="400"/>
        <v>0</v>
      </c>
      <c r="Y1956">
        <f t="shared" si="401"/>
        <v>0</v>
      </c>
      <c r="Z1956">
        <f t="shared" si="402"/>
        <v>0</v>
      </c>
      <c r="AA1956">
        <f t="shared" si="403"/>
        <v>0</v>
      </c>
    </row>
    <row r="1957" spans="2:27">
      <c r="B1957" s="3">
        <v>44686</v>
      </c>
      <c r="C1957" t="str">
        <f>IF(AND(B1957&gt;='Calculation Sheet Crop 1'!$K$6,B1957&lt;='Calculation Sheet Crop 1'!$L$6),"Initial Stage",IF(AND(B1957+1&gt;'Calculation Sheet Crop 1'!$K$7,B1957&lt;='Calculation Sheet Crop 1'!$L$7),"Crop Development Phase",IF(AND(B1957+1&gt;'Calculation Sheet Crop 1'!$K$8,B1957&lt;'Calculation Sheet Crop 1'!$L$8+1),"Mid Season",IF(AND(B1957+1&gt;'Calculation Sheet Crop 1'!$K$9,B1957-1&lt;'Calculation Sheet Crop 1'!$L$9),"Late Season Stage",""))))</f>
        <v/>
      </c>
      <c r="D1957">
        <f>IF(MONTH(B1957)=1,'General Calculation'!$E$22,IF(MONTH(B1957)=2,'General Calculation'!$F$22,IF(MONTH(B1957)=3,'General Calculation'!$G$22,IF(MONTH(B1957)=4,'General Calculation'!$H$22,IF(MONTH(B1957)=5,'General Calculation'!$I$22,IF(MONTH(B1957)=6,'General Calculation'!$J$22,IF(MONTH(B1957)=7,'General Calculation'!$K$22,IF(MONTH(B1957)=8,'General Calculation'!$L$22,IF(MONTH(B1957)=9,'General Calculation'!$M$22,IF(MONTH(B1957)=10,'General Calculation'!$N$22,IF(MONTH(B1957)=11,'General Calculation'!$O$22,IF(MONTH(B1957)=12,'General Calculation'!$P$22,""))))))))))))</f>
        <v>5.4600000000000009</v>
      </c>
      <c r="E1957" t="str">
        <f>IF(C1957="Initial Stage",'Calculation Sheet Crop 1'!$M$6,IF(C1957="Crop Development Phase",'Calculation Sheet Crop 1'!$M$7,IF(C1957="Mid Season",'Calculation Sheet Crop 1'!$M$8,IF(C1957="Late Season Stage",'Calculation Sheet Crop 1'!$M$9,""))))</f>
        <v/>
      </c>
      <c r="F1957">
        <f t="shared" si="391"/>
        <v>0</v>
      </c>
      <c r="P1957">
        <f t="shared" si="392"/>
        <v>0</v>
      </c>
      <c r="Q1957">
        <f t="shared" si="393"/>
        <v>0</v>
      </c>
      <c r="R1957">
        <f t="shared" si="394"/>
        <v>0</v>
      </c>
      <c r="S1957">
        <f t="shared" si="395"/>
        <v>0</v>
      </c>
      <c r="T1957">
        <f t="shared" si="396"/>
        <v>0</v>
      </c>
      <c r="U1957">
        <f t="shared" si="397"/>
        <v>0</v>
      </c>
      <c r="V1957">
        <f t="shared" si="398"/>
        <v>0</v>
      </c>
      <c r="W1957">
        <f t="shared" si="399"/>
        <v>0</v>
      </c>
      <c r="X1957">
        <f t="shared" si="400"/>
        <v>0</v>
      </c>
      <c r="Y1957">
        <f t="shared" si="401"/>
        <v>0</v>
      </c>
      <c r="Z1957">
        <f t="shared" si="402"/>
        <v>0</v>
      </c>
      <c r="AA1957">
        <f t="shared" si="403"/>
        <v>0</v>
      </c>
    </row>
    <row r="1958" spans="2:27">
      <c r="B1958" s="3">
        <v>44687</v>
      </c>
      <c r="C1958" t="str">
        <f>IF(AND(B1958&gt;='Calculation Sheet Crop 1'!$K$6,B1958&lt;='Calculation Sheet Crop 1'!$L$6),"Initial Stage",IF(AND(B1958+1&gt;'Calculation Sheet Crop 1'!$K$7,B1958&lt;='Calculation Sheet Crop 1'!$L$7),"Crop Development Phase",IF(AND(B1958+1&gt;'Calculation Sheet Crop 1'!$K$8,B1958&lt;'Calculation Sheet Crop 1'!$L$8+1),"Mid Season",IF(AND(B1958+1&gt;'Calculation Sheet Crop 1'!$K$9,B1958-1&lt;'Calculation Sheet Crop 1'!$L$9),"Late Season Stage",""))))</f>
        <v/>
      </c>
      <c r="D1958">
        <f>IF(MONTH(B1958)=1,'General Calculation'!$E$22,IF(MONTH(B1958)=2,'General Calculation'!$F$22,IF(MONTH(B1958)=3,'General Calculation'!$G$22,IF(MONTH(B1958)=4,'General Calculation'!$H$22,IF(MONTH(B1958)=5,'General Calculation'!$I$22,IF(MONTH(B1958)=6,'General Calculation'!$J$22,IF(MONTH(B1958)=7,'General Calculation'!$K$22,IF(MONTH(B1958)=8,'General Calculation'!$L$22,IF(MONTH(B1958)=9,'General Calculation'!$M$22,IF(MONTH(B1958)=10,'General Calculation'!$N$22,IF(MONTH(B1958)=11,'General Calculation'!$O$22,IF(MONTH(B1958)=12,'General Calculation'!$P$22,""))))))))))))</f>
        <v>5.4600000000000009</v>
      </c>
      <c r="E1958" t="str">
        <f>IF(C1958="Initial Stage",'Calculation Sheet Crop 1'!$M$6,IF(C1958="Crop Development Phase",'Calculation Sheet Crop 1'!$M$7,IF(C1958="Mid Season",'Calculation Sheet Crop 1'!$M$8,IF(C1958="Late Season Stage",'Calculation Sheet Crop 1'!$M$9,""))))</f>
        <v/>
      </c>
      <c r="F1958">
        <f t="shared" si="391"/>
        <v>0</v>
      </c>
      <c r="P1958">
        <f t="shared" si="392"/>
        <v>0</v>
      </c>
      <c r="Q1958">
        <f t="shared" si="393"/>
        <v>0</v>
      </c>
      <c r="R1958">
        <f t="shared" si="394"/>
        <v>0</v>
      </c>
      <c r="S1958">
        <f t="shared" si="395"/>
        <v>0</v>
      </c>
      <c r="T1958">
        <f t="shared" si="396"/>
        <v>0</v>
      </c>
      <c r="U1958">
        <f t="shared" si="397"/>
        <v>0</v>
      </c>
      <c r="V1958">
        <f t="shared" si="398"/>
        <v>0</v>
      </c>
      <c r="W1958">
        <f t="shared" si="399"/>
        <v>0</v>
      </c>
      <c r="X1958">
        <f t="shared" si="400"/>
        <v>0</v>
      </c>
      <c r="Y1958">
        <f t="shared" si="401"/>
        <v>0</v>
      </c>
      <c r="Z1958">
        <f t="shared" si="402"/>
        <v>0</v>
      </c>
      <c r="AA1958">
        <f t="shared" si="403"/>
        <v>0</v>
      </c>
    </row>
    <row r="1959" spans="2:27">
      <c r="B1959" s="3">
        <v>44688</v>
      </c>
      <c r="C1959" t="str">
        <f>IF(AND(B1959&gt;='Calculation Sheet Crop 1'!$K$6,B1959&lt;='Calculation Sheet Crop 1'!$L$6),"Initial Stage",IF(AND(B1959+1&gt;'Calculation Sheet Crop 1'!$K$7,B1959&lt;='Calculation Sheet Crop 1'!$L$7),"Crop Development Phase",IF(AND(B1959+1&gt;'Calculation Sheet Crop 1'!$K$8,B1959&lt;'Calculation Sheet Crop 1'!$L$8+1),"Mid Season",IF(AND(B1959+1&gt;'Calculation Sheet Crop 1'!$K$9,B1959-1&lt;'Calculation Sheet Crop 1'!$L$9),"Late Season Stage",""))))</f>
        <v/>
      </c>
      <c r="D1959">
        <f>IF(MONTH(B1959)=1,'General Calculation'!$E$22,IF(MONTH(B1959)=2,'General Calculation'!$F$22,IF(MONTH(B1959)=3,'General Calculation'!$G$22,IF(MONTH(B1959)=4,'General Calculation'!$H$22,IF(MONTH(B1959)=5,'General Calculation'!$I$22,IF(MONTH(B1959)=6,'General Calculation'!$J$22,IF(MONTH(B1959)=7,'General Calculation'!$K$22,IF(MONTH(B1959)=8,'General Calculation'!$L$22,IF(MONTH(B1959)=9,'General Calculation'!$M$22,IF(MONTH(B1959)=10,'General Calculation'!$N$22,IF(MONTH(B1959)=11,'General Calculation'!$O$22,IF(MONTH(B1959)=12,'General Calculation'!$P$22,""))))))))))))</f>
        <v>5.4600000000000009</v>
      </c>
      <c r="E1959" t="str">
        <f>IF(C1959="Initial Stage",'Calculation Sheet Crop 1'!$M$6,IF(C1959="Crop Development Phase",'Calculation Sheet Crop 1'!$M$7,IF(C1959="Mid Season",'Calculation Sheet Crop 1'!$M$8,IF(C1959="Late Season Stage",'Calculation Sheet Crop 1'!$M$9,""))))</f>
        <v/>
      </c>
      <c r="F1959">
        <f t="shared" si="391"/>
        <v>0</v>
      </c>
      <c r="P1959">
        <f t="shared" si="392"/>
        <v>0</v>
      </c>
      <c r="Q1959">
        <f t="shared" si="393"/>
        <v>0</v>
      </c>
      <c r="R1959">
        <f t="shared" si="394"/>
        <v>0</v>
      </c>
      <c r="S1959">
        <f t="shared" si="395"/>
        <v>0</v>
      </c>
      <c r="T1959">
        <f t="shared" si="396"/>
        <v>0</v>
      </c>
      <c r="U1959">
        <f t="shared" si="397"/>
        <v>0</v>
      </c>
      <c r="V1959">
        <f t="shared" si="398"/>
        <v>0</v>
      </c>
      <c r="W1959">
        <f t="shared" si="399"/>
        <v>0</v>
      </c>
      <c r="X1959">
        <f t="shared" si="400"/>
        <v>0</v>
      </c>
      <c r="Y1959">
        <f t="shared" si="401"/>
        <v>0</v>
      </c>
      <c r="Z1959">
        <f t="shared" si="402"/>
        <v>0</v>
      </c>
      <c r="AA1959">
        <f t="shared" si="403"/>
        <v>0</v>
      </c>
    </row>
    <row r="1960" spans="2:27">
      <c r="B1960" s="3">
        <v>44689</v>
      </c>
      <c r="C1960" t="str">
        <f>IF(AND(B1960&gt;='Calculation Sheet Crop 1'!$K$6,B1960&lt;='Calculation Sheet Crop 1'!$L$6),"Initial Stage",IF(AND(B1960+1&gt;'Calculation Sheet Crop 1'!$K$7,B1960&lt;='Calculation Sheet Crop 1'!$L$7),"Crop Development Phase",IF(AND(B1960+1&gt;'Calculation Sheet Crop 1'!$K$8,B1960&lt;'Calculation Sheet Crop 1'!$L$8+1),"Mid Season",IF(AND(B1960+1&gt;'Calculation Sheet Crop 1'!$K$9,B1960-1&lt;'Calculation Sheet Crop 1'!$L$9),"Late Season Stage",""))))</f>
        <v/>
      </c>
      <c r="D1960">
        <f>IF(MONTH(B1960)=1,'General Calculation'!$E$22,IF(MONTH(B1960)=2,'General Calculation'!$F$22,IF(MONTH(B1960)=3,'General Calculation'!$G$22,IF(MONTH(B1960)=4,'General Calculation'!$H$22,IF(MONTH(B1960)=5,'General Calculation'!$I$22,IF(MONTH(B1960)=6,'General Calculation'!$J$22,IF(MONTH(B1960)=7,'General Calculation'!$K$22,IF(MONTH(B1960)=8,'General Calculation'!$L$22,IF(MONTH(B1960)=9,'General Calculation'!$M$22,IF(MONTH(B1960)=10,'General Calculation'!$N$22,IF(MONTH(B1960)=11,'General Calculation'!$O$22,IF(MONTH(B1960)=12,'General Calculation'!$P$22,""))))))))))))</f>
        <v>5.4600000000000009</v>
      </c>
      <c r="E1960" t="str">
        <f>IF(C1960="Initial Stage",'Calculation Sheet Crop 1'!$M$6,IF(C1960="Crop Development Phase",'Calculation Sheet Crop 1'!$M$7,IF(C1960="Mid Season",'Calculation Sheet Crop 1'!$M$8,IF(C1960="Late Season Stage",'Calculation Sheet Crop 1'!$M$9,""))))</f>
        <v/>
      </c>
      <c r="F1960">
        <f t="shared" si="391"/>
        <v>0</v>
      </c>
      <c r="P1960">
        <f t="shared" si="392"/>
        <v>0</v>
      </c>
      <c r="Q1960">
        <f t="shared" si="393"/>
        <v>0</v>
      </c>
      <c r="R1960">
        <f t="shared" si="394"/>
        <v>0</v>
      </c>
      <c r="S1960">
        <f t="shared" si="395"/>
        <v>0</v>
      </c>
      <c r="T1960">
        <f t="shared" si="396"/>
        <v>0</v>
      </c>
      <c r="U1960">
        <f t="shared" si="397"/>
        <v>0</v>
      </c>
      <c r="V1960">
        <f t="shared" si="398"/>
        <v>0</v>
      </c>
      <c r="W1960">
        <f t="shared" si="399"/>
        <v>0</v>
      </c>
      <c r="X1960">
        <f t="shared" si="400"/>
        <v>0</v>
      </c>
      <c r="Y1960">
        <f t="shared" si="401"/>
        <v>0</v>
      </c>
      <c r="Z1960">
        <f t="shared" si="402"/>
        <v>0</v>
      </c>
      <c r="AA1960">
        <f t="shared" si="403"/>
        <v>0</v>
      </c>
    </row>
    <row r="1961" spans="2:27">
      <c r="B1961" s="3">
        <v>44690</v>
      </c>
      <c r="C1961" t="str">
        <f>IF(AND(B1961&gt;='Calculation Sheet Crop 1'!$K$6,B1961&lt;='Calculation Sheet Crop 1'!$L$6),"Initial Stage",IF(AND(B1961+1&gt;'Calculation Sheet Crop 1'!$K$7,B1961&lt;='Calculation Sheet Crop 1'!$L$7),"Crop Development Phase",IF(AND(B1961+1&gt;'Calculation Sheet Crop 1'!$K$8,B1961&lt;'Calculation Sheet Crop 1'!$L$8+1),"Mid Season",IF(AND(B1961+1&gt;'Calculation Sheet Crop 1'!$K$9,B1961-1&lt;'Calculation Sheet Crop 1'!$L$9),"Late Season Stage",""))))</f>
        <v/>
      </c>
      <c r="D1961">
        <f>IF(MONTH(B1961)=1,'General Calculation'!$E$22,IF(MONTH(B1961)=2,'General Calculation'!$F$22,IF(MONTH(B1961)=3,'General Calculation'!$G$22,IF(MONTH(B1961)=4,'General Calculation'!$H$22,IF(MONTH(B1961)=5,'General Calculation'!$I$22,IF(MONTH(B1961)=6,'General Calculation'!$J$22,IF(MONTH(B1961)=7,'General Calculation'!$K$22,IF(MONTH(B1961)=8,'General Calculation'!$L$22,IF(MONTH(B1961)=9,'General Calculation'!$M$22,IF(MONTH(B1961)=10,'General Calculation'!$N$22,IF(MONTH(B1961)=11,'General Calculation'!$O$22,IF(MONTH(B1961)=12,'General Calculation'!$P$22,""))))))))))))</f>
        <v>5.4600000000000009</v>
      </c>
      <c r="E1961" t="str">
        <f>IF(C1961="Initial Stage",'Calculation Sheet Crop 1'!$M$6,IF(C1961="Crop Development Phase",'Calculation Sheet Crop 1'!$M$7,IF(C1961="Mid Season",'Calculation Sheet Crop 1'!$M$8,IF(C1961="Late Season Stage",'Calculation Sheet Crop 1'!$M$9,""))))</f>
        <v/>
      </c>
      <c r="F1961">
        <f t="shared" si="391"/>
        <v>0</v>
      </c>
      <c r="P1961">
        <f t="shared" si="392"/>
        <v>0</v>
      </c>
      <c r="Q1961">
        <f t="shared" si="393"/>
        <v>0</v>
      </c>
      <c r="R1961">
        <f t="shared" si="394"/>
        <v>0</v>
      </c>
      <c r="S1961">
        <f t="shared" si="395"/>
        <v>0</v>
      </c>
      <c r="T1961">
        <f t="shared" si="396"/>
        <v>0</v>
      </c>
      <c r="U1961">
        <f t="shared" si="397"/>
        <v>0</v>
      </c>
      <c r="V1961">
        <f t="shared" si="398"/>
        <v>0</v>
      </c>
      <c r="W1961">
        <f t="shared" si="399"/>
        <v>0</v>
      </c>
      <c r="X1961">
        <f t="shared" si="400"/>
        <v>0</v>
      </c>
      <c r="Y1961">
        <f t="shared" si="401"/>
        <v>0</v>
      </c>
      <c r="Z1961">
        <f t="shared" si="402"/>
        <v>0</v>
      </c>
      <c r="AA1961">
        <f t="shared" si="403"/>
        <v>0</v>
      </c>
    </row>
    <row r="1962" spans="2:27">
      <c r="B1962" s="3">
        <v>44691</v>
      </c>
      <c r="C1962" t="str">
        <f>IF(AND(B1962&gt;='Calculation Sheet Crop 1'!$K$6,B1962&lt;='Calculation Sheet Crop 1'!$L$6),"Initial Stage",IF(AND(B1962+1&gt;'Calculation Sheet Crop 1'!$K$7,B1962&lt;='Calculation Sheet Crop 1'!$L$7),"Crop Development Phase",IF(AND(B1962+1&gt;'Calculation Sheet Crop 1'!$K$8,B1962&lt;'Calculation Sheet Crop 1'!$L$8+1),"Mid Season",IF(AND(B1962+1&gt;'Calculation Sheet Crop 1'!$K$9,B1962-1&lt;'Calculation Sheet Crop 1'!$L$9),"Late Season Stage",""))))</f>
        <v/>
      </c>
      <c r="D1962">
        <f>IF(MONTH(B1962)=1,'General Calculation'!$E$22,IF(MONTH(B1962)=2,'General Calculation'!$F$22,IF(MONTH(B1962)=3,'General Calculation'!$G$22,IF(MONTH(B1962)=4,'General Calculation'!$H$22,IF(MONTH(B1962)=5,'General Calculation'!$I$22,IF(MONTH(B1962)=6,'General Calculation'!$J$22,IF(MONTH(B1962)=7,'General Calculation'!$K$22,IF(MONTH(B1962)=8,'General Calculation'!$L$22,IF(MONTH(B1962)=9,'General Calculation'!$M$22,IF(MONTH(B1962)=10,'General Calculation'!$N$22,IF(MONTH(B1962)=11,'General Calculation'!$O$22,IF(MONTH(B1962)=12,'General Calculation'!$P$22,""))))))))))))</f>
        <v>5.4600000000000009</v>
      </c>
      <c r="E1962" t="str">
        <f>IF(C1962="Initial Stage",'Calculation Sheet Crop 1'!$M$6,IF(C1962="Crop Development Phase",'Calculation Sheet Crop 1'!$M$7,IF(C1962="Mid Season",'Calculation Sheet Crop 1'!$M$8,IF(C1962="Late Season Stage",'Calculation Sheet Crop 1'!$M$9,""))))</f>
        <v/>
      </c>
      <c r="F1962">
        <f t="shared" si="391"/>
        <v>0</v>
      </c>
      <c r="P1962">
        <f t="shared" si="392"/>
        <v>0</v>
      </c>
      <c r="Q1962">
        <f t="shared" si="393"/>
        <v>0</v>
      </c>
      <c r="R1962">
        <f t="shared" si="394"/>
        <v>0</v>
      </c>
      <c r="S1962">
        <f t="shared" si="395"/>
        <v>0</v>
      </c>
      <c r="T1962">
        <f t="shared" si="396"/>
        <v>0</v>
      </c>
      <c r="U1962">
        <f t="shared" si="397"/>
        <v>0</v>
      </c>
      <c r="V1962">
        <f t="shared" si="398"/>
        <v>0</v>
      </c>
      <c r="W1962">
        <f t="shared" si="399"/>
        <v>0</v>
      </c>
      <c r="X1962">
        <f t="shared" si="400"/>
        <v>0</v>
      </c>
      <c r="Y1962">
        <f t="shared" si="401"/>
        <v>0</v>
      </c>
      <c r="Z1962">
        <f t="shared" si="402"/>
        <v>0</v>
      </c>
      <c r="AA1962">
        <f t="shared" si="403"/>
        <v>0</v>
      </c>
    </row>
    <row r="1963" spans="2:27">
      <c r="B1963" s="3">
        <v>44692</v>
      </c>
      <c r="C1963" t="str">
        <f>IF(AND(B1963&gt;='Calculation Sheet Crop 1'!$K$6,B1963&lt;='Calculation Sheet Crop 1'!$L$6),"Initial Stage",IF(AND(B1963+1&gt;'Calculation Sheet Crop 1'!$K$7,B1963&lt;='Calculation Sheet Crop 1'!$L$7),"Crop Development Phase",IF(AND(B1963+1&gt;'Calculation Sheet Crop 1'!$K$8,B1963&lt;'Calculation Sheet Crop 1'!$L$8+1),"Mid Season",IF(AND(B1963+1&gt;'Calculation Sheet Crop 1'!$K$9,B1963-1&lt;'Calculation Sheet Crop 1'!$L$9),"Late Season Stage",""))))</f>
        <v/>
      </c>
      <c r="D1963">
        <f>IF(MONTH(B1963)=1,'General Calculation'!$E$22,IF(MONTH(B1963)=2,'General Calculation'!$F$22,IF(MONTH(B1963)=3,'General Calculation'!$G$22,IF(MONTH(B1963)=4,'General Calculation'!$H$22,IF(MONTH(B1963)=5,'General Calculation'!$I$22,IF(MONTH(B1963)=6,'General Calculation'!$J$22,IF(MONTH(B1963)=7,'General Calculation'!$K$22,IF(MONTH(B1963)=8,'General Calculation'!$L$22,IF(MONTH(B1963)=9,'General Calculation'!$M$22,IF(MONTH(B1963)=10,'General Calculation'!$N$22,IF(MONTH(B1963)=11,'General Calculation'!$O$22,IF(MONTH(B1963)=12,'General Calculation'!$P$22,""))))))))))))</f>
        <v>5.4600000000000009</v>
      </c>
      <c r="E1963" t="str">
        <f>IF(C1963="Initial Stage",'Calculation Sheet Crop 1'!$M$6,IF(C1963="Crop Development Phase",'Calculation Sheet Crop 1'!$M$7,IF(C1963="Mid Season",'Calculation Sheet Crop 1'!$M$8,IF(C1963="Late Season Stage",'Calculation Sheet Crop 1'!$M$9,""))))</f>
        <v/>
      </c>
      <c r="F1963">
        <f t="shared" si="391"/>
        <v>0</v>
      </c>
      <c r="P1963">
        <f t="shared" si="392"/>
        <v>0</v>
      </c>
      <c r="Q1963">
        <f t="shared" si="393"/>
        <v>0</v>
      </c>
      <c r="R1963">
        <f t="shared" si="394"/>
        <v>0</v>
      </c>
      <c r="S1963">
        <f t="shared" si="395"/>
        <v>0</v>
      </c>
      <c r="T1963">
        <f t="shared" si="396"/>
        <v>0</v>
      </c>
      <c r="U1963">
        <f t="shared" si="397"/>
        <v>0</v>
      </c>
      <c r="V1963">
        <f t="shared" si="398"/>
        <v>0</v>
      </c>
      <c r="W1963">
        <f t="shared" si="399"/>
        <v>0</v>
      </c>
      <c r="X1963">
        <f t="shared" si="400"/>
        <v>0</v>
      </c>
      <c r="Y1963">
        <f t="shared" si="401"/>
        <v>0</v>
      </c>
      <c r="Z1963">
        <f t="shared" si="402"/>
        <v>0</v>
      </c>
      <c r="AA1963">
        <f t="shared" si="403"/>
        <v>0</v>
      </c>
    </row>
    <row r="1964" spans="2:27">
      <c r="B1964" s="3">
        <v>44693</v>
      </c>
      <c r="C1964" t="str">
        <f>IF(AND(B1964&gt;='Calculation Sheet Crop 1'!$K$6,B1964&lt;='Calculation Sheet Crop 1'!$L$6),"Initial Stage",IF(AND(B1964+1&gt;'Calculation Sheet Crop 1'!$K$7,B1964&lt;='Calculation Sheet Crop 1'!$L$7),"Crop Development Phase",IF(AND(B1964+1&gt;'Calculation Sheet Crop 1'!$K$8,B1964&lt;'Calculation Sheet Crop 1'!$L$8+1),"Mid Season",IF(AND(B1964+1&gt;'Calculation Sheet Crop 1'!$K$9,B1964-1&lt;'Calculation Sheet Crop 1'!$L$9),"Late Season Stage",""))))</f>
        <v/>
      </c>
      <c r="D1964">
        <f>IF(MONTH(B1964)=1,'General Calculation'!$E$22,IF(MONTH(B1964)=2,'General Calculation'!$F$22,IF(MONTH(B1964)=3,'General Calculation'!$G$22,IF(MONTH(B1964)=4,'General Calculation'!$H$22,IF(MONTH(B1964)=5,'General Calculation'!$I$22,IF(MONTH(B1964)=6,'General Calculation'!$J$22,IF(MONTH(B1964)=7,'General Calculation'!$K$22,IF(MONTH(B1964)=8,'General Calculation'!$L$22,IF(MONTH(B1964)=9,'General Calculation'!$M$22,IF(MONTH(B1964)=10,'General Calculation'!$N$22,IF(MONTH(B1964)=11,'General Calculation'!$O$22,IF(MONTH(B1964)=12,'General Calculation'!$P$22,""))))))))))))</f>
        <v>5.4600000000000009</v>
      </c>
      <c r="E1964" t="str">
        <f>IF(C1964="Initial Stage",'Calculation Sheet Crop 1'!$M$6,IF(C1964="Crop Development Phase",'Calculation Sheet Crop 1'!$M$7,IF(C1964="Mid Season",'Calculation Sheet Crop 1'!$M$8,IF(C1964="Late Season Stage",'Calculation Sheet Crop 1'!$M$9,""))))</f>
        <v/>
      </c>
      <c r="F1964">
        <f t="shared" si="391"/>
        <v>0</v>
      </c>
      <c r="P1964">
        <f t="shared" si="392"/>
        <v>0</v>
      </c>
      <c r="Q1964">
        <f t="shared" si="393"/>
        <v>0</v>
      </c>
      <c r="R1964">
        <f t="shared" si="394"/>
        <v>0</v>
      </c>
      <c r="S1964">
        <f t="shared" si="395"/>
        <v>0</v>
      </c>
      <c r="T1964">
        <f t="shared" si="396"/>
        <v>0</v>
      </c>
      <c r="U1964">
        <f t="shared" si="397"/>
        <v>0</v>
      </c>
      <c r="V1964">
        <f t="shared" si="398"/>
        <v>0</v>
      </c>
      <c r="W1964">
        <f t="shared" si="399"/>
        <v>0</v>
      </c>
      <c r="X1964">
        <f t="shared" si="400"/>
        <v>0</v>
      </c>
      <c r="Y1964">
        <f t="shared" si="401"/>
        <v>0</v>
      </c>
      <c r="Z1964">
        <f t="shared" si="402"/>
        <v>0</v>
      </c>
      <c r="AA1964">
        <f t="shared" si="403"/>
        <v>0</v>
      </c>
    </row>
    <row r="1965" spans="2:27">
      <c r="B1965" s="3">
        <v>44694</v>
      </c>
      <c r="C1965" t="str">
        <f>IF(AND(B1965&gt;='Calculation Sheet Crop 1'!$K$6,B1965&lt;='Calculation Sheet Crop 1'!$L$6),"Initial Stage",IF(AND(B1965+1&gt;'Calculation Sheet Crop 1'!$K$7,B1965&lt;='Calculation Sheet Crop 1'!$L$7),"Crop Development Phase",IF(AND(B1965+1&gt;'Calculation Sheet Crop 1'!$K$8,B1965&lt;'Calculation Sheet Crop 1'!$L$8+1),"Mid Season",IF(AND(B1965+1&gt;'Calculation Sheet Crop 1'!$K$9,B1965-1&lt;'Calculation Sheet Crop 1'!$L$9),"Late Season Stage",""))))</f>
        <v/>
      </c>
      <c r="D1965">
        <f>IF(MONTH(B1965)=1,'General Calculation'!$E$22,IF(MONTH(B1965)=2,'General Calculation'!$F$22,IF(MONTH(B1965)=3,'General Calculation'!$G$22,IF(MONTH(B1965)=4,'General Calculation'!$H$22,IF(MONTH(B1965)=5,'General Calculation'!$I$22,IF(MONTH(B1965)=6,'General Calculation'!$J$22,IF(MONTH(B1965)=7,'General Calculation'!$K$22,IF(MONTH(B1965)=8,'General Calculation'!$L$22,IF(MONTH(B1965)=9,'General Calculation'!$M$22,IF(MONTH(B1965)=10,'General Calculation'!$N$22,IF(MONTH(B1965)=11,'General Calculation'!$O$22,IF(MONTH(B1965)=12,'General Calculation'!$P$22,""))))))))))))</f>
        <v>5.4600000000000009</v>
      </c>
      <c r="E1965" t="str">
        <f>IF(C1965="Initial Stage",'Calculation Sheet Crop 1'!$M$6,IF(C1965="Crop Development Phase",'Calculation Sheet Crop 1'!$M$7,IF(C1965="Mid Season",'Calculation Sheet Crop 1'!$M$8,IF(C1965="Late Season Stage",'Calculation Sheet Crop 1'!$M$9,""))))</f>
        <v/>
      </c>
      <c r="F1965">
        <f t="shared" si="391"/>
        <v>0</v>
      </c>
      <c r="P1965">
        <f t="shared" si="392"/>
        <v>0</v>
      </c>
      <c r="Q1965">
        <f t="shared" si="393"/>
        <v>0</v>
      </c>
      <c r="R1965">
        <f t="shared" si="394"/>
        <v>0</v>
      </c>
      <c r="S1965">
        <f t="shared" si="395"/>
        <v>0</v>
      </c>
      <c r="T1965">
        <f t="shared" si="396"/>
        <v>0</v>
      </c>
      <c r="U1965">
        <f t="shared" si="397"/>
        <v>0</v>
      </c>
      <c r="V1965">
        <f t="shared" si="398"/>
        <v>0</v>
      </c>
      <c r="W1965">
        <f t="shared" si="399"/>
        <v>0</v>
      </c>
      <c r="X1965">
        <f t="shared" si="400"/>
        <v>0</v>
      </c>
      <c r="Y1965">
        <f t="shared" si="401"/>
        <v>0</v>
      </c>
      <c r="Z1965">
        <f t="shared" si="402"/>
        <v>0</v>
      </c>
      <c r="AA1965">
        <f t="shared" si="403"/>
        <v>0</v>
      </c>
    </row>
    <row r="1966" spans="2:27">
      <c r="B1966" s="3">
        <v>44695</v>
      </c>
      <c r="C1966" t="str">
        <f>IF(AND(B1966&gt;='Calculation Sheet Crop 1'!$K$6,B1966&lt;='Calculation Sheet Crop 1'!$L$6),"Initial Stage",IF(AND(B1966+1&gt;'Calculation Sheet Crop 1'!$K$7,B1966&lt;='Calculation Sheet Crop 1'!$L$7),"Crop Development Phase",IF(AND(B1966+1&gt;'Calculation Sheet Crop 1'!$K$8,B1966&lt;'Calculation Sheet Crop 1'!$L$8+1),"Mid Season",IF(AND(B1966+1&gt;'Calculation Sheet Crop 1'!$K$9,B1966-1&lt;'Calculation Sheet Crop 1'!$L$9),"Late Season Stage",""))))</f>
        <v/>
      </c>
      <c r="D1966">
        <f>IF(MONTH(B1966)=1,'General Calculation'!$E$22,IF(MONTH(B1966)=2,'General Calculation'!$F$22,IF(MONTH(B1966)=3,'General Calculation'!$G$22,IF(MONTH(B1966)=4,'General Calculation'!$H$22,IF(MONTH(B1966)=5,'General Calculation'!$I$22,IF(MONTH(B1966)=6,'General Calculation'!$J$22,IF(MONTH(B1966)=7,'General Calculation'!$K$22,IF(MONTH(B1966)=8,'General Calculation'!$L$22,IF(MONTH(B1966)=9,'General Calculation'!$M$22,IF(MONTH(B1966)=10,'General Calculation'!$N$22,IF(MONTH(B1966)=11,'General Calculation'!$O$22,IF(MONTH(B1966)=12,'General Calculation'!$P$22,""))))))))))))</f>
        <v>5.4600000000000009</v>
      </c>
      <c r="E1966" t="str">
        <f>IF(C1966="Initial Stage",'Calculation Sheet Crop 1'!$M$6,IF(C1966="Crop Development Phase",'Calculation Sheet Crop 1'!$M$7,IF(C1966="Mid Season",'Calculation Sheet Crop 1'!$M$8,IF(C1966="Late Season Stage",'Calculation Sheet Crop 1'!$M$9,""))))</f>
        <v/>
      </c>
      <c r="F1966">
        <f t="shared" si="391"/>
        <v>0</v>
      </c>
      <c r="P1966">
        <f t="shared" si="392"/>
        <v>0</v>
      </c>
      <c r="Q1966">
        <f t="shared" si="393"/>
        <v>0</v>
      </c>
      <c r="R1966">
        <f t="shared" si="394"/>
        <v>0</v>
      </c>
      <c r="S1966">
        <f t="shared" si="395"/>
        <v>0</v>
      </c>
      <c r="T1966">
        <f t="shared" si="396"/>
        <v>0</v>
      </c>
      <c r="U1966">
        <f t="shared" si="397"/>
        <v>0</v>
      </c>
      <c r="V1966">
        <f t="shared" si="398"/>
        <v>0</v>
      </c>
      <c r="W1966">
        <f t="shared" si="399"/>
        <v>0</v>
      </c>
      <c r="X1966">
        <f t="shared" si="400"/>
        <v>0</v>
      </c>
      <c r="Y1966">
        <f t="shared" si="401"/>
        <v>0</v>
      </c>
      <c r="Z1966">
        <f t="shared" si="402"/>
        <v>0</v>
      </c>
      <c r="AA1966">
        <f t="shared" si="403"/>
        <v>0</v>
      </c>
    </row>
    <row r="1967" spans="2:27">
      <c r="B1967" s="3">
        <v>44696</v>
      </c>
      <c r="C1967" t="str">
        <f>IF(AND(B1967&gt;='Calculation Sheet Crop 1'!$K$6,B1967&lt;='Calculation Sheet Crop 1'!$L$6),"Initial Stage",IF(AND(B1967+1&gt;'Calculation Sheet Crop 1'!$K$7,B1967&lt;='Calculation Sheet Crop 1'!$L$7),"Crop Development Phase",IF(AND(B1967+1&gt;'Calculation Sheet Crop 1'!$K$8,B1967&lt;'Calculation Sheet Crop 1'!$L$8+1),"Mid Season",IF(AND(B1967+1&gt;'Calculation Sheet Crop 1'!$K$9,B1967-1&lt;'Calculation Sheet Crop 1'!$L$9),"Late Season Stage",""))))</f>
        <v/>
      </c>
      <c r="D1967">
        <f>IF(MONTH(B1967)=1,'General Calculation'!$E$22,IF(MONTH(B1967)=2,'General Calculation'!$F$22,IF(MONTH(B1967)=3,'General Calculation'!$G$22,IF(MONTH(B1967)=4,'General Calculation'!$H$22,IF(MONTH(B1967)=5,'General Calculation'!$I$22,IF(MONTH(B1967)=6,'General Calculation'!$J$22,IF(MONTH(B1967)=7,'General Calculation'!$K$22,IF(MONTH(B1967)=8,'General Calculation'!$L$22,IF(MONTH(B1967)=9,'General Calculation'!$M$22,IF(MONTH(B1967)=10,'General Calculation'!$N$22,IF(MONTH(B1967)=11,'General Calculation'!$O$22,IF(MONTH(B1967)=12,'General Calculation'!$P$22,""))))))))))))</f>
        <v>5.4600000000000009</v>
      </c>
      <c r="E1967" t="str">
        <f>IF(C1967="Initial Stage",'Calculation Sheet Crop 1'!$M$6,IF(C1967="Crop Development Phase",'Calculation Sheet Crop 1'!$M$7,IF(C1967="Mid Season",'Calculation Sheet Crop 1'!$M$8,IF(C1967="Late Season Stage",'Calculation Sheet Crop 1'!$M$9,""))))</f>
        <v/>
      </c>
      <c r="F1967">
        <f t="shared" si="391"/>
        <v>0</v>
      </c>
      <c r="P1967">
        <f t="shared" si="392"/>
        <v>0</v>
      </c>
      <c r="Q1967">
        <f t="shared" si="393"/>
        <v>0</v>
      </c>
      <c r="R1967">
        <f t="shared" si="394"/>
        <v>0</v>
      </c>
      <c r="S1967">
        <f t="shared" si="395"/>
        <v>0</v>
      </c>
      <c r="T1967">
        <f t="shared" si="396"/>
        <v>0</v>
      </c>
      <c r="U1967">
        <f t="shared" si="397"/>
        <v>0</v>
      </c>
      <c r="V1967">
        <f t="shared" si="398"/>
        <v>0</v>
      </c>
      <c r="W1967">
        <f t="shared" si="399"/>
        <v>0</v>
      </c>
      <c r="X1967">
        <f t="shared" si="400"/>
        <v>0</v>
      </c>
      <c r="Y1967">
        <f t="shared" si="401"/>
        <v>0</v>
      </c>
      <c r="Z1967">
        <f t="shared" si="402"/>
        <v>0</v>
      </c>
      <c r="AA1967">
        <f t="shared" si="403"/>
        <v>0</v>
      </c>
    </row>
    <row r="1968" spans="2:27">
      <c r="B1968" s="3">
        <v>44697</v>
      </c>
      <c r="C1968" t="str">
        <f>IF(AND(B1968&gt;='Calculation Sheet Crop 1'!$K$6,B1968&lt;='Calculation Sheet Crop 1'!$L$6),"Initial Stage",IF(AND(B1968+1&gt;'Calculation Sheet Crop 1'!$K$7,B1968&lt;='Calculation Sheet Crop 1'!$L$7),"Crop Development Phase",IF(AND(B1968+1&gt;'Calculation Sheet Crop 1'!$K$8,B1968&lt;'Calculation Sheet Crop 1'!$L$8+1),"Mid Season",IF(AND(B1968+1&gt;'Calculation Sheet Crop 1'!$K$9,B1968-1&lt;'Calculation Sheet Crop 1'!$L$9),"Late Season Stage",""))))</f>
        <v/>
      </c>
      <c r="D1968">
        <f>IF(MONTH(B1968)=1,'General Calculation'!$E$22,IF(MONTH(B1968)=2,'General Calculation'!$F$22,IF(MONTH(B1968)=3,'General Calculation'!$G$22,IF(MONTH(B1968)=4,'General Calculation'!$H$22,IF(MONTH(B1968)=5,'General Calculation'!$I$22,IF(MONTH(B1968)=6,'General Calculation'!$J$22,IF(MONTH(B1968)=7,'General Calculation'!$K$22,IF(MONTH(B1968)=8,'General Calculation'!$L$22,IF(MONTH(B1968)=9,'General Calculation'!$M$22,IF(MONTH(B1968)=10,'General Calculation'!$N$22,IF(MONTH(B1968)=11,'General Calculation'!$O$22,IF(MONTH(B1968)=12,'General Calculation'!$P$22,""))))))))))))</f>
        <v>5.4600000000000009</v>
      </c>
      <c r="E1968" t="str">
        <f>IF(C1968="Initial Stage",'Calculation Sheet Crop 1'!$M$6,IF(C1968="Crop Development Phase",'Calculation Sheet Crop 1'!$M$7,IF(C1968="Mid Season",'Calculation Sheet Crop 1'!$M$8,IF(C1968="Late Season Stage",'Calculation Sheet Crop 1'!$M$9,""))))</f>
        <v/>
      </c>
      <c r="F1968">
        <f t="shared" si="391"/>
        <v>0</v>
      </c>
      <c r="P1968">
        <f t="shared" si="392"/>
        <v>0</v>
      </c>
      <c r="Q1968">
        <f t="shared" si="393"/>
        <v>0</v>
      </c>
      <c r="R1968">
        <f t="shared" si="394"/>
        <v>0</v>
      </c>
      <c r="S1968">
        <f t="shared" si="395"/>
        <v>0</v>
      </c>
      <c r="T1968">
        <f t="shared" si="396"/>
        <v>0</v>
      </c>
      <c r="U1968">
        <f t="shared" si="397"/>
        <v>0</v>
      </c>
      <c r="V1968">
        <f t="shared" si="398"/>
        <v>0</v>
      </c>
      <c r="W1968">
        <f t="shared" si="399"/>
        <v>0</v>
      </c>
      <c r="X1968">
        <f t="shared" si="400"/>
        <v>0</v>
      </c>
      <c r="Y1968">
        <f t="shared" si="401"/>
        <v>0</v>
      </c>
      <c r="Z1968">
        <f t="shared" si="402"/>
        <v>0</v>
      </c>
      <c r="AA1968">
        <f t="shared" si="403"/>
        <v>0</v>
      </c>
    </row>
    <row r="1969" spans="2:27">
      <c r="B1969" s="3">
        <v>44698</v>
      </c>
      <c r="C1969" t="str">
        <f>IF(AND(B1969&gt;='Calculation Sheet Crop 1'!$K$6,B1969&lt;='Calculation Sheet Crop 1'!$L$6),"Initial Stage",IF(AND(B1969+1&gt;'Calculation Sheet Crop 1'!$K$7,B1969&lt;='Calculation Sheet Crop 1'!$L$7),"Crop Development Phase",IF(AND(B1969+1&gt;'Calculation Sheet Crop 1'!$K$8,B1969&lt;'Calculation Sheet Crop 1'!$L$8+1),"Mid Season",IF(AND(B1969+1&gt;'Calculation Sheet Crop 1'!$K$9,B1969-1&lt;'Calculation Sheet Crop 1'!$L$9),"Late Season Stage",""))))</f>
        <v/>
      </c>
      <c r="D1969">
        <f>IF(MONTH(B1969)=1,'General Calculation'!$E$22,IF(MONTH(B1969)=2,'General Calculation'!$F$22,IF(MONTH(B1969)=3,'General Calculation'!$G$22,IF(MONTH(B1969)=4,'General Calculation'!$H$22,IF(MONTH(B1969)=5,'General Calculation'!$I$22,IF(MONTH(B1969)=6,'General Calculation'!$J$22,IF(MONTH(B1969)=7,'General Calculation'!$K$22,IF(MONTH(B1969)=8,'General Calculation'!$L$22,IF(MONTH(B1969)=9,'General Calculation'!$M$22,IF(MONTH(B1969)=10,'General Calculation'!$N$22,IF(MONTH(B1969)=11,'General Calculation'!$O$22,IF(MONTH(B1969)=12,'General Calculation'!$P$22,""))))))))))))</f>
        <v>5.4600000000000009</v>
      </c>
      <c r="E1969" t="str">
        <f>IF(C1969="Initial Stage",'Calculation Sheet Crop 1'!$M$6,IF(C1969="Crop Development Phase",'Calculation Sheet Crop 1'!$M$7,IF(C1969="Mid Season",'Calculation Sheet Crop 1'!$M$8,IF(C1969="Late Season Stage",'Calculation Sheet Crop 1'!$M$9,""))))</f>
        <v/>
      </c>
      <c r="F1969">
        <f t="shared" si="391"/>
        <v>0</v>
      </c>
      <c r="P1969">
        <f t="shared" si="392"/>
        <v>0</v>
      </c>
      <c r="Q1969">
        <f t="shared" si="393"/>
        <v>0</v>
      </c>
      <c r="R1969">
        <f t="shared" si="394"/>
        <v>0</v>
      </c>
      <c r="S1969">
        <f t="shared" si="395"/>
        <v>0</v>
      </c>
      <c r="T1969">
        <f t="shared" si="396"/>
        <v>0</v>
      </c>
      <c r="U1969">
        <f t="shared" si="397"/>
        <v>0</v>
      </c>
      <c r="V1969">
        <f t="shared" si="398"/>
        <v>0</v>
      </c>
      <c r="W1969">
        <f t="shared" si="399"/>
        <v>0</v>
      </c>
      <c r="X1969">
        <f t="shared" si="400"/>
        <v>0</v>
      </c>
      <c r="Y1969">
        <f t="shared" si="401"/>
        <v>0</v>
      </c>
      <c r="Z1969">
        <f t="shared" si="402"/>
        <v>0</v>
      </c>
      <c r="AA1969">
        <f t="shared" si="403"/>
        <v>0</v>
      </c>
    </row>
    <row r="1970" spans="2:27">
      <c r="B1970" s="3">
        <v>44699</v>
      </c>
      <c r="C1970" t="str">
        <f>IF(AND(B1970&gt;='Calculation Sheet Crop 1'!$K$6,B1970&lt;='Calculation Sheet Crop 1'!$L$6),"Initial Stage",IF(AND(B1970+1&gt;'Calculation Sheet Crop 1'!$K$7,B1970&lt;='Calculation Sheet Crop 1'!$L$7),"Crop Development Phase",IF(AND(B1970+1&gt;'Calculation Sheet Crop 1'!$K$8,B1970&lt;'Calculation Sheet Crop 1'!$L$8+1),"Mid Season",IF(AND(B1970+1&gt;'Calculation Sheet Crop 1'!$K$9,B1970-1&lt;'Calculation Sheet Crop 1'!$L$9),"Late Season Stage",""))))</f>
        <v/>
      </c>
      <c r="D1970">
        <f>IF(MONTH(B1970)=1,'General Calculation'!$E$22,IF(MONTH(B1970)=2,'General Calculation'!$F$22,IF(MONTH(B1970)=3,'General Calculation'!$G$22,IF(MONTH(B1970)=4,'General Calculation'!$H$22,IF(MONTH(B1970)=5,'General Calculation'!$I$22,IF(MONTH(B1970)=6,'General Calculation'!$J$22,IF(MONTH(B1970)=7,'General Calculation'!$K$22,IF(MONTH(B1970)=8,'General Calculation'!$L$22,IF(MONTH(B1970)=9,'General Calculation'!$M$22,IF(MONTH(B1970)=10,'General Calculation'!$N$22,IF(MONTH(B1970)=11,'General Calculation'!$O$22,IF(MONTH(B1970)=12,'General Calculation'!$P$22,""))))))))))))</f>
        <v>5.4600000000000009</v>
      </c>
      <c r="E1970" t="str">
        <f>IF(C1970="Initial Stage",'Calculation Sheet Crop 1'!$M$6,IF(C1970="Crop Development Phase",'Calculation Sheet Crop 1'!$M$7,IF(C1970="Mid Season",'Calculation Sheet Crop 1'!$M$8,IF(C1970="Late Season Stage",'Calculation Sheet Crop 1'!$M$9,""))))</f>
        <v/>
      </c>
      <c r="F1970">
        <f t="shared" si="391"/>
        <v>0</v>
      </c>
      <c r="P1970">
        <f t="shared" si="392"/>
        <v>0</v>
      </c>
      <c r="Q1970">
        <f t="shared" si="393"/>
        <v>0</v>
      </c>
      <c r="R1970">
        <f t="shared" si="394"/>
        <v>0</v>
      </c>
      <c r="S1970">
        <f t="shared" si="395"/>
        <v>0</v>
      </c>
      <c r="T1970">
        <f t="shared" si="396"/>
        <v>0</v>
      </c>
      <c r="U1970">
        <f t="shared" si="397"/>
        <v>0</v>
      </c>
      <c r="V1970">
        <f t="shared" si="398"/>
        <v>0</v>
      </c>
      <c r="W1970">
        <f t="shared" si="399"/>
        <v>0</v>
      </c>
      <c r="X1970">
        <f t="shared" si="400"/>
        <v>0</v>
      </c>
      <c r="Y1970">
        <f t="shared" si="401"/>
        <v>0</v>
      </c>
      <c r="Z1970">
        <f t="shared" si="402"/>
        <v>0</v>
      </c>
      <c r="AA1970">
        <f t="shared" si="403"/>
        <v>0</v>
      </c>
    </row>
    <row r="1971" spans="2:27">
      <c r="B1971" s="3">
        <v>44700</v>
      </c>
      <c r="C1971" t="str">
        <f>IF(AND(B1971&gt;='Calculation Sheet Crop 1'!$K$6,B1971&lt;='Calculation Sheet Crop 1'!$L$6),"Initial Stage",IF(AND(B1971+1&gt;'Calculation Sheet Crop 1'!$K$7,B1971&lt;='Calculation Sheet Crop 1'!$L$7),"Crop Development Phase",IF(AND(B1971+1&gt;'Calculation Sheet Crop 1'!$K$8,B1971&lt;'Calculation Sheet Crop 1'!$L$8+1),"Mid Season",IF(AND(B1971+1&gt;'Calculation Sheet Crop 1'!$K$9,B1971-1&lt;'Calculation Sheet Crop 1'!$L$9),"Late Season Stage",""))))</f>
        <v/>
      </c>
      <c r="D1971">
        <f>IF(MONTH(B1971)=1,'General Calculation'!$E$22,IF(MONTH(B1971)=2,'General Calculation'!$F$22,IF(MONTH(B1971)=3,'General Calculation'!$G$22,IF(MONTH(B1971)=4,'General Calculation'!$H$22,IF(MONTH(B1971)=5,'General Calculation'!$I$22,IF(MONTH(B1971)=6,'General Calculation'!$J$22,IF(MONTH(B1971)=7,'General Calculation'!$K$22,IF(MONTH(B1971)=8,'General Calculation'!$L$22,IF(MONTH(B1971)=9,'General Calculation'!$M$22,IF(MONTH(B1971)=10,'General Calculation'!$N$22,IF(MONTH(B1971)=11,'General Calculation'!$O$22,IF(MONTH(B1971)=12,'General Calculation'!$P$22,""))))))))))))</f>
        <v>5.4600000000000009</v>
      </c>
      <c r="E1971" t="str">
        <f>IF(C1971="Initial Stage",'Calculation Sheet Crop 1'!$M$6,IF(C1971="Crop Development Phase",'Calculation Sheet Crop 1'!$M$7,IF(C1971="Mid Season",'Calculation Sheet Crop 1'!$M$8,IF(C1971="Late Season Stage",'Calculation Sheet Crop 1'!$M$9,""))))</f>
        <v/>
      </c>
      <c r="F1971">
        <f t="shared" si="391"/>
        <v>0</v>
      </c>
      <c r="P1971">
        <f t="shared" si="392"/>
        <v>0</v>
      </c>
      <c r="Q1971">
        <f t="shared" si="393"/>
        <v>0</v>
      </c>
      <c r="R1971">
        <f t="shared" si="394"/>
        <v>0</v>
      </c>
      <c r="S1971">
        <f t="shared" si="395"/>
        <v>0</v>
      </c>
      <c r="T1971">
        <f t="shared" si="396"/>
        <v>0</v>
      </c>
      <c r="U1971">
        <f t="shared" si="397"/>
        <v>0</v>
      </c>
      <c r="V1971">
        <f t="shared" si="398"/>
        <v>0</v>
      </c>
      <c r="W1971">
        <f t="shared" si="399"/>
        <v>0</v>
      </c>
      <c r="X1971">
        <f t="shared" si="400"/>
        <v>0</v>
      </c>
      <c r="Y1971">
        <f t="shared" si="401"/>
        <v>0</v>
      </c>
      <c r="Z1971">
        <f t="shared" si="402"/>
        <v>0</v>
      </c>
      <c r="AA1971">
        <f t="shared" si="403"/>
        <v>0</v>
      </c>
    </row>
    <row r="1972" spans="2:27">
      <c r="B1972" s="3">
        <v>44701</v>
      </c>
      <c r="C1972" t="str">
        <f>IF(AND(B1972&gt;='Calculation Sheet Crop 1'!$K$6,B1972&lt;='Calculation Sheet Crop 1'!$L$6),"Initial Stage",IF(AND(B1972+1&gt;'Calculation Sheet Crop 1'!$K$7,B1972&lt;='Calculation Sheet Crop 1'!$L$7),"Crop Development Phase",IF(AND(B1972+1&gt;'Calculation Sheet Crop 1'!$K$8,B1972&lt;'Calculation Sheet Crop 1'!$L$8+1),"Mid Season",IF(AND(B1972+1&gt;'Calculation Sheet Crop 1'!$K$9,B1972-1&lt;'Calculation Sheet Crop 1'!$L$9),"Late Season Stage",""))))</f>
        <v/>
      </c>
      <c r="D1972">
        <f>IF(MONTH(B1972)=1,'General Calculation'!$E$22,IF(MONTH(B1972)=2,'General Calculation'!$F$22,IF(MONTH(B1972)=3,'General Calculation'!$G$22,IF(MONTH(B1972)=4,'General Calculation'!$H$22,IF(MONTH(B1972)=5,'General Calculation'!$I$22,IF(MONTH(B1972)=6,'General Calculation'!$J$22,IF(MONTH(B1972)=7,'General Calculation'!$K$22,IF(MONTH(B1972)=8,'General Calculation'!$L$22,IF(MONTH(B1972)=9,'General Calculation'!$M$22,IF(MONTH(B1972)=10,'General Calculation'!$N$22,IF(MONTH(B1972)=11,'General Calculation'!$O$22,IF(MONTH(B1972)=12,'General Calculation'!$P$22,""))))))))))))</f>
        <v>5.4600000000000009</v>
      </c>
      <c r="E1972" t="str">
        <f>IF(C1972="Initial Stage",'Calculation Sheet Crop 1'!$M$6,IF(C1972="Crop Development Phase",'Calculation Sheet Crop 1'!$M$7,IF(C1972="Mid Season",'Calculation Sheet Crop 1'!$M$8,IF(C1972="Late Season Stage",'Calculation Sheet Crop 1'!$M$9,""))))</f>
        <v/>
      </c>
      <c r="F1972">
        <f t="shared" si="391"/>
        <v>0</v>
      </c>
      <c r="P1972">
        <f t="shared" si="392"/>
        <v>0</v>
      </c>
      <c r="Q1972">
        <f t="shared" si="393"/>
        <v>0</v>
      </c>
      <c r="R1972">
        <f t="shared" si="394"/>
        <v>0</v>
      </c>
      <c r="S1972">
        <f t="shared" si="395"/>
        <v>0</v>
      </c>
      <c r="T1972">
        <f t="shared" si="396"/>
        <v>0</v>
      </c>
      <c r="U1972">
        <f t="shared" si="397"/>
        <v>0</v>
      </c>
      <c r="V1972">
        <f t="shared" si="398"/>
        <v>0</v>
      </c>
      <c r="W1972">
        <f t="shared" si="399"/>
        <v>0</v>
      </c>
      <c r="X1972">
        <f t="shared" si="400"/>
        <v>0</v>
      </c>
      <c r="Y1972">
        <f t="shared" si="401"/>
        <v>0</v>
      </c>
      <c r="Z1972">
        <f t="shared" si="402"/>
        <v>0</v>
      </c>
      <c r="AA1972">
        <f t="shared" si="403"/>
        <v>0</v>
      </c>
    </row>
    <row r="1973" spans="2:27">
      <c r="B1973" s="3">
        <v>44702</v>
      </c>
      <c r="C1973" t="str">
        <f>IF(AND(B1973&gt;='Calculation Sheet Crop 1'!$K$6,B1973&lt;='Calculation Sheet Crop 1'!$L$6),"Initial Stage",IF(AND(B1973+1&gt;'Calculation Sheet Crop 1'!$K$7,B1973&lt;='Calculation Sheet Crop 1'!$L$7),"Crop Development Phase",IF(AND(B1973+1&gt;'Calculation Sheet Crop 1'!$K$8,B1973&lt;'Calculation Sheet Crop 1'!$L$8+1),"Mid Season",IF(AND(B1973+1&gt;'Calculation Sheet Crop 1'!$K$9,B1973-1&lt;'Calculation Sheet Crop 1'!$L$9),"Late Season Stage",""))))</f>
        <v/>
      </c>
      <c r="D1973">
        <f>IF(MONTH(B1973)=1,'General Calculation'!$E$22,IF(MONTH(B1973)=2,'General Calculation'!$F$22,IF(MONTH(B1973)=3,'General Calculation'!$G$22,IF(MONTH(B1973)=4,'General Calculation'!$H$22,IF(MONTH(B1973)=5,'General Calculation'!$I$22,IF(MONTH(B1973)=6,'General Calculation'!$J$22,IF(MONTH(B1973)=7,'General Calculation'!$K$22,IF(MONTH(B1973)=8,'General Calculation'!$L$22,IF(MONTH(B1973)=9,'General Calculation'!$M$22,IF(MONTH(B1973)=10,'General Calculation'!$N$22,IF(MONTH(B1973)=11,'General Calculation'!$O$22,IF(MONTH(B1973)=12,'General Calculation'!$P$22,""))))))))))))</f>
        <v>5.4600000000000009</v>
      </c>
      <c r="E1973" t="str">
        <f>IF(C1973="Initial Stage",'Calculation Sheet Crop 1'!$M$6,IF(C1973="Crop Development Phase",'Calculation Sheet Crop 1'!$M$7,IF(C1973="Mid Season",'Calculation Sheet Crop 1'!$M$8,IF(C1973="Late Season Stage",'Calculation Sheet Crop 1'!$M$9,""))))</f>
        <v/>
      </c>
      <c r="F1973">
        <f t="shared" si="391"/>
        <v>0</v>
      </c>
      <c r="P1973">
        <f t="shared" si="392"/>
        <v>0</v>
      </c>
      <c r="Q1973">
        <f t="shared" si="393"/>
        <v>0</v>
      </c>
      <c r="R1973">
        <f t="shared" si="394"/>
        <v>0</v>
      </c>
      <c r="S1973">
        <f t="shared" si="395"/>
        <v>0</v>
      </c>
      <c r="T1973">
        <f t="shared" si="396"/>
        <v>0</v>
      </c>
      <c r="U1973">
        <f t="shared" si="397"/>
        <v>0</v>
      </c>
      <c r="V1973">
        <f t="shared" si="398"/>
        <v>0</v>
      </c>
      <c r="W1973">
        <f t="shared" si="399"/>
        <v>0</v>
      </c>
      <c r="X1973">
        <f t="shared" si="400"/>
        <v>0</v>
      </c>
      <c r="Y1973">
        <f t="shared" si="401"/>
        <v>0</v>
      </c>
      <c r="Z1973">
        <f t="shared" si="402"/>
        <v>0</v>
      </c>
      <c r="AA1973">
        <f t="shared" si="403"/>
        <v>0</v>
      </c>
    </row>
    <row r="1974" spans="2:27">
      <c r="B1974" s="3">
        <v>44703</v>
      </c>
      <c r="C1974" t="str">
        <f>IF(AND(B1974&gt;='Calculation Sheet Crop 1'!$K$6,B1974&lt;='Calculation Sheet Crop 1'!$L$6),"Initial Stage",IF(AND(B1974+1&gt;'Calculation Sheet Crop 1'!$K$7,B1974&lt;='Calculation Sheet Crop 1'!$L$7),"Crop Development Phase",IF(AND(B1974+1&gt;'Calculation Sheet Crop 1'!$K$8,B1974&lt;'Calculation Sheet Crop 1'!$L$8+1),"Mid Season",IF(AND(B1974+1&gt;'Calculation Sheet Crop 1'!$K$9,B1974-1&lt;'Calculation Sheet Crop 1'!$L$9),"Late Season Stage",""))))</f>
        <v/>
      </c>
      <c r="D1974">
        <f>IF(MONTH(B1974)=1,'General Calculation'!$E$22,IF(MONTH(B1974)=2,'General Calculation'!$F$22,IF(MONTH(B1974)=3,'General Calculation'!$G$22,IF(MONTH(B1974)=4,'General Calculation'!$H$22,IF(MONTH(B1974)=5,'General Calculation'!$I$22,IF(MONTH(B1974)=6,'General Calculation'!$J$22,IF(MONTH(B1974)=7,'General Calculation'!$K$22,IF(MONTH(B1974)=8,'General Calculation'!$L$22,IF(MONTH(B1974)=9,'General Calculation'!$M$22,IF(MONTH(B1974)=10,'General Calculation'!$N$22,IF(MONTH(B1974)=11,'General Calculation'!$O$22,IF(MONTH(B1974)=12,'General Calculation'!$P$22,""))))))))))))</f>
        <v>5.4600000000000009</v>
      </c>
      <c r="E1974" t="str">
        <f>IF(C1974="Initial Stage",'Calculation Sheet Crop 1'!$M$6,IF(C1974="Crop Development Phase",'Calculation Sheet Crop 1'!$M$7,IF(C1974="Mid Season",'Calculation Sheet Crop 1'!$M$8,IF(C1974="Late Season Stage",'Calculation Sheet Crop 1'!$M$9,""))))</f>
        <v/>
      </c>
      <c r="F1974">
        <f t="shared" si="391"/>
        <v>0</v>
      </c>
      <c r="P1974">
        <f t="shared" si="392"/>
        <v>0</v>
      </c>
      <c r="Q1974">
        <f t="shared" si="393"/>
        <v>0</v>
      </c>
      <c r="R1974">
        <f t="shared" si="394"/>
        <v>0</v>
      </c>
      <c r="S1974">
        <f t="shared" si="395"/>
        <v>0</v>
      </c>
      <c r="T1974">
        <f t="shared" si="396"/>
        <v>0</v>
      </c>
      <c r="U1974">
        <f t="shared" si="397"/>
        <v>0</v>
      </c>
      <c r="V1974">
        <f t="shared" si="398"/>
        <v>0</v>
      </c>
      <c r="W1974">
        <f t="shared" si="399"/>
        <v>0</v>
      </c>
      <c r="X1974">
        <f t="shared" si="400"/>
        <v>0</v>
      </c>
      <c r="Y1974">
        <f t="shared" si="401"/>
        <v>0</v>
      </c>
      <c r="Z1974">
        <f t="shared" si="402"/>
        <v>0</v>
      </c>
      <c r="AA1974">
        <f t="shared" si="403"/>
        <v>0</v>
      </c>
    </row>
    <row r="1975" spans="2:27">
      <c r="B1975" s="3">
        <v>44704</v>
      </c>
      <c r="C1975" t="str">
        <f>IF(AND(B1975&gt;='Calculation Sheet Crop 1'!$K$6,B1975&lt;='Calculation Sheet Crop 1'!$L$6),"Initial Stage",IF(AND(B1975+1&gt;'Calculation Sheet Crop 1'!$K$7,B1975&lt;='Calculation Sheet Crop 1'!$L$7),"Crop Development Phase",IF(AND(B1975+1&gt;'Calculation Sheet Crop 1'!$K$8,B1975&lt;'Calculation Sheet Crop 1'!$L$8+1),"Mid Season",IF(AND(B1975+1&gt;'Calculation Sheet Crop 1'!$K$9,B1975-1&lt;'Calculation Sheet Crop 1'!$L$9),"Late Season Stage",""))))</f>
        <v/>
      </c>
      <c r="D1975">
        <f>IF(MONTH(B1975)=1,'General Calculation'!$E$22,IF(MONTH(B1975)=2,'General Calculation'!$F$22,IF(MONTH(B1975)=3,'General Calculation'!$G$22,IF(MONTH(B1975)=4,'General Calculation'!$H$22,IF(MONTH(B1975)=5,'General Calculation'!$I$22,IF(MONTH(B1975)=6,'General Calculation'!$J$22,IF(MONTH(B1975)=7,'General Calculation'!$K$22,IF(MONTH(B1975)=8,'General Calculation'!$L$22,IF(MONTH(B1975)=9,'General Calculation'!$M$22,IF(MONTH(B1975)=10,'General Calculation'!$N$22,IF(MONTH(B1975)=11,'General Calculation'!$O$22,IF(MONTH(B1975)=12,'General Calculation'!$P$22,""))))))))))))</f>
        <v>5.4600000000000009</v>
      </c>
      <c r="E1975" t="str">
        <f>IF(C1975="Initial Stage",'Calculation Sheet Crop 1'!$M$6,IF(C1975="Crop Development Phase",'Calculation Sheet Crop 1'!$M$7,IF(C1975="Mid Season",'Calculation Sheet Crop 1'!$M$8,IF(C1975="Late Season Stage",'Calculation Sheet Crop 1'!$M$9,""))))</f>
        <v/>
      </c>
      <c r="F1975">
        <f t="shared" si="391"/>
        <v>0</v>
      </c>
      <c r="P1975">
        <f t="shared" si="392"/>
        <v>0</v>
      </c>
      <c r="Q1975">
        <f t="shared" si="393"/>
        <v>0</v>
      </c>
      <c r="R1975">
        <f t="shared" si="394"/>
        <v>0</v>
      </c>
      <c r="S1975">
        <f t="shared" si="395"/>
        <v>0</v>
      </c>
      <c r="T1975">
        <f t="shared" si="396"/>
        <v>0</v>
      </c>
      <c r="U1975">
        <f t="shared" si="397"/>
        <v>0</v>
      </c>
      <c r="V1975">
        <f t="shared" si="398"/>
        <v>0</v>
      </c>
      <c r="W1975">
        <f t="shared" si="399"/>
        <v>0</v>
      </c>
      <c r="X1975">
        <f t="shared" si="400"/>
        <v>0</v>
      </c>
      <c r="Y1975">
        <f t="shared" si="401"/>
        <v>0</v>
      </c>
      <c r="Z1975">
        <f t="shared" si="402"/>
        <v>0</v>
      </c>
      <c r="AA1975">
        <f t="shared" si="403"/>
        <v>0</v>
      </c>
    </row>
    <row r="1976" spans="2:27">
      <c r="B1976" s="3">
        <v>44705</v>
      </c>
      <c r="C1976" t="str">
        <f>IF(AND(B1976&gt;='Calculation Sheet Crop 1'!$K$6,B1976&lt;='Calculation Sheet Crop 1'!$L$6),"Initial Stage",IF(AND(B1976+1&gt;'Calculation Sheet Crop 1'!$K$7,B1976&lt;='Calculation Sheet Crop 1'!$L$7),"Crop Development Phase",IF(AND(B1976+1&gt;'Calculation Sheet Crop 1'!$K$8,B1976&lt;'Calculation Sheet Crop 1'!$L$8+1),"Mid Season",IF(AND(B1976+1&gt;'Calculation Sheet Crop 1'!$K$9,B1976-1&lt;'Calculation Sheet Crop 1'!$L$9),"Late Season Stage",""))))</f>
        <v/>
      </c>
      <c r="D1976">
        <f>IF(MONTH(B1976)=1,'General Calculation'!$E$22,IF(MONTH(B1976)=2,'General Calculation'!$F$22,IF(MONTH(B1976)=3,'General Calculation'!$G$22,IF(MONTH(B1976)=4,'General Calculation'!$H$22,IF(MONTH(B1976)=5,'General Calculation'!$I$22,IF(MONTH(B1976)=6,'General Calculation'!$J$22,IF(MONTH(B1976)=7,'General Calculation'!$K$22,IF(MONTH(B1976)=8,'General Calculation'!$L$22,IF(MONTH(B1976)=9,'General Calculation'!$M$22,IF(MONTH(B1976)=10,'General Calculation'!$N$22,IF(MONTH(B1976)=11,'General Calculation'!$O$22,IF(MONTH(B1976)=12,'General Calculation'!$P$22,""))))))))))))</f>
        <v>5.4600000000000009</v>
      </c>
      <c r="E1976" t="str">
        <f>IF(C1976="Initial Stage",'Calculation Sheet Crop 1'!$M$6,IF(C1976="Crop Development Phase",'Calculation Sheet Crop 1'!$M$7,IF(C1976="Mid Season",'Calculation Sheet Crop 1'!$M$8,IF(C1976="Late Season Stage",'Calculation Sheet Crop 1'!$M$9,""))))</f>
        <v/>
      </c>
      <c r="F1976">
        <f t="shared" si="391"/>
        <v>0</v>
      </c>
      <c r="P1976">
        <f t="shared" si="392"/>
        <v>0</v>
      </c>
      <c r="Q1976">
        <f t="shared" si="393"/>
        <v>0</v>
      </c>
      <c r="R1976">
        <f t="shared" si="394"/>
        <v>0</v>
      </c>
      <c r="S1976">
        <f t="shared" si="395"/>
        <v>0</v>
      </c>
      <c r="T1976">
        <f t="shared" si="396"/>
        <v>0</v>
      </c>
      <c r="U1976">
        <f t="shared" si="397"/>
        <v>0</v>
      </c>
      <c r="V1976">
        <f t="shared" si="398"/>
        <v>0</v>
      </c>
      <c r="W1976">
        <f t="shared" si="399"/>
        <v>0</v>
      </c>
      <c r="X1976">
        <f t="shared" si="400"/>
        <v>0</v>
      </c>
      <c r="Y1976">
        <f t="shared" si="401"/>
        <v>0</v>
      </c>
      <c r="Z1976">
        <f t="shared" si="402"/>
        <v>0</v>
      </c>
      <c r="AA1976">
        <f t="shared" si="403"/>
        <v>0</v>
      </c>
    </row>
    <row r="1977" spans="2:27">
      <c r="B1977" s="3">
        <v>44706</v>
      </c>
      <c r="C1977" t="str">
        <f>IF(AND(B1977&gt;='Calculation Sheet Crop 1'!$K$6,B1977&lt;='Calculation Sheet Crop 1'!$L$6),"Initial Stage",IF(AND(B1977+1&gt;'Calculation Sheet Crop 1'!$K$7,B1977&lt;='Calculation Sheet Crop 1'!$L$7),"Crop Development Phase",IF(AND(B1977+1&gt;'Calculation Sheet Crop 1'!$K$8,B1977&lt;'Calculation Sheet Crop 1'!$L$8+1),"Mid Season",IF(AND(B1977+1&gt;'Calculation Sheet Crop 1'!$K$9,B1977-1&lt;'Calculation Sheet Crop 1'!$L$9),"Late Season Stage",""))))</f>
        <v/>
      </c>
      <c r="D1977">
        <f>IF(MONTH(B1977)=1,'General Calculation'!$E$22,IF(MONTH(B1977)=2,'General Calculation'!$F$22,IF(MONTH(B1977)=3,'General Calculation'!$G$22,IF(MONTH(B1977)=4,'General Calculation'!$H$22,IF(MONTH(B1977)=5,'General Calculation'!$I$22,IF(MONTH(B1977)=6,'General Calculation'!$J$22,IF(MONTH(B1977)=7,'General Calculation'!$K$22,IF(MONTH(B1977)=8,'General Calculation'!$L$22,IF(MONTH(B1977)=9,'General Calculation'!$M$22,IF(MONTH(B1977)=10,'General Calculation'!$N$22,IF(MONTH(B1977)=11,'General Calculation'!$O$22,IF(MONTH(B1977)=12,'General Calculation'!$P$22,""))))))))))))</f>
        <v>5.4600000000000009</v>
      </c>
      <c r="E1977" t="str">
        <f>IF(C1977="Initial Stage",'Calculation Sheet Crop 1'!$M$6,IF(C1977="Crop Development Phase",'Calculation Sheet Crop 1'!$M$7,IF(C1977="Mid Season",'Calculation Sheet Crop 1'!$M$8,IF(C1977="Late Season Stage",'Calculation Sheet Crop 1'!$M$9,""))))</f>
        <v/>
      </c>
      <c r="F1977">
        <f t="shared" si="391"/>
        <v>0</v>
      </c>
      <c r="P1977">
        <f t="shared" si="392"/>
        <v>0</v>
      </c>
      <c r="Q1977">
        <f t="shared" si="393"/>
        <v>0</v>
      </c>
      <c r="R1977">
        <f t="shared" si="394"/>
        <v>0</v>
      </c>
      <c r="S1977">
        <f t="shared" si="395"/>
        <v>0</v>
      </c>
      <c r="T1977">
        <f t="shared" si="396"/>
        <v>0</v>
      </c>
      <c r="U1977">
        <f t="shared" si="397"/>
        <v>0</v>
      </c>
      <c r="V1977">
        <f t="shared" si="398"/>
        <v>0</v>
      </c>
      <c r="W1977">
        <f t="shared" si="399"/>
        <v>0</v>
      </c>
      <c r="X1977">
        <f t="shared" si="400"/>
        <v>0</v>
      </c>
      <c r="Y1977">
        <f t="shared" si="401"/>
        <v>0</v>
      </c>
      <c r="Z1977">
        <f t="shared" si="402"/>
        <v>0</v>
      </c>
      <c r="AA1977">
        <f t="shared" si="403"/>
        <v>0</v>
      </c>
    </row>
    <row r="1978" spans="2:27">
      <c r="B1978" s="3">
        <v>44707</v>
      </c>
      <c r="C1978" t="str">
        <f>IF(AND(B1978&gt;='Calculation Sheet Crop 1'!$K$6,B1978&lt;='Calculation Sheet Crop 1'!$L$6),"Initial Stage",IF(AND(B1978+1&gt;'Calculation Sheet Crop 1'!$K$7,B1978&lt;='Calculation Sheet Crop 1'!$L$7),"Crop Development Phase",IF(AND(B1978+1&gt;'Calculation Sheet Crop 1'!$K$8,B1978&lt;'Calculation Sheet Crop 1'!$L$8+1),"Mid Season",IF(AND(B1978+1&gt;'Calculation Sheet Crop 1'!$K$9,B1978-1&lt;'Calculation Sheet Crop 1'!$L$9),"Late Season Stage",""))))</f>
        <v/>
      </c>
      <c r="D1978">
        <f>IF(MONTH(B1978)=1,'General Calculation'!$E$22,IF(MONTH(B1978)=2,'General Calculation'!$F$22,IF(MONTH(B1978)=3,'General Calculation'!$G$22,IF(MONTH(B1978)=4,'General Calculation'!$H$22,IF(MONTH(B1978)=5,'General Calculation'!$I$22,IF(MONTH(B1978)=6,'General Calculation'!$J$22,IF(MONTH(B1978)=7,'General Calculation'!$K$22,IF(MONTH(B1978)=8,'General Calculation'!$L$22,IF(MONTH(B1978)=9,'General Calculation'!$M$22,IF(MONTH(B1978)=10,'General Calculation'!$N$22,IF(MONTH(B1978)=11,'General Calculation'!$O$22,IF(MONTH(B1978)=12,'General Calculation'!$P$22,""))))))))))))</f>
        <v>5.4600000000000009</v>
      </c>
      <c r="E1978" t="str">
        <f>IF(C1978="Initial Stage",'Calculation Sheet Crop 1'!$M$6,IF(C1978="Crop Development Phase",'Calculation Sheet Crop 1'!$M$7,IF(C1978="Mid Season",'Calculation Sheet Crop 1'!$M$8,IF(C1978="Late Season Stage",'Calculation Sheet Crop 1'!$M$9,""))))</f>
        <v/>
      </c>
      <c r="F1978">
        <f t="shared" si="391"/>
        <v>0</v>
      </c>
      <c r="P1978">
        <f t="shared" si="392"/>
        <v>0</v>
      </c>
      <c r="Q1978">
        <f t="shared" si="393"/>
        <v>0</v>
      </c>
      <c r="R1978">
        <f t="shared" si="394"/>
        <v>0</v>
      </c>
      <c r="S1978">
        <f t="shared" si="395"/>
        <v>0</v>
      </c>
      <c r="T1978">
        <f t="shared" si="396"/>
        <v>0</v>
      </c>
      <c r="U1978">
        <f t="shared" si="397"/>
        <v>0</v>
      </c>
      <c r="V1978">
        <f t="shared" si="398"/>
        <v>0</v>
      </c>
      <c r="W1978">
        <f t="shared" si="399"/>
        <v>0</v>
      </c>
      <c r="X1978">
        <f t="shared" si="400"/>
        <v>0</v>
      </c>
      <c r="Y1978">
        <f t="shared" si="401"/>
        <v>0</v>
      </c>
      <c r="Z1978">
        <f t="shared" si="402"/>
        <v>0</v>
      </c>
      <c r="AA1978">
        <f t="shared" si="403"/>
        <v>0</v>
      </c>
    </row>
    <row r="1979" spans="2:27">
      <c r="B1979" s="3">
        <v>44708</v>
      </c>
      <c r="C1979" t="str">
        <f>IF(AND(B1979&gt;='Calculation Sheet Crop 1'!$K$6,B1979&lt;='Calculation Sheet Crop 1'!$L$6),"Initial Stage",IF(AND(B1979+1&gt;'Calculation Sheet Crop 1'!$K$7,B1979&lt;='Calculation Sheet Crop 1'!$L$7),"Crop Development Phase",IF(AND(B1979+1&gt;'Calculation Sheet Crop 1'!$K$8,B1979&lt;'Calculation Sheet Crop 1'!$L$8+1),"Mid Season",IF(AND(B1979+1&gt;'Calculation Sheet Crop 1'!$K$9,B1979-1&lt;'Calculation Sheet Crop 1'!$L$9),"Late Season Stage",""))))</f>
        <v/>
      </c>
      <c r="D1979">
        <f>IF(MONTH(B1979)=1,'General Calculation'!$E$22,IF(MONTH(B1979)=2,'General Calculation'!$F$22,IF(MONTH(B1979)=3,'General Calculation'!$G$22,IF(MONTH(B1979)=4,'General Calculation'!$H$22,IF(MONTH(B1979)=5,'General Calculation'!$I$22,IF(MONTH(B1979)=6,'General Calculation'!$J$22,IF(MONTH(B1979)=7,'General Calculation'!$K$22,IF(MONTH(B1979)=8,'General Calculation'!$L$22,IF(MONTH(B1979)=9,'General Calculation'!$M$22,IF(MONTH(B1979)=10,'General Calculation'!$N$22,IF(MONTH(B1979)=11,'General Calculation'!$O$22,IF(MONTH(B1979)=12,'General Calculation'!$P$22,""))))))))))))</f>
        <v>5.4600000000000009</v>
      </c>
      <c r="E1979" t="str">
        <f>IF(C1979="Initial Stage",'Calculation Sheet Crop 1'!$M$6,IF(C1979="Crop Development Phase",'Calculation Sheet Crop 1'!$M$7,IF(C1979="Mid Season",'Calculation Sheet Crop 1'!$M$8,IF(C1979="Late Season Stage",'Calculation Sheet Crop 1'!$M$9,""))))</f>
        <v/>
      </c>
      <c r="F1979">
        <f t="shared" si="391"/>
        <v>0</v>
      </c>
      <c r="P1979">
        <f t="shared" si="392"/>
        <v>0</v>
      </c>
      <c r="Q1979">
        <f t="shared" si="393"/>
        <v>0</v>
      </c>
      <c r="R1979">
        <f t="shared" si="394"/>
        <v>0</v>
      </c>
      <c r="S1979">
        <f t="shared" si="395"/>
        <v>0</v>
      </c>
      <c r="T1979">
        <f t="shared" si="396"/>
        <v>0</v>
      </c>
      <c r="U1979">
        <f t="shared" si="397"/>
        <v>0</v>
      </c>
      <c r="V1979">
        <f t="shared" si="398"/>
        <v>0</v>
      </c>
      <c r="W1979">
        <f t="shared" si="399"/>
        <v>0</v>
      </c>
      <c r="X1979">
        <f t="shared" si="400"/>
        <v>0</v>
      </c>
      <c r="Y1979">
        <f t="shared" si="401"/>
        <v>0</v>
      </c>
      <c r="Z1979">
        <f t="shared" si="402"/>
        <v>0</v>
      </c>
      <c r="AA1979">
        <f t="shared" si="403"/>
        <v>0</v>
      </c>
    </row>
    <row r="1980" spans="2:27">
      <c r="B1980" s="3">
        <v>44709</v>
      </c>
      <c r="C1980" t="str">
        <f>IF(AND(B1980&gt;='Calculation Sheet Crop 1'!$K$6,B1980&lt;='Calculation Sheet Crop 1'!$L$6),"Initial Stage",IF(AND(B1980+1&gt;'Calculation Sheet Crop 1'!$K$7,B1980&lt;='Calculation Sheet Crop 1'!$L$7),"Crop Development Phase",IF(AND(B1980+1&gt;'Calculation Sheet Crop 1'!$K$8,B1980&lt;'Calculation Sheet Crop 1'!$L$8+1),"Mid Season",IF(AND(B1980+1&gt;'Calculation Sheet Crop 1'!$K$9,B1980-1&lt;'Calculation Sheet Crop 1'!$L$9),"Late Season Stage",""))))</f>
        <v/>
      </c>
      <c r="D1980">
        <f>IF(MONTH(B1980)=1,'General Calculation'!$E$22,IF(MONTH(B1980)=2,'General Calculation'!$F$22,IF(MONTH(B1980)=3,'General Calculation'!$G$22,IF(MONTH(B1980)=4,'General Calculation'!$H$22,IF(MONTH(B1980)=5,'General Calculation'!$I$22,IF(MONTH(B1980)=6,'General Calculation'!$J$22,IF(MONTH(B1980)=7,'General Calculation'!$K$22,IF(MONTH(B1980)=8,'General Calculation'!$L$22,IF(MONTH(B1980)=9,'General Calculation'!$M$22,IF(MONTH(B1980)=10,'General Calculation'!$N$22,IF(MONTH(B1980)=11,'General Calculation'!$O$22,IF(MONTH(B1980)=12,'General Calculation'!$P$22,""))))))))))))</f>
        <v>5.4600000000000009</v>
      </c>
      <c r="E1980" t="str">
        <f>IF(C1980="Initial Stage",'Calculation Sheet Crop 1'!$M$6,IF(C1980="Crop Development Phase",'Calculation Sheet Crop 1'!$M$7,IF(C1980="Mid Season",'Calculation Sheet Crop 1'!$M$8,IF(C1980="Late Season Stage",'Calculation Sheet Crop 1'!$M$9,""))))</f>
        <v/>
      </c>
      <c r="F1980">
        <f t="shared" si="391"/>
        <v>0</v>
      </c>
      <c r="P1980">
        <f t="shared" si="392"/>
        <v>0</v>
      </c>
      <c r="Q1980">
        <f t="shared" si="393"/>
        <v>0</v>
      </c>
      <c r="R1980">
        <f t="shared" si="394"/>
        <v>0</v>
      </c>
      <c r="S1980">
        <f t="shared" si="395"/>
        <v>0</v>
      </c>
      <c r="T1980">
        <f t="shared" si="396"/>
        <v>0</v>
      </c>
      <c r="U1980">
        <f t="shared" si="397"/>
        <v>0</v>
      </c>
      <c r="V1980">
        <f t="shared" si="398"/>
        <v>0</v>
      </c>
      <c r="W1980">
        <f t="shared" si="399"/>
        <v>0</v>
      </c>
      <c r="X1980">
        <f t="shared" si="400"/>
        <v>0</v>
      </c>
      <c r="Y1980">
        <f t="shared" si="401"/>
        <v>0</v>
      </c>
      <c r="Z1980">
        <f t="shared" si="402"/>
        <v>0</v>
      </c>
      <c r="AA1980">
        <f t="shared" si="403"/>
        <v>0</v>
      </c>
    </row>
    <row r="1981" spans="2:27">
      <c r="B1981" s="3">
        <v>44710</v>
      </c>
      <c r="C1981" t="str">
        <f>IF(AND(B1981&gt;='Calculation Sheet Crop 1'!$K$6,B1981&lt;='Calculation Sheet Crop 1'!$L$6),"Initial Stage",IF(AND(B1981+1&gt;'Calculation Sheet Crop 1'!$K$7,B1981&lt;='Calculation Sheet Crop 1'!$L$7),"Crop Development Phase",IF(AND(B1981+1&gt;'Calculation Sheet Crop 1'!$K$8,B1981&lt;'Calculation Sheet Crop 1'!$L$8+1),"Mid Season",IF(AND(B1981+1&gt;'Calculation Sheet Crop 1'!$K$9,B1981-1&lt;'Calculation Sheet Crop 1'!$L$9),"Late Season Stage",""))))</f>
        <v/>
      </c>
      <c r="D1981">
        <f>IF(MONTH(B1981)=1,'General Calculation'!$E$22,IF(MONTH(B1981)=2,'General Calculation'!$F$22,IF(MONTH(B1981)=3,'General Calculation'!$G$22,IF(MONTH(B1981)=4,'General Calculation'!$H$22,IF(MONTH(B1981)=5,'General Calculation'!$I$22,IF(MONTH(B1981)=6,'General Calculation'!$J$22,IF(MONTH(B1981)=7,'General Calculation'!$K$22,IF(MONTH(B1981)=8,'General Calculation'!$L$22,IF(MONTH(B1981)=9,'General Calculation'!$M$22,IF(MONTH(B1981)=10,'General Calculation'!$N$22,IF(MONTH(B1981)=11,'General Calculation'!$O$22,IF(MONTH(B1981)=12,'General Calculation'!$P$22,""))))))))))))</f>
        <v>5.4600000000000009</v>
      </c>
      <c r="E1981" t="str">
        <f>IF(C1981="Initial Stage",'Calculation Sheet Crop 1'!$M$6,IF(C1981="Crop Development Phase",'Calculation Sheet Crop 1'!$M$7,IF(C1981="Mid Season",'Calculation Sheet Crop 1'!$M$8,IF(C1981="Late Season Stage",'Calculation Sheet Crop 1'!$M$9,""))))</f>
        <v/>
      </c>
      <c r="F1981">
        <f t="shared" si="391"/>
        <v>0</v>
      </c>
      <c r="P1981">
        <f t="shared" si="392"/>
        <v>0</v>
      </c>
      <c r="Q1981">
        <f t="shared" si="393"/>
        <v>0</v>
      </c>
      <c r="R1981">
        <f t="shared" si="394"/>
        <v>0</v>
      </c>
      <c r="S1981">
        <f t="shared" si="395"/>
        <v>0</v>
      </c>
      <c r="T1981">
        <f t="shared" si="396"/>
        <v>0</v>
      </c>
      <c r="U1981">
        <f t="shared" si="397"/>
        <v>0</v>
      </c>
      <c r="V1981">
        <f t="shared" si="398"/>
        <v>0</v>
      </c>
      <c r="W1981">
        <f t="shared" si="399"/>
        <v>0</v>
      </c>
      <c r="X1981">
        <f t="shared" si="400"/>
        <v>0</v>
      </c>
      <c r="Y1981">
        <f t="shared" si="401"/>
        <v>0</v>
      </c>
      <c r="Z1981">
        <f t="shared" si="402"/>
        <v>0</v>
      </c>
      <c r="AA1981">
        <f t="shared" si="403"/>
        <v>0</v>
      </c>
    </row>
    <row r="1982" spans="2:27">
      <c r="B1982" s="3">
        <v>44711</v>
      </c>
      <c r="C1982" t="str">
        <f>IF(AND(B1982&gt;='Calculation Sheet Crop 1'!$K$6,B1982&lt;='Calculation Sheet Crop 1'!$L$6),"Initial Stage",IF(AND(B1982+1&gt;'Calculation Sheet Crop 1'!$K$7,B1982&lt;='Calculation Sheet Crop 1'!$L$7),"Crop Development Phase",IF(AND(B1982+1&gt;'Calculation Sheet Crop 1'!$K$8,B1982&lt;'Calculation Sheet Crop 1'!$L$8+1),"Mid Season",IF(AND(B1982+1&gt;'Calculation Sheet Crop 1'!$K$9,B1982-1&lt;'Calculation Sheet Crop 1'!$L$9),"Late Season Stage",""))))</f>
        <v/>
      </c>
      <c r="D1982">
        <f>IF(MONTH(B1982)=1,'General Calculation'!$E$22,IF(MONTH(B1982)=2,'General Calculation'!$F$22,IF(MONTH(B1982)=3,'General Calculation'!$G$22,IF(MONTH(B1982)=4,'General Calculation'!$H$22,IF(MONTH(B1982)=5,'General Calculation'!$I$22,IF(MONTH(B1982)=6,'General Calculation'!$J$22,IF(MONTH(B1982)=7,'General Calculation'!$K$22,IF(MONTH(B1982)=8,'General Calculation'!$L$22,IF(MONTH(B1982)=9,'General Calculation'!$M$22,IF(MONTH(B1982)=10,'General Calculation'!$N$22,IF(MONTH(B1982)=11,'General Calculation'!$O$22,IF(MONTH(B1982)=12,'General Calculation'!$P$22,""))))))))))))</f>
        <v>5.4600000000000009</v>
      </c>
      <c r="E1982" t="str">
        <f>IF(C1982="Initial Stage",'Calculation Sheet Crop 1'!$M$6,IF(C1982="Crop Development Phase",'Calculation Sheet Crop 1'!$M$7,IF(C1982="Mid Season",'Calculation Sheet Crop 1'!$M$8,IF(C1982="Late Season Stage",'Calculation Sheet Crop 1'!$M$9,""))))</f>
        <v/>
      </c>
      <c r="F1982">
        <f t="shared" si="391"/>
        <v>0</v>
      </c>
      <c r="P1982">
        <f t="shared" si="392"/>
        <v>0</v>
      </c>
      <c r="Q1982">
        <f t="shared" si="393"/>
        <v>0</v>
      </c>
      <c r="R1982">
        <f t="shared" si="394"/>
        <v>0</v>
      </c>
      <c r="S1982">
        <f t="shared" si="395"/>
        <v>0</v>
      </c>
      <c r="T1982">
        <f t="shared" si="396"/>
        <v>0</v>
      </c>
      <c r="U1982">
        <f t="shared" si="397"/>
        <v>0</v>
      </c>
      <c r="V1982">
        <f t="shared" si="398"/>
        <v>0</v>
      </c>
      <c r="W1982">
        <f t="shared" si="399"/>
        <v>0</v>
      </c>
      <c r="X1982">
        <f t="shared" si="400"/>
        <v>0</v>
      </c>
      <c r="Y1982">
        <f t="shared" si="401"/>
        <v>0</v>
      </c>
      <c r="Z1982">
        <f t="shared" si="402"/>
        <v>0</v>
      </c>
      <c r="AA1982">
        <f t="shared" si="403"/>
        <v>0</v>
      </c>
    </row>
    <row r="1983" spans="2:27">
      <c r="B1983" s="3">
        <v>44712</v>
      </c>
      <c r="C1983" t="str">
        <f>IF(AND(B1983&gt;='Calculation Sheet Crop 1'!$K$6,B1983&lt;='Calculation Sheet Crop 1'!$L$6),"Initial Stage",IF(AND(B1983+1&gt;'Calculation Sheet Crop 1'!$K$7,B1983&lt;='Calculation Sheet Crop 1'!$L$7),"Crop Development Phase",IF(AND(B1983+1&gt;'Calculation Sheet Crop 1'!$K$8,B1983&lt;'Calculation Sheet Crop 1'!$L$8+1),"Mid Season",IF(AND(B1983+1&gt;'Calculation Sheet Crop 1'!$K$9,B1983-1&lt;'Calculation Sheet Crop 1'!$L$9),"Late Season Stage",""))))</f>
        <v/>
      </c>
      <c r="D1983">
        <f>IF(MONTH(B1983)=1,'General Calculation'!$E$22,IF(MONTH(B1983)=2,'General Calculation'!$F$22,IF(MONTH(B1983)=3,'General Calculation'!$G$22,IF(MONTH(B1983)=4,'General Calculation'!$H$22,IF(MONTH(B1983)=5,'General Calculation'!$I$22,IF(MONTH(B1983)=6,'General Calculation'!$J$22,IF(MONTH(B1983)=7,'General Calculation'!$K$22,IF(MONTH(B1983)=8,'General Calculation'!$L$22,IF(MONTH(B1983)=9,'General Calculation'!$M$22,IF(MONTH(B1983)=10,'General Calculation'!$N$22,IF(MONTH(B1983)=11,'General Calculation'!$O$22,IF(MONTH(B1983)=12,'General Calculation'!$P$22,""))))))))))))</f>
        <v>5.4600000000000009</v>
      </c>
      <c r="E1983" t="str">
        <f>IF(C1983="Initial Stage",'Calculation Sheet Crop 1'!$M$6,IF(C1983="Crop Development Phase",'Calculation Sheet Crop 1'!$M$7,IF(C1983="Mid Season",'Calculation Sheet Crop 1'!$M$8,IF(C1983="Late Season Stage",'Calculation Sheet Crop 1'!$M$9,""))))</f>
        <v/>
      </c>
      <c r="F1983">
        <f t="shared" si="391"/>
        <v>0</v>
      </c>
      <c r="P1983">
        <f t="shared" si="392"/>
        <v>0</v>
      </c>
      <c r="Q1983">
        <f t="shared" si="393"/>
        <v>0</v>
      </c>
      <c r="R1983">
        <f t="shared" si="394"/>
        <v>0</v>
      </c>
      <c r="S1983">
        <f t="shared" si="395"/>
        <v>0</v>
      </c>
      <c r="T1983">
        <f t="shared" si="396"/>
        <v>0</v>
      </c>
      <c r="U1983">
        <f t="shared" si="397"/>
        <v>0</v>
      </c>
      <c r="V1983">
        <f t="shared" si="398"/>
        <v>0</v>
      </c>
      <c r="W1983">
        <f t="shared" si="399"/>
        <v>0</v>
      </c>
      <c r="X1983">
        <f t="shared" si="400"/>
        <v>0</v>
      </c>
      <c r="Y1983">
        <f t="shared" si="401"/>
        <v>0</v>
      </c>
      <c r="Z1983">
        <f t="shared" si="402"/>
        <v>0</v>
      </c>
      <c r="AA1983">
        <f t="shared" si="403"/>
        <v>0</v>
      </c>
    </row>
    <row r="1984" spans="2:27">
      <c r="B1984" s="3">
        <v>44713</v>
      </c>
      <c r="C1984" t="str">
        <f>IF(AND(B1984&gt;='Calculation Sheet Crop 1'!$K$6,B1984&lt;='Calculation Sheet Crop 1'!$L$6),"Initial Stage",IF(AND(B1984+1&gt;'Calculation Sheet Crop 1'!$K$7,B1984&lt;='Calculation Sheet Crop 1'!$L$7),"Crop Development Phase",IF(AND(B1984+1&gt;'Calculation Sheet Crop 1'!$K$8,B1984&lt;'Calculation Sheet Crop 1'!$L$8+1),"Mid Season",IF(AND(B1984+1&gt;'Calculation Sheet Crop 1'!$K$9,B1984-1&lt;'Calculation Sheet Crop 1'!$L$9),"Late Season Stage",""))))</f>
        <v/>
      </c>
      <c r="D1984">
        <f>IF(MONTH(B1984)=1,'General Calculation'!$E$22,IF(MONTH(B1984)=2,'General Calculation'!$F$22,IF(MONTH(B1984)=3,'General Calculation'!$G$22,IF(MONTH(B1984)=4,'General Calculation'!$H$22,IF(MONTH(B1984)=5,'General Calculation'!$I$22,IF(MONTH(B1984)=6,'General Calculation'!$J$22,IF(MONTH(B1984)=7,'General Calculation'!$K$22,IF(MONTH(B1984)=8,'General Calculation'!$L$22,IF(MONTH(B1984)=9,'General Calculation'!$M$22,IF(MONTH(B1984)=10,'General Calculation'!$N$22,IF(MONTH(B1984)=11,'General Calculation'!$O$22,IF(MONTH(B1984)=12,'General Calculation'!$P$22,""))))))))))))</f>
        <v>5.3881999999999994</v>
      </c>
      <c r="E1984" t="str">
        <f>IF(C1984="Initial Stage",'Calculation Sheet Crop 1'!$M$6,IF(C1984="Crop Development Phase",'Calculation Sheet Crop 1'!$M$7,IF(C1984="Mid Season",'Calculation Sheet Crop 1'!$M$8,IF(C1984="Late Season Stage",'Calculation Sheet Crop 1'!$M$9,""))))</f>
        <v/>
      </c>
      <c r="F1984">
        <f t="shared" si="391"/>
        <v>0</v>
      </c>
      <c r="P1984">
        <f t="shared" si="392"/>
        <v>0</v>
      </c>
      <c r="Q1984">
        <f t="shared" si="393"/>
        <v>0</v>
      </c>
      <c r="R1984">
        <f t="shared" si="394"/>
        <v>0</v>
      </c>
      <c r="S1984">
        <f t="shared" si="395"/>
        <v>0</v>
      </c>
      <c r="T1984">
        <f t="shared" si="396"/>
        <v>0</v>
      </c>
      <c r="U1984">
        <f t="shared" si="397"/>
        <v>0</v>
      </c>
      <c r="V1984">
        <f t="shared" si="398"/>
        <v>0</v>
      </c>
      <c r="W1984">
        <f t="shared" si="399"/>
        <v>0</v>
      </c>
      <c r="X1984">
        <f t="shared" si="400"/>
        <v>0</v>
      </c>
      <c r="Y1984">
        <f t="shared" si="401"/>
        <v>0</v>
      </c>
      <c r="Z1984">
        <f t="shared" si="402"/>
        <v>0</v>
      </c>
      <c r="AA1984">
        <f t="shared" si="403"/>
        <v>0</v>
      </c>
    </row>
    <row r="1985" spans="2:27">
      <c r="B1985" s="3">
        <v>44714</v>
      </c>
      <c r="C1985" t="str">
        <f>IF(AND(B1985&gt;='Calculation Sheet Crop 1'!$K$6,B1985&lt;='Calculation Sheet Crop 1'!$L$6),"Initial Stage",IF(AND(B1985+1&gt;'Calculation Sheet Crop 1'!$K$7,B1985&lt;='Calculation Sheet Crop 1'!$L$7),"Crop Development Phase",IF(AND(B1985+1&gt;'Calculation Sheet Crop 1'!$K$8,B1985&lt;'Calculation Sheet Crop 1'!$L$8+1),"Mid Season",IF(AND(B1985+1&gt;'Calculation Sheet Crop 1'!$K$9,B1985-1&lt;'Calculation Sheet Crop 1'!$L$9),"Late Season Stage",""))))</f>
        <v/>
      </c>
      <c r="D1985">
        <f>IF(MONTH(B1985)=1,'General Calculation'!$E$22,IF(MONTH(B1985)=2,'General Calculation'!$F$22,IF(MONTH(B1985)=3,'General Calculation'!$G$22,IF(MONTH(B1985)=4,'General Calculation'!$H$22,IF(MONTH(B1985)=5,'General Calculation'!$I$22,IF(MONTH(B1985)=6,'General Calculation'!$J$22,IF(MONTH(B1985)=7,'General Calculation'!$K$22,IF(MONTH(B1985)=8,'General Calculation'!$L$22,IF(MONTH(B1985)=9,'General Calculation'!$M$22,IF(MONTH(B1985)=10,'General Calculation'!$N$22,IF(MONTH(B1985)=11,'General Calculation'!$O$22,IF(MONTH(B1985)=12,'General Calculation'!$P$22,""))))))))))))</f>
        <v>5.3881999999999994</v>
      </c>
      <c r="E1985" t="str">
        <f>IF(C1985="Initial Stage",'Calculation Sheet Crop 1'!$M$6,IF(C1985="Crop Development Phase",'Calculation Sheet Crop 1'!$M$7,IF(C1985="Mid Season",'Calculation Sheet Crop 1'!$M$8,IF(C1985="Late Season Stage",'Calculation Sheet Crop 1'!$M$9,""))))</f>
        <v/>
      </c>
      <c r="F1985">
        <f t="shared" si="391"/>
        <v>0</v>
      </c>
      <c r="P1985">
        <f t="shared" si="392"/>
        <v>0</v>
      </c>
      <c r="Q1985">
        <f t="shared" si="393"/>
        <v>0</v>
      </c>
      <c r="R1985">
        <f t="shared" si="394"/>
        <v>0</v>
      </c>
      <c r="S1985">
        <f t="shared" si="395"/>
        <v>0</v>
      </c>
      <c r="T1985">
        <f t="shared" si="396"/>
        <v>0</v>
      </c>
      <c r="U1985">
        <f t="shared" si="397"/>
        <v>0</v>
      </c>
      <c r="V1985">
        <f t="shared" si="398"/>
        <v>0</v>
      </c>
      <c r="W1985">
        <f t="shared" si="399"/>
        <v>0</v>
      </c>
      <c r="X1985">
        <f t="shared" si="400"/>
        <v>0</v>
      </c>
      <c r="Y1985">
        <f t="shared" si="401"/>
        <v>0</v>
      </c>
      <c r="Z1985">
        <f t="shared" si="402"/>
        <v>0</v>
      </c>
      <c r="AA1985">
        <f t="shared" si="403"/>
        <v>0</v>
      </c>
    </row>
    <row r="1986" spans="2:27">
      <c r="B1986" s="3">
        <v>44715</v>
      </c>
      <c r="C1986" t="str">
        <f>IF(AND(B1986&gt;='Calculation Sheet Crop 1'!$K$6,B1986&lt;='Calculation Sheet Crop 1'!$L$6),"Initial Stage",IF(AND(B1986+1&gt;'Calculation Sheet Crop 1'!$K$7,B1986&lt;='Calculation Sheet Crop 1'!$L$7),"Crop Development Phase",IF(AND(B1986+1&gt;'Calculation Sheet Crop 1'!$K$8,B1986&lt;'Calculation Sheet Crop 1'!$L$8+1),"Mid Season",IF(AND(B1986+1&gt;'Calculation Sheet Crop 1'!$K$9,B1986-1&lt;'Calculation Sheet Crop 1'!$L$9),"Late Season Stage",""))))</f>
        <v/>
      </c>
      <c r="D1986">
        <f>IF(MONTH(B1986)=1,'General Calculation'!$E$22,IF(MONTH(B1986)=2,'General Calculation'!$F$22,IF(MONTH(B1986)=3,'General Calculation'!$G$22,IF(MONTH(B1986)=4,'General Calculation'!$H$22,IF(MONTH(B1986)=5,'General Calculation'!$I$22,IF(MONTH(B1986)=6,'General Calculation'!$J$22,IF(MONTH(B1986)=7,'General Calculation'!$K$22,IF(MONTH(B1986)=8,'General Calculation'!$L$22,IF(MONTH(B1986)=9,'General Calculation'!$M$22,IF(MONTH(B1986)=10,'General Calculation'!$N$22,IF(MONTH(B1986)=11,'General Calculation'!$O$22,IF(MONTH(B1986)=12,'General Calculation'!$P$22,""))))))))))))</f>
        <v>5.3881999999999994</v>
      </c>
      <c r="E1986" t="str">
        <f>IF(C1986="Initial Stage",'Calculation Sheet Crop 1'!$M$6,IF(C1986="Crop Development Phase",'Calculation Sheet Crop 1'!$M$7,IF(C1986="Mid Season",'Calculation Sheet Crop 1'!$M$8,IF(C1986="Late Season Stage",'Calculation Sheet Crop 1'!$M$9,""))))</f>
        <v/>
      </c>
      <c r="F1986">
        <f t="shared" si="391"/>
        <v>0</v>
      </c>
      <c r="P1986">
        <f t="shared" si="392"/>
        <v>0</v>
      </c>
      <c r="Q1986">
        <f t="shared" si="393"/>
        <v>0</v>
      </c>
      <c r="R1986">
        <f t="shared" si="394"/>
        <v>0</v>
      </c>
      <c r="S1986">
        <f t="shared" si="395"/>
        <v>0</v>
      </c>
      <c r="T1986">
        <f t="shared" si="396"/>
        <v>0</v>
      </c>
      <c r="U1986">
        <f t="shared" si="397"/>
        <v>0</v>
      </c>
      <c r="V1986">
        <f t="shared" si="398"/>
        <v>0</v>
      </c>
      <c r="W1986">
        <f t="shared" si="399"/>
        <v>0</v>
      </c>
      <c r="X1986">
        <f t="shared" si="400"/>
        <v>0</v>
      </c>
      <c r="Y1986">
        <f t="shared" si="401"/>
        <v>0</v>
      </c>
      <c r="Z1986">
        <f t="shared" si="402"/>
        <v>0</v>
      </c>
      <c r="AA1986">
        <f t="shared" si="403"/>
        <v>0</v>
      </c>
    </row>
    <row r="1987" spans="2:27">
      <c r="B1987" s="3">
        <v>44716</v>
      </c>
      <c r="C1987" t="str">
        <f>IF(AND(B1987&gt;='Calculation Sheet Crop 1'!$K$6,B1987&lt;='Calculation Sheet Crop 1'!$L$6),"Initial Stage",IF(AND(B1987+1&gt;'Calculation Sheet Crop 1'!$K$7,B1987&lt;='Calculation Sheet Crop 1'!$L$7),"Crop Development Phase",IF(AND(B1987+1&gt;'Calculation Sheet Crop 1'!$K$8,B1987&lt;'Calculation Sheet Crop 1'!$L$8+1),"Mid Season",IF(AND(B1987+1&gt;'Calculation Sheet Crop 1'!$K$9,B1987-1&lt;'Calculation Sheet Crop 1'!$L$9),"Late Season Stage",""))))</f>
        <v/>
      </c>
      <c r="D1987">
        <f>IF(MONTH(B1987)=1,'General Calculation'!$E$22,IF(MONTH(B1987)=2,'General Calculation'!$F$22,IF(MONTH(B1987)=3,'General Calculation'!$G$22,IF(MONTH(B1987)=4,'General Calculation'!$H$22,IF(MONTH(B1987)=5,'General Calculation'!$I$22,IF(MONTH(B1987)=6,'General Calculation'!$J$22,IF(MONTH(B1987)=7,'General Calculation'!$K$22,IF(MONTH(B1987)=8,'General Calculation'!$L$22,IF(MONTH(B1987)=9,'General Calculation'!$M$22,IF(MONTH(B1987)=10,'General Calculation'!$N$22,IF(MONTH(B1987)=11,'General Calculation'!$O$22,IF(MONTH(B1987)=12,'General Calculation'!$P$22,""))))))))))))</f>
        <v>5.3881999999999994</v>
      </c>
      <c r="E1987" t="str">
        <f>IF(C1987="Initial Stage",'Calculation Sheet Crop 1'!$M$6,IF(C1987="Crop Development Phase",'Calculation Sheet Crop 1'!$M$7,IF(C1987="Mid Season",'Calculation Sheet Crop 1'!$M$8,IF(C1987="Late Season Stage",'Calculation Sheet Crop 1'!$M$9,""))))</f>
        <v/>
      </c>
      <c r="F1987">
        <f t="shared" si="391"/>
        <v>0</v>
      </c>
      <c r="P1987">
        <f t="shared" si="392"/>
        <v>0</v>
      </c>
      <c r="Q1987">
        <f t="shared" si="393"/>
        <v>0</v>
      </c>
      <c r="R1987">
        <f t="shared" si="394"/>
        <v>0</v>
      </c>
      <c r="S1987">
        <f t="shared" si="395"/>
        <v>0</v>
      </c>
      <c r="T1987">
        <f t="shared" si="396"/>
        <v>0</v>
      </c>
      <c r="U1987">
        <f t="shared" si="397"/>
        <v>0</v>
      </c>
      <c r="V1987">
        <f t="shared" si="398"/>
        <v>0</v>
      </c>
      <c r="W1987">
        <f t="shared" si="399"/>
        <v>0</v>
      </c>
      <c r="X1987">
        <f t="shared" si="400"/>
        <v>0</v>
      </c>
      <c r="Y1987">
        <f t="shared" si="401"/>
        <v>0</v>
      </c>
      <c r="Z1987">
        <f t="shared" si="402"/>
        <v>0</v>
      </c>
      <c r="AA1987">
        <f t="shared" si="403"/>
        <v>0</v>
      </c>
    </row>
    <row r="1988" spans="2:27">
      <c r="B1988" s="3">
        <v>44717</v>
      </c>
      <c r="C1988" t="str">
        <f>IF(AND(B1988&gt;='Calculation Sheet Crop 1'!$K$6,B1988&lt;='Calculation Sheet Crop 1'!$L$6),"Initial Stage",IF(AND(B1988+1&gt;'Calculation Sheet Crop 1'!$K$7,B1988&lt;='Calculation Sheet Crop 1'!$L$7),"Crop Development Phase",IF(AND(B1988+1&gt;'Calculation Sheet Crop 1'!$K$8,B1988&lt;'Calculation Sheet Crop 1'!$L$8+1),"Mid Season",IF(AND(B1988+1&gt;'Calculation Sheet Crop 1'!$K$9,B1988-1&lt;'Calculation Sheet Crop 1'!$L$9),"Late Season Stage",""))))</f>
        <v/>
      </c>
      <c r="D1988">
        <f>IF(MONTH(B1988)=1,'General Calculation'!$E$22,IF(MONTH(B1988)=2,'General Calculation'!$F$22,IF(MONTH(B1988)=3,'General Calculation'!$G$22,IF(MONTH(B1988)=4,'General Calculation'!$H$22,IF(MONTH(B1988)=5,'General Calculation'!$I$22,IF(MONTH(B1988)=6,'General Calculation'!$J$22,IF(MONTH(B1988)=7,'General Calculation'!$K$22,IF(MONTH(B1988)=8,'General Calculation'!$L$22,IF(MONTH(B1988)=9,'General Calculation'!$M$22,IF(MONTH(B1988)=10,'General Calculation'!$N$22,IF(MONTH(B1988)=11,'General Calculation'!$O$22,IF(MONTH(B1988)=12,'General Calculation'!$P$22,""))))))))))))</f>
        <v>5.3881999999999994</v>
      </c>
      <c r="E1988" t="str">
        <f>IF(C1988="Initial Stage",'Calculation Sheet Crop 1'!$M$6,IF(C1988="Crop Development Phase",'Calculation Sheet Crop 1'!$M$7,IF(C1988="Mid Season",'Calculation Sheet Crop 1'!$M$8,IF(C1988="Late Season Stage",'Calculation Sheet Crop 1'!$M$9,""))))</f>
        <v/>
      </c>
      <c r="F1988">
        <f t="shared" si="391"/>
        <v>0</v>
      </c>
      <c r="P1988">
        <f t="shared" si="392"/>
        <v>0</v>
      </c>
      <c r="Q1988">
        <f t="shared" si="393"/>
        <v>0</v>
      </c>
      <c r="R1988">
        <f t="shared" si="394"/>
        <v>0</v>
      </c>
      <c r="S1988">
        <f t="shared" si="395"/>
        <v>0</v>
      </c>
      <c r="T1988">
        <f t="shared" si="396"/>
        <v>0</v>
      </c>
      <c r="U1988">
        <f t="shared" si="397"/>
        <v>0</v>
      </c>
      <c r="V1988">
        <f t="shared" si="398"/>
        <v>0</v>
      </c>
      <c r="W1988">
        <f t="shared" si="399"/>
        <v>0</v>
      </c>
      <c r="X1988">
        <f t="shared" si="400"/>
        <v>0</v>
      </c>
      <c r="Y1988">
        <f t="shared" si="401"/>
        <v>0</v>
      </c>
      <c r="Z1988">
        <f t="shared" si="402"/>
        <v>0</v>
      </c>
      <c r="AA1988">
        <f t="shared" si="403"/>
        <v>0</v>
      </c>
    </row>
    <row r="1989" spans="2:27">
      <c r="B1989" s="3">
        <v>44718</v>
      </c>
      <c r="C1989" t="str">
        <f>IF(AND(B1989&gt;='Calculation Sheet Crop 1'!$K$6,B1989&lt;='Calculation Sheet Crop 1'!$L$6),"Initial Stage",IF(AND(B1989+1&gt;'Calculation Sheet Crop 1'!$K$7,B1989&lt;='Calculation Sheet Crop 1'!$L$7),"Crop Development Phase",IF(AND(B1989+1&gt;'Calculation Sheet Crop 1'!$K$8,B1989&lt;'Calculation Sheet Crop 1'!$L$8+1),"Mid Season",IF(AND(B1989+1&gt;'Calculation Sheet Crop 1'!$K$9,B1989-1&lt;'Calculation Sheet Crop 1'!$L$9),"Late Season Stage",""))))</f>
        <v/>
      </c>
      <c r="D1989">
        <f>IF(MONTH(B1989)=1,'General Calculation'!$E$22,IF(MONTH(B1989)=2,'General Calculation'!$F$22,IF(MONTH(B1989)=3,'General Calculation'!$G$22,IF(MONTH(B1989)=4,'General Calculation'!$H$22,IF(MONTH(B1989)=5,'General Calculation'!$I$22,IF(MONTH(B1989)=6,'General Calculation'!$J$22,IF(MONTH(B1989)=7,'General Calculation'!$K$22,IF(MONTH(B1989)=8,'General Calculation'!$L$22,IF(MONTH(B1989)=9,'General Calculation'!$M$22,IF(MONTH(B1989)=10,'General Calculation'!$N$22,IF(MONTH(B1989)=11,'General Calculation'!$O$22,IF(MONTH(B1989)=12,'General Calculation'!$P$22,""))))))))))))</f>
        <v>5.3881999999999994</v>
      </c>
      <c r="E1989" t="str">
        <f>IF(C1989="Initial Stage",'Calculation Sheet Crop 1'!$M$6,IF(C1989="Crop Development Phase",'Calculation Sheet Crop 1'!$M$7,IF(C1989="Mid Season",'Calculation Sheet Crop 1'!$M$8,IF(C1989="Late Season Stage",'Calculation Sheet Crop 1'!$M$9,""))))</f>
        <v/>
      </c>
      <c r="F1989">
        <f t="shared" si="391"/>
        <v>0</v>
      </c>
      <c r="P1989">
        <f t="shared" si="392"/>
        <v>0</v>
      </c>
      <c r="Q1989">
        <f t="shared" si="393"/>
        <v>0</v>
      </c>
      <c r="R1989">
        <f t="shared" si="394"/>
        <v>0</v>
      </c>
      <c r="S1989">
        <f t="shared" si="395"/>
        <v>0</v>
      </c>
      <c r="T1989">
        <f t="shared" si="396"/>
        <v>0</v>
      </c>
      <c r="U1989">
        <f t="shared" si="397"/>
        <v>0</v>
      </c>
      <c r="V1989">
        <f t="shared" si="398"/>
        <v>0</v>
      </c>
      <c r="W1989">
        <f t="shared" si="399"/>
        <v>0</v>
      </c>
      <c r="X1989">
        <f t="shared" si="400"/>
        <v>0</v>
      </c>
      <c r="Y1989">
        <f t="shared" si="401"/>
        <v>0</v>
      </c>
      <c r="Z1989">
        <f t="shared" si="402"/>
        <v>0</v>
      </c>
      <c r="AA1989">
        <f t="shared" si="403"/>
        <v>0</v>
      </c>
    </row>
    <row r="1990" spans="2:27">
      <c r="B1990" s="3">
        <v>44719</v>
      </c>
      <c r="C1990" t="str">
        <f>IF(AND(B1990&gt;='Calculation Sheet Crop 1'!$K$6,B1990&lt;='Calculation Sheet Crop 1'!$L$6),"Initial Stage",IF(AND(B1990+1&gt;'Calculation Sheet Crop 1'!$K$7,B1990&lt;='Calculation Sheet Crop 1'!$L$7),"Crop Development Phase",IF(AND(B1990+1&gt;'Calculation Sheet Crop 1'!$K$8,B1990&lt;'Calculation Sheet Crop 1'!$L$8+1),"Mid Season",IF(AND(B1990+1&gt;'Calculation Sheet Crop 1'!$K$9,B1990-1&lt;'Calculation Sheet Crop 1'!$L$9),"Late Season Stage",""))))</f>
        <v/>
      </c>
      <c r="D1990">
        <f>IF(MONTH(B1990)=1,'General Calculation'!$E$22,IF(MONTH(B1990)=2,'General Calculation'!$F$22,IF(MONTH(B1990)=3,'General Calculation'!$G$22,IF(MONTH(B1990)=4,'General Calculation'!$H$22,IF(MONTH(B1990)=5,'General Calculation'!$I$22,IF(MONTH(B1990)=6,'General Calculation'!$J$22,IF(MONTH(B1990)=7,'General Calculation'!$K$22,IF(MONTH(B1990)=8,'General Calculation'!$L$22,IF(MONTH(B1990)=9,'General Calculation'!$M$22,IF(MONTH(B1990)=10,'General Calculation'!$N$22,IF(MONTH(B1990)=11,'General Calculation'!$O$22,IF(MONTH(B1990)=12,'General Calculation'!$P$22,""))))))))))))</f>
        <v>5.3881999999999994</v>
      </c>
      <c r="E1990" t="str">
        <f>IF(C1990="Initial Stage",'Calculation Sheet Crop 1'!$M$6,IF(C1990="Crop Development Phase",'Calculation Sheet Crop 1'!$M$7,IF(C1990="Mid Season",'Calculation Sheet Crop 1'!$M$8,IF(C1990="Late Season Stage",'Calculation Sheet Crop 1'!$M$9,""))))</f>
        <v/>
      </c>
      <c r="F1990">
        <f t="shared" si="391"/>
        <v>0</v>
      </c>
      <c r="P1990">
        <f t="shared" si="392"/>
        <v>0</v>
      </c>
      <c r="Q1990">
        <f t="shared" si="393"/>
        <v>0</v>
      </c>
      <c r="R1990">
        <f t="shared" si="394"/>
        <v>0</v>
      </c>
      <c r="S1990">
        <f t="shared" si="395"/>
        <v>0</v>
      </c>
      <c r="T1990">
        <f t="shared" si="396"/>
        <v>0</v>
      </c>
      <c r="U1990">
        <f t="shared" si="397"/>
        <v>0</v>
      </c>
      <c r="V1990">
        <f t="shared" si="398"/>
        <v>0</v>
      </c>
      <c r="W1990">
        <f t="shared" si="399"/>
        <v>0</v>
      </c>
      <c r="X1990">
        <f t="shared" si="400"/>
        <v>0</v>
      </c>
      <c r="Y1990">
        <f t="shared" si="401"/>
        <v>0</v>
      </c>
      <c r="Z1990">
        <f t="shared" si="402"/>
        <v>0</v>
      </c>
      <c r="AA1990">
        <f t="shared" si="403"/>
        <v>0</v>
      </c>
    </row>
    <row r="1991" spans="2:27">
      <c r="B1991" s="3">
        <v>44720</v>
      </c>
      <c r="C1991" t="str">
        <f>IF(AND(B1991&gt;='Calculation Sheet Crop 1'!$K$6,B1991&lt;='Calculation Sheet Crop 1'!$L$6),"Initial Stage",IF(AND(B1991+1&gt;'Calculation Sheet Crop 1'!$K$7,B1991&lt;='Calculation Sheet Crop 1'!$L$7),"Crop Development Phase",IF(AND(B1991+1&gt;'Calculation Sheet Crop 1'!$K$8,B1991&lt;'Calculation Sheet Crop 1'!$L$8+1),"Mid Season",IF(AND(B1991+1&gt;'Calculation Sheet Crop 1'!$K$9,B1991-1&lt;'Calculation Sheet Crop 1'!$L$9),"Late Season Stage",""))))</f>
        <v/>
      </c>
      <c r="D1991">
        <f>IF(MONTH(B1991)=1,'General Calculation'!$E$22,IF(MONTH(B1991)=2,'General Calculation'!$F$22,IF(MONTH(B1991)=3,'General Calculation'!$G$22,IF(MONTH(B1991)=4,'General Calculation'!$H$22,IF(MONTH(B1991)=5,'General Calculation'!$I$22,IF(MONTH(B1991)=6,'General Calculation'!$J$22,IF(MONTH(B1991)=7,'General Calculation'!$K$22,IF(MONTH(B1991)=8,'General Calculation'!$L$22,IF(MONTH(B1991)=9,'General Calculation'!$M$22,IF(MONTH(B1991)=10,'General Calculation'!$N$22,IF(MONTH(B1991)=11,'General Calculation'!$O$22,IF(MONTH(B1991)=12,'General Calculation'!$P$22,""))))))))))))</f>
        <v>5.3881999999999994</v>
      </c>
      <c r="E1991" t="str">
        <f>IF(C1991="Initial Stage",'Calculation Sheet Crop 1'!$M$6,IF(C1991="Crop Development Phase",'Calculation Sheet Crop 1'!$M$7,IF(C1991="Mid Season",'Calculation Sheet Crop 1'!$M$8,IF(C1991="Late Season Stage",'Calculation Sheet Crop 1'!$M$9,""))))</f>
        <v/>
      </c>
      <c r="F1991">
        <f t="shared" si="391"/>
        <v>0</v>
      </c>
      <c r="P1991">
        <f t="shared" si="392"/>
        <v>0</v>
      </c>
      <c r="Q1991">
        <f t="shared" si="393"/>
        <v>0</v>
      </c>
      <c r="R1991">
        <f t="shared" si="394"/>
        <v>0</v>
      </c>
      <c r="S1991">
        <f t="shared" si="395"/>
        <v>0</v>
      </c>
      <c r="T1991">
        <f t="shared" si="396"/>
        <v>0</v>
      </c>
      <c r="U1991">
        <f t="shared" si="397"/>
        <v>0</v>
      </c>
      <c r="V1991">
        <f t="shared" si="398"/>
        <v>0</v>
      </c>
      <c r="W1991">
        <f t="shared" si="399"/>
        <v>0</v>
      </c>
      <c r="X1991">
        <f t="shared" si="400"/>
        <v>0</v>
      </c>
      <c r="Y1991">
        <f t="shared" si="401"/>
        <v>0</v>
      </c>
      <c r="Z1991">
        <f t="shared" si="402"/>
        <v>0</v>
      </c>
      <c r="AA1991">
        <f t="shared" si="403"/>
        <v>0</v>
      </c>
    </row>
    <row r="1992" spans="2:27">
      <c r="B1992" s="3">
        <v>44721</v>
      </c>
      <c r="C1992" t="str">
        <f>IF(AND(B1992&gt;='Calculation Sheet Crop 1'!$K$6,B1992&lt;='Calculation Sheet Crop 1'!$L$6),"Initial Stage",IF(AND(B1992+1&gt;'Calculation Sheet Crop 1'!$K$7,B1992&lt;='Calculation Sheet Crop 1'!$L$7),"Crop Development Phase",IF(AND(B1992+1&gt;'Calculation Sheet Crop 1'!$K$8,B1992&lt;'Calculation Sheet Crop 1'!$L$8+1),"Mid Season",IF(AND(B1992+1&gt;'Calculation Sheet Crop 1'!$K$9,B1992-1&lt;'Calculation Sheet Crop 1'!$L$9),"Late Season Stage",""))))</f>
        <v/>
      </c>
      <c r="D1992">
        <f>IF(MONTH(B1992)=1,'General Calculation'!$E$22,IF(MONTH(B1992)=2,'General Calculation'!$F$22,IF(MONTH(B1992)=3,'General Calculation'!$G$22,IF(MONTH(B1992)=4,'General Calculation'!$H$22,IF(MONTH(B1992)=5,'General Calculation'!$I$22,IF(MONTH(B1992)=6,'General Calculation'!$J$22,IF(MONTH(B1992)=7,'General Calculation'!$K$22,IF(MONTH(B1992)=8,'General Calculation'!$L$22,IF(MONTH(B1992)=9,'General Calculation'!$M$22,IF(MONTH(B1992)=10,'General Calculation'!$N$22,IF(MONTH(B1992)=11,'General Calculation'!$O$22,IF(MONTH(B1992)=12,'General Calculation'!$P$22,""))))))))))))</f>
        <v>5.3881999999999994</v>
      </c>
      <c r="E1992" t="str">
        <f>IF(C1992="Initial Stage",'Calculation Sheet Crop 1'!$M$6,IF(C1992="Crop Development Phase",'Calculation Sheet Crop 1'!$M$7,IF(C1992="Mid Season",'Calculation Sheet Crop 1'!$M$8,IF(C1992="Late Season Stage",'Calculation Sheet Crop 1'!$M$9,""))))</f>
        <v/>
      </c>
      <c r="F1992">
        <f t="shared" ref="F1992:F2055" si="404">IFERROR((D1992*E1992),0)</f>
        <v>0</v>
      </c>
      <c r="P1992">
        <f t="shared" ref="P1992:P2055" si="405">IF(MONTH($B1992)=1,$F1992,0)</f>
        <v>0</v>
      </c>
      <c r="Q1992">
        <f t="shared" ref="Q1992:Q2055" si="406">IF(MONTH($B1992)=2,$F1992,0)</f>
        <v>0</v>
      </c>
      <c r="R1992">
        <f t="shared" ref="R1992:R2055" si="407">IF(MONTH($B1992)=3,$F1992,0)</f>
        <v>0</v>
      </c>
      <c r="S1992">
        <f t="shared" ref="S1992:S2055" si="408">IF(MONTH($B1992)=4,$F1992,0)</f>
        <v>0</v>
      </c>
      <c r="T1992">
        <f t="shared" ref="T1992:T2055" si="409">IF(MONTH($B1992)=5,$F1992,0)</f>
        <v>0</v>
      </c>
      <c r="U1992">
        <f t="shared" ref="U1992:U2055" si="410">IF(MONTH($B1992)=6,$F1992,0)</f>
        <v>0</v>
      </c>
      <c r="V1992">
        <f t="shared" ref="V1992:V2055" si="411">IF(MONTH($B1992)=7,$F1992,0)</f>
        <v>0</v>
      </c>
      <c r="W1992">
        <f t="shared" ref="W1992:W2055" si="412">IF(MONTH($B1992)=8,$F1992,0)</f>
        <v>0</v>
      </c>
      <c r="X1992">
        <f t="shared" ref="X1992:X2055" si="413">IF(MONTH($B1992)=9,$F1992,0)</f>
        <v>0</v>
      </c>
      <c r="Y1992">
        <f t="shared" ref="Y1992:Y2055" si="414">IF(MONTH($B1992)=10,$F1992,0)</f>
        <v>0</v>
      </c>
      <c r="Z1992">
        <f t="shared" ref="Z1992:Z2055" si="415">IF(MONTH($B1992)=11,$F1992,0)</f>
        <v>0</v>
      </c>
      <c r="AA1992">
        <f t="shared" ref="AA1992:AA2055" si="416">IF(MONTH($B1992)=12,$F1992,0)</f>
        <v>0</v>
      </c>
    </row>
    <row r="1993" spans="2:27">
      <c r="B1993" s="3">
        <v>44722</v>
      </c>
      <c r="C1993" t="str">
        <f>IF(AND(B1993&gt;='Calculation Sheet Crop 1'!$K$6,B1993&lt;='Calculation Sheet Crop 1'!$L$6),"Initial Stage",IF(AND(B1993+1&gt;'Calculation Sheet Crop 1'!$K$7,B1993&lt;='Calculation Sheet Crop 1'!$L$7),"Crop Development Phase",IF(AND(B1993+1&gt;'Calculation Sheet Crop 1'!$K$8,B1993&lt;'Calculation Sheet Crop 1'!$L$8+1),"Mid Season",IF(AND(B1993+1&gt;'Calculation Sheet Crop 1'!$K$9,B1993-1&lt;'Calculation Sheet Crop 1'!$L$9),"Late Season Stage",""))))</f>
        <v/>
      </c>
      <c r="D1993">
        <f>IF(MONTH(B1993)=1,'General Calculation'!$E$22,IF(MONTH(B1993)=2,'General Calculation'!$F$22,IF(MONTH(B1993)=3,'General Calculation'!$G$22,IF(MONTH(B1993)=4,'General Calculation'!$H$22,IF(MONTH(B1993)=5,'General Calculation'!$I$22,IF(MONTH(B1993)=6,'General Calculation'!$J$22,IF(MONTH(B1993)=7,'General Calculation'!$K$22,IF(MONTH(B1993)=8,'General Calculation'!$L$22,IF(MONTH(B1993)=9,'General Calculation'!$M$22,IF(MONTH(B1993)=10,'General Calculation'!$N$22,IF(MONTH(B1993)=11,'General Calculation'!$O$22,IF(MONTH(B1993)=12,'General Calculation'!$P$22,""))))))))))))</f>
        <v>5.3881999999999994</v>
      </c>
      <c r="E1993" t="str">
        <f>IF(C1993="Initial Stage",'Calculation Sheet Crop 1'!$M$6,IF(C1993="Crop Development Phase",'Calculation Sheet Crop 1'!$M$7,IF(C1993="Mid Season",'Calculation Sheet Crop 1'!$M$8,IF(C1993="Late Season Stage",'Calculation Sheet Crop 1'!$M$9,""))))</f>
        <v/>
      </c>
      <c r="F1993">
        <f t="shared" si="404"/>
        <v>0</v>
      </c>
      <c r="P1993">
        <f t="shared" si="405"/>
        <v>0</v>
      </c>
      <c r="Q1993">
        <f t="shared" si="406"/>
        <v>0</v>
      </c>
      <c r="R1993">
        <f t="shared" si="407"/>
        <v>0</v>
      </c>
      <c r="S1993">
        <f t="shared" si="408"/>
        <v>0</v>
      </c>
      <c r="T1993">
        <f t="shared" si="409"/>
        <v>0</v>
      </c>
      <c r="U1993">
        <f t="shared" si="410"/>
        <v>0</v>
      </c>
      <c r="V1993">
        <f t="shared" si="411"/>
        <v>0</v>
      </c>
      <c r="W1993">
        <f t="shared" si="412"/>
        <v>0</v>
      </c>
      <c r="X1993">
        <f t="shared" si="413"/>
        <v>0</v>
      </c>
      <c r="Y1993">
        <f t="shared" si="414"/>
        <v>0</v>
      </c>
      <c r="Z1993">
        <f t="shared" si="415"/>
        <v>0</v>
      </c>
      <c r="AA1993">
        <f t="shared" si="416"/>
        <v>0</v>
      </c>
    </row>
    <row r="1994" spans="2:27">
      <c r="B1994" s="3">
        <v>44723</v>
      </c>
      <c r="C1994" t="str">
        <f>IF(AND(B1994&gt;='Calculation Sheet Crop 1'!$K$6,B1994&lt;='Calculation Sheet Crop 1'!$L$6),"Initial Stage",IF(AND(B1994+1&gt;'Calculation Sheet Crop 1'!$K$7,B1994&lt;='Calculation Sheet Crop 1'!$L$7),"Crop Development Phase",IF(AND(B1994+1&gt;'Calculation Sheet Crop 1'!$K$8,B1994&lt;'Calculation Sheet Crop 1'!$L$8+1),"Mid Season",IF(AND(B1994+1&gt;'Calculation Sheet Crop 1'!$K$9,B1994-1&lt;'Calculation Sheet Crop 1'!$L$9),"Late Season Stage",""))))</f>
        <v/>
      </c>
      <c r="D1994">
        <f>IF(MONTH(B1994)=1,'General Calculation'!$E$22,IF(MONTH(B1994)=2,'General Calculation'!$F$22,IF(MONTH(B1994)=3,'General Calculation'!$G$22,IF(MONTH(B1994)=4,'General Calculation'!$H$22,IF(MONTH(B1994)=5,'General Calculation'!$I$22,IF(MONTH(B1994)=6,'General Calculation'!$J$22,IF(MONTH(B1994)=7,'General Calculation'!$K$22,IF(MONTH(B1994)=8,'General Calculation'!$L$22,IF(MONTH(B1994)=9,'General Calculation'!$M$22,IF(MONTH(B1994)=10,'General Calculation'!$N$22,IF(MONTH(B1994)=11,'General Calculation'!$O$22,IF(MONTH(B1994)=12,'General Calculation'!$P$22,""))))))))))))</f>
        <v>5.3881999999999994</v>
      </c>
      <c r="E1994" t="str">
        <f>IF(C1994="Initial Stage",'Calculation Sheet Crop 1'!$M$6,IF(C1994="Crop Development Phase",'Calculation Sheet Crop 1'!$M$7,IF(C1994="Mid Season",'Calculation Sheet Crop 1'!$M$8,IF(C1994="Late Season Stage",'Calculation Sheet Crop 1'!$M$9,""))))</f>
        <v/>
      </c>
      <c r="F1994">
        <f t="shared" si="404"/>
        <v>0</v>
      </c>
      <c r="P1994">
        <f t="shared" si="405"/>
        <v>0</v>
      </c>
      <c r="Q1994">
        <f t="shared" si="406"/>
        <v>0</v>
      </c>
      <c r="R1994">
        <f t="shared" si="407"/>
        <v>0</v>
      </c>
      <c r="S1994">
        <f t="shared" si="408"/>
        <v>0</v>
      </c>
      <c r="T1994">
        <f t="shared" si="409"/>
        <v>0</v>
      </c>
      <c r="U1994">
        <f t="shared" si="410"/>
        <v>0</v>
      </c>
      <c r="V1994">
        <f t="shared" si="411"/>
        <v>0</v>
      </c>
      <c r="W1994">
        <f t="shared" si="412"/>
        <v>0</v>
      </c>
      <c r="X1994">
        <f t="shared" si="413"/>
        <v>0</v>
      </c>
      <c r="Y1994">
        <f t="shared" si="414"/>
        <v>0</v>
      </c>
      <c r="Z1994">
        <f t="shared" si="415"/>
        <v>0</v>
      </c>
      <c r="AA1994">
        <f t="shared" si="416"/>
        <v>0</v>
      </c>
    </row>
    <row r="1995" spans="2:27">
      <c r="B1995" s="3">
        <v>44724</v>
      </c>
      <c r="C1995" t="str">
        <f>IF(AND(B1995&gt;='Calculation Sheet Crop 1'!$K$6,B1995&lt;='Calculation Sheet Crop 1'!$L$6),"Initial Stage",IF(AND(B1995+1&gt;'Calculation Sheet Crop 1'!$K$7,B1995&lt;='Calculation Sheet Crop 1'!$L$7),"Crop Development Phase",IF(AND(B1995+1&gt;'Calculation Sheet Crop 1'!$K$8,B1995&lt;'Calculation Sheet Crop 1'!$L$8+1),"Mid Season",IF(AND(B1995+1&gt;'Calculation Sheet Crop 1'!$K$9,B1995-1&lt;'Calculation Sheet Crop 1'!$L$9),"Late Season Stage",""))))</f>
        <v/>
      </c>
      <c r="D1995">
        <f>IF(MONTH(B1995)=1,'General Calculation'!$E$22,IF(MONTH(B1995)=2,'General Calculation'!$F$22,IF(MONTH(B1995)=3,'General Calculation'!$G$22,IF(MONTH(B1995)=4,'General Calculation'!$H$22,IF(MONTH(B1995)=5,'General Calculation'!$I$22,IF(MONTH(B1995)=6,'General Calculation'!$J$22,IF(MONTH(B1995)=7,'General Calculation'!$K$22,IF(MONTH(B1995)=8,'General Calculation'!$L$22,IF(MONTH(B1995)=9,'General Calculation'!$M$22,IF(MONTH(B1995)=10,'General Calculation'!$N$22,IF(MONTH(B1995)=11,'General Calculation'!$O$22,IF(MONTH(B1995)=12,'General Calculation'!$P$22,""))))))))))))</f>
        <v>5.3881999999999994</v>
      </c>
      <c r="E1995" t="str">
        <f>IF(C1995="Initial Stage",'Calculation Sheet Crop 1'!$M$6,IF(C1995="Crop Development Phase",'Calculation Sheet Crop 1'!$M$7,IF(C1995="Mid Season",'Calculation Sheet Crop 1'!$M$8,IF(C1995="Late Season Stage",'Calculation Sheet Crop 1'!$M$9,""))))</f>
        <v/>
      </c>
      <c r="F1995">
        <f t="shared" si="404"/>
        <v>0</v>
      </c>
      <c r="P1995">
        <f t="shared" si="405"/>
        <v>0</v>
      </c>
      <c r="Q1995">
        <f t="shared" si="406"/>
        <v>0</v>
      </c>
      <c r="R1995">
        <f t="shared" si="407"/>
        <v>0</v>
      </c>
      <c r="S1995">
        <f t="shared" si="408"/>
        <v>0</v>
      </c>
      <c r="T1995">
        <f t="shared" si="409"/>
        <v>0</v>
      </c>
      <c r="U1995">
        <f t="shared" si="410"/>
        <v>0</v>
      </c>
      <c r="V1995">
        <f t="shared" si="411"/>
        <v>0</v>
      </c>
      <c r="W1995">
        <f t="shared" si="412"/>
        <v>0</v>
      </c>
      <c r="X1995">
        <f t="shared" si="413"/>
        <v>0</v>
      </c>
      <c r="Y1995">
        <f t="shared" si="414"/>
        <v>0</v>
      </c>
      <c r="Z1995">
        <f t="shared" si="415"/>
        <v>0</v>
      </c>
      <c r="AA1995">
        <f t="shared" si="416"/>
        <v>0</v>
      </c>
    </row>
    <row r="1996" spans="2:27">
      <c r="B1996" s="3">
        <v>44725</v>
      </c>
      <c r="C1996" t="str">
        <f>IF(AND(B1996&gt;='Calculation Sheet Crop 1'!$K$6,B1996&lt;='Calculation Sheet Crop 1'!$L$6),"Initial Stage",IF(AND(B1996+1&gt;'Calculation Sheet Crop 1'!$K$7,B1996&lt;='Calculation Sheet Crop 1'!$L$7),"Crop Development Phase",IF(AND(B1996+1&gt;'Calculation Sheet Crop 1'!$K$8,B1996&lt;'Calculation Sheet Crop 1'!$L$8+1),"Mid Season",IF(AND(B1996+1&gt;'Calculation Sheet Crop 1'!$K$9,B1996-1&lt;'Calculation Sheet Crop 1'!$L$9),"Late Season Stage",""))))</f>
        <v/>
      </c>
      <c r="D1996">
        <f>IF(MONTH(B1996)=1,'General Calculation'!$E$22,IF(MONTH(B1996)=2,'General Calculation'!$F$22,IF(MONTH(B1996)=3,'General Calculation'!$G$22,IF(MONTH(B1996)=4,'General Calculation'!$H$22,IF(MONTH(B1996)=5,'General Calculation'!$I$22,IF(MONTH(B1996)=6,'General Calculation'!$J$22,IF(MONTH(B1996)=7,'General Calculation'!$K$22,IF(MONTH(B1996)=8,'General Calculation'!$L$22,IF(MONTH(B1996)=9,'General Calculation'!$M$22,IF(MONTH(B1996)=10,'General Calculation'!$N$22,IF(MONTH(B1996)=11,'General Calculation'!$O$22,IF(MONTH(B1996)=12,'General Calculation'!$P$22,""))))))))))))</f>
        <v>5.3881999999999994</v>
      </c>
      <c r="E1996" t="str">
        <f>IF(C1996="Initial Stage",'Calculation Sheet Crop 1'!$M$6,IF(C1996="Crop Development Phase",'Calculation Sheet Crop 1'!$M$7,IF(C1996="Mid Season",'Calculation Sheet Crop 1'!$M$8,IF(C1996="Late Season Stage",'Calculation Sheet Crop 1'!$M$9,""))))</f>
        <v/>
      </c>
      <c r="F1996">
        <f t="shared" si="404"/>
        <v>0</v>
      </c>
      <c r="P1996">
        <f t="shared" si="405"/>
        <v>0</v>
      </c>
      <c r="Q1996">
        <f t="shared" si="406"/>
        <v>0</v>
      </c>
      <c r="R1996">
        <f t="shared" si="407"/>
        <v>0</v>
      </c>
      <c r="S1996">
        <f t="shared" si="408"/>
        <v>0</v>
      </c>
      <c r="T1996">
        <f t="shared" si="409"/>
        <v>0</v>
      </c>
      <c r="U1996">
        <f t="shared" si="410"/>
        <v>0</v>
      </c>
      <c r="V1996">
        <f t="shared" si="411"/>
        <v>0</v>
      </c>
      <c r="W1996">
        <f t="shared" si="412"/>
        <v>0</v>
      </c>
      <c r="X1996">
        <f t="shared" si="413"/>
        <v>0</v>
      </c>
      <c r="Y1996">
        <f t="shared" si="414"/>
        <v>0</v>
      </c>
      <c r="Z1996">
        <f t="shared" si="415"/>
        <v>0</v>
      </c>
      <c r="AA1996">
        <f t="shared" si="416"/>
        <v>0</v>
      </c>
    </row>
    <row r="1997" spans="2:27">
      <c r="B1997" s="3">
        <v>44726</v>
      </c>
      <c r="C1997" t="str">
        <f>IF(AND(B1997&gt;='Calculation Sheet Crop 1'!$K$6,B1997&lt;='Calculation Sheet Crop 1'!$L$6),"Initial Stage",IF(AND(B1997+1&gt;'Calculation Sheet Crop 1'!$K$7,B1997&lt;='Calculation Sheet Crop 1'!$L$7),"Crop Development Phase",IF(AND(B1997+1&gt;'Calculation Sheet Crop 1'!$K$8,B1997&lt;'Calculation Sheet Crop 1'!$L$8+1),"Mid Season",IF(AND(B1997+1&gt;'Calculation Sheet Crop 1'!$K$9,B1997-1&lt;'Calculation Sheet Crop 1'!$L$9),"Late Season Stage",""))))</f>
        <v/>
      </c>
      <c r="D1997">
        <f>IF(MONTH(B1997)=1,'General Calculation'!$E$22,IF(MONTH(B1997)=2,'General Calculation'!$F$22,IF(MONTH(B1997)=3,'General Calculation'!$G$22,IF(MONTH(B1997)=4,'General Calculation'!$H$22,IF(MONTH(B1997)=5,'General Calculation'!$I$22,IF(MONTH(B1997)=6,'General Calculation'!$J$22,IF(MONTH(B1997)=7,'General Calculation'!$K$22,IF(MONTH(B1997)=8,'General Calculation'!$L$22,IF(MONTH(B1997)=9,'General Calculation'!$M$22,IF(MONTH(B1997)=10,'General Calculation'!$N$22,IF(MONTH(B1997)=11,'General Calculation'!$O$22,IF(MONTH(B1997)=12,'General Calculation'!$P$22,""))))))))))))</f>
        <v>5.3881999999999994</v>
      </c>
      <c r="E1997" t="str">
        <f>IF(C1997="Initial Stage",'Calculation Sheet Crop 1'!$M$6,IF(C1997="Crop Development Phase",'Calculation Sheet Crop 1'!$M$7,IF(C1997="Mid Season",'Calculation Sheet Crop 1'!$M$8,IF(C1997="Late Season Stage",'Calculation Sheet Crop 1'!$M$9,""))))</f>
        <v/>
      </c>
      <c r="F1997">
        <f t="shared" si="404"/>
        <v>0</v>
      </c>
      <c r="P1997">
        <f t="shared" si="405"/>
        <v>0</v>
      </c>
      <c r="Q1997">
        <f t="shared" si="406"/>
        <v>0</v>
      </c>
      <c r="R1997">
        <f t="shared" si="407"/>
        <v>0</v>
      </c>
      <c r="S1997">
        <f t="shared" si="408"/>
        <v>0</v>
      </c>
      <c r="T1997">
        <f t="shared" si="409"/>
        <v>0</v>
      </c>
      <c r="U1997">
        <f t="shared" si="410"/>
        <v>0</v>
      </c>
      <c r="V1997">
        <f t="shared" si="411"/>
        <v>0</v>
      </c>
      <c r="W1997">
        <f t="shared" si="412"/>
        <v>0</v>
      </c>
      <c r="X1997">
        <f t="shared" si="413"/>
        <v>0</v>
      </c>
      <c r="Y1997">
        <f t="shared" si="414"/>
        <v>0</v>
      </c>
      <c r="Z1997">
        <f t="shared" si="415"/>
        <v>0</v>
      </c>
      <c r="AA1997">
        <f t="shared" si="416"/>
        <v>0</v>
      </c>
    </row>
    <row r="1998" spans="2:27">
      <c r="B1998" s="3">
        <v>44727</v>
      </c>
      <c r="C1998" t="str">
        <f>IF(AND(B1998&gt;='Calculation Sheet Crop 1'!$K$6,B1998&lt;='Calculation Sheet Crop 1'!$L$6),"Initial Stage",IF(AND(B1998+1&gt;'Calculation Sheet Crop 1'!$K$7,B1998&lt;='Calculation Sheet Crop 1'!$L$7),"Crop Development Phase",IF(AND(B1998+1&gt;'Calculation Sheet Crop 1'!$K$8,B1998&lt;'Calculation Sheet Crop 1'!$L$8+1),"Mid Season",IF(AND(B1998+1&gt;'Calculation Sheet Crop 1'!$K$9,B1998-1&lt;'Calculation Sheet Crop 1'!$L$9),"Late Season Stage",""))))</f>
        <v/>
      </c>
      <c r="D1998">
        <f>IF(MONTH(B1998)=1,'General Calculation'!$E$22,IF(MONTH(B1998)=2,'General Calculation'!$F$22,IF(MONTH(B1998)=3,'General Calculation'!$G$22,IF(MONTH(B1998)=4,'General Calculation'!$H$22,IF(MONTH(B1998)=5,'General Calculation'!$I$22,IF(MONTH(B1998)=6,'General Calculation'!$J$22,IF(MONTH(B1998)=7,'General Calculation'!$K$22,IF(MONTH(B1998)=8,'General Calculation'!$L$22,IF(MONTH(B1998)=9,'General Calculation'!$M$22,IF(MONTH(B1998)=10,'General Calculation'!$N$22,IF(MONTH(B1998)=11,'General Calculation'!$O$22,IF(MONTH(B1998)=12,'General Calculation'!$P$22,""))))))))))))</f>
        <v>5.3881999999999994</v>
      </c>
      <c r="E1998" t="str">
        <f>IF(C1998="Initial Stage",'Calculation Sheet Crop 1'!$M$6,IF(C1998="Crop Development Phase",'Calculation Sheet Crop 1'!$M$7,IF(C1998="Mid Season",'Calculation Sheet Crop 1'!$M$8,IF(C1998="Late Season Stage",'Calculation Sheet Crop 1'!$M$9,""))))</f>
        <v/>
      </c>
      <c r="F1998">
        <f t="shared" si="404"/>
        <v>0</v>
      </c>
      <c r="P1998">
        <f t="shared" si="405"/>
        <v>0</v>
      </c>
      <c r="Q1998">
        <f t="shared" si="406"/>
        <v>0</v>
      </c>
      <c r="R1998">
        <f t="shared" si="407"/>
        <v>0</v>
      </c>
      <c r="S1998">
        <f t="shared" si="408"/>
        <v>0</v>
      </c>
      <c r="T1998">
        <f t="shared" si="409"/>
        <v>0</v>
      </c>
      <c r="U1998">
        <f t="shared" si="410"/>
        <v>0</v>
      </c>
      <c r="V1998">
        <f t="shared" si="411"/>
        <v>0</v>
      </c>
      <c r="W1998">
        <f t="shared" si="412"/>
        <v>0</v>
      </c>
      <c r="X1998">
        <f t="shared" si="413"/>
        <v>0</v>
      </c>
      <c r="Y1998">
        <f t="shared" si="414"/>
        <v>0</v>
      </c>
      <c r="Z1998">
        <f t="shared" si="415"/>
        <v>0</v>
      </c>
      <c r="AA1998">
        <f t="shared" si="416"/>
        <v>0</v>
      </c>
    </row>
    <row r="1999" spans="2:27">
      <c r="B1999" s="3">
        <v>44728</v>
      </c>
      <c r="C1999" t="str">
        <f>IF(AND(B1999&gt;='Calculation Sheet Crop 1'!$K$6,B1999&lt;='Calculation Sheet Crop 1'!$L$6),"Initial Stage",IF(AND(B1999+1&gt;'Calculation Sheet Crop 1'!$K$7,B1999&lt;='Calculation Sheet Crop 1'!$L$7),"Crop Development Phase",IF(AND(B1999+1&gt;'Calculation Sheet Crop 1'!$K$8,B1999&lt;'Calculation Sheet Crop 1'!$L$8+1),"Mid Season",IF(AND(B1999+1&gt;'Calculation Sheet Crop 1'!$K$9,B1999-1&lt;'Calculation Sheet Crop 1'!$L$9),"Late Season Stage",""))))</f>
        <v/>
      </c>
      <c r="D1999">
        <f>IF(MONTH(B1999)=1,'General Calculation'!$E$22,IF(MONTH(B1999)=2,'General Calculation'!$F$22,IF(MONTH(B1999)=3,'General Calculation'!$G$22,IF(MONTH(B1999)=4,'General Calculation'!$H$22,IF(MONTH(B1999)=5,'General Calculation'!$I$22,IF(MONTH(B1999)=6,'General Calculation'!$J$22,IF(MONTH(B1999)=7,'General Calculation'!$K$22,IF(MONTH(B1999)=8,'General Calculation'!$L$22,IF(MONTH(B1999)=9,'General Calculation'!$M$22,IF(MONTH(B1999)=10,'General Calculation'!$N$22,IF(MONTH(B1999)=11,'General Calculation'!$O$22,IF(MONTH(B1999)=12,'General Calculation'!$P$22,""))))))))))))</f>
        <v>5.3881999999999994</v>
      </c>
      <c r="E1999" t="str">
        <f>IF(C1999="Initial Stage",'Calculation Sheet Crop 1'!$M$6,IF(C1999="Crop Development Phase",'Calculation Sheet Crop 1'!$M$7,IF(C1999="Mid Season",'Calculation Sheet Crop 1'!$M$8,IF(C1999="Late Season Stage",'Calculation Sheet Crop 1'!$M$9,""))))</f>
        <v/>
      </c>
      <c r="F1999">
        <f t="shared" si="404"/>
        <v>0</v>
      </c>
      <c r="P1999">
        <f t="shared" si="405"/>
        <v>0</v>
      </c>
      <c r="Q1999">
        <f t="shared" si="406"/>
        <v>0</v>
      </c>
      <c r="R1999">
        <f t="shared" si="407"/>
        <v>0</v>
      </c>
      <c r="S1999">
        <f t="shared" si="408"/>
        <v>0</v>
      </c>
      <c r="T1999">
        <f t="shared" si="409"/>
        <v>0</v>
      </c>
      <c r="U1999">
        <f t="shared" si="410"/>
        <v>0</v>
      </c>
      <c r="V1999">
        <f t="shared" si="411"/>
        <v>0</v>
      </c>
      <c r="W1999">
        <f t="shared" si="412"/>
        <v>0</v>
      </c>
      <c r="X1999">
        <f t="shared" si="413"/>
        <v>0</v>
      </c>
      <c r="Y1999">
        <f t="shared" si="414"/>
        <v>0</v>
      </c>
      <c r="Z1999">
        <f t="shared" si="415"/>
        <v>0</v>
      </c>
      <c r="AA1999">
        <f t="shared" si="416"/>
        <v>0</v>
      </c>
    </row>
    <row r="2000" spans="2:27">
      <c r="B2000" s="3">
        <v>44729</v>
      </c>
      <c r="C2000" t="str">
        <f>IF(AND(B2000&gt;='Calculation Sheet Crop 1'!$K$6,B2000&lt;='Calculation Sheet Crop 1'!$L$6),"Initial Stage",IF(AND(B2000+1&gt;'Calculation Sheet Crop 1'!$K$7,B2000&lt;='Calculation Sheet Crop 1'!$L$7),"Crop Development Phase",IF(AND(B2000+1&gt;'Calculation Sheet Crop 1'!$K$8,B2000&lt;'Calculation Sheet Crop 1'!$L$8+1),"Mid Season",IF(AND(B2000+1&gt;'Calculation Sheet Crop 1'!$K$9,B2000-1&lt;'Calculation Sheet Crop 1'!$L$9),"Late Season Stage",""))))</f>
        <v/>
      </c>
      <c r="D2000">
        <f>IF(MONTH(B2000)=1,'General Calculation'!$E$22,IF(MONTH(B2000)=2,'General Calculation'!$F$22,IF(MONTH(B2000)=3,'General Calculation'!$G$22,IF(MONTH(B2000)=4,'General Calculation'!$H$22,IF(MONTH(B2000)=5,'General Calculation'!$I$22,IF(MONTH(B2000)=6,'General Calculation'!$J$22,IF(MONTH(B2000)=7,'General Calculation'!$K$22,IF(MONTH(B2000)=8,'General Calculation'!$L$22,IF(MONTH(B2000)=9,'General Calculation'!$M$22,IF(MONTH(B2000)=10,'General Calculation'!$N$22,IF(MONTH(B2000)=11,'General Calculation'!$O$22,IF(MONTH(B2000)=12,'General Calculation'!$P$22,""))))))))))))</f>
        <v>5.3881999999999994</v>
      </c>
      <c r="E2000" t="str">
        <f>IF(C2000="Initial Stage",'Calculation Sheet Crop 1'!$M$6,IF(C2000="Crop Development Phase",'Calculation Sheet Crop 1'!$M$7,IF(C2000="Mid Season",'Calculation Sheet Crop 1'!$M$8,IF(C2000="Late Season Stage",'Calculation Sheet Crop 1'!$M$9,""))))</f>
        <v/>
      </c>
      <c r="F2000">
        <f t="shared" si="404"/>
        <v>0</v>
      </c>
      <c r="P2000">
        <f t="shared" si="405"/>
        <v>0</v>
      </c>
      <c r="Q2000">
        <f t="shared" si="406"/>
        <v>0</v>
      </c>
      <c r="R2000">
        <f t="shared" si="407"/>
        <v>0</v>
      </c>
      <c r="S2000">
        <f t="shared" si="408"/>
        <v>0</v>
      </c>
      <c r="T2000">
        <f t="shared" si="409"/>
        <v>0</v>
      </c>
      <c r="U2000">
        <f t="shared" si="410"/>
        <v>0</v>
      </c>
      <c r="V2000">
        <f t="shared" si="411"/>
        <v>0</v>
      </c>
      <c r="W2000">
        <f t="shared" si="412"/>
        <v>0</v>
      </c>
      <c r="X2000">
        <f t="shared" si="413"/>
        <v>0</v>
      </c>
      <c r="Y2000">
        <f t="shared" si="414"/>
        <v>0</v>
      </c>
      <c r="Z2000">
        <f t="shared" si="415"/>
        <v>0</v>
      </c>
      <c r="AA2000">
        <f t="shared" si="416"/>
        <v>0</v>
      </c>
    </row>
    <row r="2001" spans="2:27">
      <c r="B2001" s="3">
        <v>44730</v>
      </c>
      <c r="C2001" t="str">
        <f>IF(AND(B2001&gt;='Calculation Sheet Crop 1'!$K$6,B2001&lt;='Calculation Sheet Crop 1'!$L$6),"Initial Stage",IF(AND(B2001+1&gt;'Calculation Sheet Crop 1'!$K$7,B2001&lt;='Calculation Sheet Crop 1'!$L$7),"Crop Development Phase",IF(AND(B2001+1&gt;'Calculation Sheet Crop 1'!$K$8,B2001&lt;'Calculation Sheet Crop 1'!$L$8+1),"Mid Season",IF(AND(B2001+1&gt;'Calculation Sheet Crop 1'!$K$9,B2001-1&lt;'Calculation Sheet Crop 1'!$L$9),"Late Season Stage",""))))</f>
        <v/>
      </c>
      <c r="D2001">
        <f>IF(MONTH(B2001)=1,'General Calculation'!$E$22,IF(MONTH(B2001)=2,'General Calculation'!$F$22,IF(MONTH(B2001)=3,'General Calculation'!$G$22,IF(MONTH(B2001)=4,'General Calculation'!$H$22,IF(MONTH(B2001)=5,'General Calculation'!$I$22,IF(MONTH(B2001)=6,'General Calculation'!$J$22,IF(MONTH(B2001)=7,'General Calculation'!$K$22,IF(MONTH(B2001)=8,'General Calculation'!$L$22,IF(MONTH(B2001)=9,'General Calculation'!$M$22,IF(MONTH(B2001)=10,'General Calculation'!$N$22,IF(MONTH(B2001)=11,'General Calculation'!$O$22,IF(MONTH(B2001)=12,'General Calculation'!$P$22,""))))))))))))</f>
        <v>5.3881999999999994</v>
      </c>
      <c r="E2001" t="str">
        <f>IF(C2001="Initial Stage",'Calculation Sheet Crop 1'!$M$6,IF(C2001="Crop Development Phase",'Calculation Sheet Crop 1'!$M$7,IF(C2001="Mid Season",'Calculation Sheet Crop 1'!$M$8,IF(C2001="Late Season Stage",'Calculation Sheet Crop 1'!$M$9,""))))</f>
        <v/>
      </c>
      <c r="F2001">
        <f t="shared" si="404"/>
        <v>0</v>
      </c>
      <c r="P2001">
        <f t="shared" si="405"/>
        <v>0</v>
      </c>
      <c r="Q2001">
        <f t="shared" si="406"/>
        <v>0</v>
      </c>
      <c r="R2001">
        <f t="shared" si="407"/>
        <v>0</v>
      </c>
      <c r="S2001">
        <f t="shared" si="408"/>
        <v>0</v>
      </c>
      <c r="T2001">
        <f t="shared" si="409"/>
        <v>0</v>
      </c>
      <c r="U2001">
        <f t="shared" si="410"/>
        <v>0</v>
      </c>
      <c r="V2001">
        <f t="shared" si="411"/>
        <v>0</v>
      </c>
      <c r="W2001">
        <f t="shared" si="412"/>
        <v>0</v>
      </c>
      <c r="X2001">
        <f t="shared" si="413"/>
        <v>0</v>
      </c>
      <c r="Y2001">
        <f t="shared" si="414"/>
        <v>0</v>
      </c>
      <c r="Z2001">
        <f t="shared" si="415"/>
        <v>0</v>
      </c>
      <c r="AA2001">
        <f t="shared" si="416"/>
        <v>0</v>
      </c>
    </row>
    <row r="2002" spans="2:27">
      <c r="B2002" s="3">
        <v>44731</v>
      </c>
      <c r="C2002" t="str">
        <f>IF(AND(B2002&gt;='Calculation Sheet Crop 1'!$K$6,B2002&lt;='Calculation Sheet Crop 1'!$L$6),"Initial Stage",IF(AND(B2002+1&gt;'Calculation Sheet Crop 1'!$K$7,B2002&lt;='Calculation Sheet Crop 1'!$L$7),"Crop Development Phase",IF(AND(B2002+1&gt;'Calculation Sheet Crop 1'!$K$8,B2002&lt;'Calculation Sheet Crop 1'!$L$8+1),"Mid Season",IF(AND(B2002+1&gt;'Calculation Sheet Crop 1'!$K$9,B2002-1&lt;'Calculation Sheet Crop 1'!$L$9),"Late Season Stage",""))))</f>
        <v/>
      </c>
      <c r="D2002">
        <f>IF(MONTH(B2002)=1,'General Calculation'!$E$22,IF(MONTH(B2002)=2,'General Calculation'!$F$22,IF(MONTH(B2002)=3,'General Calculation'!$G$22,IF(MONTH(B2002)=4,'General Calculation'!$H$22,IF(MONTH(B2002)=5,'General Calculation'!$I$22,IF(MONTH(B2002)=6,'General Calculation'!$J$22,IF(MONTH(B2002)=7,'General Calculation'!$K$22,IF(MONTH(B2002)=8,'General Calculation'!$L$22,IF(MONTH(B2002)=9,'General Calculation'!$M$22,IF(MONTH(B2002)=10,'General Calculation'!$N$22,IF(MONTH(B2002)=11,'General Calculation'!$O$22,IF(MONTH(B2002)=12,'General Calculation'!$P$22,""))))))))))))</f>
        <v>5.3881999999999994</v>
      </c>
      <c r="E2002" t="str">
        <f>IF(C2002="Initial Stage",'Calculation Sheet Crop 1'!$M$6,IF(C2002="Crop Development Phase",'Calculation Sheet Crop 1'!$M$7,IF(C2002="Mid Season",'Calculation Sheet Crop 1'!$M$8,IF(C2002="Late Season Stage",'Calculation Sheet Crop 1'!$M$9,""))))</f>
        <v/>
      </c>
      <c r="F2002">
        <f t="shared" si="404"/>
        <v>0</v>
      </c>
      <c r="P2002">
        <f t="shared" si="405"/>
        <v>0</v>
      </c>
      <c r="Q2002">
        <f t="shared" si="406"/>
        <v>0</v>
      </c>
      <c r="R2002">
        <f t="shared" si="407"/>
        <v>0</v>
      </c>
      <c r="S2002">
        <f t="shared" si="408"/>
        <v>0</v>
      </c>
      <c r="T2002">
        <f t="shared" si="409"/>
        <v>0</v>
      </c>
      <c r="U2002">
        <f t="shared" si="410"/>
        <v>0</v>
      </c>
      <c r="V2002">
        <f t="shared" si="411"/>
        <v>0</v>
      </c>
      <c r="W2002">
        <f t="shared" si="412"/>
        <v>0</v>
      </c>
      <c r="X2002">
        <f t="shared" si="413"/>
        <v>0</v>
      </c>
      <c r="Y2002">
        <f t="shared" si="414"/>
        <v>0</v>
      </c>
      <c r="Z2002">
        <f t="shared" si="415"/>
        <v>0</v>
      </c>
      <c r="AA2002">
        <f t="shared" si="416"/>
        <v>0</v>
      </c>
    </row>
    <row r="2003" spans="2:27">
      <c r="B2003" s="3">
        <v>44732</v>
      </c>
      <c r="C2003" t="str">
        <f>IF(AND(B2003&gt;='Calculation Sheet Crop 1'!$K$6,B2003&lt;='Calculation Sheet Crop 1'!$L$6),"Initial Stage",IF(AND(B2003+1&gt;'Calculation Sheet Crop 1'!$K$7,B2003&lt;='Calculation Sheet Crop 1'!$L$7),"Crop Development Phase",IF(AND(B2003+1&gt;'Calculation Sheet Crop 1'!$K$8,B2003&lt;'Calculation Sheet Crop 1'!$L$8+1),"Mid Season",IF(AND(B2003+1&gt;'Calculation Sheet Crop 1'!$K$9,B2003-1&lt;'Calculation Sheet Crop 1'!$L$9),"Late Season Stage",""))))</f>
        <v/>
      </c>
      <c r="D2003">
        <f>IF(MONTH(B2003)=1,'General Calculation'!$E$22,IF(MONTH(B2003)=2,'General Calculation'!$F$22,IF(MONTH(B2003)=3,'General Calculation'!$G$22,IF(MONTH(B2003)=4,'General Calculation'!$H$22,IF(MONTH(B2003)=5,'General Calculation'!$I$22,IF(MONTH(B2003)=6,'General Calculation'!$J$22,IF(MONTH(B2003)=7,'General Calculation'!$K$22,IF(MONTH(B2003)=8,'General Calculation'!$L$22,IF(MONTH(B2003)=9,'General Calculation'!$M$22,IF(MONTH(B2003)=10,'General Calculation'!$N$22,IF(MONTH(B2003)=11,'General Calculation'!$O$22,IF(MONTH(B2003)=12,'General Calculation'!$P$22,""))))))))))))</f>
        <v>5.3881999999999994</v>
      </c>
      <c r="E2003" t="str">
        <f>IF(C2003="Initial Stage",'Calculation Sheet Crop 1'!$M$6,IF(C2003="Crop Development Phase",'Calculation Sheet Crop 1'!$M$7,IF(C2003="Mid Season",'Calculation Sheet Crop 1'!$M$8,IF(C2003="Late Season Stage",'Calculation Sheet Crop 1'!$M$9,""))))</f>
        <v/>
      </c>
      <c r="F2003">
        <f t="shared" si="404"/>
        <v>0</v>
      </c>
      <c r="P2003">
        <f t="shared" si="405"/>
        <v>0</v>
      </c>
      <c r="Q2003">
        <f t="shared" si="406"/>
        <v>0</v>
      </c>
      <c r="R2003">
        <f t="shared" si="407"/>
        <v>0</v>
      </c>
      <c r="S2003">
        <f t="shared" si="408"/>
        <v>0</v>
      </c>
      <c r="T2003">
        <f t="shared" si="409"/>
        <v>0</v>
      </c>
      <c r="U2003">
        <f t="shared" si="410"/>
        <v>0</v>
      </c>
      <c r="V2003">
        <f t="shared" si="411"/>
        <v>0</v>
      </c>
      <c r="W2003">
        <f t="shared" si="412"/>
        <v>0</v>
      </c>
      <c r="X2003">
        <f t="shared" si="413"/>
        <v>0</v>
      </c>
      <c r="Y2003">
        <f t="shared" si="414"/>
        <v>0</v>
      </c>
      <c r="Z2003">
        <f t="shared" si="415"/>
        <v>0</v>
      </c>
      <c r="AA2003">
        <f t="shared" si="416"/>
        <v>0</v>
      </c>
    </row>
    <row r="2004" spans="2:27">
      <c r="B2004" s="3">
        <v>44733</v>
      </c>
      <c r="C2004" t="str">
        <f>IF(AND(B2004&gt;='Calculation Sheet Crop 1'!$K$6,B2004&lt;='Calculation Sheet Crop 1'!$L$6),"Initial Stage",IF(AND(B2004+1&gt;'Calculation Sheet Crop 1'!$K$7,B2004&lt;='Calculation Sheet Crop 1'!$L$7),"Crop Development Phase",IF(AND(B2004+1&gt;'Calculation Sheet Crop 1'!$K$8,B2004&lt;'Calculation Sheet Crop 1'!$L$8+1),"Mid Season",IF(AND(B2004+1&gt;'Calculation Sheet Crop 1'!$K$9,B2004-1&lt;'Calculation Sheet Crop 1'!$L$9),"Late Season Stage",""))))</f>
        <v/>
      </c>
      <c r="D2004">
        <f>IF(MONTH(B2004)=1,'General Calculation'!$E$22,IF(MONTH(B2004)=2,'General Calculation'!$F$22,IF(MONTH(B2004)=3,'General Calculation'!$G$22,IF(MONTH(B2004)=4,'General Calculation'!$H$22,IF(MONTH(B2004)=5,'General Calculation'!$I$22,IF(MONTH(B2004)=6,'General Calculation'!$J$22,IF(MONTH(B2004)=7,'General Calculation'!$K$22,IF(MONTH(B2004)=8,'General Calculation'!$L$22,IF(MONTH(B2004)=9,'General Calculation'!$M$22,IF(MONTH(B2004)=10,'General Calculation'!$N$22,IF(MONTH(B2004)=11,'General Calculation'!$O$22,IF(MONTH(B2004)=12,'General Calculation'!$P$22,""))))))))))))</f>
        <v>5.3881999999999994</v>
      </c>
      <c r="E2004" t="str">
        <f>IF(C2004="Initial Stage",'Calculation Sheet Crop 1'!$M$6,IF(C2004="Crop Development Phase",'Calculation Sheet Crop 1'!$M$7,IF(C2004="Mid Season",'Calculation Sheet Crop 1'!$M$8,IF(C2004="Late Season Stage",'Calculation Sheet Crop 1'!$M$9,""))))</f>
        <v/>
      </c>
      <c r="F2004">
        <f t="shared" si="404"/>
        <v>0</v>
      </c>
      <c r="P2004">
        <f t="shared" si="405"/>
        <v>0</v>
      </c>
      <c r="Q2004">
        <f t="shared" si="406"/>
        <v>0</v>
      </c>
      <c r="R2004">
        <f t="shared" si="407"/>
        <v>0</v>
      </c>
      <c r="S2004">
        <f t="shared" si="408"/>
        <v>0</v>
      </c>
      <c r="T2004">
        <f t="shared" si="409"/>
        <v>0</v>
      </c>
      <c r="U2004">
        <f t="shared" si="410"/>
        <v>0</v>
      </c>
      <c r="V2004">
        <f t="shared" si="411"/>
        <v>0</v>
      </c>
      <c r="W2004">
        <f t="shared" si="412"/>
        <v>0</v>
      </c>
      <c r="X2004">
        <f t="shared" si="413"/>
        <v>0</v>
      </c>
      <c r="Y2004">
        <f t="shared" si="414"/>
        <v>0</v>
      </c>
      <c r="Z2004">
        <f t="shared" si="415"/>
        <v>0</v>
      </c>
      <c r="AA2004">
        <f t="shared" si="416"/>
        <v>0</v>
      </c>
    </row>
    <row r="2005" spans="2:27">
      <c r="B2005" s="3">
        <v>44734</v>
      </c>
      <c r="C2005" t="str">
        <f>IF(AND(B2005&gt;='Calculation Sheet Crop 1'!$K$6,B2005&lt;='Calculation Sheet Crop 1'!$L$6),"Initial Stage",IF(AND(B2005+1&gt;'Calculation Sheet Crop 1'!$K$7,B2005&lt;='Calculation Sheet Crop 1'!$L$7),"Crop Development Phase",IF(AND(B2005+1&gt;'Calculation Sheet Crop 1'!$K$8,B2005&lt;'Calculation Sheet Crop 1'!$L$8+1),"Mid Season",IF(AND(B2005+1&gt;'Calculation Sheet Crop 1'!$K$9,B2005-1&lt;'Calculation Sheet Crop 1'!$L$9),"Late Season Stage",""))))</f>
        <v/>
      </c>
      <c r="D2005">
        <f>IF(MONTH(B2005)=1,'General Calculation'!$E$22,IF(MONTH(B2005)=2,'General Calculation'!$F$22,IF(MONTH(B2005)=3,'General Calculation'!$G$22,IF(MONTH(B2005)=4,'General Calculation'!$H$22,IF(MONTH(B2005)=5,'General Calculation'!$I$22,IF(MONTH(B2005)=6,'General Calculation'!$J$22,IF(MONTH(B2005)=7,'General Calculation'!$K$22,IF(MONTH(B2005)=8,'General Calculation'!$L$22,IF(MONTH(B2005)=9,'General Calculation'!$M$22,IF(MONTH(B2005)=10,'General Calculation'!$N$22,IF(MONTH(B2005)=11,'General Calculation'!$O$22,IF(MONTH(B2005)=12,'General Calculation'!$P$22,""))))))))))))</f>
        <v>5.3881999999999994</v>
      </c>
      <c r="E2005" t="str">
        <f>IF(C2005="Initial Stage",'Calculation Sheet Crop 1'!$M$6,IF(C2005="Crop Development Phase",'Calculation Sheet Crop 1'!$M$7,IF(C2005="Mid Season",'Calculation Sheet Crop 1'!$M$8,IF(C2005="Late Season Stage",'Calculation Sheet Crop 1'!$M$9,""))))</f>
        <v/>
      </c>
      <c r="F2005">
        <f t="shared" si="404"/>
        <v>0</v>
      </c>
      <c r="P2005">
        <f t="shared" si="405"/>
        <v>0</v>
      </c>
      <c r="Q2005">
        <f t="shared" si="406"/>
        <v>0</v>
      </c>
      <c r="R2005">
        <f t="shared" si="407"/>
        <v>0</v>
      </c>
      <c r="S2005">
        <f t="shared" si="408"/>
        <v>0</v>
      </c>
      <c r="T2005">
        <f t="shared" si="409"/>
        <v>0</v>
      </c>
      <c r="U2005">
        <f t="shared" si="410"/>
        <v>0</v>
      </c>
      <c r="V2005">
        <f t="shared" si="411"/>
        <v>0</v>
      </c>
      <c r="W2005">
        <f t="shared" si="412"/>
        <v>0</v>
      </c>
      <c r="X2005">
        <f t="shared" si="413"/>
        <v>0</v>
      </c>
      <c r="Y2005">
        <f t="shared" si="414"/>
        <v>0</v>
      </c>
      <c r="Z2005">
        <f t="shared" si="415"/>
        <v>0</v>
      </c>
      <c r="AA2005">
        <f t="shared" si="416"/>
        <v>0</v>
      </c>
    </row>
    <row r="2006" spans="2:27">
      <c r="B2006" s="3">
        <v>44735</v>
      </c>
      <c r="C2006" t="str">
        <f>IF(AND(B2006&gt;='Calculation Sheet Crop 1'!$K$6,B2006&lt;='Calculation Sheet Crop 1'!$L$6),"Initial Stage",IF(AND(B2006+1&gt;'Calculation Sheet Crop 1'!$K$7,B2006&lt;='Calculation Sheet Crop 1'!$L$7),"Crop Development Phase",IF(AND(B2006+1&gt;'Calculation Sheet Crop 1'!$K$8,B2006&lt;'Calculation Sheet Crop 1'!$L$8+1),"Mid Season",IF(AND(B2006+1&gt;'Calculation Sheet Crop 1'!$K$9,B2006-1&lt;'Calculation Sheet Crop 1'!$L$9),"Late Season Stage",""))))</f>
        <v/>
      </c>
      <c r="D2006">
        <f>IF(MONTH(B2006)=1,'General Calculation'!$E$22,IF(MONTH(B2006)=2,'General Calculation'!$F$22,IF(MONTH(B2006)=3,'General Calculation'!$G$22,IF(MONTH(B2006)=4,'General Calculation'!$H$22,IF(MONTH(B2006)=5,'General Calculation'!$I$22,IF(MONTH(B2006)=6,'General Calculation'!$J$22,IF(MONTH(B2006)=7,'General Calculation'!$K$22,IF(MONTH(B2006)=8,'General Calculation'!$L$22,IF(MONTH(B2006)=9,'General Calculation'!$M$22,IF(MONTH(B2006)=10,'General Calculation'!$N$22,IF(MONTH(B2006)=11,'General Calculation'!$O$22,IF(MONTH(B2006)=12,'General Calculation'!$P$22,""))))))))))))</f>
        <v>5.3881999999999994</v>
      </c>
      <c r="E2006" t="str">
        <f>IF(C2006="Initial Stage",'Calculation Sheet Crop 1'!$M$6,IF(C2006="Crop Development Phase",'Calculation Sheet Crop 1'!$M$7,IF(C2006="Mid Season",'Calculation Sheet Crop 1'!$M$8,IF(C2006="Late Season Stage",'Calculation Sheet Crop 1'!$M$9,""))))</f>
        <v/>
      </c>
      <c r="F2006">
        <f t="shared" si="404"/>
        <v>0</v>
      </c>
      <c r="P2006">
        <f t="shared" si="405"/>
        <v>0</v>
      </c>
      <c r="Q2006">
        <f t="shared" si="406"/>
        <v>0</v>
      </c>
      <c r="R2006">
        <f t="shared" si="407"/>
        <v>0</v>
      </c>
      <c r="S2006">
        <f t="shared" si="408"/>
        <v>0</v>
      </c>
      <c r="T2006">
        <f t="shared" si="409"/>
        <v>0</v>
      </c>
      <c r="U2006">
        <f t="shared" si="410"/>
        <v>0</v>
      </c>
      <c r="V2006">
        <f t="shared" si="411"/>
        <v>0</v>
      </c>
      <c r="W2006">
        <f t="shared" si="412"/>
        <v>0</v>
      </c>
      <c r="X2006">
        <f t="shared" si="413"/>
        <v>0</v>
      </c>
      <c r="Y2006">
        <f t="shared" si="414"/>
        <v>0</v>
      </c>
      <c r="Z2006">
        <f t="shared" si="415"/>
        <v>0</v>
      </c>
      <c r="AA2006">
        <f t="shared" si="416"/>
        <v>0</v>
      </c>
    </row>
    <row r="2007" spans="2:27">
      <c r="B2007" s="3">
        <v>44736</v>
      </c>
      <c r="C2007" t="str">
        <f>IF(AND(B2007&gt;='Calculation Sheet Crop 1'!$K$6,B2007&lt;='Calculation Sheet Crop 1'!$L$6),"Initial Stage",IF(AND(B2007+1&gt;'Calculation Sheet Crop 1'!$K$7,B2007&lt;='Calculation Sheet Crop 1'!$L$7),"Crop Development Phase",IF(AND(B2007+1&gt;'Calculation Sheet Crop 1'!$K$8,B2007&lt;'Calculation Sheet Crop 1'!$L$8+1),"Mid Season",IF(AND(B2007+1&gt;'Calculation Sheet Crop 1'!$K$9,B2007-1&lt;'Calculation Sheet Crop 1'!$L$9),"Late Season Stage",""))))</f>
        <v/>
      </c>
      <c r="D2007">
        <f>IF(MONTH(B2007)=1,'General Calculation'!$E$22,IF(MONTH(B2007)=2,'General Calculation'!$F$22,IF(MONTH(B2007)=3,'General Calculation'!$G$22,IF(MONTH(B2007)=4,'General Calculation'!$H$22,IF(MONTH(B2007)=5,'General Calculation'!$I$22,IF(MONTH(B2007)=6,'General Calculation'!$J$22,IF(MONTH(B2007)=7,'General Calculation'!$K$22,IF(MONTH(B2007)=8,'General Calculation'!$L$22,IF(MONTH(B2007)=9,'General Calculation'!$M$22,IF(MONTH(B2007)=10,'General Calculation'!$N$22,IF(MONTH(B2007)=11,'General Calculation'!$O$22,IF(MONTH(B2007)=12,'General Calculation'!$P$22,""))))))))))))</f>
        <v>5.3881999999999994</v>
      </c>
      <c r="E2007" t="str">
        <f>IF(C2007="Initial Stage",'Calculation Sheet Crop 1'!$M$6,IF(C2007="Crop Development Phase",'Calculation Sheet Crop 1'!$M$7,IF(C2007="Mid Season",'Calculation Sheet Crop 1'!$M$8,IF(C2007="Late Season Stage",'Calculation Sheet Crop 1'!$M$9,""))))</f>
        <v/>
      </c>
      <c r="F2007">
        <f t="shared" si="404"/>
        <v>0</v>
      </c>
      <c r="P2007">
        <f t="shared" si="405"/>
        <v>0</v>
      </c>
      <c r="Q2007">
        <f t="shared" si="406"/>
        <v>0</v>
      </c>
      <c r="R2007">
        <f t="shared" si="407"/>
        <v>0</v>
      </c>
      <c r="S2007">
        <f t="shared" si="408"/>
        <v>0</v>
      </c>
      <c r="T2007">
        <f t="shared" si="409"/>
        <v>0</v>
      </c>
      <c r="U2007">
        <f t="shared" si="410"/>
        <v>0</v>
      </c>
      <c r="V2007">
        <f t="shared" si="411"/>
        <v>0</v>
      </c>
      <c r="W2007">
        <f t="shared" si="412"/>
        <v>0</v>
      </c>
      <c r="X2007">
        <f t="shared" si="413"/>
        <v>0</v>
      </c>
      <c r="Y2007">
        <f t="shared" si="414"/>
        <v>0</v>
      </c>
      <c r="Z2007">
        <f t="shared" si="415"/>
        <v>0</v>
      </c>
      <c r="AA2007">
        <f t="shared" si="416"/>
        <v>0</v>
      </c>
    </row>
    <row r="2008" spans="2:27">
      <c r="B2008" s="3">
        <v>44737</v>
      </c>
      <c r="C2008" t="str">
        <f>IF(AND(B2008&gt;='Calculation Sheet Crop 1'!$K$6,B2008&lt;='Calculation Sheet Crop 1'!$L$6),"Initial Stage",IF(AND(B2008+1&gt;'Calculation Sheet Crop 1'!$K$7,B2008&lt;='Calculation Sheet Crop 1'!$L$7),"Crop Development Phase",IF(AND(B2008+1&gt;'Calculation Sheet Crop 1'!$K$8,B2008&lt;'Calculation Sheet Crop 1'!$L$8+1),"Mid Season",IF(AND(B2008+1&gt;'Calculation Sheet Crop 1'!$K$9,B2008-1&lt;'Calculation Sheet Crop 1'!$L$9),"Late Season Stage",""))))</f>
        <v/>
      </c>
      <c r="D2008">
        <f>IF(MONTH(B2008)=1,'General Calculation'!$E$22,IF(MONTH(B2008)=2,'General Calculation'!$F$22,IF(MONTH(B2008)=3,'General Calculation'!$G$22,IF(MONTH(B2008)=4,'General Calculation'!$H$22,IF(MONTH(B2008)=5,'General Calculation'!$I$22,IF(MONTH(B2008)=6,'General Calculation'!$J$22,IF(MONTH(B2008)=7,'General Calculation'!$K$22,IF(MONTH(B2008)=8,'General Calculation'!$L$22,IF(MONTH(B2008)=9,'General Calculation'!$M$22,IF(MONTH(B2008)=10,'General Calculation'!$N$22,IF(MONTH(B2008)=11,'General Calculation'!$O$22,IF(MONTH(B2008)=12,'General Calculation'!$P$22,""))))))))))))</f>
        <v>5.3881999999999994</v>
      </c>
      <c r="E2008" t="str">
        <f>IF(C2008="Initial Stage",'Calculation Sheet Crop 1'!$M$6,IF(C2008="Crop Development Phase",'Calculation Sheet Crop 1'!$M$7,IF(C2008="Mid Season",'Calculation Sheet Crop 1'!$M$8,IF(C2008="Late Season Stage",'Calculation Sheet Crop 1'!$M$9,""))))</f>
        <v/>
      </c>
      <c r="F2008">
        <f t="shared" si="404"/>
        <v>0</v>
      </c>
      <c r="P2008">
        <f t="shared" si="405"/>
        <v>0</v>
      </c>
      <c r="Q2008">
        <f t="shared" si="406"/>
        <v>0</v>
      </c>
      <c r="R2008">
        <f t="shared" si="407"/>
        <v>0</v>
      </c>
      <c r="S2008">
        <f t="shared" si="408"/>
        <v>0</v>
      </c>
      <c r="T2008">
        <f t="shared" si="409"/>
        <v>0</v>
      </c>
      <c r="U2008">
        <f t="shared" si="410"/>
        <v>0</v>
      </c>
      <c r="V2008">
        <f t="shared" si="411"/>
        <v>0</v>
      </c>
      <c r="W2008">
        <f t="shared" si="412"/>
        <v>0</v>
      </c>
      <c r="X2008">
        <f t="shared" si="413"/>
        <v>0</v>
      </c>
      <c r="Y2008">
        <f t="shared" si="414"/>
        <v>0</v>
      </c>
      <c r="Z2008">
        <f t="shared" si="415"/>
        <v>0</v>
      </c>
      <c r="AA2008">
        <f t="shared" si="416"/>
        <v>0</v>
      </c>
    </row>
    <row r="2009" spans="2:27">
      <c r="B2009" s="3">
        <v>44738</v>
      </c>
      <c r="C2009" t="str">
        <f>IF(AND(B2009&gt;='Calculation Sheet Crop 1'!$K$6,B2009&lt;='Calculation Sheet Crop 1'!$L$6),"Initial Stage",IF(AND(B2009+1&gt;'Calculation Sheet Crop 1'!$K$7,B2009&lt;='Calculation Sheet Crop 1'!$L$7),"Crop Development Phase",IF(AND(B2009+1&gt;'Calculation Sheet Crop 1'!$K$8,B2009&lt;'Calculation Sheet Crop 1'!$L$8+1),"Mid Season",IF(AND(B2009+1&gt;'Calculation Sheet Crop 1'!$K$9,B2009-1&lt;'Calculation Sheet Crop 1'!$L$9),"Late Season Stage",""))))</f>
        <v/>
      </c>
      <c r="D2009">
        <f>IF(MONTH(B2009)=1,'General Calculation'!$E$22,IF(MONTH(B2009)=2,'General Calculation'!$F$22,IF(MONTH(B2009)=3,'General Calculation'!$G$22,IF(MONTH(B2009)=4,'General Calculation'!$H$22,IF(MONTH(B2009)=5,'General Calculation'!$I$22,IF(MONTH(B2009)=6,'General Calculation'!$J$22,IF(MONTH(B2009)=7,'General Calculation'!$K$22,IF(MONTH(B2009)=8,'General Calculation'!$L$22,IF(MONTH(B2009)=9,'General Calculation'!$M$22,IF(MONTH(B2009)=10,'General Calculation'!$N$22,IF(MONTH(B2009)=11,'General Calculation'!$O$22,IF(MONTH(B2009)=12,'General Calculation'!$P$22,""))))))))))))</f>
        <v>5.3881999999999994</v>
      </c>
      <c r="E2009" t="str">
        <f>IF(C2009="Initial Stage",'Calculation Sheet Crop 1'!$M$6,IF(C2009="Crop Development Phase",'Calculation Sheet Crop 1'!$M$7,IF(C2009="Mid Season",'Calculation Sheet Crop 1'!$M$8,IF(C2009="Late Season Stage",'Calculation Sheet Crop 1'!$M$9,""))))</f>
        <v/>
      </c>
      <c r="F2009">
        <f t="shared" si="404"/>
        <v>0</v>
      </c>
      <c r="P2009">
        <f t="shared" si="405"/>
        <v>0</v>
      </c>
      <c r="Q2009">
        <f t="shared" si="406"/>
        <v>0</v>
      </c>
      <c r="R2009">
        <f t="shared" si="407"/>
        <v>0</v>
      </c>
      <c r="S2009">
        <f t="shared" si="408"/>
        <v>0</v>
      </c>
      <c r="T2009">
        <f t="shared" si="409"/>
        <v>0</v>
      </c>
      <c r="U2009">
        <f t="shared" si="410"/>
        <v>0</v>
      </c>
      <c r="V2009">
        <f t="shared" si="411"/>
        <v>0</v>
      </c>
      <c r="W2009">
        <f t="shared" si="412"/>
        <v>0</v>
      </c>
      <c r="X2009">
        <f t="shared" si="413"/>
        <v>0</v>
      </c>
      <c r="Y2009">
        <f t="shared" si="414"/>
        <v>0</v>
      </c>
      <c r="Z2009">
        <f t="shared" si="415"/>
        <v>0</v>
      </c>
      <c r="AA2009">
        <f t="shared" si="416"/>
        <v>0</v>
      </c>
    </row>
    <row r="2010" spans="2:27">
      <c r="B2010" s="3">
        <v>44739</v>
      </c>
      <c r="C2010" t="str">
        <f>IF(AND(B2010&gt;='Calculation Sheet Crop 1'!$K$6,B2010&lt;='Calculation Sheet Crop 1'!$L$6),"Initial Stage",IF(AND(B2010+1&gt;'Calculation Sheet Crop 1'!$K$7,B2010&lt;='Calculation Sheet Crop 1'!$L$7),"Crop Development Phase",IF(AND(B2010+1&gt;'Calculation Sheet Crop 1'!$K$8,B2010&lt;'Calculation Sheet Crop 1'!$L$8+1),"Mid Season",IF(AND(B2010+1&gt;'Calculation Sheet Crop 1'!$K$9,B2010-1&lt;'Calculation Sheet Crop 1'!$L$9),"Late Season Stage",""))))</f>
        <v/>
      </c>
      <c r="D2010">
        <f>IF(MONTH(B2010)=1,'General Calculation'!$E$22,IF(MONTH(B2010)=2,'General Calculation'!$F$22,IF(MONTH(B2010)=3,'General Calculation'!$G$22,IF(MONTH(B2010)=4,'General Calculation'!$H$22,IF(MONTH(B2010)=5,'General Calculation'!$I$22,IF(MONTH(B2010)=6,'General Calculation'!$J$22,IF(MONTH(B2010)=7,'General Calculation'!$K$22,IF(MONTH(B2010)=8,'General Calculation'!$L$22,IF(MONTH(B2010)=9,'General Calculation'!$M$22,IF(MONTH(B2010)=10,'General Calculation'!$N$22,IF(MONTH(B2010)=11,'General Calculation'!$O$22,IF(MONTH(B2010)=12,'General Calculation'!$P$22,""))))))))))))</f>
        <v>5.3881999999999994</v>
      </c>
      <c r="E2010" t="str">
        <f>IF(C2010="Initial Stage",'Calculation Sheet Crop 1'!$M$6,IF(C2010="Crop Development Phase",'Calculation Sheet Crop 1'!$M$7,IF(C2010="Mid Season",'Calculation Sheet Crop 1'!$M$8,IF(C2010="Late Season Stage",'Calculation Sheet Crop 1'!$M$9,""))))</f>
        <v/>
      </c>
      <c r="F2010">
        <f t="shared" si="404"/>
        <v>0</v>
      </c>
      <c r="P2010">
        <f t="shared" si="405"/>
        <v>0</v>
      </c>
      <c r="Q2010">
        <f t="shared" si="406"/>
        <v>0</v>
      </c>
      <c r="R2010">
        <f t="shared" si="407"/>
        <v>0</v>
      </c>
      <c r="S2010">
        <f t="shared" si="408"/>
        <v>0</v>
      </c>
      <c r="T2010">
        <f t="shared" si="409"/>
        <v>0</v>
      </c>
      <c r="U2010">
        <f t="shared" si="410"/>
        <v>0</v>
      </c>
      <c r="V2010">
        <f t="shared" si="411"/>
        <v>0</v>
      </c>
      <c r="W2010">
        <f t="shared" si="412"/>
        <v>0</v>
      </c>
      <c r="X2010">
        <f t="shared" si="413"/>
        <v>0</v>
      </c>
      <c r="Y2010">
        <f t="shared" si="414"/>
        <v>0</v>
      </c>
      <c r="Z2010">
        <f t="shared" si="415"/>
        <v>0</v>
      </c>
      <c r="AA2010">
        <f t="shared" si="416"/>
        <v>0</v>
      </c>
    </row>
    <row r="2011" spans="2:27">
      <c r="B2011" s="3">
        <v>44740</v>
      </c>
      <c r="C2011" t="str">
        <f>IF(AND(B2011&gt;='Calculation Sheet Crop 1'!$K$6,B2011&lt;='Calculation Sheet Crop 1'!$L$6),"Initial Stage",IF(AND(B2011+1&gt;'Calculation Sheet Crop 1'!$K$7,B2011&lt;='Calculation Sheet Crop 1'!$L$7),"Crop Development Phase",IF(AND(B2011+1&gt;'Calculation Sheet Crop 1'!$K$8,B2011&lt;'Calculation Sheet Crop 1'!$L$8+1),"Mid Season",IF(AND(B2011+1&gt;'Calculation Sheet Crop 1'!$K$9,B2011-1&lt;'Calculation Sheet Crop 1'!$L$9),"Late Season Stage",""))))</f>
        <v/>
      </c>
      <c r="D2011">
        <f>IF(MONTH(B2011)=1,'General Calculation'!$E$22,IF(MONTH(B2011)=2,'General Calculation'!$F$22,IF(MONTH(B2011)=3,'General Calculation'!$G$22,IF(MONTH(B2011)=4,'General Calculation'!$H$22,IF(MONTH(B2011)=5,'General Calculation'!$I$22,IF(MONTH(B2011)=6,'General Calculation'!$J$22,IF(MONTH(B2011)=7,'General Calculation'!$K$22,IF(MONTH(B2011)=8,'General Calculation'!$L$22,IF(MONTH(B2011)=9,'General Calculation'!$M$22,IF(MONTH(B2011)=10,'General Calculation'!$N$22,IF(MONTH(B2011)=11,'General Calculation'!$O$22,IF(MONTH(B2011)=12,'General Calculation'!$P$22,""))))))))))))</f>
        <v>5.3881999999999994</v>
      </c>
      <c r="E2011" t="str">
        <f>IF(C2011="Initial Stage",'Calculation Sheet Crop 1'!$M$6,IF(C2011="Crop Development Phase",'Calculation Sheet Crop 1'!$M$7,IF(C2011="Mid Season",'Calculation Sheet Crop 1'!$M$8,IF(C2011="Late Season Stage",'Calculation Sheet Crop 1'!$M$9,""))))</f>
        <v/>
      </c>
      <c r="F2011">
        <f t="shared" si="404"/>
        <v>0</v>
      </c>
      <c r="P2011">
        <f t="shared" si="405"/>
        <v>0</v>
      </c>
      <c r="Q2011">
        <f t="shared" si="406"/>
        <v>0</v>
      </c>
      <c r="R2011">
        <f t="shared" si="407"/>
        <v>0</v>
      </c>
      <c r="S2011">
        <f t="shared" si="408"/>
        <v>0</v>
      </c>
      <c r="T2011">
        <f t="shared" si="409"/>
        <v>0</v>
      </c>
      <c r="U2011">
        <f t="shared" si="410"/>
        <v>0</v>
      </c>
      <c r="V2011">
        <f t="shared" si="411"/>
        <v>0</v>
      </c>
      <c r="W2011">
        <f t="shared" si="412"/>
        <v>0</v>
      </c>
      <c r="X2011">
        <f t="shared" si="413"/>
        <v>0</v>
      </c>
      <c r="Y2011">
        <f t="shared" si="414"/>
        <v>0</v>
      </c>
      <c r="Z2011">
        <f t="shared" si="415"/>
        <v>0</v>
      </c>
      <c r="AA2011">
        <f t="shared" si="416"/>
        <v>0</v>
      </c>
    </row>
    <row r="2012" spans="2:27">
      <c r="B2012" s="3">
        <v>44741</v>
      </c>
      <c r="C2012" t="str">
        <f>IF(AND(B2012&gt;='Calculation Sheet Crop 1'!$K$6,B2012&lt;='Calculation Sheet Crop 1'!$L$6),"Initial Stage",IF(AND(B2012+1&gt;'Calculation Sheet Crop 1'!$K$7,B2012&lt;='Calculation Sheet Crop 1'!$L$7),"Crop Development Phase",IF(AND(B2012+1&gt;'Calculation Sheet Crop 1'!$K$8,B2012&lt;'Calculation Sheet Crop 1'!$L$8+1),"Mid Season",IF(AND(B2012+1&gt;'Calculation Sheet Crop 1'!$K$9,B2012-1&lt;'Calculation Sheet Crop 1'!$L$9),"Late Season Stage",""))))</f>
        <v/>
      </c>
      <c r="D2012">
        <f>IF(MONTH(B2012)=1,'General Calculation'!$E$22,IF(MONTH(B2012)=2,'General Calculation'!$F$22,IF(MONTH(B2012)=3,'General Calculation'!$G$22,IF(MONTH(B2012)=4,'General Calculation'!$H$22,IF(MONTH(B2012)=5,'General Calculation'!$I$22,IF(MONTH(B2012)=6,'General Calculation'!$J$22,IF(MONTH(B2012)=7,'General Calculation'!$K$22,IF(MONTH(B2012)=8,'General Calculation'!$L$22,IF(MONTH(B2012)=9,'General Calculation'!$M$22,IF(MONTH(B2012)=10,'General Calculation'!$N$22,IF(MONTH(B2012)=11,'General Calculation'!$O$22,IF(MONTH(B2012)=12,'General Calculation'!$P$22,""))))))))))))</f>
        <v>5.3881999999999994</v>
      </c>
      <c r="E2012" t="str">
        <f>IF(C2012="Initial Stage",'Calculation Sheet Crop 1'!$M$6,IF(C2012="Crop Development Phase",'Calculation Sheet Crop 1'!$M$7,IF(C2012="Mid Season",'Calculation Sheet Crop 1'!$M$8,IF(C2012="Late Season Stage",'Calculation Sheet Crop 1'!$M$9,""))))</f>
        <v/>
      </c>
      <c r="F2012">
        <f t="shared" si="404"/>
        <v>0</v>
      </c>
      <c r="P2012">
        <f t="shared" si="405"/>
        <v>0</v>
      </c>
      <c r="Q2012">
        <f t="shared" si="406"/>
        <v>0</v>
      </c>
      <c r="R2012">
        <f t="shared" si="407"/>
        <v>0</v>
      </c>
      <c r="S2012">
        <f t="shared" si="408"/>
        <v>0</v>
      </c>
      <c r="T2012">
        <f t="shared" si="409"/>
        <v>0</v>
      </c>
      <c r="U2012">
        <f t="shared" si="410"/>
        <v>0</v>
      </c>
      <c r="V2012">
        <f t="shared" si="411"/>
        <v>0</v>
      </c>
      <c r="W2012">
        <f t="shared" si="412"/>
        <v>0</v>
      </c>
      <c r="X2012">
        <f t="shared" si="413"/>
        <v>0</v>
      </c>
      <c r="Y2012">
        <f t="shared" si="414"/>
        <v>0</v>
      </c>
      <c r="Z2012">
        <f t="shared" si="415"/>
        <v>0</v>
      </c>
      <c r="AA2012">
        <f t="shared" si="416"/>
        <v>0</v>
      </c>
    </row>
    <row r="2013" spans="2:27">
      <c r="B2013" s="3">
        <v>44742</v>
      </c>
      <c r="C2013" t="str">
        <f>IF(AND(B2013&gt;='Calculation Sheet Crop 1'!$K$6,B2013&lt;='Calculation Sheet Crop 1'!$L$6),"Initial Stage",IF(AND(B2013+1&gt;'Calculation Sheet Crop 1'!$K$7,B2013&lt;='Calculation Sheet Crop 1'!$L$7),"Crop Development Phase",IF(AND(B2013+1&gt;'Calculation Sheet Crop 1'!$K$8,B2013&lt;'Calculation Sheet Crop 1'!$L$8+1),"Mid Season",IF(AND(B2013+1&gt;'Calculation Sheet Crop 1'!$K$9,B2013-1&lt;'Calculation Sheet Crop 1'!$L$9),"Late Season Stage",""))))</f>
        <v/>
      </c>
      <c r="D2013">
        <f>IF(MONTH(B2013)=1,'General Calculation'!$E$22,IF(MONTH(B2013)=2,'General Calculation'!$F$22,IF(MONTH(B2013)=3,'General Calculation'!$G$22,IF(MONTH(B2013)=4,'General Calculation'!$H$22,IF(MONTH(B2013)=5,'General Calculation'!$I$22,IF(MONTH(B2013)=6,'General Calculation'!$J$22,IF(MONTH(B2013)=7,'General Calculation'!$K$22,IF(MONTH(B2013)=8,'General Calculation'!$L$22,IF(MONTH(B2013)=9,'General Calculation'!$M$22,IF(MONTH(B2013)=10,'General Calculation'!$N$22,IF(MONTH(B2013)=11,'General Calculation'!$O$22,IF(MONTH(B2013)=12,'General Calculation'!$P$22,""))))))))))))</f>
        <v>5.3881999999999994</v>
      </c>
      <c r="E2013" t="str">
        <f>IF(C2013="Initial Stage",'Calculation Sheet Crop 1'!$M$6,IF(C2013="Crop Development Phase",'Calculation Sheet Crop 1'!$M$7,IF(C2013="Mid Season",'Calculation Sheet Crop 1'!$M$8,IF(C2013="Late Season Stage",'Calculation Sheet Crop 1'!$M$9,""))))</f>
        <v/>
      </c>
      <c r="F2013">
        <f t="shared" si="404"/>
        <v>0</v>
      </c>
      <c r="P2013">
        <f t="shared" si="405"/>
        <v>0</v>
      </c>
      <c r="Q2013">
        <f t="shared" si="406"/>
        <v>0</v>
      </c>
      <c r="R2013">
        <f t="shared" si="407"/>
        <v>0</v>
      </c>
      <c r="S2013">
        <f t="shared" si="408"/>
        <v>0</v>
      </c>
      <c r="T2013">
        <f t="shared" si="409"/>
        <v>0</v>
      </c>
      <c r="U2013">
        <f t="shared" si="410"/>
        <v>0</v>
      </c>
      <c r="V2013">
        <f t="shared" si="411"/>
        <v>0</v>
      </c>
      <c r="W2013">
        <f t="shared" si="412"/>
        <v>0</v>
      </c>
      <c r="X2013">
        <f t="shared" si="413"/>
        <v>0</v>
      </c>
      <c r="Y2013">
        <f t="shared" si="414"/>
        <v>0</v>
      </c>
      <c r="Z2013">
        <f t="shared" si="415"/>
        <v>0</v>
      </c>
      <c r="AA2013">
        <f t="shared" si="416"/>
        <v>0</v>
      </c>
    </row>
    <row r="2014" spans="2:27">
      <c r="B2014" s="3">
        <v>44743</v>
      </c>
      <c r="C2014" t="str">
        <f>IF(AND(B2014&gt;='Calculation Sheet Crop 1'!$K$6,B2014&lt;='Calculation Sheet Crop 1'!$L$6),"Initial Stage",IF(AND(B2014+1&gt;'Calculation Sheet Crop 1'!$K$7,B2014&lt;='Calculation Sheet Crop 1'!$L$7),"Crop Development Phase",IF(AND(B2014+1&gt;'Calculation Sheet Crop 1'!$K$8,B2014&lt;'Calculation Sheet Crop 1'!$L$8+1),"Mid Season",IF(AND(B2014+1&gt;'Calculation Sheet Crop 1'!$K$9,B2014-1&lt;'Calculation Sheet Crop 1'!$L$9),"Late Season Stage",""))))</f>
        <v/>
      </c>
      <c r="D2014">
        <f>IF(MONTH(B2014)=1,'General Calculation'!$E$22,IF(MONTH(B2014)=2,'General Calculation'!$F$22,IF(MONTH(B2014)=3,'General Calculation'!$G$22,IF(MONTH(B2014)=4,'General Calculation'!$H$22,IF(MONTH(B2014)=5,'General Calculation'!$I$22,IF(MONTH(B2014)=6,'General Calculation'!$J$22,IF(MONTH(B2014)=7,'General Calculation'!$K$22,IF(MONTH(B2014)=8,'General Calculation'!$L$22,IF(MONTH(B2014)=9,'General Calculation'!$M$22,IF(MONTH(B2014)=10,'General Calculation'!$N$22,IF(MONTH(B2014)=11,'General Calculation'!$O$22,IF(MONTH(B2014)=12,'General Calculation'!$P$22,""))))))))))))</f>
        <v>5.2548000000000004</v>
      </c>
      <c r="E2014" t="str">
        <f>IF(C2014="Initial Stage",'Calculation Sheet Crop 1'!$M$6,IF(C2014="Crop Development Phase",'Calculation Sheet Crop 1'!$M$7,IF(C2014="Mid Season",'Calculation Sheet Crop 1'!$M$8,IF(C2014="Late Season Stage",'Calculation Sheet Crop 1'!$M$9,""))))</f>
        <v/>
      </c>
      <c r="F2014">
        <f t="shared" si="404"/>
        <v>0</v>
      </c>
      <c r="P2014">
        <f t="shared" si="405"/>
        <v>0</v>
      </c>
      <c r="Q2014">
        <f t="shared" si="406"/>
        <v>0</v>
      </c>
      <c r="R2014">
        <f t="shared" si="407"/>
        <v>0</v>
      </c>
      <c r="S2014">
        <f t="shared" si="408"/>
        <v>0</v>
      </c>
      <c r="T2014">
        <f t="shared" si="409"/>
        <v>0</v>
      </c>
      <c r="U2014">
        <f t="shared" si="410"/>
        <v>0</v>
      </c>
      <c r="V2014">
        <f t="shared" si="411"/>
        <v>0</v>
      </c>
      <c r="W2014">
        <f t="shared" si="412"/>
        <v>0</v>
      </c>
      <c r="X2014">
        <f t="shared" si="413"/>
        <v>0</v>
      </c>
      <c r="Y2014">
        <f t="shared" si="414"/>
        <v>0</v>
      </c>
      <c r="Z2014">
        <f t="shared" si="415"/>
        <v>0</v>
      </c>
      <c r="AA2014">
        <f t="shared" si="416"/>
        <v>0</v>
      </c>
    </row>
    <row r="2015" spans="2:27">
      <c r="B2015" s="3">
        <v>44744</v>
      </c>
      <c r="C2015" t="str">
        <f>IF(AND(B2015&gt;='Calculation Sheet Crop 1'!$K$6,B2015&lt;='Calculation Sheet Crop 1'!$L$6),"Initial Stage",IF(AND(B2015+1&gt;'Calculation Sheet Crop 1'!$K$7,B2015&lt;='Calculation Sheet Crop 1'!$L$7),"Crop Development Phase",IF(AND(B2015+1&gt;'Calculation Sheet Crop 1'!$K$8,B2015&lt;'Calculation Sheet Crop 1'!$L$8+1),"Mid Season",IF(AND(B2015+1&gt;'Calculation Sheet Crop 1'!$K$9,B2015-1&lt;'Calculation Sheet Crop 1'!$L$9),"Late Season Stage",""))))</f>
        <v/>
      </c>
      <c r="D2015">
        <f>IF(MONTH(B2015)=1,'General Calculation'!$E$22,IF(MONTH(B2015)=2,'General Calculation'!$F$22,IF(MONTH(B2015)=3,'General Calculation'!$G$22,IF(MONTH(B2015)=4,'General Calculation'!$H$22,IF(MONTH(B2015)=5,'General Calculation'!$I$22,IF(MONTH(B2015)=6,'General Calculation'!$J$22,IF(MONTH(B2015)=7,'General Calculation'!$K$22,IF(MONTH(B2015)=8,'General Calculation'!$L$22,IF(MONTH(B2015)=9,'General Calculation'!$M$22,IF(MONTH(B2015)=10,'General Calculation'!$N$22,IF(MONTH(B2015)=11,'General Calculation'!$O$22,IF(MONTH(B2015)=12,'General Calculation'!$P$22,""))))))))))))</f>
        <v>5.2548000000000004</v>
      </c>
      <c r="E2015" t="str">
        <f>IF(C2015="Initial Stage",'Calculation Sheet Crop 1'!$M$6,IF(C2015="Crop Development Phase",'Calculation Sheet Crop 1'!$M$7,IF(C2015="Mid Season",'Calculation Sheet Crop 1'!$M$8,IF(C2015="Late Season Stage",'Calculation Sheet Crop 1'!$M$9,""))))</f>
        <v/>
      </c>
      <c r="F2015">
        <f t="shared" si="404"/>
        <v>0</v>
      </c>
      <c r="P2015">
        <f t="shared" si="405"/>
        <v>0</v>
      </c>
      <c r="Q2015">
        <f t="shared" si="406"/>
        <v>0</v>
      </c>
      <c r="R2015">
        <f t="shared" si="407"/>
        <v>0</v>
      </c>
      <c r="S2015">
        <f t="shared" si="408"/>
        <v>0</v>
      </c>
      <c r="T2015">
        <f t="shared" si="409"/>
        <v>0</v>
      </c>
      <c r="U2015">
        <f t="shared" si="410"/>
        <v>0</v>
      </c>
      <c r="V2015">
        <f t="shared" si="411"/>
        <v>0</v>
      </c>
      <c r="W2015">
        <f t="shared" si="412"/>
        <v>0</v>
      </c>
      <c r="X2015">
        <f t="shared" si="413"/>
        <v>0</v>
      </c>
      <c r="Y2015">
        <f t="shared" si="414"/>
        <v>0</v>
      </c>
      <c r="Z2015">
        <f t="shared" si="415"/>
        <v>0</v>
      </c>
      <c r="AA2015">
        <f t="shared" si="416"/>
        <v>0</v>
      </c>
    </row>
    <row r="2016" spans="2:27">
      <c r="B2016" s="3">
        <v>44745</v>
      </c>
      <c r="C2016" t="str">
        <f>IF(AND(B2016&gt;='Calculation Sheet Crop 1'!$K$6,B2016&lt;='Calculation Sheet Crop 1'!$L$6),"Initial Stage",IF(AND(B2016+1&gt;'Calculation Sheet Crop 1'!$K$7,B2016&lt;='Calculation Sheet Crop 1'!$L$7),"Crop Development Phase",IF(AND(B2016+1&gt;'Calculation Sheet Crop 1'!$K$8,B2016&lt;'Calculation Sheet Crop 1'!$L$8+1),"Mid Season",IF(AND(B2016+1&gt;'Calculation Sheet Crop 1'!$K$9,B2016-1&lt;'Calculation Sheet Crop 1'!$L$9),"Late Season Stage",""))))</f>
        <v/>
      </c>
      <c r="D2016">
        <f>IF(MONTH(B2016)=1,'General Calculation'!$E$22,IF(MONTH(B2016)=2,'General Calculation'!$F$22,IF(MONTH(B2016)=3,'General Calculation'!$G$22,IF(MONTH(B2016)=4,'General Calculation'!$H$22,IF(MONTH(B2016)=5,'General Calculation'!$I$22,IF(MONTH(B2016)=6,'General Calculation'!$J$22,IF(MONTH(B2016)=7,'General Calculation'!$K$22,IF(MONTH(B2016)=8,'General Calculation'!$L$22,IF(MONTH(B2016)=9,'General Calculation'!$M$22,IF(MONTH(B2016)=10,'General Calculation'!$N$22,IF(MONTH(B2016)=11,'General Calculation'!$O$22,IF(MONTH(B2016)=12,'General Calculation'!$P$22,""))))))))))))</f>
        <v>5.2548000000000004</v>
      </c>
      <c r="E2016" t="str">
        <f>IF(C2016="Initial Stage",'Calculation Sheet Crop 1'!$M$6,IF(C2016="Crop Development Phase",'Calculation Sheet Crop 1'!$M$7,IF(C2016="Mid Season",'Calculation Sheet Crop 1'!$M$8,IF(C2016="Late Season Stage",'Calculation Sheet Crop 1'!$M$9,""))))</f>
        <v/>
      </c>
      <c r="F2016">
        <f t="shared" si="404"/>
        <v>0</v>
      </c>
      <c r="P2016">
        <f t="shared" si="405"/>
        <v>0</v>
      </c>
      <c r="Q2016">
        <f t="shared" si="406"/>
        <v>0</v>
      </c>
      <c r="R2016">
        <f t="shared" si="407"/>
        <v>0</v>
      </c>
      <c r="S2016">
        <f t="shared" si="408"/>
        <v>0</v>
      </c>
      <c r="T2016">
        <f t="shared" si="409"/>
        <v>0</v>
      </c>
      <c r="U2016">
        <f t="shared" si="410"/>
        <v>0</v>
      </c>
      <c r="V2016">
        <f t="shared" si="411"/>
        <v>0</v>
      </c>
      <c r="W2016">
        <f t="shared" si="412"/>
        <v>0</v>
      </c>
      <c r="X2016">
        <f t="shared" si="413"/>
        <v>0</v>
      </c>
      <c r="Y2016">
        <f t="shared" si="414"/>
        <v>0</v>
      </c>
      <c r="Z2016">
        <f t="shared" si="415"/>
        <v>0</v>
      </c>
      <c r="AA2016">
        <f t="shared" si="416"/>
        <v>0</v>
      </c>
    </row>
    <row r="2017" spans="2:27">
      <c r="B2017" s="3">
        <v>44746</v>
      </c>
      <c r="C2017" t="str">
        <f>IF(AND(B2017&gt;='Calculation Sheet Crop 1'!$K$6,B2017&lt;='Calculation Sheet Crop 1'!$L$6),"Initial Stage",IF(AND(B2017+1&gt;'Calculation Sheet Crop 1'!$K$7,B2017&lt;='Calculation Sheet Crop 1'!$L$7),"Crop Development Phase",IF(AND(B2017+1&gt;'Calculation Sheet Crop 1'!$K$8,B2017&lt;'Calculation Sheet Crop 1'!$L$8+1),"Mid Season",IF(AND(B2017+1&gt;'Calculation Sheet Crop 1'!$K$9,B2017-1&lt;'Calculation Sheet Crop 1'!$L$9),"Late Season Stage",""))))</f>
        <v/>
      </c>
      <c r="D2017">
        <f>IF(MONTH(B2017)=1,'General Calculation'!$E$22,IF(MONTH(B2017)=2,'General Calculation'!$F$22,IF(MONTH(B2017)=3,'General Calculation'!$G$22,IF(MONTH(B2017)=4,'General Calculation'!$H$22,IF(MONTH(B2017)=5,'General Calculation'!$I$22,IF(MONTH(B2017)=6,'General Calculation'!$J$22,IF(MONTH(B2017)=7,'General Calculation'!$K$22,IF(MONTH(B2017)=8,'General Calculation'!$L$22,IF(MONTH(B2017)=9,'General Calculation'!$M$22,IF(MONTH(B2017)=10,'General Calculation'!$N$22,IF(MONTH(B2017)=11,'General Calculation'!$O$22,IF(MONTH(B2017)=12,'General Calculation'!$P$22,""))))))))))))</f>
        <v>5.2548000000000004</v>
      </c>
      <c r="E2017" t="str">
        <f>IF(C2017="Initial Stage",'Calculation Sheet Crop 1'!$M$6,IF(C2017="Crop Development Phase",'Calculation Sheet Crop 1'!$M$7,IF(C2017="Mid Season",'Calculation Sheet Crop 1'!$M$8,IF(C2017="Late Season Stage",'Calculation Sheet Crop 1'!$M$9,""))))</f>
        <v/>
      </c>
      <c r="F2017">
        <f t="shared" si="404"/>
        <v>0</v>
      </c>
      <c r="P2017">
        <f t="shared" si="405"/>
        <v>0</v>
      </c>
      <c r="Q2017">
        <f t="shared" si="406"/>
        <v>0</v>
      </c>
      <c r="R2017">
        <f t="shared" si="407"/>
        <v>0</v>
      </c>
      <c r="S2017">
        <f t="shared" si="408"/>
        <v>0</v>
      </c>
      <c r="T2017">
        <f t="shared" si="409"/>
        <v>0</v>
      </c>
      <c r="U2017">
        <f t="shared" si="410"/>
        <v>0</v>
      </c>
      <c r="V2017">
        <f t="shared" si="411"/>
        <v>0</v>
      </c>
      <c r="W2017">
        <f t="shared" si="412"/>
        <v>0</v>
      </c>
      <c r="X2017">
        <f t="shared" si="413"/>
        <v>0</v>
      </c>
      <c r="Y2017">
        <f t="shared" si="414"/>
        <v>0</v>
      </c>
      <c r="Z2017">
        <f t="shared" si="415"/>
        <v>0</v>
      </c>
      <c r="AA2017">
        <f t="shared" si="416"/>
        <v>0</v>
      </c>
    </row>
    <row r="2018" spans="2:27">
      <c r="B2018" s="3">
        <v>44747</v>
      </c>
      <c r="C2018" t="str">
        <f>IF(AND(B2018&gt;='Calculation Sheet Crop 1'!$K$6,B2018&lt;='Calculation Sheet Crop 1'!$L$6),"Initial Stage",IF(AND(B2018+1&gt;'Calculation Sheet Crop 1'!$K$7,B2018&lt;='Calculation Sheet Crop 1'!$L$7),"Crop Development Phase",IF(AND(B2018+1&gt;'Calculation Sheet Crop 1'!$K$8,B2018&lt;'Calculation Sheet Crop 1'!$L$8+1),"Mid Season",IF(AND(B2018+1&gt;'Calculation Sheet Crop 1'!$K$9,B2018-1&lt;'Calculation Sheet Crop 1'!$L$9),"Late Season Stage",""))))</f>
        <v/>
      </c>
      <c r="D2018">
        <f>IF(MONTH(B2018)=1,'General Calculation'!$E$22,IF(MONTH(B2018)=2,'General Calculation'!$F$22,IF(MONTH(B2018)=3,'General Calculation'!$G$22,IF(MONTH(B2018)=4,'General Calculation'!$H$22,IF(MONTH(B2018)=5,'General Calculation'!$I$22,IF(MONTH(B2018)=6,'General Calculation'!$J$22,IF(MONTH(B2018)=7,'General Calculation'!$K$22,IF(MONTH(B2018)=8,'General Calculation'!$L$22,IF(MONTH(B2018)=9,'General Calculation'!$M$22,IF(MONTH(B2018)=10,'General Calculation'!$N$22,IF(MONTH(B2018)=11,'General Calculation'!$O$22,IF(MONTH(B2018)=12,'General Calculation'!$P$22,""))))))))))))</f>
        <v>5.2548000000000004</v>
      </c>
      <c r="E2018" t="str">
        <f>IF(C2018="Initial Stage",'Calculation Sheet Crop 1'!$M$6,IF(C2018="Crop Development Phase",'Calculation Sheet Crop 1'!$M$7,IF(C2018="Mid Season",'Calculation Sheet Crop 1'!$M$8,IF(C2018="Late Season Stage",'Calculation Sheet Crop 1'!$M$9,""))))</f>
        <v/>
      </c>
      <c r="F2018">
        <f t="shared" si="404"/>
        <v>0</v>
      </c>
      <c r="P2018">
        <f t="shared" si="405"/>
        <v>0</v>
      </c>
      <c r="Q2018">
        <f t="shared" si="406"/>
        <v>0</v>
      </c>
      <c r="R2018">
        <f t="shared" si="407"/>
        <v>0</v>
      </c>
      <c r="S2018">
        <f t="shared" si="408"/>
        <v>0</v>
      </c>
      <c r="T2018">
        <f t="shared" si="409"/>
        <v>0</v>
      </c>
      <c r="U2018">
        <f t="shared" si="410"/>
        <v>0</v>
      </c>
      <c r="V2018">
        <f t="shared" si="411"/>
        <v>0</v>
      </c>
      <c r="W2018">
        <f t="shared" si="412"/>
        <v>0</v>
      </c>
      <c r="X2018">
        <f t="shared" si="413"/>
        <v>0</v>
      </c>
      <c r="Y2018">
        <f t="shared" si="414"/>
        <v>0</v>
      </c>
      <c r="Z2018">
        <f t="shared" si="415"/>
        <v>0</v>
      </c>
      <c r="AA2018">
        <f t="shared" si="416"/>
        <v>0</v>
      </c>
    </row>
    <row r="2019" spans="2:27">
      <c r="B2019" s="3">
        <v>44748</v>
      </c>
      <c r="C2019" t="str">
        <f>IF(AND(B2019&gt;='Calculation Sheet Crop 1'!$K$6,B2019&lt;='Calculation Sheet Crop 1'!$L$6),"Initial Stage",IF(AND(B2019+1&gt;'Calculation Sheet Crop 1'!$K$7,B2019&lt;='Calculation Sheet Crop 1'!$L$7),"Crop Development Phase",IF(AND(B2019+1&gt;'Calculation Sheet Crop 1'!$K$8,B2019&lt;'Calculation Sheet Crop 1'!$L$8+1),"Mid Season",IF(AND(B2019+1&gt;'Calculation Sheet Crop 1'!$K$9,B2019-1&lt;'Calculation Sheet Crop 1'!$L$9),"Late Season Stage",""))))</f>
        <v/>
      </c>
      <c r="D2019">
        <f>IF(MONTH(B2019)=1,'General Calculation'!$E$22,IF(MONTH(B2019)=2,'General Calculation'!$F$22,IF(MONTH(B2019)=3,'General Calculation'!$G$22,IF(MONTH(B2019)=4,'General Calculation'!$H$22,IF(MONTH(B2019)=5,'General Calculation'!$I$22,IF(MONTH(B2019)=6,'General Calculation'!$J$22,IF(MONTH(B2019)=7,'General Calculation'!$K$22,IF(MONTH(B2019)=8,'General Calculation'!$L$22,IF(MONTH(B2019)=9,'General Calculation'!$M$22,IF(MONTH(B2019)=10,'General Calculation'!$N$22,IF(MONTH(B2019)=11,'General Calculation'!$O$22,IF(MONTH(B2019)=12,'General Calculation'!$P$22,""))))))))))))</f>
        <v>5.2548000000000004</v>
      </c>
      <c r="E2019" t="str">
        <f>IF(C2019="Initial Stage",'Calculation Sheet Crop 1'!$M$6,IF(C2019="Crop Development Phase",'Calculation Sheet Crop 1'!$M$7,IF(C2019="Mid Season",'Calculation Sheet Crop 1'!$M$8,IF(C2019="Late Season Stage",'Calculation Sheet Crop 1'!$M$9,""))))</f>
        <v/>
      </c>
      <c r="F2019">
        <f t="shared" si="404"/>
        <v>0</v>
      </c>
      <c r="P2019">
        <f t="shared" si="405"/>
        <v>0</v>
      </c>
      <c r="Q2019">
        <f t="shared" si="406"/>
        <v>0</v>
      </c>
      <c r="R2019">
        <f t="shared" si="407"/>
        <v>0</v>
      </c>
      <c r="S2019">
        <f t="shared" si="408"/>
        <v>0</v>
      </c>
      <c r="T2019">
        <f t="shared" si="409"/>
        <v>0</v>
      </c>
      <c r="U2019">
        <f t="shared" si="410"/>
        <v>0</v>
      </c>
      <c r="V2019">
        <f t="shared" si="411"/>
        <v>0</v>
      </c>
      <c r="W2019">
        <f t="shared" si="412"/>
        <v>0</v>
      </c>
      <c r="X2019">
        <f t="shared" si="413"/>
        <v>0</v>
      </c>
      <c r="Y2019">
        <f t="shared" si="414"/>
        <v>0</v>
      </c>
      <c r="Z2019">
        <f t="shared" si="415"/>
        <v>0</v>
      </c>
      <c r="AA2019">
        <f t="shared" si="416"/>
        <v>0</v>
      </c>
    </row>
    <row r="2020" spans="2:27">
      <c r="B2020" s="3">
        <v>44749</v>
      </c>
      <c r="C2020" t="str">
        <f>IF(AND(B2020&gt;='Calculation Sheet Crop 1'!$K$6,B2020&lt;='Calculation Sheet Crop 1'!$L$6),"Initial Stage",IF(AND(B2020+1&gt;'Calculation Sheet Crop 1'!$K$7,B2020&lt;='Calculation Sheet Crop 1'!$L$7),"Crop Development Phase",IF(AND(B2020+1&gt;'Calculation Sheet Crop 1'!$K$8,B2020&lt;'Calculation Sheet Crop 1'!$L$8+1),"Mid Season",IF(AND(B2020+1&gt;'Calculation Sheet Crop 1'!$K$9,B2020-1&lt;'Calculation Sheet Crop 1'!$L$9),"Late Season Stage",""))))</f>
        <v/>
      </c>
      <c r="D2020">
        <f>IF(MONTH(B2020)=1,'General Calculation'!$E$22,IF(MONTH(B2020)=2,'General Calculation'!$F$22,IF(MONTH(B2020)=3,'General Calculation'!$G$22,IF(MONTH(B2020)=4,'General Calculation'!$H$22,IF(MONTH(B2020)=5,'General Calculation'!$I$22,IF(MONTH(B2020)=6,'General Calculation'!$J$22,IF(MONTH(B2020)=7,'General Calculation'!$K$22,IF(MONTH(B2020)=8,'General Calculation'!$L$22,IF(MONTH(B2020)=9,'General Calculation'!$M$22,IF(MONTH(B2020)=10,'General Calculation'!$N$22,IF(MONTH(B2020)=11,'General Calculation'!$O$22,IF(MONTH(B2020)=12,'General Calculation'!$P$22,""))))))))))))</f>
        <v>5.2548000000000004</v>
      </c>
      <c r="E2020" t="str">
        <f>IF(C2020="Initial Stage",'Calculation Sheet Crop 1'!$M$6,IF(C2020="Crop Development Phase",'Calculation Sheet Crop 1'!$M$7,IF(C2020="Mid Season",'Calculation Sheet Crop 1'!$M$8,IF(C2020="Late Season Stage",'Calculation Sheet Crop 1'!$M$9,""))))</f>
        <v/>
      </c>
      <c r="F2020">
        <f t="shared" si="404"/>
        <v>0</v>
      </c>
      <c r="P2020">
        <f t="shared" si="405"/>
        <v>0</v>
      </c>
      <c r="Q2020">
        <f t="shared" si="406"/>
        <v>0</v>
      </c>
      <c r="R2020">
        <f t="shared" si="407"/>
        <v>0</v>
      </c>
      <c r="S2020">
        <f t="shared" si="408"/>
        <v>0</v>
      </c>
      <c r="T2020">
        <f t="shared" si="409"/>
        <v>0</v>
      </c>
      <c r="U2020">
        <f t="shared" si="410"/>
        <v>0</v>
      </c>
      <c r="V2020">
        <f t="shared" si="411"/>
        <v>0</v>
      </c>
      <c r="W2020">
        <f t="shared" si="412"/>
        <v>0</v>
      </c>
      <c r="X2020">
        <f t="shared" si="413"/>
        <v>0</v>
      </c>
      <c r="Y2020">
        <f t="shared" si="414"/>
        <v>0</v>
      </c>
      <c r="Z2020">
        <f t="shared" si="415"/>
        <v>0</v>
      </c>
      <c r="AA2020">
        <f t="shared" si="416"/>
        <v>0</v>
      </c>
    </row>
    <row r="2021" spans="2:27">
      <c r="B2021" s="3">
        <v>44750</v>
      </c>
      <c r="C2021" t="str">
        <f>IF(AND(B2021&gt;='Calculation Sheet Crop 1'!$K$6,B2021&lt;='Calculation Sheet Crop 1'!$L$6),"Initial Stage",IF(AND(B2021+1&gt;'Calculation Sheet Crop 1'!$K$7,B2021&lt;='Calculation Sheet Crop 1'!$L$7),"Crop Development Phase",IF(AND(B2021+1&gt;'Calculation Sheet Crop 1'!$K$8,B2021&lt;'Calculation Sheet Crop 1'!$L$8+1),"Mid Season",IF(AND(B2021+1&gt;'Calculation Sheet Crop 1'!$K$9,B2021-1&lt;'Calculation Sheet Crop 1'!$L$9),"Late Season Stage",""))))</f>
        <v/>
      </c>
      <c r="D2021">
        <f>IF(MONTH(B2021)=1,'General Calculation'!$E$22,IF(MONTH(B2021)=2,'General Calculation'!$F$22,IF(MONTH(B2021)=3,'General Calculation'!$G$22,IF(MONTH(B2021)=4,'General Calculation'!$H$22,IF(MONTH(B2021)=5,'General Calculation'!$I$22,IF(MONTH(B2021)=6,'General Calculation'!$J$22,IF(MONTH(B2021)=7,'General Calculation'!$K$22,IF(MONTH(B2021)=8,'General Calculation'!$L$22,IF(MONTH(B2021)=9,'General Calculation'!$M$22,IF(MONTH(B2021)=10,'General Calculation'!$N$22,IF(MONTH(B2021)=11,'General Calculation'!$O$22,IF(MONTH(B2021)=12,'General Calculation'!$P$22,""))))))))))))</f>
        <v>5.2548000000000004</v>
      </c>
      <c r="E2021" t="str">
        <f>IF(C2021="Initial Stage",'Calculation Sheet Crop 1'!$M$6,IF(C2021="Crop Development Phase",'Calculation Sheet Crop 1'!$M$7,IF(C2021="Mid Season",'Calculation Sheet Crop 1'!$M$8,IF(C2021="Late Season Stage",'Calculation Sheet Crop 1'!$M$9,""))))</f>
        <v/>
      </c>
      <c r="F2021">
        <f t="shared" si="404"/>
        <v>0</v>
      </c>
      <c r="P2021">
        <f t="shared" si="405"/>
        <v>0</v>
      </c>
      <c r="Q2021">
        <f t="shared" si="406"/>
        <v>0</v>
      </c>
      <c r="R2021">
        <f t="shared" si="407"/>
        <v>0</v>
      </c>
      <c r="S2021">
        <f t="shared" si="408"/>
        <v>0</v>
      </c>
      <c r="T2021">
        <f t="shared" si="409"/>
        <v>0</v>
      </c>
      <c r="U2021">
        <f t="shared" si="410"/>
        <v>0</v>
      </c>
      <c r="V2021">
        <f t="shared" si="411"/>
        <v>0</v>
      </c>
      <c r="W2021">
        <f t="shared" si="412"/>
        <v>0</v>
      </c>
      <c r="X2021">
        <f t="shared" si="413"/>
        <v>0</v>
      </c>
      <c r="Y2021">
        <f t="shared" si="414"/>
        <v>0</v>
      </c>
      <c r="Z2021">
        <f t="shared" si="415"/>
        <v>0</v>
      </c>
      <c r="AA2021">
        <f t="shared" si="416"/>
        <v>0</v>
      </c>
    </row>
    <row r="2022" spans="2:27">
      <c r="B2022" s="3">
        <v>44751</v>
      </c>
      <c r="C2022" t="str">
        <f>IF(AND(B2022&gt;='Calculation Sheet Crop 1'!$K$6,B2022&lt;='Calculation Sheet Crop 1'!$L$6),"Initial Stage",IF(AND(B2022+1&gt;'Calculation Sheet Crop 1'!$K$7,B2022&lt;='Calculation Sheet Crop 1'!$L$7),"Crop Development Phase",IF(AND(B2022+1&gt;'Calculation Sheet Crop 1'!$K$8,B2022&lt;'Calculation Sheet Crop 1'!$L$8+1),"Mid Season",IF(AND(B2022+1&gt;'Calculation Sheet Crop 1'!$K$9,B2022-1&lt;'Calculation Sheet Crop 1'!$L$9),"Late Season Stage",""))))</f>
        <v/>
      </c>
      <c r="D2022">
        <f>IF(MONTH(B2022)=1,'General Calculation'!$E$22,IF(MONTH(B2022)=2,'General Calculation'!$F$22,IF(MONTH(B2022)=3,'General Calculation'!$G$22,IF(MONTH(B2022)=4,'General Calculation'!$H$22,IF(MONTH(B2022)=5,'General Calculation'!$I$22,IF(MONTH(B2022)=6,'General Calculation'!$J$22,IF(MONTH(B2022)=7,'General Calculation'!$K$22,IF(MONTH(B2022)=8,'General Calculation'!$L$22,IF(MONTH(B2022)=9,'General Calculation'!$M$22,IF(MONTH(B2022)=10,'General Calculation'!$N$22,IF(MONTH(B2022)=11,'General Calculation'!$O$22,IF(MONTH(B2022)=12,'General Calculation'!$P$22,""))))))))))))</f>
        <v>5.2548000000000004</v>
      </c>
      <c r="E2022" t="str">
        <f>IF(C2022="Initial Stage",'Calculation Sheet Crop 1'!$M$6,IF(C2022="Crop Development Phase",'Calculation Sheet Crop 1'!$M$7,IF(C2022="Mid Season",'Calculation Sheet Crop 1'!$M$8,IF(C2022="Late Season Stage",'Calculation Sheet Crop 1'!$M$9,""))))</f>
        <v/>
      </c>
      <c r="F2022">
        <f t="shared" si="404"/>
        <v>0</v>
      </c>
      <c r="P2022">
        <f t="shared" si="405"/>
        <v>0</v>
      </c>
      <c r="Q2022">
        <f t="shared" si="406"/>
        <v>0</v>
      </c>
      <c r="R2022">
        <f t="shared" si="407"/>
        <v>0</v>
      </c>
      <c r="S2022">
        <f t="shared" si="408"/>
        <v>0</v>
      </c>
      <c r="T2022">
        <f t="shared" si="409"/>
        <v>0</v>
      </c>
      <c r="U2022">
        <f t="shared" si="410"/>
        <v>0</v>
      </c>
      <c r="V2022">
        <f t="shared" si="411"/>
        <v>0</v>
      </c>
      <c r="W2022">
        <f t="shared" si="412"/>
        <v>0</v>
      </c>
      <c r="X2022">
        <f t="shared" si="413"/>
        <v>0</v>
      </c>
      <c r="Y2022">
        <f t="shared" si="414"/>
        <v>0</v>
      </c>
      <c r="Z2022">
        <f t="shared" si="415"/>
        <v>0</v>
      </c>
      <c r="AA2022">
        <f t="shared" si="416"/>
        <v>0</v>
      </c>
    </row>
    <row r="2023" spans="2:27">
      <c r="B2023" s="3">
        <v>44752</v>
      </c>
      <c r="C2023" t="str">
        <f>IF(AND(B2023&gt;='Calculation Sheet Crop 1'!$K$6,B2023&lt;='Calculation Sheet Crop 1'!$L$6),"Initial Stage",IF(AND(B2023+1&gt;'Calculation Sheet Crop 1'!$K$7,B2023&lt;='Calculation Sheet Crop 1'!$L$7),"Crop Development Phase",IF(AND(B2023+1&gt;'Calculation Sheet Crop 1'!$K$8,B2023&lt;'Calculation Sheet Crop 1'!$L$8+1),"Mid Season",IF(AND(B2023+1&gt;'Calculation Sheet Crop 1'!$K$9,B2023-1&lt;'Calculation Sheet Crop 1'!$L$9),"Late Season Stage",""))))</f>
        <v/>
      </c>
      <c r="D2023">
        <f>IF(MONTH(B2023)=1,'General Calculation'!$E$22,IF(MONTH(B2023)=2,'General Calculation'!$F$22,IF(MONTH(B2023)=3,'General Calculation'!$G$22,IF(MONTH(B2023)=4,'General Calculation'!$H$22,IF(MONTH(B2023)=5,'General Calculation'!$I$22,IF(MONTH(B2023)=6,'General Calculation'!$J$22,IF(MONTH(B2023)=7,'General Calculation'!$K$22,IF(MONTH(B2023)=8,'General Calculation'!$L$22,IF(MONTH(B2023)=9,'General Calculation'!$M$22,IF(MONTH(B2023)=10,'General Calculation'!$N$22,IF(MONTH(B2023)=11,'General Calculation'!$O$22,IF(MONTH(B2023)=12,'General Calculation'!$P$22,""))))))))))))</f>
        <v>5.2548000000000004</v>
      </c>
      <c r="E2023" t="str">
        <f>IF(C2023="Initial Stage",'Calculation Sheet Crop 1'!$M$6,IF(C2023="Crop Development Phase",'Calculation Sheet Crop 1'!$M$7,IF(C2023="Mid Season",'Calculation Sheet Crop 1'!$M$8,IF(C2023="Late Season Stage",'Calculation Sheet Crop 1'!$M$9,""))))</f>
        <v/>
      </c>
      <c r="F2023">
        <f t="shared" si="404"/>
        <v>0</v>
      </c>
      <c r="P2023">
        <f t="shared" si="405"/>
        <v>0</v>
      </c>
      <c r="Q2023">
        <f t="shared" si="406"/>
        <v>0</v>
      </c>
      <c r="R2023">
        <f t="shared" si="407"/>
        <v>0</v>
      </c>
      <c r="S2023">
        <f t="shared" si="408"/>
        <v>0</v>
      </c>
      <c r="T2023">
        <f t="shared" si="409"/>
        <v>0</v>
      </c>
      <c r="U2023">
        <f t="shared" si="410"/>
        <v>0</v>
      </c>
      <c r="V2023">
        <f t="shared" si="411"/>
        <v>0</v>
      </c>
      <c r="W2023">
        <f t="shared" si="412"/>
        <v>0</v>
      </c>
      <c r="X2023">
        <f t="shared" si="413"/>
        <v>0</v>
      </c>
      <c r="Y2023">
        <f t="shared" si="414"/>
        <v>0</v>
      </c>
      <c r="Z2023">
        <f t="shared" si="415"/>
        <v>0</v>
      </c>
      <c r="AA2023">
        <f t="shared" si="416"/>
        <v>0</v>
      </c>
    </row>
    <row r="2024" spans="2:27">
      <c r="B2024" s="3">
        <v>44753</v>
      </c>
      <c r="C2024" t="str">
        <f>IF(AND(B2024&gt;='Calculation Sheet Crop 1'!$K$6,B2024&lt;='Calculation Sheet Crop 1'!$L$6),"Initial Stage",IF(AND(B2024+1&gt;'Calculation Sheet Crop 1'!$K$7,B2024&lt;='Calculation Sheet Crop 1'!$L$7),"Crop Development Phase",IF(AND(B2024+1&gt;'Calculation Sheet Crop 1'!$K$8,B2024&lt;'Calculation Sheet Crop 1'!$L$8+1),"Mid Season",IF(AND(B2024+1&gt;'Calculation Sheet Crop 1'!$K$9,B2024-1&lt;'Calculation Sheet Crop 1'!$L$9),"Late Season Stage",""))))</f>
        <v/>
      </c>
      <c r="D2024">
        <f>IF(MONTH(B2024)=1,'General Calculation'!$E$22,IF(MONTH(B2024)=2,'General Calculation'!$F$22,IF(MONTH(B2024)=3,'General Calculation'!$G$22,IF(MONTH(B2024)=4,'General Calculation'!$H$22,IF(MONTH(B2024)=5,'General Calculation'!$I$22,IF(MONTH(B2024)=6,'General Calculation'!$J$22,IF(MONTH(B2024)=7,'General Calculation'!$K$22,IF(MONTH(B2024)=8,'General Calculation'!$L$22,IF(MONTH(B2024)=9,'General Calculation'!$M$22,IF(MONTH(B2024)=10,'General Calculation'!$N$22,IF(MONTH(B2024)=11,'General Calculation'!$O$22,IF(MONTH(B2024)=12,'General Calculation'!$P$22,""))))))))))))</f>
        <v>5.2548000000000004</v>
      </c>
      <c r="E2024" t="str">
        <f>IF(C2024="Initial Stage",'Calculation Sheet Crop 1'!$M$6,IF(C2024="Crop Development Phase",'Calculation Sheet Crop 1'!$M$7,IF(C2024="Mid Season",'Calculation Sheet Crop 1'!$M$8,IF(C2024="Late Season Stage",'Calculation Sheet Crop 1'!$M$9,""))))</f>
        <v/>
      </c>
      <c r="F2024">
        <f t="shared" si="404"/>
        <v>0</v>
      </c>
      <c r="P2024">
        <f t="shared" si="405"/>
        <v>0</v>
      </c>
      <c r="Q2024">
        <f t="shared" si="406"/>
        <v>0</v>
      </c>
      <c r="R2024">
        <f t="shared" si="407"/>
        <v>0</v>
      </c>
      <c r="S2024">
        <f t="shared" si="408"/>
        <v>0</v>
      </c>
      <c r="T2024">
        <f t="shared" si="409"/>
        <v>0</v>
      </c>
      <c r="U2024">
        <f t="shared" si="410"/>
        <v>0</v>
      </c>
      <c r="V2024">
        <f t="shared" si="411"/>
        <v>0</v>
      </c>
      <c r="W2024">
        <f t="shared" si="412"/>
        <v>0</v>
      </c>
      <c r="X2024">
        <f t="shared" si="413"/>
        <v>0</v>
      </c>
      <c r="Y2024">
        <f t="shared" si="414"/>
        <v>0</v>
      </c>
      <c r="Z2024">
        <f t="shared" si="415"/>
        <v>0</v>
      </c>
      <c r="AA2024">
        <f t="shared" si="416"/>
        <v>0</v>
      </c>
    </row>
    <row r="2025" spans="2:27">
      <c r="B2025" s="3">
        <v>44754</v>
      </c>
      <c r="C2025" t="str">
        <f>IF(AND(B2025&gt;='Calculation Sheet Crop 1'!$K$6,B2025&lt;='Calculation Sheet Crop 1'!$L$6),"Initial Stage",IF(AND(B2025+1&gt;'Calculation Sheet Crop 1'!$K$7,B2025&lt;='Calculation Sheet Crop 1'!$L$7),"Crop Development Phase",IF(AND(B2025+1&gt;'Calculation Sheet Crop 1'!$K$8,B2025&lt;'Calculation Sheet Crop 1'!$L$8+1),"Mid Season",IF(AND(B2025+1&gt;'Calculation Sheet Crop 1'!$K$9,B2025-1&lt;'Calculation Sheet Crop 1'!$L$9),"Late Season Stage",""))))</f>
        <v/>
      </c>
      <c r="D2025">
        <f>IF(MONTH(B2025)=1,'General Calculation'!$E$22,IF(MONTH(B2025)=2,'General Calculation'!$F$22,IF(MONTH(B2025)=3,'General Calculation'!$G$22,IF(MONTH(B2025)=4,'General Calculation'!$H$22,IF(MONTH(B2025)=5,'General Calculation'!$I$22,IF(MONTH(B2025)=6,'General Calculation'!$J$22,IF(MONTH(B2025)=7,'General Calculation'!$K$22,IF(MONTH(B2025)=8,'General Calculation'!$L$22,IF(MONTH(B2025)=9,'General Calculation'!$M$22,IF(MONTH(B2025)=10,'General Calculation'!$N$22,IF(MONTH(B2025)=11,'General Calculation'!$O$22,IF(MONTH(B2025)=12,'General Calculation'!$P$22,""))))))))))))</f>
        <v>5.2548000000000004</v>
      </c>
      <c r="E2025" t="str">
        <f>IF(C2025="Initial Stage",'Calculation Sheet Crop 1'!$M$6,IF(C2025="Crop Development Phase",'Calculation Sheet Crop 1'!$M$7,IF(C2025="Mid Season",'Calculation Sheet Crop 1'!$M$8,IF(C2025="Late Season Stage",'Calculation Sheet Crop 1'!$M$9,""))))</f>
        <v/>
      </c>
      <c r="F2025">
        <f t="shared" si="404"/>
        <v>0</v>
      </c>
      <c r="P2025">
        <f t="shared" si="405"/>
        <v>0</v>
      </c>
      <c r="Q2025">
        <f t="shared" si="406"/>
        <v>0</v>
      </c>
      <c r="R2025">
        <f t="shared" si="407"/>
        <v>0</v>
      </c>
      <c r="S2025">
        <f t="shared" si="408"/>
        <v>0</v>
      </c>
      <c r="T2025">
        <f t="shared" si="409"/>
        <v>0</v>
      </c>
      <c r="U2025">
        <f t="shared" si="410"/>
        <v>0</v>
      </c>
      <c r="V2025">
        <f t="shared" si="411"/>
        <v>0</v>
      </c>
      <c r="W2025">
        <f t="shared" si="412"/>
        <v>0</v>
      </c>
      <c r="X2025">
        <f t="shared" si="413"/>
        <v>0</v>
      </c>
      <c r="Y2025">
        <f t="shared" si="414"/>
        <v>0</v>
      </c>
      <c r="Z2025">
        <f t="shared" si="415"/>
        <v>0</v>
      </c>
      <c r="AA2025">
        <f t="shared" si="416"/>
        <v>0</v>
      </c>
    </row>
    <row r="2026" spans="2:27">
      <c r="B2026" s="3">
        <v>44755</v>
      </c>
      <c r="C2026" t="str">
        <f>IF(AND(B2026&gt;='Calculation Sheet Crop 1'!$K$6,B2026&lt;='Calculation Sheet Crop 1'!$L$6),"Initial Stage",IF(AND(B2026+1&gt;'Calculation Sheet Crop 1'!$K$7,B2026&lt;='Calculation Sheet Crop 1'!$L$7),"Crop Development Phase",IF(AND(B2026+1&gt;'Calculation Sheet Crop 1'!$K$8,B2026&lt;'Calculation Sheet Crop 1'!$L$8+1),"Mid Season",IF(AND(B2026+1&gt;'Calculation Sheet Crop 1'!$K$9,B2026-1&lt;'Calculation Sheet Crop 1'!$L$9),"Late Season Stage",""))))</f>
        <v/>
      </c>
      <c r="D2026">
        <f>IF(MONTH(B2026)=1,'General Calculation'!$E$22,IF(MONTH(B2026)=2,'General Calculation'!$F$22,IF(MONTH(B2026)=3,'General Calculation'!$G$22,IF(MONTH(B2026)=4,'General Calculation'!$H$22,IF(MONTH(B2026)=5,'General Calculation'!$I$22,IF(MONTH(B2026)=6,'General Calculation'!$J$22,IF(MONTH(B2026)=7,'General Calculation'!$K$22,IF(MONTH(B2026)=8,'General Calculation'!$L$22,IF(MONTH(B2026)=9,'General Calculation'!$M$22,IF(MONTH(B2026)=10,'General Calculation'!$N$22,IF(MONTH(B2026)=11,'General Calculation'!$O$22,IF(MONTH(B2026)=12,'General Calculation'!$P$22,""))))))))))))</f>
        <v>5.2548000000000004</v>
      </c>
      <c r="E2026" t="str">
        <f>IF(C2026="Initial Stage",'Calculation Sheet Crop 1'!$M$6,IF(C2026="Crop Development Phase",'Calculation Sheet Crop 1'!$M$7,IF(C2026="Mid Season",'Calculation Sheet Crop 1'!$M$8,IF(C2026="Late Season Stage",'Calculation Sheet Crop 1'!$M$9,""))))</f>
        <v/>
      </c>
      <c r="F2026">
        <f t="shared" si="404"/>
        <v>0</v>
      </c>
      <c r="P2026">
        <f t="shared" si="405"/>
        <v>0</v>
      </c>
      <c r="Q2026">
        <f t="shared" si="406"/>
        <v>0</v>
      </c>
      <c r="R2026">
        <f t="shared" si="407"/>
        <v>0</v>
      </c>
      <c r="S2026">
        <f t="shared" si="408"/>
        <v>0</v>
      </c>
      <c r="T2026">
        <f t="shared" si="409"/>
        <v>0</v>
      </c>
      <c r="U2026">
        <f t="shared" si="410"/>
        <v>0</v>
      </c>
      <c r="V2026">
        <f t="shared" si="411"/>
        <v>0</v>
      </c>
      <c r="W2026">
        <f t="shared" si="412"/>
        <v>0</v>
      </c>
      <c r="X2026">
        <f t="shared" si="413"/>
        <v>0</v>
      </c>
      <c r="Y2026">
        <f t="shared" si="414"/>
        <v>0</v>
      </c>
      <c r="Z2026">
        <f t="shared" si="415"/>
        <v>0</v>
      </c>
      <c r="AA2026">
        <f t="shared" si="416"/>
        <v>0</v>
      </c>
    </row>
    <row r="2027" spans="2:27">
      <c r="B2027" s="3">
        <v>44756</v>
      </c>
      <c r="C2027" t="str">
        <f>IF(AND(B2027&gt;='Calculation Sheet Crop 1'!$K$6,B2027&lt;='Calculation Sheet Crop 1'!$L$6),"Initial Stage",IF(AND(B2027+1&gt;'Calculation Sheet Crop 1'!$K$7,B2027&lt;='Calculation Sheet Crop 1'!$L$7),"Crop Development Phase",IF(AND(B2027+1&gt;'Calculation Sheet Crop 1'!$K$8,B2027&lt;'Calculation Sheet Crop 1'!$L$8+1),"Mid Season",IF(AND(B2027+1&gt;'Calculation Sheet Crop 1'!$K$9,B2027-1&lt;'Calculation Sheet Crop 1'!$L$9),"Late Season Stage",""))))</f>
        <v/>
      </c>
      <c r="D2027">
        <f>IF(MONTH(B2027)=1,'General Calculation'!$E$22,IF(MONTH(B2027)=2,'General Calculation'!$F$22,IF(MONTH(B2027)=3,'General Calculation'!$G$22,IF(MONTH(B2027)=4,'General Calculation'!$H$22,IF(MONTH(B2027)=5,'General Calculation'!$I$22,IF(MONTH(B2027)=6,'General Calculation'!$J$22,IF(MONTH(B2027)=7,'General Calculation'!$K$22,IF(MONTH(B2027)=8,'General Calculation'!$L$22,IF(MONTH(B2027)=9,'General Calculation'!$M$22,IF(MONTH(B2027)=10,'General Calculation'!$N$22,IF(MONTH(B2027)=11,'General Calculation'!$O$22,IF(MONTH(B2027)=12,'General Calculation'!$P$22,""))))))))))))</f>
        <v>5.2548000000000004</v>
      </c>
      <c r="E2027" t="str">
        <f>IF(C2027="Initial Stage",'Calculation Sheet Crop 1'!$M$6,IF(C2027="Crop Development Phase",'Calculation Sheet Crop 1'!$M$7,IF(C2027="Mid Season",'Calculation Sheet Crop 1'!$M$8,IF(C2027="Late Season Stage",'Calculation Sheet Crop 1'!$M$9,""))))</f>
        <v/>
      </c>
      <c r="F2027">
        <f t="shared" si="404"/>
        <v>0</v>
      </c>
      <c r="P2027">
        <f t="shared" si="405"/>
        <v>0</v>
      </c>
      <c r="Q2027">
        <f t="shared" si="406"/>
        <v>0</v>
      </c>
      <c r="R2027">
        <f t="shared" si="407"/>
        <v>0</v>
      </c>
      <c r="S2027">
        <f t="shared" si="408"/>
        <v>0</v>
      </c>
      <c r="T2027">
        <f t="shared" si="409"/>
        <v>0</v>
      </c>
      <c r="U2027">
        <f t="shared" si="410"/>
        <v>0</v>
      </c>
      <c r="V2027">
        <f t="shared" si="411"/>
        <v>0</v>
      </c>
      <c r="W2027">
        <f t="shared" si="412"/>
        <v>0</v>
      </c>
      <c r="X2027">
        <f t="shared" si="413"/>
        <v>0</v>
      </c>
      <c r="Y2027">
        <f t="shared" si="414"/>
        <v>0</v>
      </c>
      <c r="Z2027">
        <f t="shared" si="415"/>
        <v>0</v>
      </c>
      <c r="AA2027">
        <f t="shared" si="416"/>
        <v>0</v>
      </c>
    </row>
    <row r="2028" spans="2:27">
      <c r="B2028" s="3">
        <v>44757</v>
      </c>
      <c r="C2028" t="str">
        <f>IF(AND(B2028&gt;='Calculation Sheet Crop 1'!$K$6,B2028&lt;='Calculation Sheet Crop 1'!$L$6),"Initial Stage",IF(AND(B2028+1&gt;'Calculation Sheet Crop 1'!$K$7,B2028&lt;='Calculation Sheet Crop 1'!$L$7),"Crop Development Phase",IF(AND(B2028+1&gt;'Calculation Sheet Crop 1'!$K$8,B2028&lt;'Calculation Sheet Crop 1'!$L$8+1),"Mid Season",IF(AND(B2028+1&gt;'Calculation Sheet Crop 1'!$K$9,B2028-1&lt;'Calculation Sheet Crop 1'!$L$9),"Late Season Stage",""))))</f>
        <v/>
      </c>
      <c r="D2028">
        <f>IF(MONTH(B2028)=1,'General Calculation'!$E$22,IF(MONTH(B2028)=2,'General Calculation'!$F$22,IF(MONTH(B2028)=3,'General Calculation'!$G$22,IF(MONTH(B2028)=4,'General Calculation'!$H$22,IF(MONTH(B2028)=5,'General Calculation'!$I$22,IF(MONTH(B2028)=6,'General Calculation'!$J$22,IF(MONTH(B2028)=7,'General Calculation'!$K$22,IF(MONTH(B2028)=8,'General Calculation'!$L$22,IF(MONTH(B2028)=9,'General Calculation'!$M$22,IF(MONTH(B2028)=10,'General Calculation'!$N$22,IF(MONTH(B2028)=11,'General Calculation'!$O$22,IF(MONTH(B2028)=12,'General Calculation'!$P$22,""))))))))))))</f>
        <v>5.2548000000000004</v>
      </c>
      <c r="E2028" t="str">
        <f>IF(C2028="Initial Stage",'Calculation Sheet Crop 1'!$M$6,IF(C2028="Crop Development Phase",'Calculation Sheet Crop 1'!$M$7,IF(C2028="Mid Season",'Calculation Sheet Crop 1'!$M$8,IF(C2028="Late Season Stage",'Calculation Sheet Crop 1'!$M$9,""))))</f>
        <v/>
      </c>
      <c r="F2028">
        <f t="shared" si="404"/>
        <v>0</v>
      </c>
      <c r="P2028">
        <f t="shared" si="405"/>
        <v>0</v>
      </c>
      <c r="Q2028">
        <f t="shared" si="406"/>
        <v>0</v>
      </c>
      <c r="R2028">
        <f t="shared" si="407"/>
        <v>0</v>
      </c>
      <c r="S2028">
        <f t="shared" si="408"/>
        <v>0</v>
      </c>
      <c r="T2028">
        <f t="shared" si="409"/>
        <v>0</v>
      </c>
      <c r="U2028">
        <f t="shared" si="410"/>
        <v>0</v>
      </c>
      <c r="V2028">
        <f t="shared" si="411"/>
        <v>0</v>
      </c>
      <c r="W2028">
        <f t="shared" si="412"/>
        <v>0</v>
      </c>
      <c r="X2028">
        <f t="shared" si="413"/>
        <v>0</v>
      </c>
      <c r="Y2028">
        <f t="shared" si="414"/>
        <v>0</v>
      </c>
      <c r="Z2028">
        <f t="shared" si="415"/>
        <v>0</v>
      </c>
      <c r="AA2028">
        <f t="shared" si="416"/>
        <v>0</v>
      </c>
    </row>
    <row r="2029" spans="2:27">
      <c r="B2029" s="3">
        <v>44758</v>
      </c>
      <c r="C2029" t="str">
        <f>IF(AND(B2029&gt;='Calculation Sheet Crop 1'!$K$6,B2029&lt;='Calculation Sheet Crop 1'!$L$6),"Initial Stage",IF(AND(B2029+1&gt;'Calculation Sheet Crop 1'!$K$7,B2029&lt;='Calculation Sheet Crop 1'!$L$7),"Crop Development Phase",IF(AND(B2029+1&gt;'Calculation Sheet Crop 1'!$K$8,B2029&lt;'Calculation Sheet Crop 1'!$L$8+1),"Mid Season",IF(AND(B2029+1&gt;'Calculation Sheet Crop 1'!$K$9,B2029-1&lt;'Calculation Sheet Crop 1'!$L$9),"Late Season Stage",""))))</f>
        <v/>
      </c>
      <c r="D2029">
        <f>IF(MONTH(B2029)=1,'General Calculation'!$E$22,IF(MONTH(B2029)=2,'General Calculation'!$F$22,IF(MONTH(B2029)=3,'General Calculation'!$G$22,IF(MONTH(B2029)=4,'General Calculation'!$H$22,IF(MONTH(B2029)=5,'General Calculation'!$I$22,IF(MONTH(B2029)=6,'General Calculation'!$J$22,IF(MONTH(B2029)=7,'General Calculation'!$K$22,IF(MONTH(B2029)=8,'General Calculation'!$L$22,IF(MONTH(B2029)=9,'General Calculation'!$M$22,IF(MONTH(B2029)=10,'General Calculation'!$N$22,IF(MONTH(B2029)=11,'General Calculation'!$O$22,IF(MONTH(B2029)=12,'General Calculation'!$P$22,""))))))))))))</f>
        <v>5.2548000000000004</v>
      </c>
      <c r="E2029" t="str">
        <f>IF(C2029="Initial Stage",'Calculation Sheet Crop 1'!$M$6,IF(C2029="Crop Development Phase",'Calculation Sheet Crop 1'!$M$7,IF(C2029="Mid Season",'Calculation Sheet Crop 1'!$M$8,IF(C2029="Late Season Stage",'Calculation Sheet Crop 1'!$M$9,""))))</f>
        <v/>
      </c>
      <c r="F2029">
        <f t="shared" si="404"/>
        <v>0</v>
      </c>
      <c r="P2029">
        <f t="shared" si="405"/>
        <v>0</v>
      </c>
      <c r="Q2029">
        <f t="shared" si="406"/>
        <v>0</v>
      </c>
      <c r="R2029">
        <f t="shared" si="407"/>
        <v>0</v>
      </c>
      <c r="S2029">
        <f t="shared" si="408"/>
        <v>0</v>
      </c>
      <c r="T2029">
        <f t="shared" si="409"/>
        <v>0</v>
      </c>
      <c r="U2029">
        <f t="shared" si="410"/>
        <v>0</v>
      </c>
      <c r="V2029">
        <f t="shared" si="411"/>
        <v>0</v>
      </c>
      <c r="W2029">
        <f t="shared" si="412"/>
        <v>0</v>
      </c>
      <c r="X2029">
        <f t="shared" si="413"/>
        <v>0</v>
      </c>
      <c r="Y2029">
        <f t="shared" si="414"/>
        <v>0</v>
      </c>
      <c r="Z2029">
        <f t="shared" si="415"/>
        <v>0</v>
      </c>
      <c r="AA2029">
        <f t="shared" si="416"/>
        <v>0</v>
      </c>
    </row>
    <row r="2030" spans="2:27">
      <c r="B2030" s="3">
        <v>44759</v>
      </c>
      <c r="C2030" t="str">
        <f>IF(AND(B2030&gt;='Calculation Sheet Crop 1'!$K$6,B2030&lt;='Calculation Sheet Crop 1'!$L$6),"Initial Stage",IF(AND(B2030+1&gt;'Calculation Sheet Crop 1'!$K$7,B2030&lt;='Calculation Sheet Crop 1'!$L$7),"Crop Development Phase",IF(AND(B2030+1&gt;'Calculation Sheet Crop 1'!$K$8,B2030&lt;'Calculation Sheet Crop 1'!$L$8+1),"Mid Season",IF(AND(B2030+1&gt;'Calculation Sheet Crop 1'!$K$9,B2030-1&lt;'Calculation Sheet Crop 1'!$L$9),"Late Season Stage",""))))</f>
        <v/>
      </c>
      <c r="D2030">
        <f>IF(MONTH(B2030)=1,'General Calculation'!$E$22,IF(MONTH(B2030)=2,'General Calculation'!$F$22,IF(MONTH(B2030)=3,'General Calculation'!$G$22,IF(MONTH(B2030)=4,'General Calculation'!$H$22,IF(MONTH(B2030)=5,'General Calculation'!$I$22,IF(MONTH(B2030)=6,'General Calculation'!$J$22,IF(MONTH(B2030)=7,'General Calculation'!$K$22,IF(MONTH(B2030)=8,'General Calculation'!$L$22,IF(MONTH(B2030)=9,'General Calculation'!$M$22,IF(MONTH(B2030)=10,'General Calculation'!$N$22,IF(MONTH(B2030)=11,'General Calculation'!$O$22,IF(MONTH(B2030)=12,'General Calculation'!$P$22,""))))))))))))</f>
        <v>5.2548000000000004</v>
      </c>
      <c r="E2030" t="str">
        <f>IF(C2030="Initial Stage",'Calculation Sheet Crop 1'!$M$6,IF(C2030="Crop Development Phase",'Calculation Sheet Crop 1'!$M$7,IF(C2030="Mid Season",'Calculation Sheet Crop 1'!$M$8,IF(C2030="Late Season Stage",'Calculation Sheet Crop 1'!$M$9,""))))</f>
        <v/>
      </c>
      <c r="F2030">
        <f t="shared" si="404"/>
        <v>0</v>
      </c>
      <c r="P2030">
        <f t="shared" si="405"/>
        <v>0</v>
      </c>
      <c r="Q2030">
        <f t="shared" si="406"/>
        <v>0</v>
      </c>
      <c r="R2030">
        <f t="shared" si="407"/>
        <v>0</v>
      </c>
      <c r="S2030">
        <f t="shared" si="408"/>
        <v>0</v>
      </c>
      <c r="T2030">
        <f t="shared" si="409"/>
        <v>0</v>
      </c>
      <c r="U2030">
        <f t="shared" si="410"/>
        <v>0</v>
      </c>
      <c r="V2030">
        <f t="shared" si="411"/>
        <v>0</v>
      </c>
      <c r="W2030">
        <f t="shared" si="412"/>
        <v>0</v>
      </c>
      <c r="X2030">
        <f t="shared" si="413"/>
        <v>0</v>
      </c>
      <c r="Y2030">
        <f t="shared" si="414"/>
        <v>0</v>
      </c>
      <c r="Z2030">
        <f t="shared" si="415"/>
        <v>0</v>
      </c>
      <c r="AA2030">
        <f t="shared" si="416"/>
        <v>0</v>
      </c>
    </row>
    <row r="2031" spans="2:27">
      <c r="B2031" s="3">
        <v>44760</v>
      </c>
      <c r="C2031" t="str">
        <f>IF(AND(B2031&gt;='Calculation Sheet Crop 1'!$K$6,B2031&lt;='Calculation Sheet Crop 1'!$L$6),"Initial Stage",IF(AND(B2031+1&gt;'Calculation Sheet Crop 1'!$K$7,B2031&lt;='Calculation Sheet Crop 1'!$L$7),"Crop Development Phase",IF(AND(B2031+1&gt;'Calculation Sheet Crop 1'!$K$8,B2031&lt;'Calculation Sheet Crop 1'!$L$8+1),"Mid Season",IF(AND(B2031+1&gt;'Calculation Sheet Crop 1'!$K$9,B2031-1&lt;'Calculation Sheet Crop 1'!$L$9),"Late Season Stage",""))))</f>
        <v/>
      </c>
      <c r="D2031">
        <f>IF(MONTH(B2031)=1,'General Calculation'!$E$22,IF(MONTH(B2031)=2,'General Calculation'!$F$22,IF(MONTH(B2031)=3,'General Calculation'!$G$22,IF(MONTH(B2031)=4,'General Calculation'!$H$22,IF(MONTH(B2031)=5,'General Calculation'!$I$22,IF(MONTH(B2031)=6,'General Calculation'!$J$22,IF(MONTH(B2031)=7,'General Calculation'!$K$22,IF(MONTH(B2031)=8,'General Calculation'!$L$22,IF(MONTH(B2031)=9,'General Calculation'!$M$22,IF(MONTH(B2031)=10,'General Calculation'!$N$22,IF(MONTH(B2031)=11,'General Calculation'!$O$22,IF(MONTH(B2031)=12,'General Calculation'!$P$22,""))))))))))))</f>
        <v>5.2548000000000004</v>
      </c>
      <c r="E2031" t="str">
        <f>IF(C2031="Initial Stage",'Calculation Sheet Crop 1'!$M$6,IF(C2031="Crop Development Phase",'Calculation Sheet Crop 1'!$M$7,IF(C2031="Mid Season",'Calculation Sheet Crop 1'!$M$8,IF(C2031="Late Season Stage",'Calculation Sheet Crop 1'!$M$9,""))))</f>
        <v/>
      </c>
      <c r="F2031">
        <f t="shared" si="404"/>
        <v>0</v>
      </c>
      <c r="P2031">
        <f t="shared" si="405"/>
        <v>0</v>
      </c>
      <c r="Q2031">
        <f t="shared" si="406"/>
        <v>0</v>
      </c>
      <c r="R2031">
        <f t="shared" si="407"/>
        <v>0</v>
      </c>
      <c r="S2031">
        <f t="shared" si="408"/>
        <v>0</v>
      </c>
      <c r="T2031">
        <f t="shared" si="409"/>
        <v>0</v>
      </c>
      <c r="U2031">
        <f t="shared" si="410"/>
        <v>0</v>
      </c>
      <c r="V2031">
        <f t="shared" si="411"/>
        <v>0</v>
      </c>
      <c r="W2031">
        <f t="shared" si="412"/>
        <v>0</v>
      </c>
      <c r="X2031">
        <f t="shared" si="413"/>
        <v>0</v>
      </c>
      <c r="Y2031">
        <f t="shared" si="414"/>
        <v>0</v>
      </c>
      <c r="Z2031">
        <f t="shared" si="415"/>
        <v>0</v>
      </c>
      <c r="AA2031">
        <f t="shared" si="416"/>
        <v>0</v>
      </c>
    </row>
    <row r="2032" spans="2:27">
      <c r="B2032" s="3">
        <v>44761</v>
      </c>
      <c r="C2032" t="str">
        <f>IF(AND(B2032&gt;='Calculation Sheet Crop 1'!$K$6,B2032&lt;='Calculation Sheet Crop 1'!$L$6),"Initial Stage",IF(AND(B2032+1&gt;'Calculation Sheet Crop 1'!$K$7,B2032&lt;='Calculation Sheet Crop 1'!$L$7),"Crop Development Phase",IF(AND(B2032+1&gt;'Calculation Sheet Crop 1'!$K$8,B2032&lt;'Calculation Sheet Crop 1'!$L$8+1),"Mid Season",IF(AND(B2032+1&gt;'Calculation Sheet Crop 1'!$K$9,B2032-1&lt;'Calculation Sheet Crop 1'!$L$9),"Late Season Stage",""))))</f>
        <v/>
      </c>
      <c r="D2032">
        <f>IF(MONTH(B2032)=1,'General Calculation'!$E$22,IF(MONTH(B2032)=2,'General Calculation'!$F$22,IF(MONTH(B2032)=3,'General Calculation'!$G$22,IF(MONTH(B2032)=4,'General Calculation'!$H$22,IF(MONTH(B2032)=5,'General Calculation'!$I$22,IF(MONTH(B2032)=6,'General Calculation'!$J$22,IF(MONTH(B2032)=7,'General Calculation'!$K$22,IF(MONTH(B2032)=8,'General Calculation'!$L$22,IF(MONTH(B2032)=9,'General Calculation'!$M$22,IF(MONTH(B2032)=10,'General Calculation'!$N$22,IF(MONTH(B2032)=11,'General Calculation'!$O$22,IF(MONTH(B2032)=12,'General Calculation'!$P$22,""))))))))))))</f>
        <v>5.2548000000000004</v>
      </c>
      <c r="E2032" t="str">
        <f>IF(C2032="Initial Stage",'Calculation Sheet Crop 1'!$M$6,IF(C2032="Crop Development Phase",'Calculation Sheet Crop 1'!$M$7,IF(C2032="Mid Season",'Calculation Sheet Crop 1'!$M$8,IF(C2032="Late Season Stage",'Calculation Sheet Crop 1'!$M$9,""))))</f>
        <v/>
      </c>
      <c r="F2032">
        <f t="shared" si="404"/>
        <v>0</v>
      </c>
      <c r="P2032">
        <f t="shared" si="405"/>
        <v>0</v>
      </c>
      <c r="Q2032">
        <f t="shared" si="406"/>
        <v>0</v>
      </c>
      <c r="R2032">
        <f t="shared" si="407"/>
        <v>0</v>
      </c>
      <c r="S2032">
        <f t="shared" si="408"/>
        <v>0</v>
      </c>
      <c r="T2032">
        <f t="shared" si="409"/>
        <v>0</v>
      </c>
      <c r="U2032">
        <f t="shared" si="410"/>
        <v>0</v>
      </c>
      <c r="V2032">
        <f t="shared" si="411"/>
        <v>0</v>
      </c>
      <c r="W2032">
        <f t="shared" si="412"/>
        <v>0</v>
      </c>
      <c r="X2032">
        <f t="shared" si="413"/>
        <v>0</v>
      </c>
      <c r="Y2032">
        <f t="shared" si="414"/>
        <v>0</v>
      </c>
      <c r="Z2032">
        <f t="shared" si="415"/>
        <v>0</v>
      </c>
      <c r="AA2032">
        <f t="shared" si="416"/>
        <v>0</v>
      </c>
    </row>
    <row r="2033" spans="2:27">
      <c r="B2033" s="3">
        <v>44762</v>
      </c>
      <c r="C2033" t="str">
        <f>IF(AND(B2033&gt;='Calculation Sheet Crop 1'!$K$6,B2033&lt;='Calculation Sheet Crop 1'!$L$6),"Initial Stage",IF(AND(B2033+1&gt;'Calculation Sheet Crop 1'!$K$7,B2033&lt;='Calculation Sheet Crop 1'!$L$7),"Crop Development Phase",IF(AND(B2033+1&gt;'Calculation Sheet Crop 1'!$K$8,B2033&lt;'Calculation Sheet Crop 1'!$L$8+1),"Mid Season",IF(AND(B2033+1&gt;'Calculation Sheet Crop 1'!$K$9,B2033-1&lt;'Calculation Sheet Crop 1'!$L$9),"Late Season Stage",""))))</f>
        <v/>
      </c>
      <c r="D2033">
        <f>IF(MONTH(B2033)=1,'General Calculation'!$E$22,IF(MONTH(B2033)=2,'General Calculation'!$F$22,IF(MONTH(B2033)=3,'General Calculation'!$G$22,IF(MONTH(B2033)=4,'General Calculation'!$H$22,IF(MONTH(B2033)=5,'General Calculation'!$I$22,IF(MONTH(B2033)=6,'General Calculation'!$J$22,IF(MONTH(B2033)=7,'General Calculation'!$K$22,IF(MONTH(B2033)=8,'General Calculation'!$L$22,IF(MONTH(B2033)=9,'General Calculation'!$M$22,IF(MONTH(B2033)=10,'General Calculation'!$N$22,IF(MONTH(B2033)=11,'General Calculation'!$O$22,IF(MONTH(B2033)=12,'General Calculation'!$P$22,""))))))))))))</f>
        <v>5.2548000000000004</v>
      </c>
      <c r="E2033" t="str">
        <f>IF(C2033="Initial Stage",'Calculation Sheet Crop 1'!$M$6,IF(C2033="Crop Development Phase",'Calculation Sheet Crop 1'!$M$7,IF(C2033="Mid Season",'Calculation Sheet Crop 1'!$M$8,IF(C2033="Late Season Stage",'Calculation Sheet Crop 1'!$M$9,""))))</f>
        <v/>
      </c>
      <c r="F2033">
        <f t="shared" si="404"/>
        <v>0</v>
      </c>
      <c r="P2033">
        <f t="shared" si="405"/>
        <v>0</v>
      </c>
      <c r="Q2033">
        <f t="shared" si="406"/>
        <v>0</v>
      </c>
      <c r="R2033">
        <f t="shared" si="407"/>
        <v>0</v>
      </c>
      <c r="S2033">
        <f t="shared" si="408"/>
        <v>0</v>
      </c>
      <c r="T2033">
        <f t="shared" si="409"/>
        <v>0</v>
      </c>
      <c r="U2033">
        <f t="shared" si="410"/>
        <v>0</v>
      </c>
      <c r="V2033">
        <f t="shared" si="411"/>
        <v>0</v>
      </c>
      <c r="W2033">
        <f t="shared" si="412"/>
        <v>0</v>
      </c>
      <c r="X2033">
        <f t="shared" si="413"/>
        <v>0</v>
      </c>
      <c r="Y2033">
        <f t="shared" si="414"/>
        <v>0</v>
      </c>
      <c r="Z2033">
        <f t="shared" si="415"/>
        <v>0</v>
      </c>
      <c r="AA2033">
        <f t="shared" si="416"/>
        <v>0</v>
      </c>
    </row>
    <row r="2034" spans="2:27">
      <c r="B2034" s="3">
        <v>44763</v>
      </c>
      <c r="C2034" t="str">
        <f>IF(AND(B2034&gt;='Calculation Sheet Crop 1'!$K$6,B2034&lt;='Calculation Sheet Crop 1'!$L$6),"Initial Stage",IF(AND(B2034+1&gt;'Calculation Sheet Crop 1'!$K$7,B2034&lt;='Calculation Sheet Crop 1'!$L$7),"Crop Development Phase",IF(AND(B2034+1&gt;'Calculation Sheet Crop 1'!$K$8,B2034&lt;'Calculation Sheet Crop 1'!$L$8+1),"Mid Season",IF(AND(B2034+1&gt;'Calculation Sheet Crop 1'!$K$9,B2034-1&lt;'Calculation Sheet Crop 1'!$L$9),"Late Season Stage",""))))</f>
        <v/>
      </c>
      <c r="D2034">
        <f>IF(MONTH(B2034)=1,'General Calculation'!$E$22,IF(MONTH(B2034)=2,'General Calculation'!$F$22,IF(MONTH(B2034)=3,'General Calculation'!$G$22,IF(MONTH(B2034)=4,'General Calculation'!$H$22,IF(MONTH(B2034)=5,'General Calculation'!$I$22,IF(MONTH(B2034)=6,'General Calculation'!$J$22,IF(MONTH(B2034)=7,'General Calculation'!$K$22,IF(MONTH(B2034)=8,'General Calculation'!$L$22,IF(MONTH(B2034)=9,'General Calculation'!$M$22,IF(MONTH(B2034)=10,'General Calculation'!$N$22,IF(MONTH(B2034)=11,'General Calculation'!$O$22,IF(MONTH(B2034)=12,'General Calculation'!$P$22,""))))))))))))</f>
        <v>5.2548000000000004</v>
      </c>
      <c r="E2034" t="str">
        <f>IF(C2034="Initial Stage",'Calculation Sheet Crop 1'!$M$6,IF(C2034="Crop Development Phase",'Calculation Sheet Crop 1'!$M$7,IF(C2034="Mid Season",'Calculation Sheet Crop 1'!$M$8,IF(C2034="Late Season Stage",'Calculation Sheet Crop 1'!$M$9,""))))</f>
        <v/>
      </c>
      <c r="F2034">
        <f t="shared" si="404"/>
        <v>0</v>
      </c>
      <c r="P2034">
        <f t="shared" si="405"/>
        <v>0</v>
      </c>
      <c r="Q2034">
        <f t="shared" si="406"/>
        <v>0</v>
      </c>
      <c r="R2034">
        <f t="shared" si="407"/>
        <v>0</v>
      </c>
      <c r="S2034">
        <f t="shared" si="408"/>
        <v>0</v>
      </c>
      <c r="T2034">
        <f t="shared" si="409"/>
        <v>0</v>
      </c>
      <c r="U2034">
        <f t="shared" si="410"/>
        <v>0</v>
      </c>
      <c r="V2034">
        <f t="shared" si="411"/>
        <v>0</v>
      </c>
      <c r="W2034">
        <f t="shared" si="412"/>
        <v>0</v>
      </c>
      <c r="X2034">
        <f t="shared" si="413"/>
        <v>0</v>
      </c>
      <c r="Y2034">
        <f t="shared" si="414"/>
        <v>0</v>
      </c>
      <c r="Z2034">
        <f t="shared" si="415"/>
        <v>0</v>
      </c>
      <c r="AA2034">
        <f t="shared" si="416"/>
        <v>0</v>
      </c>
    </row>
    <row r="2035" spans="2:27">
      <c r="B2035" s="3">
        <v>44764</v>
      </c>
      <c r="C2035" t="str">
        <f>IF(AND(B2035&gt;='Calculation Sheet Crop 1'!$K$6,B2035&lt;='Calculation Sheet Crop 1'!$L$6),"Initial Stage",IF(AND(B2035+1&gt;'Calculation Sheet Crop 1'!$K$7,B2035&lt;='Calculation Sheet Crop 1'!$L$7),"Crop Development Phase",IF(AND(B2035+1&gt;'Calculation Sheet Crop 1'!$K$8,B2035&lt;'Calculation Sheet Crop 1'!$L$8+1),"Mid Season",IF(AND(B2035+1&gt;'Calculation Sheet Crop 1'!$K$9,B2035-1&lt;'Calculation Sheet Crop 1'!$L$9),"Late Season Stage",""))))</f>
        <v/>
      </c>
      <c r="D2035">
        <f>IF(MONTH(B2035)=1,'General Calculation'!$E$22,IF(MONTH(B2035)=2,'General Calculation'!$F$22,IF(MONTH(B2035)=3,'General Calculation'!$G$22,IF(MONTH(B2035)=4,'General Calculation'!$H$22,IF(MONTH(B2035)=5,'General Calculation'!$I$22,IF(MONTH(B2035)=6,'General Calculation'!$J$22,IF(MONTH(B2035)=7,'General Calculation'!$K$22,IF(MONTH(B2035)=8,'General Calculation'!$L$22,IF(MONTH(B2035)=9,'General Calculation'!$M$22,IF(MONTH(B2035)=10,'General Calculation'!$N$22,IF(MONTH(B2035)=11,'General Calculation'!$O$22,IF(MONTH(B2035)=12,'General Calculation'!$P$22,""))))))))))))</f>
        <v>5.2548000000000004</v>
      </c>
      <c r="E2035" t="str">
        <f>IF(C2035="Initial Stage",'Calculation Sheet Crop 1'!$M$6,IF(C2035="Crop Development Phase",'Calculation Sheet Crop 1'!$M$7,IF(C2035="Mid Season",'Calculation Sheet Crop 1'!$M$8,IF(C2035="Late Season Stage",'Calculation Sheet Crop 1'!$M$9,""))))</f>
        <v/>
      </c>
      <c r="F2035">
        <f t="shared" si="404"/>
        <v>0</v>
      </c>
      <c r="P2035">
        <f t="shared" si="405"/>
        <v>0</v>
      </c>
      <c r="Q2035">
        <f t="shared" si="406"/>
        <v>0</v>
      </c>
      <c r="R2035">
        <f t="shared" si="407"/>
        <v>0</v>
      </c>
      <c r="S2035">
        <f t="shared" si="408"/>
        <v>0</v>
      </c>
      <c r="T2035">
        <f t="shared" si="409"/>
        <v>0</v>
      </c>
      <c r="U2035">
        <f t="shared" si="410"/>
        <v>0</v>
      </c>
      <c r="V2035">
        <f t="shared" si="411"/>
        <v>0</v>
      </c>
      <c r="W2035">
        <f t="shared" si="412"/>
        <v>0</v>
      </c>
      <c r="X2035">
        <f t="shared" si="413"/>
        <v>0</v>
      </c>
      <c r="Y2035">
        <f t="shared" si="414"/>
        <v>0</v>
      </c>
      <c r="Z2035">
        <f t="shared" si="415"/>
        <v>0</v>
      </c>
      <c r="AA2035">
        <f t="shared" si="416"/>
        <v>0</v>
      </c>
    </row>
    <row r="2036" spans="2:27">
      <c r="B2036" s="3">
        <v>44765</v>
      </c>
      <c r="C2036" t="str">
        <f>IF(AND(B2036&gt;='Calculation Sheet Crop 1'!$K$6,B2036&lt;='Calculation Sheet Crop 1'!$L$6),"Initial Stage",IF(AND(B2036+1&gt;'Calculation Sheet Crop 1'!$K$7,B2036&lt;='Calculation Sheet Crop 1'!$L$7),"Crop Development Phase",IF(AND(B2036+1&gt;'Calculation Sheet Crop 1'!$K$8,B2036&lt;'Calculation Sheet Crop 1'!$L$8+1),"Mid Season",IF(AND(B2036+1&gt;'Calculation Sheet Crop 1'!$K$9,B2036-1&lt;'Calculation Sheet Crop 1'!$L$9),"Late Season Stage",""))))</f>
        <v/>
      </c>
      <c r="D2036">
        <f>IF(MONTH(B2036)=1,'General Calculation'!$E$22,IF(MONTH(B2036)=2,'General Calculation'!$F$22,IF(MONTH(B2036)=3,'General Calculation'!$G$22,IF(MONTH(B2036)=4,'General Calculation'!$H$22,IF(MONTH(B2036)=5,'General Calculation'!$I$22,IF(MONTH(B2036)=6,'General Calculation'!$J$22,IF(MONTH(B2036)=7,'General Calculation'!$K$22,IF(MONTH(B2036)=8,'General Calculation'!$L$22,IF(MONTH(B2036)=9,'General Calculation'!$M$22,IF(MONTH(B2036)=10,'General Calculation'!$N$22,IF(MONTH(B2036)=11,'General Calculation'!$O$22,IF(MONTH(B2036)=12,'General Calculation'!$P$22,""))))))))))))</f>
        <v>5.2548000000000004</v>
      </c>
      <c r="E2036" t="str">
        <f>IF(C2036="Initial Stage",'Calculation Sheet Crop 1'!$M$6,IF(C2036="Crop Development Phase",'Calculation Sheet Crop 1'!$M$7,IF(C2036="Mid Season",'Calculation Sheet Crop 1'!$M$8,IF(C2036="Late Season Stage",'Calculation Sheet Crop 1'!$M$9,""))))</f>
        <v/>
      </c>
      <c r="F2036">
        <f t="shared" si="404"/>
        <v>0</v>
      </c>
      <c r="P2036">
        <f t="shared" si="405"/>
        <v>0</v>
      </c>
      <c r="Q2036">
        <f t="shared" si="406"/>
        <v>0</v>
      </c>
      <c r="R2036">
        <f t="shared" si="407"/>
        <v>0</v>
      </c>
      <c r="S2036">
        <f t="shared" si="408"/>
        <v>0</v>
      </c>
      <c r="T2036">
        <f t="shared" si="409"/>
        <v>0</v>
      </c>
      <c r="U2036">
        <f t="shared" si="410"/>
        <v>0</v>
      </c>
      <c r="V2036">
        <f t="shared" si="411"/>
        <v>0</v>
      </c>
      <c r="W2036">
        <f t="shared" si="412"/>
        <v>0</v>
      </c>
      <c r="X2036">
        <f t="shared" si="413"/>
        <v>0</v>
      </c>
      <c r="Y2036">
        <f t="shared" si="414"/>
        <v>0</v>
      </c>
      <c r="Z2036">
        <f t="shared" si="415"/>
        <v>0</v>
      </c>
      <c r="AA2036">
        <f t="shared" si="416"/>
        <v>0</v>
      </c>
    </row>
    <row r="2037" spans="2:27">
      <c r="B2037" s="3">
        <v>44766</v>
      </c>
      <c r="C2037" t="str">
        <f>IF(AND(B2037&gt;='Calculation Sheet Crop 1'!$K$6,B2037&lt;='Calculation Sheet Crop 1'!$L$6),"Initial Stage",IF(AND(B2037+1&gt;'Calculation Sheet Crop 1'!$K$7,B2037&lt;='Calculation Sheet Crop 1'!$L$7),"Crop Development Phase",IF(AND(B2037+1&gt;'Calculation Sheet Crop 1'!$K$8,B2037&lt;'Calculation Sheet Crop 1'!$L$8+1),"Mid Season",IF(AND(B2037+1&gt;'Calculation Sheet Crop 1'!$K$9,B2037-1&lt;'Calculation Sheet Crop 1'!$L$9),"Late Season Stage",""))))</f>
        <v/>
      </c>
      <c r="D2037">
        <f>IF(MONTH(B2037)=1,'General Calculation'!$E$22,IF(MONTH(B2037)=2,'General Calculation'!$F$22,IF(MONTH(B2037)=3,'General Calculation'!$G$22,IF(MONTH(B2037)=4,'General Calculation'!$H$22,IF(MONTH(B2037)=5,'General Calculation'!$I$22,IF(MONTH(B2037)=6,'General Calculation'!$J$22,IF(MONTH(B2037)=7,'General Calculation'!$K$22,IF(MONTH(B2037)=8,'General Calculation'!$L$22,IF(MONTH(B2037)=9,'General Calculation'!$M$22,IF(MONTH(B2037)=10,'General Calculation'!$N$22,IF(MONTH(B2037)=11,'General Calculation'!$O$22,IF(MONTH(B2037)=12,'General Calculation'!$P$22,""))))))))))))</f>
        <v>5.2548000000000004</v>
      </c>
      <c r="E2037" t="str">
        <f>IF(C2037="Initial Stage",'Calculation Sheet Crop 1'!$M$6,IF(C2037="Crop Development Phase",'Calculation Sheet Crop 1'!$M$7,IF(C2037="Mid Season",'Calculation Sheet Crop 1'!$M$8,IF(C2037="Late Season Stage",'Calculation Sheet Crop 1'!$M$9,""))))</f>
        <v/>
      </c>
      <c r="F2037">
        <f t="shared" si="404"/>
        <v>0</v>
      </c>
      <c r="P2037">
        <f t="shared" si="405"/>
        <v>0</v>
      </c>
      <c r="Q2037">
        <f t="shared" si="406"/>
        <v>0</v>
      </c>
      <c r="R2037">
        <f t="shared" si="407"/>
        <v>0</v>
      </c>
      <c r="S2037">
        <f t="shared" si="408"/>
        <v>0</v>
      </c>
      <c r="T2037">
        <f t="shared" si="409"/>
        <v>0</v>
      </c>
      <c r="U2037">
        <f t="shared" si="410"/>
        <v>0</v>
      </c>
      <c r="V2037">
        <f t="shared" si="411"/>
        <v>0</v>
      </c>
      <c r="W2037">
        <f t="shared" si="412"/>
        <v>0</v>
      </c>
      <c r="X2037">
        <f t="shared" si="413"/>
        <v>0</v>
      </c>
      <c r="Y2037">
        <f t="shared" si="414"/>
        <v>0</v>
      </c>
      <c r="Z2037">
        <f t="shared" si="415"/>
        <v>0</v>
      </c>
      <c r="AA2037">
        <f t="shared" si="416"/>
        <v>0</v>
      </c>
    </row>
    <row r="2038" spans="2:27">
      <c r="B2038" s="3">
        <v>44767</v>
      </c>
      <c r="C2038" t="str">
        <f>IF(AND(B2038&gt;='Calculation Sheet Crop 1'!$K$6,B2038&lt;='Calculation Sheet Crop 1'!$L$6),"Initial Stage",IF(AND(B2038+1&gt;'Calculation Sheet Crop 1'!$K$7,B2038&lt;='Calculation Sheet Crop 1'!$L$7),"Crop Development Phase",IF(AND(B2038+1&gt;'Calculation Sheet Crop 1'!$K$8,B2038&lt;'Calculation Sheet Crop 1'!$L$8+1),"Mid Season",IF(AND(B2038+1&gt;'Calculation Sheet Crop 1'!$K$9,B2038-1&lt;'Calculation Sheet Crop 1'!$L$9),"Late Season Stage",""))))</f>
        <v/>
      </c>
      <c r="D2038">
        <f>IF(MONTH(B2038)=1,'General Calculation'!$E$22,IF(MONTH(B2038)=2,'General Calculation'!$F$22,IF(MONTH(B2038)=3,'General Calculation'!$G$22,IF(MONTH(B2038)=4,'General Calculation'!$H$22,IF(MONTH(B2038)=5,'General Calculation'!$I$22,IF(MONTH(B2038)=6,'General Calculation'!$J$22,IF(MONTH(B2038)=7,'General Calculation'!$K$22,IF(MONTH(B2038)=8,'General Calculation'!$L$22,IF(MONTH(B2038)=9,'General Calculation'!$M$22,IF(MONTH(B2038)=10,'General Calculation'!$N$22,IF(MONTH(B2038)=11,'General Calculation'!$O$22,IF(MONTH(B2038)=12,'General Calculation'!$P$22,""))))))))))))</f>
        <v>5.2548000000000004</v>
      </c>
      <c r="E2038" t="str">
        <f>IF(C2038="Initial Stage",'Calculation Sheet Crop 1'!$M$6,IF(C2038="Crop Development Phase",'Calculation Sheet Crop 1'!$M$7,IF(C2038="Mid Season",'Calculation Sheet Crop 1'!$M$8,IF(C2038="Late Season Stage",'Calculation Sheet Crop 1'!$M$9,""))))</f>
        <v/>
      </c>
      <c r="F2038">
        <f t="shared" si="404"/>
        <v>0</v>
      </c>
      <c r="P2038">
        <f t="shared" si="405"/>
        <v>0</v>
      </c>
      <c r="Q2038">
        <f t="shared" si="406"/>
        <v>0</v>
      </c>
      <c r="R2038">
        <f t="shared" si="407"/>
        <v>0</v>
      </c>
      <c r="S2038">
        <f t="shared" si="408"/>
        <v>0</v>
      </c>
      <c r="T2038">
        <f t="shared" si="409"/>
        <v>0</v>
      </c>
      <c r="U2038">
        <f t="shared" si="410"/>
        <v>0</v>
      </c>
      <c r="V2038">
        <f t="shared" si="411"/>
        <v>0</v>
      </c>
      <c r="W2038">
        <f t="shared" si="412"/>
        <v>0</v>
      </c>
      <c r="X2038">
        <f t="shared" si="413"/>
        <v>0</v>
      </c>
      <c r="Y2038">
        <f t="shared" si="414"/>
        <v>0</v>
      </c>
      <c r="Z2038">
        <f t="shared" si="415"/>
        <v>0</v>
      </c>
      <c r="AA2038">
        <f t="shared" si="416"/>
        <v>0</v>
      </c>
    </row>
    <row r="2039" spans="2:27">
      <c r="B2039" s="3">
        <v>44768</v>
      </c>
      <c r="C2039" t="str">
        <f>IF(AND(B2039&gt;='Calculation Sheet Crop 1'!$K$6,B2039&lt;='Calculation Sheet Crop 1'!$L$6),"Initial Stage",IF(AND(B2039+1&gt;'Calculation Sheet Crop 1'!$K$7,B2039&lt;='Calculation Sheet Crop 1'!$L$7),"Crop Development Phase",IF(AND(B2039+1&gt;'Calculation Sheet Crop 1'!$K$8,B2039&lt;'Calculation Sheet Crop 1'!$L$8+1),"Mid Season",IF(AND(B2039+1&gt;'Calculation Sheet Crop 1'!$K$9,B2039-1&lt;'Calculation Sheet Crop 1'!$L$9),"Late Season Stage",""))))</f>
        <v/>
      </c>
      <c r="D2039">
        <f>IF(MONTH(B2039)=1,'General Calculation'!$E$22,IF(MONTH(B2039)=2,'General Calculation'!$F$22,IF(MONTH(B2039)=3,'General Calculation'!$G$22,IF(MONTH(B2039)=4,'General Calculation'!$H$22,IF(MONTH(B2039)=5,'General Calculation'!$I$22,IF(MONTH(B2039)=6,'General Calculation'!$J$22,IF(MONTH(B2039)=7,'General Calculation'!$K$22,IF(MONTH(B2039)=8,'General Calculation'!$L$22,IF(MONTH(B2039)=9,'General Calculation'!$M$22,IF(MONTH(B2039)=10,'General Calculation'!$N$22,IF(MONTH(B2039)=11,'General Calculation'!$O$22,IF(MONTH(B2039)=12,'General Calculation'!$P$22,""))))))))))))</f>
        <v>5.2548000000000004</v>
      </c>
      <c r="E2039" t="str">
        <f>IF(C2039="Initial Stage",'Calculation Sheet Crop 1'!$M$6,IF(C2039="Crop Development Phase",'Calculation Sheet Crop 1'!$M$7,IF(C2039="Mid Season",'Calculation Sheet Crop 1'!$M$8,IF(C2039="Late Season Stage",'Calculation Sheet Crop 1'!$M$9,""))))</f>
        <v/>
      </c>
      <c r="F2039">
        <f t="shared" si="404"/>
        <v>0</v>
      </c>
      <c r="P2039">
        <f t="shared" si="405"/>
        <v>0</v>
      </c>
      <c r="Q2039">
        <f t="shared" si="406"/>
        <v>0</v>
      </c>
      <c r="R2039">
        <f t="shared" si="407"/>
        <v>0</v>
      </c>
      <c r="S2039">
        <f t="shared" si="408"/>
        <v>0</v>
      </c>
      <c r="T2039">
        <f t="shared" si="409"/>
        <v>0</v>
      </c>
      <c r="U2039">
        <f t="shared" si="410"/>
        <v>0</v>
      </c>
      <c r="V2039">
        <f t="shared" si="411"/>
        <v>0</v>
      </c>
      <c r="W2039">
        <f t="shared" si="412"/>
        <v>0</v>
      </c>
      <c r="X2039">
        <f t="shared" si="413"/>
        <v>0</v>
      </c>
      <c r="Y2039">
        <f t="shared" si="414"/>
        <v>0</v>
      </c>
      <c r="Z2039">
        <f t="shared" si="415"/>
        <v>0</v>
      </c>
      <c r="AA2039">
        <f t="shared" si="416"/>
        <v>0</v>
      </c>
    </row>
    <row r="2040" spans="2:27">
      <c r="B2040" s="3">
        <v>44769</v>
      </c>
      <c r="C2040" t="str">
        <f>IF(AND(B2040&gt;='Calculation Sheet Crop 1'!$K$6,B2040&lt;='Calculation Sheet Crop 1'!$L$6),"Initial Stage",IF(AND(B2040+1&gt;'Calculation Sheet Crop 1'!$K$7,B2040&lt;='Calculation Sheet Crop 1'!$L$7),"Crop Development Phase",IF(AND(B2040+1&gt;'Calculation Sheet Crop 1'!$K$8,B2040&lt;'Calculation Sheet Crop 1'!$L$8+1),"Mid Season",IF(AND(B2040+1&gt;'Calculation Sheet Crop 1'!$K$9,B2040-1&lt;'Calculation Sheet Crop 1'!$L$9),"Late Season Stage",""))))</f>
        <v/>
      </c>
      <c r="D2040">
        <f>IF(MONTH(B2040)=1,'General Calculation'!$E$22,IF(MONTH(B2040)=2,'General Calculation'!$F$22,IF(MONTH(B2040)=3,'General Calculation'!$G$22,IF(MONTH(B2040)=4,'General Calculation'!$H$22,IF(MONTH(B2040)=5,'General Calculation'!$I$22,IF(MONTH(B2040)=6,'General Calculation'!$J$22,IF(MONTH(B2040)=7,'General Calculation'!$K$22,IF(MONTH(B2040)=8,'General Calculation'!$L$22,IF(MONTH(B2040)=9,'General Calculation'!$M$22,IF(MONTH(B2040)=10,'General Calculation'!$N$22,IF(MONTH(B2040)=11,'General Calculation'!$O$22,IF(MONTH(B2040)=12,'General Calculation'!$P$22,""))))))))))))</f>
        <v>5.2548000000000004</v>
      </c>
      <c r="E2040" t="str">
        <f>IF(C2040="Initial Stage",'Calculation Sheet Crop 1'!$M$6,IF(C2040="Crop Development Phase",'Calculation Sheet Crop 1'!$M$7,IF(C2040="Mid Season",'Calculation Sheet Crop 1'!$M$8,IF(C2040="Late Season Stage",'Calculation Sheet Crop 1'!$M$9,""))))</f>
        <v/>
      </c>
      <c r="F2040">
        <f t="shared" si="404"/>
        <v>0</v>
      </c>
      <c r="P2040">
        <f t="shared" si="405"/>
        <v>0</v>
      </c>
      <c r="Q2040">
        <f t="shared" si="406"/>
        <v>0</v>
      </c>
      <c r="R2040">
        <f t="shared" si="407"/>
        <v>0</v>
      </c>
      <c r="S2040">
        <f t="shared" si="408"/>
        <v>0</v>
      </c>
      <c r="T2040">
        <f t="shared" si="409"/>
        <v>0</v>
      </c>
      <c r="U2040">
        <f t="shared" si="410"/>
        <v>0</v>
      </c>
      <c r="V2040">
        <f t="shared" si="411"/>
        <v>0</v>
      </c>
      <c r="W2040">
        <f t="shared" si="412"/>
        <v>0</v>
      </c>
      <c r="X2040">
        <f t="shared" si="413"/>
        <v>0</v>
      </c>
      <c r="Y2040">
        <f t="shared" si="414"/>
        <v>0</v>
      </c>
      <c r="Z2040">
        <f t="shared" si="415"/>
        <v>0</v>
      </c>
      <c r="AA2040">
        <f t="shared" si="416"/>
        <v>0</v>
      </c>
    </row>
    <row r="2041" spans="2:27">
      <c r="B2041" s="3">
        <v>44770</v>
      </c>
      <c r="C2041" t="str">
        <f>IF(AND(B2041&gt;='Calculation Sheet Crop 1'!$K$6,B2041&lt;='Calculation Sheet Crop 1'!$L$6),"Initial Stage",IF(AND(B2041+1&gt;'Calculation Sheet Crop 1'!$K$7,B2041&lt;='Calculation Sheet Crop 1'!$L$7),"Crop Development Phase",IF(AND(B2041+1&gt;'Calculation Sheet Crop 1'!$K$8,B2041&lt;'Calculation Sheet Crop 1'!$L$8+1),"Mid Season",IF(AND(B2041+1&gt;'Calculation Sheet Crop 1'!$K$9,B2041-1&lt;'Calculation Sheet Crop 1'!$L$9),"Late Season Stage",""))))</f>
        <v/>
      </c>
      <c r="D2041">
        <f>IF(MONTH(B2041)=1,'General Calculation'!$E$22,IF(MONTH(B2041)=2,'General Calculation'!$F$22,IF(MONTH(B2041)=3,'General Calculation'!$G$22,IF(MONTH(B2041)=4,'General Calculation'!$H$22,IF(MONTH(B2041)=5,'General Calculation'!$I$22,IF(MONTH(B2041)=6,'General Calculation'!$J$22,IF(MONTH(B2041)=7,'General Calculation'!$K$22,IF(MONTH(B2041)=8,'General Calculation'!$L$22,IF(MONTH(B2041)=9,'General Calculation'!$M$22,IF(MONTH(B2041)=10,'General Calculation'!$N$22,IF(MONTH(B2041)=11,'General Calculation'!$O$22,IF(MONTH(B2041)=12,'General Calculation'!$P$22,""))))))))))))</f>
        <v>5.2548000000000004</v>
      </c>
      <c r="E2041" t="str">
        <f>IF(C2041="Initial Stage",'Calculation Sheet Crop 1'!$M$6,IF(C2041="Crop Development Phase",'Calculation Sheet Crop 1'!$M$7,IF(C2041="Mid Season",'Calculation Sheet Crop 1'!$M$8,IF(C2041="Late Season Stage",'Calculation Sheet Crop 1'!$M$9,""))))</f>
        <v/>
      </c>
      <c r="F2041">
        <f t="shared" si="404"/>
        <v>0</v>
      </c>
      <c r="P2041">
        <f t="shared" si="405"/>
        <v>0</v>
      </c>
      <c r="Q2041">
        <f t="shared" si="406"/>
        <v>0</v>
      </c>
      <c r="R2041">
        <f t="shared" si="407"/>
        <v>0</v>
      </c>
      <c r="S2041">
        <f t="shared" si="408"/>
        <v>0</v>
      </c>
      <c r="T2041">
        <f t="shared" si="409"/>
        <v>0</v>
      </c>
      <c r="U2041">
        <f t="shared" si="410"/>
        <v>0</v>
      </c>
      <c r="V2041">
        <f t="shared" si="411"/>
        <v>0</v>
      </c>
      <c r="W2041">
        <f t="shared" si="412"/>
        <v>0</v>
      </c>
      <c r="X2041">
        <f t="shared" si="413"/>
        <v>0</v>
      </c>
      <c r="Y2041">
        <f t="shared" si="414"/>
        <v>0</v>
      </c>
      <c r="Z2041">
        <f t="shared" si="415"/>
        <v>0</v>
      </c>
      <c r="AA2041">
        <f t="shared" si="416"/>
        <v>0</v>
      </c>
    </row>
    <row r="2042" spans="2:27">
      <c r="B2042" s="3">
        <v>44771</v>
      </c>
      <c r="C2042" t="str">
        <f>IF(AND(B2042&gt;='Calculation Sheet Crop 1'!$K$6,B2042&lt;='Calculation Sheet Crop 1'!$L$6),"Initial Stage",IF(AND(B2042+1&gt;'Calculation Sheet Crop 1'!$K$7,B2042&lt;='Calculation Sheet Crop 1'!$L$7),"Crop Development Phase",IF(AND(B2042+1&gt;'Calculation Sheet Crop 1'!$K$8,B2042&lt;'Calculation Sheet Crop 1'!$L$8+1),"Mid Season",IF(AND(B2042+1&gt;'Calculation Sheet Crop 1'!$K$9,B2042-1&lt;'Calculation Sheet Crop 1'!$L$9),"Late Season Stage",""))))</f>
        <v/>
      </c>
      <c r="D2042">
        <f>IF(MONTH(B2042)=1,'General Calculation'!$E$22,IF(MONTH(B2042)=2,'General Calculation'!$F$22,IF(MONTH(B2042)=3,'General Calculation'!$G$22,IF(MONTH(B2042)=4,'General Calculation'!$H$22,IF(MONTH(B2042)=5,'General Calculation'!$I$22,IF(MONTH(B2042)=6,'General Calculation'!$J$22,IF(MONTH(B2042)=7,'General Calculation'!$K$22,IF(MONTH(B2042)=8,'General Calculation'!$L$22,IF(MONTH(B2042)=9,'General Calculation'!$M$22,IF(MONTH(B2042)=10,'General Calculation'!$N$22,IF(MONTH(B2042)=11,'General Calculation'!$O$22,IF(MONTH(B2042)=12,'General Calculation'!$P$22,""))))))))))))</f>
        <v>5.2548000000000004</v>
      </c>
      <c r="E2042" t="str">
        <f>IF(C2042="Initial Stage",'Calculation Sheet Crop 1'!$M$6,IF(C2042="Crop Development Phase",'Calculation Sheet Crop 1'!$M$7,IF(C2042="Mid Season",'Calculation Sheet Crop 1'!$M$8,IF(C2042="Late Season Stage",'Calculation Sheet Crop 1'!$M$9,""))))</f>
        <v/>
      </c>
      <c r="F2042">
        <f t="shared" si="404"/>
        <v>0</v>
      </c>
      <c r="P2042">
        <f t="shared" si="405"/>
        <v>0</v>
      </c>
      <c r="Q2042">
        <f t="shared" si="406"/>
        <v>0</v>
      </c>
      <c r="R2042">
        <f t="shared" si="407"/>
        <v>0</v>
      </c>
      <c r="S2042">
        <f t="shared" si="408"/>
        <v>0</v>
      </c>
      <c r="T2042">
        <f t="shared" si="409"/>
        <v>0</v>
      </c>
      <c r="U2042">
        <f t="shared" si="410"/>
        <v>0</v>
      </c>
      <c r="V2042">
        <f t="shared" si="411"/>
        <v>0</v>
      </c>
      <c r="W2042">
        <f t="shared" si="412"/>
        <v>0</v>
      </c>
      <c r="X2042">
        <f t="shared" si="413"/>
        <v>0</v>
      </c>
      <c r="Y2042">
        <f t="shared" si="414"/>
        <v>0</v>
      </c>
      <c r="Z2042">
        <f t="shared" si="415"/>
        <v>0</v>
      </c>
      <c r="AA2042">
        <f t="shared" si="416"/>
        <v>0</v>
      </c>
    </row>
    <row r="2043" spans="2:27">
      <c r="B2043" s="3">
        <v>44772</v>
      </c>
      <c r="C2043" t="str">
        <f>IF(AND(B2043&gt;='Calculation Sheet Crop 1'!$K$6,B2043&lt;='Calculation Sheet Crop 1'!$L$6),"Initial Stage",IF(AND(B2043+1&gt;'Calculation Sheet Crop 1'!$K$7,B2043&lt;='Calculation Sheet Crop 1'!$L$7),"Crop Development Phase",IF(AND(B2043+1&gt;'Calculation Sheet Crop 1'!$K$8,B2043&lt;'Calculation Sheet Crop 1'!$L$8+1),"Mid Season",IF(AND(B2043+1&gt;'Calculation Sheet Crop 1'!$K$9,B2043-1&lt;'Calculation Sheet Crop 1'!$L$9),"Late Season Stage",""))))</f>
        <v/>
      </c>
      <c r="D2043">
        <f>IF(MONTH(B2043)=1,'General Calculation'!$E$22,IF(MONTH(B2043)=2,'General Calculation'!$F$22,IF(MONTH(B2043)=3,'General Calculation'!$G$22,IF(MONTH(B2043)=4,'General Calculation'!$H$22,IF(MONTH(B2043)=5,'General Calculation'!$I$22,IF(MONTH(B2043)=6,'General Calculation'!$J$22,IF(MONTH(B2043)=7,'General Calculation'!$K$22,IF(MONTH(B2043)=8,'General Calculation'!$L$22,IF(MONTH(B2043)=9,'General Calculation'!$M$22,IF(MONTH(B2043)=10,'General Calculation'!$N$22,IF(MONTH(B2043)=11,'General Calculation'!$O$22,IF(MONTH(B2043)=12,'General Calculation'!$P$22,""))))))))))))</f>
        <v>5.2548000000000004</v>
      </c>
      <c r="E2043" t="str">
        <f>IF(C2043="Initial Stage",'Calculation Sheet Crop 1'!$M$6,IF(C2043="Crop Development Phase",'Calculation Sheet Crop 1'!$M$7,IF(C2043="Mid Season",'Calculation Sheet Crop 1'!$M$8,IF(C2043="Late Season Stage",'Calculation Sheet Crop 1'!$M$9,""))))</f>
        <v/>
      </c>
      <c r="F2043">
        <f t="shared" si="404"/>
        <v>0</v>
      </c>
      <c r="P2043">
        <f t="shared" si="405"/>
        <v>0</v>
      </c>
      <c r="Q2043">
        <f t="shared" si="406"/>
        <v>0</v>
      </c>
      <c r="R2043">
        <f t="shared" si="407"/>
        <v>0</v>
      </c>
      <c r="S2043">
        <f t="shared" si="408"/>
        <v>0</v>
      </c>
      <c r="T2043">
        <f t="shared" si="409"/>
        <v>0</v>
      </c>
      <c r="U2043">
        <f t="shared" si="410"/>
        <v>0</v>
      </c>
      <c r="V2043">
        <f t="shared" si="411"/>
        <v>0</v>
      </c>
      <c r="W2043">
        <f t="shared" si="412"/>
        <v>0</v>
      </c>
      <c r="X2043">
        <f t="shared" si="413"/>
        <v>0</v>
      </c>
      <c r="Y2043">
        <f t="shared" si="414"/>
        <v>0</v>
      </c>
      <c r="Z2043">
        <f t="shared" si="415"/>
        <v>0</v>
      </c>
      <c r="AA2043">
        <f t="shared" si="416"/>
        <v>0</v>
      </c>
    </row>
    <row r="2044" spans="2:27">
      <c r="B2044" s="3">
        <v>44773</v>
      </c>
      <c r="C2044" t="str">
        <f>IF(AND(B2044&gt;='Calculation Sheet Crop 1'!$K$6,B2044&lt;='Calculation Sheet Crop 1'!$L$6),"Initial Stage",IF(AND(B2044+1&gt;'Calculation Sheet Crop 1'!$K$7,B2044&lt;='Calculation Sheet Crop 1'!$L$7),"Crop Development Phase",IF(AND(B2044+1&gt;'Calculation Sheet Crop 1'!$K$8,B2044&lt;'Calculation Sheet Crop 1'!$L$8+1),"Mid Season",IF(AND(B2044+1&gt;'Calculation Sheet Crop 1'!$K$9,B2044-1&lt;'Calculation Sheet Crop 1'!$L$9),"Late Season Stage",""))))</f>
        <v/>
      </c>
      <c r="D2044">
        <f>IF(MONTH(B2044)=1,'General Calculation'!$E$22,IF(MONTH(B2044)=2,'General Calculation'!$F$22,IF(MONTH(B2044)=3,'General Calculation'!$G$22,IF(MONTH(B2044)=4,'General Calculation'!$H$22,IF(MONTH(B2044)=5,'General Calculation'!$I$22,IF(MONTH(B2044)=6,'General Calculation'!$J$22,IF(MONTH(B2044)=7,'General Calculation'!$K$22,IF(MONTH(B2044)=8,'General Calculation'!$L$22,IF(MONTH(B2044)=9,'General Calculation'!$M$22,IF(MONTH(B2044)=10,'General Calculation'!$N$22,IF(MONTH(B2044)=11,'General Calculation'!$O$22,IF(MONTH(B2044)=12,'General Calculation'!$P$22,""))))))))))))</f>
        <v>5.2548000000000004</v>
      </c>
      <c r="E2044" t="str">
        <f>IF(C2044="Initial Stage",'Calculation Sheet Crop 1'!$M$6,IF(C2044="Crop Development Phase",'Calculation Sheet Crop 1'!$M$7,IF(C2044="Mid Season",'Calculation Sheet Crop 1'!$M$8,IF(C2044="Late Season Stage",'Calculation Sheet Crop 1'!$M$9,""))))</f>
        <v/>
      </c>
      <c r="F2044">
        <f t="shared" si="404"/>
        <v>0</v>
      </c>
      <c r="P2044">
        <f t="shared" si="405"/>
        <v>0</v>
      </c>
      <c r="Q2044">
        <f t="shared" si="406"/>
        <v>0</v>
      </c>
      <c r="R2044">
        <f t="shared" si="407"/>
        <v>0</v>
      </c>
      <c r="S2044">
        <f t="shared" si="408"/>
        <v>0</v>
      </c>
      <c r="T2044">
        <f t="shared" si="409"/>
        <v>0</v>
      </c>
      <c r="U2044">
        <f t="shared" si="410"/>
        <v>0</v>
      </c>
      <c r="V2044">
        <f t="shared" si="411"/>
        <v>0</v>
      </c>
      <c r="W2044">
        <f t="shared" si="412"/>
        <v>0</v>
      </c>
      <c r="X2044">
        <f t="shared" si="413"/>
        <v>0</v>
      </c>
      <c r="Y2044">
        <f t="shared" si="414"/>
        <v>0</v>
      </c>
      <c r="Z2044">
        <f t="shared" si="415"/>
        <v>0</v>
      </c>
      <c r="AA2044">
        <f t="shared" si="416"/>
        <v>0</v>
      </c>
    </row>
    <row r="2045" spans="2:27">
      <c r="B2045" s="3">
        <v>44774</v>
      </c>
      <c r="C2045" t="str">
        <f>IF(AND(B2045&gt;='Calculation Sheet Crop 1'!$K$6,B2045&lt;='Calculation Sheet Crop 1'!$L$6),"Initial Stage",IF(AND(B2045+1&gt;'Calculation Sheet Crop 1'!$K$7,B2045&lt;='Calculation Sheet Crop 1'!$L$7),"Crop Development Phase",IF(AND(B2045+1&gt;'Calculation Sheet Crop 1'!$K$8,B2045&lt;'Calculation Sheet Crop 1'!$L$8+1),"Mid Season",IF(AND(B2045+1&gt;'Calculation Sheet Crop 1'!$K$9,B2045-1&lt;'Calculation Sheet Crop 1'!$L$9),"Late Season Stage",""))))</f>
        <v/>
      </c>
      <c r="D2045">
        <f>IF(MONTH(B2045)=1,'General Calculation'!$E$22,IF(MONTH(B2045)=2,'General Calculation'!$F$22,IF(MONTH(B2045)=3,'General Calculation'!$G$22,IF(MONTH(B2045)=4,'General Calculation'!$H$22,IF(MONTH(B2045)=5,'General Calculation'!$I$22,IF(MONTH(B2045)=6,'General Calculation'!$J$22,IF(MONTH(B2045)=7,'General Calculation'!$K$22,IF(MONTH(B2045)=8,'General Calculation'!$L$22,IF(MONTH(B2045)=9,'General Calculation'!$M$22,IF(MONTH(B2045)=10,'General Calculation'!$N$22,IF(MONTH(B2045)=11,'General Calculation'!$O$22,IF(MONTH(B2045)=12,'General Calculation'!$P$22,""))))))))))))</f>
        <v>5.2023999999999999</v>
      </c>
      <c r="E2045" t="str">
        <f>IF(C2045="Initial Stage",'Calculation Sheet Crop 1'!$M$6,IF(C2045="Crop Development Phase",'Calculation Sheet Crop 1'!$M$7,IF(C2045="Mid Season",'Calculation Sheet Crop 1'!$M$8,IF(C2045="Late Season Stage",'Calculation Sheet Crop 1'!$M$9,""))))</f>
        <v/>
      </c>
      <c r="F2045">
        <f t="shared" si="404"/>
        <v>0</v>
      </c>
      <c r="P2045">
        <f t="shared" si="405"/>
        <v>0</v>
      </c>
      <c r="Q2045">
        <f t="shared" si="406"/>
        <v>0</v>
      </c>
      <c r="R2045">
        <f t="shared" si="407"/>
        <v>0</v>
      </c>
      <c r="S2045">
        <f t="shared" si="408"/>
        <v>0</v>
      </c>
      <c r="T2045">
        <f t="shared" si="409"/>
        <v>0</v>
      </c>
      <c r="U2045">
        <f t="shared" si="410"/>
        <v>0</v>
      </c>
      <c r="V2045">
        <f t="shared" si="411"/>
        <v>0</v>
      </c>
      <c r="W2045">
        <f t="shared" si="412"/>
        <v>0</v>
      </c>
      <c r="X2045">
        <f t="shared" si="413"/>
        <v>0</v>
      </c>
      <c r="Y2045">
        <f t="shared" si="414"/>
        <v>0</v>
      </c>
      <c r="Z2045">
        <f t="shared" si="415"/>
        <v>0</v>
      </c>
      <c r="AA2045">
        <f t="shared" si="416"/>
        <v>0</v>
      </c>
    </row>
    <row r="2046" spans="2:27">
      <c r="B2046" s="3">
        <v>44775</v>
      </c>
      <c r="C2046" t="str">
        <f>IF(AND(B2046&gt;='Calculation Sheet Crop 1'!$K$6,B2046&lt;='Calculation Sheet Crop 1'!$L$6),"Initial Stage",IF(AND(B2046+1&gt;'Calculation Sheet Crop 1'!$K$7,B2046&lt;='Calculation Sheet Crop 1'!$L$7),"Crop Development Phase",IF(AND(B2046+1&gt;'Calculation Sheet Crop 1'!$K$8,B2046&lt;'Calculation Sheet Crop 1'!$L$8+1),"Mid Season",IF(AND(B2046+1&gt;'Calculation Sheet Crop 1'!$K$9,B2046-1&lt;'Calculation Sheet Crop 1'!$L$9),"Late Season Stage",""))))</f>
        <v/>
      </c>
      <c r="D2046">
        <f>IF(MONTH(B2046)=1,'General Calculation'!$E$22,IF(MONTH(B2046)=2,'General Calculation'!$F$22,IF(MONTH(B2046)=3,'General Calculation'!$G$22,IF(MONTH(B2046)=4,'General Calculation'!$H$22,IF(MONTH(B2046)=5,'General Calculation'!$I$22,IF(MONTH(B2046)=6,'General Calculation'!$J$22,IF(MONTH(B2046)=7,'General Calculation'!$K$22,IF(MONTH(B2046)=8,'General Calculation'!$L$22,IF(MONTH(B2046)=9,'General Calculation'!$M$22,IF(MONTH(B2046)=10,'General Calculation'!$N$22,IF(MONTH(B2046)=11,'General Calculation'!$O$22,IF(MONTH(B2046)=12,'General Calculation'!$P$22,""))))))))))))</f>
        <v>5.2023999999999999</v>
      </c>
      <c r="E2046" t="str">
        <f>IF(C2046="Initial Stage",'Calculation Sheet Crop 1'!$M$6,IF(C2046="Crop Development Phase",'Calculation Sheet Crop 1'!$M$7,IF(C2046="Mid Season",'Calculation Sheet Crop 1'!$M$8,IF(C2046="Late Season Stage",'Calculation Sheet Crop 1'!$M$9,""))))</f>
        <v/>
      </c>
      <c r="F2046">
        <f t="shared" si="404"/>
        <v>0</v>
      </c>
      <c r="P2046">
        <f t="shared" si="405"/>
        <v>0</v>
      </c>
      <c r="Q2046">
        <f t="shared" si="406"/>
        <v>0</v>
      </c>
      <c r="R2046">
        <f t="shared" si="407"/>
        <v>0</v>
      </c>
      <c r="S2046">
        <f t="shared" si="408"/>
        <v>0</v>
      </c>
      <c r="T2046">
        <f t="shared" si="409"/>
        <v>0</v>
      </c>
      <c r="U2046">
        <f t="shared" si="410"/>
        <v>0</v>
      </c>
      <c r="V2046">
        <f t="shared" si="411"/>
        <v>0</v>
      </c>
      <c r="W2046">
        <f t="shared" si="412"/>
        <v>0</v>
      </c>
      <c r="X2046">
        <f t="shared" si="413"/>
        <v>0</v>
      </c>
      <c r="Y2046">
        <f t="shared" si="414"/>
        <v>0</v>
      </c>
      <c r="Z2046">
        <f t="shared" si="415"/>
        <v>0</v>
      </c>
      <c r="AA2046">
        <f t="shared" si="416"/>
        <v>0</v>
      </c>
    </row>
    <row r="2047" spans="2:27">
      <c r="B2047" s="3">
        <v>44776</v>
      </c>
      <c r="C2047" t="str">
        <f>IF(AND(B2047&gt;='Calculation Sheet Crop 1'!$K$6,B2047&lt;='Calculation Sheet Crop 1'!$L$6),"Initial Stage",IF(AND(B2047+1&gt;'Calculation Sheet Crop 1'!$K$7,B2047&lt;='Calculation Sheet Crop 1'!$L$7),"Crop Development Phase",IF(AND(B2047+1&gt;'Calculation Sheet Crop 1'!$K$8,B2047&lt;'Calculation Sheet Crop 1'!$L$8+1),"Mid Season",IF(AND(B2047+1&gt;'Calculation Sheet Crop 1'!$K$9,B2047-1&lt;'Calculation Sheet Crop 1'!$L$9),"Late Season Stage",""))))</f>
        <v/>
      </c>
      <c r="D2047">
        <f>IF(MONTH(B2047)=1,'General Calculation'!$E$22,IF(MONTH(B2047)=2,'General Calculation'!$F$22,IF(MONTH(B2047)=3,'General Calculation'!$G$22,IF(MONTH(B2047)=4,'General Calculation'!$H$22,IF(MONTH(B2047)=5,'General Calculation'!$I$22,IF(MONTH(B2047)=6,'General Calculation'!$J$22,IF(MONTH(B2047)=7,'General Calculation'!$K$22,IF(MONTH(B2047)=8,'General Calculation'!$L$22,IF(MONTH(B2047)=9,'General Calculation'!$M$22,IF(MONTH(B2047)=10,'General Calculation'!$N$22,IF(MONTH(B2047)=11,'General Calculation'!$O$22,IF(MONTH(B2047)=12,'General Calculation'!$P$22,""))))))))))))</f>
        <v>5.2023999999999999</v>
      </c>
      <c r="E2047" t="str">
        <f>IF(C2047="Initial Stage",'Calculation Sheet Crop 1'!$M$6,IF(C2047="Crop Development Phase",'Calculation Sheet Crop 1'!$M$7,IF(C2047="Mid Season",'Calculation Sheet Crop 1'!$M$8,IF(C2047="Late Season Stage",'Calculation Sheet Crop 1'!$M$9,""))))</f>
        <v/>
      </c>
      <c r="F2047">
        <f t="shared" si="404"/>
        <v>0</v>
      </c>
      <c r="P2047">
        <f t="shared" si="405"/>
        <v>0</v>
      </c>
      <c r="Q2047">
        <f t="shared" si="406"/>
        <v>0</v>
      </c>
      <c r="R2047">
        <f t="shared" si="407"/>
        <v>0</v>
      </c>
      <c r="S2047">
        <f t="shared" si="408"/>
        <v>0</v>
      </c>
      <c r="T2047">
        <f t="shared" si="409"/>
        <v>0</v>
      </c>
      <c r="U2047">
        <f t="shared" si="410"/>
        <v>0</v>
      </c>
      <c r="V2047">
        <f t="shared" si="411"/>
        <v>0</v>
      </c>
      <c r="W2047">
        <f t="shared" si="412"/>
        <v>0</v>
      </c>
      <c r="X2047">
        <f t="shared" si="413"/>
        <v>0</v>
      </c>
      <c r="Y2047">
        <f t="shared" si="414"/>
        <v>0</v>
      </c>
      <c r="Z2047">
        <f t="shared" si="415"/>
        <v>0</v>
      </c>
      <c r="AA2047">
        <f t="shared" si="416"/>
        <v>0</v>
      </c>
    </row>
    <row r="2048" spans="2:27">
      <c r="B2048" s="3">
        <v>44777</v>
      </c>
      <c r="C2048" t="str">
        <f>IF(AND(B2048&gt;='Calculation Sheet Crop 1'!$K$6,B2048&lt;='Calculation Sheet Crop 1'!$L$6),"Initial Stage",IF(AND(B2048+1&gt;'Calculation Sheet Crop 1'!$K$7,B2048&lt;='Calculation Sheet Crop 1'!$L$7),"Crop Development Phase",IF(AND(B2048+1&gt;'Calculation Sheet Crop 1'!$K$8,B2048&lt;'Calculation Sheet Crop 1'!$L$8+1),"Mid Season",IF(AND(B2048+1&gt;'Calculation Sheet Crop 1'!$K$9,B2048-1&lt;'Calculation Sheet Crop 1'!$L$9),"Late Season Stage",""))))</f>
        <v/>
      </c>
      <c r="D2048">
        <f>IF(MONTH(B2048)=1,'General Calculation'!$E$22,IF(MONTH(B2048)=2,'General Calculation'!$F$22,IF(MONTH(B2048)=3,'General Calculation'!$G$22,IF(MONTH(B2048)=4,'General Calculation'!$H$22,IF(MONTH(B2048)=5,'General Calculation'!$I$22,IF(MONTH(B2048)=6,'General Calculation'!$J$22,IF(MONTH(B2048)=7,'General Calculation'!$K$22,IF(MONTH(B2048)=8,'General Calculation'!$L$22,IF(MONTH(B2048)=9,'General Calculation'!$M$22,IF(MONTH(B2048)=10,'General Calculation'!$N$22,IF(MONTH(B2048)=11,'General Calculation'!$O$22,IF(MONTH(B2048)=12,'General Calculation'!$P$22,""))))))))))))</f>
        <v>5.2023999999999999</v>
      </c>
      <c r="E2048" t="str">
        <f>IF(C2048="Initial Stage",'Calculation Sheet Crop 1'!$M$6,IF(C2048="Crop Development Phase",'Calculation Sheet Crop 1'!$M$7,IF(C2048="Mid Season",'Calculation Sheet Crop 1'!$M$8,IF(C2048="Late Season Stage",'Calculation Sheet Crop 1'!$M$9,""))))</f>
        <v/>
      </c>
      <c r="F2048">
        <f t="shared" si="404"/>
        <v>0</v>
      </c>
      <c r="P2048">
        <f t="shared" si="405"/>
        <v>0</v>
      </c>
      <c r="Q2048">
        <f t="shared" si="406"/>
        <v>0</v>
      </c>
      <c r="R2048">
        <f t="shared" si="407"/>
        <v>0</v>
      </c>
      <c r="S2048">
        <f t="shared" si="408"/>
        <v>0</v>
      </c>
      <c r="T2048">
        <f t="shared" si="409"/>
        <v>0</v>
      </c>
      <c r="U2048">
        <f t="shared" si="410"/>
        <v>0</v>
      </c>
      <c r="V2048">
        <f t="shared" si="411"/>
        <v>0</v>
      </c>
      <c r="W2048">
        <f t="shared" si="412"/>
        <v>0</v>
      </c>
      <c r="X2048">
        <f t="shared" si="413"/>
        <v>0</v>
      </c>
      <c r="Y2048">
        <f t="shared" si="414"/>
        <v>0</v>
      </c>
      <c r="Z2048">
        <f t="shared" si="415"/>
        <v>0</v>
      </c>
      <c r="AA2048">
        <f t="shared" si="416"/>
        <v>0</v>
      </c>
    </row>
    <row r="2049" spans="2:27">
      <c r="B2049" s="3">
        <v>44778</v>
      </c>
      <c r="C2049" t="str">
        <f>IF(AND(B2049&gt;='Calculation Sheet Crop 1'!$K$6,B2049&lt;='Calculation Sheet Crop 1'!$L$6),"Initial Stage",IF(AND(B2049+1&gt;'Calculation Sheet Crop 1'!$K$7,B2049&lt;='Calculation Sheet Crop 1'!$L$7),"Crop Development Phase",IF(AND(B2049+1&gt;'Calculation Sheet Crop 1'!$K$8,B2049&lt;'Calculation Sheet Crop 1'!$L$8+1),"Mid Season",IF(AND(B2049+1&gt;'Calculation Sheet Crop 1'!$K$9,B2049-1&lt;'Calculation Sheet Crop 1'!$L$9),"Late Season Stage",""))))</f>
        <v/>
      </c>
      <c r="D2049">
        <f>IF(MONTH(B2049)=1,'General Calculation'!$E$22,IF(MONTH(B2049)=2,'General Calculation'!$F$22,IF(MONTH(B2049)=3,'General Calculation'!$G$22,IF(MONTH(B2049)=4,'General Calculation'!$H$22,IF(MONTH(B2049)=5,'General Calculation'!$I$22,IF(MONTH(B2049)=6,'General Calculation'!$J$22,IF(MONTH(B2049)=7,'General Calculation'!$K$22,IF(MONTH(B2049)=8,'General Calculation'!$L$22,IF(MONTH(B2049)=9,'General Calculation'!$M$22,IF(MONTH(B2049)=10,'General Calculation'!$N$22,IF(MONTH(B2049)=11,'General Calculation'!$O$22,IF(MONTH(B2049)=12,'General Calculation'!$P$22,""))))))))))))</f>
        <v>5.2023999999999999</v>
      </c>
      <c r="E2049" t="str">
        <f>IF(C2049="Initial Stage",'Calculation Sheet Crop 1'!$M$6,IF(C2049="Crop Development Phase",'Calculation Sheet Crop 1'!$M$7,IF(C2049="Mid Season",'Calculation Sheet Crop 1'!$M$8,IF(C2049="Late Season Stage",'Calculation Sheet Crop 1'!$M$9,""))))</f>
        <v/>
      </c>
      <c r="F2049">
        <f t="shared" si="404"/>
        <v>0</v>
      </c>
      <c r="P2049">
        <f t="shared" si="405"/>
        <v>0</v>
      </c>
      <c r="Q2049">
        <f t="shared" si="406"/>
        <v>0</v>
      </c>
      <c r="R2049">
        <f t="shared" si="407"/>
        <v>0</v>
      </c>
      <c r="S2049">
        <f t="shared" si="408"/>
        <v>0</v>
      </c>
      <c r="T2049">
        <f t="shared" si="409"/>
        <v>0</v>
      </c>
      <c r="U2049">
        <f t="shared" si="410"/>
        <v>0</v>
      </c>
      <c r="V2049">
        <f t="shared" si="411"/>
        <v>0</v>
      </c>
      <c r="W2049">
        <f t="shared" si="412"/>
        <v>0</v>
      </c>
      <c r="X2049">
        <f t="shared" si="413"/>
        <v>0</v>
      </c>
      <c r="Y2049">
        <f t="shared" si="414"/>
        <v>0</v>
      </c>
      <c r="Z2049">
        <f t="shared" si="415"/>
        <v>0</v>
      </c>
      <c r="AA2049">
        <f t="shared" si="416"/>
        <v>0</v>
      </c>
    </row>
    <row r="2050" spans="2:27">
      <c r="B2050" s="3">
        <v>44779</v>
      </c>
      <c r="C2050" t="str">
        <f>IF(AND(B2050&gt;='Calculation Sheet Crop 1'!$K$6,B2050&lt;='Calculation Sheet Crop 1'!$L$6),"Initial Stage",IF(AND(B2050+1&gt;'Calculation Sheet Crop 1'!$K$7,B2050&lt;='Calculation Sheet Crop 1'!$L$7),"Crop Development Phase",IF(AND(B2050+1&gt;'Calculation Sheet Crop 1'!$K$8,B2050&lt;'Calculation Sheet Crop 1'!$L$8+1),"Mid Season",IF(AND(B2050+1&gt;'Calculation Sheet Crop 1'!$K$9,B2050-1&lt;'Calculation Sheet Crop 1'!$L$9),"Late Season Stage",""))))</f>
        <v/>
      </c>
      <c r="D2050">
        <f>IF(MONTH(B2050)=1,'General Calculation'!$E$22,IF(MONTH(B2050)=2,'General Calculation'!$F$22,IF(MONTH(B2050)=3,'General Calculation'!$G$22,IF(MONTH(B2050)=4,'General Calculation'!$H$22,IF(MONTH(B2050)=5,'General Calculation'!$I$22,IF(MONTH(B2050)=6,'General Calculation'!$J$22,IF(MONTH(B2050)=7,'General Calculation'!$K$22,IF(MONTH(B2050)=8,'General Calculation'!$L$22,IF(MONTH(B2050)=9,'General Calculation'!$M$22,IF(MONTH(B2050)=10,'General Calculation'!$N$22,IF(MONTH(B2050)=11,'General Calculation'!$O$22,IF(MONTH(B2050)=12,'General Calculation'!$P$22,""))))))))))))</f>
        <v>5.2023999999999999</v>
      </c>
      <c r="E2050" t="str">
        <f>IF(C2050="Initial Stage",'Calculation Sheet Crop 1'!$M$6,IF(C2050="Crop Development Phase",'Calculation Sheet Crop 1'!$M$7,IF(C2050="Mid Season",'Calculation Sheet Crop 1'!$M$8,IF(C2050="Late Season Stage",'Calculation Sheet Crop 1'!$M$9,""))))</f>
        <v/>
      </c>
      <c r="F2050">
        <f t="shared" si="404"/>
        <v>0</v>
      </c>
      <c r="P2050">
        <f t="shared" si="405"/>
        <v>0</v>
      </c>
      <c r="Q2050">
        <f t="shared" si="406"/>
        <v>0</v>
      </c>
      <c r="R2050">
        <f t="shared" si="407"/>
        <v>0</v>
      </c>
      <c r="S2050">
        <f t="shared" si="408"/>
        <v>0</v>
      </c>
      <c r="T2050">
        <f t="shared" si="409"/>
        <v>0</v>
      </c>
      <c r="U2050">
        <f t="shared" si="410"/>
        <v>0</v>
      </c>
      <c r="V2050">
        <f t="shared" si="411"/>
        <v>0</v>
      </c>
      <c r="W2050">
        <f t="shared" si="412"/>
        <v>0</v>
      </c>
      <c r="X2050">
        <f t="shared" si="413"/>
        <v>0</v>
      </c>
      <c r="Y2050">
        <f t="shared" si="414"/>
        <v>0</v>
      </c>
      <c r="Z2050">
        <f t="shared" si="415"/>
        <v>0</v>
      </c>
      <c r="AA2050">
        <f t="shared" si="416"/>
        <v>0</v>
      </c>
    </row>
    <row r="2051" spans="2:27">
      <c r="B2051" s="3">
        <v>44780</v>
      </c>
      <c r="C2051" t="str">
        <f>IF(AND(B2051&gt;='Calculation Sheet Crop 1'!$K$6,B2051&lt;='Calculation Sheet Crop 1'!$L$6),"Initial Stage",IF(AND(B2051+1&gt;'Calculation Sheet Crop 1'!$K$7,B2051&lt;='Calculation Sheet Crop 1'!$L$7),"Crop Development Phase",IF(AND(B2051+1&gt;'Calculation Sheet Crop 1'!$K$8,B2051&lt;'Calculation Sheet Crop 1'!$L$8+1),"Mid Season",IF(AND(B2051+1&gt;'Calculation Sheet Crop 1'!$K$9,B2051-1&lt;'Calculation Sheet Crop 1'!$L$9),"Late Season Stage",""))))</f>
        <v/>
      </c>
      <c r="D2051">
        <f>IF(MONTH(B2051)=1,'General Calculation'!$E$22,IF(MONTH(B2051)=2,'General Calculation'!$F$22,IF(MONTH(B2051)=3,'General Calculation'!$G$22,IF(MONTH(B2051)=4,'General Calculation'!$H$22,IF(MONTH(B2051)=5,'General Calculation'!$I$22,IF(MONTH(B2051)=6,'General Calculation'!$J$22,IF(MONTH(B2051)=7,'General Calculation'!$K$22,IF(MONTH(B2051)=8,'General Calculation'!$L$22,IF(MONTH(B2051)=9,'General Calculation'!$M$22,IF(MONTH(B2051)=10,'General Calculation'!$N$22,IF(MONTH(B2051)=11,'General Calculation'!$O$22,IF(MONTH(B2051)=12,'General Calculation'!$P$22,""))))))))))))</f>
        <v>5.2023999999999999</v>
      </c>
      <c r="E2051" t="str">
        <f>IF(C2051="Initial Stage",'Calculation Sheet Crop 1'!$M$6,IF(C2051="Crop Development Phase",'Calculation Sheet Crop 1'!$M$7,IF(C2051="Mid Season",'Calculation Sheet Crop 1'!$M$8,IF(C2051="Late Season Stage",'Calculation Sheet Crop 1'!$M$9,""))))</f>
        <v/>
      </c>
      <c r="F2051">
        <f t="shared" si="404"/>
        <v>0</v>
      </c>
      <c r="P2051">
        <f t="shared" si="405"/>
        <v>0</v>
      </c>
      <c r="Q2051">
        <f t="shared" si="406"/>
        <v>0</v>
      </c>
      <c r="R2051">
        <f t="shared" si="407"/>
        <v>0</v>
      </c>
      <c r="S2051">
        <f t="shared" si="408"/>
        <v>0</v>
      </c>
      <c r="T2051">
        <f t="shared" si="409"/>
        <v>0</v>
      </c>
      <c r="U2051">
        <f t="shared" si="410"/>
        <v>0</v>
      </c>
      <c r="V2051">
        <f t="shared" si="411"/>
        <v>0</v>
      </c>
      <c r="W2051">
        <f t="shared" si="412"/>
        <v>0</v>
      </c>
      <c r="X2051">
        <f t="shared" si="413"/>
        <v>0</v>
      </c>
      <c r="Y2051">
        <f t="shared" si="414"/>
        <v>0</v>
      </c>
      <c r="Z2051">
        <f t="shared" si="415"/>
        <v>0</v>
      </c>
      <c r="AA2051">
        <f t="shared" si="416"/>
        <v>0</v>
      </c>
    </row>
    <row r="2052" spans="2:27">
      <c r="B2052" s="3">
        <v>44781</v>
      </c>
      <c r="C2052" t="str">
        <f>IF(AND(B2052&gt;='Calculation Sheet Crop 1'!$K$6,B2052&lt;='Calculation Sheet Crop 1'!$L$6),"Initial Stage",IF(AND(B2052+1&gt;'Calculation Sheet Crop 1'!$K$7,B2052&lt;='Calculation Sheet Crop 1'!$L$7),"Crop Development Phase",IF(AND(B2052+1&gt;'Calculation Sheet Crop 1'!$K$8,B2052&lt;'Calculation Sheet Crop 1'!$L$8+1),"Mid Season",IF(AND(B2052+1&gt;'Calculation Sheet Crop 1'!$K$9,B2052-1&lt;'Calculation Sheet Crop 1'!$L$9),"Late Season Stage",""))))</f>
        <v/>
      </c>
      <c r="D2052">
        <f>IF(MONTH(B2052)=1,'General Calculation'!$E$22,IF(MONTH(B2052)=2,'General Calculation'!$F$22,IF(MONTH(B2052)=3,'General Calculation'!$G$22,IF(MONTH(B2052)=4,'General Calculation'!$H$22,IF(MONTH(B2052)=5,'General Calculation'!$I$22,IF(MONTH(B2052)=6,'General Calculation'!$J$22,IF(MONTH(B2052)=7,'General Calculation'!$K$22,IF(MONTH(B2052)=8,'General Calculation'!$L$22,IF(MONTH(B2052)=9,'General Calculation'!$M$22,IF(MONTH(B2052)=10,'General Calculation'!$N$22,IF(MONTH(B2052)=11,'General Calculation'!$O$22,IF(MONTH(B2052)=12,'General Calculation'!$P$22,""))))))))))))</f>
        <v>5.2023999999999999</v>
      </c>
      <c r="E2052" t="str">
        <f>IF(C2052="Initial Stage",'Calculation Sheet Crop 1'!$M$6,IF(C2052="Crop Development Phase",'Calculation Sheet Crop 1'!$M$7,IF(C2052="Mid Season",'Calculation Sheet Crop 1'!$M$8,IF(C2052="Late Season Stage",'Calculation Sheet Crop 1'!$M$9,""))))</f>
        <v/>
      </c>
      <c r="F2052">
        <f t="shared" si="404"/>
        <v>0</v>
      </c>
      <c r="P2052">
        <f t="shared" si="405"/>
        <v>0</v>
      </c>
      <c r="Q2052">
        <f t="shared" si="406"/>
        <v>0</v>
      </c>
      <c r="R2052">
        <f t="shared" si="407"/>
        <v>0</v>
      </c>
      <c r="S2052">
        <f t="shared" si="408"/>
        <v>0</v>
      </c>
      <c r="T2052">
        <f t="shared" si="409"/>
        <v>0</v>
      </c>
      <c r="U2052">
        <f t="shared" si="410"/>
        <v>0</v>
      </c>
      <c r="V2052">
        <f t="shared" si="411"/>
        <v>0</v>
      </c>
      <c r="W2052">
        <f t="shared" si="412"/>
        <v>0</v>
      </c>
      <c r="X2052">
        <f t="shared" si="413"/>
        <v>0</v>
      </c>
      <c r="Y2052">
        <f t="shared" si="414"/>
        <v>0</v>
      </c>
      <c r="Z2052">
        <f t="shared" si="415"/>
        <v>0</v>
      </c>
      <c r="AA2052">
        <f t="shared" si="416"/>
        <v>0</v>
      </c>
    </row>
    <row r="2053" spans="2:27">
      <c r="B2053" s="3">
        <v>44782</v>
      </c>
      <c r="C2053" t="str">
        <f>IF(AND(B2053&gt;='Calculation Sheet Crop 1'!$K$6,B2053&lt;='Calculation Sheet Crop 1'!$L$6),"Initial Stage",IF(AND(B2053+1&gt;'Calculation Sheet Crop 1'!$K$7,B2053&lt;='Calculation Sheet Crop 1'!$L$7),"Crop Development Phase",IF(AND(B2053+1&gt;'Calculation Sheet Crop 1'!$K$8,B2053&lt;'Calculation Sheet Crop 1'!$L$8+1),"Mid Season",IF(AND(B2053+1&gt;'Calculation Sheet Crop 1'!$K$9,B2053-1&lt;'Calculation Sheet Crop 1'!$L$9),"Late Season Stage",""))))</f>
        <v/>
      </c>
      <c r="D2053">
        <f>IF(MONTH(B2053)=1,'General Calculation'!$E$22,IF(MONTH(B2053)=2,'General Calculation'!$F$22,IF(MONTH(B2053)=3,'General Calculation'!$G$22,IF(MONTH(B2053)=4,'General Calculation'!$H$22,IF(MONTH(B2053)=5,'General Calculation'!$I$22,IF(MONTH(B2053)=6,'General Calculation'!$J$22,IF(MONTH(B2053)=7,'General Calculation'!$K$22,IF(MONTH(B2053)=8,'General Calculation'!$L$22,IF(MONTH(B2053)=9,'General Calculation'!$M$22,IF(MONTH(B2053)=10,'General Calculation'!$N$22,IF(MONTH(B2053)=11,'General Calculation'!$O$22,IF(MONTH(B2053)=12,'General Calculation'!$P$22,""))))))))))))</f>
        <v>5.2023999999999999</v>
      </c>
      <c r="E2053" t="str">
        <f>IF(C2053="Initial Stage",'Calculation Sheet Crop 1'!$M$6,IF(C2053="Crop Development Phase",'Calculation Sheet Crop 1'!$M$7,IF(C2053="Mid Season",'Calculation Sheet Crop 1'!$M$8,IF(C2053="Late Season Stage",'Calculation Sheet Crop 1'!$M$9,""))))</f>
        <v/>
      </c>
      <c r="F2053">
        <f t="shared" si="404"/>
        <v>0</v>
      </c>
      <c r="P2053">
        <f t="shared" si="405"/>
        <v>0</v>
      </c>
      <c r="Q2053">
        <f t="shared" si="406"/>
        <v>0</v>
      </c>
      <c r="R2053">
        <f t="shared" si="407"/>
        <v>0</v>
      </c>
      <c r="S2053">
        <f t="shared" si="408"/>
        <v>0</v>
      </c>
      <c r="T2053">
        <f t="shared" si="409"/>
        <v>0</v>
      </c>
      <c r="U2053">
        <f t="shared" si="410"/>
        <v>0</v>
      </c>
      <c r="V2053">
        <f t="shared" si="411"/>
        <v>0</v>
      </c>
      <c r="W2053">
        <f t="shared" si="412"/>
        <v>0</v>
      </c>
      <c r="X2053">
        <f t="shared" si="413"/>
        <v>0</v>
      </c>
      <c r="Y2053">
        <f t="shared" si="414"/>
        <v>0</v>
      </c>
      <c r="Z2053">
        <f t="shared" si="415"/>
        <v>0</v>
      </c>
      <c r="AA2053">
        <f t="shared" si="416"/>
        <v>0</v>
      </c>
    </row>
    <row r="2054" spans="2:27">
      <c r="B2054" s="3">
        <v>44783</v>
      </c>
      <c r="C2054" t="str">
        <f>IF(AND(B2054&gt;='Calculation Sheet Crop 1'!$K$6,B2054&lt;='Calculation Sheet Crop 1'!$L$6),"Initial Stage",IF(AND(B2054+1&gt;'Calculation Sheet Crop 1'!$K$7,B2054&lt;='Calculation Sheet Crop 1'!$L$7),"Crop Development Phase",IF(AND(B2054+1&gt;'Calculation Sheet Crop 1'!$K$8,B2054&lt;'Calculation Sheet Crop 1'!$L$8+1),"Mid Season",IF(AND(B2054+1&gt;'Calculation Sheet Crop 1'!$K$9,B2054-1&lt;'Calculation Sheet Crop 1'!$L$9),"Late Season Stage",""))))</f>
        <v/>
      </c>
      <c r="D2054">
        <f>IF(MONTH(B2054)=1,'General Calculation'!$E$22,IF(MONTH(B2054)=2,'General Calculation'!$F$22,IF(MONTH(B2054)=3,'General Calculation'!$G$22,IF(MONTH(B2054)=4,'General Calculation'!$H$22,IF(MONTH(B2054)=5,'General Calculation'!$I$22,IF(MONTH(B2054)=6,'General Calculation'!$J$22,IF(MONTH(B2054)=7,'General Calculation'!$K$22,IF(MONTH(B2054)=8,'General Calculation'!$L$22,IF(MONTH(B2054)=9,'General Calculation'!$M$22,IF(MONTH(B2054)=10,'General Calculation'!$N$22,IF(MONTH(B2054)=11,'General Calculation'!$O$22,IF(MONTH(B2054)=12,'General Calculation'!$P$22,""))))))))))))</f>
        <v>5.2023999999999999</v>
      </c>
      <c r="E2054" t="str">
        <f>IF(C2054="Initial Stage",'Calculation Sheet Crop 1'!$M$6,IF(C2054="Crop Development Phase",'Calculation Sheet Crop 1'!$M$7,IF(C2054="Mid Season",'Calculation Sheet Crop 1'!$M$8,IF(C2054="Late Season Stage",'Calculation Sheet Crop 1'!$M$9,""))))</f>
        <v/>
      </c>
      <c r="F2054">
        <f t="shared" si="404"/>
        <v>0</v>
      </c>
      <c r="P2054">
        <f t="shared" si="405"/>
        <v>0</v>
      </c>
      <c r="Q2054">
        <f t="shared" si="406"/>
        <v>0</v>
      </c>
      <c r="R2054">
        <f t="shared" si="407"/>
        <v>0</v>
      </c>
      <c r="S2054">
        <f t="shared" si="408"/>
        <v>0</v>
      </c>
      <c r="T2054">
        <f t="shared" si="409"/>
        <v>0</v>
      </c>
      <c r="U2054">
        <f t="shared" si="410"/>
        <v>0</v>
      </c>
      <c r="V2054">
        <f t="shared" si="411"/>
        <v>0</v>
      </c>
      <c r="W2054">
        <f t="shared" si="412"/>
        <v>0</v>
      </c>
      <c r="X2054">
        <f t="shared" si="413"/>
        <v>0</v>
      </c>
      <c r="Y2054">
        <f t="shared" si="414"/>
        <v>0</v>
      </c>
      <c r="Z2054">
        <f t="shared" si="415"/>
        <v>0</v>
      </c>
      <c r="AA2054">
        <f t="shared" si="416"/>
        <v>0</v>
      </c>
    </row>
    <row r="2055" spans="2:27">
      <c r="B2055" s="3">
        <v>44784</v>
      </c>
      <c r="C2055" t="str">
        <f>IF(AND(B2055&gt;='Calculation Sheet Crop 1'!$K$6,B2055&lt;='Calculation Sheet Crop 1'!$L$6),"Initial Stage",IF(AND(B2055+1&gt;'Calculation Sheet Crop 1'!$K$7,B2055&lt;='Calculation Sheet Crop 1'!$L$7),"Crop Development Phase",IF(AND(B2055+1&gt;'Calculation Sheet Crop 1'!$K$8,B2055&lt;'Calculation Sheet Crop 1'!$L$8+1),"Mid Season",IF(AND(B2055+1&gt;'Calculation Sheet Crop 1'!$K$9,B2055-1&lt;'Calculation Sheet Crop 1'!$L$9),"Late Season Stage",""))))</f>
        <v/>
      </c>
      <c r="D2055">
        <f>IF(MONTH(B2055)=1,'General Calculation'!$E$22,IF(MONTH(B2055)=2,'General Calculation'!$F$22,IF(MONTH(B2055)=3,'General Calculation'!$G$22,IF(MONTH(B2055)=4,'General Calculation'!$H$22,IF(MONTH(B2055)=5,'General Calculation'!$I$22,IF(MONTH(B2055)=6,'General Calculation'!$J$22,IF(MONTH(B2055)=7,'General Calculation'!$K$22,IF(MONTH(B2055)=8,'General Calculation'!$L$22,IF(MONTH(B2055)=9,'General Calculation'!$M$22,IF(MONTH(B2055)=10,'General Calculation'!$N$22,IF(MONTH(B2055)=11,'General Calculation'!$O$22,IF(MONTH(B2055)=12,'General Calculation'!$P$22,""))))))))))))</f>
        <v>5.2023999999999999</v>
      </c>
      <c r="E2055" t="str">
        <f>IF(C2055="Initial Stage",'Calculation Sheet Crop 1'!$M$6,IF(C2055="Crop Development Phase",'Calculation Sheet Crop 1'!$M$7,IF(C2055="Mid Season",'Calculation Sheet Crop 1'!$M$8,IF(C2055="Late Season Stage",'Calculation Sheet Crop 1'!$M$9,""))))</f>
        <v/>
      </c>
      <c r="F2055">
        <f t="shared" si="404"/>
        <v>0</v>
      </c>
      <c r="P2055">
        <f t="shared" si="405"/>
        <v>0</v>
      </c>
      <c r="Q2055">
        <f t="shared" si="406"/>
        <v>0</v>
      </c>
      <c r="R2055">
        <f t="shared" si="407"/>
        <v>0</v>
      </c>
      <c r="S2055">
        <f t="shared" si="408"/>
        <v>0</v>
      </c>
      <c r="T2055">
        <f t="shared" si="409"/>
        <v>0</v>
      </c>
      <c r="U2055">
        <f t="shared" si="410"/>
        <v>0</v>
      </c>
      <c r="V2055">
        <f t="shared" si="411"/>
        <v>0</v>
      </c>
      <c r="W2055">
        <f t="shared" si="412"/>
        <v>0</v>
      </c>
      <c r="X2055">
        <f t="shared" si="413"/>
        <v>0</v>
      </c>
      <c r="Y2055">
        <f t="shared" si="414"/>
        <v>0</v>
      </c>
      <c r="Z2055">
        <f t="shared" si="415"/>
        <v>0</v>
      </c>
      <c r="AA2055">
        <f t="shared" si="416"/>
        <v>0</v>
      </c>
    </row>
    <row r="2056" spans="2:27">
      <c r="B2056" s="3">
        <v>44785</v>
      </c>
      <c r="C2056" t="str">
        <f>IF(AND(B2056&gt;='Calculation Sheet Crop 1'!$K$6,B2056&lt;='Calculation Sheet Crop 1'!$L$6),"Initial Stage",IF(AND(B2056+1&gt;'Calculation Sheet Crop 1'!$K$7,B2056&lt;='Calculation Sheet Crop 1'!$L$7),"Crop Development Phase",IF(AND(B2056+1&gt;'Calculation Sheet Crop 1'!$K$8,B2056&lt;'Calculation Sheet Crop 1'!$L$8+1),"Mid Season",IF(AND(B2056+1&gt;'Calculation Sheet Crop 1'!$K$9,B2056-1&lt;'Calculation Sheet Crop 1'!$L$9),"Late Season Stage",""))))</f>
        <v/>
      </c>
      <c r="D2056">
        <f>IF(MONTH(B2056)=1,'General Calculation'!$E$22,IF(MONTH(B2056)=2,'General Calculation'!$F$22,IF(MONTH(B2056)=3,'General Calculation'!$G$22,IF(MONTH(B2056)=4,'General Calculation'!$H$22,IF(MONTH(B2056)=5,'General Calculation'!$I$22,IF(MONTH(B2056)=6,'General Calculation'!$J$22,IF(MONTH(B2056)=7,'General Calculation'!$K$22,IF(MONTH(B2056)=8,'General Calculation'!$L$22,IF(MONTH(B2056)=9,'General Calculation'!$M$22,IF(MONTH(B2056)=10,'General Calculation'!$N$22,IF(MONTH(B2056)=11,'General Calculation'!$O$22,IF(MONTH(B2056)=12,'General Calculation'!$P$22,""))))))))))))</f>
        <v>5.2023999999999999</v>
      </c>
      <c r="E2056" t="str">
        <f>IF(C2056="Initial Stage",'Calculation Sheet Crop 1'!$M$6,IF(C2056="Crop Development Phase",'Calculation Sheet Crop 1'!$M$7,IF(C2056="Mid Season",'Calculation Sheet Crop 1'!$M$8,IF(C2056="Late Season Stage",'Calculation Sheet Crop 1'!$M$9,""))))</f>
        <v/>
      </c>
      <c r="F2056">
        <f t="shared" ref="F2056:F2119" si="417">IFERROR((D2056*E2056),0)</f>
        <v>0</v>
      </c>
      <c r="P2056">
        <f t="shared" ref="P2056:P2119" si="418">IF(MONTH($B2056)=1,$F2056,0)</f>
        <v>0</v>
      </c>
      <c r="Q2056">
        <f t="shared" ref="Q2056:Q2119" si="419">IF(MONTH($B2056)=2,$F2056,0)</f>
        <v>0</v>
      </c>
      <c r="R2056">
        <f t="shared" ref="R2056:R2119" si="420">IF(MONTH($B2056)=3,$F2056,0)</f>
        <v>0</v>
      </c>
      <c r="S2056">
        <f t="shared" ref="S2056:S2119" si="421">IF(MONTH($B2056)=4,$F2056,0)</f>
        <v>0</v>
      </c>
      <c r="T2056">
        <f t="shared" ref="T2056:T2119" si="422">IF(MONTH($B2056)=5,$F2056,0)</f>
        <v>0</v>
      </c>
      <c r="U2056">
        <f t="shared" ref="U2056:U2119" si="423">IF(MONTH($B2056)=6,$F2056,0)</f>
        <v>0</v>
      </c>
      <c r="V2056">
        <f t="shared" ref="V2056:V2119" si="424">IF(MONTH($B2056)=7,$F2056,0)</f>
        <v>0</v>
      </c>
      <c r="W2056">
        <f t="shared" ref="W2056:W2119" si="425">IF(MONTH($B2056)=8,$F2056,0)</f>
        <v>0</v>
      </c>
      <c r="X2056">
        <f t="shared" ref="X2056:X2119" si="426">IF(MONTH($B2056)=9,$F2056,0)</f>
        <v>0</v>
      </c>
      <c r="Y2056">
        <f t="shared" ref="Y2056:Y2119" si="427">IF(MONTH($B2056)=10,$F2056,0)</f>
        <v>0</v>
      </c>
      <c r="Z2056">
        <f t="shared" ref="Z2056:Z2119" si="428">IF(MONTH($B2056)=11,$F2056,0)</f>
        <v>0</v>
      </c>
      <c r="AA2056">
        <f t="shared" ref="AA2056:AA2119" si="429">IF(MONTH($B2056)=12,$F2056,0)</f>
        <v>0</v>
      </c>
    </row>
    <row r="2057" spans="2:27">
      <c r="B2057" s="3">
        <v>44786</v>
      </c>
      <c r="C2057" t="str">
        <f>IF(AND(B2057&gt;='Calculation Sheet Crop 1'!$K$6,B2057&lt;='Calculation Sheet Crop 1'!$L$6),"Initial Stage",IF(AND(B2057+1&gt;'Calculation Sheet Crop 1'!$K$7,B2057&lt;='Calculation Sheet Crop 1'!$L$7),"Crop Development Phase",IF(AND(B2057+1&gt;'Calculation Sheet Crop 1'!$K$8,B2057&lt;'Calculation Sheet Crop 1'!$L$8+1),"Mid Season",IF(AND(B2057+1&gt;'Calculation Sheet Crop 1'!$K$9,B2057-1&lt;'Calculation Sheet Crop 1'!$L$9),"Late Season Stage",""))))</f>
        <v/>
      </c>
      <c r="D2057">
        <f>IF(MONTH(B2057)=1,'General Calculation'!$E$22,IF(MONTH(B2057)=2,'General Calculation'!$F$22,IF(MONTH(B2057)=3,'General Calculation'!$G$22,IF(MONTH(B2057)=4,'General Calculation'!$H$22,IF(MONTH(B2057)=5,'General Calculation'!$I$22,IF(MONTH(B2057)=6,'General Calculation'!$J$22,IF(MONTH(B2057)=7,'General Calculation'!$K$22,IF(MONTH(B2057)=8,'General Calculation'!$L$22,IF(MONTH(B2057)=9,'General Calculation'!$M$22,IF(MONTH(B2057)=10,'General Calculation'!$N$22,IF(MONTH(B2057)=11,'General Calculation'!$O$22,IF(MONTH(B2057)=12,'General Calculation'!$P$22,""))))))))))))</f>
        <v>5.2023999999999999</v>
      </c>
      <c r="E2057" t="str">
        <f>IF(C2057="Initial Stage",'Calculation Sheet Crop 1'!$M$6,IF(C2057="Crop Development Phase",'Calculation Sheet Crop 1'!$M$7,IF(C2057="Mid Season",'Calculation Sheet Crop 1'!$M$8,IF(C2057="Late Season Stage",'Calculation Sheet Crop 1'!$M$9,""))))</f>
        <v/>
      </c>
      <c r="F2057">
        <f t="shared" si="417"/>
        <v>0</v>
      </c>
      <c r="P2057">
        <f t="shared" si="418"/>
        <v>0</v>
      </c>
      <c r="Q2057">
        <f t="shared" si="419"/>
        <v>0</v>
      </c>
      <c r="R2057">
        <f t="shared" si="420"/>
        <v>0</v>
      </c>
      <c r="S2057">
        <f t="shared" si="421"/>
        <v>0</v>
      </c>
      <c r="T2057">
        <f t="shared" si="422"/>
        <v>0</v>
      </c>
      <c r="U2057">
        <f t="shared" si="423"/>
        <v>0</v>
      </c>
      <c r="V2057">
        <f t="shared" si="424"/>
        <v>0</v>
      </c>
      <c r="W2057">
        <f t="shared" si="425"/>
        <v>0</v>
      </c>
      <c r="X2057">
        <f t="shared" si="426"/>
        <v>0</v>
      </c>
      <c r="Y2057">
        <f t="shared" si="427"/>
        <v>0</v>
      </c>
      <c r="Z2057">
        <f t="shared" si="428"/>
        <v>0</v>
      </c>
      <c r="AA2057">
        <f t="shared" si="429"/>
        <v>0</v>
      </c>
    </row>
    <row r="2058" spans="2:27">
      <c r="B2058" s="3">
        <v>44787</v>
      </c>
      <c r="C2058" t="str">
        <f>IF(AND(B2058&gt;='Calculation Sheet Crop 1'!$K$6,B2058&lt;='Calculation Sheet Crop 1'!$L$6),"Initial Stage",IF(AND(B2058+1&gt;'Calculation Sheet Crop 1'!$K$7,B2058&lt;='Calculation Sheet Crop 1'!$L$7),"Crop Development Phase",IF(AND(B2058+1&gt;'Calculation Sheet Crop 1'!$K$8,B2058&lt;'Calculation Sheet Crop 1'!$L$8+1),"Mid Season",IF(AND(B2058+1&gt;'Calculation Sheet Crop 1'!$K$9,B2058-1&lt;'Calculation Sheet Crop 1'!$L$9),"Late Season Stage",""))))</f>
        <v/>
      </c>
      <c r="D2058">
        <f>IF(MONTH(B2058)=1,'General Calculation'!$E$22,IF(MONTH(B2058)=2,'General Calculation'!$F$22,IF(MONTH(B2058)=3,'General Calculation'!$G$22,IF(MONTH(B2058)=4,'General Calculation'!$H$22,IF(MONTH(B2058)=5,'General Calculation'!$I$22,IF(MONTH(B2058)=6,'General Calculation'!$J$22,IF(MONTH(B2058)=7,'General Calculation'!$K$22,IF(MONTH(B2058)=8,'General Calculation'!$L$22,IF(MONTH(B2058)=9,'General Calculation'!$M$22,IF(MONTH(B2058)=10,'General Calculation'!$N$22,IF(MONTH(B2058)=11,'General Calculation'!$O$22,IF(MONTH(B2058)=12,'General Calculation'!$P$22,""))))))))))))</f>
        <v>5.2023999999999999</v>
      </c>
      <c r="E2058" t="str">
        <f>IF(C2058="Initial Stage",'Calculation Sheet Crop 1'!$M$6,IF(C2058="Crop Development Phase",'Calculation Sheet Crop 1'!$M$7,IF(C2058="Mid Season",'Calculation Sheet Crop 1'!$M$8,IF(C2058="Late Season Stage",'Calculation Sheet Crop 1'!$M$9,""))))</f>
        <v/>
      </c>
      <c r="F2058">
        <f t="shared" si="417"/>
        <v>0</v>
      </c>
      <c r="P2058">
        <f t="shared" si="418"/>
        <v>0</v>
      </c>
      <c r="Q2058">
        <f t="shared" si="419"/>
        <v>0</v>
      </c>
      <c r="R2058">
        <f t="shared" si="420"/>
        <v>0</v>
      </c>
      <c r="S2058">
        <f t="shared" si="421"/>
        <v>0</v>
      </c>
      <c r="T2058">
        <f t="shared" si="422"/>
        <v>0</v>
      </c>
      <c r="U2058">
        <f t="shared" si="423"/>
        <v>0</v>
      </c>
      <c r="V2058">
        <f t="shared" si="424"/>
        <v>0</v>
      </c>
      <c r="W2058">
        <f t="shared" si="425"/>
        <v>0</v>
      </c>
      <c r="X2058">
        <f t="shared" si="426"/>
        <v>0</v>
      </c>
      <c r="Y2058">
        <f t="shared" si="427"/>
        <v>0</v>
      </c>
      <c r="Z2058">
        <f t="shared" si="428"/>
        <v>0</v>
      </c>
      <c r="AA2058">
        <f t="shared" si="429"/>
        <v>0</v>
      </c>
    </row>
    <row r="2059" spans="2:27">
      <c r="B2059" s="3">
        <v>44788</v>
      </c>
      <c r="C2059" t="str">
        <f>IF(AND(B2059&gt;='Calculation Sheet Crop 1'!$K$6,B2059&lt;='Calculation Sheet Crop 1'!$L$6),"Initial Stage",IF(AND(B2059+1&gt;'Calculation Sheet Crop 1'!$K$7,B2059&lt;='Calculation Sheet Crop 1'!$L$7),"Crop Development Phase",IF(AND(B2059+1&gt;'Calculation Sheet Crop 1'!$K$8,B2059&lt;'Calculation Sheet Crop 1'!$L$8+1),"Mid Season",IF(AND(B2059+1&gt;'Calculation Sheet Crop 1'!$K$9,B2059-1&lt;'Calculation Sheet Crop 1'!$L$9),"Late Season Stage",""))))</f>
        <v/>
      </c>
      <c r="D2059">
        <f>IF(MONTH(B2059)=1,'General Calculation'!$E$22,IF(MONTH(B2059)=2,'General Calculation'!$F$22,IF(MONTH(B2059)=3,'General Calculation'!$G$22,IF(MONTH(B2059)=4,'General Calculation'!$H$22,IF(MONTH(B2059)=5,'General Calculation'!$I$22,IF(MONTH(B2059)=6,'General Calculation'!$J$22,IF(MONTH(B2059)=7,'General Calculation'!$K$22,IF(MONTH(B2059)=8,'General Calculation'!$L$22,IF(MONTH(B2059)=9,'General Calculation'!$M$22,IF(MONTH(B2059)=10,'General Calculation'!$N$22,IF(MONTH(B2059)=11,'General Calculation'!$O$22,IF(MONTH(B2059)=12,'General Calculation'!$P$22,""))))))))))))</f>
        <v>5.2023999999999999</v>
      </c>
      <c r="E2059" t="str">
        <f>IF(C2059="Initial Stage",'Calculation Sheet Crop 1'!$M$6,IF(C2059="Crop Development Phase",'Calculation Sheet Crop 1'!$M$7,IF(C2059="Mid Season",'Calculation Sheet Crop 1'!$M$8,IF(C2059="Late Season Stage",'Calculation Sheet Crop 1'!$M$9,""))))</f>
        <v/>
      </c>
      <c r="F2059">
        <f t="shared" si="417"/>
        <v>0</v>
      </c>
      <c r="P2059">
        <f t="shared" si="418"/>
        <v>0</v>
      </c>
      <c r="Q2059">
        <f t="shared" si="419"/>
        <v>0</v>
      </c>
      <c r="R2059">
        <f t="shared" si="420"/>
        <v>0</v>
      </c>
      <c r="S2059">
        <f t="shared" si="421"/>
        <v>0</v>
      </c>
      <c r="T2059">
        <f t="shared" si="422"/>
        <v>0</v>
      </c>
      <c r="U2059">
        <f t="shared" si="423"/>
        <v>0</v>
      </c>
      <c r="V2059">
        <f t="shared" si="424"/>
        <v>0</v>
      </c>
      <c r="W2059">
        <f t="shared" si="425"/>
        <v>0</v>
      </c>
      <c r="X2059">
        <f t="shared" si="426"/>
        <v>0</v>
      </c>
      <c r="Y2059">
        <f t="shared" si="427"/>
        <v>0</v>
      </c>
      <c r="Z2059">
        <f t="shared" si="428"/>
        <v>0</v>
      </c>
      <c r="AA2059">
        <f t="shared" si="429"/>
        <v>0</v>
      </c>
    </row>
    <row r="2060" spans="2:27">
      <c r="B2060" s="3">
        <v>44789</v>
      </c>
      <c r="C2060" t="str">
        <f>IF(AND(B2060&gt;='Calculation Sheet Crop 1'!$K$6,B2060&lt;='Calculation Sheet Crop 1'!$L$6),"Initial Stage",IF(AND(B2060+1&gt;'Calculation Sheet Crop 1'!$K$7,B2060&lt;='Calculation Sheet Crop 1'!$L$7),"Crop Development Phase",IF(AND(B2060+1&gt;'Calculation Sheet Crop 1'!$K$8,B2060&lt;'Calculation Sheet Crop 1'!$L$8+1),"Mid Season",IF(AND(B2060+1&gt;'Calculation Sheet Crop 1'!$K$9,B2060-1&lt;'Calculation Sheet Crop 1'!$L$9),"Late Season Stage",""))))</f>
        <v/>
      </c>
      <c r="D2060">
        <f>IF(MONTH(B2060)=1,'General Calculation'!$E$22,IF(MONTH(B2060)=2,'General Calculation'!$F$22,IF(MONTH(B2060)=3,'General Calculation'!$G$22,IF(MONTH(B2060)=4,'General Calculation'!$H$22,IF(MONTH(B2060)=5,'General Calculation'!$I$22,IF(MONTH(B2060)=6,'General Calculation'!$J$22,IF(MONTH(B2060)=7,'General Calculation'!$K$22,IF(MONTH(B2060)=8,'General Calculation'!$L$22,IF(MONTH(B2060)=9,'General Calculation'!$M$22,IF(MONTH(B2060)=10,'General Calculation'!$N$22,IF(MONTH(B2060)=11,'General Calculation'!$O$22,IF(MONTH(B2060)=12,'General Calculation'!$P$22,""))))))))))))</f>
        <v>5.2023999999999999</v>
      </c>
      <c r="E2060" t="str">
        <f>IF(C2060="Initial Stage",'Calculation Sheet Crop 1'!$M$6,IF(C2060="Crop Development Phase",'Calculation Sheet Crop 1'!$M$7,IF(C2060="Mid Season",'Calculation Sheet Crop 1'!$M$8,IF(C2060="Late Season Stage",'Calculation Sheet Crop 1'!$M$9,""))))</f>
        <v/>
      </c>
      <c r="F2060">
        <f t="shared" si="417"/>
        <v>0</v>
      </c>
      <c r="P2060">
        <f t="shared" si="418"/>
        <v>0</v>
      </c>
      <c r="Q2060">
        <f t="shared" si="419"/>
        <v>0</v>
      </c>
      <c r="R2060">
        <f t="shared" si="420"/>
        <v>0</v>
      </c>
      <c r="S2060">
        <f t="shared" si="421"/>
        <v>0</v>
      </c>
      <c r="T2060">
        <f t="shared" si="422"/>
        <v>0</v>
      </c>
      <c r="U2060">
        <f t="shared" si="423"/>
        <v>0</v>
      </c>
      <c r="V2060">
        <f t="shared" si="424"/>
        <v>0</v>
      </c>
      <c r="W2060">
        <f t="shared" si="425"/>
        <v>0</v>
      </c>
      <c r="X2060">
        <f t="shared" si="426"/>
        <v>0</v>
      </c>
      <c r="Y2060">
        <f t="shared" si="427"/>
        <v>0</v>
      </c>
      <c r="Z2060">
        <f t="shared" si="428"/>
        <v>0</v>
      </c>
      <c r="AA2060">
        <f t="shared" si="429"/>
        <v>0</v>
      </c>
    </row>
    <row r="2061" spans="2:27">
      <c r="B2061" s="3">
        <v>44790</v>
      </c>
      <c r="C2061" t="str">
        <f>IF(AND(B2061&gt;='Calculation Sheet Crop 1'!$K$6,B2061&lt;='Calculation Sheet Crop 1'!$L$6),"Initial Stage",IF(AND(B2061+1&gt;'Calculation Sheet Crop 1'!$K$7,B2061&lt;='Calculation Sheet Crop 1'!$L$7),"Crop Development Phase",IF(AND(B2061+1&gt;'Calculation Sheet Crop 1'!$K$8,B2061&lt;'Calculation Sheet Crop 1'!$L$8+1),"Mid Season",IF(AND(B2061+1&gt;'Calculation Sheet Crop 1'!$K$9,B2061-1&lt;'Calculation Sheet Crop 1'!$L$9),"Late Season Stage",""))))</f>
        <v/>
      </c>
      <c r="D2061">
        <f>IF(MONTH(B2061)=1,'General Calculation'!$E$22,IF(MONTH(B2061)=2,'General Calculation'!$F$22,IF(MONTH(B2061)=3,'General Calculation'!$G$22,IF(MONTH(B2061)=4,'General Calculation'!$H$22,IF(MONTH(B2061)=5,'General Calculation'!$I$22,IF(MONTH(B2061)=6,'General Calculation'!$J$22,IF(MONTH(B2061)=7,'General Calculation'!$K$22,IF(MONTH(B2061)=8,'General Calculation'!$L$22,IF(MONTH(B2061)=9,'General Calculation'!$M$22,IF(MONTH(B2061)=10,'General Calculation'!$N$22,IF(MONTH(B2061)=11,'General Calculation'!$O$22,IF(MONTH(B2061)=12,'General Calculation'!$P$22,""))))))))))))</f>
        <v>5.2023999999999999</v>
      </c>
      <c r="E2061" t="str">
        <f>IF(C2061="Initial Stage",'Calculation Sheet Crop 1'!$M$6,IF(C2061="Crop Development Phase",'Calculation Sheet Crop 1'!$M$7,IF(C2061="Mid Season",'Calculation Sheet Crop 1'!$M$8,IF(C2061="Late Season Stage",'Calculation Sheet Crop 1'!$M$9,""))))</f>
        <v/>
      </c>
      <c r="F2061">
        <f t="shared" si="417"/>
        <v>0</v>
      </c>
      <c r="P2061">
        <f t="shared" si="418"/>
        <v>0</v>
      </c>
      <c r="Q2061">
        <f t="shared" si="419"/>
        <v>0</v>
      </c>
      <c r="R2061">
        <f t="shared" si="420"/>
        <v>0</v>
      </c>
      <c r="S2061">
        <f t="shared" si="421"/>
        <v>0</v>
      </c>
      <c r="T2061">
        <f t="shared" si="422"/>
        <v>0</v>
      </c>
      <c r="U2061">
        <f t="shared" si="423"/>
        <v>0</v>
      </c>
      <c r="V2061">
        <f t="shared" si="424"/>
        <v>0</v>
      </c>
      <c r="W2061">
        <f t="shared" si="425"/>
        <v>0</v>
      </c>
      <c r="X2061">
        <f t="shared" si="426"/>
        <v>0</v>
      </c>
      <c r="Y2061">
        <f t="shared" si="427"/>
        <v>0</v>
      </c>
      <c r="Z2061">
        <f t="shared" si="428"/>
        <v>0</v>
      </c>
      <c r="AA2061">
        <f t="shared" si="429"/>
        <v>0</v>
      </c>
    </row>
    <row r="2062" spans="2:27">
      <c r="B2062" s="3">
        <v>44791</v>
      </c>
      <c r="C2062" t="str">
        <f>IF(AND(B2062&gt;='Calculation Sheet Crop 1'!$K$6,B2062&lt;='Calculation Sheet Crop 1'!$L$6),"Initial Stage",IF(AND(B2062+1&gt;'Calculation Sheet Crop 1'!$K$7,B2062&lt;='Calculation Sheet Crop 1'!$L$7),"Crop Development Phase",IF(AND(B2062+1&gt;'Calculation Sheet Crop 1'!$K$8,B2062&lt;'Calculation Sheet Crop 1'!$L$8+1),"Mid Season",IF(AND(B2062+1&gt;'Calculation Sheet Crop 1'!$K$9,B2062-1&lt;'Calculation Sheet Crop 1'!$L$9),"Late Season Stage",""))))</f>
        <v/>
      </c>
      <c r="D2062">
        <f>IF(MONTH(B2062)=1,'General Calculation'!$E$22,IF(MONTH(B2062)=2,'General Calculation'!$F$22,IF(MONTH(B2062)=3,'General Calculation'!$G$22,IF(MONTH(B2062)=4,'General Calculation'!$H$22,IF(MONTH(B2062)=5,'General Calculation'!$I$22,IF(MONTH(B2062)=6,'General Calculation'!$J$22,IF(MONTH(B2062)=7,'General Calculation'!$K$22,IF(MONTH(B2062)=8,'General Calculation'!$L$22,IF(MONTH(B2062)=9,'General Calculation'!$M$22,IF(MONTH(B2062)=10,'General Calculation'!$N$22,IF(MONTH(B2062)=11,'General Calculation'!$O$22,IF(MONTH(B2062)=12,'General Calculation'!$P$22,""))))))))))))</f>
        <v>5.2023999999999999</v>
      </c>
      <c r="E2062" t="str">
        <f>IF(C2062="Initial Stage",'Calculation Sheet Crop 1'!$M$6,IF(C2062="Crop Development Phase",'Calculation Sheet Crop 1'!$M$7,IF(C2062="Mid Season",'Calculation Sheet Crop 1'!$M$8,IF(C2062="Late Season Stage",'Calculation Sheet Crop 1'!$M$9,""))))</f>
        <v/>
      </c>
      <c r="F2062">
        <f t="shared" si="417"/>
        <v>0</v>
      </c>
      <c r="P2062">
        <f t="shared" si="418"/>
        <v>0</v>
      </c>
      <c r="Q2062">
        <f t="shared" si="419"/>
        <v>0</v>
      </c>
      <c r="R2062">
        <f t="shared" si="420"/>
        <v>0</v>
      </c>
      <c r="S2062">
        <f t="shared" si="421"/>
        <v>0</v>
      </c>
      <c r="T2062">
        <f t="shared" si="422"/>
        <v>0</v>
      </c>
      <c r="U2062">
        <f t="shared" si="423"/>
        <v>0</v>
      </c>
      <c r="V2062">
        <f t="shared" si="424"/>
        <v>0</v>
      </c>
      <c r="W2062">
        <f t="shared" si="425"/>
        <v>0</v>
      </c>
      <c r="X2062">
        <f t="shared" si="426"/>
        <v>0</v>
      </c>
      <c r="Y2062">
        <f t="shared" si="427"/>
        <v>0</v>
      </c>
      <c r="Z2062">
        <f t="shared" si="428"/>
        <v>0</v>
      </c>
      <c r="AA2062">
        <f t="shared" si="429"/>
        <v>0</v>
      </c>
    </row>
    <row r="2063" spans="2:27">
      <c r="B2063" s="3">
        <v>44792</v>
      </c>
      <c r="C2063" t="str">
        <f>IF(AND(B2063&gt;='Calculation Sheet Crop 1'!$K$6,B2063&lt;='Calculation Sheet Crop 1'!$L$6),"Initial Stage",IF(AND(B2063+1&gt;'Calculation Sheet Crop 1'!$K$7,B2063&lt;='Calculation Sheet Crop 1'!$L$7),"Crop Development Phase",IF(AND(B2063+1&gt;'Calculation Sheet Crop 1'!$K$8,B2063&lt;'Calculation Sheet Crop 1'!$L$8+1),"Mid Season",IF(AND(B2063+1&gt;'Calculation Sheet Crop 1'!$K$9,B2063-1&lt;'Calculation Sheet Crop 1'!$L$9),"Late Season Stage",""))))</f>
        <v/>
      </c>
      <c r="D2063">
        <f>IF(MONTH(B2063)=1,'General Calculation'!$E$22,IF(MONTH(B2063)=2,'General Calculation'!$F$22,IF(MONTH(B2063)=3,'General Calculation'!$G$22,IF(MONTH(B2063)=4,'General Calculation'!$H$22,IF(MONTH(B2063)=5,'General Calculation'!$I$22,IF(MONTH(B2063)=6,'General Calculation'!$J$22,IF(MONTH(B2063)=7,'General Calculation'!$K$22,IF(MONTH(B2063)=8,'General Calculation'!$L$22,IF(MONTH(B2063)=9,'General Calculation'!$M$22,IF(MONTH(B2063)=10,'General Calculation'!$N$22,IF(MONTH(B2063)=11,'General Calculation'!$O$22,IF(MONTH(B2063)=12,'General Calculation'!$P$22,""))))))))))))</f>
        <v>5.2023999999999999</v>
      </c>
      <c r="E2063" t="str">
        <f>IF(C2063="Initial Stage",'Calculation Sheet Crop 1'!$M$6,IF(C2063="Crop Development Phase",'Calculation Sheet Crop 1'!$M$7,IF(C2063="Mid Season",'Calculation Sheet Crop 1'!$M$8,IF(C2063="Late Season Stage",'Calculation Sheet Crop 1'!$M$9,""))))</f>
        <v/>
      </c>
      <c r="F2063">
        <f t="shared" si="417"/>
        <v>0</v>
      </c>
      <c r="P2063">
        <f t="shared" si="418"/>
        <v>0</v>
      </c>
      <c r="Q2063">
        <f t="shared" si="419"/>
        <v>0</v>
      </c>
      <c r="R2063">
        <f t="shared" si="420"/>
        <v>0</v>
      </c>
      <c r="S2063">
        <f t="shared" si="421"/>
        <v>0</v>
      </c>
      <c r="T2063">
        <f t="shared" si="422"/>
        <v>0</v>
      </c>
      <c r="U2063">
        <f t="shared" si="423"/>
        <v>0</v>
      </c>
      <c r="V2063">
        <f t="shared" si="424"/>
        <v>0</v>
      </c>
      <c r="W2063">
        <f t="shared" si="425"/>
        <v>0</v>
      </c>
      <c r="X2063">
        <f t="shared" si="426"/>
        <v>0</v>
      </c>
      <c r="Y2063">
        <f t="shared" si="427"/>
        <v>0</v>
      </c>
      <c r="Z2063">
        <f t="shared" si="428"/>
        <v>0</v>
      </c>
      <c r="AA2063">
        <f t="shared" si="429"/>
        <v>0</v>
      </c>
    </row>
    <row r="2064" spans="2:27">
      <c r="B2064" s="3">
        <v>44793</v>
      </c>
      <c r="C2064" t="str">
        <f>IF(AND(B2064&gt;='Calculation Sheet Crop 1'!$K$6,B2064&lt;='Calculation Sheet Crop 1'!$L$6),"Initial Stage",IF(AND(B2064+1&gt;'Calculation Sheet Crop 1'!$K$7,B2064&lt;='Calculation Sheet Crop 1'!$L$7),"Crop Development Phase",IF(AND(B2064+1&gt;'Calculation Sheet Crop 1'!$K$8,B2064&lt;'Calculation Sheet Crop 1'!$L$8+1),"Mid Season",IF(AND(B2064+1&gt;'Calculation Sheet Crop 1'!$K$9,B2064-1&lt;'Calculation Sheet Crop 1'!$L$9),"Late Season Stage",""))))</f>
        <v/>
      </c>
      <c r="D2064">
        <f>IF(MONTH(B2064)=1,'General Calculation'!$E$22,IF(MONTH(B2064)=2,'General Calculation'!$F$22,IF(MONTH(B2064)=3,'General Calculation'!$G$22,IF(MONTH(B2064)=4,'General Calculation'!$H$22,IF(MONTH(B2064)=5,'General Calculation'!$I$22,IF(MONTH(B2064)=6,'General Calculation'!$J$22,IF(MONTH(B2064)=7,'General Calculation'!$K$22,IF(MONTH(B2064)=8,'General Calculation'!$L$22,IF(MONTH(B2064)=9,'General Calculation'!$M$22,IF(MONTH(B2064)=10,'General Calculation'!$N$22,IF(MONTH(B2064)=11,'General Calculation'!$O$22,IF(MONTH(B2064)=12,'General Calculation'!$P$22,""))))))))))))</f>
        <v>5.2023999999999999</v>
      </c>
      <c r="E2064" t="str">
        <f>IF(C2064="Initial Stage",'Calculation Sheet Crop 1'!$M$6,IF(C2064="Crop Development Phase",'Calculation Sheet Crop 1'!$M$7,IF(C2064="Mid Season",'Calculation Sheet Crop 1'!$M$8,IF(C2064="Late Season Stage",'Calculation Sheet Crop 1'!$M$9,""))))</f>
        <v/>
      </c>
      <c r="F2064">
        <f t="shared" si="417"/>
        <v>0</v>
      </c>
      <c r="P2064">
        <f t="shared" si="418"/>
        <v>0</v>
      </c>
      <c r="Q2064">
        <f t="shared" si="419"/>
        <v>0</v>
      </c>
      <c r="R2064">
        <f t="shared" si="420"/>
        <v>0</v>
      </c>
      <c r="S2064">
        <f t="shared" si="421"/>
        <v>0</v>
      </c>
      <c r="T2064">
        <f t="shared" si="422"/>
        <v>0</v>
      </c>
      <c r="U2064">
        <f t="shared" si="423"/>
        <v>0</v>
      </c>
      <c r="V2064">
        <f t="shared" si="424"/>
        <v>0</v>
      </c>
      <c r="W2064">
        <f t="shared" si="425"/>
        <v>0</v>
      </c>
      <c r="X2064">
        <f t="shared" si="426"/>
        <v>0</v>
      </c>
      <c r="Y2064">
        <f t="shared" si="427"/>
        <v>0</v>
      </c>
      <c r="Z2064">
        <f t="shared" si="428"/>
        <v>0</v>
      </c>
      <c r="AA2064">
        <f t="shared" si="429"/>
        <v>0</v>
      </c>
    </row>
    <row r="2065" spans="2:27">
      <c r="B2065" s="3">
        <v>44794</v>
      </c>
      <c r="C2065" t="str">
        <f>IF(AND(B2065&gt;='Calculation Sheet Crop 1'!$K$6,B2065&lt;='Calculation Sheet Crop 1'!$L$6),"Initial Stage",IF(AND(B2065+1&gt;'Calculation Sheet Crop 1'!$K$7,B2065&lt;='Calculation Sheet Crop 1'!$L$7),"Crop Development Phase",IF(AND(B2065+1&gt;'Calculation Sheet Crop 1'!$K$8,B2065&lt;'Calculation Sheet Crop 1'!$L$8+1),"Mid Season",IF(AND(B2065+1&gt;'Calculation Sheet Crop 1'!$K$9,B2065-1&lt;'Calculation Sheet Crop 1'!$L$9),"Late Season Stage",""))))</f>
        <v/>
      </c>
      <c r="D2065">
        <f>IF(MONTH(B2065)=1,'General Calculation'!$E$22,IF(MONTH(B2065)=2,'General Calculation'!$F$22,IF(MONTH(B2065)=3,'General Calculation'!$G$22,IF(MONTH(B2065)=4,'General Calculation'!$H$22,IF(MONTH(B2065)=5,'General Calculation'!$I$22,IF(MONTH(B2065)=6,'General Calculation'!$J$22,IF(MONTH(B2065)=7,'General Calculation'!$K$22,IF(MONTH(B2065)=8,'General Calculation'!$L$22,IF(MONTH(B2065)=9,'General Calculation'!$M$22,IF(MONTH(B2065)=10,'General Calculation'!$N$22,IF(MONTH(B2065)=11,'General Calculation'!$O$22,IF(MONTH(B2065)=12,'General Calculation'!$P$22,""))))))))))))</f>
        <v>5.2023999999999999</v>
      </c>
      <c r="E2065" t="str">
        <f>IF(C2065="Initial Stage",'Calculation Sheet Crop 1'!$M$6,IF(C2065="Crop Development Phase",'Calculation Sheet Crop 1'!$M$7,IF(C2065="Mid Season",'Calculation Sheet Crop 1'!$M$8,IF(C2065="Late Season Stage",'Calculation Sheet Crop 1'!$M$9,""))))</f>
        <v/>
      </c>
      <c r="F2065">
        <f t="shared" si="417"/>
        <v>0</v>
      </c>
      <c r="P2065">
        <f t="shared" si="418"/>
        <v>0</v>
      </c>
      <c r="Q2065">
        <f t="shared" si="419"/>
        <v>0</v>
      </c>
      <c r="R2065">
        <f t="shared" si="420"/>
        <v>0</v>
      </c>
      <c r="S2065">
        <f t="shared" si="421"/>
        <v>0</v>
      </c>
      <c r="T2065">
        <f t="shared" si="422"/>
        <v>0</v>
      </c>
      <c r="U2065">
        <f t="shared" si="423"/>
        <v>0</v>
      </c>
      <c r="V2065">
        <f t="shared" si="424"/>
        <v>0</v>
      </c>
      <c r="W2065">
        <f t="shared" si="425"/>
        <v>0</v>
      </c>
      <c r="X2065">
        <f t="shared" si="426"/>
        <v>0</v>
      </c>
      <c r="Y2065">
        <f t="shared" si="427"/>
        <v>0</v>
      </c>
      <c r="Z2065">
        <f t="shared" si="428"/>
        <v>0</v>
      </c>
      <c r="AA2065">
        <f t="shared" si="429"/>
        <v>0</v>
      </c>
    </row>
    <row r="2066" spans="2:27">
      <c r="B2066" s="3">
        <v>44795</v>
      </c>
      <c r="C2066" t="str">
        <f>IF(AND(B2066&gt;='Calculation Sheet Crop 1'!$K$6,B2066&lt;='Calculation Sheet Crop 1'!$L$6),"Initial Stage",IF(AND(B2066+1&gt;'Calculation Sheet Crop 1'!$K$7,B2066&lt;='Calculation Sheet Crop 1'!$L$7),"Crop Development Phase",IF(AND(B2066+1&gt;'Calculation Sheet Crop 1'!$K$8,B2066&lt;'Calculation Sheet Crop 1'!$L$8+1),"Mid Season",IF(AND(B2066+1&gt;'Calculation Sheet Crop 1'!$K$9,B2066-1&lt;'Calculation Sheet Crop 1'!$L$9),"Late Season Stage",""))))</f>
        <v/>
      </c>
      <c r="D2066">
        <f>IF(MONTH(B2066)=1,'General Calculation'!$E$22,IF(MONTH(B2066)=2,'General Calculation'!$F$22,IF(MONTH(B2066)=3,'General Calculation'!$G$22,IF(MONTH(B2066)=4,'General Calculation'!$H$22,IF(MONTH(B2066)=5,'General Calculation'!$I$22,IF(MONTH(B2066)=6,'General Calculation'!$J$22,IF(MONTH(B2066)=7,'General Calculation'!$K$22,IF(MONTH(B2066)=8,'General Calculation'!$L$22,IF(MONTH(B2066)=9,'General Calculation'!$M$22,IF(MONTH(B2066)=10,'General Calculation'!$N$22,IF(MONTH(B2066)=11,'General Calculation'!$O$22,IF(MONTH(B2066)=12,'General Calculation'!$P$22,""))))))))))))</f>
        <v>5.2023999999999999</v>
      </c>
      <c r="E2066" t="str">
        <f>IF(C2066="Initial Stage",'Calculation Sheet Crop 1'!$M$6,IF(C2066="Crop Development Phase",'Calculation Sheet Crop 1'!$M$7,IF(C2066="Mid Season",'Calculation Sheet Crop 1'!$M$8,IF(C2066="Late Season Stage",'Calculation Sheet Crop 1'!$M$9,""))))</f>
        <v/>
      </c>
      <c r="F2066">
        <f t="shared" si="417"/>
        <v>0</v>
      </c>
      <c r="P2066">
        <f t="shared" si="418"/>
        <v>0</v>
      </c>
      <c r="Q2066">
        <f t="shared" si="419"/>
        <v>0</v>
      </c>
      <c r="R2066">
        <f t="shared" si="420"/>
        <v>0</v>
      </c>
      <c r="S2066">
        <f t="shared" si="421"/>
        <v>0</v>
      </c>
      <c r="T2066">
        <f t="shared" si="422"/>
        <v>0</v>
      </c>
      <c r="U2066">
        <f t="shared" si="423"/>
        <v>0</v>
      </c>
      <c r="V2066">
        <f t="shared" si="424"/>
        <v>0</v>
      </c>
      <c r="W2066">
        <f t="shared" si="425"/>
        <v>0</v>
      </c>
      <c r="X2066">
        <f t="shared" si="426"/>
        <v>0</v>
      </c>
      <c r="Y2066">
        <f t="shared" si="427"/>
        <v>0</v>
      </c>
      <c r="Z2066">
        <f t="shared" si="428"/>
        <v>0</v>
      </c>
      <c r="AA2066">
        <f t="shared" si="429"/>
        <v>0</v>
      </c>
    </row>
    <row r="2067" spans="2:27">
      <c r="B2067" s="3">
        <v>44796</v>
      </c>
      <c r="C2067" t="str">
        <f>IF(AND(B2067&gt;='Calculation Sheet Crop 1'!$K$6,B2067&lt;='Calculation Sheet Crop 1'!$L$6),"Initial Stage",IF(AND(B2067+1&gt;'Calculation Sheet Crop 1'!$K$7,B2067&lt;='Calculation Sheet Crop 1'!$L$7),"Crop Development Phase",IF(AND(B2067+1&gt;'Calculation Sheet Crop 1'!$K$8,B2067&lt;'Calculation Sheet Crop 1'!$L$8+1),"Mid Season",IF(AND(B2067+1&gt;'Calculation Sheet Crop 1'!$K$9,B2067-1&lt;'Calculation Sheet Crop 1'!$L$9),"Late Season Stage",""))))</f>
        <v/>
      </c>
      <c r="D2067">
        <f>IF(MONTH(B2067)=1,'General Calculation'!$E$22,IF(MONTH(B2067)=2,'General Calculation'!$F$22,IF(MONTH(B2067)=3,'General Calculation'!$G$22,IF(MONTH(B2067)=4,'General Calculation'!$H$22,IF(MONTH(B2067)=5,'General Calculation'!$I$22,IF(MONTH(B2067)=6,'General Calculation'!$J$22,IF(MONTH(B2067)=7,'General Calculation'!$K$22,IF(MONTH(B2067)=8,'General Calculation'!$L$22,IF(MONTH(B2067)=9,'General Calculation'!$M$22,IF(MONTH(B2067)=10,'General Calculation'!$N$22,IF(MONTH(B2067)=11,'General Calculation'!$O$22,IF(MONTH(B2067)=12,'General Calculation'!$P$22,""))))))))))))</f>
        <v>5.2023999999999999</v>
      </c>
      <c r="E2067" t="str">
        <f>IF(C2067="Initial Stage",'Calculation Sheet Crop 1'!$M$6,IF(C2067="Crop Development Phase",'Calculation Sheet Crop 1'!$M$7,IF(C2067="Mid Season",'Calculation Sheet Crop 1'!$M$8,IF(C2067="Late Season Stage",'Calculation Sheet Crop 1'!$M$9,""))))</f>
        <v/>
      </c>
      <c r="F2067">
        <f t="shared" si="417"/>
        <v>0</v>
      </c>
      <c r="P2067">
        <f t="shared" si="418"/>
        <v>0</v>
      </c>
      <c r="Q2067">
        <f t="shared" si="419"/>
        <v>0</v>
      </c>
      <c r="R2067">
        <f t="shared" si="420"/>
        <v>0</v>
      </c>
      <c r="S2067">
        <f t="shared" si="421"/>
        <v>0</v>
      </c>
      <c r="T2067">
        <f t="shared" si="422"/>
        <v>0</v>
      </c>
      <c r="U2067">
        <f t="shared" si="423"/>
        <v>0</v>
      </c>
      <c r="V2067">
        <f t="shared" si="424"/>
        <v>0</v>
      </c>
      <c r="W2067">
        <f t="shared" si="425"/>
        <v>0</v>
      </c>
      <c r="X2067">
        <f t="shared" si="426"/>
        <v>0</v>
      </c>
      <c r="Y2067">
        <f t="shared" si="427"/>
        <v>0</v>
      </c>
      <c r="Z2067">
        <f t="shared" si="428"/>
        <v>0</v>
      </c>
      <c r="AA2067">
        <f t="shared" si="429"/>
        <v>0</v>
      </c>
    </row>
    <row r="2068" spans="2:27">
      <c r="B2068" s="3">
        <v>44797</v>
      </c>
      <c r="C2068" t="str">
        <f>IF(AND(B2068&gt;='Calculation Sheet Crop 1'!$K$6,B2068&lt;='Calculation Sheet Crop 1'!$L$6),"Initial Stage",IF(AND(B2068+1&gt;'Calculation Sheet Crop 1'!$K$7,B2068&lt;='Calculation Sheet Crop 1'!$L$7),"Crop Development Phase",IF(AND(B2068+1&gt;'Calculation Sheet Crop 1'!$K$8,B2068&lt;'Calculation Sheet Crop 1'!$L$8+1),"Mid Season",IF(AND(B2068+1&gt;'Calculation Sheet Crop 1'!$K$9,B2068-1&lt;'Calculation Sheet Crop 1'!$L$9),"Late Season Stage",""))))</f>
        <v/>
      </c>
      <c r="D2068">
        <f>IF(MONTH(B2068)=1,'General Calculation'!$E$22,IF(MONTH(B2068)=2,'General Calculation'!$F$22,IF(MONTH(B2068)=3,'General Calculation'!$G$22,IF(MONTH(B2068)=4,'General Calculation'!$H$22,IF(MONTH(B2068)=5,'General Calculation'!$I$22,IF(MONTH(B2068)=6,'General Calculation'!$J$22,IF(MONTH(B2068)=7,'General Calculation'!$K$22,IF(MONTH(B2068)=8,'General Calculation'!$L$22,IF(MONTH(B2068)=9,'General Calculation'!$M$22,IF(MONTH(B2068)=10,'General Calculation'!$N$22,IF(MONTH(B2068)=11,'General Calculation'!$O$22,IF(MONTH(B2068)=12,'General Calculation'!$P$22,""))))))))))))</f>
        <v>5.2023999999999999</v>
      </c>
      <c r="E2068" t="str">
        <f>IF(C2068="Initial Stage",'Calculation Sheet Crop 1'!$M$6,IF(C2068="Crop Development Phase",'Calculation Sheet Crop 1'!$M$7,IF(C2068="Mid Season",'Calculation Sheet Crop 1'!$M$8,IF(C2068="Late Season Stage",'Calculation Sheet Crop 1'!$M$9,""))))</f>
        <v/>
      </c>
      <c r="F2068">
        <f t="shared" si="417"/>
        <v>0</v>
      </c>
      <c r="P2068">
        <f t="shared" si="418"/>
        <v>0</v>
      </c>
      <c r="Q2068">
        <f t="shared" si="419"/>
        <v>0</v>
      </c>
      <c r="R2068">
        <f t="shared" si="420"/>
        <v>0</v>
      </c>
      <c r="S2068">
        <f t="shared" si="421"/>
        <v>0</v>
      </c>
      <c r="T2068">
        <f t="shared" si="422"/>
        <v>0</v>
      </c>
      <c r="U2068">
        <f t="shared" si="423"/>
        <v>0</v>
      </c>
      <c r="V2068">
        <f t="shared" si="424"/>
        <v>0</v>
      </c>
      <c r="W2068">
        <f t="shared" si="425"/>
        <v>0</v>
      </c>
      <c r="X2068">
        <f t="shared" si="426"/>
        <v>0</v>
      </c>
      <c r="Y2068">
        <f t="shared" si="427"/>
        <v>0</v>
      </c>
      <c r="Z2068">
        <f t="shared" si="428"/>
        <v>0</v>
      </c>
      <c r="AA2068">
        <f t="shared" si="429"/>
        <v>0</v>
      </c>
    </row>
    <row r="2069" spans="2:27">
      <c r="B2069" s="3">
        <v>44798</v>
      </c>
      <c r="C2069" t="str">
        <f>IF(AND(B2069&gt;='Calculation Sheet Crop 1'!$K$6,B2069&lt;='Calculation Sheet Crop 1'!$L$6),"Initial Stage",IF(AND(B2069+1&gt;'Calculation Sheet Crop 1'!$K$7,B2069&lt;='Calculation Sheet Crop 1'!$L$7),"Crop Development Phase",IF(AND(B2069+1&gt;'Calculation Sheet Crop 1'!$K$8,B2069&lt;'Calculation Sheet Crop 1'!$L$8+1),"Mid Season",IF(AND(B2069+1&gt;'Calculation Sheet Crop 1'!$K$9,B2069-1&lt;'Calculation Sheet Crop 1'!$L$9),"Late Season Stage",""))))</f>
        <v/>
      </c>
      <c r="D2069">
        <f>IF(MONTH(B2069)=1,'General Calculation'!$E$22,IF(MONTH(B2069)=2,'General Calculation'!$F$22,IF(MONTH(B2069)=3,'General Calculation'!$G$22,IF(MONTH(B2069)=4,'General Calculation'!$H$22,IF(MONTH(B2069)=5,'General Calculation'!$I$22,IF(MONTH(B2069)=6,'General Calculation'!$J$22,IF(MONTH(B2069)=7,'General Calculation'!$K$22,IF(MONTH(B2069)=8,'General Calculation'!$L$22,IF(MONTH(B2069)=9,'General Calculation'!$M$22,IF(MONTH(B2069)=10,'General Calculation'!$N$22,IF(MONTH(B2069)=11,'General Calculation'!$O$22,IF(MONTH(B2069)=12,'General Calculation'!$P$22,""))))))))))))</f>
        <v>5.2023999999999999</v>
      </c>
      <c r="E2069" t="str">
        <f>IF(C2069="Initial Stage",'Calculation Sheet Crop 1'!$M$6,IF(C2069="Crop Development Phase",'Calculation Sheet Crop 1'!$M$7,IF(C2069="Mid Season",'Calculation Sheet Crop 1'!$M$8,IF(C2069="Late Season Stage",'Calculation Sheet Crop 1'!$M$9,""))))</f>
        <v/>
      </c>
      <c r="F2069">
        <f t="shared" si="417"/>
        <v>0</v>
      </c>
      <c r="P2069">
        <f t="shared" si="418"/>
        <v>0</v>
      </c>
      <c r="Q2069">
        <f t="shared" si="419"/>
        <v>0</v>
      </c>
      <c r="R2069">
        <f t="shared" si="420"/>
        <v>0</v>
      </c>
      <c r="S2069">
        <f t="shared" si="421"/>
        <v>0</v>
      </c>
      <c r="T2069">
        <f t="shared" si="422"/>
        <v>0</v>
      </c>
      <c r="U2069">
        <f t="shared" si="423"/>
        <v>0</v>
      </c>
      <c r="V2069">
        <f t="shared" si="424"/>
        <v>0</v>
      </c>
      <c r="W2069">
        <f t="shared" si="425"/>
        <v>0</v>
      </c>
      <c r="X2069">
        <f t="shared" si="426"/>
        <v>0</v>
      </c>
      <c r="Y2069">
        <f t="shared" si="427"/>
        <v>0</v>
      </c>
      <c r="Z2069">
        <f t="shared" si="428"/>
        <v>0</v>
      </c>
      <c r="AA2069">
        <f t="shared" si="429"/>
        <v>0</v>
      </c>
    </row>
    <row r="2070" spans="2:27">
      <c r="B2070" s="3">
        <v>44799</v>
      </c>
      <c r="C2070" t="str">
        <f>IF(AND(B2070&gt;='Calculation Sheet Crop 1'!$K$6,B2070&lt;='Calculation Sheet Crop 1'!$L$6),"Initial Stage",IF(AND(B2070+1&gt;'Calculation Sheet Crop 1'!$K$7,B2070&lt;='Calculation Sheet Crop 1'!$L$7),"Crop Development Phase",IF(AND(B2070+1&gt;'Calculation Sheet Crop 1'!$K$8,B2070&lt;'Calculation Sheet Crop 1'!$L$8+1),"Mid Season",IF(AND(B2070+1&gt;'Calculation Sheet Crop 1'!$K$9,B2070-1&lt;'Calculation Sheet Crop 1'!$L$9),"Late Season Stage",""))))</f>
        <v/>
      </c>
      <c r="D2070">
        <f>IF(MONTH(B2070)=1,'General Calculation'!$E$22,IF(MONTH(B2070)=2,'General Calculation'!$F$22,IF(MONTH(B2070)=3,'General Calculation'!$G$22,IF(MONTH(B2070)=4,'General Calculation'!$H$22,IF(MONTH(B2070)=5,'General Calculation'!$I$22,IF(MONTH(B2070)=6,'General Calculation'!$J$22,IF(MONTH(B2070)=7,'General Calculation'!$K$22,IF(MONTH(B2070)=8,'General Calculation'!$L$22,IF(MONTH(B2070)=9,'General Calculation'!$M$22,IF(MONTH(B2070)=10,'General Calculation'!$N$22,IF(MONTH(B2070)=11,'General Calculation'!$O$22,IF(MONTH(B2070)=12,'General Calculation'!$P$22,""))))))))))))</f>
        <v>5.2023999999999999</v>
      </c>
      <c r="E2070" t="str">
        <f>IF(C2070="Initial Stage",'Calculation Sheet Crop 1'!$M$6,IF(C2070="Crop Development Phase",'Calculation Sheet Crop 1'!$M$7,IF(C2070="Mid Season",'Calculation Sheet Crop 1'!$M$8,IF(C2070="Late Season Stage",'Calculation Sheet Crop 1'!$M$9,""))))</f>
        <v/>
      </c>
      <c r="F2070">
        <f t="shared" si="417"/>
        <v>0</v>
      </c>
      <c r="P2070">
        <f t="shared" si="418"/>
        <v>0</v>
      </c>
      <c r="Q2070">
        <f t="shared" si="419"/>
        <v>0</v>
      </c>
      <c r="R2070">
        <f t="shared" si="420"/>
        <v>0</v>
      </c>
      <c r="S2070">
        <f t="shared" si="421"/>
        <v>0</v>
      </c>
      <c r="T2070">
        <f t="shared" si="422"/>
        <v>0</v>
      </c>
      <c r="U2070">
        <f t="shared" si="423"/>
        <v>0</v>
      </c>
      <c r="V2070">
        <f t="shared" si="424"/>
        <v>0</v>
      </c>
      <c r="W2070">
        <f t="shared" si="425"/>
        <v>0</v>
      </c>
      <c r="X2070">
        <f t="shared" si="426"/>
        <v>0</v>
      </c>
      <c r="Y2070">
        <f t="shared" si="427"/>
        <v>0</v>
      </c>
      <c r="Z2070">
        <f t="shared" si="428"/>
        <v>0</v>
      </c>
      <c r="AA2070">
        <f t="shared" si="429"/>
        <v>0</v>
      </c>
    </row>
    <row r="2071" spans="2:27">
      <c r="B2071" s="3">
        <v>44800</v>
      </c>
      <c r="C2071" t="str">
        <f>IF(AND(B2071&gt;='Calculation Sheet Crop 1'!$K$6,B2071&lt;='Calculation Sheet Crop 1'!$L$6),"Initial Stage",IF(AND(B2071+1&gt;'Calculation Sheet Crop 1'!$K$7,B2071&lt;='Calculation Sheet Crop 1'!$L$7),"Crop Development Phase",IF(AND(B2071+1&gt;'Calculation Sheet Crop 1'!$K$8,B2071&lt;'Calculation Sheet Crop 1'!$L$8+1),"Mid Season",IF(AND(B2071+1&gt;'Calculation Sheet Crop 1'!$K$9,B2071-1&lt;'Calculation Sheet Crop 1'!$L$9),"Late Season Stage",""))))</f>
        <v/>
      </c>
      <c r="D2071">
        <f>IF(MONTH(B2071)=1,'General Calculation'!$E$22,IF(MONTH(B2071)=2,'General Calculation'!$F$22,IF(MONTH(B2071)=3,'General Calculation'!$G$22,IF(MONTH(B2071)=4,'General Calculation'!$H$22,IF(MONTH(B2071)=5,'General Calculation'!$I$22,IF(MONTH(B2071)=6,'General Calculation'!$J$22,IF(MONTH(B2071)=7,'General Calculation'!$K$22,IF(MONTH(B2071)=8,'General Calculation'!$L$22,IF(MONTH(B2071)=9,'General Calculation'!$M$22,IF(MONTH(B2071)=10,'General Calculation'!$N$22,IF(MONTH(B2071)=11,'General Calculation'!$O$22,IF(MONTH(B2071)=12,'General Calculation'!$P$22,""))))))))))))</f>
        <v>5.2023999999999999</v>
      </c>
      <c r="E2071" t="str">
        <f>IF(C2071="Initial Stage",'Calculation Sheet Crop 1'!$M$6,IF(C2071="Crop Development Phase",'Calculation Sheet Crop 1'!$M$7,IF(C2071="Mid Season",'Calculation Sheet Crop 1'!$M$8,IF(C2071="Late Season Stage",'Calculation Sheet Crop 1'!$M$9,""))))</f>
        <v/>
      </c>
      <c r="F2071">
        <f t="shared" si="417"/>
        <v>0</v>
      </c>
      <c r="P2071">
        <f t="shared" si="418"/>
        <v>0</v>
      </c>
      <c r="Q2071">
        <f t="shared" si="419"/>
        <v>0</v>
      </c>
      <c r="R2071">
        <f t="shared" si="420"/>
        <v>0</v>
      </c>
      <c r="S2071">
        <f t="shared" si="421"/>
        <v>0</v>
      </c>
      <c r="T2071">
        <f t="shared" si="422"/>
        <v>0</v>
      </c>
      <c r="U2071">
        <f t="shared" si="423"/>
        <v>0</v>
      </c>
      <c r="V2071">
        <f t="shared" si="424"/>
        <v>0</v>
      </c>
      <c r="W2071">
        <f t="shared" si="425"/>
        <v>0</v>
      </c>
      <c r="X2071">
        <f t="shared" si="426"/>
        <v>0</v>
      </c>
      <c r="Y2071">
        <f t="shared" si="427"/>
        <v>0</v>
      </c>
      <c r="Z2071">
        <f t="shared" si="428"/>
        <v>0</v>
      </c>
      <c r="AA2071">
        <f t="shared" si="429"/>
        <v>0</v>
      </c>
    </row>
    <row r="2072" spans="2:27">
      <c r="B2072" s="3">
        <v>44801</v>
      </c>
      <c r="C2072" t="str">
        <f>IF(AND(B2072&gt;='Calculation Sheet Crop 1'!$K$6,B2072&lt;='Calculation Sheet Crop 1'!$L$6),"Initial Stage",IF(AND(B2072+1&gt;'Calculation Sheet Crop 1'!$K$7,B2072&lt;='Calculation Sheet Crop 1'!$L$7),"Crop Development Phase",IF(AND(B2072+1&gt;'Calculation Sheet Crop 1'!$K$8,B2072&lt;'Calculation Sheet Crop 1'!$L$8+1),"Mid Season",IF(AND(B2072+1&gt;'Calculation Sheet Crop 1'!$K$9,B2072-1&lt;'Calculation Sheet Crop 1'!$L$9),"Late Season Stage",""))))</f>
        <v/>
      </c>
      <c r="D2072">
        <f>IF(MONTH(B2072)=1,'General Calculation'!$E$22,IF(MONTH(B2072)=2,'General Calculation'!$F$22,IF(MONTH(B2072)=3,'General Calculation'!$G$22,IF(MONTH(B2072)=4,'General Calculation'!$H$22,IF(MONTH(B2072)=5,'General Calculation'!$I$22,IF(MONTH(B2072)=6,'General Calculation'!$J$22,IF(MONTH(B2072)=7,'General Calculation'!$K$22,IF(MONTH(B2072)=8,'General Calculation'!$L$22,IF(MONTH(B2072)=9,'General Calculation'!$M$22,IF(MONTH(B2072)=10,'General Calculation'!$N$22,IF(MONTH(B2072)=11,'General Calculation'!$O$22,IF(MONTH(B2072)=12,'General Calculation'!$P$22,""))))))))))))</f>
        <v>5.2023999999999999</v>
      </c>
      <c r="E2072" t="str">
        <f>IF(C2072="Initial Stage",'Calculation Sheet Crop 1'!$M$6,IF(C2072="Crop Development Phase",'Calculation Sheet Crop 1'!$M$7,IF(C2072="Mid Season",'Calculation Sheet Crop 1'!$M$8,IF(C2072="Late Season Stage",'Calculation Sheet Crop 1'!$M$9,""))))</f>
        <v/>
      </c>
      <c r="F2072">
        <f t="shared" si="417"/>
        <v>0</v>
      </c>
      <c r="P2072">
        <f t="shared" si="418"/>
        <v>0</v>
      </c>
      <c r="Q2072">
        <f t="shared" si="419"/>
        <v>0</v>
      </c>
      <c r="R2072">
        <f t="shared" si="420"/>
        <v>0</v>
      </c>
      <c r="S2072">
        <f t="shared" si="421"/>
        <v>0</v>
      </c>
      <c r="T2072">
        <f t="shared" si="422"/>
        <v>0</v>
      </c>
      <c r="U2072">
        <f t="shared" si="423"/>
        <v>0</v>
      </c>
      <c r="V2072">
        <f t="shared" si="424"/>
        <v>0</v>
      </c>
      <c r="W2072">
        <f t="shared" si="425"/>
        <v>0</v>
      </c>
      <c r="X2072">
        <f t="shared" si="426"/>
        <v>0</v>
      </c>
      <c r="Y2072">
        <f t="shared" si="427"/>
        <v>0</v>
      </c>
      <c r="Z2072">
        <f t="shared" si="428"/>
        <v>0</v>
      </c>
      <c r="AA2072">
        <f t="shared" si="429"/>
        <v>0</v>
      </c>
    </row>
    <row r="2073" spans="2:27">
      <c r="B2073" s="3">
        <v>44802</v>
      </c>
      <c r="C2073" t="str">
        <f>IF(AND(B2073&gt;='Calculation Sheet Crop 1'!$K$6,B2073&lt;='Calculation Sheet Crop 1'!$L$6),"Initial Stage",IF(AND(B2073+1&gt;'Calculation Sheet Crop 1'!$K$7,B2073&lt;='Calculation Sheet Crop 1'!$L$7),"Crop Development Phase",IF(AND(B2073+1&gt;'Calculation Sheet Crop 1'!$K$8,B2073&lt;'Calculation Sheet Crop 1'!$L$8+1),"Mid Season",IF(AND(B2073+1&gt;'Calculation Sheet Crop 1'!$K$9,B2073-1&lt;'Calculation Sheet Crop 1'!$L$9),"Late Season Stage",""))))</f>
        <v/>
      </c>
      <c r="D2073">
        <f>IF(MONTH(B2073)=1,'General Calculation'!$E$22,IF(MONTH(B2073)=2,'General Calculation'!$F$22,IF(MONTH(B2073)=3,'General Calculation'!$G$22,IF(MONTH(B2073)=4,'General Calculation'!$H$22,IF(MONTH(B2073)=5,'General Calculation'!$I$22,IF(MONTH(B2073)=6,'General Calculation'!$J$22,IF(MONTH(B2073)=7,'General Calculation'!$K$22,IF(MONTH(B2073)=8,'General Calculation'!$L$22,IF(MONTH(B2073)=9,'General Calculation'!$M$22,IF(MONTH(B2073)=10,'General Calculation'!$N$22,IF(MONTH(B2073)=11,'General Calculation'!$O$22,IF(MONTH(B2073)=12,'General Calculation'!$P$22,""))))))))))))</f>
        <v>5.2023999999999999</v>
      </c>
      <c r="E2073" t="str">
        <f>IF(C2073="Initial Stage",'Calculation Sheet Crop 1'!$M$6,IF(C2073="Crop Development Phase",'Calculation Sheet Crop 1'!$M$7,IF(C2073="Mid Season",'Calculation Sheet Crop 1'!$M$8,IF(C2073="Late Season Stage",'Calculation Sheet Crop 1'!$M$9,""))))</f>
        <v/>
      </c>
      <c r="F2073">
        <f t="shared" si="417"/>
        <v>0</v>
      </c>
      <c r="P2073">
        <f t="shared" si="418"/>
        <v>0</v>
      </c>
      <c r="Q2073">
        <f t="shared" si="419"/>
        <v>0</v>
      </c>
      <c r="R2073">
        <f t="shared" si="420"/>
        <v>0</v>
      </c>
      <c r="S2073">
        <f t="shared" si="421"/>
        <v>0</v>
      </c>
      <c r="T2073">
        <f t="shared" si="422"/>
        <v>0</v>
      </c>
      <c r="U2073">
        <f t="shared" si="423"/>
        <v>0</v>
      </c>
      <c r="V2073">
        <f t="shared" si="424"/>
        <v>0</v>
      </c>
      <c r="W2073">
        <f t="shared" si="425"/>
        <v>0</v>
      </c>
      <c r="X2073">
        <f t="shared" si="426"/>
        <v>0</v>
      </c>
      <c r="Y2073">
        <f t="shared" si="427"/>
        <v>0</v>
      </c>
      <c r="Z2073">
        <f t="shared" si="428"/>
        <v>0</v>
      </c>
      <c r="AA2073">
        <f t="shared" si="429"/>
        <v>0</v>
      </c>
    </row>
    <row r="2074" spans="2:27">
      <c r="B2074" s="3">
        <v>44803</v>
      </c>
      <c r="C2074" t="str">
        <f>IF(AND(B2074&gt;='Calculation Sheet Crop 1'!$K$6,B2074&lt;='Calculation Sheet Crop 1'!$L$6),"Initial Stage",IF(AND(B2074+1&gt;'Calculation Sheet Crop 1'!$K$7,B2074&lt;='Calculation Sheet Crop 1'!$L$7),"Crop Development Phase",IF(AND(B2074+1&gt;'Calculation Sheet Crop 1'!$K$8,B2074&lt;'Calculation Sheet Crop 1'!$L$8+1),"Mid Season",IF(AND(B2074+1&gt;'Calculation Sheet Crop 1'!$K$9,B2074-1&lt;'Calculation Sheet Crop 1'!$L$9),"Late Season Stage",""))))</f>
        <v/>
      </c>
      <c r="D2074">
        <f>IF(MONTH(B2074)=1,'General Calculation'!$E$22,IF(MONTH(B2074)=2,'General Calculation'!$F$22,IF(MONTH(B2074)=3,'General Calculation'!$G$22,IF(MONTH(B2074)=4,'General Calculation'!$H$22,IF(MONTH(B2074)=5,'General Calculation'!$I$22,IF(MONTH(B2074)=6,'General Calculation'!$J$22,IF(MONTH(B2074)=7,'General Calculation'!$K$22,IF(MONTH(B2074)=8,'General Calculation'!$L$22,IF(MONTH(B2074)=9,'General Calculation'!$M$22,IF(MONTH(B2074)=10,'General Calculation'!$N$22,IF(MONTH(B2074)=11,'General Calculation'!$O$22,IF(MONTH(B2074)=12,'General Calculation'!$P$22,""))))))))))))</f>
        <v>5.2023999999999999</v>
      </c>
      <c r="E2074" t="str">
        <f>IF(C2074="Initial Stage",'Calculation Sheet Crop 1'!$M$6,IF(C2074="Crop Development Phase",'Calculation Sheet Crop 1'!$M$7,IF(C2074="Mid Season",'Calculation Sheet Crop 1'!$M$8,IF(C2074="Late Season Stage",'Calculation Sheet Crop 1'!$M$9,""))))</f>
        <v/>
      </c>
      <c r="F2074">
        <f t="shared" si="417"/>
        <v>0</v>
      </c>
      <c r="P2074">
        <f t="shared" si="418"/>
        <v>0</v>
      </c>
      <c r="Q2074">
        <f t="shared" si="419"/>
        <v>0</v>
      </c>
      <c r="R2074">
        <f t="shared" si="420"/>
        <v>0</v>
      </c>
      <c r="S2074">
        <f t="shared" si="421"/>
        <v>0</v>
      </c>
      <c r="T2074">
        <f t="shared" si="422"/>
        <v>0</v>
      </c>
      <c r="U2074">
        <f t="shared" si="423"/>
        <v>0</v>
      </c>
      <c r="V2074">
        <f t="shared" si="424"/>
        <v>0</v>
      </c>
      <c r="W2074">
        <f t="shared" si="425"/>
        <v>0</v>
      </c>
      <c r="X2074">
        <f t="shared" si="426"/>
        <v>0</v>
      </c>
      <c r="Y2074">
        <f t="shared" si="427"/>
        <v>0</v>
      </c>
      <c r="Z2074">
        <f t="shared" si="428"/>
        <v>0</v>
      </c>
      <c r="AA2074">
        <f t="shared" si="429"/>
        <v>0</v>
      </c>
    </row>
    <row r="2075" spans="2:27">
      <c r="B2075" s="3">
        <v>44804</v>
      </c>
      <c r="C2075" t="str">
        <f>IF(AND(B2075&gt;='Calculation Sheet Crop 1'!$K$6,B2075&lt;='Calculation Sheet Crop 1'!$L$6),"Initial Stage",IF(AND(B2075+1&gt;'Calculation Sheet Crop 1'!$K$7,B2075&lt;='Calculation Sheet Crop 1'!$L$7),"Crop Development Phase",IF(AND(B2075+1&gt;'Calculation Sheet Crop 1'!$K$8,B2075&lt;'Calculation Sheet Crop 1'!$L$8+1),"Mid Season",IF(AND(B2075+1&gt;'Calculation Sheet Crop 1'!$K$9,B2075-1&lt;'Calculation Sheet Crop 1'!$L$9),"Late Season Stage",""))))</f>
        <v/>
      </c>
      <c r="D2075">
        <f>IF(MONTH(B2075)=1,'General Calculation'!$E$22,IF(MONTH(B2075)=2,'General Calculation'!$F$22,IF(MONTH(B2075)=3,'General Calculation'!$G$22,IF(MONTH(B2075)=4,'General Calculation'!$H$22,IF(MONTH(B2075)=5,'General Calculation'!$I$22,IF(MONTH(B2075)=6,'General Calculation'!$J$22,IF(MONTH(B2075)=7,'General Calculation'!$K$22,IF(MONTH(B2075)=8,'General Calculation'!$L$22,IF(MONTH(B2075)=9,'General Calculation'!$M$22,IF(MONTH(B2075)=10,'General Calculation'!$N$22,IF(MONTH(B2075)=11,'General Calculation'!$O$22,IF(MONTH(B2075)=12,'General Calculation'!$P$22,""))))))))))))</f>
        <v>5.2023999999999999</v>
      </c>
      <c r="E2075" t="str">
        <f>IF(C2075="Initial Stage",'Calculation Sheet Crop 1'!$M$6,IF(C2075="Crop Development Phase",'Calculation Sheet Crop 1'!$M$7,IF(C2075="Mid Season",'Calculation Sheet Crop 1'!$M$8,IF(C2075="Late Season Stage",'Calculation Sheet Crop 1'!$M$9,""))))</f>
        <v/>
      </c>
      <c r="F2075">
        <f t="shared" si="417"/>
        <v>0</v>
      </c>
      <c r="P2075">
        <f t="shared" si="418"/>
        <v>0</v>
      </c>
      <c r="Q2075">
        <f t="shared" si="419"/>
        <v>0</v>
      </c>
      <c r="R2075">
        <f t="shared" si="420"/>
        <v>0</v>
      </c>
      <c r="S2075">
        <f t="shared" si="421"/>
        <v>0</v>
      </c>
      <c r="T2075">
        <f t="shared" si="422"/>
        <v>0</v>
      </c>
      <c r="U2075">
        <f t="shared" si="423"/>
        <v>0</v>
      </c>
      <c r="V2075">
        <f t="shared" si="424"/>
        <v>0</v>
      </c>
      <c r="W2075">
        <f t="shared" si="425"/>
        <v>0</v>
      </c>
      <c r="X2075">
        <f t="shared" si="426"/>
        <v>0</v>
      </c>
      <c r="Y2075">
        <f t="shared" si="427"/>
        <v>0</v>
      </c>
      <c r="Z2075">
        <f t="shared" si="428"/>
        <v>0</v>
      </c>
      <c r="AA2075">
        <f t="shared" si="429"/>
        <v>0</v>
      </c>
    </row>
    <row r="2076" spans="2:27">
      <c r="B2076" s="3">
        <v>44805</v>
      </c>
      <c r="C2076" t="str">
        <f>IF(AND(B2076&gt;='Calculation Sheet Crop 1'!$K$6,B2076&lt;='Calculation Sheet Crop 1'!$L$6),"Initial Stage",IF(AND(B2076+1&gt;'Calculation Sheet Crop 1'!$K$7,B2076&lt;='Calculation Sheet Crop 1'!$L$7),"Crop Development Phase",IF(AND(B2076+1&gt;'Calculation Sheet Crop 1'!$K$8,B2076&lt;'Calculation Sheet Crop 1'!$L$8+1),"Mid Season",IF(AND(B2076+1&gt;'Calculation Sheet Crop 1'!$K$9,B2076-1&lt;'Calculation Sheet Crop 1'!$L$9),"Late Season Stage",""))))</f>
        <v/>
      </c>
      <c r="D2076">
        <f>IF(MONTH(B2076)=1,'General Calculation'!$E$22,IF(MONTH(B2076)=2,'General Calculation'!$F$22,IF(MONTH(B2076)=3,'General Calculation'!$G$22,IF(MONTH(B2076)=4,'General Calculation'!$H$22,IF(MONTH(B2076)=5,'General Calculation'!$I$22,IF(MONTH(B2076)=6,'General Calculation'!$J$22,IF(MONTH(B2076)=7,'General Calculation'!$K$22,IF(MONTH(B2076)=8,'General Calculation'!$L$22,IF(MONTH(B2076)=9,'General Calculation'!$M$22,IF(MONTH(B2076)=10,'General Calculation'!$N$22,IF(MONTH(B2076)=11,'General Calculation'!$O$22,IF(MONTH(B2076)=12,'General Calculation'!$P$22,""))))))))))))</f>
        <v>5.3311999999999999</v>
      </c>
      <c r="E2076" t="str">
        <f>IF(C2076="Initial Stage",'Calculation Sheet Crop 1'!$M$6,IF(C2076="Crop Development Phase",'Calculation Sheet Crop 1'!$M$7,IF(C2076="Mid Season",'Calculation Sheet Crop 1'!$M$8,IF(C2076="Late Season Stage",'Calculation Sheet Crop 1'!$M$9,""))))</f>
        <v/>
      </c>
      <c r="F2076">
        <f t="shared" si="417"/>
        <v>0</v>
      </c>
      <c r="P2076">
        <f t="shared" si="418"/>
        <v>0</v>
      </c>
      <c r="Q2076">
        <f t="shared" si="419"/>
        <v>0</v>
      </c>
      <c r="R2076">
        <f t="shared" si="420"/>
        <v>0</v>
      </c>
      <c r="S2076">
        <f t="shared" si="421"/>
        <v>0</v>
      </c>
      <c r="T2076">
        <f t="shared" si="422"/>
        <v>0</v>
      </c>
      <c r="U2076">
        <f t="shared" si="423"/>
        <v>0</v>
      </c>
      <c r="V2076">
        <f t="shared" si="424"/>
        <v>0</v>
      </c>
      <c r="W2076">
        <f t="shared" si="425"/>
        <v>0</v>
      </c>
      <c r="X2076">
        <f t="shared" si="426"/>
        <v>0</v>
      </c>
      <c r="Y2076">
        <f t="shared" si="427"/>
        <v>0</v>
      </c>
      <c r="Z2076">
        <f t="shared" si="428"/>
        <v>0</v>
      </c>
      <c r="AA2076">
        <f t="shared" si="429"/>
        <v>0</v>
      </c>
    </row>
    <row r="2077" spans="2:27">
      <c r="B2077" s="3">
        <v>44806</v>
      </c>
      <c r="C2077" t="str">
        <f>IF(AND(B2077&gt;='Calculation Sheet Crop 1'!$K$6,B2077&lt;='Calculation Sheet Crop 1'!$L$6),"Initial Stage",IF(AND(B2077+1&gt;'Calculation Sheet Crop 1'!$K$7,B2077&lt;='Calculation Sheet Crop 1'!$L$7),"Crop Development Phase",IF(AND(B2077+1&gt;'Calculation Sheet Crop 1'!$K$8,B2077&lt;'Calculation Sheet Crop 1'!$L$8+1),"Mid Season",IF(AND(B2077+1&gt;'Calculation Sheet Crop 1'!$K$9,B2077-1&lt;'Calculation Sheet Crop 1'!$L$9),"Late Season Stage",""))))</f>
        <v/>
      </c>
      <c r="D2077">
        <f>IF(MONTH(B2077)=1,'General Calculation'!$E$22,IF(MONTH(B2077)=2,'General Calculation'!$F$22,IF(MONTH(B2077)=3,'General Calculation'!$G$22,IF(MONTH(B2077)=4,'General Calculation'!$H$22,IF(MONTH(B2077)=5,'General Calculation'!$I$22,IF(MONTH(B2077)=6,'General Calculation'!$J$22,IF(MONTH(B2077)=7,'General Calculation'!$K$22,IF(MONTH(B2077)=8,'General Calculation'!$L$22,IF(MONTH(B2077)=9,'General Calculation'!$M$22,IF(MONTH(B2077)=10,'General Calculation'!$N$22,IF(MONTH(B2077)=11,'General Calculation'!$O$22,IF(MONTH(B2077)=12,'General Calculation'!$P$22,""))))))))))))</f>
        <v>5.3311999999999999</v>
      </c>
      <c r="E2077" t="str">
        <f>IF(C2077="Initial Stage",'Calculation Sheet Crop 1'!$M$6,IF(C2077="Crop Development Phase",'Calculation Sheet Crop 1'!$M$7,IF(C2077="Mid Season",'Calculation Sheet Crop 1'!$M$8,IF(C2077="Late Season Stage",'Calculation Sheet Crop 1'!$M$9,""))))</f>
        <v/>
      </c>
      <c r="F2077">
        <f t="shared" si="417"/>
        <v>0</v>
      </c>
      <c r="P2077">
        <f t="shared" si="418"/>
        <v>0</v>
      </c>
      <c r="Q2077">
        <f t="shared" si="419"/>
        <v>0</v>
      </c>
      <c r="R2077">
        <f t="shared" si="420"/>
        <v>0</v>
      </c>
      <c r="S2077">
        <f t="shared" si="421"/>
        <v>0</v>
      </c>
      <c r="T2077">
        <f t="shared" si="422"/>
        <v>0</v>
      </c>
      <c r="U2077">
        <f t="shared" si="423"/>
        <v>0</v>
      </c>
      <c r="V2077">
        <f t="shared" si="424"/>
        <v>0</v>
      </c>
      <c r="W2077">
        <f t="shared" si="425"/>
        <v>0</v>
      </c>
      <c r="X2077">
        <f t="shared" si="426"/>
        <v>0</v>
      </c>
      <c r="Y2077">
        <f t="shared" si="427"/>
        <v>0</v>
      </c>
      <c r="Z2077">
        <f t="shared" si="428"/>
        <v>0</v>
      </c>
      <c r="AA2077">
        <f t="shared" si="429"/>
        <v>0</v>
      </c>
    </row>
    <row r="2078" spans="2:27">
      <c r="B2078" s="3">
        <v>44807</v>
      </c>
      <c r="C2078" t="str">
        <f>IF(AND(B2078&gt;='Calculation Sheet Crop 1'!$K$6,B2078&lt;='Calculation Sheet Crop 1'!$L$6),"Initial Stage",IF(AND(B2078+1&gt;'Calculation Sheet Crop 1'!$K$7,B2078&lt;='Calculation Sheet Crop 1'!$L$7),"Crop Development Phase",IF(AND(B2078+1&gt;'Calculation Sheet Crop 1'!$K$8,B2078&lt;'Calculation Sheet Crop 1'!$L$8+1),"Mid Season",IF(AND(B2078+1&gt;'Calculation Sheet Crop 1'!$K$9,B2078-1&lt;'Calculation Sheet Crop 1'!$L$9),"Late Season Stage",""))))</f>
        <v/>
      </c>
      <c r="D2078">
        <f>IF(MONTH(B2078)=1,'General Calculation'!$E$22,IF(MONTH(B2078)=2,'General Calculation'!$F$22,IF(MONTH(B2078)=3,'General Calculation'!$G$22,IF(MONTH(B2078)=4,'General Calculation'!$H$22,IF(MONTH(B2078)=5,'General Calculation'!$I$22,IF(MONTH(B2078)=6,'General Calculation'!$J$22,IF(MONTH(B2078)=7,'General Calculation'!$K$22,IF(MONTH(B2078)=8,'General Calculation'!$L$22,IF(MONTH(B2078)=9,'General Calculation'!$M$22,IF(MONTH(B2078)=10,'General Calculation'!$N$22,IF(MONTH(B2078)=11,'General Calculation'!$O$22,IF(MONTH(B2078)=12,'General Calculation'!$P$22,""))))))))))))</f>
        <v>5.3311999999999999</v>
      </c>
      <c r="E2078" t="str">
        <f>IF(C2078="Initial Stage",'Calculation Sheet Crop 1'!$M$6,IF(C2078="Crop Development Phase",'Calculation Sheet Crop 1'!$M$7,IF(C2078="Mid Season",'Calculation Sheet Crop 1'!$M$8,IF(C2078="Late Season Stage",'Calculation Sheet Crop 1'!$M$9,""))))</f>
        <v/>
      </c>
      <c r="F2078">
        <f t="shared" si="417"/>
        <v>0</v>
      </c>
      <c r="P2078">
        <f t="shared" si="418"/>
        <v>0</v>
      </c>
      <c r="Q2078">
        <f t="shared" si="419"/>
        <v>0</v>
      </c>
      <c r="R2078">
        <f t="shared" si="420"/>
        <v>0</v>
      </c>
      <c r="S2078">
        <f t="shared" si="421"/>
        <v>0</v>
      </c>
      <c r="T2078">
        <f t="shared" si="422"/>
        <v>0</v>
      </c>
      <c r="U2078">
        <f t="shared" si="423"/>
        <v>0</v>
      </c>
      <c r="V2078">
        <f t="shared" si="424"/>
        <v>0</v>
      </c>
      <c r="W2078">
        <f t="shared" si="425"/>
        <v>0</v>
      </c>
      <c r="X2078">
        <f t="shared" si="426"/>
        <v>0</v>
      </c>
      <c r="Y2078">
        <f t="shared" si="427"/>
        <v>0</v>
      </c>
      <c r="Z2078">
        <f t="shared" si="428"/>
        <v>0</v>
      </c>
      <c r="AA2078">
        <f t="shared" si="429"/>
        <v>0</v>
      </c>
    </row>
    <row r="2079" spans="2:27">
      <c r="B2079" s="3">
        <v>44808</v>
      </c>
      <c r="C2079" t="str">
        <f>IF(AND(B2079&gt;='Calculation Sheet Crop 1'!$K$6,B2079&lt;='Calculation Sheet Crop 1'!$L$6),"Initial Stage",IF(AND(B2079+1&gt;'Calculation Sheet Crop 1'!$K$7,B2079&lt;='Calculation Sheet Crop 1'!$L$7),"Crop Development Phase",IF(AND(B2079+1&gt;'Calculation Sheet Crop 1'!$K$8,B2079&lt;'Calculation Sheet Crop 1'!$L$8+1),"Mid Season",IF(AND(B2079+1&gt;'Calculation Sheet Crop 1'!$K$9,B2079-1&lt;'Calculation Sheet Crop 1'!$L$9),"Late Season Stage",""))))</f>
        <v/>
      </c>
      <c r="D2079">
        <f>IF(MONTH(B2079)=1,'General Calculation'!$E$22,IF(MONTH(B2079)=2,'General Calculation'!$F$22,IF(MONTH(B2079)=3,'General Calculation'!$G$22,IF(MONTH(B2079)=4,'General Calculation'!$H$22,IF(MONTH(B2079)=5,'General Calculation'!$I$22,IF(MONTH(B2079)=6,'General Calculation'!$J$22,IF(MONTH(B2079)=7,'General Calculation'!$K$22,IF(MONTH(B2079)=8,'General Calculation'!$L$22,IF(MONTH(B2079)=9,'General Calculation'!$M$22,IF(MONTH(B2079)=10,'General Calculation'!$N$22,IF(MONTH(B2079)=11,'General Calculation'!$O$22,IF(MONTH(B2079)=12,'General Calculation'!$P$22,""))))))))))))</f>
        <v>5.3311999999999999</v>
      </c>
      <c r="E2079" t="str">
        <f>IF(C2079="Initial Stage",'Calculation Sheet Crop 1'!$M$6,IF(C2079="Crop Development Phase",'Calculation Sheet Crop 1'!$M$7,IF(C2079="Mid Season",'Calculation Sheet Crop 1'!$M$8,IF(C2079="Late Season Stage",'Calculation Sheet Crop 1'!$M$9,""))))</f>
        <v/>
      </c>
      <c r="F2079">
        <f t="shared" si="417"/>
        <v>0</v>
      </c>
      <c r="P2079">
        <f t="shared" si="418"/>
        <v>0</v>
      </c>
      <c r="Q2079">
        <f t="shared" si="419"/>
        <v>0</v>
      </c>
      <c r="R2079">
        <f t="shared" si="420"/>
        <v>0</v>
      </c>
      <c r="S2079">
        <f t="shared" si="421"/>
        <v>0</v>
      </c>
      <c r="T2079">
        <f t="shared" si="422"/>
        <v>0</v>
      </c>
      <c r="U2079">
        <f t="shared" si="423"/>
        <v>0</v>
      </c>
      <c r="V2079">
        <f t="shared" si="424"/>
        <v>0</v>
      </c>
      <c r="W2079">
        <f t="shared" si="425"/>
        <v>0</v>
      </c>
      <c r="X2079">
        <f t="shared" si="426"/>
        <v>0</v>
      </c>
      <c r="Y2079">
        <f t="shared" si="427"/>
        <v>0</v>
      </c>
      <c r="Z2079">
        <f t="shared" si="428"/>
        <v>0</v>
      </c>
      <c r="AA2079">
        <f t="shared" si="429"/>
        <v>0</v>
      </c>
    </row>
    <row r="2080" spans="2:27">
      <c r="B2080" s="3">
        <v>44809</v>
      </c>
      <c r="C2080" t="str">
        <f>IF(AND(B2080&gt;='Calculation Sheet Crop 1'!$K$6,B2080&lt;='Calculation Sheet Crop 1'!$L$6),"Initial Stage",IF(AND(B2080+1&gt;'Calculation Sheet Crop 1'!$K$7,B2080&lt;='Calculation Sheet Crop 1'!$L$7),"Crop Development Phase",IF(AND(B2080+1&gt;'Calculation Sheet Crop 1'!$K$8,B2080&lt;'Calculation Sheet Crop 1'!$L$8+1),"Mid Season",IF(AND(B2080+1&gt;'Calculation Sheet Crop 1'!$K$9,B2080-1&lt;'Calculation Sheet Crop 1'!$L$9),"Late Season Stage",""))))</f>
        <v/>
      </c>
      <c r="D2080">
        <f>IF(MONTH(B2080)=1,'General Calculation'!$E$22,IF(MONTH(B2080)=2,'General Calculation'!$F$22,IF(MONTH(B2080)=3,'General Calculation'!$G$22,IF(MONTH(B2080)=4,'General Calculation'!$H$22,IF(MONTH(B2080)=5,'General Calculation'!$I$22,IF(MONTH(B2080)=6,'General Calculation'!$J$22,IF(MONTH(B2080)=7,'General Calculation'!$K$22,IF(MONTH(B2080)=8,'General Calculation'!$L$22,IF(MONTH(B2080)=9,'General Calculation'!$M$22,IF(MONTH(B2080)=10,'General Calculation'!$N$22,IF(MONTH(B2080)=11,'General Calculation'!$O$22,IF(MONTH(B2080)=12,'General Calculation'!$P$22,""))))))))))))</f>
        <v>5.3311999999999999</v>
      </c>
      <c r="E2080" t="str">
        <f>IF(C2080="Initial Stage",'Calculation Sheet Crop 1'!$M$6,IF(C2080="Crop Development Phase",'Calculation Sheet Crop 1'!$M$7,IF(C2080="Mid Season",'Calculation Sheet Crop 1'!$M$8,IF(C2080="Late Season Stage",'Calculation Sheet Crop 1'!$M$9,""))))</f>
        <v/>
      </c>
      <c r="F2080">
        <f t="shared" si="417"/>
        <v>0</v>
      </c>
      <c r="P2080">
        <f t="shared" si="418"/>
        <v>0</v>
      </c>
      <c r="Q2080">
        <f t="shared" si="419"/>
        <v>0</v>
      </c>
      <c r="R2080">
        <f t="shared" si="420"/>
        <v>0</v>
      </c>
      <c r="S2080">
        <f t="shared" si="421"/>
        <v>0</v>
      </c>
      <c r="T2080">
        <f t="shared" si="422"/>
        <v>0</v>
      </c>
      <c r="U2080">
        <f t="shared" si="423"/>
        <v>0</v>
      </c>
      <c r="V2080">
        <f t="shared" si="424"/>
        <v>0</v>
      </c>
      <c r="W2080">
        <f t="shared" si="425"/>
        <v>0</v>
      </c>
      <c r="X2080">
        <f t="shared" si="426"/>
        <v>0</v>
      </c>
      <c r="Y2080">
        <f t="shared" si="427"/>
        <v>0</v>
      </c>
      <c r="Z2080">
        <f t="shared" si="428"/>
        <v>0</v>
      </c>
      <c r="AA2080">
        <f t="shared" si="429"/>
        <v>0</v>
      </c>
    </row>
    <row r="2081" spans="2:27">
      <c r="B2081" s="3">
        <v>44810</v>
      </c>
      <c r="C2081" t="str">
        <f>IF(AND(B2081&gt;='Calculation Sheet Crop 1'!$K$6,B2081&lt;='Calculation Sheet Crop 1'!$L$6),"Initial Stage",IF(AND(B2081+1&gt;'Calculation Sheet Crop 1'!$K$7,B2081&lt;='Calculation Sheet Crop 1'!$L$7),"Crop Development Phase",IF(AND(B2081+1&gt;'Calculation Sheet Crop 1'!$K$8,B2081&lt;'Calculation Sheet Crop 1'!$L$8+1),"Mid Season",IF(AND(B2081+1&gt;'Calculation Sheet Crop 1'!$K$9,B2081-1&lt;'Calculation Sheet Crop 1'!$L$9),"Late Season Stage",""))))</f>
        <v/>
      </c>
      <c r="D2081">
        <f>IF(MONTH(B2081)=1,'General Calculation'!$E$22,IF(MONTH(B2081)=2,'General Calculation'!$F$22,IF(MONTH(B2081)=3,'General Calculation'!$G$22,IF(MONTH(B2081)=4,'General Calculation'!$H$22,IF(MONTH(B2081)=5,'General Calculation'!$I$22,IF(MONTH(B2081)=6,'General Calculation'!$J$22,IF(MONTH(B2081)=7,'General Calculation'!$K$22,IF(MONTH(B2081)=8,'General Calculation'!$L$22,IF(MONTH(B2081)=9,'General Calculation'!$M$22,IF(MONTH(B2081)=10,'General Calculation'!$N$22,IF(MONTH(B2081)=11,'General Calculation'!$O$22,IF(MONTH(B2081)=12,'General Calculation'!$P$22,""))))))))))))</f>
        <v>5.3311999999999999</v>
      </c>
      <c r="E2081" t="str">
        <f>IF(C2081="Initial Stage",'Calculation Sheet Crop 1'!$M$6,IF(C2081="Crop Development Phase",'Calculation Sheet Crop 1'!$M$7,IF(C2081="Mid Season",'Calculation Sheet Crop 1'!$M$8,IF(C2081="Late Season Stage",'Calculation Sheet Crop 1'!$M$9,""))))</f>
        <v/>
      </c>
      <c r="F2081">
        <f t="shared" si="417"/>
        <v>0</v>
      </c>
      <c r="P2081">
        <f t="shared" si="418"/>
        <v>0</v>
      </c>
      <c r="Q2081">
        <f t="shared" si="419"/>
        <v>0</v>
      </c>
      <c r="R2081">
        <f t="shared" si="420"/>
        <v>0</v>
      </c>
      <c r="S2081">
        <f t="shared" si="421"/>
        <v>0</v>
      </c>
      <c r="T2081">
        <f t="shared" si="422"/>
        <v>0</v>
      </c>
      <c r="U2081">
        <f t="shared" si="423"/>
        <v>0</v>
      </c>
      <c r="V2081">
        <f t="shared" si="424"/>
        <v>0</v>
      </c>
      <c r="W2081">
        <f t="shared" si="425"/>
        <v>0</v>
      </c>
      <c r="X2081">
        <f t="shared" si="426"/>
        <v>0</v>
      </c>
      <c r="Y2081">
        <f t="shared" si="427"/>
        <v>0</v>
      </c>
      <c r="Z2081">
        <f t="shared" si="428"/>
        <v>0</v>
      </c>
      <c r="AA2081">
        <f t="shared" si="429"/>
        <v>0</v>
      </c>
    </row>
    <row r="2082" spans="2:27">
      <c r="B2082" s="3">
        <v>44811</v>
      </c>
      <c r="C2082" t="str">
        <f>IF(AND(B2082&gt;='Calculation Sheet Crop 1'!$K$6,B2082&lt;='Calculation Sheet Crop 1'!$L$6),"Initial Stage",IF(AND(B2082+1&gt;'Calculation Sheet Crop 1'!$K$7,B2082&lt;='Calculation Sheet Crop 1'!$L$7),"Crop Development Phase",IF(AND(B2082+1&gt;'Calculation Sheet Crop 1'!$K$8,B2082&lt;'Calculation Sheet Crop 1'!$L$8+1),"Mid Season",IF(AND(B2082+1&gt;'Calculation Sheet Crop 1'!$K$9,B2082-1&lt;'Calculation Sheet Crop 1'!$L$9),"Late Season Stage",""))))</f>
        <v/>
      </c>
      <c r="D2082">
        <f>IF(MONTH(B2082)=1,'General Calculation'!$E$22,IF(MONTH(B2082)=2,'General Calculation'!$F$22,IF(MONTH(B2082)=3,'General Calculation'!$G$22,IF(MONTH(B2082)=4,'General Calculation'!$H$22,IF(MONTH(B2082)=5,'General Calculation'!$I$22,IF(MONTH(B2082)=6,'General Calculation'!$J$22,IF(MONTH(B2082)=7,'General Calculation'!$K$22,IF(MONTH(B2082)=8,'General Calculation'!$L$22,IF(MONTH(B2082)=9,'General Calculation'!$M$22,IF(MONTH(B2082)=10,'General Calculation'!$N$22,IF(MONTH(B2082)=11,'General Calculation'!$O$22,IF(MONTH(B2082)=12,'General Calculation'!$P$22,""))))))))))))</f>
        <v>5.3311999999999999</v>
      </c>
      <c r="E2082" t="str">
        <f>IF(C2082="Initial Stage",'Calculation Sheet Crop 1'!$M$6,IF(C2082="Crop Development Phase",'Calculation Sheet Crop 1'!$M$7,IF(C2082="Mid Season",'Calculation Sheet Crop 1'!$M$8,IF(C2082="Late Season Stage",'Calculation Sheet Crop 1'!$M$9,""))))</f>
        <v/>
      </c>
      <c r="F2082">
        <f t="shared" si="417"/>
        <v>0</v>
      </c>
      <c r="P2082">
        <f t="shared" si="418"/>
        <v>0</v>
      </c>
      <c r="Q2082">
        <f t="shared" si="419"/>
        <v>0</v>
      </c>
      <c r="R2082">
        <f t="shared" si="420"/>
        <v>0</v>
      </c>
      <c r="S2082">
        <f t="shared" si="421"/>
        <v>0</v>
      </c>
      <c r="T2082">
        <f t="shared" si="422"/>
        <v>0</v>
      </c>
      <c r="U2082">
        <f t="shared" si="423"/>
        <v>0</v>
      </c>
      <c r="V2082">
        <f t="shared" si="424"/>
        <v>0</v>
      </c>
      <c r="W2082">
        <f t="shared" si="425"/>
        <v>0</v>
      </c>
      <c r="X2082">
        <f t="shared" si="426"/>
        <v>0</v>
      </c>
      <c r="Y2082">
        <f t="shared" si="427"/>
        <v>0</v>
      </c>
      <c r="Z2082">
        <f t="shared" si="428"/>
        <v>0</v>
      </c>
      <c r="AA2082">
        <f t="shared" si="429"/>
        <v>0</v>
      </c>
    </row>
    <row r="2083" spans="2:27">
      <c r="B2083" s="3">
        <v>44812</v>
      </c>
      <c r="C2083" t="str">
        <f>IF(AND(B2083&gt;='Calculation Sheet Crop 1'!$K$6,B2083&lt;='Calculation Sheet Crop 1'!$L$6),"Initial Stage",IF(AND(B2083+1&gt;'Calculation Sheet Crop 1'!$K$7,B2083&lt;='Calculation Sheet Crop 1'!$L$7),"Crop Development Phase",IF(AND(B2083+1&gt;'Calculation Sheet Crop 1'!$K$8,B2083&lt;'Calculation Sheet Crop 1'!$L$8+1),"Mid Season",IF(AND(B2083+1&gt;'Calculation Sheet Crop 1'!$K$9,B2083-1&lt;'Calculation Sheet Crop 1'!$L$9),"Late Season Stage",""))))</f>
        <v/>
      </c>
      <c r="D2083">
        <f>IF(MONTH(B2083)=1,'General Calculation'!$E$22,IF(MONTH(B2083)=2,'General Calculation'!$F$22,IF(MONTH(B2083)=3,'General Calculation'!$G$22,IF(MONTH(B2083)=4,'General Calculation'!$H$22,IF(MONTH(B2083)=5,'General Calculation'!$I$22,IF(MONTH(B2083)=6,'General Calculation'!$J$22,IF(MONTH(B2083)=7,'General Calculation'!$K$22,IF(MONTH(B2083)=8,'General Calculation'!$L$22,IF(MONTH(B2083)=9,'General Calculation'!$M$22,IF(MONTH(B2083)=10,'General Calculation'!$N$22,IF(MONTH(B2083)=11,'General Calculation'!$O$22,IF(MONTH(B2083)=12,'General Calculation'!$P$22,""))))))))))))</f>
        <v>5.3311999999999999</v>
      </c>
      <c r="E2083" t="str">
        <f>IF(C2083="Initial Stage",'Calculation Sheet Crop 1'!$M$6,IF(C2083="Crop Development Phase",'Calculation Sheet Crop 1'!$M$7,IF(C2083="Mid Season",'Calculation Sheet Crop 1'!$M$8,IF(C2083="Late Season Stage",'Calculation Sheet Crop 1'!$M$9,""))))</f>
        <v/>
      </c>
      <c r="F2083">
        <f t="shared" si="417"/>
        <v>0</v>
      </c>
      <c r="P2083">
        <f t="shared" si="418"/>
        <v>0</v>
      </c>
      <c r="Q2083">
        <f t="shared" si="419"/>
        <v>0</v>
      </c>
      <c r="R2083">
        <f t="shared" si="420"/>
        <v>0</v>
      </c>
      <c r="S2083">
        <f t="shared" si="421"/>
        <v>0</v>
      </c>
      <c r="T2083">
        <f t="shared" si="422"/>
        <v>0</v>
      </c>
      <c r="U2083">
        <f t="shared" si="423"/>
        <v>0</v>
      </c>
      <c r="V2083">
        <f t="shared" si="424"/>
        <v>0</v>
      </c>
      <c r="W2083">
        <f t="shared" si="425"/>
        <v>0</v>
      </c>
      <c r="X2083">
        <f t="shared" si="426"/>
        <v>0</v>
      </c>
      <c r="Y2083">
        <f t="shared" si="427"/>
        <v>0</v>
      </c>
      <c r="Z2083">
        <f t="shared" si="428"/>
        <v>0</v>
      </c>
      <c r="AA2083">
        <f t="shared" si="429"/>
        <v>0</v>
      </c>
    </row>
    <row r="2084" spans="2:27">
      <c r="B2084" s="3">
        <v>44813</v>
      </c>
      <c r="C2084" t="str">
        <f>IF(AND(B2084&gt;='Calculation Sheet Crop 1'!$K$6,B2084&lt;='Calculation Sheet Crop 1'!$L$6),"Initial Stage",IF(AND(B2084+1&gt;'Calculation Sheet Crop 1'!$K$7,B2084&lt;='Calculation Sheet Crop 1'!$L$7),"Crop Development Phase",IF(AND(B2084+1&gt;'Calculation Sheet Crop 1'!$K$8,B2084&lt;'Calculation Sheet Crop 1'!$L$8+1),"Mid Season",IF(AND(B2084+1&gt;'Calculation Sheet Crop 1'!$K$9,B2084-1&lt;'Calculation Sheet Crop 1'!$L$9),"Late Season Stage",""))))</f>
        <v/>
      </c>
      <c r="D2084">
        <f>IF(MONTH(B2084)=1,'General Calculation'!$E$22,IF(MONTH(B2084)=2,'General Calculation'!$F$22,IF(MONTH(B2084)=3,'General Calculation'!$G$22,IF(MONTH(B2084)=4,'General Calculation'!$H$22,IF(MONTH(B2084)=5,'General Calculation'!$I$22,IF(MONTH(B2084)=6,'General Calculation'!$J$22,IF(MONTH(B2084)=7,'General Calculation'!$K$22,IF(MONTH(B2084)=8,'General Calculation'!$L$22,IF(MONTH(B2084)=9,'General Calculation'!$M$22,IF(MONTH(B2084)=10,'General Calculation'!$N$22,IF(MONTH(B2084)=11,'General Calculation'!$O$22,IF(MONTH(B2084)=12,'General Calculation'!$P$22,""))))))))))))</f>
        <v>5.3311999999999999</v>
      </c>
      <c r="E2084" t="str">
        <f>IF(C2084="Initial Stage",'Calculation Sheet Crop 1'!$M$6,IF(C2084="Crop Development Phase",'Calculation Sheet Crop 1'!$M$7,IF(C2084="Mid Season",'Calculation Sheet Crop 1'!$M$8,IF(C2084="Late Season Stage",'Calculation Sheet Crop 1'!$M$9,""))))</f>
        <v/>
      </c>
      <c r="F2084">
        <f t="shared" si="417"/>
        <v>0</v>
      </c>
      <c r="P2084">
        <f t="shared" si="418"/>
        <v>0</v>
      </c>
      <c r="Q2084">
        <f t="shared" si="419"/>
        <v>0</v>
      </c>
      <c r="R2084">
        <f t="shared" si="420"/>
        <v>0</v>
      </c>
      <c r="S2084">
        <f t="shared" si="421"/>
        <v>0</v>
      </c>
      <c r="T2084">
        <f t="shared" si="422"/>
        <v>0</v>
      </c>
      <c r="U2084">
        <f t="shared" si="423"/>
        <v>0</v>
      </c>
      <c r="V2084">
        <f t="shared" si="424"/>
        <v>0</v>
      </c>
      <c r="W2084">
        <f t="shared" si="425"/>
        <v>0</v>
      </c>
      <c r="X2084">
        <f t="shared" si="426"/>
        <v>0</v>
      </c>
      <c r="Y2084">
        <f t="shared" si="427"/>
        <v>0</v>
      </c>
      <c r="Z2084">
        <f t="shared" si="428"/>
        <v>0</v>
      </c>
      <c r="AA2084">
        <f t="shared" si="429"/>
        <v>0</v>
      </c>
    </row>
    <row r="2085" spans="2:27">
      <c r="B2085" s="3">
        <v>44814</v>
      </c>
      <c r="C2085" t="str">
        <f>IF(AND(B2085&gt;='Calculation Sheet Crop 1'!$K$6,B2085&lt;='Calculation Sheet Crop 1'!$L$6),"Initial Stage",IF(AND(B2085+1&gt;'Calculation Sheet Crop 1'!$K$7,B2085&lt;='Calculation Sheet Crop 1'!$L$7),"Crop Development Phase",IF(AND(B2085+1&gt;'Calculation Sheet Crop 1'!$K$8,B2085&lt;'Calculation Sheet Crop 1'!$L$8+1),"Mid Season",IF(AND(B2085+1&gt;'Calculation Sheet Crop 1'!$K$9,B2085-1&lt;'Calculation Sheet Crop 1'!$L$9),"Late Season Stage",""))))</f>
        <v/>
      </c>
      <c r="D2085">
        <f>IF(MONTH(B2085)=1,'General Calculation'!$E$22,IF(MONTH(B2085)=2,'General Calculation'!$F$22,IF(MONTH(B2085)=3,'General Calculation'!$G$22,IF(MONTH(B2085)=4,'General Calculation'!$H$22,IF(MONTH(B2085)=5,'General Calculation'!$I$22,IF(MONTH(B2085)=6,'General Calculation'!$J$22,IF(MONTH(B2085)=7,'General Calculation'!$K$22,IF(MONTH(B2085)=8,'General Calculation'!$L$22,IF(MONTH(B2085)=9,'General Calculation'!$M$22,IF(MONTH(B2085)=10,'General Calculation'!$N$22,IF(MONTH(B2085)=11,'General Calculation'!$O$22,IF(MONTH(B2085)=12,'General Calculation'!$P$22,""))))))))))))</f>
        <v>5.3311999999999999</v>
      </c>
      <c r="E2085" t="str">
        <f>IF(C2085="Initial Stage",'Calculation Sheet Crop 1'!$M$6,IF(C2085="Crop Development Phase",'Calculation Sheet Crop 1'!$M$7,IF(C2085="Mid Season",'Calculation Sheet Crop 1'!$M$8,IF(C2085="Late Season Stage",'Calculation Sheet Crop 1'!$M$9,""))))</f>
        <v/>
      </c>
      <c r="F2085">
        <f t="shared" si="417"/>
        <v>0</v>
      </c>
      <c r="P2085">
        <f t="shared" si="418"/>
        <v>0</v>
      </c>
      <c r="Q2085">
        <f t="shared" si="419"/>
        <v>0</v>
      </c>
      <c r="R2085">
        <f t="shared" si="420"/>
        <v>0</v>
      </c>
      <c r="S2085">
        <f t="shared" si="421"/>
        <v>0</v>
      </c>
      <c r="T2085">
        <f t="shared" si="422"/>
        <v>0</v>
      </c>
      <c r="U2085">
        <f t="shared" si="423"/>
        <v>0</v>
      </c>
      <c r="V2085">
        <f t="shared" si="424"/>
        <v>0</v>
      </c>
      <c r="W2085">
        <f t="shared" si="425"/>
        <v>0</v>
      </c>
      <c r="X2085">
        <f t="shared" si="426"/>
        <v>0</v>
      </c>
      <c r="Y2085">
        <f t="shared" si="427"/>
        <v>0</v>
      </c>
      <c r="Z2085">
        <f t="shared" si="428"/>
        <v>0</v>
      </c>
      <c r="AA2085">
        <f t="shared" si="429"/>
        <v>0</v>
      </c>
    </row>
    <row r="2086" spans="2:27">
      <c r="B2086" s="3">
        <v>44815</v>
      </c>
      <c r="C2086" t="str">
        <f>IF(AND(B2086&gt;='Calculation Sheet Crop 1'!$K$6,B2086&lt;='Calculation Sheet Crop 1'!$L$6),"Initial Stage",IF(AND(B2086+1&gt;'Calculation Sheet Crop 1'!$K$7,B2086&lt;='Calculation Sheet Crop 1'!$L$7),"Crop Development Phase",IF(AND(B2086+1&gt;'Calculation Sheet Crop 1'!$K$8,B2086&lt;'Calculation Sheet Crop 1'!$L$8+1),"Mid Season",IF(AND(B2086+1&gt;'Calculation Sheet Crop 1'!$K$9,B2086-1&lt;'Calculation Sheet Crop 1'!$L$9),"Late Season Stage",""))))</f>
        <v/>
      </c>
      <c r="D2086">
        <f>IF(MONTH(B2086)=1,'General Calculation'!$E$22,IF(MONTH(B2086)=2,'General Calculation'!$F$22,IF(MONTH(B2086)=3,'General Calculation'!$G$22,IF(MONTH(B2086)=4,'General Calculation'!$H$22,IF(MONTH(B2086)=5,'General Calculation'!$I$22,IF(MONTH(B2086)=6,'General Calculation'!$J$22,IF(MONTH(B2086)=7,'General Calculation'!$K$22,IF(MONTH(B2086)=8,'General Calculation'!$L$22,IF(MONTH(B2086)=9,'General Calculation'!$M$22,IF(MONTH(B2086)=10,'General Calculation'!$N$22,IF(MONTH(B2086)=11,'General Calculation'!$O$22,IF(MONTH(B2086)=12,'General Calculation'!$P$22,""))))))))))))</f>
        <v>5.3311999999999999</v>
      </c>
      <c r="E2086" t="str">
        <f>IF(C2086="Initial Stage",'Calculation Sheet Crop 1'!$M$6,IF(C2086="Crop Development Phase",'Calculation Sheet Crop 1'!$M$7,IF(C2086="Mid Season",'Calculation Sheet Crop 1'!$M$8,IF(C2086="Late Season Stage",'Calculation Sheet Crop 1'!$M$9,""))))</f>
        <v/>
      </c>
      <c r="F2086">
        <f t="shared" si="417"/>
        <v>0</v>
      </c>
      <c r="P2086">
        <f t="shared" si="418"/>
        <v>0</v>
      </c>
      <c r="Q2086">
        <f t="shared" si="419"/>
        <v>0</v>
      </c>
      <c r="R2086">
        <f t="shared" si="420"/>
        <v>0</v>
      </c>
      <c r="S2086">
        <f t="shared" si="421"/>
        <v>0</v>
      </c>
      <c r="T2086">
        <f t="shared" si="422"/>
        <v>0</v>
      </c>
      <c r="U2086">
        <f t="shared" si="423"/>
        <v>0</v>
      </c>
      <c r="V2086">
        <f t="shared" si="424"/>
        <v>0</v>
      </c>
      <c r="W2086">
        <f t="shared" si="425"/>
        <v>0</v>
      </c>
      <c r="X2086">
        <f t="shared" si="426"/>
        <v>0</v>
      </c>
      <c r="Y2086">
        <f t="shared" si="427"/>
        <v>0</v>
      </c>
      <c r="Z2086">
        <f t="shared" si="428"/>
        <v>0</v>
      </c>
      <c r="AA2086">
        <f t="shared" si="429"/>
        <v>0</v>
      </c>
    </row>
    <row r="2087" spans="2:27">
      <c r="B2087" s="3">
        <v>44816</v>
      </c>
      <c r="C2087" t="str">
        <f>IF(AND(B2087&gt;='Calculation Sheet Crop 1'!$K$6,B2087&lt;='Calculation Sheet Crop 1'!$L$6),"Initial Stage",IF(AND(B2087+1&gt;'Calculation Sheet Crop 1'!$K$7,B2087&lt;='Calculation Sheet Crop 1'!$L$7),"Crop Development Phase",IF(AND(B2087+1&gt;'Calculation Sheet Crop 1'!$K$8,B2087&lt;'Calculation Sheet Crop 1'!$L$8+1),"Mid Season",IF(AND(B2087+1&gt;'Calculation Sheet Crop 1'!$K$9,B2087-1&lt;'Calculation Sheet Crop 1'!$L$9),"Late Season Stage",""))))</f>
        <v/>
      </c>
      <c r="D2087">
        <f>IF(MONTH(B2087)=1,'General Calculation'!$E$22,IF(MONTH(B2087)=2,'General Calculation'!$F$22,IF(MONTH(B2087)=3,'General Calculation'!$G$22,IF(MONTH(B2087)=4,'General Calculation'!$H$22,IF(MONTH(B2087)=5,'General Calculation'!$I$22,IF(MONTH(B2087)=6,'General Calculation'!$J$22,IF(MONTH(B2087)=7,'General Calculation'!$K$22,IF(MONTH(B2087)=8,'General Calculation'!$L$22,IF(MONTH(B2087)=9,'General Calculation'!$M$22,IF(MONTH(B2087)=10,'General Calculation'!$N$22,IF(MONTH(B2087)=11,'General Calculation'!$O$22,IF(MONTH(B2087)=12,'General Calculation'!$P$22,""))))))))))))</f>
        <v>5.3311999999999999</v>
      </c>
      <c r="E2087" t="str">
        <f>IF(C2087="Initial Stage",'Calculation Sheet Crop 1'!$M$6,IF(C2087="Crop Development Phase",'Calculation Sheet Crop 1'!$M$7,IF(C2087="Mid Season",'Calculation Sheet Crop 1'!$M$8,IF(C2087="Late Season Stage",'Calculation Sheet Crop 1'!$M$9,""))))</f>
        <v/>
      </c>
      <c r="F2087">
        <f t="shared" si="417"/>
        <v>0</v>
      </c>
      <c r="P2087">
        <f t="shared" si="418"/>
        <v>0</v>
      </c>
      <c r="Q2087">
        <f t="shared" si="419"/>
        <v>0</v>
      </c>
      <c r="R2087">
        <f t="shared" si="420"/>
        <v>0</v>
      </c>
      <c r="S2087">
        <f t="shared" si="421"/>
        <v>0</v>
      </c>
      <c r="T2087">
        <f t="shared" si="422"/>
        <v>0</v>
      </c>
      <c r="U2087">
        <f t="shared" si="423"/>
        <v>0</v>
      </c>
      <c r="V2087">
        <f t="shared" si="424"/>
        <v>0</v>
      </c>
      <c r="W2087">
        <f t="shared" si="425"/>
        <v>0</v>
      </c>
      <c r="X2087">
        <f t="shared" si="426"/>
        <v>0</v>
      </c>
      <c r="Y2087">
        <f t="shared" si="427"/>
        <v>0</v>
      </c>
      <c r="Z2087">
        <f t="shared" si="428"/>
        <v>0</v>
      </c>
      <c r="AA2087">
        <f t="shared" si="429"/>
        <v>0</v>
      </c>
    </row>
    <row r="2088" spans="2:27">
      <c r="B2088" s="3">
        <v>44817</v>
      </c>
      <c r="C2088" t="str">
        <f>IF(AND(B2088&gt;='Calculation Sheet Crop 1'!$K$6,B2088&lt;='Calculation Sheet Crop 1'!$L$6),"Initial Stage",IF(AND(B2088+1&gt;'Calculation Sheet Crop 1'!$K$7,B2088&lt;='Calculation Sheet Crop 1'!$L$7),"Crop Development Phase",IF(AND(B2088+1&gt;'Calculation Sheet Crop 1'!$K$8,B2088&lt;'Calculation Sheet Crop 1'!$L$8+1),"Mid Season",IF(AND(B2088+1&gt;'Calculation Sheet Crop 1'!$K$9,B2088-1&lt;'Calculation Sheet Crop 1'!$L$9),"Late Season Stage",""))))</f>
        <v/>
      </c>
      <c r="D2088">
        <f>IF(MONTH(B2088)=1,'General Calculation'!$E$22,IF(MONTH(B2088)=2,'General Calculation'!$F$22,IF(MONTH(B2088)=3,'General Calculation'!$G$22,IF(MONTH(B2088)=4,'General Calculation'!$H$22,IF(MONTH(B2088)=5,'General Calculation'!$I$22,IF(MONTH(B2088)=6,'General Calculation'!$J$22,IF(MONTH(B2088)=7,'General Calculation'!$K$22,IF(MONTH(B2088)=8,'General Calculation'!$L$22,IF(MONTH(B2088)=9,'General Calculation'!$M$22,IF(MONTH(B2088)=10,'General Calculation'!$N$22,IF(MONTH(B2088)=11,'General Calculation'!$O$22,IF(MONTH(B2088)=12,'General Calculation'!$P$22,""))))))))))))</f>
        <v>5.3311999999999999</v>
      </c>
      <c r="E2088" t="str">
        <f>IF(C2088="Initial Stage",'Calculation Sheet Crop 1'!$M$6,IF(C2088="Crop Development Phase",'Calculation Sheet Crop 1'!$M$7,IF(C2088="Mid Season",'Calculation Sheet Crop 1'!$M$8,IF(C2088="Late Season Stage",'Calculation Sheet Crop 1'!$M$9,""))))</f>
        <v/>
      </c>
      <c r="F2088">
        <f t="shared" si="417"/>
        <v>0</v>
      </c>
      <c r="P2088">
        <f t="shared" si="418"/>
        <v>0</v>
      </c>
      <c r="Q2088">
        <f t="shared" si="419"/>
        <v>0</v>
      </c>
      <c r="R2088">
        <f t="shared" si="420"/>
        <v>0</v>
      </c>
      <c r="S2088">
        <f t="shared" si="421"/>
        <v>0</v>
      </c>
      <c r="T2088">
        <f t="shared" si="422"/>
        <v>0</v>
      </c>
      <c r="U2088">
        <f t="shared" si="423"/>
        <v>0</v>
      </c>
      <c r="V2088">
        <f t="shared" si="424"/>
        <v>0</v>
      </c>
      <c r="W2088">
        <f t="shared" si="425"/>
        <v>0</v>
      </c>
      <c r="X2088">
        <f t="shared" si="426"/>
        <v>0</v>
      </c>
      <c r="Y2088">
        <f t="shared" si="427"/>
        <v>0</v>
      </c>
      <c r="Z2088">
        <f t="shared" si="428"/>
        <v>0</v>
      </c>
      <c r="AA2088">
        <f t="shared" si="429"/>
        <v>0</v>
      </c>
    </row>
    <row r="2089" spans="2:27">
      <c r="B2089" s="3">
        <v>44818</v>
      </c>
      <c r="C2089" t="str">
        <f>IF(AND(B2089&gt;='Calculation Sheet Crop 1'!$K$6,B2089&lt;='Calculation Sheet Crop 1'!$L$6),"Initial Stage",IF(AND(B2089+1&gt;'Calculation Sheet Crop 1'!$K$7,B2089&lt;='Calculation Sheet Crop 1'!$L$7),"Crop Development Phase",IF(AND(B2089+1&gt;'Calculation Sheet Crop 1'!$K$8,B2089&lt;'Calculation Sheet Crop 1'!$L$8+1),"Mid Season",IF(AND(B2089+1&gt;'Calculation Sheet Crop 1'!$K$9,B2089-1&lt;'Calculation Sheet Crop 1'!$L$9),"Late Season Stage",""))))</f>
        <v/>
      </c>
      <c r="D2089">
        <f>IF(MONTH(B2089)=1,'General Calculation'!$E$22,IF(MONTH(B2089)=2,'General Calculation'!$F$22,IF(MONTH(B2089)=3,'General Calculation'!$G$22,IF(MONTH(B2089)=4,'General Calculation'!$H$22,IF(MONTH(B2089)=5,'General Calculation'!$I$22,IF(MONTH(B2089)=6,'General Calculation'!$J$22,IF(MONTH(B2089)=7,'General Calculation'!$K$22,IF(MONTH(B2089)=8,'General Calculation'!$L$22,IF(MONTH(B2089)=9,'General Calculation'!$M$22,IF(MONTH(B2089)=10,'General Calculation'!$N$22,IF(MONTH(B2089)=11,'General Calculation'!$O$22,IF(MONTH(B2089)=12,'General Calculation'!$P$22,""))))))))))))</f>
        <v>5.3311999999999999</v>
      </c>
      <c r="E2089" t="str">
        <f>IF(C2089="Initial Stage",'Calculation Sheet Crop 1'!$M$6,IF(C2089="Crop Development Phase",'Calculation Sheet Crop 1'!$M$7,IF(C2089="Mid Season",'Calculation Sheet Crop 1'!$M$8,IF(C2089="Late Season Stage",'Calculation Sheet Crop 1'!$M$9,""))))</f>
        <v/>
      </c>
      <c r="F2089">
        <f t="shared" si="417"/>
        <v>0</v>
      </c>
      <c r="P2089">
        <f t="shared" si="418"/>
        <v>0</v>
      </c>
      <c r="Q2089">
        <f t="shared" si="419"/>
        <v>0</v>
      </c>
      <c r="R2089">
        <f t="shared" si="420"/>
        <v>0</v>
      </c>
      <c r="S2089">
        <f t="shared" si="421"/>
        <v>0</v>
      </c>
      <c r="T2089">
        <f t="shared" si="422"/>
        <v>0</v>
      </c>
      <c r="U2089">
        <f t="shared" si="423"/>
        <v>0</v>
      </c>
      <c r="V2089">
        <f t="shared" si="424"/>
        <v>0</v>
      </c>
      <c r="W2089">
        <f t="shared" si="425"/>
        <v>0</v>
      </c>
      <c r="X2089">
        <f t="shared" si="426"/>
        <v>0</v>
      </c>
      <c r="Y2089">
        <f t="shared" si="427"/>
        <v>0</v>
      </c>
      <c r="Z2089">
        <f t="shared" si="428"/>
        <v>0</v>
      </c>
      <c r="AA2089">
        <f t="shared" si="429"/>
        <v>0</v>
      </c>
    </row>
    <row r="2090" spans="2:27">
      <c r="B2090" s="3">
        <v>44819</v>
      </c>
      <c r="C2090" t="str">
        <f>IF(AND(B2090&gt;='Calculation Sheet Crop 1'!$K$6,B2090&lt;='Calculation Sheet Crop 1'!$L$6),"Initial Stage",IF(AND(B2090+1&gt;'Calculation Sheet Crop 1'!$K$7,B2090&lt;='Calculation Sheet Crop 1'!$L$7),"Crop Development Phase",IF(AND(B2090+1&gt;'Calculation Sheet Crop 1'!$K$8,B2090&lt;'Calculation Sheet Crop 1'!$L$8+1),"Mid Season",IF(AND(B2090+1&gt;'Calculation Sheet Crop 1'!$K$9,B2090-1&lt;'Calculation Sheet Crop 1'!$L$9),"Late Season Stage",""))))</f>
        <v/>
      </c>
      <c r="D2090">
        <f>IF(MONTH(B2090)=1,'General Calculation'!$E$22,IF(MONTH(B2090)=2,'General Calculation'!$F$22,IF(MONTH(B2090)=3,'General Calculation'!$G$22,IF(MONTH(B2090)=4,'General Calculation'!$H$22,IF(MONTH(B2090)=5,'General Calculation'!$I$22,IF(MONTH(B2090)=6,'General Calculation'!$J$22,IF(MONTH(B2090)=7,'General Calculation'!$K$22,IF(MONTH(B2090)=8,'General Calculation'!$L$22,IF(MONTH(B2090)=9,'General Calculation'!$M$22,IF(MONTH(B2090)=10,'General Calculation'!$N$22,IF(MONTH(B2090)=11,'General Calculation'!$O$22,IF(MONTH(B2090)=12,'General Calculation'!$P$22,""))))))))))))</f>
        <v>5.3311999999999999</v>
      </c>
      <c r="E2090" t="str">
        <f>IF(C2090="Initial Stage",'Calculation Sheet Crop 1'!$M$6,IF(C2090="Crop Development Phase",'Calculation Sheet Crop 1'!$M$7,IF(C2090="Mid Season",'Calculation Sheet Crop 1'!$M$8,IF(C2090="Late Season Stage",'Calculation Sheet Crop 1'!$M$9,""))))</f>
        <v/>
      </c>
      <c r="F2090">
        <f t="shared" si="417"/>
        <v>0</v>
      </c>
      <c r="P2090">
        <f t="shared" si="418"/>
        <v>0</v>
      </c>
      <c r="Q2090">
        <f t="shared" si="419"/>
        <v>0</v>
      </c>
      <c r="R2090">
        <f t="shared" si="420"/>
        <v>0</v>
      </c>
      <c r="S2090">
        <f t="shared" si="421"/>
        <v>0</v>
      </c>
      <c r="T2090">
        <f t="shared" si="422"/>
        <v>0</v>
      </c>
      <c r="U2090">
        <f t="shared" si="423"/>
        <v>0</v>
      </c>
      <c r="V2090">
        <f t="shared" si="424"/>
        <v>0</v>
      </c>
      <c r="W2090">
        <f t="shared" si="425"/>
        <v>0</v>
      </c>
      <c r="X2090">
        <f t="shared" si="426"/>
        <v>0</v>
      </c>
      <c r="Y2090">
        <f t="shared" si="427"/>
        <v>0</v>
      </c>
      <c r="Z2090">
        <f t="shared" si="428"/>
        <v>0</v>
      </c>
      <c r="AA2090">
        <f t="shared" si="429"/>
        <v>0</v>
      </c>
    </row>
    <row r="2091" spans="2:27">
      <c r="B2091" s="3">
        <v>44820</v>
      </c>
      <c r="C2091" t="str">
        <f>IF(AND(B2091&gt;='Calculation Sheet Crop 1'!$K$6,B2091&lt;='Calculation Sheet Crop 1'!$L$6),"Initial Stage",IF(AND(B2091+1&gt;'Calculation Sheet Crop 1'!$K$7,B2091&lt;='Calculation Sheet Crop 1'!$L$7),"Crop Development Phase",IF(AND(B2091+1&gt;'Calculation Sheet Crop 1'!$K$8,B2091&lt;'Calculation Sheet Crop 1'!$L$8+1),"Mid Season",IF(AND(B2091+1&gt;'Calculation Sheet Crop 1'!$K$9,B2091-1&lt;'Calculation Sheet Crop 1'!$L$9),"Late Season Stage",""))))</f>
        <v/>
      </c>
      <c r="D2091">
        <f>IF(MONTH(B2091)=1,'General Calculation'!$E$22,IF(MONTH(B2091)=2,'General Calculation'!$F$22,IF(MONTH(B2091)=3,'General Calculation'!$G$22,IF(MONTH(B2091)=4,'General Calculation'!$H$22,IF(MONTH(B2091)=5,'General Calculation'!$I$22,IF(MONTH(B2091)=6,'General Calculation'!$J$22,IF(MONTH(B2091)=7,'General Calculation'!$K$22,IF(MONTH(B2091)=8,'General Calculation'!$L$22,IF(MONTH(B2091)=9,'General Calculation'!$M$22,IF(MONTH(B2091)=10,'General Calculation'!$N$22,IF(MONTH(B2091)=11,'General Calculation'!$O$22,IF(MONTH(B2091)=12,'General Calculation'!$P$22,""))))))))))))</f>
        <v>5.3311999999999999</v>
      </c>
      <c r="E2091" t="str">
        <f>IF(C2091="Initial Stage",'Calculation Sheet Crop 1'!$M$6,IF(C2091="Crop Development Phase",'Calculation Sheet Crop 1'!$M$7,IF(C2091="Mid Season",'Calculation Sheet Crop 1'!$M$8,IF(C2091="Late Season Stage",'Calculation Sheet Crop 1'!$M$9,""))))</f>
        <v/>
      </c>
      <c r="F2091">
        <f t="shared" si="417"/>
        <v>0</v>
      </c>
      <c r="P2091">
        <f t="shared" si="418"/>
        <v>0</v>
      </c>
      <c r="Q2091">
        <f t="shared" si="419"/>
        <v>0</v>
      </c>
      <c r="R2091">
        <f t="shared" si="420"/>
        <v>0</v>
      </c>
      <c r="S2091">
        <f t="shared" si="421"/>
        <v>0</v>
      </c>
      <c r="T2091">
        <f t="shared" si="422"/>
        <v>0</v>
      </c>
      <c r="U2091">
        <f t="shared" si="423"/>
        <v>0</v>
      </c>
      <c r="V2091">
        <f t="shared" si="424"/>
        <v>0</v>
      </c>
      <c r="W2091">
        <f t="shared" si="425"/>
        <v>0</v>
      </c>
      <c r="X2091">
        <f t="shared" si="426"/>
        <v>0</v>
      </c>
      <c r="Y2091">
        <f t="shared" si="427"/>
        <v>0</v>
      </c>
      <c r="Z2091">
        <f t="shared" si="428"/>
        <v>0</v>
      </c>
      <c r="AA2091">
        <f t="shared" si="429"/>
        <v>0</v>
      </c>
    </row>
    <row r="2092" spans="2:27">
      <c r="B2092" s="3">
        <v>44821</v>
      </c>
      <c r="C2092" t="str">
        <f>IF(AND(B2092&gt;='Calculation Sheet Crop 1'!$K$6,B2092&lt;='Calculation Sheet Crop 1'!$L$6),"Initial Stage",IF(AND(B2092+1&gt;'Calculation Sheet Crop 1'!$K$7,B2092&lt;='Calculation Sheet Crop 1'!$L$7),"Crop Development Phase",IF(AND(B2092+1&gt;'Calculation Sheet Crop 1'!$K$8,B2092&lt;'Calculation Sheet Crop 1'!$L$8+1),"Mid Season",IF(AND(B2092+1&gt;'Calculation Sheet Crop 1'!$K$9,B2092-1&lt;'Calculation Sheet Crop 1'!$L$9),"Late Season Stage",""))))</f>
        <v/>
      </c>
      <c r="D2092">
        <f>IF(MONTH(B2092)=1,'General Calculation'!$E$22,IF(MONTH(B2092)=2,'General Calculation'!$F$22,IF(MONTH(B2092)=3,'General Calculation'!$G$22,IF(MONTH(B2092)=4,'General Calculation'!$H$22,IF(MONTH(B2092)=5,'General Calculation'!$I$22,IF(MONTH(B2092)=6,'General Calculation'!$J$22,IF(MONTH(B2092)=7,'General Calculation'!$K$22,IF(MONTH(B2092)=8,'General Calculation'!$L$22,IF(MONTH(B2092)=9,'General Calculation'!$M$22,IF(MONTH(B2092)=10,'General Calculation'!$N$22,IF(MONTH(B2092)=11,'General Calculation'!$O$22,IF(MONTH(B2092)=12,'General Calculation'!$P$22,""))))))))))))</f>
        <v>5.3311999999999999</v>
      </c>
      <c r="E2092" t="str">
        <f>IF(C2092="Initial Stage",'Calculation Sheet Crop 1'!$M$6,IF(C2092="Crop Development Phase",'Calculation Sheet Crop 1'!$M$7,IF(C2092="Mid Season",'Calculation Sheet Crop 1'!$M$8,IF(C2092="Late Season Stage",'Calculation Sheet Crop 1'!$M$9,""))))</f>
        <v/>
      </c>
      <c r="F2092">
        <f t="shared" si="417"/>
        <v>0</v>
      </c>
      <c r="P2092">
        <f t="shared" si="418"/>
        <v>0</v>
      </c>
      <c r="Q2092">
        <f t="shared" si="419"/>
        <v>0</v>
      </c>
      <c r="R2092">
        <f t="shared" si="420"/>
        <v>0</v>
      </c>
      <c r="S2092">
        <f t="shared" si="421"/>
        <v>0</v>
      </c>
      <c r="T2092">
        <f t="shared" si="422"/>
        <v>0</v>
      </c>
      <c r="U2092">
        <f t="shared" si="423"/>
        <v>0</v>
      </c>
      <c r="V2092">
        <f t="shared" si="424"/>
        <v>0</v>
      </c>
      <c r="W2092">
        <f t="shared" si="425"/>
        <v>0</v>
      </c>
      <c r="X2092">
        <f t="shared" si="426"/>
        <v>0</v>
      </c>
      <c r="Y2092">
        <f t="shared" si="427"/>
        <v>0</v>
      </c>
      <c r="Z2092">
        <f t="shared" si="428"/>
        <v>0</v>
      </c>
      <c r="AA2092">
        <f t="shared" si="429"/>
        <v>0</v>
      </c>
    </row>
    <row r="2093" spans="2:27">
      <c r="B2093" s="3">
        <v>44822</v>
      </c>
      <c r="C2093" t="str">
        <f>IF(AND(B2093&gt;='Calculation Sheet Crop 1'!$K$6,B2093&lt;='Calculation Sheet Crop 1'!$L$6),"Initial Stage",IF(AND(B2093+1&gt;'Calculation Sheet Crop 1'!$K$7,B2093&lt;='Calculation Sheet Crop 1'!$L$7),"Crop Development Phase",IF(AND(B2093+1&gt;'Calculation Sheet Crop 1'!$K$8,B2093&lt;'Calculation Sheet Crop 1'!$L$8+1),"Mid Season",IF(AND(B2093+1&gt;'Calculation Sheet Crop 1'!$K$9,B2093-1&lt;'Calculation Sheet Crop 1'!$L$9),"Late Season Stage",""))))</f>
        <v/>
      </c>
      <c r="D2093">
        <f>IF(MONTH(B2093)=1,'General Calculation'!$E$22,IF(MONTH(B2093)=2,'General Calculation'!$F$22,IF(MONTH(B2093)=3,'General Calculation'!$G$22,IF(MONTH(B2093)=4,'General Calculation'!$H$22,IF(MONTH(B2093)=5,'General Calculation'!$I$22,IF(MONTH(B2093)=6,'General Calculation'!$J$22,IF(MONTH(B2093)=7,'General Calculation'!$K$22,IF(MONTH(B2093)=8,'General Calculation'!$L$22,IF(MONTH(B2093)=9,'General Calculation'!$M$22,IF(MONTH(B2093)=10,'General Calculation'!$N$22,IF(MONTH(B2093)=11,'General Calculation'!$O$22,IF(MONTH(B2093)=12,'General Calculation'!$P$22,""))))))))))))</f>
        <v>5.3311999999999999</v>
      </c>
      <c r="E2093" t="str">
        <f>IF(C2093="Initial Stage",'Calculation Sheet Crop 1'!$M$6,IF(C2093="Crop Development Phase",'Calculation Sheet Crop 1'!$M$7,IF(C2093="Mid Season",'Calculation Sheet Crop 1'!$M$8,IF(C2093="Late Season Stage",'Calculation Sheet Crop 1'!$M$9,""))))</f>
        <v/>
      </c>
      <c r="F2093">
        <f t="shared" si="417"/>
        <v>0</v>
      </c>
      <c r="P2093">
        <f t="shared" si="418"/>
        <v>0</v>
      </c>
      <c r="Q2093">
        <f t="shared" si="419"/>
        <v>0</v>
      </c>
      <c r="R2093">
        <f t="shared" si="420"/>
        <v>0</v>
      </c>
      <c r="S2093">
        <f t="shared" si="421"/>
        <v>0</v>
      </c>
      <c r="T2093">
        <f t="shared" si="422"/>
        <v>0</v>
      </c>
      <c r="U2093">
        <f t="shared" si="423"/>
        <v>0</v>
      </c>
      <c r="V2093">
        <f t="shared" si="424"/>
        <v>0</v>
      </c>
      <c r="W2093">
        <f t="shared" si="425"/>
        <v>0</v>
      </c>
      <c r="X2093">
        <f t="shared" si="426"/>
        <v>0</v>
      </c>
      <c r="Y2093">
        <f t="shared" si="427"/>
        <v>0</v>
      </c>
      <c r="Z2093">
        <f t="shared" si="428"/>
        <v>0</v>
      </c>
      <c r="AA2093">
        <f t="shared" si="429"/>
        <v>0</v>
      </c>
    </row>
    <row r="2094" spans="2:27">
      <c r="B2094" s="3">
        <v>44823</v>
      </c>
      <c r="C2094" t="str">
        <f>IF(AND(B2094&gt;='Calculation Sheet Crop 1'!$K$6,B2094&lt;='Calculation Sheet Crop 1'!$L$6),"Initial Stage",IF(AND(B2094+1&gt;'Calculation Sheet Crop 1'!$K$7,B2094&lt;='Calculation Sheet Crop 1'!$L$7),"Crop Development Phase",IF(AND(B2094+1&gt;'Calculation Sheet Crop 1'!$K$8,B2094&lt;'Calculation Sheet Crop 1'!$L$8+1),"Mid Season",IF(AND(B2094+1&gt;'Calculation Sheet Crop 1'!$K$9,B2094-1&lt;'Calculation Sheet Crop 1'!$L$9),"Late Season Stage",""))))</f>
        <v/>
      </c>
      <c r="D2094">
        <f>IF(MONTH(B2094)=1,'General Calculation'!$E$22,IF(MONTH(B2094)=2,'General Calculation'!$F$22,IF(MONTH(B2094)=3,'General Calculation'!$G$22,IF(MONTH(B2094)=4,'General Calculation'!$H$22,IF(MONTH(B2094)=5,'General Calculation'!$I$22,IF(MONTH(B2094)=6,'General Calculation'!$J$22,IF(MONTH(B2094)=7,'General Calculation'!$K$22,IF(MONTH(B2094)=8,'General Calculation'!$L$22,IF(MONTH(B2094)=9,'General Calculation'!$M$22,IF(MONTH(B2094)=10,'General Calculation'!$N$22,IF(MONTH(B2094)=11,'General Calculation'!$O$22,IF(MONTH(B2094)=12,'General Calculation'!$P$22,""))))))))))))</f>
        <v>5.3311999999999999</v>
      </c>
      <c r="E2094" t="str">
        <f>IF(C2094="Initial Stage",'Calculation Sheet Crop 1'!$M$6,IF(C2094="Crop Development Phase",'Calculation Sheet Crop 1'!$M$7,IF(C2094="Mid Season",'Calculation Sheet Crop 1'!$M$8,IF(C2094="Late Season Stage",'Calculation Sheet Crop 1'!$M$9,""))))</f>
        <v/>
      </c>
      <c r="F2094">
        <f t="shared" si="417"/>
        <v>0</v>
      </c>
      <c r="P2094">
        <f t="shared" si="418"/>
        <v>0</v>
      </c>
      <c r="Q2094">
        <f t="shared" si="419"/>
        <v>0</v>
      </c>
      <c r="R2094">
        <f t="shared" si="420"/>
        <v>0</v>
      </c>
      <c r="S2094">
        <f t="shared" si="421"/>
        <v>0</v>
      </c>
      <c r="T2094">
        <f t="shared" si="422"/>
        <v>0</v>
      </c>
      <c r="U2094">
        <f t="shared" si="423"/>
        <v>0</v>
      </c>
      <c r="V2094">
        <f t="shared" si="424"/>
        <v>0</v>
      </c>
      <c r="W2094">
        <f t="shared" si="425"/>
        <v>0</v>
      </c>
      <c r="X2094">
        <f t="shared" si="426"/>
        <v>0</v>
      </c>
      <c r="Y2094">
        <f t="shared" si="427"/>
        <v>0</v>
      </c>
      <c r="Z2094">
        <f t="shared" si="428"/>
        <v>0</v>
      </c>
      <c r="AA2094">
        <f t="shared" si="429"/>
        <v>0</v>
      </c>
    </row>
    <row r="2095" spans="2:27">
      <c r="B2095" s="3">
        <v>44824</v>
      </c>
      <c r="C2095" t="str">
        <f>IF(AND(B2095&gt;='Calculation Sheet Crop 1'!$K$6,B2095&lt;='Calculation Sheet Crop 1'!$L$6),"Initial Stage",IF(AND(B2095+1&gt;'Calculation Sheet Crop 1'!$K$7,B2095&lt;='Calculation Sheet Crop 1'!$L$7),"Crop Development Phase",IF(AND(B2095+1&gt;'Calculation Sheet Crop 1'!$K$8,B2095&lt;'Calculation Sheet Crop 1'!$L$8+1),"Mid Season",IF(AND(B2095+1&gt;'Calculation Sheet Crop 1'!$K$9,B2095-1&lt;'Calculation Sheet Crop 1'!$L$9),"Late Season Stage",""))))</f>
        <v/>
      </c>
      <c r="D2095">
        <f>IF(MONTH(B2095)=1,'General Calculation'!$E$22,IF(MONTH(B2095)=2,'General Calculation'!$F$22,IF(MONTH(B2095)=3,'General Calculation'!$G$22,IF(MONTH(B2095)=4,'General Calculation'!$H$22,IF(MONTH(B2095)=5,'General Calculation'!$I$22,IF(MONTH(B2095)=6,'General Calculation'!$J$22,IF(MONTH(B2095)=7,'General Calculation'!$K$22,IF(MONTH(B2095)=8,'General Calculation'!$L$22,IF(MONTH(B2095)=9,'General Calculation'!$M$22,IF(MONTH(B2095)=10,'General Calculation'!$N$22,IF(MONTH(B2095)=11,'General Calculation'!$O$22,IF(MONTH(B2095)=12,'General Calculation'!$P$22,""))))))))))))</f>
        <v>5.3311999999999999</v>
      </c>
      <c r="E2095" t="str">
        <f>IF(C2095="Initial Stage",'Calculation Sheet Crop 1'!$M$6,IF(C2095="Crop Development Phase",'Calculation Sheet Crop 1'!$M$7,IF(C2095="Mid Season",'Calculation Sheet Crop 1'!$M$8,IF(C2095="Late Season Stage",'Calculation Sheet Crop 1'!$M$9,""))))</f>
        <v/>
      </c>
      <c r="F2095">
        <f t="shared" si="417"/>
        <v>0</v>
      </c>
      <c r="P2095">
        <f t="shared" si="418"/>
        <v>0</v>
      </c>
      <c r="Q2095">
        <f t="shared" si="419"/>
        <v>0</v>
      </c>
      <c r="R2095">
        <f t="shared" si="420"/>
        <v>0</v>
      </c>
      <c r="S2095">
        <f t="shared" si="421"/>
        <v>0</v>
      </c>
      <c r="T2095">
        <f t="shared" si="422"/>
        <v>0</v>
      </c>
      <c r="U2095">
        <f t="shared" si="423"/>
        <v>0</v>
      </c>
      <c r="V2095">
        <f t="shared" si="424"/>
        <v>0</v>
      </c>
      <c r="W2095">
        <f t="shared" si="425"/>
        <v>0</v>
      </c>
      <c r="X2095">
        <f t="shared" si="426"/>
        <v>0</v>
      </c>
      <c r="Y2095">
        <f t="shared" si="427"/>
        <v>0</v>
      </c>
      <c r="Z2095">
        <f t="shared" si="428"/>
        <v>0</v>
      </c>
      <c r="AA2095">
        <f t="shared" si="429"/>
        <v>0</v>
      </c>
    </row>
    <row r="2096" spans="2:27">
      <c r="B2096" s="3">
        <v>44825</v>
      </c>
      <c r="C2096" t="str">
        <f>IF(AND(B2096&gt;='Calculation Sheet Crop 1'!$K$6,B2096&lt;='Calculation Sheet Crop 1'!$L$6),"Initial Stage",IF(AND(B2096+1&gt;'Calculation Sheet Crop 1'!$K$7,B2096&lt;='Calculation Sheet Crop 1'!$L$7),"Crop Development Phase",IF(AND(B2096+1&gt;'Calculation Sheet Crop 1'!$K$8,B2096&lt;'Calculation Sheet Crop 1'!$L$8+1),"Mid Season",IF(AND(B2096+1&gt;'Calculation Sheet Crop 1'!$K$9,B2096-1&lt;'Calculation Sheet Crop 1'!$L$9),"Late Season Stage",""))))</f>
        <v/>
      </c>
      <c r="D2096">
        <f>IF(MONTH(B2096)=1,'General Calculation'!$E$22,IF(MONTH(B2096)=2,'General Calculation'!$F$22,IF(MONTH(B2096)=3,'General Calculation'!$G$22,IF(MONTH(B2096)=4,'General Calculation'!$H$22,IF(MONTH(B2096)=5,'General Calculation'!$I$22,IF(MONTH(B2096)=6,'General Calculation'!$J$22,IF(MONTH(B2096)=7,'General Calculation'!$K$22,IF(MONTH(B2096)=8,'General Calculation'!$L$22,IF(MONTH(B2096)=9,'General Calculation'!$M$22,IF(MONTH(B2096)=10,'General Calculation'!$N$22,IF(MONTH(B2096)=11,'General Calculation'!$O$22,IF(MONTH(B2096)=12,'General Calculation'!$P$22,""))))))))))))</f>
        <v>5.3311999999999999</v>
      </c>
      <c r="E2096" t="str">
        <f>IF(C2096="Initial Stage",'Calculation Sheet Crop 1'!$M$6,IF(C2096="Crop Development Phase",'Calculation Sheet Crop 1'!$M$7,IF(C2096="Mid Season",'Calculation Sheet Crop 1'!$M$8,IF(C2096="Late Season Stage",'Calculation Sheet Crop 1'!$M$9,""))))</f>
        <v/>
      </c>
      <c r="F2096">
        <f t="shared" si="417"/>
        <v>0</v>
      </c>
      <c r="P2096">
        <f t="shared" si="418"/>
        <v>0</v>
      </c>
      <c r="Q2096">
        <f t="shared" si="419"/>
        <v>0</v>
      </c>
      <c r="R2096">
        <f t="shared" si="420"/>
        <v>0</v>
      </c>
      <c r="S2096">
        <f t="shared" si="421"/>
        <v>0</v>
      </c>
      <c r="T2096">
        <f t="shared" si="422"/>
        <v>0</v>
      </c>
      <c r="U2096">
        <f t="shared" si="423"/>
        <v>0</v>
      </c>
      <c r="V2096">
        <f t="shared" si="424"/>
        <v>0</v>
      </c>
      <c r="W2096">
        <f t="shared" si="425"/>
        <v>0</v>
      </c>
      <c r="X2096">
        <f t="shared" si="426"/>
        <v>0</v>
      </c>
      <c r="Y2096">
        <f t="shared" si="427"/>
        <v>0</v>
      </c>
      <c r="Z2096">
        <f t="shared" si="428"/>
        <v>0</v>
      </c>
      <c r="AA2096">
        <f t="shared" si="429"/>
        <v>0</v>
      </c>
    </row>
    <row r="2097" spans="2:27">
      <c r="B2097" s="3">
        <v>44826</v>
      </c>
      <c r="C2097" t="str">
        <f>IF(AND(B2097&gt;='Calculation Sheet Crop 1'!$K$6,B2097&lt;='Calculation Sheet Crop 1'!$L$6),"Initial Stage",IF(AND(B2097+1&gt;'Calculation Sheet Crop 1'!$K$7,B2097&lt;='Calculation Sheet Crop 1'!$L$7),"Crop Development Phase",IF(AND(B2097+1&gt;'Calculation Sheet Crop 1'!$K$8,B2097&lt;'Calculation Sheet Crop 1'!$L$8+1),"Mid Season",IF(AND(B2097+1&gt;'Calculation Sheet Crop 1'!$K$9,B2097-1&lt;'Calculation Sheet Crop 1'!$L$9),"Late Season Stage",""))))</f>
        <v/>
      </c>
      <c r="D2097">
        <f>IF(MONTH(B2097)=1,'General Calculation'!$E$22,IF(MONTH(B2097)=2,'General Calculation'!$F$22,IF(MONTH(B2097)=3,'General Calculation'!$G$22,IF(MONTH(B2097)=4,'General Calculation'!$H$22,IF(MONTH(B2097)=5,'General Calculation'!$I$22,IF(MONTH(B2097)=6,'General Calculation'!$J$22,IF(MONTH(B2097)=7,'General Calculation'!$K$22,IF(MONTH(B2097)=8,'General Calculation'!$L$22,IF(MONTH(B2097)=9,'General Calculation'!$M$22,IF(MONTH(B2097)=10,'General Calculation'!$N$22,IF(MONTH(B2097)=11,'General Calculation'!$O$22,IF(MONTH(B2097)=12,'General Calculation'!$P$22,""))))))))))))</f>
        <v>5.3311999999999999</v>
      </c>
      <c r="E2097" t="str">
        <f>IF(C2097="Initial Stage",'Calculation Sheet Crop 1'!$M$6,IF(C2097="Crop Development Phase",'Calculation Sheet Crop 1'!$M$7,IF(C2097="Mid Season",'Calculation Sheet Crop 1'!$M$8,IF(C2097="Late Season Stage",'Calculation Sheet Crop 1'!$M$9,""))))</f>
        <v/>
      </c>
      <c r="F2097">
        <f t="shared" si="417"/>
        <v>0</v>
      </c>
      <c r="P2097">
        <f t="shared" si="418"/>
        <v>0</v>
      </c>
      <c r="Q2097">
        <f t="shared" si="419"/>
        <v>0</v>
      </c>
      <c r="R2097">
        <f t="shared" si="420"/>
        <v>0</v>
      </c>
      <c r="S2097">
        <f t="shared" si="421"/>
        <v>0</v>
      </c>
      <c r="T2097">
        <f t="shared" si="422"/>
        <v>0</v>
      </c>
      <c r="U2097">
        <f t="shared" si="423"/>
        <v>0</v>
      </c>
      <c r="V2097">
        <f t="shared" si="424"/>
        <v>0</v>
      </c>
      <c r="W2097">
        <f t="shared" si="425"/>
        <v>0</v>
      </c>
      <c r="X2097">
        <f t="shared" si="426"/>
        <v>0</v>
      </c>
      <c r="Y2097">
        <f t="shared" si="427"/>
        <v>0</v>
      </c>
      <c r="Z2097">
        <f t="shared" si="428"/>
        <v>0</v>
      </c>
      <c r="AA2097">
        <f t="shared" si="429"/>
        <v>0</v>
      </c>
    </row>
    <row r="2098" spans="2:27">
      <c r="B2098" s="3">
        <v>44827</v>
      </c>
      <c r="C2098" t="str">
        <f>IF(AND(B2098&gt;='Calculation Sheet Crop 1'!$K$6,B2098&lt;='Calculation Sheet Crop 1'!$L$6),"Initial Stage",IF(AND(B2098+1&gt;'Calculation Sheet Crop 1'!$K$7,B2098&lt;='Calculation Sheet Crop 1'!$L$7),"Crop Development Phase",IF(AND(B2098+1&gt;'Calculation Sheet Crop 1'!$K$8,B2098&lt;'Calculation Sheet Crop 1'!$L$8+1),"Mid Season",IF(AND(B2098+1&gt;'Calculation Sheet Crop 1'!$K$9,B2098-1&lt;'Calculation Sheet Crop 1'!$L$9),"Late Season Stage",""))))</f>
        <v/>
      </c>
      <c r="D2098">
        <f>IF(MONTH(B2098)=1,'General Calculation'!$E$22,IF(MONTH(B2098)=2,'General Calculation'!$F$22,IF(MONTH(B2098)=3,'General Calculation'!$G$22,IF(MONTH(B2098)=4,'General Calculation'!$H$22,IF(MONTH(B2098)=5,'General Calculation'!$I$22,IF(MONTH(B2098)=6,'General Calculation'!$J$22,IF(MONTH(B2098)=7,'General Calculation'!$K$22,IF(MONTH(B2098)=8,'General Calculation'!$L$22,IF(MONTH(B2098)=9,'General Calculation'!$M$22,IF(MONTH(B2098)=10,'General Calculation'!$N$22,IF(MONTH(B2098)=11,'General Calculation'!$O$22,IF(MONTH(B2098)=12,'General Calculation'!$P$22,""))))))))))))</f>
        <v>5.3311999999999999</v>
      </c>
      <c r="E2098" t="str">
        <f>IF(C2098="Initial Stage",'Calculation Sheet Crop 1'!$M$6,IF(C2098="Crop Development Phase",'Calculation Sheet Crop 1'!$M$7,IF(C2098="Mid Season",'Calculation Sheet Crop 1'!$M$8,IF(C2098="Late Season Stage",'Calculation Sheet Crop 1'!$M$9,""))))</f>
        <v/>
      </c>
      <c r="F2098">
        <f t="shared" si="417"/>
        <v>0</v>
      </c>
      <c r="P2098">
        <f t="shared" si="418"/>
        <v>0</v>
      </c>
      <c r="Q2098">
        <f t="shared" si="419"/>
        <v>0</v>
      </c>
      <c r="R2098">
        <f t="shared" si="420"/>
        <v>0</v>
      </c>
      <c r="S2098">
        <f t="shared" si="421"/>
        <v>0</v>
      </c>
      <c r="T2098">
        <f t="shared" si="422"/>
        <v>0</v>
      </c>
      <c r="U2098">
        <f t="shared" si="423"/>
        <v>0</v>
      </c>
      <c r="V2098">
        <f t="shared" si="424"/>
        <v>0</v>
      </c>
      <c r="W2098">
        <f t="shared" si="425"/>
        <v>0</v>
      </c>
      <c r="X2098">
        <f t="shared" si="426"/>
        <v>0</v>
      </c>
      <c r="Y2098">
        <f t="shared" si="427"/>
        <v>0</v>
      </c>
      <c r="Z2098">
        <f t="shared" si="428"/>
        <v>0</v>
      </c>
      <c r="AA2098">
        <f t="shared" si="429"/>
        <v>0</v>
      </c>
    </row>
    <row r="2099" spans="2:27">
      <c r="B2099" s="3">
        <v>44828</v>
      </c>
      <c r="C2099" t="str">
        <f>IF(AND(B2099&gt;='Calculation Sheet Crop 1'!$K$6,B2099&lt;='Calculation Sheet Crop 1'!$L$6),"Initial Stage",IF(AND(B2099+1&gt;'Calculation Sheet Crop 1'!$K$7,B2099&lt;='Calculation Sheet Crop 1'!$L$7),"Crop Development Phase",IF(AND(B2099+1&gt;'Calculation Sheet Crop 1'!$K$8,B2099&lt;'Calculation Sheet Crop 1'!$L$8+1),"Mid Season",IF(AND(B2099+1&gt;'Calculation Sheet Crop 1'!$K$9,B2099-1&lt;'Calculation Sheet Crop 1'!$L$9),"Late Season Stage",""))))</f>
        <v/>
      </c>
      <c r="D2099">
        <f>IF(MONTH(B2099)=1,'General Calculation'!$E$22,IF(MONTH(B2099)=2,'General Calculation'!$F$22,IF(MONTH(B2099)=3,'General Calculation'!$G$22,IF(MONTH(B2099)=4,'General Calculation'!$H$22,IF(MONTH(B2099)=5,'General Calculation'!$I$22,IF(MONTH(B2099)=6,'General Calculation'!$J$22,IF(MONTH(B2099)=7,'General Calculation'!$K$22,IF(MONTH(B2099)=8,'General Calculation'!$L$22,IF(MONTH(B2099)=9,'General Calculation'!$M$22,IF(MONTH(B2099)=10,'General Calculation'!$N$22,IF(MONTH(B2099)=11,'General Calculation'!$O$22,IF(MONTH(B2099)=12,'General Calculation'!$P$22,""))))))))))))</f>
        <v>5.3311999999999999</v>
      </c>
      <c r="E2099" t="str">
        <f>IF(C2099="Initial Stage",'Calculation Sheet Crop 1'!$M$6,IF(C2099="Crop Development Phase",'Calculation Sheet Crop 1'!$M$7,IF(C2099="Mid Season",'Calculation Sheet Crop 1'!$M$8,IF(C2099="Late Season Stage",'Calculation Sheet Crop 1'!$M$9,""))))</f>
        <v/>
      </c>
      <c r="F2099">
        <f t="shared" si="417"/>
        <v>0</v>
      </c>
      <c r="P2099">
        <f t="shared" si="418"/>
        <v>0</v>
      </c>
      <c r="Q2099">
        <f t="shared" si="419"/>
        <v>0</v>
      </c>
      <c r="R2099">
        <f t="shared" si="420"/>
        <v>0</v>
      </c>
      <c r="S2099">
        <f t="shared" si="421"/>
        <v>0</v>
      </c>
      <c r="T2099">
        <f t="shared" si="422"/>
        <v>0</v>
      </c>
      <c r="U2099">
        <f t="shared" si="423"/>
        <v>0</v>
      </c>
      <c r="V2099">
        <f t="shared" si="424"/>
        <v>0</v>
      </c>
      <c r="W2099">
        <f t="shared" si="425"/>
        <v>0</v>
      </c>
      <c r="X2099">
        <f t="shared" si="426"/>
        <v>0</v>
      </c>
      <c r="Y2099">
        <f t="shared" si="427"/>
        <v>0</v>
      </c>
      <c r="Z2099">
        <f t="shared" si="428"/>
        <v>0</v>
      </c>
      <c r="AA2099">
        <f t="shared" si="429"/>
        <v>0</v>
      </c>
    </row>
    <row r="2100" spans="2:27">
      <c r="B2100" s="3">
        <v>44829</v>
      </c>
      <c r="C2100" t="str">
        <f>IF(AND(B2100&gt;='Calculation Sheet Crop 1'!$K$6,B2100&lt;='Calculation Sheet Crop 1'!$L$6),"Initial Stage",IF(AND(B2100+1&gt;'Calculation Sheet Crop 1'!$K$7,B2100&lt;='Calculation Sheet Crop 1'!$L$7),"Crop Development Phase",IF(AND(B2100+1&gt;'Calculation Sheet Crop 1'!$K$8,B2100&lt;'Calculation Sheet Crop 1'!$L$8+1),"Mid Season",IF(AND(B2100+1&gt;'Calculation Sheet Crop 1'!$K$9,B2100-1&lt;'Calculation Sheet Crop 1'!$L$9),"Late Season Stage",""))))</f>
        <v/>
      </c>
      <c r="D2100">
        <f>IF(MONTH(B2100)=1,'General Calculation'!$E$22,IF(MONTH(B2100)=2,'General Calculation'!$F$22,IF(MONTH(B2100)=3,'General Calculation'!$G$22,IF(MONTH(B2100)=4,'General Calculation'!$H$22,IF(MONTH(B2100)=5,'General Calculation'!$I$22,IF(MONTH(B2100)=6,'General Calculation'!$J$22,IF(MONTH(B2100)=7,'General Calculation'!$K$22,IF(MONTH(B2100)=8,'General Calculation'!$L$22,IF(MONTH(B2100)=9,'General Calculation'!$M$22,IF(MONTH(B2100)=10,'General Calculation'!$N$22,IF(MONTH(B2100)=11,'General Calculation'!$O$22,IF(MONTH(B2100)=12,'General Calculation'!$P$22,""))))))))))))</f>
        <v>5.3311999999999999</v>
      </c>
      <c r="E2100" t="str">
        <f>IF(C2100="Initial Stage",'Calculation Sheet Crop 1'!$M$6,IF(C2100="Crop Development Phase",'Calculation Sheet Crop 1'!$M$7,IF(C2100="Mid Season",'Calculation Sheet Crop 1'!$M$8,IF(C2100="Late Season Stage",'Calculation Sheet Crop 1'!$M$9,""))))</f>
        <v/>
      </c>
      <c r="F2100">
        <f t="shared" si="417"/>
        <v>0</v>
      </c>
      <c r="P2100">
        <f t="shared" si="418"/>
        <v>0</v>
      </c>
      <c r="Q2100">
        <f t="shared" si="419"/>
        <v>0</v>
      </c>
      <c r="R2100">
        <f t="shared" si="420"/>
        <v>0</v>
      </c>
      <c r="S2100">
        <f t="shared" si="421"/>
        <v>0</v>
      </c>
      <c r="T2100">
        <f t="shared" si="422"/>
        <v>0</v>
      </c>
      <c r="U2100">
        <f t="shared" si="423"/>
        <v>0</v>
      </c>
      <c r="V2100">
        <f t="shared" si="424"/>
        <v>0</v>
      </c>
      <c r="W2100">
        <f t="shared" si="425"/>
        <v>0</v>
      </c>
      <c r="X2100">
        <f t="shared" si="426"/>
        <v>0</v>
      </c>
      <c r="Y2100">
        <f t="shared" si="427"/>
        <v>0</v>
      </c>
      <c r="Z2100">
        <f t="shared" si="428"/>
        <v>0</v>
      </c>
      <c r="AA2100">
        <f t="shared" si="429"/>
        <v>0</v>
      </c>
    </row>
    <row r="2101" spans="2:27">
      <c r="B2101" s="3">
        <v>44830</v>
      </c>
      <c r="C2101" t="str">
        <f>IF(AND(B2101&gt;='Calculation Sheet Crop 1'!$K$6,B2101&lt;='Calculation Sheet Crop 1'!$L$6),"Initial Stage",IF(AND(B2101+1&gt;'Calculation Sheet Crop 1'!$K$7,B2101&lt;='Calculation Sheet Crop 1'!$L$7),"Crop Development Phase",IF(AND(B2101+1&gt;'Calculation Sheet Crop 1'!$K$8,B2101&lt;'Calculation Sheet Crop 1'!$L$8+1),"Mid Season",IF(AND(B2101+1&gt;'Calculation Sheet Crop 1'!$K$9,B2101-1&lt;'Calculation Sheet Crop 1'!$L$9),"Late Season Stage",""))))</f>
        <v/>
      </c>
      <c r="D2101">
        <f>IF(MONTH(B2101)=1,'General Calculation'!$E$22,IF(MONTH(B2101)=2,'General Calculation'!$F$22,IF(MONTH(B2101)=3,'General Calculation'!$G$22,IF(MONTH(B2101)=4,'General Calculation'!$H$22,IF(MONTH(B2101)=5,'General Calculation'!$I$22,IF(MONTH(B2101)=6,'General Calculation'!$J$22,IF(MONTH(B2101)=7,'General Calculation'!$K$22,IF(MONTH(B2101)=8,'General Calculation'!$L$22,IF(MONTH(B2101)=9,'General Calculation'!$M$22,IF(MONTH(B2101)=10,'General Calculation'!$N$22,IF(MONTH(B2101)=11,'General Calculation'!$O$22,IF(MONTH(B2101)=12,'General Calculation'!$P$22,""))))))))))))</f>
        <v>5.3311999999999999</v>
      </c>
      <c r="E2101" t="str">
        <f>IF(C2101="Initial Stage",'Calculation Sheet Crop 1'!$M$6,IF(C2101="Crop Development Phase",'Calculation Sheet Crop 1'!$M$7,IF(C2101="Mid Season",'Calculation Sheet Crop 1'!$M$8,IF(C2101="Late Season Stage",'Calculation Sheet Crop 1'!$M$9,""))))</f>
        <v/>
      </c>
      <c r="F2101">
        <f t="shared" si="417"/>
        <v>0</v>
      </c>
      <c r="P2101">
        <f t="shared" si="418"/>
        <v>0</v>
      </c>
      <c r="Q2101">
        <f t="shared" si="419"/>
        <v>0</v>
      </c>
      <c r="R2101">
        <f t="shared" si="420"/>
        <v>0</v>
      </c>
      <c r="S2101">
        <f t="shared" si="421"/>
        <v>0</v>
      </c>
      <c r="T2101">
        <f t="shared" si="422"/>
        <v>0</v>
      </c>
      <c r="U2101">
        <f t="shared" si="423"/>
        <v>0</v>
      </c>
      <c r="V2101">
        <f t="shared" si="424"/>
        <v>0</v>
      </c>
      <c r="W2101">
        <f t="shared" si="425"/>
        <v>0</v>
      </c>
      <c r="X2101">
        <f t="shared" si="426"/>
        <v>0</v>
      </c>
      <c r="Y2101">
        <f t="shared" si="427"/>
        <v>0</v>
      </c>
      <c r="Z2101">
        <f t="shared" si="428"/>
        <v>0</v>
      </c>
      <c r="AA2101">
        <f t="shared" si="429"/>
        <v>0</v>
      </c>
    </row>
    <row r="2102" spans="2:27">
      <c r="B2102" s="3">
        <v>44831</v>
      </c>
      <c r="C2102" t="str">
        <f>IF(AND(B2102&gt;='Calculation Sheet Crop 1'!$K$6,B2102&lt;='Calculation Sheet Crop 1'!$L$6),"Initial Stage",IF(AND(B2102+1&gt;'Calculation Sheet Crop 1'!$K$7,B2102&lt;='Calculation Sheet Crop 1'!$L$7),"Crop Development Phase",IF(AND(B2102+1&gt;'Calculation Sheet Crop 1'!$K$8,B2102&lt;'Calculation Sheet Crop 1'!$L$8+1),"Mid Season",IF(AND(B2102+1&gt;'Calculation Sheet Crop 1'!$K$9,B2102-1&lt;'Calculation Sheet Crop 1'!$L$9),"Late Season Stage",""))))</f>
        <v/>
      </c>
      <c r="D2102">
        <f>IF(MONTH(B2102)=1,'General Calculation'!$E$22,IF(MONTH(B2102)=2,'General Calculation'!$F$22,IF(MONTH(B2102)=3,'General Calculation'!$G$22,IF(MONTH(B2102)=4,'General Calculation'!$H$22,IF(MONTH(B2102)=5,'General Calculation'!$I$22,IF(MONTH(B2102)=6,'General Calculation'!$J$22,IF(MONTH(B2102)=7,'General Calculation'!$K$22,IF(MONTH(B2102)=8,'General Calculation'!$L$22,IF(MONTH(B2102)=9,'General Calculation'!$M$22,IF(MONTH(B2102)=10,'General Calculation'!$N$22,IF(MONTH(B2102)=11,'General Calculation'!$O$22,IF(MONTH(B2102)=12,'General Calculation'!$P$22,""))))))))))))</f>
        <v>5.3311999999999999</v>
      </c>
      <c r="E2102" t="str">
        <f>IF(C2102="Initial Stage",'Calculation Sheet Crop 1'!$M$6,IF(C2102="Crop Development Phase",'Calculation Sheet Crop 1'!$M$7,IF(C2102="Mid Season",'Calculation Sheet Crop 1'!$M$8,IF(C2102="Late Season Stage",'Calculation Sheet Crop 1'!$M$9,""))))</f>
        <v/>
      </c>
      <c r="F2102">
        <f t="shared" si="417"/>
        <v>0</v>
      </c>
      <c r="P2102">
        <f t="shared" si="418"/>
        <v>0</v>
      </c>
      <c r="Q2102">
        <f t="shared" si="419"/>
        <v>0</v>
      </c>
      <c r="R2102">
        <f t="shared" si="420"/>
        <v>0</v>
      </c>
      <c r="S2102">
        <f t="shared" si="421"/>
        <v>0</v>
      </c>
      <c r="T2102">
        <f t="shared" si="422"/>
        <v>0</v>
      </c>
      <c r="U2102">
        <f t="shared" si="423"/>
        <v>0</v>
      </c>
      <c r="V2102">
        <f t="shared" si="424"/>
        <v>0</v>
      </c>
      <c r="W2102">
        <f t="shared" si="425"/>
        <v>0</v>
      </c>
      <c r="X2102">
        <f t="shared" si="426"/>
        <v>0</v>
      </c>
      <c r="Y2102">
        <f t="shared" si="427"/>
        <v>0</v>
      </c>
      <c r="Z2102">
        <f t="shared" si="428"/>
        <v>0</v>
      </c>
      <c r="AA2102">
        <f t="shared" si="429"/>
        <v>0</v>
      </c>
    </row>
    <row r="2103" spans="2:27">
      <c r="B2103" s="3">
        <v>44832</v>
      </c>
      <c r="C2103" t="str">
        <f>IF(AND(B2103&gt;='Calculation Sheet Crop 1'!$K$6,B2103&lt;='Calculation Sheet Crop 1'!$L$6),"Initial Stage",IF(AND(B2103+1&gt;'Calculation Sheet Crop 1'!$K$7,B2103&lt;='Calculation Sheet Crop 1'!$L$7),"Crop Development Phase",IF(AND(B2103+1&gt;'Calculation Sheet Crop 1'!$K$8,B2103&lt;'Calculation Sheet Crop 1'!$L$8+1),"Mid Season",IF(AND(B2103+1&gt;'Calculation Sheet Crop 1'!$K$9,B2103-1&lt;'Calculation Sheet Crop 1'!$L$9),"Late Season Stage",""))))</f>
        <v/>
      </c>
      <c r="D2103">
        <f>IF(MONTH(B2103)=1,'General Calculation'!$E$22,IF(MONTH(B2103)=2,'General Calculation'!$F$22,IF(MONTH(B2103)=3,'General Calculation'!$G$22,IF(MONTH(B2103)=4,'General Calculation'!$H$22,IF(MONTH(B2103)=5,'General Calculation'!$I$22,IF(MONTH(B2103)=6,'General Calculation'!$J$22,IF(MONTH(B2103)=7,'General Calculation'!$K$22,IF(MONTH(B2103)=8,'General Calculation'!$L$22,IF(MONTH(B2103)=9,'General Calculation'!$M$22,IF(MONTH(B2103)=10,'General Calculation'!$N$22,IF(MONTH(B2103)=11,'General Calculation'!$O$22,IF(MONTH(B2103)=12,'General Calculation'!$P$22,""))))))))))))</f>
        <v>5.3311999999999999</v>
      </c>
      <c r="E2103" t="str">
        <f>IF(C2103="Initial Stage",'Calculation Sheet Crop 1'!$M$6,IF(C2103="Crop Development Phase",'Calculation Sheet Crop 1'!$M$7,IF(C2103="Mid Season",'Calculation Sheet Crop 1'!$M$8,IF(C2103="Late Season Stage",'Calculation Sheet Crop 1'!$M$9,""))))</f>
        <v/>
      </c>
      <c r="F2103">
        <f t="shared" si="417"/>
        <v>0</v>
      </c>
      <c r="P2103">
        <f t="shared" si="418"/>
        <v>0</v>
      </c>
      <c r="Q2103">
        <f t="shared" si="419"/>
        <v>0</v>
      </c>
      <c r="R2103">
        <f t="shared" si="420"/>
        <v>0</v>
      </c>
      <c r="S2103">
        <f t="shared" si="421"/>
        <v>0</v>
      </c>
      <c r="T2103">
        <f t="shared" si="422"/>
        <v>0</v>
      </c>
      <c r="U2103">
        <f t="shared" si="423"/>
        <v>0</v>
      </c>
      <c r="V2103">
        <f t="shared" si="424"/>
        <v>0</v>
      </c>
      <c r="W2103">
        <f t="shared" si="425"/>
        <v>0</v>
      </c>
      <c r="X2103">
        <f t="shared" si="426"/>
        <v>0</v>
      </c>
      <c r="Y2103">
        <f t="shared" si="427"/>
        <v>0</v>
      </c>
      <c r="Z2103">
        <f t="shared" si="428"/>
        <v>0</v>
      </c>
      <c r="AA2103">
        <f t="shared" si="429"/>
        <v>0</v>
      </c>
    </row>
    <row r="2104" spans="2:27">
      <c r="B2104" s="3">
        <v>44833</v>
      </c>
      <c r="C2104" t="str">
        <f>IF(AND(B2104&gt;='Calculation Sheet Crop 1'!$K$6,B2104&lt;='Calculation Sheet Crop 1'!$L$6),"Initial Stage",IF(AND(B2104+1&gt;'Calculation Sheet Crop 1'!$K$7,B2104&lt;='Calculation Sheet Crop 1'!$L$7),"Crop Development Phase",IF(AND(B2104+1&gt;'Calculation Sheet Crop 1'!$K$8,B2104&lt;'Calculation Sheet Crop 1'!$L$8+1),"Mid Season",IF(AND(B2104+1&gt;'Calculation Sheet Crop 1'!$K$9,B2104-1&lt;'Calculation Sheet Crop 1'!$L$9),"Late Season Stage",""))))</f>
        <v/>
      </c>
      <c r="D2104">
        <f>IF(MONTH(B2104)=1,'General Calculation'!$E$22,IF(MONTH(B2104)=2,'General Calculation'!$F$22,IF(MONTH(B2104)=3,'General Calculation'!$G$22,IF(MONTH(B2104)=4,'General Calculation'!$H$22,IF(MONTH(B2104)=5,'General Calculation'!$I$22,IF(MONTH(B2104)=6,'General Calculation'!$J$22,IF(MONTH(B2104)=7,'General Calculation'!$K$22,IF(MONTH(B2104)=8,'General Calculation'!$L$22,IF(MONTH(B2104)=9,'General Calculation'!$M$22,IF(MONTH(B2104)=10,'General Calculation'!$N$22,IF(MONTH(B2104)=11,'General Calculation'!$O$22,IF(MONTH(B2104)=12,'General Calculation'!$P$22,""))))))))))))</f>
        <v>5.3311999999999999</v>
      </c>
      <c r="E2104" t="str">
        <f>IF(C2104="Initial Stage",'Calculation Sheet Crop 1'!$M$6,IF(C2104="Crop Development Phase",'Calculation Sheet Crop 1'!$M$7,IF(C2104="Mid Season",'Calculation Sheet Crop 1'!$M$8,IF(C2104="Late Season Stage",'Calculation Sheet Crop 1'!$M$9,""))))</f>
        <v/>
      </c>
      <c r="F2104">
        <f t="shared" si="417"/>
        <v>0</v>
      </c>
      <c r="P2104">
        <f t="shared" si="418"/>
        <v>0</v>
      </c>
      <c r="Q2104">
        <f t="shared" si="419"/>
        <v>0</v>
      </c>
      <c r="R2104">
        <f t="shared" si="420"/>
        <v>0</v>
      </c>
      <c r="S2104">
        <f t="shared" si="421"/>
        <v>0</v>
      </c>
      <c r="T2104">
        <f t="shared" si="422"/>
        <v>0</v>
      </c>
      <c r="U2104">
        <f t="shared" si="423"/>
        <v>0</v>
      </c>
      <c r="V2104">
        <f t="shared" si="424"/>
        <v>0</v>
      </c>
      <c r="W2104">
        <f t="shared" si="425"/>
        <v>0</v>
      </c>
      <c r="X2104">
        <f t="shared" si="426"/>
        <v>0</v>
      </c>
      <c r="Y2104">
        <f t="shared" si="427"/>
        <v>0</v>
      </c>
      <c r="Z2104">
        <f t="shared" si="428"/>
        <v>0</v>
      </c>
      <c r="AA2104">
        <f t="shared" si="429"/>
        <v>0</v>
      </c>
    </row>
    <row r="2105" spans="2:27">
      <c r="B2105" s="3">
        <v>44834</v>
      </c>
      <c r="C2105" t="str">
        <f>IF(AND(B2105&gt;='Calculation Sheet Crop 1'!$K$6,B2105&lt;='Calculation Sheet Crop 1'!$L$6),"Initial Stage",IF(AND(B2105+1&gt;'Calculation Sheet Crop 1'!$K$7,B2105&lt;='Calculation Sheet Crop 1'!$L$7),"Crop Development Phase",IF(AND(B2105+1&gt;'Calculation Sheet Crop 1'!$K$8,B2105&lt;'Calculation Sheet Crop 1'!$L$8+1),"Mid Season",IF(AND(B2105+1&gt;'Calculation Sheet Crop 1'!$K$9,B2105-1&lt;'Calculation Sheet Crop 1'!$L$9),"Late Season Stage",""))))</f>
        <v/>
      </c>
      <c r="D2105">
        <f>IF(MONTH(B2105)=1,'General Calculation'!$E$22,IF(MONTH(B2105)=2,'General Calculation'!$F$22,IF(MONTH(B2105)=3,'General Calculation'!$G$22,IF(MONTH(B2105)=4,'General Calculation'!$H$22,IF(MONTH(B2105)=5,'General Calculation'!$I$22,IF(MONTH(B2105)=6,'General Calculation'!$J$22,IF(MONTH(B2105)=7,'General Calculation'!$K$22,IF(MONTH(B2105)=8,'General Calculation'!$L$22,IF(MONTH(B2105)=9,'General Calculation'!$M$22,IF(MONTH(B2105)=10,'General Calculation'!$N$22,IF(MONTH(B2105)=11,'General Calculation'!$O$22,IF(MONTH(B2105)=12,'General Calculation'!$P$22,""))))))))))))</f>
        <v>5.3311999999999999</v>
      </c>
      <c r="E2105" t="str">
        <f>IF(C2105="Initial Stage",'Calculation Sheet Crop 1'!$M$6,IF(C2105="Crop Development Phase",'Calculation Sheet Crop 1'!$M$7,IF(C2105="Mid Season",'Calculation Sheet Crop 1'!$M$8,IF(C2105="Late Season Stage",'Calculation Sheet Crop 1'!$M$9,""))))</f>
        <v/>
      </c>
      <c r="F2105">
        <f t="shared" si="417"/>
        <v>0</v>
      </c>
      <c r="P2105">
        <f t="shared" si="418"/>
        <v>0</v>
      </c>
      <c r="Q2105">
        <f t="shared" si="419"/>
        <v>0</v>
      </c>
      <c r="R2105">
        <f t="shared" si="420"/>
        <v>0</v>
      </c>
      <c r="S2105">
        <f t="shared" si="421"/>
        <v>0</v>
      </c>
      <c r="T2105">
        <f t="shared" si="422"/>
        <v>0</v>
      </c>
      <c r="U2105">
        <f t="shared" si="423"/>
        <v>0</v>
      </c>
      <c r="V2105">
        <f t="shared" si="424"/>
        <v>0</v>
      </c>
      <c r="W2105">
        <f t="shared" si="425"/>
        <v>0</v>
      </c>
      <c r="X2105">
        <f t="shared" si="426"/>
        <v>0</v>
      </c>
      <c r="Y2105">
        <f t="shared" si="427"/>
        <v>0</v>
      </c>
      <c r="Z2105">
        <f t="shared" si="428"/>
        <v>0</v>
      </c>
      <c r="AA2105">
        <f t="shared" si="429"/>
        <v>0</v>
      </c>
    </row>
    <row r="2106" spans="2:27">
      <c r="B2106" s="3">
        <v>44835</v>
      </c>
      <c r="C2106" t="str">
        <f>IF(AND(B2106&gt;='Calculation Sheet Crop 1'!$K$6,B2106&lt;='Calculation Sheet Crop 1'!$L$6),"Initial Stage",IF(AND(B2106+1&gt;'Calculation Sheet Crop 1'!$K$7,B2106&lt;='Calculation Sheet Crop 1'!$L$7),"Crop Development Phase",IF(AND(B2106+1&gt;'Calculation Sheet Crop 1'!$K$8,B2106&lt;'Calculation Sheet Crop 1'!$L$8+1),"Mid Season",IF(AND(B2106+1&gt;'Calculation Sheet Crop 1'!$K$9,B2106-1&lt;'Calculation Sheet Crop 1'!$L$9),"Late Season Stage",""))))</f>
        <v/>
      </c>
      <c r="D2106">
        <f>IF(MONTH(B2106)=1,'General Calculation'!$E$22,IF(MONTH(B2106)=2,'General Calculation'!$F$22,IF(MONTH(B2106)=3,'General Calculation'!$G$22,IF(MONTH(B2106)=4,'General Calculation'!$H$22,IF(MONTH(B2106)=5,'General Calculation'!$I$22,IF(MONTH(B2106)=6,'General Calculation'!$J$22,IF(MONTH(B2106)=7,'General Calculation'!$K$22,IF(MONTH(B2106)=8,'General Calculation'!$L$22,IF(MONTH(B2106)=9,'General Calculation'!$M$22,IF(MONTH(B2106)=10,'General Calculation'!$N$22,IF(MONTH(B2106)=11,'General Calculation'!$O$22,IF(MONTH(B2106)=12,'General Calculation'!$P$22,""))))))))))))</f>
        <v>5.2650000000000006</v>
      </c>
      <c r="E2106" t="str">
        <f>IF(C2106="Initial Stage",'Calculation Sheet Crop 1'!$M$6,IF(C2106="Crop Development Phase",'Calculation Sheet Crop 1'!$M$7,IF(C2106="Mid Season",'Calculation Sheet Crop 1'!$M$8,IF(C2106="Late Season Stage",'Calculation Sheet Crop 1'!$M$9,""))))</f>
        <v/>
      </c>
      <c r="F2106">
        <f t="shared" si="417"/>
        <v>0</v>
      </c>
      <c r="P2106">
        <f t="shared" si="418"/>
        <v>0</v>
      </c>
      <c r="Q2106">
        <f t="shared" si="419"/>
        <v>0</v>
      </c>
      <c r="R2106">
        <f t="shared" si="420"/>
        <v>0</v>
      </c>
      <c r="S2106">
        <f t="shared" si="421"/>
        <v>0</v>
      </c>
      <c r="T2106">
        <f t="shared" si="422"/>
        <v>0</v>
      </c>
      <c r="U2106">
        <f t="shared" si="423"/>
        <v>0</v>
      </c>
      <c r="V2106">
        <f t="shared" si="424"/>
        <v>0</v>
      </c>
      <c r="W2106">
        <f t="shared" si="425"/>
        <v>0</v>
      </c>
      <c r="X2106">
        <f t="shared" si="426"/>
        <v>0</v>
      </c>
      <c r="Y2106">
        <f t="shared" si="427"/>
        <v>0</v>
      </c>
      <c r="Z2106">
        <f t="shared" si="428"/>
        <v>0</v>
      </c>
      <c r="AA2106">
        <f t="shared" si="429"/>
        <v>0</v>
      </c>
    </row>
    <row r="2107" spans="2:27">
      <c r="B2107" s="3">
        <v>44836</v>
      </c>
      <c r="C2107" t="str">
        <f>IF(AND(B2107&gt;='Calculation Sheet Crop 1'!$K$6,B2107&lt;='Calculation Sheet Crop 1'!$L$6),"Initial Stage",IF(AND(B2107+1&gt;'Calculation Sheet Crop 1'!$K$7,B2107&lt;='Calculation Sheet Crop 1'!$L$7),"Crop Development Phase",IF(AND(B2107+1&gt;'Calculation Sheet Crop 1'!$K$8,B2107&lt;'Calculation Sheet Crop 1'!$L$8+1),"Mid Season",IF(AND(B2107+1&gt;'Calculation Sheet Crop 1'!$K$9,B2107-1&lt;'Calculation Sheet Crop 1'!$L$9),"Late Season Stage",""))))</f>
        <v/>
      </c>
      <c r="D2107">
        <f>IF(MONTH(B2107)=1,'General Calculation'!$E$22,IF(MONTH(B2107)=2,'General Calculation'!$F$22,IF(MONTH(B2107)=3,'General Calculation'!$G$22,IF(MONTH(B2107)=4,'General Calculation'!$H$22,IF(MONTH(B2107)=5,'General Calculation'!$I$22,IF(MONTH(B2107)=6,'General Calculation'!$J$22,IF(MONTH(B2107)=7,'General Calculation'!$K$22,IF(MONTH(B2107)=8,'General Calculation'!$L$22,IF(MONTH(B2107)=9,'General Calculation'!$M$22,IF(MONTH(B2107)=10,'General Calculation'!$N$22,IF(MONTH(B2107)=11,'General Calculation'!$O$22,IF(MONTH(B2107)=12,'General Calculation'!$P$22,""))))))))))))</f>
        <v>5.2650000000000006</v>
      </c>
      <c r="E2107" t="str">
        <f>IF(C2107="Initial Stage",'Calculation Sheet Crop 1'!$M$6,IF(C2107="Crop Development Phase",'Calculation Sheet Crop 1'!$M$7,IF(C2107="Mid Season",'Calculation Sheet Crop 1'!$M$8,IF(C2107="Late Season Stage",'Calculation Sheet Crop 1'!$M$9,""))))</f>
        <v/>
      </c>
      <c r="F2107">
        <f t="shared" si="417"/>
        <v>0</v>
      </c>
      <c r="P2107">
        <f t="shared" si="418"/>
        <v>0</v>
      </c>
      <c r="Q2107">
        <f t="shared" si="419"/>
        <v>0</v>
      </c>
      <c r="R2107">
        <f t="shared" si="420"/>
        <v>0</v>
      </c>
      <c r="S2107">
        <f t="shared" si="421"/>
        <v>0</v>
      </c>
      <c r="T2107">
        <f t="shared" si="422"/>
        <v>0</v>
      </c>
      <c r="U2107">
        <f t="shared" si="423"/>
        <v>0</v>
      </c>
      <c r="V2107">
        <f t="shared" si="424"/>
        <v>0</v>
      </c>
      <c r="W2107">
        <f t="shared" si="425"/>
        <v>0</v>
      </c>
      <c r="X2107">
        <f t="shared" si="426"/>
        <v>0</v>
      </c>
      <c r="Y2107">
        <f t="shared" si="427"/>
        <v>0</v>
      </c>
      <c r="Z2107">
        <f t="shared" si="428"/>
        <v>0</v>
      </c>
      <c r="AA2107">
        <f t="shared" si="429"/>
        <v>0</v>
      </c>
    </row>
    <row r="2108" spans="2:27">
      <c r="B2108" s="3">
        <v>44837</v>
      </c>
      <c r="C2108" t="str">
        <f>IF(AND(B2108&gt;='Calculation Sheet Crop 1'!$K$6,B2108&lt;='Calculation Sheet Crop 1'!$L$6),"Initial Stage",IF(AND(B2108+1&gt;'Calculation Sheet Crop 1'!$K$7,B2108&lt;='Calculation Sheet Crop 1'!$L$7),"Crop Development Phase",IF(AND(B2108+1&gt;'Calculation Sheet Crop 1'!$K$8,B2108&lt;'Calculation Sheet Crop 1'!$L$8+1),"Mid Season",IF(AND(B2108+1&gt;'Calculation Sheet Crop 1'!$K$9,B2108-1&lt;'Calculation Sheet Crop 1'!$L$9),"Late Season Stage",""))))</f>
        <v/>
      </c>
      <c r="D2108">
        <f>IF(MONTH(B2108)=1,'General Calculation'!$E$22,IF(MONTH(B2108)=2,'General Calculation'!$F$22,IF(MONTH(B2108)=3,'General Calculation'!$G$22,IF(MONTH(B2108)=4,'General Calculation'!$H$22,IF(MONTH(B2108)=5,'General Calculation'!$I$22,IF(MONTH(B2108)=6,'General Calculation'!$J$22,IF(MONTH(B2108)=7,'General Calculation'!$K$22,IF(MONTH(B2108)=8,'General Calculation'!$L$22,IF(MONTH(B2108)=9,'General Calculation'!$M$22,IF(MONTH(B2108)=10,'General Calculation'!$N$22,IF(MONTH(B2108)=11,'General Calculation'!$O$22,IF(MONTH(B2108)=12,'General Calculation'!$P$22,""))))))))))))</f>
        <v>5.2650000000000006</v>
      </c>
      <c r="E2108" t="str">
        <f>IF(C2108="Initial Stage",'Calculation Sheet Crop 1'!$M$6,IF(C2108="Crop Development Phase",'Calculation Sheet Crop 1'!$M$7,IF(C2108="Mid Season",'Calculation Sheet Crop 1'!$M$8,IF(C2108="Late Season Stage",'Calculation Sheet Crop 1'!$M$9,""))))</f>
        <v/>
      </c>
      <c r="F2108">
        <f t="shared" si="417"/>
        <v>0</v>
      </c>
      <c r="P2108">
        <f t="shared" si="418"/>
        <v>0</v>
      </c>
      <c r="Q2108">
        <f t="shared" si="419"/>
        <v>0</v>
      </c>
      <c r="R2108">
        <f t="shared" si="420"/>
        <v>0</v>
      </c>
      <c r="S2108">
        <f t="shared" si="421"/>
        <v>0</v>
      </c>
      <c r="T2108">
        <f t="shared" si="422"/>
        <v>0</v>
      </c>
      <c r="U2108">
        <f t="shared" si="423"/>
        <v>0</v>
      </c>
      <c r="V2108">
        <f t="shared" si="424"/>
        <v>0</v>
      </c>
      <c r="W2108">
        <f t="shared" si="425"/>
        <v>0</v>
      </c>
      <c r="X2108">
        <f t="shared" si="426"/>
        <v>0</v>
      </c>
      <c r="Y2108">
        <f t="shared" si="427"/>
        <v>0</v>
      </c>
      <c r="Z2108">
        <f t="shared" si="428"/>
        <v>0</v>
      </c>
      <c r="AA2108">
        <f t="shared" si="429"/>
        <v>0</v>
      </c>
    </row>
    <row r="2109" spans="2:27">
      <c r="B2109" s="3">
        <v>44838</v>
      </c>
      <c r="C2109" t="str">
        <f>IF(AND(B2109&gt;='Calculation Sheet Crop 1'!$K$6,B2109&lt;='Calculation Sheet Crop 1'!$L$6),"Initial Stage",IF(AND(B2109+1&gt;'Calculation Sheet Crop 1'!$K$7,B2109&lt;='Calculation Sheet Crop 1'!$L$7),"Crop Development Phase",IF(AND(B2109+1&gt;'Calculation Sheet Crop 1'!$K$8,B2109&lt;'Calculation Sheet Crop 1'!$L$8+1),"Mid Season",IF(AND(B2109+1&gt;'Calculation Sheet Crop 1'!$K$9,B2109-1&lt;'Calculation Sheet Crop 1'!$L$9),"Late Season Stage",""))))</f>
        <v/>
      </c>
      <c r="D2109">
        <f>IF(MONTH(B2109)=1,'General Calculation'!$E$22,IF(MONTH(B2109)=2,'General Calculation'!$F$22,IF(MONTH(B2109)=3,'General Calculation'!$G$22,IF(MONTH(B2109)=4,'General Calculation'!$H$22,IF(MONTH(B2109)=5,'General Calculation'!$I$22,IF(MONTH(B2109)=6,'General Calculation'!$J$22,IF(MONTH(B2109)=7,'General Calculation'!$K$22,IF(MONTH(B2109)=8,'General Calculation'!$L$22,IF(MONTH(B2109)=9,'General Calculation'!$M$22,IF(MONTH(B2109)=10,'General Calculation'!$N$22,IF(MONTH(B2109)=11,'General Calculation'!$O$22,IF(MONTH(B2109)=12,'General Calculation'!$P$22,""))))))))))))</f>
        <v>5.2650000000000006</v>
      </c>
      <c r="E2109" t="str">
        <f>IF(C2109="Initial Stage",'Calculation Sheet Crop 1'!$M$6,IF(C2109="Crop Development Phase",'Calculation Sheet Crop 1'!$M$7,IF(C2109="Mid Season",'Calculation Sheet Crop 1'!$M$8,IF(C2109="Late Season Stage",'Calculation Sheet Crop 1'!$M$9,""))))</f>
        <v/>
      </c>
      <c r="F2109">
        <f t="shared" si="417"/>
        <v>0</v>
      </c>
      <c r="P2109">
        <f t="shared" si="418"/>
        <v>0</v>
      </c>
      <c r="Q2109">
        <f t="shared" si="419"/>
        <v>0</v>
      </c>
      <c r="R2109">
        <f t="shared" si="420"/>
        <v>0</v>
      </c>
      <c r="S2109">
        <f t="shared" si="421"/>
        <v>0</v>
      </c>
      <c r="T2109">
        <f t="shared" si="422"/>
        <v>0</v>
      </c>
      <c r="U2109">
        <f t="shared" si="423"/>
        <v>0</v>
      </c>
      <c r="V2109">
        <f t="shared" si="424"/>
        <v>0</v>
      </c>
      <c r="W2109">
        <f t="shared" si="425"/>
        <v>0</v>
      </c>
      <c r="X2109">
        <f t="shared" si="426"/>
        <v>0</v>
      </c>
      <c r="Y2109">
        <f t="shared" si="427"/>
        <v>0</v>
      </c>
      <c r="Z2109">
        <f t="shared" si="428"/>
        <v>0</v>
      </c>
      <c r="AA2109">
        <f t="shared" si="429"/>
        <v>0</v>
      </c>
    </row>
    <row r="2110" spans="2:27">
      <c r="B2110" s="3">
        <v>44839</v>
      </c>
      <c r="C2110" t="str">
        <f>IF(AND(B2110&gt;='Calculation Sheet Crop 1'!$K$6,B2110&lt;='Calculation Sheet Crop 1'!$L$6),"Initial Stage",IF(AND(B2110+1&gt;'Calculation Sheet Crop 1'!$K$7,B2110&lt;='Calculation Sheet Crop 1'!$L$7),"Crop Development Phase",IF(AND(B2110+1&gt;'Calculation Sheet Crop 1'!$K$8,B2110&lt;'Calculation Sheet Crop 1'!$L$8+1),"Mid Season",IF(AND(B2110+1&gt;'Calculation Sheet Crop 1'!$K$9,B2110-1&lt;'Calculation Sheet Crop 1'!$L$9),"Late Season Stage",""))))</f>
        <v/>
      </c>
      <c r="D2110">
        <f>IF(MONTH(B2110)=1,'General Calculation'!$E$22,IF(MONTH(B2110)=2,'General Calculation'!$F$22,IF(MONTH(B2110)=3,'General Calculation'!$G$22,IF(MONTH(B2110)=4,'General Calculation'!$H$22,IF(MONTH(B2110)=5,'General Calculation'!$I$22,IF(MONTH(B2110)=6,'General Calculation'!$J$22,IF(MONTH(B2110)=7,'General Calculation'!$K$22,IF(MONTH(B2110)=8,'General Calculation'!$L$22,IF(MONTH(B2110)=9,'General Calculation'!$M$22,IF(MONTH(B2110)=10,'General Calculation'!$N$22,IF(MONTH(B2110)=11,'General Calculation'!$O$22,IF(MONTH(B2110)=12,'General Calculation'!$P$22,""))))))))))))</f>
        <v>5.2650000000000006</v>
      </c>
      <c r="E2110" t="str">
        <f>IF(C2110="Initial Stage",'Calculation Sheet Crop 1'!$M$6,IF(C2110="Crop Development Phase",'Calculation Sheet Crop 1'!$M$7,IF(C2110="Mid Season",'Calculation Sheet Crop 1'!$M$8,IF(C2110="Late Season Stage",'Calculation Sheet Crop 1'!$M$9,""))))</f>
        <v/>
      </c>
      <c r="F2110">
        <f t="shared" si="417"/>
        <v>0</v>
      </c>
      <c r="P2110">
        <f t="shared" si="418"/>
        <v>0</v>
      </c>
      <c r="Q2110">
        <f t="shared" si="419"/>
        <v>0</v>
      </c>
      <c r="R2110">
        <f t="shared" si="420"/>
        <v>0</v>
      </c>
      <c r="S2110">
        <f t="shared" si="421"/>
        <v>0</v>
      </c>
      <c r="T2110">
        <f t="shared" si="422"/>
        <v>0</v>
      </c>
      <c r="U2110">
        <f t="shared" si="423"/>
        <v>0</v>
      </c>
      <c r="V2110">
        <f t="shared" si="424"/>
        <v>0</v>
      </c>
      <c r="W2110">
        <f t="shared" si="425"/>
        <v>0</v>
      </c>
      <c r="X2110">
        <f t="shared" si="426"/>
        <v>0</v>
      </c>
      <c r="Y2110">
        <f t="shared" si="427"/>
        <v>0</v>
      </c>
      <c r="Z2110">
        <f t="shared" si="428"/>
        <v>0</v>
      </c>
      <c r="AA2110">
        <f t="shared" si="429"/>
        <v>0</v>
      </c>
    </row>
    <row r="2111" spans="2:27">
      <c r="B2111" s="3">
        <v>44840</v>
      </c>
      <c r="C2111" t="str">
        <f>IF(AND(B2111&gt;='Calculation Sheet Crop 1'!$K$6,B2111&lt;='Calculation Sheet Crop 1'!$L$6),"Initial Stage",IF(AND(B2111+1&gt;'Calculation Sheet Crop 1'!$K$7,B2111&lt;='Calculation Sheet Crop 1'!$L$7),"Crop Development Phase",IF(AND(B2111+1&gt;'Calculation Sheet Crop 1'!$K$8,B2111&lt;'Calculation Sheet Crop 1'!$L$8+1),"Mid Season",IF(AND(B2111+1&gt;'Calculation Sheet Crop 1'!$K$9,B2111-1&lt;'Calculation Sheet Crop 1'!$L$9),"Late Season Stage",""))))</f>
        <v/>
      </c>
      <c r="D2111">
        <f>IF(MONTH(B2111)=1,'General Calculation'!$E$22,IF(MONTH(B2111)=2,'General Calculation'!$F$22,IF(MONTH(B2111)=3,'General Calculation'!$G$22,IF(MONTH(B2111)=4,'General Calculation'!$H$22,IF(MONTH(B2111)=5,'General Calculation'!$I$22,IF(MONTH(B2111)=6,'General Calculation'!$J$22,IF(MONTH(B2111)=7,'General Calculation'!$K$22,IF(MONTH(B2111)=8,'General Calculation'!$L$22,IF(MONTH(B2111)=9,'General Calculation'!$M$22,IF(MONTH(B2111)=10,'General Calculation'!$N$22,IF(MONTH(B2111)=11,'General Calculation'!$O$22,IF(MONTH(B2111)=12,'General Calculation'!$P$22,""))))))))))))</f>
        <v>5.2650000000000006</v>
      </c>
      <c r="E2111" t="str">
        <f>IF(C2111="Initial Stage",'Calculation Sheet Crop 1'!$M$6,IF(C2111="Crop Development Phase",'Calculation Sheet Crop 1'!$M$7,IF(C2111="Mid Season",'Calculation Sheet Crop 1'!$M$8,IF(C2111="Late Season Stage",'Calculation Sheet Crop 1'!$M$9,""))))</f>
        <v/>
      </c>
      <c r="F2111">
        <f t="shared" si="417"/>
        <v>0</v>
      </c>
      <c r="P2111">
        <f t="shared" si="418"/>
        <v>0</v>
      </c>
      <c r="Q2111">
        <f t="shared" si="419"/>
        <v>0</v>
      </c>
      <c r="R2111">
        <f t="shared" si="420"/>
        <v>0</v>
      </c>
      <c r="S2111">
        <f t="shared" si="421"/>
        <v>0</v>
      </c>
      <c r="T2111">
        <f t="shared" si="422"/>
        <v>0</v>
      </c>
      <c r="U2111">
        <f t="shared" si="423"/>
        <v>0</v>
      </c>
      <c r="V2111">
        <f t="shared" si="424"/>
        <v>0</v>
      </c>
      <c r="W2111">
        <f t="shared" si="425"/>
        <v>0</v>
      </c>
      <c r="X2111">
        <f t="shared" si="426"/>
        <v>0</v>
      </c>
      <c r="Y2111">
        <f t="shared" si="427"/>
        <v>0</v>
      </c>
      <c r="Z2111">
        <f t="shared" si="428"/>
        <v>0</v>
      </c>
      <c r="AA2111">
        <f t="shared" si="429"/>
        <v>0</v>
      </c>
    </row>
    <row r="2112" spans="2:27">
      <c r="B2112" s="3">
        <v>44841</v>
      </c>
      <c r="C2112" t="str">
        <f>IF(AND(B2112&gt;='Calculation Sheet Crop 1'!$K$6,B2112&lt;='Calculation Sheet Crop 1'!$L$6),"Initial Stage",IF(AND(B2112+1&gt;'Calculation Sheet Crop 1'!$K$7,B2112&lt;='Calculation Sheet Crop 1'!$L$7),"Crop Development Phase",IF(AND(B2112+1&gt;'Calculation Sheet Crop 1'!$K$8,B2112&lt;'Calculation Sheet Crop 1'!$L$8+1),"Mid Season",IF(AND(B2112+1&gt;'Calculation Sheet Crop 1'!$K$9,B2112-1&lt;'Calculation Sheet Crop 1'!$L$9),"Late Season Stage",""))))</f>
        <v/>
      </c>
      <c r="D2112">
        <f>IF(MONTH(B2112)=1,'General Calculation'!$E$22,IF(MONTH(B2112)=2,'General Calculation'!$F$22,IF(MONTH(B2112)=3,'General Calculation'!$G$22,IF(MONTH(B2112)=4,'General Calculation'!$H$22,IF(MONTH(B2112)=5,'General Calculation'!$I$22,IF(MONTH(B2112)=6,'General Calculation'!$J$22,IF(MONTH(B2112)=7,'General Calculation'!$K$22,IF(MONTH(B2112)=8,'General Calculation'!$L$22,IF(MONTH(B2112)=9,'General Calculation'!$M$22,IF(MONTH(B2112)=10,'General Calculation'!$N$22,IF(MONTH(B2112)=11,'General Calculation'!$O$22,IF(MONTH(B2112)=12,'General Calculation'!$P$22,""))))))))))))</f>
        <v>5.2650000000000006</v>
      </c>
      <c r="E2112" t="str">
        <f>IF(C2112="Initial Stage",'Calculation Sheet Crop 1'!$M$6,IF(C2112="Crop Development Phase",'Calculation Sheet Crop 1'!$M$7,IF(C2112="Mid Season",'Calculation Sheet Crop 1'!$M$8,IF(C2112="Late Season Stage",'Calculation Sheet Crop 1'!$M$9,""))))</f>
        <v/>
      </c>
      <c r="F2112">
        <f t="shared" si="417"/>
        <v>0</v>
      </c>
      <c r="P2112">
        <f t="shared" si="418"/>
        <v>0</v>
      </c>
      <c r="Q2112">
        <f t="shared" si="419"/>
        <v>0</v>
      </c>
      <c r="R2112">
        <f t="shared" si="420"/>
        <v>0</v>
      </c>
      <c r="S2112">
        <f t="shared" si="421"/>
        <v>0</v>
      </c>
      <c r="T2112">
        <f t="shared" si="422"/>
        <v>0</v>
      </c>
      <c r="U2112">
        <f t="shared" si="423"/>
        <v>0</v>
      </c>
      <c r="V2112">
        <f t="shared" si="424"/>
        <v>0</v>
      </c>
      <c r="W2112">
        <f t="shared" si="425"/>
        <v>0</v>
      </c>
      <c r="X2112">
        <f t="shared" si="426"/>
        <v>0</v>
      </c>
      <c r="Y2112">
        <f t="shared" si="427"/>
        <v>0</v>
      </c>
      <c r="Z2112">
        <f t="shared" si="428"/>
        <v>0</v>
      </c>
      <c r="AA2112">
        <f t="shared" si="429"/>
        <v>0</v>
      </c>
    </row>
    <row r="2113" spans="2:27">
      <c r="B2113" s="3">
        <v>44842</v>
      </c>
      <c r="C2113" t="str">
        <f>IF(AND(B2113&gt;='Calculation Sheet Crop 1'!$K$6,B2113&lt;='Calculation Sheet Crop 1'!$L$6),"Initial Stage",IF(AND(B2113+1&gt;'Calculation Sheet Crop 1'!$K$7,B2113&lt;='Calculation Sheet Crop 1'!$L$7),"Crop Development Phase",IF(AND(B2113+1&gt;'Calculation Sheet Crop 1'!$K$8,B2113&lt;'Calculation Sheet Crop 1'!$L$8+1),"Mid Season",IF(AND(B2113+1&gt;'Calculation Sheet Crop 1'!$K$9,B2113-1&lt;'Calculation Sheet Crop 1'!$L$9),"Late Season Stage",""))))</f>
        <v/>
      </c>
      <c r="D2113">
        <f>IF(MONTH(B2113)=1,'General Calculation'!$E$22,IF(MONTH(B2113)=2,'General Calculation'!$F$22,IF(MONTH(B2113)=3,'General Calculation'!$G$22,IF(MONTH(B2113)=4,'General Calculation'!$H$22,IF(MONTH(B2113)=5,'General Calculation'!$I$22,IF(MONTH(B2113)=6,'General Calculation'!$J$22,IF(MONTH(B2113)=7,'General Calculation'!$K$22,IF(MONTH(B2113)=8,'General Calculation'!$L$22,IF(MONTH(B2113)=9,'General Calculation'!$M$22,IF(MONTH(B2113)=10,'General Calculation'!$N$22,IF(MONTH(B2113)=11,'General Calculation'!$O$22,IF(MONTH(B2113)=12,'General Calculation'!$P$22,""))))))))))))</f>
        <v>5.2650000000000006</v>
      </c>
      <c r="E2113" t="str">
        <f>IF(C2113="Initial Stage",'Calculation Sheet Crop 1'!$M$6,IF(C2113="Crop Development Phase",'Calculation Sheet Crop 1'!$M$7,IF(C2113="Mid Season",'Calculation Sheet Crop 1'!$M$8,IF(C2113="Late Season Stage",'Calculation Sheet Crop 1'!$M$9,""))))</f>
        <v/>
      </c>
      <c r="F2113">
        <f t="shared" si="417"/>
        <v>0</v>
      </c>
      <c r="P2113">
        <f t="shared" si="418"/>
        <v>0</v>
      </c>
      <c r="Q2113">
        <f t="shared" si="419"/>
        <v>0</v>
      </c>
      <c r="R2113">
        <f t="shared" si="420"/>
        <v>0</v>
      </c>
      <c r="S2113">
        <f t="shared" si="421"/>
        <v>0</v>
      </c>
      <c r="T2113">
        <f t="shared" si="422"/>
        <v>0</v>
      </c>
      <c r="U2113">
        <f t="shared" si="423"/>
        <v>0</v>
      </c>
      <c r="V2113">
        <f t="shared" si="424"/>
        <v>0</v>
      </c>
      <c r="W2113">
        <f t="shared" si="425"/>
        <v>0</v>
      </c>
      <c r="X2113">
        <f t="shared" si="426"/>
        <v>0</v>
      </c>
      <c r="Y2113">
        <f t="shared" si="427"/>
        <v>0</v>
      </c>
      <c r="Z2113">
        <f t="shared" si="428"/>
        <v>0</v>
      </c>
      <c r="AA2113">
        <f t="shared" si="429"/>
        <v>0</v>
      </c>
    </row>
    <row r="2114" spans="2:27">
      <c r="B2114" s="3">
        <v>44843</v>
      </c>
      <c r="C2114" t="str">
        <f>IF(AND(B2114&gt;='Calculation Sheet Crop 1'!$K$6,B2114&lt;='Calculation Sheet Crop 1'!$L$6),"Initial Stage",IF(AND(B2114+1&gt;'Calculation Sheet Crop 1'!$K$7,B2114&lt;='Calculation Sheet Crop 1'!$L$7),"Crop Development Phase",IF(AND(B2114+1&gt;'Calculation Sheet Crop 1'!$K$8,B2114&lt;'Calculation Sheet Crop 1'!$L$8+1),"Mid Season",IF(AND(B2114+1&gt;'Calculation Sheet Crop 1'!$K$9,B2114-1&lt;'Calculation Sheet Crop 1'!$L$9),"Late Season Stage",""))))</f>
        <v/>
      </c>
      <c r="D2114">
        <f>IF(MONTH(B2114)=1,'General Calculation'!$E$22,IF(MONTH(B2114)=2,'General Calculation'!$F$22,IF(MONTH(B2114)=3,'General Calculation'!$G$22,IF(MONTH(B2114)=4,'General Calculation'!$H$22,IF(MONTH(B2114)=5,'General Calculation'!$I$22,IF(MONTH(B2114)=6,'General Calculation'!$J$22,IF(MONTH(B2114)=7,'General Calculation'!$K$22,IF(MONTH(B2114)=8,'General Calculation'!$L$22,IF(MONTH(B2114)=9,'General Calculation'!$M$22,IF(MONTH(B2114)=10,'General Calculation'!$N$22,IF(MONTH(B2114)=11,'General Calculation'!$O$22,IF(MONTH(B2114)=12,'General Calculation'!$P$22,""))))))))))))</f>
        <v>5.2650000000000006</v>
      </c>
      <c r="E2114" t="str">
        <f>IF(C2114="Initial Stage",'Calculation Sheet Crop 1'!$M$6,IF(C2114="Crop Development Phase",'Calculation Sheet Crop 1'!$M$7,IF(C2114="Mid Season",'Calculation Sheet Crop 1'!$M$8,IF(C2114="Late Season Stage",'Calculation Sheet Crop 1'!$M$9,""))))</f>
        <v/>
      </c>
      <c r="F2114">
        <f t="shared" si="417"/>
        <v>0</v>
      </c>
      <c r="P2114">
        <f t="shared" si="418"/>
        <v>0</v>
      </c>
      <c r="Q2114">
        <f t="shared" si="419"/>
        <v>0</v>
      </c>
      <c r="R2114">
        <f t="shared" si="420"/>
        <v>0</v>
      </c>
      <c r="S2114">
        <f t="shared" si="421"/>
        <v>0</v>
      </c>
      <c r="T2114">
        <f t="shared" si="422"/>
        <v>0</v>
      </c>
      <c r="U2114">
        <f t="shared" si="423"/>
        <v>0</v>
      </c>
      <c r="V2114">
        <f t="shared" si="424"/>
        <v>0</v>
      </c>
      <c r="W2114">
        <f t="shared" si="425"/>
        <v>0</v>
      </c>
      <c r="X2114">
        <f t="shared" si="426"/>
        <v>0</v>
      </c>
      <c r="Y2114">
        <f t="shared" si="427"/>
        <v>0</v>
      </c>
      <c r="Z2114">
        <f t="shared" si="428"/>
        <v>0</v>
      </c>
      <c r="AA2114">
        <f t="shared" si="429"/>
        <v>0</v>
      </c>
    </row>
    <row r="2115" spans="2:27">
      <c r="B2115" s="3">
        <v>44844</v>
      </c>
      <c r="C2115" t="str">
        <f>IF(AND(B2115&gt;='Calculation Sheet Crop 1'!$K$6,B2115&lt;='Calculation Sheet Crop 1'!$L$6),"Initial Stage",IF(AND(B2115+1&gt;'Calculation Sheet Crop 1'!$K$7,B2115&lt;='Calculation Sheet Crop 1'!$L$7),"Crop Development Phase",IF(AND(B2115+1&gt;'Calculation Sheet Crop 1'!$K$8,B2115&lt;'Calculation Sheet Crop 1'!$L$8+1),"Mid Season",IF(AND(B2115+1&gt;'Calculation Sheet Crop 1'!$K$9,B2115-1&lt;'Calculation Sheet Crop 1'!$L$9),"Late Season Stage",""))))</f>
        <v/>
      </c>
      <c r="D2115">
        <f>IF(MONTH(B2115)=1,'General Calculation'!$E$22,IF(MONTH(B2115)=2,'General Calculation'!$F$22,IF(MONTH(B2115)=3,'General Calculation'!$G$22,IF(MONTH(B2115)=4,'General Calculation'!$H$22,IF(MONTH(B2115)=5,'General Calculation'!$I$22,IF(MONTH(B2115)=6,'General Calculation'!$J$22,IF(MONTH(B2115)=7,'General Calculation'!$K$22,IF(MONTH(B2115)=8,'General Calculation'!$L$22,IF(MONTH(B2115)=9,'General Calculation'!$M$22,IF(MONTH(B2115)=10,'General Calculation'!$N$22,IF(MONTH(B2115)=11,'General Calculation'!$O$22,IF(MONTH(B2115)=12,'General Calculation'!$P$22,""))))))))))))</f>
        <v>5.2650000000000006</v>
      </c>
      <c r="E2115" t="str">
        <f>IF(C2115="Initial Stage",'Calculation Sheet Crop 1'!$M$6,IF(C2115="Crop Development Phase",'Calculation Sheet Crop 1'!$M$7,IF(C2115="Mid Season",'Calculation Sheet Crop 1'!$M$8,IF(C2115="Late Season Stage",'Calculation Sheet Crop 1'!$M$9,""))))</f>
        <v/>
      </c>
      <c r="F2115">
        <f t="shared" si="417"/>
        <v>0</v>
      </c>
      <c r="P2115">
        <f t="shared" si="418"/>
        <v>0</v>
      </c>
      <c r="Q2115">
        <f t="shared" si="419"/>
        <v>0</v>
      </c>
      <c r="R2115">
        <f t="shared" si="420"/>
        <v>0</v>
      </c>
      <c r="S2115">
        <f t="shared" si="421"/>
        <v>0</v>
      </c>
      <c r="T2115">
        <f t="shared" si="422"/>
        <v>0</v>
      </c>
      <c r="U2115">
        <f t="shared" si="423"/>
        <v>0</v>
      </c>
      <c r="V2115">
        <f t="shared" si="424"/>
        <v>0</v>
      </c>
      <c r="W2115">
        <f t="shared" si="425"/>
        <v>0</v>
      </c>
      <c r="X2115">
        <f t="shared" si="426"/>
        <v>0</v>
      </c>
      <c r="Y2115">
        <f t="shared" si="427"/>
        <v>0</v>
      </c>
      <c r="Z2115">
        <f t="shared" si="428"/>
        <v>0</v>
      </c>
      <c r="AA2115">
        <f t="shared" si="429"/>
        <v>0</v>
      </c>
    </row>
    <row r="2116" spans="2:27">
      <c r="B2116" s="3">
        <v>44845</v>
      </c>
      <c r="C2116" t="str">
        <f>IF(AND(B2116&gt;='Calculation Sheet Crop 1'!$K$6,B2116&lt;='Calculation Sheet Crop 1'!$L$6),"Initial Stage",IF(AND(B2116+1&gt;'Calculation Sheet Crop 1'!$K$7,B2116&lt;='Calculation Sheet Crop 1'!$L$7),"Crop Development Phase",IF(AND(B2116+1&gt;'Calculation Sheet Crop 1'!$K$8,B2116&lt;'Calculation Sheet Crop 1'!$L$8+1),"Mid Season",IF(AND(B2116+1&gt;'Calculation Sheet Crop 1'!$K$9,B2116-1&lt;'Calculation Sheet Crop 1'!$L$9),"Late Season Stage",""))))</f>
        <v/>
      </c>
      <c r="D2116">
        <f>IF(MONTH(B2116)=1,'General Calculation'!$E$22,IF(MONTH(B2116)=2,'General Calculation'!$F$22,IF(MONTH(B2116)=3,'General Calculation'!$G$22,IF(MONTH(B2116)=4,'General Calculation'!$H$22,IF(MONTH(B2116)=5,'General Calculation'!$I$22,IF(MONTH(B2116)=6,'General Calculation'!$J$22,IF(MONTH(B2116)=7,'General Calculation'!$K$22,IF(MONTH(B2116)=8,'General Calculation'!$L$22,IF(MONTH(B2116)=9,'General Calculation'!$M$22,IF(MONTH(B2116)=10,'General Calculation'!$N$22,IF(MONTH(B2116)=11,'General Calculation'!$O$22,IF(MONTH(B2116)=12,'General Calculation'!$P$22,""))))))))))))</f>
        <v>5.2650000000000006</v>
      </c>
      <c r="E2116" t="str">
        <f>IF(C2116="Initial Stage",'Calculation Sheet Crop 1'!$M$6,IF(C2116="Crop Development Phase",'Calculation Sheet Crop 1'!$M$7,IF(C2116="Mid Season",'Calculation Sheet Crop 1'!$M$8,IF(C2116="Late Season Stage",'Calculation Sheet Crop 1'!$M$9,""))))</f>
        <v/>
      </c>
      <c r="F2116">
        <f t="shared" si="417"/>
        <v>0</v>
      </c>
      <c r="P2116">
        <f t="shared" si="418"/>
        <v>0</v>
      </c>
      <c r="Q2116">
        <f t="shared" si="419"/>
        <v>0</v>
      </c>
      <c r="R2116">
        <f t="shared" si="420"/>
        <v>0</v>
      </c>
      <c r="S2116">
        <f t="shared" si="421"/>
        <v>0</v>
      </c>
      <c r="T2116">
        <f t="shared" si="422"/>
        <v>0</v>
      </c>
      <c r="U2116">
        <f t="shared" si="423"/>
        <v>0</v>
      </c>
      <c r="V2116">
        <f t="shared" si="424"/>
        <v>0</v>
      </c>
      <c r="W2116">
        <f t="shared" si="425"/>
        <v>0</v>
      </c>
      <c r="X2116">
        <f t="shared" si="426"/>
        <v>0</v>
      </c>
      <c r="Y2116">
        <f t="shared" si="427"/>
        <v>0</v>
      </c>
      <c r="Z2116">
        <f t="shared" si="428"/>
        <v>0</v>
      </c>
      <c r="AA2116">
        <f t="shared" si="429"/>
        <v>0</v>
      </c>
    </row>
    <row r="2117" spans="2:27">
      <c r="B2117" s="3">
        <v>44846</v>
      </c>
      <c r="C2117" t="str">
        <f>IF(AND(B2117&gt;='Calculation Sheet Crop 1'!$K$6,B2117&lt;='Calculation Sheet Crop 1'!$L$6),"Initial Stage",IF(AND(B2117+1&gt;'Calculation Sheet Crop 1'!$K$7,B2117&lt;='Calculation Sheet Crop 1'!$L$7),"Crop Development Phase",IF(AND(B2117+1&gt;'Calculation Sheet Crop 1'!$K$8,B2117&lt;'Calculation Sheet Crop 1'!$L$8+1),"Mid Season",IF(AND(B2117+1&gt;'Calculation Sheet Crop 1'!$K$9,B2117-1&lt;'Calculation Sheet Crop 1'!$L$9),"Late Season Stage",""))))</f>
        <v/>
      </c>
      <c r="D2117">
        <f>IF(MONTH(B2117)=1,'General Calculation'!$E$22,IF(MONTH(B2117)=2,'General Calculation'!$F$22,IF(MONTH(B2117)=3,'General Calculation'!$G$22,IF(MONTH(B2117)=4,'General Calculation'!$H$22,IF(MONTH(B2117)=5,'General Calculation'!$I$22,IF(MONTH(B2117)=6,'General Calculation'!$J$22,IF(MONTH(B2117)=7,'General Calculation'!$K$22,IF(MONTH(B2117)=8,'General Calculation'!$L$22,IF(MONTH(B2117)=9,'General Calculation'!$M$22,IF(MONTH(B2117)=10,'General Calculation'!$N$22,IF(MONTH(B2117)=11,'General Calculation'!$O$22,IF(MONTH(B2117)=12,'General Calculation'!$P$22,""))))))))))))</f>
        <v>5.2650000000000006</v>
      </c>
      <c r="E2117" t="str">
        <f>IF(C2117="Initial Stage",'Calculation Sheet Crop 1'!$M$6,IF(C2117="Crop Development Phase",'Calculation Sheet Crop 1'!$M$7,IF(C2117="Mid Season",'Calculation Sheet Crop 1'!$M$8,IF(C2117="Late Season Stage",'Calculation Sheet Crop 1'!$M$9,""))))</f>
        <v/>
      </c>
      <c r="F2117">
        <f t="shared" si="417"/>
        <v>0</v>
      </c>
      <c r="P2117">
        <f t="shared" si="418"/>
        <v>0</v>
      </c>
      <c r="Q2117">
        <f t="shared" si="419"/>
        <v>0</v>
      </c>
      <c r="R2117">
        <f t="shared" si="420"/>
        <v>0</v>
      </c>
      <c r="S2117">
        <f t="shared" si="421"/>
        <v>0</v>
      </c>
      <c r="T2117">
        <f t="shared" si="422"/>
        <v>0</v>
      </c>
      <c r="U2117">
        <f t="shared" si="423"/>
        <v>0</v>
      </c>
      <c r="V2117">
        <f t="shared" si="424"/>
        <v>0</v>
      </c>
      <c r="W2117">
        <f t="shared" si="425"/>
        <v>0</v>
      </c>
      <c r="X2117">
        <f t="shared" si="426"/>
        <v>0</v>
      </c>
      <c r="Y2117">
        <f t="shared" si="427"/>
        <v>0</v>
      </c>
      <c r="Z2117">
        <f t="shared" si="428"/>
        <v>0</v>
      </c>
      <c r="AA2117">
        <f t="shared" si="429"/>
        <v>0</v>
      </c>
    </row>
    <row r="2118" spans="2:27">
      <c r="B2118" s="3">
        <v>44847</v>
      </c>
      <c r="C2118" t="str">
        <f>IF(AND(B2118&gt;='Calculation Sheet Crop 1'!$K$6,B2118&lt;='Calculation Sheet Crop 1'!$L$6),"Initial Stage",IF(AND(B2118+1&gt;'Calculation Sheet Crop 1'!$K$7,B2118&lt;='Calculation Sheet Crop 1'!$L$7),"Crop Development Phase",IF(AND(B2118+1&gt;'Calculation Sheet Crop 1'!$K$8,B2118&lt;'Calculation Sheet Crop 1'!$L$8+1),"Mid Season",IF(AND(B2118+1&gt;'Calculation Sheet Crop 1'!$K$9,B2118-1&lt;'Calculation Sheet Crop 1'!$L$9),"Late Season Stage",""))))</f>
        <v/>
      </c>
      <c r="D2118">
        <f>IF(MONTH(B2118)=1,'General Calculation'!$E$22,IF(MONTH(B2118)=2,'General Calculation'!$F$22,IF(MONTH(B2118)=3,'General Calculation'!$G$22,IF(MONTH(B2118)=4,'General Calculation'!$H$22,IF(MONTH(B2118)=5,'General Calculation'!$I$22,IF(MONTH(B2118)=6,'General Calculation'!$J$22,IF(MONTH(B2118)=7,'General Calculation'!$K$22,IF(MONTH(B2118)=8,'General Calculation'!$L$22,IF(MONTH(B2118)=9,'General Calculation'!$M$22,IF(MONTH(B2118)=10,'General Calculation'!$N$22,IF(MONTH(B2118)=11,'General Calculation'!$O$22,IF(MONTH(B2118)=12,'General Calculation'!$P$22,""))))))))))))</f>
        <v>5.2650000000000006</v>
      </c>
      <c r="E2118" t="str">
        <f>IF(C2118="Initial Stage",'Calculation Sheet Crop 1'!$M$6,IF(C2118="Crop Development Phase",'Calculation Sheet Crop 1'!$M$7,IF(C2118="Mid Season",'Calculation Sheet Crop 1'!$M$8,IF(C2118="Late Season Stage",'Calculation Sheet Crop 1'!$M$9,""))))</f>
        <v/>
      </c>
      <c r="F2118">
        <f t="shared" si="417"/>
        <v>0</v>
      </c>
      <c r="P2118">
        <f t="shared" si="418"/>
        <v>0</v>
      </c>
      <c r="Q2118">
        <f t="shared" si="419"/>
        <v>0</v>
      </c>
      <c r="R2118">
        <f t="shared" si="420"/>
        <v>0</v>
      </c>
      <c r="S2118">
        <f t="shared" si="421"/>
        <v>0</v>
      </c>
      <c r="T2118">
        <f t="shared" si="422"/>
        <v>0</v>
      </c>
      <c r="U2118">
        <f t="shared" si="423"/>
        <v>0</v>
      </c>
      <c r="V2118">
        <f t="shared" si="424"/>
        <v>0</v>
      </c>
      <c r="W2118">
        <f t="shared" si="425"/>
        <v>0</v>
      </c>
      <c r="X2118">
        <f t="shared" si="426"/>
        <v>0</v>
      </c>
      <c r="Y2118">
        <f t="shared" si="427"/>
        <v>0</v>
      </c>
      <c r="Z2118">
        <f t="shared" si="428"/>
        <v>0</v>
      </c>
      <c r="AA2118">
        <f t="shared" si="429"/>
        <v>0</v>
      </c>
    </row>
    <row r="2119" spans="2:27">
      <c r="B2119" s="3">
        <v>44848</v>
      </c>
      <c r="C2119" t="str">
        <f>IF(AND(B2119&gt;='Calculation Sheet Crop 1'!$K$6,B2119&lt;='Calculation Sheet Crop 1'!$L$6),"Initial Stage",IF(AND(B2119+1&gt;'Calculation Sheet Crop 1'!$K$7,B2119&lt;='Calculation Sheet Crop 1'!$L$7),"Crop Development Phase",IF(AND(B2119+1&gt;'Calculation Sheet Crop 1'!$K$8,B2119&lt;'Calculation Sheet Crop 1'!$L$8+1),"Mid Season",IF(AND(B2119+1&gt;'Calculation Sheet Crop 1'!$K$9,B2119-1&lt;'Calculation Sheet Crop 1'!$L$9),"Late Season Stage",""))))</f>
        <v/>
      </c>
      <c r="D2119">
        <f>IF(MONTH(B2119)=1,'General Calculation'!$E$22,IF(MONTH(B2119)=2,'General Calculation'!$F$22,IF(MONTH(B2119)=3,'General Calculation'!$G$22,IF(MONTH(B2119)=4,'General Calculation'!$H$22,IF(MONTH(B2119)=5,'General Calculation'!$I$22,IF(MONTH(B2119)=6,'General Calculation'!$J$22,IF(MONTH(B2119)=7,'General Calculation'!$K$22,IF(MONTH(B2119)=8,'General Calculation'!$L$22,IF(MONTH(B2119)=9,'General Calculation'!$M$22,IF(MONTH(B2119)=10,'General Calculation'!$N$22,IF(MONTH(B2119)=11,'General Calculation'!$O$22,IF(MONTH(B2119)=12,'General Calculation'!$P$22,""))))))))))))</f>
        <v>5.2650000000000006</v>
      </c>
      <c r="E2119" t="str">
        <f>IF(C2119="Initial Stage",'Calculation Sheet Crop 1'!$M$6,IF(C2119="Crop Development Phase",'Calculation Sheet Crop 1'!$M$7,IF(C2119="Mid Season",'Calculation Sheet Crop 1'!$M$8,IF(C2119="Late Season Stage",'Calculation Sheet Crop 1'!$M$9,""))))</f>
        <v/>
      </c>
      <c r="F2119">
        <f t="shared" si="417"/>
        <v>0</v>
      </c>
      <c r="P2119">
        <f t="shared" si="418"/>
        <v>0</v>
      </c>
      <c r="Q2119">
        <f t="shared" si="419"/>
        <v>0</v>
      </c>
      <c r="R2119">
        <f t="shared" si="420"/>
        <v>0</v>
      </c>
      <c r="S2119">
        <f t="shared" si="421"/>
        <v>0</v>
      </c>
      <c r="T2119">
        <f t="shared" si="422"/>
        <v>0</v>
      </c>
      <c r="U2119">
        <f t="shared" si="423"/>
        <v>0</v>
      </c>
      <c r="V2119">
        <f t="shared" si="424"/>
        <v>0</v>
      </c>
      <c r="W2119">
        <f t="shared" si="425"/>
        <v>0</v>
      </c>
      <c r="X2119">
        <f t="shared" si="426"/>
        <v>0</v>
      </c>
      <c r="Y2119">
        <f t="shared" si="427"/>
        <v>0</v>
      </c>
      <c r="Z2119">
        <f t="shared" si="428"/>
        <v>0</v>
      </c>
      <c r="AA2119">
        <f t="shared" si="429"/>
        <v>0</v>
      </c>
    </row>
    <row r="2120" spans="2:27">
      <c r="B2120" s="3">
        <v>44849</v>
      </c>
      <c r="C2120" t="str">
        <f>IF(AND(B2120&gt;='Calculation Sheet Crop 1'!$K$6,B2120&lt;='Calculation Sheet Crop 1'!$L$6),"Initial Stage",IF(AND(B2120+1&gt;'Calculation Sheet Crop 1'!$K$7,B2120&lt;='Calculation Sheet Crop 1'!$L$7),"Crop Development Phase",IF(AND(B2120+1&gt;'Calculation Sheet Crop 1'!$K$8,B2120&lt;'Calculation Sheet Crop 1'!$L$8+1),"Mid Season",IF(AND(B2120+1&gt;'Calculation Sheet Crop 1'!$K$9,B2120-1&lt;'Calculation Sheet Crop 1'!$L$9),"Late Season Stage",""))))</f>
        <v/>
      </c>
      <c r="D2120">
        <f>IF(MONTH(B2120)=1,'General Calculation'!$E$22,IF(MONTH(B2120)=2,'General Calculation'!$F$22,IF(MONTH(B2120)=3,'General Calculation'!$G$22,IF(MONTH(B2120)=4,'General Calculation'!$H$22,IF(MONTH(B2120)=5,'General Calculation'!$I$22,IF(MONTH(B2120)=6,'General Calculation'!$J$22,IF(MONTH(B2120)=7,'General Calculation'!$K$22,IF(MONTH(B2120)=8,'General Calculation'!$L$22,IF(MONTH(B2120)=9,'General Calculation'!$M$22,IF(MONTH(B2120)=10,'General Calculation'!$N$22,IF(MONTH(B2120)=11,'General Calculation'!$O$22,IF(MONTH(B2120)=12,'General Calculation'!$P$22,""))))))))))))</f>
        <v>5.2650000000000006</v>
      </c>
      <c r="E2120" t="str">
        <f>IF(C2120="Initial Stage",'Calculation Sheet Crop 1'!$M$6,IF(C2120="Crop Development Phase",'Calculation Sheet Crop 1'!$M$7,IF(C2120="Mid Season",'Calculation Sheet Crop 1'!$M$8,IF(C2120="Late Season Stage",'Calculation Sheet Crop 1'!$M$9,""))))</f>
        <v/>
      </c>
      <c r="F2120">
        <f t="shared" ref="F2120:F2183" si="430">IFERROR((D2120*E2120),0)</f>
        <v>0</v>
      </c>
      <c r="P2120">
        <f t="shared" ref="P2120:P2183" si="431">IF(MONTH($B2120)=1,$F2120,0)</f>
        <v>0</v>
      </c>
      <c r="Q2120">
        <f t="shared" ref="Q2120:Q2183" si="432">IF(MONTH($B2120)=2,$F2120,0)</f>
        <v>0</v>
      </c>
      <c r="R2120">
        <f t="shared" ref="R2120:R2183" si="433">IF(MONTH($B2120)=3,$F2120,0)</f>
        <v>0</v>
      </c>
      <c r="S2120">
        <f t="shared" ref="S2120:S2183" si="434">IF(MONTH($B2120)=4,$F2120,0)</f>
        <v>0</v>
      </c>
      <c r="T2120">
        <f t="shared" ref="T2120:T2183" si="435">IF(MONTH($B2120)=5,$F2120,0)</f>
        <v>0</v>
      </c>
      <c r="U2120">
        <f t="shared" ref="U2120:U2183" si="436">IF(MONTH($B2120)=6,$F2120,0)</f>
        <v>0</v>
      </c>
      <c r="V2120">
        <f t="shared" ref="V2120:V2183" si="437">IF(MONTH($B2120)=7,$F2120,0)</f>
        <v>0</v>
      </c>
      <c r="W2120">
        <f t="shared" ref="W2120:W2183" si="438">IF(MONTH($B2120)=8,$F2120,0)</f>
        <v>0</v>
      </c>
      <c r="X2120">
        <f t="shared" ref="X2120:X2183" si="439">IF(MONTH($B2120)=9,$F2120,0)</f>
        <v>0</v>
      </c>
      <c r="Y2120">
        <f t="shared" ref="Y2120:Y2183" si="440">IF(MONTH($B2120)=10,$F2120,0)</f>
        <v>0</v>
      </c>
      <c r="Z2120">
        <f t="shared" ref="Z2120:Z2183" si="441">IF(MONTH($B2120)=11,$F2120,0)</f>
        <v>0</v>
      </c>
      <c r="AA2120">
        <f t="shared" ref="AA2120:AA2183" si="442">IF(MONTH($B2120)=12,$F2120,0)</f>
        <v>0</v>
      </c>
    </row>
    <row r="2121" spans="2:27">
      <c r="B2121" s="3">
        <v>44850</v>
      </c>
      <c r="C2121" t="str">
        <f>IF(AND(B2121&gt;='Calculation Sheet Crop 1'!$K$6,B2121&lt;='Calculation Sheet Crop 1'!$L$6),"Initial Stage",IF(AND(B2121+1&gt;'Calculation Sheet Crop 1'!$K$7,B2121&lt;='Calculation Sheet Crop 1'!$L$7),"Crop Development Phase",IF(AND(B2121+1&gt;'Calculation Sheet Crop 1'!$K$8,B2121&lt;'Calculation Sheet Crop 1'!$L$8+1),"Mid Season",IF(AND(B2121+1&gt;'Calculation Sheet Crop 1'!$K$9,B2121-1&lt;'Calculation Sheet Crop 1'!$L$9),"Late Season Stage",""))))</f>
        <v/>
      </c>
      <c r="D2121">
        <f>IF(MONTH(B2121)=1,'General Calculation'!$E$22,IF(MONTH(B2121)=2,'General Calculation'!$F$22,IF(MONTH(B2121)=3,'General Calculation'!$G$22,IF(MONTH(B2121)=4,'General Calculation'!$H$22,IF(MONTH(B2121)=5,'General Calculation'!$I$22,IF(MONTH(B2121)=6,'General Calculation'!$J$22,IF(MONTH(B2121)=7,'General Calculation'!$K$22,IF(MONTH(B2121)=8,'General Calculation'!$L$22,IF(MONTH(B2121)=9,'General Calculation'!$M$22,IF(MONTH(B2121)=10,'General Calculation'!$N$22,IF(MONTH(B2121)=11,'General Calculation'!$O$22,IF(MONTH(B2121)=12,'General Calculation'!$P$22,""))))))))))))</f>
        <v>5.2650000000000006</v>
      </c>
      <c r="E2121" t="str">
        <f>IF(C2121="Initial Stage",'Calculation Sheet Crop 1'!$M$6,IF(C2121="Crop Development Phase",'Calculation Sheet Crop 1'!$M$7,IF(C2121="Mid Season",'Calculation Sheet Crop 1'!$M$8,IF(C2121="Late Season Stage",'Calculation Sheet Crop 1'!$M$9,""))))</f>
        <v/>
      </c>
      <c r="F2121">
        <f t="shared" si="430"/>
        <v>0</v>
      </c>
      <c r="P2121">
        <f t="shared" si="431"/>
        <v>0</v>
      </c>
      <c r="Q2121">
        <f t="shared" si="432"/>
        <v>0</v>
      </c>
      <c r="R2121">
        <f t="shared" si="433"/>
        <v>0</v>
      </c>
      <c r="S2121">
        <f t="shared" si="434"/>
        <v>0</v>
      </c>
      <c r="T2121">
        <f t="shared" si="435"/>
        <v>0</v>
      </c>
      <c r="U2121">
        <f t="shared" si="436"/>
        <v>0</v>
      </c>
      <c r="V2121">
        <f t="shared" si="437"/>
        <v>0</v>
      </c>
      <c r="W2121">
        <f t="shared" si="438"/>
        <v>0</v>
      </c>
      <c r="X2121">
        <f t="shared" si="439"/>
        <v>0</v>
      </c>
      <c r="Y2121">
        <f t="shared" si="440"/>
        <v>0</v>
      </c>
      <c r="Z2121">
        <f t="shared" si="441"/>
        <v>0</v>
      </c>
      <c r="AA2121">
        <f t="shared" si="442"/>
        <v>0</v>
      </c>
    </row>
    <row r="2122" spans="2:27">
      <c r="B2122" s="3">
        <v>44851</v>
      </c>
      <c r="C2122" t="str">
        <f>IF(AND(B2122&gt;='Calculation Sheet Crop 1'!$K$6,B2122&lt;='Calculation Sheet Crop 1'!$L$6),"Initial Stage",IF(AND(B2122+1&gt;'Calculation Sheet Crop 1'!$K$7,B2122&lt;='Calculation Sheet Crop 1'!$L$7),"Crop Development Phase",IF(AND(B2122+1&gt;'Calculation Sheet Crop 1'!$K$8,B2122&lt;'Calculation Sheet Crop 1'!$L$8+1),"Mid Season",IF(AND(B2122+1&gt;'Calculation Sheet Crop 1'!$K$9,B2122-1&lt;'Calculation Sheet Crop 1'!$L$9),"Late Season Stage",""))))</f>
        <v/>
      </c>
      <c r="D2122">
        <f>IF(MONTH(B2122)=1,'General Calculation'!$E$22,IF(MONTH(B2122)=2,'General Calculation'!$F$22,IF(MONTH(B2122)=3,'General Calculation'!$G$22,IF(MONTH(B2122)=4,'General Calculation'!$H$22,IF(MONTH(B2122)=5,'General Calculation'!$I$22,IF(MONTH(B2122)=6,'General Calculation'!$J$22,IF(MONTH(B2122)=7,'General Calculation'!$K$22,IF(MONTH(B2122)=8,'General Calculation'!$L$22,IF(MONTH(B2122)=9,'General Calculation'!$M$22,IF(MONTH(B2122)=10,'General Calculation'!$N$22,IF(MONTH(B2122)=11,'General Calculation'!$O$22,IF(MONTH(B2122)=12,'General Calculation'!$P$22,""))))))))))))</f>
        <v>5.2650000000000006</v>
      </c>
      <c r="E2122" t="str">
        <f>IF(C2122="Initial Stage",'Calculation Sheet Crop 1'!$M$6,IF(C2122="Crop Development Phase",'Calculation Sheet Crop 1'!$M$7,IF(C2122="Mid Season",'Calculation Sheet Crop 1'!$M$8,IF(C2122="Late Season Stage",'Calculation Sheet Crop 1'!$M$9,""))))</f>
        <v/>
      </c>
      <c r="F2122">
        <f t="shared" si="430"/>
        <v>0</v>
      </c>
      <c r="P2122">
        <f t="shared" si="431"/>
        <v>0</v>
      </c>
      <c r="Q2122">
        <f t="shared" si="432"/>
        <v>0</v>
      </c>
      <c r="R2122">
        <f t="shared" si="433"/>
        <v>0</v>
      </c>
      <c r="S2122">
        <f t="shared" si="434"/>
        <v>0</v>
      </c>
      <c r="T2122">
        <f t="shared" si="435"/>
        <v>0</v>
      </c>
      <c r="U2122">
        <f t="shared" si="436"/>
        <v>0</v>
      </c>
      <c r="V2122">
        <f t="shared" si="437"/>
        <v>0</v>
      </c>
      <c r="W2122">
        <f t="shared" si="438"/>
        <v>0</v>
      </c>
      <c r="X2122">
        <f t="shared" si="439"/>
        <v>0</v>
      </c>
      <c r="Y2122">
        <f t="shared" si="440"/>
        <v>0</v>
      </c>
      <c r="Z2122">
        <f t="shared" si="441"/>
        <v>0</v>
      </c>
      <c r="AA2122">
        <f t="shared" si="442"/>
        <v>0</v>
      </c>
    </row>
    <row r="2123" spans="2:27">
      <c r="B2123" s="3">
        <v>44852</v>
      </c>
      <c r="C2123" t="str">
        <f>IF(AND(B2123&gt;='Calculation Sheet Crop 1'!$K$6,B2123&lt;='Calculation Sheet Crop 1'!$L$6),"Initial Stage",IF(AND(B2123+1&gt;'Calculation Sheet Crop 1'!$K$7,B2123&lt;='Calculation Sheet Crop 1'!$L$7),"Crop Development Phase",IF(AND(B2123+1&gt;'Calculation Sheet Crop 1'!$K$8,B2123&lt;'Calculation Sheet Crop 1'!$L$8+1),"Mid Season",IF(AND(B2123+1&gt;'Calculation Sheet Crop 1'!$K$9,B2123-1&lt;'Calculation Sheet Crop 1'!$L$9),"Late Season Stage",""))))</f>
        <v/>
      </c>
      <c r="D2123">
        <f>IF(MONTH(B2123)=1,'General Calculation'!$E$22,IF(MONTH(B2123)=2,'General Calculation'!$F$22,IF(MONTH(B2123)=3,'General Calculation'!$G$22,IF(MONTH(B2123)=4,'General Calculation'!$H$22,IF(MONTH(B2123)=5,'General Calculation'!$I$22,IF(MONTH(B2123)=6,'General Calculation'!$J$22,IF(MONTH(B2123)=7,'General Calculation'!$K$22,IF(MONTH(B2123)=8,'General Calculation'!$L$22,IF(MONTH(B2123)=9,'General Calculation'!$M$22,IF(MONTH(B2123)=10,'General Calculation'!$N$22,IF(MONTH(B2123)=11,'General Calculation'!$O$22,IF(MONTH(B2123)=12,'General Calculation'!$P$22,""))))))))))))</f>
        <v>5.2650000000000006</v>
      </c>
      <c r="E2123" t="str">
        <f>IF(C2123="Initial Stage",'Calculation Sheet Crop 1'!$M$6,IF(C2123="Crop Development Phase",'Calculation Sheet Crop 1'!$M$7,IF(C2123="Mid Season",'Calculation Sheet Crop 1'!$M$8,IF(C2123="Late Season Stage",'Calculation Sheet Crop 1'!$M$9,""))))</f>
        <v/>
      </c>
      <c r="F2123">
        <f t="shared" si="430"/>
        <v>0</v>
      </c>
      <c r="P2123">
        <f t="shared" si="431"/>
        <v>0</v>
      </c>
      <c r="Q2123">
        <f t="shared" si="432"/>
        <v>0</v>
      </c>
      <c r="R2123">
        <f t="shared" si="433"/>
        <v>0</v>
      </c>
      <c r="S2123">
        <f t="shared" si="434"/>
        <v>0</v>
      </c>
      <c r="T2123">
        <f t="shared" si="435"/>
        <v>0</v>
      </c>
      <c r="U2123">
        <f t="shared" si="436"/>
        <v>0</v>
      </c>
      <c r="V2123">
        <f t="shared" si="437"/>
        <v>0</v>
      </c>
      <c r="W2123">
        <f t="shared" si="438"/>
        <v>0</v>
      </c>
      <c r="X2123">
        <f t="shared" si="439"/>
        <v>0</v>
      </c>
      <c r="Y2123">
        <f t="shared" si="440"/>
        <v>0</v>
      </c>
      <c r="Z2123">
        <f t="shared" si="441"/>
        <v>0</v>
      </c>
      <c r="AA2123">
        <f t="shared" si="442"/>
        <v>0</v>
      </c>
    </row>
    <row r="2124" spans="2:27">
      <c r="B2124" s="3">
        <v>44853</v>
      </c>
      <c r="C2124" t="str">
        <f>IF(AND(B2124&gt;='Calculation Sheet Crop 1'!$K$6,B2124&lt;='Calculation Sheet Crop 1'!$L$6),"Initial Stage",IF(AND(B2124+1&gt;'Calculation Sheet Crop 1'!$K$7,B2124&lt;='Calculation Sheet Crop 1'!$L$7),"Crop Development Phase",IF(AND(B2124+1&gt;'Calculation Sheet Crop 1'!$K$8,B2124&lt;'Calculation Sheet Crop 1'!$L$8+1),"Mid Season",IF(AND(B2124+1&gt;'Calculation Sheet Crop 1'!$K$9,B2124-1&lt;'Calculation Sheet Crop 1'!$L$9),"Late Season Stage",""))))</f>
        <v/>
      </c>
      <c r="D2124">
        <f>IF(MONTH(B2124)=1,'General Calculation'!$E$22,IF(MONTH(B2124)=2,'General Calculation'!$F$22,IF(MONTH(B2124)=3,'General Calculation'!$G$22,IF(MONTH(B2124)=4,'General Calculation'!$H$22,IF(MONTH(B2124)=5,'General Calculation'!$I$22,IF(MONTH(B2124)=6,'General Calculation'!$J$22,IF(MONTH(B2124)=7,'General Calculation'!$K$22,IF(MONTH(B2124)=8,'General Calculation'!$L$22,IF(MONTH(B2124)=9,'General Calculation'!$M$22,IF(MONTH(B2124)=10,'General Calculation'!$N$22,IF(MONTH(B2124)=11,'General Calculation'!$O$22,IF(MONTH(B2124)=12,'General Calculation'!$P$22,""))))))))))))</f>
        <v>5.2650000000000006</v>
      </c>
      <c r="E2124" t="str">
        <f>IF(C2124="Initial Stage",'Calculation Sheet Crop 1'!$M$6,IF(C2124="Crop Development Phase",'Calculation Sheet Crop 1'!$M$7,IF(C2124="Mid Season",'Calculation Sheet Crop 1'!$M$8,IF(C2124="Late Season Stage",'Calculation Sheet Crop 1'!$M$9,""))))</f>
        <v/>
      </c>
      <c r="F2124">
        <f t="shared" si="430"/>
        <v>0</v>
      </c>
      <c r="P2124">
        <f t="shared" si="431"/>
        <v>0</v>
      </c>
      <c r="Q2124">
        <f t="shared" si="432"/>
        <v>0</v>
      </c>
      <c r="R2124">
        <f t="shared" si="433"/>
        <v>0</v>
      </c>
      <c r="S2124">
        <f t="shared" si="434"/>
        <v>0</v>
      </c>
      <c r="T2124">
        <f t="shared" si="435"/>
        <v>0</v>
      </c>
      <c r="U2124">
        <f t="shared" si="436"/>
        <v>0</v>
      </c>
      <c r="V2124">
        <f t="shared" si="437"/>
        <v>0</v>
      </c>
      <c r="W2124">
        <f t="shared" si="438"/>
        <v>0</v>
      </c>
      <c r="X2124">
        <f t="shared" si="439"/>
        <v>0</v>
      </c>
      <c r="Y2124">
        <f t="shared" si="440"/>
        <v>0</v>
      </c>
      <c r="Z2124">
        <f t="shared" si="441"/>
        <v>0</v>
      </c>
      <c r="AA2124">
        <f t="shared" si="442"/>
        <v>0</v>
      </c>
    </row>
    <row r="2125" spans="2:27">
      <c r="B2125" s="3">
        <v>44854</v>
      </c>
      <c r="C2125" t="str">
        <f>IF(AND(B2125&gt;='Calculation Sheet Crop 1'!$K$6,B2125&lt;='Calculation Sheet Crop 1'!$L$6),"Initial Stage",IF(AND(B2125+1&gt;'Calculation Sheet Crop 1'!$K$7,B2125&lt;='Calculation Sheet Crop 1'!$L$7),"Crop Development Phase",IF(AND(B2125+1&gt;'Calculation Sheet Crop 1'!$K$8,B2125&lt;'Calculation Sheet Crop 1'!$L$8+1),"Mid Season",IF(AND(B2125+1&gt;'Calculation Sheet Crop 1'!$K$9,B2125-1&lt;'Calculation Sheet Crop 1'!$L$9),"Late Season Stage",""))))</f>
        <v/>
      </c>
      <c r="D2125">
        <f>IF(MONTH(B2125)=1,'General Calculation'!$E$22,IF(MONTH(B2125)=2,'General Calculation'!$F$22,IF(MONTH(B2125)=3,'General Calculation'!$G$22,IF(MONTH(B2125)=4,'General Calculation'!$H$22,IF(MONTH(B2125)=5,'General Calculation'!$I$22,IF(MONTH(B2125)=6,'General Calculation'!$J$22,IF(MONTH(B2125)=7,'General Calculation'!$K$22,IF(MONTH(B2125)=8,'General Calculation'!$L$22,IF(MONTH(B2125)=9,'General Calculation'!$M$22,IF(MONTH(B2125)=10,'General Calculation'!$N$22,IF(MONTH(B2125)=11,'General Calculation'!$O$22,IF(MONTH(B2125)=12,'General Calculation'!$P$22,""))))))))))))</f>
        <v>5.2650000000000006</v>
      </c>
      <c r="E2125" t="str">
        <f>IF(C2125="Initial Stage",'Calculation Sheet Crop 1'!$M$6,IF(C2125="Crop Development Phase",'Calculation Sheet Crop 1'!$M$7,IF(C2125="Mid Season",'Calculation Sheet Crop 1'!$M$8,IF(C2125="Late Season Stage",'Calculation Sheet Crop 1'!$M$9,""))))</f>
        <v/>
      </c>
      <c r="F2125">
        <f t="shared" si="430"/>
        <v>0</v>
      </c>
      <c r="P2125">
        <f t="shared" si="431"/>
        <v>0</v>
      </c>
      <c r="Q2125">
        <f t="shared" si="432"/>
        <v>0</v>
      </c>
      <c r="R2125">
        <f t="shared" si="433"/>
        <v>0</v>
      </c>
      <c r="S2125">
        <f t="shared" si="434"/>
        <v>0</v>
      </c>
      <c r="T2125">
        <f t="shared" si="435"/>
        <v>0</v>
      </c>
      <c r="U2125">
        <f t="shared" si="436"/>
        <v>0</v>
      </c>
      <c r="V2125">
        <f t="shared" si="437"/>
        <v>0</v>
      </c>
      <c r="W2125">
        <f t="shared" si="438"/>
        <v>0</v>
      </c>
      <c r="X2125">
        <f t="shared" si="439"/>
        <v>0</v>
      </c>
      <c r="Y2125">
        <f t="shared" si="440"/>
        <v>0</v>
      </c>
      <c r="Z2125">
        <f t="shared" si="441"/>
        <v>0</v>
      </c>
      <c r="AA2125">
        <f t="shared" si="442"/>
        <v>0</v>
      </c>
    </row>
    <row r="2126" spans="2:27">
      <c r="B2126" s="3">
        <v>44855</v>
      </c>
      <c r="C2126" t="str">
        <f>IF(AND(B2126&gt;='Calculation Sheet Crop 1'!$K$6,B2126&lt;='Calculation Sheet Crop 1'!$L$6),"Initial Stage",IF(AND(B2126+1&gt;'Calculation Sheet Crop 1'!$K$7,B2126&lt;='Calculation Sheet Crop 1'!$L$7),"Crop Development Phase",IF(AND(B2126+1&gt;'Calculation Sheet Crop 1'!$K$8,B2126&lt;'Calculation Sheet Crop 1'!$L$8+1),"Mid Season",IF(AND(B2126+1&gt;'Calculation Sheet Crop 1'!$K$9,B2126-1&lt;'Calculation Sheet Crop 1'!$L$9),"Late Season Stage",""))))</f>
        <v/>
      </c>
      <c r="D2126">
        <f>IF(MONTH(B2126)=1,'General Calculation'!$E$22,IF(MONTH(B2126)=2,'General Calculation'!$F$22,IF(MONTH(B2126)=3,'General Calculation'!$G$22,IF(MONTH(B2126)=4,'General Calculation'!$H$22,IF(MONTH(B2126)=5,'General Calculation'!$I$22,IF(MONTH(B2126)=6,'General Calculation'!$J$22,IF(MONTH(B2126)=7,'General Calculation'!$K$22,IF(MONTH(B2126)=8,'General Calculation'!$L$22,IF(MONTH(B2126)=9,'General Calculation'!$M$22,IF(MONTH(B2126)=10,'General Calculation'!$N$22,IF(MONTH(B2126)=11,'General Calculation'!$O$22,IF(MONTH(B2126)=12,'General Calculation'!$P$22,""))))))))))))</f>
        <v>5.2650000000000006</v>
      </c>
      <c r="E2126" t="str">
        <f>IF(C2126="Initial Stage",'Calculation Sheet Crop 1'!$M$6,IF(C2126="Crop Development Phase",'Calculation Sheet Crop 1'!$M$7,IF(C2126="Mid Season",'Calculation Sheet Crop 1'!$M$8,IF(C2126="Late Season Stage",'Calculation Sheet Crop 1'!$M$9,""))))</f>
        <v/>
      </c>
      <c r="F2126">
        <f t="shared" si="430"/>
        <v>0</v>
      </c>
      <c r="P2126">
        <f t="shared" si="431"/>
        <v>0</v>
      </c>
      <c r="Q2126">
        <f t="shared" si="432"/>
        <v>0</v>
      </c>
      <c r="R2126">
        <f t="shared" si="433"/>
        <v>0</v>
      </c>
      <c r="S2126">
        <f t="shared" si="434"/>
        <v>0</v>
      </c>
      <c r="T2126">
        <f t="shared" si="435"/>
        <v>0</v>
      </c>
      <c r="U2126">
        <f t="shared" si="436"/>
        <v>0</v>
      </c>
      <c r="V2126">
        <f t="shared" si="437"/>
        <v>0</v>
      </c>
      <c r="W2126">
        <f t="shared" si="438"/>
        <v>0</v>
      </c>
      <c r="X2126">
        <f t="shared" si="439"/>
        <v>0</v>
      </c>
      <c r="Y2126">
        <f t="shared" si="440"/>
        <v>0</v>
      </c>
      <c r="Z2126">
        <f t="shared" si="441"/>
        <v>0</v>
      </c>
      <c r="AA2126">
        <f t="shared" si="442"/>
        <v>0</v>
      </c>
    </row>
    <row r="2127" spans="2:27">
      <c r="B2127" s="3">
        <v>44856</v>
      </c>
      <c r="C2127" t="str">
        <f>IF(AND(B2127&gt;='Calculation Sheet Crop 1'!$K$6,B2127&lt;='Calculation Sheet Crop 1'!$L$6),"Initial Stage",IF(AND(B2127+1&gt;'Calculation Sheet Crop 1'!$K$7,B2127&lt;='Calculation Sheet Crop 1'!$L$7),"Crop Development Phase",IF(AND(B2127+1&gt;'Calculation Sheet Crop 1'!$K$8,B2127&lt;'Calculation Sheet Crop 1'!$L$8+1),"Mid Season",IF(AND(B2127+1&gt;'Calculation Sheet Crop 1'!$K$9,B2127-1&lt;'Calculation Sheet Crop 1'!$L$9),"Late Season Stage",""))))</f>
        <v/>
      </c>
      <c r="D2127">
        <f>IF(MONTH(B2127)=1,'General Calculation'!$E$22,IF(MONTH(B2127)=2,'General Calculation'!$F$22,IF(MONTH(B2127)=3,'General Calculation'!$G$22,IF(MONTH(B2127)=4,'General Calculation'!$H$22,IF(MONTH(B2127)=5,'General Calculation'!$I$22,IF(MONTH(B2127)=6,'General Calculation'!$J$22,IF(MONTH(B2127)=7,'General Calculation'!$K$22,IF(MONTH(B2127)=8,'General Calculation'!$L$22,IF(MONTH(B2127)=9,'General Calculation'!$M$22,IF(MONTH(B2127)=10,'General Calculation'!$N$22,IF(MONTH(B2127)=11,'General Calculation'!$O$22,IF(MONTH(B2127)=12,'General Calculation'!$P$22,""))))))))))))</f>
        <v>5.2650000000000006</v>
      </c>
      <c r="E2127" t="str">
        <f>IF(C2127="Initial Stage",'Calculation Sheet Crop 1'!$M$6,IF(C2127="Crop Development Phase",'Calculation Sheet Crop 1'!$M$7,IF(C2127="Mid Season",'Calculation Sheet Crop 1'!$M$8,IF(C2127="Late Season Stage",'Calculation Sheet Crop 1'!$M$9,""))))</f>
        <v/>
      </c>
      <c r="F2127">
        <f t="shared" si="430"/>
        <v>0</v>
      </c>
      <c r="P2127">
        <f t="shared" si="431"/>
        <v>0</v>
      </c>
      <c r="Q2127">
        <f t="shared" si="432"/>
        <v>0</v>
      </c>
      <c r="R2127">
        <f t="shared" si="433"/>
        <v>0</v>
      </c>
      <c r="S2127">
        <f t="shared" si="434"/>
        <v>0</v>
      </c>
      <c r="T2127">
        <f t="shared" si="435"/>
        <v>0</v>
      </c>
      <c r="U2127">
        <f t="shared" si="436"/>
        <v>0</v>
      </c>
      <c r="V2127">
        <f t="shared" si="437"/>
        <v>0</v>
      </c>
      <c r="W2127">
        <f t="shared" si="438"/>
        <v>0</v>
      </c>
      <c r="X2127">
        <f t="shared" si="439"/>
        <v>0</v>
      </c>
      <c r="Y2127">
        <f t="shared" si="440"/>
        <v>0</v>
      </c>
      <c r="Z2127">
        <f t="shared" si="441"/>
        <v>0</v>
      </c>
      <c r="AA2127">
        <f t="shared" si="442"/>
        <v>0</v>
      </c>
    </row>
    <row r="2128" spans="2:27">
      <c r="B2128" s="3">
        <v>44857</v>
      </c>
      <c r="C2128" t="str">
        <f>IF(AND(B2128&gt;='Calculation Sheet Crop 1'!$K$6,B2128&lt;='Calculation Sheet Crop 1'!$L$6),"Initial Stage",IF(AND(B2128+1&gt;'Calculation Sheet Crop 1'!$K$7,B2128&lt;='Calculation Sheet Crop 1'!$L$7),"Crop Development Phase",IF(AND(B2128+1&gt;'Calculation Sheet Crop 1'!$K$8,B2128&lt;'Calculation Sheet Crop 1'!$L$8+1),"Mid Season",IF(AND(B2128+1&gt;'Calculation Sheet Crop 1'!$K$9,B2128-1&lt;'Calculation Sheet Crop 1'!$L$9),"Late Season Stage",""))))</f>
        <v/>
      </c>
      <c r="D2128">
        <f>IF(MONTH(B2128)=1,'General Calculation'!$E$22,IF(MONTH(B2128)=2,'General Calculation'!$F$22,IF(MONTH(B2128)=3,'General Calculation'!$G$22,IF(MONTH(B2128)=4,'General Calculation'!$H$22,IF(MONTH(B2128)=5,'General Calculation'!$I$22,IF(MONTH(B2128)=6,'General Calculation'!$J$22,IF(MONTH(B2128)=7,'General Calculation'!$K$22,IF(MONTH(B2128)=8,'General Calculation'!$L$22,IF(MONTH(B2128)=9,'General Calculation'!$M$22,IF(MONTH(B2128)=10,'General Calculation'!$N$22,IF(MONTH(B2128)=11,'General Calculation'!$O$22,IF(MONTH(B2128)=12,'General Calculation'!$P$22,""))))))))))))</f>
        <v>5.2650000000000006</v>
      </c>
      <c r="E2128" t="str">
        <f>IF(C2128="Initial Stage",'Calculation Sheet Crop 1'!$M$6,IF(C2128="Crop Development Phase",'Calculation Sheet Crop 1'!$M$7,IF(C2128="Mid Season",'Calculation Sheet Crop 1'!$M$8,IF(C2128="Late Season Stage",'Calculation Sheet Crop 1'!$M$9,""))))</f>
        <v/>
      </c>
      <c r="F2128">
        <f t="shared" si="430"/>
        <v>0</v>
      </c>
      <c r="P2128">
        <f t="shared" si="431"/>
        <v>0</v>
      </c>
      <c r="Q2128">
        <f t="shared" si="432"/>
        <v>0</v>
      </c>
      <c r="R2128">
        <f t="shared" si="433"/>
        <v>0</v>
      </c>
      <c r="S2128">
        <f t="shared" si="434"/>
        <v>0</v>
      </c>
      <c r="T2128">
        <f t="shared" si="435"/>
        <v>0</v>
      </c>
      <c r="U2128">
        <f t="shared" si="436"/>
        <v>0</v>
      </c>
      <c r="V2128">
        <f t="shared" si="437"/>
        <v>0</v>
      </c>
      <c r="W2128">
        <f t="shared" si="438"/>
        <v>0</v>
      </c>
      <c r="X2128">
        <f t="shared" si="439"/>
        <v>0</v>
      </c>
      <c r="Y2128">
        <f t="shared" si="440"/>
        <v>0</v>
      </c>
      <c r="Z2128">
        <f t="shared" si="441"/>
        <v>0</v>
      </c>
      <c r="AA2128">
        <f t="shared" si="442"/>
        <v>0</v>
      </c>
    </row>
    <row r="2129" spans="2:27">
      <c r="B2129" s="3">
        <v>44858</v>
      </c>
      <c r="C2129" t="str">
        <f>IF(AND(B2129&gt;='Calculation Sheet Crop 1'!$K$6,B2129&lt;='Calculation Sheet Crop 1'!$L$6),"Initial Stage",IF(AND(B2129+1&gt;'Calculation Sheet Crop 1'!$K$7,B2129&lt;='Calculation Sheet Crop 1'!$L$7),"Crop Development Phase",IF(AND(B2129+1&gt;'Calculation Sheet Crop 1'!$K$8,B2129&lt;'Calculation Sheet Crop 1'!$L$8+1),"Mid Season",IF(AND(B2129+1&gt;'Calculation Sheet Crop 1'!$K$9,B2129-1&lt;'Calculation Sheet Crop 1'!$L$9),"Late Season Stage",""))))</f>
        <v/>
      </c>
      <c r="D2129">
        <f>IF(MONTH(B2129)=1,'General Calculation'!$E$22,IF(MONTH(B2129)=2,'General Calculation'!$F$22,IF(MONTH(B2129)=3,'General Calculation'!$G$22,IF(MONTH(B2129)=4,'General Calculation'!$H$22,IF(MONTH(B2129)=5,'General Calculation'!$I$22,IF(MONTH(B2129)=6,'General Calculation'!$J$22,IF(MONTH(B2129)=7,'General Calculation'!$K$22,IF(MONTH(B2129)=8,'General Calculation'!$L$22,IF(MONTH(B2129)=9,'General Calculation'!$M$22,IF(MONTH(B2129)=10,'General Calculation'!$N$22,IF(MONTH(B2129)=11,'General Calculation'!$O$22,IF(MONTH(B2129)=12,'General Calculation'!$P$22,""))))))))))))</f>
        <v>5.2650000000000006</v>
      </c>
      <c r="E2129" t="str">
        <f>IF(C2129="Initial Stage",'Calculation Sheet Crop 1'!$M$6,IF(C2129="Crop Development Phase",'Calculation Sheet Crop 1'!$M$7,IF(C2129="Mid Season",'Calculation Sheet Crop 1'!$M$8,IF(C2129="Late Season Stage",'Calculation Sheet Crop 1'!$M$9,""))))</f>
        <v/>
      </c>
      <c r="F2129">
        <f t="shared" si="430"/>
        <v>0</v>
      </c>
      <c r="P2129">
        <f t="shared" si="431"/>
        <v>0</v>
      </c>
      <c r="Q2129">
        <f t="shared" si="432"/>
        <v>0</v>
      </c>
      <c r="R2129">
        <f t="shared" si="433"/>
        <v>0</v>
      </c>
      <c r="S2129">
        <f t="shared" si="434"/>
        <v>0</v>
      </c>
      <c r="T2129">
        <f t="shared" si="435"/>
        <v>0</v>
      </c>
      <c r="U2129">
        <f t="shared" si="436"/>
        <v>0</v>
      </c>
      <c r="V2129">
        <f t="shared" si="437"/>
        <v>0</v>
      </c>
      <c r="W2129">
        <f t="shared" si="438"/>
        <v>0</v>
      </c>
      <c r="X2129">
        <f t="shared" si="439"/>
        <v>0</v>
      </c>
      <c r="Y2129">
        <f t="shared" si="440"/>
        <v>0</v>
      </c>
      <c r="Z2129">
        <f t="shared" si="441"/>
        <v>0</v>
      </c>
      <c r="AA2129">
        <f t="shared" si="442"/>
        <v>0</v>
      </c>
    </row>
    <row r="2130" spans="2:27">
      <c r="B2130" s="3">
        <v>44859</v>
      </c>
      <c r="C2130" t="str">
        <f>IF(AND(B2130&gt;='Calculation Sheet Crop 1'!$K$6,B2130&lt;='Calculation Sheet Crop 1'!$L$6),"Initial Stage",IF(AND(B2130+1&gt;'Calculation Sheet Crop 1'!$K$7,B2130&lt;='Calculation Sheet Crop 1'!$L$7),"Crop Development Phase",IF(AND(B2130+1&gt;'Calculation Sheet Crop 1'!$K$8,B2130&lt;'Calculation Sheet Crop 1'!$L$8+1),"Mid Season",IF(AND(B2130+1&gt;'Calculation Sheet Crop 1'!$K$9,B2130-1&lt;'Calculation Sheet Crop 1'!$L$9),"Late Season Stage",""))))</f>
        <v/>
      </c>
      <c r="D2130">
        <f>IF(MONTH(B2130)=1,'General Calculation'!$E$22,IF(MONTH(B2130)=2,'General Calculation'!$F$22,IF(MONTH(B2130)=3,'General Calculation'!$G$22,IF(MONTH(B2130)=4,'General Calculation'!$H$22,IF(MONTH(B2130)=5,'General Calculation'!$I$22,IF(MONTH(B2130)=6,'General Calculation'!$J$22,IF(MONTH(B2130)=7,'General Calculation'!$K$22,IF(MONTH(B2130)=8,'General Calculation'!$L$22,IF(MONTH(B2130)=9,'General Calculation'!$M$22,IF(MONTH(B2130)=10,'General Calculation'!$N$22,IF(MONTH(B2130)=11,'General Calculation'!$O$22,IF(MONTH(B2130)=12,'General Calculation'!$P$22,""))))))))))))</f>
        <v>5.2650000000000006</v>
      </c>
      <c r="E2130" t="str">
        <f>IF(C2130="Initial Stage",'Calculation Sheet Crop 1'!$M$6,IF(C2130="Crop Development Phase",'Calculation Sheet Crop 1'!$M$7,IF(C2130="Mid Season",'Calculation Sheet Crop 1'!$M$8,IF(C2130="Late Season Stage",'Calculation Sheet Crop 1'!$M$9,""))))</f>
        <v/>
      </c>
      <c r="F2130">
        <f t="shared" si="430"/>
        <v>0</v>
      </c>
      <c r="P2130">
        <f t="shared" si="431"/>
        <v>0</v>
      </c>
      <c r="Q2130">
        <f t="shared" si="432"/>
        <v>0</v>
      </c>
      <c r="R2130">
        <f t="shared" si="433"/>
        <v>0</v>
      </c>
      <c r="S2130">
        <f t="shared" si="434"/>
        <v>0</v>
      </c>
      <c r="T2130">
        <f t="shared" si="435"/>
        <v>0</v>
      </c>
      <c r="U2130">
        <f t="shared" si="436"/>
        <v>0</v>
      </c>
      <c r="V2130">
        <f t="shared" si="437"/>
        <v>0</v>
      </c>
      <c r="W2130">
        <f t="shared" si="438"/>
        <v>0</v>
      </c>
      <c r="X2130">
        <f t="shared" si="439"/>
        <v>0</v>
      </c>
      <c r="Y2130">
        <f t="shared" si="440"/>
        <v>0</v>
      </c>
      <c r="Z2130">
        <f t="shared" si="441"/>
        <v>0</v>
      </c>
      <c r="AA2130">
        <f t="shared" si="442"/>
        <v>0</v>
      </c>
    </row>
    <row r="2131" spans="2:27">
      <c r="B2131" s="3">
        <v>44860</v>
      </c>
      <c r="C2131" t="str">
        <f>IF(AND(B2131&gt;='Calculation Sheet Crop 1'!$K$6,B2131&lt;='Calculation Sheet Crop 1'!$L$6),"Initial Stage",IF(AND(B2131+1&gt;'Calculation Sheet Crop 1'!$K$7,B2131&lt;='Calculation Sheet Crop 1'!$L$7),"Crop Development Phase",IF(AND(B2131+1&gt;'Calculation Sheet Crop 1'!$K$8,B2131&lt;'Calculation Sheet Crop 1'!$L$8+1),"Mid Season",IF(AND(B2131+1&gt;'Calculation Sheet Crop 1'!$K$9,B2131-1&lt;'Calculation Sheet Crop 1'!$L$9),"Late Season Stage",""))))</f>
        <v/>
      </c>
      <c r="D2131">
        <f>IF(MONTH(B2131)=1,'General Calculation'!$E$22,IF(MONTH(B2131)=2,'General Calculation'!$F$22,IF(MONTH(B2131)=3,'General Calculation'!$G$22,IF(MONTH(B2131)=4,'General Calculation'!$H$22,IF(MONTH(B2131)=5,'General Calculation'!$I$22,IF(MONTH(B2131)=6,'General Calculation'!$J$22,IF(MONTH(B2131)=7,'General Calculation'!$K$22,IF(MONTH(B2131)=8,'General Calculation'!$L$22,IF(MONTH(B2131)=9,'General Calculation'!$M$22,IF(MONTH(B2131)=10,'General Calculation'!$N$22,IF(MONTH(B2131)=11,'General Calculation'!$O$22,IF(MONTH(B2131)=12,'General Calculation'!$P$22,""))))))))))))</f>
        <v>5.2650000000000006</v>
      </c>
      <c r="E2131" t="str">
        <f>IF(C2131="Initial Stage",'Calculation Sheet Crop 1'!$M$6,IF(C2131="Crop Development Phase",'Calculation Sheet Crop 1'!$M$7,IF(C2131="Mid Season",'Calculation Sheet Crop 1'!$M$8,IF(C2131="Late Season Stage",'Calculation Sheet Crop 1'!$M$9,""))))</f>
        <v/>
      </c>
      <c r="F2131">
        <f t="shared" si="430"/>
        <v>0</v>
      </c>
      <c r="P2131">
        <f t="shared" si="431"/>
        <v>0</v>
      </c>
      <c r="Q2131">
        <f t="shared" si="432"/>
        <v>0</v>
      </c>
      <c r="R2131">
        <f t="shared" si="433"/>
        <v>0</v>
      </c>
      <c r="S2131">
        <f t="shared" si="434"/>
        <v>0</v>
      </c>
      <c r="T2131">
        <f t="shared" si="435"/>
        <v>0</v>
      </c>
      <c r="U2131">
        <f t="shared" si="436"/>
        <v>0</v>
      </c>
      <c r="V2131">
        <f t="shared" si="437"/>
        <v>0</v>
      </c>
      <c r="W2131">
        <f t="shared" si="438"/>
        <v>0</v>
      </c>
      <c r="X2131">
        <f t="shared" si="439"/>
        <v>0</v>
      </c>
      <c r="Y2131">
        <f t="shared" si="440"/>
        <v>0</v>
      </c>
      <c r="Z2131">
        <f t="shared" si="441"/>
        <v>0</v>
      </c>
      <c r="AA2131">
        <f t="shared" si="442"/>
        <v>0</v>
      </c>
    </row>
    <row r="2132" spans="2:27">
      <c r="B2132" s="3">
        <v>44861</v>
      </c>
      <c r="C2132" t="str">
        <f>IF(AND(B2132&gt;='Calculation Sheet Crop 1'!$K$6,B2132&lt;='Calculation Sheet Crop 1'!$L$6),"Initial Stage",IF(AND(B2132+1&gt;'Calculation Sheet Crop 1'!$K$7,B2132&lt;='Calculation Sheet Crop 1'!$L$7),"Crop Development Phase",IF(AND(B2132+1&gt;'Calculation Sheet Crop 1'!$K$8,B2132&lt;'Calculation Sheet Crop 1'!$L$8+1),"Mid Season",IF(AND(B2132+1&gt;'Calculation Sheet Crop 1'!$K$9,B2132-1&lt;'Calculation Sheet Crop 1'!$L$9),"Late Season Stage",""))))</f>
        <v/>
      </c>
      <c r="D2132">
        <f>IF(MONTH(B2132)=1,'General Calculation'!$E$22,IF(MONTH(B2132)=2,'General Calculation'!$F$22,IF(MONTH(B2132)=3,'General Calculation'!$G$22,IF(MONTH(B2132)=4,'General Calculation'!$H$22,IF(MONTH(B2132)=5,'General Calculation'!$I$22,IF(MONTH(B2132)=6,'General Calculation'!$J$22,IF(MONTH(B2132)=7,'General Calculation'!$K$22,IF(MONTH(B2132)=8,'General Calculation'!$L$22,IF(MONTH(B2132)=9,'General Calculation'!$M$22,IF(MONTH(B2132)=10,'General Calculation'!$N$22,IF(MONTH(B2132)=11,'General Calculation'!$O$22,IF(MONTH(B2132)=12,'General Calculation'!$P$22,""))))))))))))</f>
        <v>5.2650000000000006</v>
      </c>
      <c r="E2132" t="str">
        <f>IF(C2132="Initial Stage",'Calculation Sheet Crop 1'!$M$6,IF(C2132="Crop Development Phase",'Calculation Sheet Crop 1'!$M$7,IF(C2132="Mid Season",'Calculation Sheet Crop 1'!$M$8,IF(C2132="Late Season Stage",'Calculation Sheet Crop 1'!$M$9,""))))</f>
        <v/>
      </c>
      <c r="F2132">
        <f t="shared" si="430"/>
        <v>0</v>
      </c>
      <c r="P2132">
        <f t="shared" si="431"/>
        <v>0</v>
      </c>
      <c r="Q2132">
        <f t="shared" si="432"/>
        <v>0</v>
      </c>
      <c r="R2132">
        <f t="shared" si="433"/>
        <v>0</v>
      </c>
      <c r="S2132">
        <f t="shared" si="434"/>
        <v>0</v>
      </c>
      <c r="T2132">
        <f t="shared" si="435"/>
        <v>0</v>
      </c>
      <c r="U2132">
        <f t="shared" si="436"/>
        <v>0</v>
      </c>
      <c r="V2132">
        <f t="shared" si="437"/>
        <v>0</v>
      </c>
      <c r="W2132">
        <f t="shared" si="438"/>
        <v>0</v>
      </c>
      <c r="X2132">
        <f t="shared" si="439"/>
        <v>0</v>
      </c>
      <c r="Y2132">
        <f t="shared" si="440"/>
        <v>0</v>
      </c>
      <c r="Z2132">
        <f t="shared" si="441"/>
        <v>0</v>
      </c>
      <c r="AA2132">
        <f t="shared" si="442"/>
        <v>0</v>
      </c>
    </row>
    <row r="2133" spans="2:27">
      <c r="B2133" s="3">
        <v>44862</v>
      </c>
      <c r="C2133" t="str">
        <f>IF(AND(B2133&gt;='Calculation Sheet Crop 1'!$K$6,B2133&lt;='Calculation Sheet Crop 1'!$L$6),"Initial Stage",IF(AND(B2133+1&gt;'Calculation Sheet Crop 1'!$K$7,B2133&lt;='Calculation Sheet Crop 1'!$L$7),"Crop Development Phase",IF(AND(B2133+1&gt;'Calculation Sheet Crop 1'!$K$8,B2133&lt;'Calculation Sheet Crop 1'!$L$8+1),"Mid Season",IF(AND(B2133+1&gt;'Calculation Sheet Crop 1'!$K$9,B2133-1&lt;'Calculation Sheet Crop 1'!$L$9),"Late Season Stage",""))))</f>
        <v/>
      </c>
      <c r="D2133">
        <f>IF(MONTH(B2133)=1,'General Calculation'!$E$22,IF(MONTH(B2133)=2,'General Calculation'!$F$22,IF(MONTH(B2133)=3,'General Calculation'!$G$22,IF(MONTH(B2133)=4,'General Calculation'!$H$22,IF(MONTH(B2133)=5,'General Calculation'!$I$22,IF(MONTH(B2133)=6,'General Calculation'!$J$22,IF(MONTH(B2133)=7,'General Calculation'!$K$22,IF(MONTH(B2133)=8,'General Calculation'!$L$22,IF(MONTH(B2133)=9,'General Calculation'!$M$22,IF(MONTH(B2133)=10,'General Calculation'!$N$22,IF(MONTH(B2133)=11,'General Calculation'!$O$22,IF(MONTH(B2133)=12,'General Calculation'!$P$22,""))))))))))))</f>
        <v>5.2650000000000006</v>
      </c>
      <c r="E2133" t="str">
        <f>IF(C2133="Initial Stage",'Calculation Sheet Crop 1'!$M$6,IF(C2133="Crop Development Phase",'Calculation Sheet Crop 1'!$M$7,IF(C2133="Mid Season",'Calculation Sheet Crop 1'!$M$8,IF(C2133="Late Season Stage",'Calculation Sheet Crop 1'!$M$9,""))))</f>
        <v/>
      </c>
      <c r="F2133">
        <f t="shared" si="430"/>
        <v>0</v>
      </c>
      <c r="P2133">
        <f t="shared" si="431"/>
        <v>0</v>
      </c>
      <c r="Q2133">
        <f t="shared" si="432"/>
        <v>0</v>
      </c>
      <c r="R2133">
        <f t="shared" si="433"/>
        <v>0</v>
      </c>
      <c r="S2133">
        <f t="shared" si="434"/>
        <v>0</v>
      </c>
      <c r="T2133">
        <f t="shared" si="435"/>
        <v>0</v>
      </c>
      <c r="U2133">
        <f t="shared" si="436"/>
        <v>0</v>
      </c>
      <c r="V2133">
        <f t="shared" si="437"/>
        <v>0</v>
      </c>
      <c r="W2133">
        <f t="shared" si="438"/>
        <v>0</v>
      </c>
      <c r="X2133">
        <f t="shared" si="439"/>
        <v>0</v>
      </c>
      <c r="Y2133">
        <f t="shared" si="440"/>
        <v>0</v>
      </c>
      <c r="Z2133">
        <f t="shared" si="441"/>
        <v>0</v>
      </c>
      <c r="AA2133">
        <f t="shared" si="442"/>
        <v>0</v>
      </c>
    </row>
    <row r="2134" spans="2:27">
      <c r="B2134" s="3">
        <v>44863</v>
      </c>
      <c r="C2134" t="str">
        <f>IF(AND(B2134&gt;='Calculation Sheet Crop 1'!$K$6,B2134&lt;='Calculation Sheet Crop 1'!$L$6),"Initial Stage",IF(AND(B2134+1&gt;'Calculation Sheet Crop 1'!$K$7,B2134&lt;='Calculation Sheet Crop 1'!$L$7),"Crop Development Phase",IF(AND(B2134+1&gt;'Calculation Sheet Crop 1'!$K$8,B2134&lt;'Calculation Sheet Crop 1'!$L$8+1),"Mid Season",IF(AND(B2134+1&gt;'Calculation Sheet Crop 1'!$K$9,B2134-1&lt;'Calculation Sheet Crop 1'!$L$9),"Late Season Stage",""))))</f>
        <v/>
      </c>
      <c r="D2134">
        <f>IF(MONTH(B2134)=1,'General Calculation'!$E$22,IF(MONTH(B2134)=2,'General Calculation'!$F$22,IF(MONTH(B2134)=3,'General Calculation'!$G$22,IF(MONTH(B2134)=4,'General Calculation'!$H$22,IF(MONTH(B2134)=5,'General Calculation'!$I$22,IF(MONTH(B2134)=6,'General Calculation'!$J$22,IF(MONTH(B2134)=7,'General Calculation'!$K$22,IF(MONTH(B2134)=8,'General Calculation'!$L$22,IF(MONTH(B2134)=9,'General Calculation'!$M$22,IF(MONTH(B2134)=10,'General Calculation'!$N$22,IF(MONTH(B2134)=11,'General Calculation'!$O$22,IF(MONTH(B2134)=12,'General Calculation'!$P$22,""))))))))))))</f>
        <v>5.2650000000000006</v>
      </c>
      <c r="E2134" t="str">
        <f>IF(C2134="Initial Stage",'Calculation Sheet Crop 1'!$M$6,IF(C2134="Crop Development Phase",'Calculation Sheet Crop 1'!$M$7,IF(C2134="Mid Season",'Calculation Sheet Crop 1'!$M$8,IF(C2134="Late Season Stage",'Calculation Sheet Crop 1'!$M$9,""))))</f>
        <v/>
      </c>
      <c r="F2134">
        <f t="shared" si="430"/>
        <v>0</v>
      </c>
      <c r="P2134">
        <f t="shared" si="431"/>
        <v>0</v>
      </c>
      <c r="Q2134">
        <f t="shared" si="432"/>
        <v>0</v>
      </c>
      <c r="R2134">
        <f t="shared" si="433"/>
        <v>0</v>
      </c>
      <c r="S2134">
        <f t="shared" si="434"/>
        <v>0</v>
      </c>
      <c r="T2134">
        <f t="shared" si="435"/>
        <v>0</v>
      </c>
      <c r="U2134">
        <f t="shared" si="436"/>
        <v>0</v>
      </c>
      <c r="V2134">
        <f t="shared" si="437"/>
        <v>0</v>
      </c>
      <c r="W2134">
        <f t="shared" si="438"/>
        <v>0</v>
      </c>
      <c r="X2134">
        <f t="shared" si="439"/>
        <v>0</v>
      </c>
      <c r="Y2134">
        <f t="shared" si="440"/>
        <v>0</v>
      </c>
      <c r="Z2134">
        <f t="shared" si="441"/>
        <v>0</v>
      </c>
      <c r="AA2134">
        <f t="shared" si="442"/>
        <v>0</v>
      </c>
    </row>
    <row r="2135" spans="2:27">
      <c r="B2135" s="3">
        <v>44864</v>
      </c>
      <c r="C2135" t="str">
        <f>IF(AND(B2135&gt;='Calculation Sheet Crop 1'!$K$6,B2135&lt;='Calculation Sheet Crop 1'!$L$6),"Initial Stage",IF(AND(B2135+1&gt;'Calculation Sheet Crop 1'!$K$7,B2135&lt;='Calculation Sheet Crop 1'!$L$7),"Crop Development Phase",IF(AND(B2135+1&gt;'Calculation Sheet Crop 1'!$K$8,B2135&lt;'Calculation Sheet Crop 1'!$L$8+1),"Mid Season",IF(AND(B2135+1&gt;'Calculation Sheet Crop 1'!$K$9,B2135-1&lt;'Calculation Sheet Crop 1'!$L$9),"Late Season Stage",""))))</f>
        <v/>
      </c>
      <c r="D2135">
        <f>IF(MONTH(B2135)=1,'General Calculation'!$E$22,IF(MONTH(B2135)=2,'General Calculation'!$F$22,IF(MONTH(B2135)=3,'General Calculation'!$G$22,IF(MONTH(B2135)=4,'General Calculation'!$H$22,IF(MONTH(B2135)=5,'General Calculation'!$I$22,IF(MONTH(B2135)=6,'General Calculation'!$J$22,IF(MONTH(B2135)=7,'General Calculation'!$K$22,IF(MONTH(B2135)=8,'General Calculation'!$L$22,IF(MONTH(B2135)=9,'General Calculation'!$M$22,IF(MONTH(B2135)=10,'General Calculation'!$N$22,IF(MONTH(B2135)=11,'General Calculation'!$O$22,IF(MONTH(B2135)=12,'General Calculation'!$P$22,""))))))))))))</f>
        <v>5.2650000000000006</v>
      </c>
      <c r="E2135" t="str">
        <f>IF(C2135="Initial Stage",'Calculation Sheet Crop 1'!$M$6,IF(C2135="Crop Development Phase",'Calculation Sheet Crop 1'!$M$7,IF(C2135="Mid Season",'Calculation Sheet Crop 1'!$M$8,IF(C2135="Late Season Stage",'Calculation Sheet Crop 1'!$M$9,""))))</f>
        <v/>
      </c>
      <c r="F2135">
        <f t="shared" si="430"/>
        <v>0</v>
      </c>
      <c r="P2135">
        <f t="shared" si="431"/>
        <v>0</v>
      </c>
      <c r="Q2135">
        <f t="shared" si="432"/>
        <v>0</v>
      </c>
      <c r="R2135">
        <f t="shared" si="433"/>
        <v>0</v>
      </c>
      <c r="S2135">
        <f t="shared" si="434"/>
        <v>0</v>
      </c>
      <c r="T2135">
        <f t="shared" si="435"/>
        <v>0</v>
      </c>
      <c r="U2135">
        <f t="shared" si="436"/>
        <v>0</v>
      </c>
      <c r="V2135">
        <f t="shared" si="437"/>
        <v>0</v>
      </c>
      <c r="W2135">
        <f t="shared" si="438"/>
        <v>0</v>
      </c>
      <c r="X2135">
        <f t="shared" si="439"/>
        <v>0</v>
      </c>
      <c r="Y2135">
        <f t="shared" si="440"/>
        <v>0</v>
      </c>
      <c r="Z2135">
        <f t="shared" si="441"/>
        <v>0</v>
      </c>
      <c r="AA2135">
        <f t="shared" si="442"/>
        <v>0</v>
      </c>
    </row>
    <row r="2136" spans="2:27">
      <c r="B2136" s="3">
        <v>44865</v>
      </c>
      <c r="C2136" t="str">
        <f>IF(AND(B2136&gt;='Calculation Sheet Crop 1'!$K$6,B2136&lt;='Calculation Sheet Crop 1'!$L$6),"Initial Stage",IF(AND(B2136+1&gt;'Calculation Sheet Crop 1'!$K$7,B2136&lt;='Calculation Sheet Crop 1'!$L$7),"Crop Development Phase",IF(AND(B2136+1&gt;'Calculation Sheet Crop 1'!$K$8,B2136&lt;'Calculation Sheet Crop 1'!$L$8+1),"Mid Season",IF(AND(B2136+1&gt;'Calculation Sheet Crop 1'!$K$9,B2136-1&lt;'Calculation Sheet Crop 1'!$L$9),"Late Season Stage",""))))</f>
        <v/>
      </c>
      <c r="D2136">
        <f>IF(MONTH(B2136)=1,'General Calculation'!$E$22,IF(MONTH(B2136)=2,'General Calculation'!$F$22,IF(MONTH(B2136)=3,'General Calculation'!$G$22,IF(MONTH(B2136)=4,'General Calculation'!$H$22,IF(MONTH(B2136)=5,'General Calculation'!$I$22,IF(MONTH(B2136)=6,'General Calculation'!$J$22,IF(MONTH(B2136)=7,'General Calculation'!$K$22,IF(MONTH(B2136)=8,'General Calculation'!$L$22,IF(MONTH(B2136)=9,'General Calculation'!$M$22,IF(MONTH(B2136)=10,'General Calculation'!$N$22,IF(MONTH(B2136)=11,'General Calculation'!$O$22,IF(MONTH(B2136)=12,'General Calculation'!$P$22,""))))))))))))</f>
        <v>5.2650000000000006</v>
      </c>
      <c r="E2136" t="str">
        <f>IF(C2136="Initial Stage",'Calculation Sheet Crop 1'!$M$6,IF(C2136="Crop Development Phase",'Calculation Sheet Crop 1'!$M$7,IF(C2136="Mid Season",'Calculation Sheet Crop 1'!$M$8,IF(C2136="Late Season Stage",'Calculation Sheet Crop 1'!$M$9,""))))</f>
        <v/>
      </c>
      <c r="F2136">
        <f t="shared" si="430"/>
        <v>0</v>
      </c>
      <c r="P2136">
        <f t="shared" si="431"/>
        <v>0</v>
      </c>
      <c r="Q2136">
        <f t="shared" si="432"/>
        <v>0</v>
      </c>
      <c r="R2136">
        <f t="shared" si="433"/>
        <v>0</v>
      </c>
      <c r="S2136">
        <f t="shared" si="434"/>
        <v>0</v>
      </c>
      <c r="T2136">
        <f t="shared" si="435"/>
        <v>0</v>
      </c>
      <c r="U2136">
        <f t="shared" si="436"/>
        <v>0</v>
      </c>
      <c r="V2136">
        <f t="shared" si="437"/>
        <v>0</v>
      </c>
      <c r="W2136">
        <f t="shared" si="438"/>
        <v>0</v>
      </c>
      <c r="X2136">
        <f t="shared" si="439"/>
        <v>0</v>
      </c>
      <c r="Y2136">
        <f t="shared" si="440"/>
        <v>0</v>
      </c>
      <c r="Z2136">
        <f t="shared" si="441"/>
        <v>0</v>
      </c>
      <c r="AA2136">
        <f t="shared" si="442"/>
        <v>0</v>
      </c>
    </row>
    <row r="2137" spans="2:27">
      <c r="B2137" s="3">
        <v>44866</v>
      </c>
      <c r="C2137" t="str">
        <f>IF(AND(B2137&gt;='Calculation Sheet Crop 1'!$K$6,B2137&lt;='Calculation Sheet Crop 1'!$L$6),"Initial Stage",IF(AND(B2137+1&gt;'Calculation Sheet Crop 1'!$K$7,B2137&lt;='Calculation Sheet Crop 1'!$L$7),"Crop Development Phase",IF(AND(B2137+1&gt;'Calculation Sheet Crop 1'!$K$8,B2137&lt;'Calculation Sheet Crop 1'!$L$8+1),"Mid Season",IF(AND(B2137+1&gt;'Calculation Sheet Crop 1'!$K$9,B2137-1&lt;'Calculation Sheet Crop 1'!$L$9),"Late Season Stage",""))))</f>
        <v/>
      </c>
      <c r="D2137">
        <f>IF(MONTH(B2137)=1,'General Calculation'!$E$22,IF(MONTH(B2137)=2,'General Calculation'!$F$22,IF(MONTH(B2137)=3,'General Calculation'!$G$22,IF(MONTH(B2137)=4,'General Calculation'!$H$22,IF(MONTH(B2137)=5,'General Calculation'!$I$22,IF(MONTH(B2137)=6,'General Calculation'!$J$22,IF(MONTH(B2137)=7,'General Calculation'!$K$22,IF(MONTH(B2137)=8,'General Calculation'!$L$22,IF(MONTH(B2137)=9,'General Calculation'!$M$22,IF(MONTH(B2137)=10,'General Calculation'!$N$22,IF(MONTH(B2137)=11,'General Calculation'!$O$22,IF(MONTH(B2137)=12,'General Calculation'!$P$22,""))))))))))))</f>
        <v>5.07</v>
      </c>
      <c r="E2137" t="str">
        <f>IF(C2137="Initial Stage",'Calculation Sheet Crop 1'!$M$6,IF(C2137="Crop Development Phase",'Calculation Sheet Crop 1'!$M$7,IF(C2137="Mid Season",'Calculation Sheet Crop 1'!$M$8,IF(C2137="Late Season Stage",'Calculation Sheet Crop 1'!$M$9,""))))</f>
        <v/>
      </c>
      <c r="F2137">
        <f t="shared" si="430"/>
        <v>0</v>
      </c>
      <c r="P2137">
        <f t="shared" si="431"/>
        <v>0</v>
      </c>
      <c r="Q2137">
        <f t="shared" si="432"/>
        <v>0</v>
      </c>
      <c r="R2137">
        <f t="shared" si="433"/>
        <v>0</v>
      </c>
      <c r="S2137">
        <f t="shared" si="434"/>
        <v>0</v>
      </c>
      <c r="T2137">
        <f t="shared" si="435"/>
        <v>0</v>
      </c>
      <c r="U2137">
        <f t="shared" si="436"/>
        <v>0</v>
      </c>
      <c r="V2137">
        <f t="shared" si="437"/>
        <v>0</v>
      </c>
      <c r="W2137">
        <f t="shared" si="438"/>
        <v>0</v>
      </c>
      <c r="X2137">
        <f t="shared" si="439"/>
        <v>0</v>
      </c>
      <c r="Y2137">
        <f t="shared" si="440"/>
        <v>0</v>
      </c>
      <c r="Z2137">
        <f t="shared" si="441"/>
        <v>0</v>
      </c>
      <c r="AA2137">
        <f t="shared" si="442"/>
        <v>0</v>
      </c>
    </row>
    <row r="2138" spans="2:27">
      <c r="B2138" s="3">
        <v>44867</v>
      </c>
      <c r="C2138" t="str">
        <f>IF(AND(B2138&gt;='Calculation Sheet Crop 1'!$K$6,B2138&lt;='Calculation Sheet Crop 1'!$L$6),"Initial Stage",IF(AND(B2138+1&gt;'Calculation Sheet Crop 1'!$K$7,B2138&lt;='Calculation Sheet Crop 1'!$L$7),"Crop Development Phase",IF(AND(B2138+1&gt;'Calculation Sheet Crop 1'!$K$8,B2138&lt;'Calculation Sheet Crop 1'!$L$8+1),"Mid Season",IF(AND(B2138+1&gt;'Calculation Sheet Crop 1'!$K$9,B2138-1&lt;'Calculation Sheet Crop 1'!$L$9),"Late Season Stage",""))))</f>
        <v/>
      </c>
      <c r="D2138">
        <f>IF(MONTH(B2138)=1,'General Calculation'!$E$22,IF(MONTH(B2138)=2,'General Calculation'!$F$22,IF(MONTH(B2138)=3,'General Calculation'!$G$22,IF(MONTH(B2138)=4,'General Calculation'!$H$22,IF(MONTH(B2138)=5,'General Calculation'!$I$22,IF(MONTH(B2138)=6,'General Calculation'!$J$22,IF(MONTH(B2138)=7,'General Calculation'!$K$22,IF(MONTH(B2138)=8,'General Calculation'!$L$22,IF(MONTH(B2138)=9,'General Calculation'!$M$22,IF(MONTH(B2138)=10,'General Calculation'!$N$22,IF(MONTH(B2138)=11,'General Calculation'!$O$22,IF(MONTH(B2138)=12,'General Calculation'!$P$22,""))))))))))))</f>
        <v>5.07</v>
      </c>
      <c r="E2138" t="str">
        <f>IF(C2138="Initial Stage",'Calculation Sheet Crop 1'!$M$6,IF(C2138="Crop Development Phase",'Calculation Sheet Crop 1'!$M$7,IF(C2138="Mid Season",'Calculation Sheet Crop 1'!$M$8,IF(C2138="Late Season Stage",'Calculation Sheet Crop 1'!$M$9,""))))</f>
        <v/>
      </c>
      <c r="F2138">
        <f t="shared" si="430"/>
        <v>0</v>
      </c>
      <c r="P2138">
        <f t="shared" si="431"/>
        <v>0</v>
      </c>
      <c r="Q2138">
        <f t="shared" si="432"/>
        <v>0</v>
      </c>
      <c r="R2138">
        <f t="shared" si="433"/>
        <v>0</v>
      </c>
      <c r="S2138">
        <f t="shared" si="434"/>
        <v>0</v>
      </c>
      <c r="T2138">
        <f t="shared" si="435"/>
        <v>0</v>
      </c>
      <c r="U2138">
        <f t="shared" si="436"/>
        <v>0</v>
      </c>
      <c r="V2138">
        <f t="shared" si="437"/>
        <v>0</v>
      </c>
      <c r="W2138">
        <f t="shared" si="438"/>
        <v>0</v>
      </c>
      <c r="X2138">
        <f t="shared" si="439"/>
        <v>0</v>
      </c>
      <c r="Y2138">
        <f t="shared" si="440"/>
        <v>0</v>
      </c>
      <c r="Z2138">
        <f t="shared" si="441"/>
        <v>0</v>
      </c>
      <c r="AA2138">
        <f t="shared" si="442"/>
        <v>0</v>
      </c>
    </row>
    <row r="2139" spans="2:27">
      <c r="B2139" s="3">
        <v>44868</v>
      </c>
      <c r="C2139" t="str">
        <f>IF(AND(B2139&gt;='Calculation Sheet Crop 1'!$K$6,B2139&lt;='Calculation Sheet Crop 1'!$L$6),"Initial Stage",IF(AND(B2139+1&gt;'Calculation Sheet Crop 1'!$K$7,B2139&lt;='Calculation Sheet Crop 1'!$L$7),"Crop Development Phase",IF(AND(B2139+1&gt;'Calculation Sheet Crop 1'!$K$8,B2139&lt;'Calculation Sheet Crop 1'!$L$8+1),"Mid Season",IF(AND(B2139+1&gt;'Calculation Sheet Crop 1'!$K$9,B2139-1&lt;'Calculation Sheet Crop 1'!$L$9),"Late Season Stage",""))))</f>
        <v/>
      </c>
      <c r="D2139">
        <f>IF(MONTH(B2139)=1,'General Calculation'!$E$22,IF(MONTH(B2139)=2,'General Calculation'!$F$22,IF(MONTH(B2139)=3,'General Calculation'!$G$22,IF(MONTH(B2139)=4,'General Calculation'!$H$22,IF(MONTH(B2139)=5,'General Calculation'!$I$22,IF(MONTH(B2139)=6,'General Calculation'!$J$22,IF(MONTH(B2139)=7,'General Calculation'!$K$22,IF(MONTH(B2139)=8,'General Calculation'!$L$22,IF(MONTH(B2139)=9,'General Calculation'!$M$22,IF(MONTH(B2139)=10,'General Calculation'!$N$22,IF(MONTH(B2139)=11,'General Calculation'!$O$22,IF(MONTH(B2139)=12,'General Calculation'!$P$22,""))))))))))))</f>
        <v>5.07</v>
      </c>
      <c r="E2139" t="str">
        <f>IF(C2139="Initial Stage",'Calculation Sheet Crop 1'!$M$6,IF(C2139="Crop Development Phase",'Calculation Sheet Crop 1'!$M$7,IF(C2139="Mid Season",'Calculation Sheet Crop 1'!$M$8,IF(C2139="Late Season Stage",'Calculation Sheet Crop 1'!$M$9,""))))</f>
        <v/>
      </c>
      <c r="F2139">
        <f t="shared" si="430"/>
        <v>0</v>
      </c>
      <c r="P2139">
        <f t="shared" si="431"/>
        <v>0</v>
      </c>
      <c r="Q2139">
        <f t="shared" si="432"/>
        <v>0</v>
      </c>
      <c r="R2139">
        <f t="shared" si="433"/>
        <v>0</v>
      </c>
      <c r="S2139">
        <f t="shared" si="434"/>
        <v>0</v>
      </c>
      <c r="T2139">
        <f t="shared" si="435"/>
        <v>0</v>
      </c>
      <c r="U2139">
        <f t="shared" si="436"/>
        <v>0</v>
      </c>
      <c r="V2139">
        <f t="shared" si="437"/>
        <v>0</v>
      </c>
      <c r="W2139">
        <f t="shared" si="438"/>
        <v>0</v>
      </c>
      <c r="X2139">
        <f t="shared" si="439"/>
        <v>0</v>
      </c>
      <c r="Y2139">
        <f t="shared" si="440"/>
        <v>0</v>
      </c>
      <c r="Z2139">
        <f t="shared" si="441"/>
        <v>0</v>
      </c>
      <c r="AA2139">
        <f t="shared" si="442"/>
        <v>0</v>
      </c>
    </row>
    <row r="2140" spans="2:27">
      <c r="B2140" s="3">
        <v>44869</v>
      </c>
      <c r="C2140" t="str">
        <f>IF(AND(B2140&gt;='Calculation Sheet Crop 1'!$K$6,B2140&lt;='Calculation Sheet Crop 1'!$L$6),"Initial Stage",IF(AND(B2140+1&gt;'Calculation Sheet Crop 1'!$K$7,B2140&lt;='Calculation Sheet Crop 1'!$L$7),"Crop Development Phase",IF(AND(B2140+1&gt;'Calculation Sheet Crop 1'!$K$8,B2140&lt;'Calculation Sheet Crop 1'!$L$8+1),"Mid Season",IF(AND(B2140+1&gt;'Calculation Sheet Crop 1'!$K$9,B2140-1&lt;'Calculation Sheet Crop 1'!$L$9),"Late Season Stage",""))))</f>
        <v/>
      </c>
      <c r="D2140">
        <f>IF(MONTH(B2140)=1,'General Calculation'!$E$22,IF(MONTH(B2140)=2,'General Calculation'!$F$22,IF(MONTH(B2140)=3,'General Calculation'!$G$22,IF(MONTH(B2140)=4,'General Calculation'!$H$22,IF(MONTH(B2140)=5,'General Calculation'!$I$22,IF(MONTH(B2140)=6,'General Calculation'!$J$22,IF(MONTH(B2140)=7,'General Calculation'!$K$22,IF(MONTH(B2140)=8,'General Calculation'!$L$22,IF(MONTH(B2140)=9,'General Calculation'!$M$22,IF(MONTH(B2140)=10,'General Calculation'!$N$22,IF(MONTH(B2140)=11,'General Calculation'!$O$22,IF(MONTH(B2140)=12,'General Calculation'!$P$22,""))))))))))))</f>
        <v>5.07</v>
      </c>
      <c r="E2140" t="str">
        <f>IF(C2140="Initial Stage",'Calculation Sheet Crop 1'!$M$6,IF(C2140="Crop Development Phase",'Calculation Sheet Crop 1'!$M$7,IF(C2140="Mid Season",'Calculation Sheet Crop 1'!$M$8,IF(C2140="Late Season Stage",'Calculation Sheet Crop 1'!$M$9,""))))</f>
        <v/>
      </c>
      <c r="F2140">
        <f t="shared" si="430"/>
        <v>0</v>
      </c>
      <c r="P2140">
        <f t="shared" si="431"/>
        <v>0</v>
      </c>
      <c r="Q2140">
        <f t="shared" si="432"/>
        <v>0</v>
      </c>
      <c r="R2140">
        <f t="shared" si="433"/>
        <v>0</v>
      </c>
      <c r="S2140">
        <f t="shared" si="434"/>
        <v>0</v>
      </c>
      <c r="T2140">
        <f t="shared" si="435"/>
        <v>0</v>
      </c>
      <c r="U2140">
        <f t="shared" si="436"/>
        <v>0</v>
      </c>
      <c r="V2140">
        <f t="shared" si="437"/>
        <v>0</v>
      </c>
      <c r="W2140">
        <f t="shared" si="438"/>
        <v>0</v>
      </c>
      <c r="X2140">
        <f t="shared" si="439"/>
        <v>0</v>
      </c>
      <c r="Y2140">
        <f t="shared" si="440"/>
        <v>0</v>
      </c>
      <c r="Z2140">
        <f t="shared" si="441"/>
        <v>0</v>
      </c>
      <c r="AA2140">
        <f t="shared" si="442"/>
        <v>0</v>
      </c>
    </row>
    <row r="2141" spans="2:27">
      <c r="B2141" s="3">
        <v>44870</v>
      </c>
      <c r="C2141" t="str">
        <f>IF(AND(B2141&gt;='Calculation Sheet Crop 1'!$K$6,B2141&lt;='Calculation Sheet Crop 1'!$L$6),"Initial Stage",IF(AND(B2141+1&gt;'Calculation Sheet Crop 1'!$K$7,B2141&lt;='Calculation Sheet Crop 1'!$L$7),"Crop Development Phase",IF(AND(B2141+1&gt;'Calculation Sheet Crop 1'!$K$8,B2141&lt;'Calculation Sheet Crop 1'!$L$8+1),"Mid Season",IF(AND(B2141+1&gt;'Calculation Sheet Crop 1'!$K$9,B2141-1&lt;'Calculation Sheet Crop 1'!$L$9),"Late Season Stage",""))))</f>
        <v/>
      </c>
      <c r="D2141">
        <f>IF(MONTH(B2141)=1,'General Calculation'!$E$22,IF(MONTH(B2141)=2,'General Calculation'!$F$22,IF(MONTH(B2141)=3,'General Calculation'!$G$22,IF(MONTH(B2141)=4,'General Calculation'!$H$22,IF(MONTH(B2141)=5,'General Calculation'!$I$22,IF(MONTH(B2141)=6,'General Calculation'!$J$22,IF(MONTH(B2141)=7,'General Calculation'!$K$22,IF(MONTH(B2141)=8,'General Calculation'!$L$22,IF(MONTH(B2141)=9,'General Calculation'!$M$22,IF(MONTH(B2141)=10,'General Calculation'!$N$22,IF(MONTH(B2141)=11,'General Calculation'!$O$22,IF(MONTH(B2141)=12,'General Calculation'!$P$22,""))))))))))))</f>
        <v>5.07</v>
      </c>
      <c r="E2141" t="str">
        <f>IF(C2141="Initial Stage",'Calculation Sheet Crop 1'!$M$6,IF(C2141="Crop Development Phase",'Calculation Sheet Crop 1'!$M$7,IF(C2141="Mid Season",'Calculation Sheet Crop 1'!$M$8,IF(C2141="Late Season Stage",'Calculation Sheet Crop 1'!$M$9,""))))</f>
        <v/>
      </c>
      <c r="F2141">
        <f t="shared" si="430"/>
        <v>0</v>
      </c>
      <c r="P2141">
        <f t="shared" si="431"/>
        <v>0</v>
      </c>
      <c r="Q2141">
        <f t="shared" si="432"/>
        <v>0</v>
      </c>
      <c r="R2141">
        <f t="shared" si="433"/>
        <v>0</v>
      </c>
      <c r="S2141">
        <f t="shared" si="434"/>
        <v>0</v>
      </c>
      <c r="T2141">
        <f t="shared" si="435"/>
        <v>0</v>
      </c>
      <c r="U2141">
        <f t="shared" si="436"/>
        <v>0</v>
      </c>
      <c r="V2141">
        <f t="shared" si="437"/>
        <v>0</v>
      </c>
      <c r="W2141">
        <f t="shared" si="438"/>
        <v>0</v>
      </c>
      <c r="X2141">
        <f t="shared" si="439"/>
        <v>0</v>
      </c>
      <c r="Y2141">
        <f t="shared" si="440"/>
        <v>0</v>
      </c>
      <c r="Z2141">
        <f t="shared" si="441"/>
        <v>0</v>
      </c>
      <c r="AA2141">
        <f t="shared" si="442"/>
        <v>0</v>
      </c>
    </row>
    <row r="2142" spans="2:27">
      <c r="B2142" s="3">
        <v>44871</v>
      </c>
      <c r="C2142" t="str">
        <f>IF(AND(B2142&gt;='Calculation Sheet Crop 1'!$K$6,B2142&lt;='Calculation Sheet Crop 1'!$L$6),"Initial Stage",IF(AND(B2142+1&gt;'Calculation Sheet Crop 1'!$K$7,B2142&lt;='Calculation Sheet Crop 1'!$L$7),"Crop Development Phase",IF(AND(B2142+1&gt;'Calculation Sheet Crop 1'!$K$8,B2142&lt;'Calculation Sheet Crop 1'!$L$8+1),"Mid Season",IF(AND(B2142+1&gt;'Calculation Sheet Crop 1'!$K$9,B2142-1&lt;'Calculation Sheet Crop 1'!$L$9),"Late Season Stage",""))))</f>
        <v/>
      </c>
      <c r="D2142">
        <f>IF(MONTH(B2142)=1,'General Calculation'!$E$22,IF(MONTH(B2142)=2,'General Calculation'!$F$22,IF(MONTH(B2142)=3,'General Calculation'!$G$22,IF(MONTH(B2142)=4,'General Calculation'!$H$22,IF(MONTH(B2142)=5,'General Calculation'!$I$22,IF(MONTH(B2142)=6,'General Calculation'!$J$22,IF(MONTH(B2142)=7,'General Calculation'!$K$22,IF(MONTH(B2142)=8,'General Calculation'!$L$22,IF(MONTH(B2142)=9,'General Calculation'!$M$22,IF(MONTH(B2142)=10,'General Calculation'!$N$22,IF(MONTH(B2142)=11,'General Calculation'!$O$22,IF(MONTH(B2142)=12,'General Calculation'!$P$22,""))))))))))))</f>
        <v>5.07</v>
      </c>
      <c r="E2142" t="str">
        <f>IF(C2142="Initial Stage",'Calculation Sheet Crop 1'!$M$6,IF(C2142="Crop Development Phase",'Calculation Sheet Crop 1'!$M$7,IF(C2142="Mid Season",'Calculation Sheet Crop 1'!$M$8,IF(C2142="Late Season Stage",'Calculation Sheet Crop 1'!$M$9,""))))</f>
        <v/>
      </c>
      <c r="F2142">
        <f t="shared" si="430"/>
        <v>0</v>
      </c>
      <c r="P2142">
        <f t="shared" si="431"/>
        <v>0</v>
      </c>
      <c r="Q2142">
        <f t="shared" si="432"/>
        <v>0</v>
      </c>
      <c r="R2142">
        <f t="shared" si="433"/>
        <v>0</v>
      </c>
      <c r="S2142">
        <f t="shared" si="434"/>
        <v>0</v>
      </c>
      <c r="T2142">
        <f t="shared" si="435"/>
        <v>0</v>
      </c>
      <c r="U2142">
        <f t="shared" si="436"/>
        <v>0</v>
      </c>
      <c r="V2142">
        <f t="shared" si="437"/>
        <v>0</v>
      </c>
      <c r="W2142">
        <f t="shared" si="438"/>
        <v>0</v>
      </c>
      <c r="X2142">
        <f t="shared" si="439"/>
        <v>0</v>
      </c>
      <c r="Y2142">
        <f t="shared" si="440"/>
        <v>0</v>
      </c>
      <c r="Z2142">
        <f t="shared" si="441"/>
        <v>0</v>
      </c>
      <c r="AA2142">
        <f t="shared" si="442"/>
        <v>0</v>
      </c>
    </row>
    <row r="2143" spans="2:27">
      <c r="B2143" s="3">
        <v>44872</v>
      </c>
      <c r="C2143" t="str">
        <f>IF(AND(B2143&gt;='Calculation Sheet Crop 1'!$K$6,B2143&lt;='Calculation Sheet Crop 1'!$L$6),"Initial Stage",IF(AND(B2143+1&gt;'Calculation Sheet Crop 1'!$K$7,B2143&lt;='Calculation Sheet Crop 1'!$L$7),"Crop Development Phase",IF(AND(B2143+1&gt;'Calculation Sheet Crop 1'!$K$8,B2143&lt;'Calculation Sheet Crop 1'!$L$8+1),"Mid Season",IF(AND(B2143+1&gt;'Calculation Sheet Crop 1'!$K$9,B2143-1&lt;'Calculation Sheet Crop 1'!$L$9),"Late Season Stage",""))))</f>
        <v/>
      </c>
      <c r="D2143">
        <f>IF(MONTH(B2143)=1,'General Calculation'!$E$22,IF(MONTH(B2143)=2,'General Calculation'!$F$22,IF(MONTH(B2143)=3,'General Calculation'!$G$22,IF(MONTH(B2143)=4,'General Calculation'!$H$22,IF(MONTH(B2143)=5,'General Calculation'!$I$22,IF(MONTH(B2143)=6,'General Calculation'!$J$22,IF(MONTH(B2143)=7,'General Calculation'!$K$22,IF(MONTH(B2143)=8,'General Calculation'!$L$22,IF(MONTH(B2143)=9,'General Calculation'!$M$22,IF(MONTH(B2143)=10,'General Calculation'!$N$22,IF(MONTH(B2143)=11,'General Calculation'!$O$22,IF(MONTH(B2143)=12,'General Calculation'!$P$22,""))))))))))))</f>
        <v>5.07</v>
      </c>
      <c r="E2143" t="str">
        <f>IF(C2143="Initial Stage",'Calculation Sheet Crop 1'!$M$6,IF(C2143="Crop Development Phase",'Calculation Sheet Crop 1'!$M$7,IF(C2143="Mid Season",'Calculation Sheet Crop 1'!$M$8,IF(C2143="Late Season Stage",'Calculation Sheet Crop 1'!$M$9,""))))</f>
        <v/>
      </c>
      <c r="F2143">
        <f t="shared" si="430"/>
        <v>0</v>
      </c>
      <c r="P2143">
        <f t="shared" si="431"/>
        <v>0</v>
      </c>
      <c r="Q2143">
        <f t="shared" si="432"/>
        <v>0</v>
      </c>
      <c r="R2143">
        <f t="shared" si="433"/>
        <v>0</v>
      </c>
      <c r="S2143">
        <f t="shared" si="434"/>
        <v>0</v>
      </c>
      <c r="T2143">
        <f t="shared" si="435"/>
        <v>0</v>
      </c>
      <c r="U2143">
        <f t="shared" si="436"/>
        <v>0</v>
      </c>
      <c r="V2143">
        <f t="shared" si="437"/>
        <v>0</v>
      </c>
      <c r="W2143">
        <f t="shared" si="438"/>
        <v>0</v>
      </c>
      <c r="X2143">
        <f t="shared" si="439"/>
        <v>0</v>
      </c>
      <c r="Y2143">
        <f t="shared" si="440"/>
        <v>0</v>
      </c>
      <c r="Z2143">
        <f t="shared" si="441"/>
        <v>0</v>
      </c>
      <c r="AA2143">
        <f t="shared" si="442"/>
        <v>0</v>
      </c>
    </row>
    <row r="2144" spans="2:27">
      <c r="B2144" s="3">
        <v>44873</v>
      </c>
      <c r="C2144" t="str">
        <f>IF(AND(B2144&gt;='Calculation Sheet Crop 1'!$K$6,B2144&lt;='Calculation Sheet Crop 1'!$L$6),"Initial Stage",IF(AND(B2144+1&gt;'Calculation Sheet Crop 1'!$K$7,B2144&lt;='Calculation Sheet Crop 1'!$L$7),"Crop Development Phase",IF(AND(B2144+1&gt;'Calculation Sheet Crop 1'!$K$8,B2144&lt;'Calculation Sheet Crop 1'!$L$8+1),"Mid Season",IF(AND(B2144+1&gt;'Calculation Sheet Crop 1'!$K$9,B2144-1&lt;'Calculation Sheet Crop 1'!$L$9),"Late Season Stage",""))))</f>
        <v/>
      </c>
      <c r="D2144">
        <f>IF(MONTH(B2144)=1,'General Calculation'!$E$22,IF(MONTH(B2144)=2,'General Calculation'!$F$22,IF(MONTH(B2144)=3,'General Calculation'!$G$22,IF(MONTH(B2144)=4,'General Calculation'!$H$22,IF(MONTH(B2144)=5,'General Calculation'!$I$22,IF(MONTH(B2144)=6,'General Calculation'!$J$22,IF(MONTH(B2144)=7,'General Calculation'!$K$22,IF(MONTH(B2144)=8,'General Calculation'!$L$22,IF(MONTH(B2144)=9,'General Calculation'!$M$22,IF(MONTH(B2144)=10,'General Calculation'!$N$22,IF(MONTH(B2144)=11,'General Calculation'!$O$22,IF(MONTH(B2144)=12,'General Calculation'!$P$22,""))))))))))))</f>
        <v>5.07</v>
      </c>
      <c r="E2144" t="str">
        <f>IF(C2144="Initial Stage",'Calculation Sheet Crop 1'!$M$6,IF(C2144="Crop Development Phase",'Calculation Sheet Crop 1'!$M$7,IF(C2144="Mid Season",'Calculation Sheet Crop 1'!$M$8,IF(C2144="Late Season Stage",'Calculation Sheet Crop 1'!$M$9,""))))</f>
        <v/>
      </c>
      <c r="F2144">
        <f t="shared" si="430"/>
        <v>0</v>
      </c>
      <c r="P2144">
        <f t="shared" si="431"/>
        <v>0</v>
      </c>
      <c r="Q2144">
        <f t="shared" si="432"/>
        <v>0</v>
      </c>
      <c r="R2144">
        <f t="shared" si="433"/>
        <v>0</v>
      </c>
      <c r="S2144">
        <f t="shared" si="434"/>
        <v>0</v>
      </c>
      <c r="T2144">
        <f t="shared" si="435"/>
        <v>0</v>
      </c>
      <c r="U2144">
        <f t="shared" si="436"/>
        <v>0</v>
      </c>
      <c r="V2144">
        <f t="shared" si="437"/>
        <v>0</v>
      </c>
      <c r="W2144">
        <f t="shared" si="438"/>
        <v>0</v>
      </c>
      <c r="X2144">
        <f t="shared" si="439"/>
        <v>0</v>
      </c>
      <c r="Y2144">
        <f t="shared" si="440"/>
        <v>0</v>
      </c>
      <c r="Z2144">
        <f t="shared" si="441"/>
        <v>0</v>
      </c>
      <c r="AA2144">
        <f t="shared" si="442"/>
        <v>0</v>
      </c>
    </row>
    <row r="2145" spans="2:27">
      <c r="B2145" s="3">
        <v>44874</v>
      </c>
      <c r="C2145" t="str">
        <f>IF(AND(B2145&gt;='Calculation Sheet Crop 1'!$K$6,B2145&lt;='Calculation Sheet Crop 1'!$L$6),"Initial Stage",IF(AND(B2145+1&gt;'Calculation Sheet Crop 1'!$K$7,B2145&lt;='Calculation Sheet Crop 1'!$L$7),"Crop Development Phase",IF(AND(B2145+1&gt;'Calculation Sheet Crop 1'!$K$8,B2145&lt;'Calculation Sheet Crop 1'!$L$8+1),"Mid Season",IF(AND(B2145+1&gt;'Calculation Sheet Crop 1'!$K$9,B2145-1&lt;'Calculation Sheet Crop 1'!$L$9),"Late Season Stage",""))))</f>
        <v/>
      </c>
      <c r="D2145">
        <f>IF(MONTH(B2145)=1,'General Calculation'!$E$22,IF(MONTH(B2145)=2,'General Calculation'!$F$22,IF(MONTH(B2145)=3,'General Calculation'!$G$22,IF(MONTH(B2145)=4,'General Calculation'!$H$22,IF(MONTH(B2145)=5,'General Calculation'!$I$22,IF(MONTH(B2145)=6,'General Calculation'!$J$22,IF(MONTH(B2145)=7,'General Calculation'!$K$22,IF(MONTH(B2145)=8,'General Calculation'!$L$22,IF(MONTH(B2145)=9,'General Calculation'!$M$22,IF(MONTH(B2145)=10,'General Calculation'!$N$22,IF(MONTH(B2145)=11,'General Calculation'!$O$22,IF(MONTH(B2145)=12,'General Calculation'!$P$22,""))))))))))))</f>
        <v>5.07</v>
      </c>
      <c r="E2145" t="str">
        <f>IF(C2145="Initial Stage",'Calculation Sheet Crop 1'!$M$6,IF(C2145="Crop Development Phase",'Calculation Sheet Crop 1'!$M$7,IF(C2145="Mid Season",'Calculation Sheet Crop 1'!$M$8,IF(C2145="Late Season Stage",'Calculation Sheet Crop 1'!$M$9,""))))</f>
        <v/>
      </c>
      <c r="F2145">
        <f t="shared" si="430"/>
        <v>0</v>
      </c>
      <c r="P2145">
        <f t="shared" si="431"/>
        <v>0</v>
      </c>
      <c r="Q2145">
        <f t="shared" si="432"/>
        <v>0</v>
      </c>
      <c r="R2145">
        <f t="shared" si="433"/>
        <v>0</v>
      </c>
      <c r="S2145">
        <f t="shared" si="434"/>
        <v>0</v>
      </c>
      <c r="T2145">
        <f t="shared" si="435"/>
        <v>0</v>
      </c>
      <c r="U2145">
        <f t="shared" si="436"/>
        <v>0</v>
      </c>
      <c r="V2145">
        <f t="shared" si="437"/>
        <v>0</v>
      </c>
      <c r="W2145">
        <f t="shared" si="438"/>
        <v>0</v>
      </c>
      <c r="X2145">
        <f t="shared" si="439"/>
        <v>0</v>
      </c>
      <c r="Y2145">
        <f t="shared" si="440"/>
        <v>0</v>
      </c>
      <c r="Z2145">
        <f t="shared" si="441"/>
        <v>0</v>
      </c>
      <c r="AA2145">
        <f t="shared" si="442"/>
        <v>0</v>
      </c>
    </row>
    <row r="2146" spans="2:27">
      <c r="B2146" s="3">
        <v>44875</v>
      </c>
      <c r="C2146" t="str">
        <f>IF(AND(B2146&gt;='Calculation Sheet Crop 1'!$K$6,B2146&lt;='Calculation Sheet Crop 1'!$L$6),"Initial Stage",IF(AND(B2146+1&gt;'Calculation Sheet Crop 1'!$K$7,B2146&lt;='Calculation Sheet Crop 1'!$L$7),"Crop Development Phase",IF(AND(B2146+1&gt;'Calculation Sheet Crop 1'!$K$8,B2146&lt;'Calculation Sheet Crop 1'!$L$8+1),"Mid Season",IF(AND(B2146+1&gt;'Calculation Sheet Crop 1'!$K$9,B2146-1&lt;'Calculation Sheet Crop 1'!$L$9),"Late Season Stage",""))))</f>
        <v/>
      </c>
      <c r="D2146">
        <f>IF(MONTH(B2146)=1,'General Calculation'!$E$22,IF(MONTH(B2146)=2,'General Calculation'!$F$22,IF(MONTH(B2146)=3,'General Calculation'!$G$22,IF(MONTH(B2146)=4,'General Calculation'!$H$22,IF(MONTH(B2146)=5,'General Calculation'!$I$22,IF(MONTH(B2146)=6,'General Calculation'!$J$22,IF(MONTH(B2146)=7,'General Calculation'!$K$22,IF(MONTH(B2146)=8,'General Calculation'!$L$22,IF(MONTH(B2146)=9,'General Calculation'!$M$22,IF(MONTH(B2146)=10,'General Calculation'!$N$22,IF(MONTH(B2146)=11,'General Calculation'!$O$22,IF(MONTH(B2146)=12,'General Calculation'!$P$22,""))))))))))))</f>
        <v>5.07</v>
      </c>
      <c r="E2146" t="str">
        <f>IF(C2146="Initial Stage",'Calculation Sheet Crop 1'!$M$6,IF(C2146="Crop Development Phase",'Calculation Sheet Crop 1'!$M$7,IF(C2146="Mid Season",'Calculation Sheet Crop 1'!$M$8,IF(C2146="Late Season Stage",'Calculation Sheet Crop 1'!$M$9,""))))</f>
        <v/>
      </c>
      <c r="F2146">
        <f t="shared" si="430"/>
        <v>0</v>
      </c>
      <c r="P2146">
        <f t="shared" si="431"/>
        <v>0</v>
      </c>
      <c r="Q2146">
        <f t="shared" si="432"/>
        <v>0</v>
      </c>
      <c r="R2146">
        <f t="shared" si="433"/>
        <v>0</v>
      </c>
      <c r="S2146">
        <f t="shared" si="434"/>
        <v>0</v>
      </c>
      <c r="T2146">
        <f t="shared" si="435"/>
        <v>0</v>
      </c>
      <c r="U2146">
        <f t="shared" si="436"/>
        <v>0</v>
      </c>
      <c r="V2146">
        <f t="shared" si="437"/>
        <v>0</v>
      </c>
      <c r="W2146">
        <f t="shared" si="438"/>
        <v>0</v>
      </c>
      <c r="X2146">
        <f t="shared" si="439"/>
        <v>0</v>
      </c>
      <c r="Y2146">
        <f t="shared" si="440"/>
        <v>0</v>
      </c>
      <c r="Z2146">
        <f t="shared" si="441"/>
        <v>0</v>
      </c>
      <c r="AA2146">
        <f t="shared" si="442"/>
        <v>0</v>
      </c>
    </row>
    <row r="2147" spans="2:27">
      <c r="B2147" s="3">
        <v>44876</v>
      </c>
      <c r="C2147" t="str">
        <f>IF(AND(B2147&gt;='Calculation Sheet Crop 1'!$K$6,B2147&lt;='Calculation Sheet Crop 1'!$L$6),"Initial Stage",IF(AND(B2147+1&gt;'Calculation Sheet Crop 1'!$K$7,B2147&lt;='Calculation Sheet Crop 1'!$L$7),"Crop Development Phase",IF(AND(B2147+1&gt;'Calculation Sheet Crop 1'!$K$8,B2147&lt;'Calculation Sheet Crop 1'!$L$8+1),"Mid Season",IF(AND(B2147+1&gt;'Calculation Sheet Crop 1'!$K$9,B2147-1&lt;'Calculation Sheet Crop 1'!$L$9),"Late Season Stage",""))))</f>
        <v/>
      </c>
      <c r="D2147">
        <f>IF(MONTH(B2147)=1,'General Calculation'!$E$22,IF(MONTH(B2147)=2,'General Calculation'!$F$22,IF(MONTH(B2147)=3,'General Calculation'!$G$22,IF(MONTH(B2147)=4,'General Calculation'!$H$22,IF(MONTH(B2147)=5,'General Calculation'!$I$22,IF(MONTH(B2147)=6,'General Calculation'!$J$22,IF(MONTH(B2147)=7,'General Calculation'!$K$22,IF(MONTH(B2147)=8,'General Calculation'!$L$22,IF(MONTH(B2147)=9,'General Calculation'!$M$22,IF(MONTH(B2147)=10,'General Calculation'!$N$22,IF(MONTH(B2147)=11,'General Calculation'!$O$22,IF(MONTH(B2147)=12,'General Calculation'!$P$22,""))))))))))))</f>
        <v>5.07</v>
      </c>
      <c r="E2147" t="str">
        <f>IF(C2147="Initial Stage",'Calculation Sheet Crop 1'!$M$6,IF(C2147="Crop Development Phase",'Calculation Sheet Crop 1'!$M$7,IF(C2147="Mid Season",'Calculation Sheet Crop 1'!$M$8,IF(C2147="Late Season Stage",'Calculation Sheet Crop 1'!$M$9,""))))</f>
        <v/>
      </c>
      <c r="F2147">
        <f t="shared" si="430"/>
        <v>0</v>
      </c>
      <c r="P2147">
        <f t="shared" si="431"/>
        <v>0</v>
      </c>
      <c r="Q2147">
        <f t="shared" si="432"/>
        <v>0</v>
      </c>
      <c r="R2147">
        <f t="shared" si="433"/>
        <v>0</v>
      </c>
      <c r="S2147">
        <f t="shared" si="434"/>
        <v>0</v>
      </c>
      <c r="T2147">
        <f t="shared" si="435"/>
        <v>0</v>
      </c>
      <c r="U2147">
        <f t="shared" si="436"/>
        <v>0</v>
      </c>
      <c r="V2147">
        <f t="shared" si="437"/>
        <v>0</v>
      </c>
      <c r="W2147">
        <f t="shared" si="438"/>
        <v>0</v>
      </c>
      <c r="X2147">
        <f t="shared" si="439"/>
        <v>0</v>
      </c>
      <c r="Y2147">
        <f t="shared" si="440"/>
        <v>0</v>
      </c>
      <c r="Z2147">
        <f t="shared" si="441"/>
        <v>0</v>
      </c>
      <c r="AA2147">
        <f t="shared" si="442"/>
        <v>0</v>
      </c>
    </row>
    <row r="2148" spans="2:27">
      <c r="B2148" s="3">
        <v>44877</v>
      </c>
      <c r="C2148" t="str">
        <f>IF(AND(B2148&gt;='Calculation Sheet Crop 1'!$K$6,B2148&lt;='Calculation Sheet Crop 1'!$L$6),"Initial Stage",IF(AND(B2148+1&gt;'Calculation Sheet Crop 1'!$K$7,B2148&lt;='Calculation Sheet Crop 1'!$L$7),"Crop Development Phase",IF(AND(B2148+1&gt;'Calculation Sheet Crop 1'!$K$8,B2148&lt;'Calculation Sheet Crop 1'!$L$8+1),"Mid Season",IF(AND(B2148+1&gt;'Calculation Sheet Crop 1'!$K$9,B2148-1&lt;'Calculation Sheet Crop 1'!$L$9),"Late Season Stage",""))))</f>
        <v/>
      </c>
      <c r="D2148">
        <f>IF(MONTH(B2148)=1,'General Calculation'!$E$22,IF(MONTH(B2148)=2,'General Calculation'!$F$22,IF(MONTH(B2148)=3,'General Calculation'!$G$22,IF(MONTH(B2148)=4,'General Calculation'!$H$22,IF(MONTH(B2148)=5,'General Calculation'!$I$22,IF(MONTH(B2148)=6,'General Calculation'!$J$22,IF(MONTH(B2148)=7,'General Calculation'!$K$22,IF(MONTH(B2148)=8,'General Calculation'!$L$22,IF(MONTH(B2148)=9,'General Calculation'!$M$22,IF(MONTH(B2148)=10,'General Calculation'!$N$22,IF(MONTH(B2148)=11,'General Calculation'!$O$22,IF(MONTH(B2148)=12,'General Calculation'!$P$22,""))))))))))))</f>
        <v>5.07</v>
      </c>
      <c r="E2148" t="str">
        <f>IF(C2148="Initial Stage",'Calculation Sheet Crop 1'!$M$6,IF(C2148="Crop Development Phase",'Calculation Sheet Crop 1'!$M$7,IF(C2148="Mid Season",'Calculation Sheet Crop 1'!$M$8,IF(C2148="Late Season Stage",'Calculation Sheet Crop 1'!$M$9,""))))</f>
        <v/>
      </c>
      <c r="F2148">
        <f t="shared" si="430"/>
        <v>0</v>
      </c>
      <c r="P2148">
        <f t="shared" si="431"/>
        <v>0</v>
      </c>
      <c r="Q2148">
        <f t="shared" si="432"/>
        <v>0</v>
      </c>
      <c r="R2148">
        <f t="shared" si="433"/>
        <v>0</v>
      </c>
      <c r="S2148">
        <f t="shared" si="434"/>
        <v>0</v>
      </c>
      <c r="T2148">
        <f t="shared" si="435"/>
        <v>0</v>
      </c>
      <c r="U2148">
        <f t="shared" si="436"/>
        <v>0</v>
      </c>
      <c r="V2148">
        <f t="shared" si="437"/>
        <v>0</v>
      </c>
      <c r="W2148">
        <f t="shared" si="438"/>
        <v>0</v>
      </c>
      <c r="X2148">
        <f t="shared" si="439"/>
        <v>0</v>
      </c>
      <c r="Y2148">
        <f t="shared" si="440"/>
        <v>0</v>
      </c>
      <c r="Z2148">
        <f t="shared" si="441"/>
        <v>0</v>
      </c>
      <c r="AA2148">
        <f t="shared" si="442"/>
        <v>0</v>
      </c>
    </row>
    <row r="2149" spans="2:27">
      <c r="B2149" s="3">
        <v>44878</v>
      </c>
      <c r="C2149" t="str">
        <f>IF(AND(B2149&gt;='Calculation Sheet Crop 1'!$K$6,B2149&lt;='Calculation Sheet Crop 1'!$L$6),"Initial Stage",IF(AND(B2149+1&gt;'Calculation Sheet Crop 1'!$K$7,B2149&lt;='Calculation Sheet Crop 1'!$L$7),"Crop Development Phase",IF(AND(B2149+1&gt;'Calculation Sheet Crop 1'!$K$8,B2149&lt;'Calculation Sheet Crop 1'!$L$8+1),"Mid Season",IF(AND(B2149+1&gt;'Calculation Sheet Crop 1'!$K$9,B2149-1&lt;'Calculation Sheet Crop 1'!$L$9),"Late Season Stage",""))))</f>
        <v/>
      </c>
      <c r="D2149">
        <f>IF(MONTH(B2149)=1,'General Calculation'!$E$22,IF(MONTH(B2149)=2,'General Calculation'!$F$22,IF(MONTH(B2149)=3,'General Calculation'!$G$22,IF(MONTH(B2149)=4,'General Calculation'!$H$22,IF(MONTH(B2149)=5,'General Calculation'!$I$22,IF(MONTH(B2149)=6,'General Calculation'!$J$22,IF(MONTH(B2149)=7,'General Calculation'!$K$22,IF(MONTH(B2149)=8,'General Calculation'!$L$22,IF(MONTH(B2149)=9,'General Calculation'!$M$22,IF(MONTH(B2149)=10,'General Calculation'!$N$22,IF(MONTH(B2149)=11,'General Calculation'!$O$22,IF(MONTH(B2149)=12,'General Calculation'!$P$22,""))))))))))))</f>
        <v>5.07</v>
      </c>
      <c r="E2149" t="str">
        <f>IF(C2149="Initial Stage",'Calculation Sheet Crop 1'!$M$6,IF(C2149="Crop Development Phase",'Calculation Sheet Crop 1'!$M$7,IF(C2149="Mid Season",'Calculation Sheet Crop 1'!$M$8,IF(C2149="Late Season Stage",'Calculation Sheet Crop 1'!$M$9,""))))</f>
        <v/>
      </c>
      <c r="F2149">
        <f t="shared" si="430"/>
        <v>0</v>
      </c>
      <c r="P2149">
        <f t="shared" si="431"/>
        <v>0</v>
      </c>
      <c r="Q2149">
        <f t="shared" si="432"/>
        <v>0</v>
      </c>
      <c r="R2149">
        <f t="shared" si="433"/>
        <v>0</v>
      </c>
      <c r="S2149">
        <f t="shared" si="434"/>
        <v>0</v>
      </c>
      <c r="T2149">
        <f t="shared" si="435"/>
        <v>0</v>
      </c>
      <c r="U2149">
        <f t="shared" si="436"/>
        <v>0</v>
      </c>
      <c r="V2149">
        <f t="shared" si="437"/>
        <v>0</v>
      </c>
      <c r="W2149">
        <f t="shared" si="438"/>
        <v>0</v>
      </c>
      <c r="X2149">
        <f t="shared" si="439"/>
        <v>0</v>
      </c>
      <c r="Y2149">
        <f t="shared" si="440"/>
        <v>0</v>
      </c>
      <c r="Z2149">
        <f t="shared" si="441"/>
        <v>0</v>
      </c>
      <c r="AA2149">
        <f t="shared" si="442"/>
        <v>0</v>
      </c>
    </row>
    <row r="2150" spans="2:27">
      <c r="B2150" s="3">
        <v>44879</v>
      </c>
      <c r="C2150" t="str">
        <f>IF(AND(B2150&gt;='Calculation Sheet Crop 1'!$K$6,B2150&lt;='Calculation Sheet Crop 1'!$L$6),"Initial Stage",IF(AND(B2150+1&gt;'Calculation Sheet Crop 1'!$K$7,B2150&lt;='Calculation Sheet Crop 1'!$L$7),"Crop Development Phase",IF(AND(B2150+1&gt;'Calculation Sheet Crop 1'!$K$8,B2150&lt;'Calculation Sheet Crop 1'!$L$8+1),"Mid Season",IF(AND(B2150+1&gt;'Calculation Sheet Crop 1'!$K$9,B2150-1&lt;'Calculation Sheet Crop 1'!$L$9),"Late Season Stage",""))))</f>
        <v/>
      </c>
      <c r="D2150">
        <f>IF(MONTH(B2150)=1,'General Calculation'!$E$22,IF(MONTH(B2150)=2,'General Calculation'!$F$22,IF(MONTH(B2150)=3,'General Calculation'!$G$22,IF(MONTH(B2150)=4,'General Calculation'!$H$22,IF(MONTH(B2150)=5,'General Calculation'!$I$22,IF(MONTH(B2150)=6,'General Calculation'!$J$22,IF(MONTH(B2150)=7,'General Calculation'!$K$22,IF(MONTH(B2150)=8,'General Calculation'!$L$22,IF(MONTH(B2150)=9,'General Calculation'!$M$22,IF(MONTH(B2150)=10,'General Calculation'!$N$22,IF(MONTH(B2150)=11,'General Calculation'!$O$22,IF(MONTH(B2150)=12,'General Calculation'!$P$22,""))))))))))))</f>
        <v>5.07</v>
      </c>
      <c r="E2150" t="str">
        <f>IF(C2150="Initial Stage",'Calculation Sheet Crop 1'!$M$6,IF(C2150="Crop Development Phase",'Calculation Sheet Crop 1'!$M$7,IF(C2150="Mid Season",'Calculation Sheet Crop 1'!$M$8,IF(C2150="Late Season Stage",'Calculation Sheet Crop 1'!$M$9,""))))</f>
        <v/>
      </c>
      <c r="F2150">
        <f t="shared" si="430"/>
        <v>0</v>
      </c>
      <c r="P2150">
        <f t="shared" si="431"/>
        <v>0</v>
      </c>
      <c r="Q2150">
        <f t="shared" si="432"/>
        <v>0</v>
      </c>
      <c r="R2150">
        <f t="shared" si="433"/>
        <v>0</v>
      </c>
      <c r="S2150">
        <f t="shared" si="434"/>
        <v>0</v>
      </c>
      <c r="T2150">
        <f t="shared" si="435"/>
        <v>0</v>
      </c>
      <c r="U2150">
        <f t="shared" si="436"/>
        <v>0</v>
      </c>
      <c r="V2150">
        <f t="shared" si="437"/>
        <v>0</v>
      </c>
      <c r="W2150">
        <f t="shared" si="438"/>
        <v>0</v>
      </c>
      <c r="X2150">
        <f t="shared" si="439"/>
        <v>0</v>
      </c>
      <c r="Y2150">
        <f t="shared" si="440"/>
        <v>0</v>
      </c>
      <c r="Z2150">
        <f t="shared" si="441"/>
        <v>0</v>
      </c>
      <c r="AA2150">
        <f t="shared" si="442"/>
        <v>0</v>
      </c>
    </row>
    <row r="2151" spans="2:27">
      <c r="B2151" s="3">
        <v>44880</v>
      </c>
      <c r="C2151" t="str">
        <f>IF(AND(B2151&gt;='Calculation Sheet Crop 1'!$K$6,B2151&lt;='Calculation Sheet Crop 1'!$L$6),"Initial Stage",IF(AND(B2151+1&gt;'Calculation Sheet Crop 1'!$K$7,B2151&lt;='Calculation Sheet Crop 1'!$L$7),"Crop Development Phase",IF(AND(B2151+1&gt;'Calculation Sheet Crop 1'!$K$8,B2151&lt;'Calculation Sheet Crop 1'!$L$8+1),"Mid Season",IF(AND(B2151+1&gt;'Calculation Sheet Crop 1'!$K$9,B2151-1&lt;'Calculation Sheet Crop 1'!$L$9),"Late Season Stage",""))))</f>
        <v/>
      </c>
      <c r="D2151">
        <f>IF(MONTH(B2151)=1,'General Calculation'!$E$22,IF(MONTH(B2151)=2,'General Calculation'!$F$22,IF(MONTH(B2151)=3,'General Calculation'!$G$22,IF(MONTH(B2151)=4,'General Calculation'!$H$22,IF(MONTH(B2151)=5,'General Calculation'!$I$22,IF(MONTH(B2151)=6,'General Calculation'!$J$22,IF(MONTH(B2151)=7,'General Calculation'!$K$22,IF(MONTH(B2151)=8,'General Calculation'!$L$22,IF(MONTH(B2151)=9,'General Calculation'!$M$22,IF(MONTH(B2151)=10,'General Calculation'!$N$22,IF(MONTH(B2151)=11,'General Calculation'!$O$22,IF(MONTH(B2151)=12,'General Calculation'!$P$22,""))))))))))))</f>
        <v>5.07</v>
      </c>
      <c r="E2151" t="str">
        <f>IF(C2151="Initial Stage",'Calculation Sheet Crop 1'!$M$6,IF(C2151="Crop Development Phase",'Calculation Sheet Crop 1'!$M$7,IF(C2151="Mid Season",'Calculation Sheet Crop 1'!$M$8,IF(C2151="Late Season Stage",'Calculation Sheet Crop 1'!$M$9,""))))</f>
        <v/>
      </c>
      <c r="F2151">
        <f t="shared" si="430"/>
        <v>0</v>
      </c>
      <c r="P2151">
        <f t="shared" si="431"/>
        <v>0</v>
      </c>
      <c r="Q2151">
        <f t="shared" si="432"/>
        <v>0</v>
      </c>
      <c r="R2151">
        <f t="shared" si="433"/>
        <v>0</v>
      </c>
      <c r="S2151">
        <f t="shared" si="434"/>
        <v>0</v>
      </c>
      <c r="T2151">
        <f t="shared" si="435"/>
        <v>0</v>
      </c>
      <c r="U2151">
        <f t="shared" si="436"/>
        <v>0</v>
      </c>
      <c r="V2151">
        <f t="shared" si="437"/>
        <v>0</v>
      </c>
      <c r="W2151">
        <f t="shared" si="438"/>
        <v>0</v>
      </c>
      <c r="X2151">
        <f t="shared" si="439"/>
        <v>0</v>
      </c>
      <c r="Y2151">
        <f t="shared" si="440"/>
        <v>0</v>
      </c>
      <c r="Z2151">
        <f t="shared" si="441"/>
        <v>0</v>
      </c>
      <c r="AA2151">
        <f t="shared" si="442"/>
        <v>0</v>
      </c>
    </row>
    <row r="2152" spans="2:27">
      <c r="B2152" s="3">
        <v>44881</v>
      </c>
      <c r="C2152" t="str">
        <f>IF(AND(B2152&gt;='Calculation Sheet Crop 1'!$K$6,B2152&lt;='Calculation Sheet Crop 1'!$L$6),"Initial Stage",IF(AND(B2152+1&gt;'Calculation Sheet Crop 1'!$K$7,B2152&lt;='Calculation Sheet Crop 1'!$L$7),"Crop Development Phase",IF(AND(B2152+1&gt;'Calculation Sheet Crop 1'!$K$8,B2152&lt;'Calculation Sheet Crop 1'!$L$8+1),"Mid Season",IF(AND(B2152+1&gt;'Calculation Sheet Crop 1'!$K$9,B2152-1&lt;'Calculation Sheet Crop 1'!$L$9),"Late Season Stage",""))))</f>
        <v/>
      </c>
      <c r="D2152">
        <f>IF(MONTH(B2152)=1,'General Calculation'!$E$22,IF(MONTH(B2152)=2,'General Calculation'!$F$22,IF(MONTH(B2152)=3,'General Calculation'!$G$22,IF(MONTH(B2152)=4,'General Calculation'!$H$22,IF(MONTH(B2152)=5,'General Calculation'!$I$22,IF(MONTH(B2152)=6,'General Calculation'!$J$22,IF(MONTH(B2152)=7,'General Calculation'!$K$22,IF(MONTH(B2152)=8,'General Calculation'!$L$22,IF(MONTH(B2152)=9,'General Calculation'!$M$22,IF(MONTH(B2152)=10,'General Calculation'!$N$22,IF(MONTH(B2152)=11,'General Calculation'!$O$22,IF(MONTH(B2152)=12,'General Calculation'!$P$22,""))))))))))))</f>
        <v>5.07</v>
      </c>
      <c r="E2152" t="str">
        <f>IF(C2152="Initial Stage",'Calculation Sheet Crop 1'!$M$6,IF(C2152="Crop Development Phase",'Calculation Sheet Crop 1'!$M$7,IF(C2152="Mid Season",'Calculation Sheet Crop 1'!$M$8,IF(C2152="Late Season Stage",'Calculation Sheet Crop 1'!$M$9,""))))</f>
        <v/>
      </c>
      <c r="F2152">
        <f t="shared" si="430"/>
        <v>0</v>
      </c>
      <c r="P2152">
        <f t="shared" si="431"/>
        <v>0</v>
      </c>
      <c r="Q2152">
        <f t="shared" si="432"/>
        <v>0</v>
      </c>
      <c r="R2152">
        <f t="shared" si="433"/>
        <v>0</v>
      </c>
      <c r="S2152">
        <f t="shared" si="434"/>
        <v>0</v>
      </c>
      <c r="T2152">
        <f t="shared" si="435"/>
        <v>0</v>
      </c>
      <c r="U2152">
        <f t="shared" si="436"/>
        <v>0</v>
      </c>
      <c r="V2152">
        <f t="shared" si="437"/>
        <v>0</v>
      </c>
      <c r="W2152">
        <f t="shared" si="438"/>
        <v>0</v>
      </c>
      <c r="X2152">
        <f t="shared" si="439"/>
        <v>0</v>
      </c>
      <c r="Y2152">
        <f t="shared" si="440"/>
        <v>0</v>
      </c>
      <c r="Z2152">
        <f t="shared" si="441"/>
        <v>0</v>
      </c>
      <c r="AA2152">
        <f t="shared" si="442"/>
        <v>0</v>
      </c>
    </row>
    <row r="2153" spans="2:27">
      <c r="B2153" s="3">
        <v>44882</v>
      </c>
      <c r="C2153" t="str">
        <f>IF(AND(B2153&gt;='Calculation Sheet Crop 1'!$K$6,B2153&lt;='Calculation Sheet Crop 1'!$L$6),"Initial Stage",IF(AND(B2153+1&gt;'Calculation Sheet Crop 1'!$K$7,B2153&lt;='Calculation Sheet Crop 1'!$L$7),"Crop Development Phase",IF(AND(B2153+1&gt;'Calculation Sheet Crop 1'!$K$8,B2153&lt;'Calculation Sheet Crop 1'!$L$8+1),"Mid Season",IF(AND(B2153+1&gt;'Calculation Sheet Crop 1'!$K$9,B2153-1&lt;'Calculation Sheet Crop 1'!$L$9),"Late Season Stage",""))))</f>
        <v/>
      </c>
      <c r="D2153">
        <f>IF(MONTH(B2153)=1,'General Calculation'!$E$22,IF(MONTH(B2153)=2,'General Calculation'!$F$22,IF(MONTH(B2153)=3,'General Calculation'!$G$22,IF(MONTH(B2153)=4,'General Calculation'!$H$22,IF(MONTH(B2153)=5,'General Calculation'!$I$22,IF(MONTH(B2153)=6,'General Calculation'!$J$22,IF(MONTH(B2153)=7,'General Calculation'!$K$22,IF(MONTH(B2153)=8,'General Calculation'!$L$22,IF(MONTH(B2153)=9,'General Calculation'!$M$22,IF(MONTH(B2153)=10,'General Calculation'!$N$22,IF(MONTH(B2153)=11,'General Calculation'!$O$22,IF(MONTH(B2153)=12,'General Calculation'!$P$22,""))))))))))))</f>
        <v>5.07</v>
      </c>
      <c r="E2153" t="str">
        <f>IF(C2153="Initial Stage",'Calculation Sheet Crop 1'!$M$6,IF(C2153="Crop Development Phase",'Calculation Sheet Crop 1'!$M$7,IF(C2153="Mid Season",'Calculation Sheet Crop 1'!$M$8,IF(C2153="Late Season Stage",'Calculation Sheet Crop 1'!$M$9,""))))</f>
        <v/>
      </c>
      <c r="F2153">
        <f t="shared" si="430"/>
        <v>0</v>
      </c>
      <c r="P2153">
        <f t="shared" si="431"/>
        <v>0</v>
      </c>
      <c r="Q2153">
        <f t="shared" si="432"/>
        <v>0</v>
      </c>
      <c r="R2153">
        <f t="shared" si="433"/>
        <v>0</v>
      </c>
      <c r="S2153">
        <f t="shared" si="434"/>
        <v>0</v>
      </c>
      <c r="T2153">
        <f t="shared" si="435"/>
        <v>0</v>
      </c>
      <c r="U2153">
        <f t="shared" si="436"/>
        <v>0</v>
      </c>
      <c r="V2153">
        <f t="shared" si="437"/>
        <v>0</v>
      </c>
      <c r="W2153">
        <f t="shared" si="438"/>
        <v>0</v>
      </c>
      <c r="X2153">
        <f t="shared" si="439"/>
        <v>0</v>
      </c>
      <c r="Y2153">
        <f t="shared" si="440"/>
        <v>0</v>
      </c>
      <c r="Z2153">
        <f t="shared" si="441"/>
        <v>0</v>
      </c>
      <c r="AA2153">
        <f t="shared" si="442"/>
        <v>0</v>
      </c>
    </row>
    <row r="2154" spans="2:27">
      <c r="B2154" s="3">
        <v>44883</v>
      </c>
      <c r="C2154" t="str">
        <f>IF(AND(B2154&gt;='Calculation Sheet Crop 1'!$K$6,B2154&lt;='Calculation Sheet Crop 1'!$L$6),"Initial Stage",IF(AND(B2154+1&gt;'Calculation Sheet Crop 1'!$K$7,B2154&lt;='Calculation Sheet Crop 1'!$L$7),"Crop Development Phase",IF(AND(B2154+1&gt;'Calculation Sheet Crop 1'!$K$8,B2154&lt;'Calculation Sheet Crop 1'!$L$8+1),"Mid Season",IF(AND(B2154+1&gt;'Calculation Sheet Crop 1'!$K$9,B2154-1&lt;'Calculation Sheet Crop 1'!$L$9),"Late Season Stage",""))))</f>
        <v/>
      </c>
      <c r="D2154">
        <f>IF(MONTH(B2154)=1,'General Calculation'!$E$22,IF(MONTH(B2154)=2,'General Calculation'!$F$22,IF(MONTH(B2154)=3,'General Calculation'!$G$22,IF(MONTH(B2154)=4,'General Calculation'!$H$22,IF(MONTH(B2154)=5,'General Calculation'!$I$22,IF(MONTH(B2154)=6,'General Calculation'!$J$22,IF(MONTH(B2154)=7,'General Calculation'!$K$22,IF(MONTH(B2154)=8,'General Calculation'!$L$22,IF(MONTH(B2154)=9,'General Calculation'!$M$22,IF(MONTH(B2154)=10,'General Calculation'!$N$22,IF(MONTH(B2154)=11,'General Calculation'!$O$22,IF(MONTH(B2154)=12,'General Calculation'!$P$22,""))))))))))))</f>
        <v>5.07</v>
      </c>
      <c r="E2154" t="str">
        <f>IF(C2154="Initial Stage",'Calculation Sheet Crop 1'!$M$6,IF(C2154="Crop Development Phase",'Calculation Sheet Crop 1'!$M$7,IF(C2154="Mid Season",'Calculation Sheet Crop 1'!$M$8,IF(C2154="Late Season Stage",'Calculation Sheet Crop 1'!$M$9,""))))</f>
        <v/>
      </c>
      <c r="F2154">
        <f t="shared" si="430"/>
        <v>0</v>
      </c>
      <c r="P2154">
        <f t="shared" si="431"/>
        <v>0</v>
      </c>
      <c r="Q2154">
        <f t="shared" si="432"/>
        <v>0</v>
      </c>
      <c r="R2154">
        <f t="shared" si="433"/>
        <v>0</v>
      </c>
      <c r="S2154">
        <f t="shared" si="434"/>
        <v>0</v>
      </c>
      <c r="T2154">
        <f t="shared" si="435"/>
        <v>0</v>
      </c>
      <c r="U2154">
        <f t="shared" si="436"/>
        <v>0</v>
      </c>
      <c r="V2154">
        <f t="shared" si="437"/>
        <v>0</v>
      </c>
      <c r="W2154">
        <f t="shared" si="438"/>
        <v>0</v>
      </c>
      <c r="X2154">
        <f t="shared" si="439"/>
        <v>0</v>
      </c>
      <c r="Y2154">
        <f t="shared" si="440"/>
        <v>0</v>
      </c>
      <c r="Z2154">
        <f t="shared" si="441"/>
        <v>0</v>
      </c>
      <c r="AA2154">
        <f t="shared" si="442"/>
        <v>0</v>
      </c>
    </row>
    <row r="2155" spans="2:27">
      <c r="B2155" s="3">
        <v>44884</v>
      </c>
      <c r="C2155" t="str">
        <f>IF(AND(B2155&gt;='Calculation Sheet Crop 1'!$K$6,B2155&lt;='Calculation Sheet Crop 1'!$L$6),"Initial Stage",IF(AND(B2155+1&gt;'Calculation Sheet Crop 1'!$K$7,B2155&lt;='Calculation Sheet Crop 1'!$L$7),"Crop Development Phase",IF(AND(B2155+1&gt;'Calculation Sheet Crop 1'!$K$8,B2155&lt;'Calculation Sheet Crop 1'!$L$8+1),"Mid Season",IF(AND(B2155+1&gt;'Calculation Sheet Crop 1'!$K$9,B2155-1&lt;'Calculation Sheet Crop 1'!$L$9),"Late Season Stage",""))))</f>
        <v/>
      </c>
      <c r="D2155">
        <f>IF(MONTH(B2155)=1,'General Calculation'!$E$22,IF(MONTH(B2155)=2,'General Calculation'!$F$22,IF(MONTH(B2155)=3,'General Calculation'!$G$22,IF(MONTH(B2155)=4,'General Calculation'!$H$22,IF(MONTH(B2155)=5,'General Calculation'!$I$22,IF(MONTH(B2155)=6,'General Calculation'!$J$22,IF(MONTH(B2155)=7,'General Calculation'!$K$22,IF(MONTH(B2155)=8,'General Calculation'!$L$22,IF(MONTH(B2155)=9,'General Calculation'!$M$22,IF(MONTH(B2155)=10,'General Calculation'!$N$22,IF(MONTH(B2155)=11,'General Calculation'!$O$22,IF(MONTH(B2155)=12,'General Calculation'!$P$22,""))))))))))))</f>
        <v>5.07</v>
      </c>
      <c r="E2155" t="str">
        <f>IF(C2155="Initial Stage",'Calculation Sheet Crop 1'!$M$6,IF(C2155="Crop Development Phase",'Calculation Sheet Crop 1'!$M$7,IF(C2155="Mid Season",'Calculation Sheet Crop 1'!$M$8,IF(C2155="Late Season Stage",'Calculation Sheet Crop 1'!$M$9,""))))</f>
        <v/>
      </c>
      <c r="F2155">
        <f t="shared" si="430"/>
        <v>0</v>
      </c>
      <c r="P2155">
        <f t="shared" si="431"/>
        <v>0</v>
      </c>
      <c r="Q2155">
        <f t="shared" si="432"/>
        <v>0</v>
      </c>
      <c r="R2155">
        <f t="shared" si="433"/>
        <v>0</v>
      </c>
      <c r="S2155">
        <f t="shared" si="434"/>
        <v>0</v>
      </c>
      <c r="T2155">
        <f t="shared" si="435"/>
        <v>0</v>
      </c>
      <c r="U2155">
        <f t="shared" si="436"/>
        <v>0</v>
      </c>
      <c r="V2155">
        <f t="shared" si="437"/>
        <v>0</v>
      </c>
      <c r="W2155">
        <f t="shared" si="438"/>
        <v>0</v>
      </c>
      <c r="X2155">
        <f t="shared" si="439"/>
        <v>0</v>
      </c>
      <c r="Y2155">
        <f t="shared" si="440"/>
        <v>0</v>
      </c>
      <c r="Z2155">
        <f t="shared" si="441"/>
        <v>0</v>
      </c>
      <c r="AA2155">
        <f t="shared" si="442"/>
        <v>0</v>
      </c>
    </row>
    <row r="2156" spans="2:27">
      <c r="B2156" s="3">
        <v>44885</v>
      </c>
      <c r="C2156" t="str">
        <f>IF(AND(B2156&gt;='Calculation Sheet Crop 1'!$K$6,B2156&lt;='Calculation Sheet Crop 1'!$L$6),"Initial Stage",IF(AND(B2156+1&gt;'Calculation Sheet Crop 1'!$K$7,B2156&lt;='Calculation Sheet Crop 1'!$L$7),"Crop Development Phase",IF(AND(B2156+1&gt;'Calculation Sheet Crop 1'!$K$8,B2156&lt;'Calculation Sheet Crop 1'!$L$8+1),"Mid Season",IF(AND(B2156+1&gt;'Calculation Sheet Crop 1'!$K$9,B2156-1&lt;'Calculation Sheet Crop 1'!$L$9),"Late Season Stage",""))))</f>
        <v/>
      </c>
      <c r="D2156">
        <f>IF(MONTH(B2156)=1,'General Calculation'!$E$22,IF(MONTH(B2156)=2,'General Calculation'!$F$22,IF(MONTH(B2156)=3,'General Calculation'!$G$22,IF(MONTH(B2156)=4,'General Calculation'!$H$22,IF(MONTH(B2156)=5,'General Calculation'!$I$22,IF(MONTH(B2156)=6,'General Calculation'!$J$22,IF(MONTH(B2156)=7,'General Calculation'!$K$22,IF(MONTH(B2156)=8,'General Calculation'!$L$22,IF(MONTH(B2156)=9,'General Calculation'!$M$22,IF(MONTH(B2156)=10,'General Calculation'!$N$22,IF(MONTH(B2156)=11,'General Calculation'!$O$22,IF(MONTH(B2156)=12,'General Calculation'!$P$22,""))))))))))))</f>
        <v>5.07</v>
      </c>
      <c r="E2156" t="str">
        <f>IF(C2156="Initial Stage",'Calculation Sheet Crop 1'!$M$6,IF(C2156="Crop Development Phase",'Calculation Sheet Crop 1'!$M$7,IF(C2156="Mid Season",'Calculation Sheet Crop 1'!$M$8,IF(C2156="Late Season Stage",'Calculation Sheet Crop 1'!$M$9,""))))</f>
        <v/>
      </c>
      <c r="F2156">
        <f t="shared" si="430"/>
        <v>0</v>
      </c>
      <c r="P2156">
        <f t="shared" si="431"/>
        <v>0</v>
      </c>
      <c r="Q2156">
        <f t="shared" si="432"/>
        <v>0</v>
      </c>
      <c r="R2156">
        <f t="shared" si="433"/>
        <v>0</v>
      </c>
      <c r="S2156">
        <f t="shared" si="434"/>
        <v>0</v>
      </c>
      <c r="T2156">
        <f t="shared" si="435"/>
        <v>0</v>
      </c>
      <c r="U2156">
        <f t="shared" si="436"/>
        <v>0</v>
      </c>
      <c r="V2156">
        <f t="shared" si="437"/>
        <v>0</v>
      </c>
      <c r="W2156">
        <f t="shared" si="438"/>
        <v>0</v>
      </c>
      <c r="X2156">
        <f t="shared" si="439"/>
        <v>0</v>
      </c>
      <c r="Y2156">
        <f t="shared" si="440"/>
        <v>0</v>
      </c>
      <c r="Z2156">
        <f t="shared" si="441"/>
        <v>0</v>
      </c>
      <c r="AA2156">
        <f t="shared" si="442"/>
        <v>0</v>
      </c>
    </row>
    <row r="2157" spans="2:27">
      <c r="B2157" s="3">
        <v>44886</v>
      </c>
      <c r="C2157" t="str">
        <f>IF(AND(B2157&gt;='Calculation Sheet Crop 1'!$K$6,B2157&lt;='Calculation Sheet Crop 1'!$L$6),"Initial Stage",IF(AND(B2157+1&gt;'Calculation Sheet Crop 1'!$K$7,B2157&lt;='Calculation Sheet Crop 1'!$L$7),"Crop Development Phase",IF(AND(B2157+1&gt;'Calculation Sheet Crop 1'!$K$8,B2157&lt;'Calculation Sheet Crop 1'!$L$8+1),"Mid Season",IF(AND(B2157+1&gt;'Calculation Sheet Crop 1'!$K$9,B2157-1&lt;'Calculation Sheet Crop 1'!$L$9),"Late Season Stage",""))))</f>
        <v/>
      </c>
      <c r="D2157">
        <f>IF(MONTH(B2157)=1,'General Calculation'!$E$22,IF(MONTH(B2157)=2,'General Calculation'!$F$22,IF(MONTH(B2157)=3,'General Calculation'!$G$22,IF(MONTH(B2157)=4,'General Calculation'!$H$22,IF(MONTH(B2157)=5,'General Calculation'!$I$22,IF(MONTH(B2157)=6,'General Calculation'!$J$22,IF(MONTH(B2157)=7,'General Calculation'!$K$22,IF(MONTH(B2157)=8,'General Calculation'!$L$22,IF(MONTH(B2157)=9,'General Calculation'!$M$22,IF(MONTH(B2157)=10,'General Calculation'!$N$22,IF(MONTH(B2157)=11,'General Calculation'!$O$22,IF(MONTH(B2157)=12,'General Calculation'!$P$22,""))))))))))))</f>
        <v>5.07</v>
      </c>
      <c r="E2157" t="str">
        <f>IF(C2157="Initial Stage",'Calculation Sheet Crop 1'!$M$6,IF(C2157="Crop Development Phase",'Calculation Sheet Crop 1'!$M$7,IF(C2157="Mid Season",'Calculation Sheet Crop 1'!$M$8,IF(C2157="Late Season Stage",'Calculation Sheet Crop 1'!$M$9,""))))</f>
        <v/>
      </c>
      <c r="F2157">
        <f t="shared" si="430"/>
        <v>0</v>
      </c>
      <c r="P2157">
        <f t="shared" si="431"/>
        <v>0</v>
      </c>
      <c r="Q2157">
        <f t="shared" si="432"/>
        <v>0</v>
      </c>
      <c r="R2157">
        <f t="shared" si="433"/>
        <v>0</v>
      </c>
      <c r="S2157">
        <f t="shared" si="434"/>
        <v>0</v>
      </c>
      <c r="T2157">
        <f t="shared" si="435"/>
        <v>0</v>
      </c>
      <c r="U2157">
        <f t="shared" si="436"/>
        <v>0</v>
      </c>
      <c r="V2157">
        <f t="shared" si="437"/>
        <v>0</v>
      </c>
      <c r="W2157">
        <f t="shared" si="438"/>
        <v>0</v>
      </c>
      <c r="X2157">
        <f t="shared" si="439"/>
        <v>0</v>
      </c>
      <c r="Y2157">
        <f t="shared" si="440"/>
        <v>0</v>
      </c>
      <c r="Z2157">
        <f t="shared" si="441"/>
        <v>0</v>
      </c>
      <c r="AA2157">
        <f t="shared" si="442"/>
        <v>0</v>
      </c>
    </row>
    <row r="2158" spans="2:27">
      <c r="B2158" s="3">
        <v>44887</v>
      </c>
      <c r="C2158" t="str">
        <f>IF(AND(B2158&gt;='Calculation Sheet Crop 1'!$K$6,B2158&lt;='Calculation Sheet Crop 1'!$L$6),"Initial Stage",IF(AND(B2158+1&gt;'Calculation Sheet Crop 1'!$K$7,B2158&lt;='Calculation Sheet Crop 1'!$L$7),"Crop Development Phase",IF(AND(B2158+1&gt;'Calculation Sheet Crop 1'!$K$8,B2158&lt;'Calculation Sheet Crop 1'!$L$8+1),"Mid Season",IF(AND(B2158+1&gt;'Calculation Sheet Crop 1'!$K$9,B2158-1&lt;'Calculation Sheet Crop 1'!$L$9),"Late Season Stage",""))))</f>
        <v/>
      </c>
      <c r="D2158">
        <f>IF(MONTH(B2158)=1,'General Calculation'!$E$22,IF(MONTH(B2158)=2,'General Calculation'!$F$22,IF(MONTH(B2158)=3,'General Calculation'!$G$22,IF(MONTH(B2158)=4,'General Calculation'!$H$22,IF(MONTH(B2158)=5,'General Calculation'!$I$22,IF(MONTH(B2158)=6,'General Calculation'!$J$22,IF(MONTH(B2158)=7,'General Calculation'!$K$22,IF(MONTH(B2158)=8,'General Calculation'!$L$22,IF(MONTH(B2158)=9,'General Calculation'!$M$22,IF(MONTH(B2158)=10,'General Calculation'!$N$22,IF(MONTH(B2158)=11,'General Calculation'!$O$22,IF(MONTH(B2158)=12,'General Calculation'!$P$22,""))))))))))))</f>
        <v>5.07</v>
      </c>
      <c r="E2158" t="str">
        <f>IF(C2158="Initial Stage",'Calculation Sheet Crop 1'!$M$6,IF(C2158="Crop Development Phase",'Calculation Sheet Crop 1'!$M$7,IF(C2158="Mid Season",'Calculation Sheet Crop 1'!$M$8,IF(C2158="Late Season Stage",'Calculation Sheet Crop 1'!$M$9,""))))</f>
        <v/>
      </c>
      <c r="F2158">
        <f t="shared" si="430"/>
        <v>0</v>
      </c>
      <c r="P2158">
        <f t="shared" si="431"/>
        <v>0</v>
      </c>
      <c r="Q2158">
        <f t="shared" si="432"/>
        <v>0</v>
      </c>
      <c r="R2158">
        <f t="shared" si="433"/>
        <v>0</v>
      </c>
      <c r="S2158">
        <f t="shared" si="434"/>
        <v>0</v>
      </c>
      <c r="T2158">
        <f t="shared" si="435"/>
        <v>0</v>
      </c>
      <c r="U2158">
        <f t="shared" si="436"/>
        <v>0</v>
      </c>
      <c r="V2158">
        <f t="shared" si="437"/>
        <v>0</v>
      </c>
      <c r="W2158">
        <f t="shared" si="438"/>
        <v>0</v>
      </c>
      <c r="X2158">
        <f t="shared" si="439"/>
        <v>0</v>
      </c>
      <c r="Y2158">
        <f t="shared" si="440"/>
        <v>0</v>
      </c>
      <c r="Z2158">
        <f t="shared" si="441"/>
        <v>0</v>
      </c>
      <c r="AA2158">
        <f t="shared" si="442"/>
        <v>0</v>
      </c>
    </row>
    <row r="2159" spans="2:27">
      <c r="B2159" s="3">
        <v>44888</v>
      </c>
      <c r="C2159" t="str">
        <f>IF(AND(B2159&gt;='Calculation Sheet Crop 1'!$K$6,B2159&lt;='Calculation Sheet Crop 1'!$L$6),"Initial Stage",IF(AND(B2159+1&gt;'Calculation Sheet Crop 1'!$K$7,B2159&lt;='Calculation Sheet Crop 1'!$L$7),"Crop Development Phase",IF(AND(B2159+1&gt;'Calculation Sheet Crop 1'!$K$8,B2159&lt;'Calculation Sheet Crop 1'!$L$8+1),"Mid Season",IF(AND(B2159+1&gt;'Calculation Sheet Crop 1'!$K$9,B2159-1&lt;'Calculation Sheet Crop 1'!$L$9),"Late Season Stage",""))))</f>
        <v/>
      </c>
      <c r="D2159">
        <f>IF(MONTH(B2159)=1,'General Calculation'!$E$22,IF(MONTH(B2159)=2,'General Calculation'!$F$22,IF(MONTH(B2159)=3,'General Calculation'!$G$22,IF(MONTH(B2159)=4,'General Calculation'!$H$22,IF(MONTH(B2159)=5,'General Calculation'!$I$22,IF(MONTH(B2159)=6,'General Calculation'!$J$22,IF(MONTH(B2159)=7,'General Calculation'!$K$22,IF(MONTH(B2159)=8,'General Calculation'!$L$22,IF(MONTH(B2159)=9,'General Calculation'!$M$22,IF(MONTH(B2159)=10,'General Calculation'!$N$22,IF(MONTH(B2159)=11,'General Calculation'!$O$22,IF(MONTH(B2159)=12,'General Calculation'!$P$22,""))))))))))))</f>
        <v>5.07</v>
      </c>
      <c r="E2159" t="str">
        <f>IF(C2159="Initial Stage",'Calculation Sheet Crop 1'!$M$6,IF(C2159="Crop Development Phase",'Calculation Sheet Crop 1'!$M$7,IF(C2159="Mid Season",'Calculation Sheet Crop 1'!$M$8,IF(C2159="Late Season Stage",'Calculation Sheet Crop 1'!$M$9,""))))</f>
        <v/>
      </c>
      <c r="F2159">
        <f t="shared" si="430"/>
        <v>0</v>
      </c>
      <c r="P2159">
        <f t="shared" si="431"/>
        <v>0</v>
      </c>
      <c r="Q2159">
        <f t="shared" si="432"/>
        <v>0</v>
      </c>
      <c r="R2159">
        <f t="shared" si="433"/>
        <v>0</v>
      </c>
      <c r="S2159">
        <f t="shared" si="434"/>
        <v>0</v>
      </c>
      <c r="T2159">
        <f t="shared" si="435"/>
        <v>0</v>
      </c>
      <c r="U2159">
        <f t="shared" si="436"/>
        <v>0</v>
      </c>
      <c r="V2159">
        <f t="shared" si="437"/>
        <v>0</v>
      </c>
      <c r="W2159">
        <f t="shared" si="438"/>
        <v>0</v>
      </c>
      <c r="X2159">
        <f t="shared" si="439"/>
        <v>0</v>
      </c>
      <c r="Y2159">
        <f t="shared" si="440"/>
        <v>0</v>
      </c>
      <c r="Z2159">
        <f t="shared" si="441"/>
        <v>0</v>
      </c>
      <c r="AA2159">
        <f t="shared" si="442"/>
        <v>0</v>
      </c>
    </row>
    <row r="2160" spans="2:27">
      <c r="B2160" s="3">
        <v>44889</v>
      </c>
      <c r="C2160" t="str">
        <f>IF(AND(B2160&gt;='Calculation Sheet Crop 1'!$K$6,B2160&lt;='Calculation Sheet Crop 1'!$L$6),"Initial Stage",IF(AND(B2160+1&gt;'Calculation Sheet Crop 1'!$K$7,B2160&lt;='Calculation Sheet Crop 1'!$L$7),"Crop Development Phase",IF(AND(B2160+1&gt;'Calculation Sheet Crop 1'!$K$8,B2160&lt;'Calculation Sheet Crop 1'!$L$8+1),"Mid Season",IF(AND(B2160+1&gt;'Calculation Sheet Crop 1'!$K$9,B2160-1&lt;'Calculation Sheet Crop 1'!$L$9),"Late Season Stage",""))))</f>
        <v/>
      </c>
      <c r="D2160">
        <f>IF(MONTH(B2160)=1,'General Calculation'!$E$22,IF(MONTH(B2160)=2,'General Calculation'!$F$22,IF(MONTH(B2160)=3,'General Calculation'!$G$22,IF(MONTH(B2160)=4,'General Calculation'!$H$22,IF(MONTH(B2160)=5,'General Calculation'!$I$22,IF(MONTH(B2160)=6,'General Calculation'!$J$22,IF(MONTH(B2160)=7,'General Calculation'!$K$22,IF(MONTH(B2160)=8,'General Calculation'!$L$22,IF(MONTH(B2160)=9,'General Calculation'!$M$22,IF(MONTH(B2160)=10,'General Calculation'!$N$22,IF(MONTH(B2160)=11,'General Calculation'!$O$22,IF(MONTH(B2160)=12,'General Calculation'!$P$22,""))))))))))))</f>
        <v>5.07</v>
      </c>
      <c r="E2160" t="str">
        <f>IF(C2160="Initial Stage",'Calculation Sheet Crop 1'!$M$6,IF(C2160="Crop Development Phase",'Calculation Sheet Crop 1'!$M$7,IF(C2160="Mid Season",'Calculation Sheet Crop 1'!$M$8,IF(C2160="Late Season Stage",'Calculation Sheet Crop 1'!$M$9,""))))</f>
        <v/>
      </c>
      <c r="F2160">
        <f t="shared" si="430"/>
        <v>0</v>
      </c>
      <c r="P2160">
        <f t="shared" si="431"/>
        <v>0</v>
      </c>
      <c r="Q2160">
        <f t="shared" si="432"/>
        <v>0</v>
      </c>
      <c r="R2160">
        <f t="shared" si="433"/>
        <v>0</v>
      </c>
      <c r="S2160">
        <f t="shared" si="434"/>
        <v>0</v>
      </c>
      <c r="T2160">
        <f t="shared" si="435"/>
        <v>0</v>
      </c>
      <c r="U2160">
        <f t="shared" si="436"/>
        <v>0</v>
      </c>
      <c r="V2160">
        <f t="shared" si="437"/>
        <v>0</v>
      </c>
      <c r="W2160">
        <f t="shared" si="438"/>
        <v>0</v>
      </c>
      <c r="X2160">
        <f t="shared" si="439"/>
        <v>0</v>
      </c>
      <c r="Y2160">
        <f t="shared" si="440"/>
        <v>0</v>
      </c>
      <c r="Z2160">
        <f t="shared" si="441"/>
        <v>0</v>
      </c>
      <c r="AA2160">
        <f t="shared" si="442"/>
        <v>0</v>
      </c>
    </row>
    <row r="2161" spans="2:27">
      <c r="B2161" s="3">
        <v>44890</v>
      </c>
      <c r="C2161" t="str">
        <f>IF(AND(B2161&gt;='Calculation Sheet Crop 1'!$K$6,B2161&lt;='Calculation Sheet Crop 1'!$L$6),"Initial Stage",IF(AND(B2161+1&gt;'Calculation Sheet Crop 1'!$K$7,B2161&lt;='Calculation Sheet Crop 1'!$L$7),"Crop Development Phase",IF(AND(B2161+1&gt;'Calculation Sheet Crop 1'!$K$8,B2161&lt;'Calculation Sheet Crop 1'!$L$8+1),"Mid Season",IF(AND(B2161+1&gt;'Calculation Sheet Crop 1'!$K$9,B2161-1&lt;'Calculation Sheet Crop 1'!$L$9),"Late Season Stage",""))))</f>
        <v/>
      </c>
      <c r="D2161">
        <f>IF(MONTH(B2161)=1,'General Calculation'!$E$22,IF(MONTH(B2161)=2,'General Calculation'!$F$22,IF(MONTH(B2161)=3,'General Calculation'!$G$22,IF(MONTH(B2161)=4,'General Calculation'!$H$22,IF(MONTH(B2161)=5,'General Calculation'!$I$22,IF(MONTH(B2161)=6,'General Calculation'!$J$22,IF(MONTH(B2161)=7,'General Calculation'!$K$22,IF(MONTH(B2161)=8,'General Calculation'!$L$22,IF(MONTH(B2161)=9,'General Calculation'!$M$22,IF(MONTH(B2161)=10,'General Calculation'!$N$22,IF(MONTH(B2161)=11,'General Calculation'!$O$22,IF(MONTH(B2161)=12,'General Calculation'!$P$22,""))))))))))))</f>
        <v>5.07</v>
      </c>
      <c r="E2161" t="str">
        <f>IF(C2161="Initial Stage",'Calculation Sheet Crop 1'!$M$6,IF(C2161="Crop Development Phase",'Calculation Sheet Crop 1'!$M$7,IF(C2161="Mid Season",'Calculation Sheet Crop 1'!$M$8,IF(C2161="Late Season Stage",'Calculation Sheet Crop 1'!$M$9,""))))</f>
        <v/>
      </c>
      <c r="F2161">
        <f t="shared" si="430"/>
        <v>0</v>
      </c>
      <c r="P2161">
        <f t="shared" si="431"/>
        <v>0</v>
      </c>
      <c r="Q2161">
        <f t="shared" si="432"/>
        <v>0</v>
      </c>
      <c r="R2161">
        <f t="shared" si="433"/>
        <v>0</v>
      </c>
      <c r="S2161">
        <f t="shared" si="434"/>
        <v>0</v>
      </c>
      <c r="T2161">
        <f t="shared" si="435"/>
        <v>0</v>
      </c>
      <c r="U2161">
        <f t="shared" si="436"/>
        <v>0</v>
      </c>
      <c r="V2161">
        <f t="shared" si="437"/>
        <v>0</v>
      </c>
      <c r="W2161">
        <f t="shared" si="438"/>
        <v>0</v>
      </c>
      <c r="X2161">
        <f t="shared" si="439"/>
        <v>0</v>
      </c>
      <c r="Y2161">
        <f t="shared" si="440"/>
        <v>0</v>
      </c>
      <c r="Z2161">
        <f t="shared" si="441"/>
        <v>0</v>
      </c>
      <c r="AA2161">
        <f t="shared" si="442"/>
        <v>0</v>
      </c>
    </row>
    <row r="2162" spans="2:27">
      <c r="B2162" s="3">
        <v>44891</v>
      </c>
      <c r="C2162" t="str">
        <f>IF(AND(B2162&gt;='Calculation Sheet Crop 1'!$K$6,B2162&lt;='Calculation Sheet Crop 1'!$L$6),"Initial Stage",IF(AND(B2162+1&gt;'Calculation Sheet Crop 1'!$K$7,B2162&lt;='Calculation Sheet Crop 1'!$L$7),"Crop Development Phase",IF(AND(B2162+1&gt;'Calculation Sheet Crop 1'!$K$8,B2162&lt;'Calculation Sheet Crop 1'!$L$8+1),"Mid Season",IF(AND(B2162+1&gt;'Calculation Sheet Crop 1'!$K$9,B2162-1&lt;'Calculation Sheet Crop 1'!$L$9),"Late Season Stage",""))))</f>
        <v/>
      </c>
      <c r="D2162">
        <f>IF(MONTH(B2162)=1,'General Calculation'!$E$22,IF(MONTH(B2162)=2,'General Calculation'!$F$22,IF(MONTH(B2162)=3,'General Calculation'!$G$22,IF(MONTH(B2162)=4,'General Calculation'!$H$22,IF(MONTH(B2162)=5,'General Calculation'!$I$22,IF(MONTH(B2162)=6,'General Calculation'!$J$22,IF(MONTH(B2162)=7,'General Calculation'!$K$22,IF(MONTH(B2162)=8,'General Calculation'!$L$22,IF(MONTH(B2162)=9,'General Calculation'!$M$22,IF(MONTH(B2162)=10,'General Calculation'!$N$22,IF(MONTH(B2162)=11,'General Calculation'!$O$22,IF(MONTH(B2162)=12,'General Calculation'!$P$22,""))))))))))))</f>
        <v>5.07</v>
      </c>
      <c r="E2162" t="str">
        <f>IF(C2162="Initial Stage",'Calculation Sheet Crop 1'!$M$6,IF(C2162="Crop Development Phase",'Calculation Sheet Crop 1'!$M$7,IF(C2162="Mid Season",'Calculation Sheet Crop 1'!$M$8,IF(C2162="Late Season Stage",'Calculation Sheet Crop 1'!$M$9,""))))</f>
        <v/>
      </c>
      <c r="F2162">
        <f t="shared" si="430"/>
        <v>0</v>
      </c>
      <c r="P2162">
        <f t="shared" si="431"/>
        <v>0</v>
      </c>
      <c r="Q2162">
        <f t="shared" si="432"/>
        <v>0</v>
      </c>
      <c r="R2162">
        <f t="shared" si="433"/>
        <v>0</v>
      </c>
      <c r="S2162">
        <f t="shared" si="434"/>
        <v>0</v>
      </c>
      <c r="T2162">
        <f t="shared" si="435"/>
        <v>0</v>
      </c>
      <c r="U2162">
        <f t="shared" si="436"/>
        <v>0</v>
      </c>
      <c r="V2162">
        <f t="shared" si="437"/>
        <v>0</v>
      </c>
      <c r="W2162">
        <f t="shared" si="438"/>
        <v>0</v>
      </c>
      <c r="X2162">
        <f t="shared" si="439"/>
        <v>0</v>
      </c>
      <c r="Y2162">
        <f t="shared" si="440"/>
        <v>0</v>
      </c>
      <c r="Z2162">
        <f t="shared" si="441"/>
        <v>0</v>
      </c>
      <c r="AA2162">
        <f t="shared" si="442"/>
        <v>0</v>
      </c>
    </row>
    <row r="2163" spans="2:27">
      <c r="B2163" s="3">
        <v>44892</v>
      </c>
      <c r="C2163" t="str">
        <f>IF(AND(B2163&gt;='Calculation Sheet Crop 1'!$K$6,B2163&lt;='Calculation Sheet Crop 1'!$L$6),"Initial Stage",IF(AND(B2163+1&gt;'Calculation Sheet Crop 1'!$K$7,B2163&lt;='Calculation Sheet Crop 1'!$L$7),"Crop Development Phase",IF(AND(B2163+1&gt;'Calculation Sheet Crop 1'!$K$8,B2163&lt;'Calculation Sheet Crop 1'!$L$8+1),"Mid Season",IF(AND(B2163+1&gt;'Calculation Sheet Crop 1'!$K$9,B2163-1&lt;'Calculation Sheet Crop 1'!$L$9),"Late Season Stage",""))))</f>
        <v/>
      </c>
      <c r="D2163">
        <f>IF(MONTH(B2163)=1,'General Calculation'!$E$22,IF(MONTH(B2163)=2,'General Calculation'!$F$22,IF(MONTH(B2163)=3,'General Calculation'!$G$22,IF(MONTH(B2163)=4,'General Calculation'!$H$22,IF(MONTH(B2163)=5,'General Calculation'!$I$22,IF(MONTH(B2163)=6,'General Calculation'!$J$22,IF(MONTH(B2163)=7,'General Calculation'!$K$22,IF(MONTH(B2163)=8,'General Calculation'!$L$22,IF(MONTH(B2163)=9,'General Calculation'!$M$22,IF(MONTH(B2163)=10,'General Calculation'!$N$22,IF(MONTH(B2163)=11,'General Calculation'!$O$22,IF(MONTH(B2163)=12,'General Calculation'!$P$22,""))))))))))))</f>
        <v>5.07</v>
      </c>
      <c r="E2163" t="str">
        <f>IF(C2163="Initial Stage",'Calculation Sheet Crop 1'!$M$6,IF(C2163="Crop Development Phase",'Calculation Sheet Crop 1'!$M$7,IF(C2163="Mid Season",'Calculation Sheet Crop 1'!$M$8,IF(C2163="Late Season Stage",'Calculation Sheet Crop 1'!$M$9,""))))</f>
        <v/>
      </c>
      <c r="F2163">
        <f t="shared" si="430"/>
        <v>0</v>
      </c>
      <c r="P2163">
        <f t="shared" si="431"/>
        <v>0</v>
      </c>
      <c r="Q2163">
        <f t="shared" si="432"/>
        <v>0</v>
      </c>
      <c r="R2163">
        <f t="shared" si="433"/>
        <v>0</v>
      </c>
      <c r="S2163">
        <f t="shared" si="434"/>
        <v>0</v>
      </c>
      <c r="T2163">
        <f t="shared" si="435"/>
        <v>0</v>
      </c>
      <c r="U2163">
        <f t="shared" si="436"/>
        <v>0</v>
      </c>
      <c r="V2163">
        <f t="shared" si="437"/>
        <v>0</v>
      </c>
      <c r="W2163">
        <f t="shared" si="438"/>
        <v>0</v>
      </c>
      <c r="X2163">
        <f t="shared" si="439"/>
        <v>0</v>
      </c>
      <c r="Y2163">
        <f t="shared" si="440"/>
        <v>0</v>
      </c>
      <c r="Z2163">
        <f t="shared" si="441"/>
        <v>0</v>
      </c>
      <c r="AA2163">
        <f t="shared" si="442"/>
        <v>0</v>
      </c>
    </row>
    <row r="2164" spans="2:27">
      <c r="B2164" s="3">
        <v>44893</v>
      </c>
      <c r="C2164" t="str">
        <f>IF(AND(B2164&gt;='Calculation Sheet Crop 1'!$K$6,B2164&lt;='Calculation Sheet Crop 1'!$L$6),"Initial Stage",IF(AND(B2164+1&gt;'Calculation Sheet Crop 1'!$K$7,B2164&lt;='Calculation Sheet Crop 1'!$L$7),"Crop Development Phase",IF(AND(B2164+1&gt;'Calculation Sheet Crop 1'!$K$8,B2164&lt;'Calculation Sheet Crop 1'!$L$8+1),"Mid Season",IF(AND(B2164+1&gt;'Calculation Sheet Crop 1'!$K$9,B2164-1&lt;'Calculation Sheet Crop 1'!$L$9),"Late Season Stage",""))))</f>
        <v/>
      </c>
      <c r="D2164">
        <f>IF(MONTH(B2164)=1,'General Calculation'!$E$22,IF(MONTH(B2164)=2,'General Calculation'!$F$22,IF(MONTH(B2164)=3,'General Calculation'!$G$22,IF(MONTH(B2164)=4,'General Calculation'!$H$22,IF(MONTH(B2164)=5,'General Calculation'!$I$22,IF(MONTH(B2164)=6,'General Calculation'!$J$22,IF(MONTH(B2164)=7,'General Calculation'!$K$22,IF(MONTH(B2164)=8,'General Calculation'!$L$22,IF(MONTH(B2164)=9,'General Calculation'!$M$22,IF(MONTH(B2164)=10,'General Calculation'!$N$22,IF(MONTH(B2164)=11,'General Calculation'!$O$22,IF(MONTH(B2164)=12,'General Calculation'!$P$22,""))))))))))))</f>
        <v>5.07</v>
      </c>
      <c r="E2164" t="str">
        <f>IF(C2164="Initial Stage",'Calculation Sheet Crop 1'!$M$6,IF(C2164="Crop Development Phase",'Calculation Sheet Crop 1'!$M$7,IF(C2164="Mid Season",'Calculation Sheet Crop 1'!$M$8,IF(C2164="Late Season Stage",'Calculation Sheet Crop 1'!$M$9,""))))</f>
        <v/>
      </c>
      <c r="F2164">
        <f t="shared" si="430"/>
        <v>0</v>
      </c>
      <c r="P2164">
        <f t="shared" si="431"/>
        <v>0</v>
      </c>
      <c r="Q2164">
        <f t="shared" si="432"/>
        <v>0</v>
      </c>
      <c r="R2164">
        <f t="shared" si="433"/>
        <v>0</v>
      </c>
      <c r="S2164">
        <f t="shared" si="434"/>
        <v>0</v>
      </c>
      <c r="T2164">
        <f t="shared" si="435"/>
        <v>0</v>
      </c>
      <c r="U2164">
        <f t="shared" si="436"/>
        <v>0</v>
      </c>
      <c r="V2164">
        <f t="shared" si="437"/>
        <v>0</v>
      </c>
      <c r="W2164">
        <f t="shared" si="438"/>
        <v>0</v>
      </c>
      <c r="X2164">
        <f t="shared" si="439"/>
        <v>0</v>
      </c>
      <c r="Y2164">
        <f t="shared" si="440"/>
        <v>0</v>
      </c>
      <c r="Z2164">
        <f t="shared" si="441"/>
        <v>0</v>
      </c>
      <c r="AA2164">
        <f t="shared" si="442"/>
        <v>0</v>
      </c>
    </row>
    <row r="2165" spans="2:27">
      <c r="B2165" s="3">
        <v>44894</v>
      </c>
      <c r="C2165" t="str">
        <f>IF(AND(B2165&gt;='Calculation Sheet Crop 1'!$K$6,B2165&lt;='Calculation Sheet Crop 1'!$L$6),"Initial Stage",IF(AND(B2165+1&gt;'Calculation Sheet Crop 1'!$K$7,B2165&lt;='Calculation Sheet Crop 1'!$L$7),"Crop Development Phase",IF(AND(B2165+1&gt;'Calculation Sheet Crop 1'!$K$8,B2165&lt;'Calculation Sheet Crop 1'!$L$8+1),"Mid Season",IF(AND(B2165+1&gt;'Calculation Sheet Crop 1'!$K$9,B2165-1&lt;'Calculation Sheet Crop 1'!$L$9),"Late Season Stage",""))))</f>
        <v/>
      </c>
      <c r="D2165">
        <f>IF(MONTH(B2165)=1,'General Calculation'!$E$22,IF(MONTH(B2165)=2,'General Calculation'!$F$22,IF(MONTH(B2165)=3,'General Calculation'!$G$22,IF(MONTH(B2165)=4,'General Calculation'!$H$22,IF(MONTH(B2165)=5,'General Calculation'!$I$22,IF(MONTH(B2165)=6,'General Calculation'!$J$22,IF(MONTH(B2165)=7,'General Calculation'!$K$22,IF(MONTH(B2165)=8,'General Calculation'!$L$22,IF(MONTH(B2165)=9,'General Calculation'!$M$22,IF(MONTH(B2165)=10,'General Calculation'!$N$22,IF(MONTH(B2165)=11,'General Calculation'!$O$22,IF(MONTH(B2165)=12,'General Calculation'!$P$22,""))))))))))))</f>
        <v>5.07</v>
      </c>
      <c r="E2165" t="str">
        <f>IF(C2165="Initial Stage",'Calculation Sheet Crop 1'!$M$6,IF(C2165="Crop Development Phase",'Calculation Sheet Crop 1'!$M$7,IF(C2165="Mid Season",'Calculation Sheet Crop 1'!$M$8,IF(C2165="Late Season Stage",'Calculation Sheet Crop 1'!$M$9,""))))</f>
        <v/>
      </c>
      <c r="F2165">
        <f t="shared" si="430"/>
        <v>0</v>
      </c>
      <c r="P2165">
        <f t="shared" si="431"/>
        <v>0</v>
      </c>
      <c r="Q2165">
        <f t="shared" si="432"/>
        <v>0</v>
      </c>
      <c r="R2165">
        <f t="shared" si="433"/>
        <v>0</v>
      </c>
      <c r="S2165">
        <f t="shared" si="434"/>
        <v>0</v>
      </c>
      <c r="T2165">
        <f t="shared" si="435"/>
        <v>0</v>
      </c>
      <c r="U2165">
        <f t="shared" si="436"/>
        <v>0</v>
      </c>
      <c r="V2165">
        <f t="shared" si="437"/>
        <v>0</v>
      </c>
      <c r="W2165">
        <f t="shared" si="438"/>
        <v>0</v>
      </c>
      <c r="X2165">
        <f t="shared" si="439"/>
        <v>0</v>
      </c>
      <c r="Y2165">
        <f t="shared" si="440"/>
        <v>0</v>
      </c>
      <c r="Z2165">
        <f t="shared" si="441"/>
        <v>0</v>
      </c>
      <c r="AA2165">
        <f t="shared" si="442"/>
        <v>0</v>
      </c>
    </row>
    <row r="2166" spans="2:27">
      <c r="B2166" s="3">
        <v>44895</v>
      </c>
      <c r="C2166" t="str">
        <f>IF(AND(B2166&gt;='Calculation Sheet Crop 1'!$K$6,B2166&lt;='Calculation Sheet Crop 1'!$L$6),"Initial Stage",IF(AND(B2166+1&gt;'Calculation Sheet Crop 1'!$K$7,B2166&lt;='Calculation Sheet Crop 1'!$L$7),"Crop Development Phase",IF(AND(B2166+1&gt;'Calculation Sheet Crop 1'!$K$8,B2166&lt;'Calculation Sheet Crop 1'!$L$8+1),"Mid Season",IF(AND(B2166+1&gt;'Calculation Sheet Crop 1'!$K$9,B2166-1&lt;'Calculation Sheet Crop 1'!$L$9),"Late Season Stage",""))))</f>
        <v/>
      </c>
      <c r="D2166">
        <f>IF(MONTH(B2166)=1,'General Calculation'!$E$22,IF(MONTH(B2166)=2,'General Calculation'!$F$22,IF(MONTH(B2166)=3,'General Calculation'!$G$22,IF(MONTH(B2166)=4,'General Calculation'!$H$22,IF(MONTH(B2166)=5,'General Calculation'!$I$22,IF(MONTH(B2166)=6,'General Calculation'!$J$22,IF(MONTH(B2166)=7,'General Calculation'!$K$22,IF(MONTH(B2166)=8,'General Calculation'!$L$22,IF(MONTH(B2166)=9,'General Calculation'!$M$22,IF(MONTH(B2166)=10,'General Calculation'!$N$22,IF(MONTH(B2166)=11,'General Calculation'!$O$22,IF(MONTH(B2166)=12,'General Calculation'!$P$22,""))))))))))))</f>
        <v>5.07</v>
      </c>
      <c r="E2166" t="str">
        <f>IF(C2166="Initial Stage",'Calculation Sheet Crop 1'!$M$6,IF(C2166="Crop Development Phase",'Calculation Sheet Crop 1'!$M$7,IF(C2166="Mid Season",'Calculation Sheet Crop 1'!$M$8,IF(C2166="Late Season Stage",'Calculation Sheet Crop 1'!$M$9,""))))</f>
        <v/>
      </c>
      <c r="F2166">
        <f t="shared" si="430"/>
        <v>0</v>
      </c>
      <c r="P2166">
        <f t="shared" si="431"/>
        <v>0</v>
      </c>
      <c r="Q2166">
        <f t="shared" si="432"/>
        <v>0</v>
      </c>
      <c r="R2166">
        <f t="shared" si="433"/>
        <v>0</v>
      </c>
      <c r="S2166">
        <f t="shared" si="434"/>
        <v>0</v>
      </c>
      <c r="T2166">
        <f t="shared" si="435"/>
        <v>0</v>
      </c>
      <c r="U2166">
        <f t="shared" si="436"/>
        <v>0</v>
      </c>
      <c r="V2166">
        <f t="shared" si="437"/>
        <v>0</v>
      </c>
      <c r="W2166">
        <f t="shared" si="438"/>
        <v>0</v>
      </c>
      <c r="X2166">
        <f t="shared" si="439"/>
        <v>0</v>
      </c>
      <c r="Y2166">
        <f t="shared" si="440"/>
        <v>0</v>
      </c>
      <c r="Z2166">
        <f t="shared" si="441"/>
        <v>0</v>
      </c>
      <c r="AA2166">
        <f t="shared" si="442"/>
        <v>0</v>
      </c>
    </row>
    <row r="2167" spans="2:27">
      <c r="B2167" s="3">
        <v>44896</v>
      </c>
      <c r="C2167" t="str">
        <f>IF(AND(B2167&gt;='Calculation Sheet Crop 1'!$K$6,B2167&lt;='Calculation Sheet Crop 1'!$L$6),"Initial Stage",IF(AND(B2167+1&gt;'Calculation Sheet Crop 1'!$K$7,B2167&lt;='Calculation Sheet Crop 1'!$L$7),"Crop Development Phase",IF(AND(B2167+1&gt;'Calculation Sheet Crop 1'!$K$8,B2167&lt;'Calculation Sheet Crop 1'!$L$8+1),"Mid Season",IF(AND(B2167+1&gt;'Calculation Sheet Crop 1'!$K$9,B2167-1&lt;'Calculation Sheet Crop 1'!$L$9),"Late Season Stage",""))))</f>
        <v/>
      </c>
      <c r="D2167">
        <f>IF(MONTH(B2167)=1,'General Calculation'!$E$22,IF(MONTH(B2167)=2,'General Calculation'!$F$22,IF(MONTH(B2167)=3,'General Calculation'!$G$22,IF(MONTH(B2167)=4,'General Calculation'!$H$22,IF(MONTH(B2167)=5,'General Calculation'!$I$22,IF(MONTH(B2167)=6,'General Calculation'!$J$22,IF(MONTH(B2167)=7,'General Calculation'!$K$22,IF(MONTH(B2167)=8,'General Calculation'!$L$22,IF(MONTH(B2167)=9,'General Calculation'!$M$22,IF(MONTH(B2167)=10,'General Calculation'!$N$22,IF(MONTH(B2167)=11,'General Calculation'!$O$22,IF(MONTH(B2167)=12,'General Calculation'!$P$22,""))))))))))))</f>
        <v>5.07</v>
      </c>
      <c r="E2167" t="str">
        <f>IF(C2167="Initial Stage",'Calculation Sheet Crop 1'!$M$6,IF(C2167="Crop Development Phase",'Calculation Sheet Crop 1'!$M$7,IF(C2167="Mid Season",'Calculation Sheet Crop 1'!$M$8,IF(C2167="Late Season Stage",'Calculation Sheet Crop 1'!$M$9,""))))</f>
        <v/>
      </c>
      <c r="F2167">
        <f t="shared" si="430"/>
        <v>0</v>
      </c>
      <c r="P2167">
        <f t="shared" si="431"/>
        <v>0</v>
      </c>
      <c r="Q2167">
        <f t="shared" si="432"/>
        <v>0</v>
      </c>
      <c r="R2167">
        <f t="shared" si="433"/>
        <v>0</v>
      </c>
      <c r="S2167">
        <f t="shared" si="434"/>
        <v>0</v>
      </c>
      <c r="T2167">
        <f t="shared" si="435"/>
        <v>0</v>
      </c>
      <c r="U2167">
        <f t="shared" si="436"/>
        <v>0</v>
      </c>
      <c r="V2167">
        <f t="shared" si="437"/>
        <v>0</v>
      </c>
      <c r="W2167">
        <f t="shared" si="438"/>
        <v>0</v>
      </c>
      <c r="X2167">
        <f t="shared" si="439"/>
        <v>0</v>
      </c>
      <c r="Y2167">
        <f t="shared" si="440"/>
        <v>0</v>
      </c>
      <c r="Z2167">
        <f t="shared" si="441"/>
        <v>0</v>
      </c>
      <c r="AA2167">
        <f t="shared" si="442"/>
        <v>0</v>
      </c>
    </row>
    <row r="2168" spans="2:27">
      <c r="B2168" s="3">
        <v>44897</v>
      </c>
      <c r="C2168" t="str">
        <f>IF(AND(B2168&gt;='Calculation Sheet Crop 1'!$K$6,B2168&lt;='Calculation Sheet Crop 1'!$L$6),"Initial Stage",IF(AND(B2168+1&gt;'Calculation Sheet Crop 1'!$K$7,B2168&lt;='Calculation Sheet Crop 1'!$L$7),"Crop Development Phase",IF(AND(B2168+1&gt;'Calculation Sheet Crop 1'!$K$8,B2168&lt;'Calculation Sheet Crop 1'!$L$8+1),"Mid Season",IF(AND(B2168+1&gt;'Calculation Sheet Crop 1'!$K$9,B2168-1&lt;'Calculation Sheet Crop 1'!$L$9),"Late Season Stage",""))))</f>
        <v/>
      </c>
      <c r="D2168">
        <f>IF(MONTH(B2168)=1,'General Calculation'!$E$22,IF(MONTH(B2168)=2,'General Calculation'!$F$22,IF(MONTH(B2168)=3,'General Calculation'!$G$22,IF(MONTH(B2168)=4,'General Calculation'!$H$22,IF(MONTH(B2168)=5,'General Calculation'!$I$22,IF(MONTH(B2168)=6,'General Calculation'!$J$22,IF(MONTH(B2168)=7,'General Calculation'!$K$22,IF(MONTH(B2168)=8,'General Calculation'!$L$22,IF(MONTH(B2168)=9,'General Calculation'!$M$22,IF(MONTH(B2168)=10,'General Calculation'!$N$22,IF(MONTH(B2168)=11,'General Calculation'!$O$22,IF(MONTH(B2168)=12,'General Calculation'!$P$22,""))))))))))))</f>
        <v>5.07</v>
      </c>
      <c r="E2168" t="str">
        <f>IF(C2168="Initial Stage",'Calculation Sheet Crop 1'!$M$6,IF(C2168="Crop Development Phase",'Calculation Sheet Crop 1'!$M$7,IF(C2168="Mid Season",'Calculation Sheet Crop 1'!$M$8,IF(C2168="Late Season Stage",'Calculation Sheet Crop 1'!$M$9,""))))</f>
        <v/>
      </c>
      <c r="F2168">
        <f t="shared" si="430"/>
        <v>0</v>
      </c>
      <c r="P2168">
        <f t="shared" si="431"/>
        <v>0</v>
      </c>
      <c r="Q2168">
        <f t="shared" si="432"/>
        <v>0</v>
      </c>
      <c r="R2168">
        <f t="shared" si="433"/>
        <v>0</v>
      </c>
      <c r="S2168">
        <f t="shared" si="434"/>
        <v>0</v>
      </c>
      <c r="T2168">
        <f t="shared" si="435"/>
        <v>0</v>
      </c>
      <c r="U2168">
        <f t="shared" si="436"/>
        <v>0</v>
      </c>
      <c r="V2168">
        <f t="shared" si="437"/>
        <v>0</v>
      </c>
      <c r="W2168">
        <f t="shared" si="438"/>
        <v>0</v>
      </c>
      <c r="X2168">
        <f t="shared" si="439"/>
        <v>0</v>
      </c>
      <c r="Y2168">
        <f t="shared" si="440"/>
        <v>0</v>
      </c>
      <c r="Z2168">
        <f t="shared" si="441"/>
        <v>0</v>
      </c>
      <c r="AA2168">
        <f t="shared" si="442"/>
        <v>0</v>
      </c>
    </row>
    <row r="2169" spans="2:27">
      <c r="B2169" s="3">
        <v>44898</v>
      </c>
      <c r="C2169" t="str">
        <f>IF(AND(B2169&gt;='Calculation Sheet Crop 1'!$K$6,B2169&lt;='Calculation Sheet Crop 1'!$L$6),"Initial Stage",IF(AND(B2169+1&gt;'Calculation Sheet Crop 1'!$K$7,B2169&lt;='Calculation Sheet Crop 1'!$L$7),"Crop Development Phase",IF(AND(B2169+1&gt;'Calculation Sheet Crop 1'!$K$8,B2169&lt;'Calculation Sheet Crop 1'!$L$8+1),"Mid Season",IF(AND(B2169+1&gt;'Calculation Sheet Crop 1'!$K$9,B2169-1&lt;'Calculation Sheet Crop 1'!$L$9),"Late Season Stage",""))))</f>
        <v/>
      </c>
      <c r="D2169">
        <f>IF(MONTH(B2169)=1,'General Calculation'!$E$22,IF(MONTH(B2169)=2,'General Calculation'!$F$22,IF(MONTH(B2169)=3,'General Calculation'!$G$22,IF(MONTH(B2169)=4,'General Calculation'!$H$22,IF(MONTH(B2169)=5,'General Calculation'!$I$22,IF(MONTH(B2169)=6,'General Calculation'!$J$22,IF(MONTH(B2169)=7,'General Calculation'!$K$22,IF(MONTH(B2169)=8,'General Calculation'!$L$22,IF(MONTH(B2169)=9,'General Calculation'!$M$22,IF(MONTH(B2169)=10,'General Calculation'!$N$22,IF(MONTH(B2169)=11,'General Calculation'!$O$22,IF(MONTH(B2169)=12,'General Calculation'!$P$22,""))))))))))))</f>
        <v>5.07</v>
      </c>
      <c r="E2169" t="str">
        <f>IF(C2169="Initial Stage",'Calculation Sheet Crop 1'!$M$6,IF(C2169="Crop Development Phase",'Calculation Sheet Crop 1'!$M$7,IF(C2169="Mid Season",'Calculation Sheet Crop 1'!$M$8,IF(C2169="Late Season Stage",'Calculation Sheet Crop 1'!$M$9,""))))</f>
        <v/>
      </c>
      <c r="F2169">
        <f t="shared" si="430"/>
        <v>0</v>
      </c>
      <c r="P2169">
        <f t="shared" si="431"/>
        <v>0</v>
      </c>
      <c r="Q2169">
        <f t="shared" si="432"/>
        <v>0</v>
      </c>
      <c r="R2169">
        <f t="shared" si="433"/>
        <v>0</v>
      </c>
      <c r="S2169">
        <f t="shared" si="434"/>
        <v>0</v>
      </c>
      <c r="T2169">
        <f t="shared" si="435"/>
        <v>0</v>
      </c>
      <c r="U2169">
        <f t="shared" si="436"/>
        <v>0</v>
      </c>
      <c r="V2169">
        <f t="shared" si="437"/>
        <v>0</v>
      </c>
      <c r="W2169">
        <f t="shared" si="438"/>
        <v>0</v>
      </c>
      <c r="X2169">
        <f t="shared" si="439"/>
        <v>0</v>
      </c>
      <c r="Y2169">
        <f t="shared" si="440"/>
        <v>0</v>
      </c>
      <c r="Z2169">
        <f t="shared" si="441"/>
        <v>0</v>
      </c>
      <c r="AA2169">
        <f t="shared" si="442"/>
        <v>0</v>
      </c>
    </row>
    <row r="2170" spans="2:27">
      <c r="B2170" s="3">
        <v>44899</v>
      </c>
      <c r="C2170" t="str">
        <f>IF(AND(B2170&gt;='Calculation Sheet Crop 1'!$K$6,B2170&lt;='Calculation Sheet Crop 1'!$L$6),"Initial Stage",IF(AND(B2170+1&gt;'Calculation Sheet Crop 1'!$K$7,B2170&lt;='Calculation Sheet Crop 1'!$L$7),"Crop Development Phase",IF(AND(B2170+1&gt;'Calculation Sheet Crop 1'!$K$8,B2170&lt;'Calculation Sheet Crop 1'!$L$8+1),"Mid Season",IF(AND(B2170+1&gt;'Calculation Sheet Crop 1'!$K$9,B2170-1&lt;'Calculation Sheet Crop 1'!$L$9),"Late Season Stage",""))))</f>
        <v/>
      </c>
      <c r="D2170">
        <f>IF(MONTH(B2170)=1,'General Calculation'!$E$22,IF(MONTH(B2170)=2,'General Calculation'!$F$22,IF(MONTH(B2170)=3,'General Calculation'!$G$22,IF(MONTH(B2170)=4,'General Calculation'!$H$22,IF(MONTH(B2170)=5,'General Calculation'!$I$22,IF(MONTH(B2170)=6,'General Calculation'!$J$22,IF(MONTH(B2170)=7,'General Calculation'!$K$22,IF(MONTH(B2170)=8,'General Calculation'!$L$22,IF(MONTH(B2170)=9,'General Calculation'!$M$22,IF(MONTH(B2170)=10,'General Calculation'!$N$22,IF(MONTH(B2170)=11,'General Calculation'!$O$22,IF(MONTH(B2170)=12,'General Calculation'!$P$22,""))))))))))))</f>
        <v>5.07</v>
      </c>
      <c r="E2170" t="str">
        <f>IF(C2170="Initial Stage",'Calculation Sheet Crop 1'!$M$6,IF(C2170="Crop Development Phase",'Calculation Sheet Crop 1'!$M$7,IF(C2170="Mid Season",'Calculation Sheet Crop 1'!$M$8,IF(C2170="Late Season Stage",'Calculation Sheet Crop 1'!$M$9,""))))</f>
        <v/>
      </c>
      <c r="F2170">
        <f t="shared" si="430"/>
        <v>0</v>
      </c>
      <c r="P2170">
        <f t="shared" si="431"/>
        <v>0</v>
      </c>
      <c r="Q2170">
        <f t="shared" si="432"/>
        <v>0</v>
      </c>
      <c r="R2170">
        <f t="shared" si="433"/>
        <v>0</v>
      </c>
      <c r="S2170">
        <f t="shared" si="434"/>
        <v>0</v>
      </c>
      <c r="T2170">
        <f t="shared" si="435"/>
        <v>0</v>
      </c>
      <c r="U2170">
        <f t="shared" si="436"/>
        <v>0</v>
      </c>
      <c r="V2170">
        <f t="shared" si="437"/>
        <v>0</v>
      </c>
      <c r="W2170">
        <f t="shared" si="438"/>
        <v>0</v>
      </c>
      <c r="X2170">
        <f t="shared" si="439"/>
        <v>0</v>
      </c>
      <c r="Y2170">
        <f t="shared" si="440"/>
        <v>0</v>
      </c>
      <c r="Z2170">
        <f t="shared" si="441"/>
        <v>0</v>
      </c>
      <c r="AA2170">
        <f t="shared" si="442"/>
        <v>0</v>
      </c>
    </row>
    <row r="2171" spans="2:27">
      <c r="B2171" s="3">
        <v>44900</v>
      </c>
      <c r="C2171" t="str">
        <f>IF(AND(B2171&gt;='Calculation Sheet Crop 1'!$K$6,B2171&lt;='Calculation Sheet Crop 1'!$L$6),"Initial Stage",IF(AND(B2171+1&gt;'Calculation Sheet Crop 1'!$K$7,B2171&lt;='Calculation Sheet Crop 1'!$L$7),"Crop Development Phase",IF(AND(B2171+1&gt;'Calculation Sheet Crop 1'!$K$8,B2171&lt;'Calculation Sheet Crop 1'!$L$8+1),"Mid Season",IF(AND(B2171+1&gt;'Calculation Sheet Crop 1'!$K$9,B2171-1&lt;'Calculation Sheet Crop 1'!$L$9),"Late Season Stage",""))))</f>
        <v/>
      </c>
      <c r="D2171">
        <f>IF(MONTH(B2171)=1,'General Calculation'!$E$22,IF(MONTH(B2171)=2,'General Calculation'!$F$22,IF(MONTH(B2171)=3,'General Calculation'!$G$22,IF(MONTH(B2171)=4,'General Calculation'!$H$22,IF(MONTH(B2171)=5,'General Calculation'!$I$22,IF(MONTH(B2171)=6,'General Calculation'!$J$22,IF(MONTH(B2171)=7,'General Calculation'!$K$22,IF(MONTH(B2171)=8,'General Calculation'!$L$22,IF(MONTH(B2171)=9,'General Calculation'!$M$22,IF(MONTH(B2171)=10,'General Calculation'!$N$22,IF(MONTH(B2171)=11,'General Calculation'!$O$22,IF(MONTH(B2171)=12,'General Calculation'!$P$22,""))))))))))))</f>
        <v>5.07</v>
      </c>
      <c r="E2171" t="str">
        <f>IF(C2171="Initial Stage",'Calculation Sheet Crop 1'!$M$6,IF(C2171="Crop Development Phase",'Calculation Sheet Crop 1'!$M$7,IF(C2171="Mid Season",'Calculation Sheet Crop 1'!$M$8,IF(C2171="Late Season Stage",'Calculation Sheet Crop 1'!$M$9,""))))</f>
        <v/>
      </c>
      <c r="F2171">
        <f t="shared" si="430"/>
        <v>0</v>
      </c>
      <c r="P2171">
        <f t="shared" si="431"/>
        <v>0</v>
      </c>
      <c r="Q2171">
        <f t="shared" si="432"/>
        <v>0</v>
      </c>
      <c r="R2171">
        <f t="shared" si="433"/>
        <v>0</v>
      </c>
      <c r="S2171">
        <f t="shared" si="434"/>
        <v>0</v>
      </c>
      <c r="T2171">
        <f t="shared" si="435"/>
        <v>0</v>
      </c>
      <c r="U2171">
        <f t="shared" si="436"/>
        <v>0</v>
      </c>
      <c r="V2171">
        <f t="shared" si="437"/>
        <v>0</v>
      </c>
      <c r="W2171">
        <f t="shared" si="438"/>
        <v>0</v>
      </c>
      <c r="X2171">
        <f t="shared" si="439"/>
        <v>0</v>
      </c>
      <c r="Y2171">
        <f t="shared" si="440"/>
        <v>0</v>
      </c>
      <c r="Z2171">
        <f t="shared" si="441"/>
        <v>0</v>
      </c>
      <c r="AA2171">
        <f t="shared" si="442"/>
        <v>0</v>
      </c>
    </row>
    <row r="2172" spans="2:27">
      <c r="B2172" s="3">
        <v>44901</v>
      </c>
      <c r="C2172" t="str">
        <f>IF(AND(B2172&gt;='Calculation Sheet Crop 1'!$K$6,B2172&lt;='Calculation Sheet Crop 1'!$L$6),"Initial Stage",IF(AND(B2172+1&gt;'Calculation Sheet Crop 1'!$K$7,B2172&lt;='Calculation Sheet Crop 1'!$L$7),"Crop Development Phase",IF(AND(B2172+1&gt;'Calculation Sheet Crop 1'!$K$8,B2172&lt;'Calculation Sheet Crop 1'!$L$8+1),"Mid Season",IF(AND(B2172+1&gt;'Calculation Sheet Crop 1'!$K$9,B2172-1&lt;'Calculation Sheet Crop 1'!$L$9),"Late Season Stage",""))))</f>
        <v/>
      </c>
      <c r="D2172">
        <f>IF(MONTH(B2172)=1,'General Calculation'!$E$22,IF(MONTH(B2172)=2,'General Calculation'!$F$22,IF(MONTH(B2172)=3,'General Calculation'!$G$22,IF(MONTH(B2172)=4,'General Calculation'!$H$22,IF(MONTH(B2172)=5,'General Calculation'!$I$22,IF(MONTH(B2172)=6,'General Calculation'!$J$22,IF(MONTH(B2172)=7,'General Calculation'!$K$22,IF(MONTH(B2172)=8,'General Calculation'!$L$22,IF(MONTH(B2172)=9,'General Calculation'!$M$22,IF(MONTH(B2172)=10,'General Calculation'!$N$22,IF(MONTH(B2172)=11,'General Calculation'!$O$22,IF(MONTH(B2172)=12,'General Calculation'!$P$22,""))))))))))))</f>
        <v>5.07</v>
      </c>
      <c r="E2172" t="str">
        <f>IF(C2172="Initial Stage",'Calculation Sheet Crop 1'!$M$6,IF(C2172="Crop Development Phase",'Calculation Sheet Crop 1'!$M$7,IF(C2172="Mid Season",'Calculation Sheet Crop 1'!$M$8,IF(C2172="Late Season Stage",'Calculation Sheet Crop 1'!$M$9,""))))</f>
        <v/>
      </c>
      <c r="F2172">
        <f t="shared" si="430"/>
        <v>0</v>
      </c>
      <c r="P2172">
        <f t="shared" si="431"/>
        <v>0</v>
      </c>
      <c r="Q2172">
        <f t="shared" si="432"/>
        <v>0</v>
      </c>
      <c r="R2172">
        <f t="shared" si="433"/>
        <v>0</v>
      </c>
      <c r="S2172">
        <f t="shared" si="434"/>
        <v>0</v>
      </c>
      <c r="T2172">
        <f t="shared" si="435"/>
        <v>0</v>
      </c>
      <c r="U2172">
        <f t="shared" si="436"/>
        <v>0</v>
      </c>
      <c r="V2172">
        <f t="shared" si="437"/>
        <v>0</v>
      </c>
      <c r="W2172">
        <f t="shared" si="438"/>
        <v>0</v>
      </c>
      <c r="X2172">
        <f t="shared" si="439"/>
        <v>0</v>
      </c>
      <c r="Y2172">
        <f t="shared" si="440"/>
        <v>0</v>
      </c>
      <c r="Z2172">
        <f t="shared" si="441"/>
        <v>0</v>
      </c>
      <c r="AA2172">
        <f t="shared" si="442"/>
        <v>0</v>
      </c>
    </row>
    <row r="2173" spans="2:27">
      <c r="B2173" s="3">
        <v>44902</v>
      </c>
      <c r="C2173" t="str">
        <f>IF(AND(B2173&gt;='Calculation Sheet Crop 1'!$K$6,B2173&lt;='Calculation Sheet Crop 1'!$L$6),"Initial Stage",IF(AND(B2173+1&gt;'Calculation Sheet Crop 1'!$K$7,B2173&lt;='Calculation Sheet Crop 1'!$L$7),"Crop Development Phase",IF(AND(B2173+1&gt;'Calculation Sheet Crop 1'!$K$8,B2173&lt;'Calculation Sheet Crop 1'!$L$8+1),"Mid Season",IF(AND(B2173+1&gt;'Calculation Sheet Crop 1'!$K$9,B2173-1&lt;'Calculation Sheet Crop 1'!$L$9),"Late Season Stage",""))))</f>
        <v/>
      </c>
      <c r="D2173">
        <f>IF(MONTH(B2173)=1,'General Calculation'!$E$22,IF(MONTH(B2173)=2,'General Calculation'!$F$22,IF(MONTH(B2173)=3,'General Calculation'!$G$22,IF(MONTH(B2173)=4,'General Calculation'!$H$22,IF(MONTH(B2173)=5,'General Calculation'!$I$22,IF(MONTH(B2173)=6,'General Calculation'!$J$22,IF(MONTH(B2173)=7,'General Calculation'!$K$22,IF(MONTH(B2173)=8,'General Calculation'!$L$22,IF(MONTH(B2173)=9,'General Calculation'!$M$22,IF(MONTH(B2173)=10,'General Calculation'!$N$22,IF(MONTH(B2173)=11,'General Calculation'!$O$22,IF(MONTH(B2173)=12,'General Calculation'!$P$22,""))))))))))))</f>
        <v>5.07</v>
      </c>
      <c r="E2173" t="str">
        <f>IF(C2173="Initial Stage",'Calculation Sheet Crop 1'!$M$6,IF(C2173="Crop Development Phase",'Calculation Sheet Crop 1'!$M$7,IF(C2173="Mid Season",'Calculation Sheet Crop 1'!$M$8,IF(C2173="Late Season Stage",'Calculation Sheet Crop 1'!$M$9,""))))</f>
        <v/>
      </c>
      <c r="F2173">
        <f t="shared" si="430"/>
        <v>0</v>
      </c>
      <c r="P2173">
        <f t="shared" si="431"/>
        <v>0</v>
      </c>
      <c r="Q2173">
        <f t="shared" si="432"/>
        <v>0</v>
      </c>
      <c r="R2173">
        <f t="shared" si="433"/>
        <v>0</v>
      </c>
      <c r="S2173">
        <f t="shared" si="434"/>
        <v>0</v>
      </c>
      <c r="T2173">
        <f t="shared" si="435"/>
        <v>0</v>
      </c>
      <c r="U2173">
        <f t="shared" si="436"/>
        <v>0</v>
      </c>
      <c r="V2173">
        <f t="shared" si="437"/>
        <v>0</v>
      </c>
      <c r="W2173">
        <f t="shared" si="438"/>
        <v>0</v>
      </c>
      <c r="X2173">
        <f t="shared" si="439"/>
        <v>0</v>
      </c>
      <c r="Y2173">
        <f t="shared" si="440"/>
        <v>0</v>
      </c>
      <c r="Z2173">
        <f t="shared" si="441"/>
        <v>0</v>
      </c>
      <c r="AA2173">
        <f t="shared" si="442"/>
        <v>0</v>
      </c>
    </row>
    <row r="2174" spans="2:27">
      <c r="B2174" s="3">
        <v>44903</v>
      </c>
      <c r="C2174" t="str">
        <f>IF(AND(B2174&gt;='Calculation Sheet Crop 1'!$K$6,B2174&lt;='Calculation Sheet Crop 1'!$L$6),"Initial Stage",IF(AND(B2174+1&gt;'Calculation Sheet Crop 1'!$K$7,B2174&lt;='Calculation Sheet Crop 1'!$L$7),"Crop Development Phase",IF(AND(B2174+1&gt;'Calculation Sheet Crop 1'!$K$8,B2174&lt;'Calculation Sheet Crop 1'!$L$8+1),"Mid Season",IF(AND(B2174+1&gt;'Calculation Sheet Crop 1'!$K$9,B2174-1&lt;'Calculation Sheet Crop 1'!$L$9),"Late Season Stage",""))))</f>
        <v/>
      </c>
      <c r="D2174">
        <f>IF(MONTH(B2174)=1,'General Calculation'!$E$22,IF(MONTH(B2174)=2,'General Calculation'!$F$22,IF(MONTH(B2174)=3,'General Calculation'!$G$22,IF(MONTH(B2174)=4,'General Calculation'!$H$22,IF(MONTH(B2174)=5,'General Calculation'!$I$22,IF(MONTH(B2174)=6,'General Calculation'!$J$22,IF(MONTH(B2174)=7,'General Calculation'!$K$22,IF(MONTH(B2174)=8,'General Calculation'!$L$22,IF(MONTH(B2174)=9,'General Calculation'!$M$22,IF(MONTH(B2174)=10,'General Calculation'!$N$22,IF(MONTH(B2174)=11,'General Calculation'!$O$22,IF(MONTH(B2174)=12,'General Calculation'!$P$22,""))))))))))))</f>
        <v>5.07</v>
      </c>
      <c r="E2174" t="str">
        <f>IF(C2174="Initial Stage",'Calculation Sheet Crop 1'!$M$6,IF(C2174="Crop Development Phase",'Calculation Sheet Crop 1'!$M$7,IF(C2174="Mid Season",'Calculation Sheet Crop 1'!$M$8,IF(C2174="Late Season Stage",'Calculation Sheet Crop 1'!$M$9,""))))</f>
        <v/>
      </c>
      <c r="F2174">
        <f t="shared" si="430"/>
        <v>0</v>
      </c>
      <c r="P2174">
        <f t="shared" si="431"/>
        <v>0</v>
      </c>
      <c r="Q2174">
        <f t="shared" si="432"/>
        <v>0</v>
      </c>
      <c r="R2174">
        <f t="shared" si="433"/>
        <v>0</v>
      </c>
      <c r="S2174">
        <f t="shared" si="434"/>
        <v>0</v>
      </c>
      <c r="T2174">
        <f t="shared" si="435"/>
        <v>0</v>
      </c>
      <c r="U2174">
        <f t="shared" si="436"/>
        <v>0</v>
      </c>
      <c r="V2174">
        <f t="shared" si="437"/>
        <v>0</v>
      </c>
      <c r="W2174">
        <f t="shared" si="438"/>
        <v>0</v>
      </c>
      <c r="X2174">
        <f t="shared" si="439"/>
        <v>0</v>
      </c>
      <c r="Y2174">
        <f t="shared" si="440"/>
        <v>0</v>
      </c>
      <c r="Z2174">
        <f t="shared" si="441"/>
        <v>0</v>
      </c>
      <c r="AA2174">
        <f t="shared" si="442"/>
        <v>0</v>
      </c>
    </row>
    <row r="2175" spans="2:27">
      <c r="B2175" s="3">
        <v>44904</v>
      </c>
      <c r="C2175" t="str">
        <f>IF(AND(B2175&gt;='Calculation Sheet Crop 1'!$K$6,B2175&lt;='Calculation Sheet Crop 1'!$L$6),"Initial Stage",IF(AND(B2175+1&gt;'Calculation Sheet Crop 1'!$K$7,B2175&lt;='Calculation Sheet Crop 1'!$L$7),"Crop Development Phase",IF(AND(B2175+1&gt;'Calculation Sheet Crop 1'!$K$8,B2175&lt;'Calculation Sheet Crop 1'!$L$8+1),"Mid Season",IF(AND(B2175+1&gt;'Calculation Sheet Crop 1'!$K$9,B2175-1&lt;'Calculation Sheet Crop 1'!$L$9),"Late Season Stage",""))))</f>
        <v/>
      </c>
      <c r="D2175">
        <f>IF(MONTH(B2175)=1,'General Calculation'!$E$22,IF(MONTH(B2175)=2,'General Calculation'!$F$22,IF(MONTH(B2175)=3,'General Calculation'!$G$22,IF(MONTH(B2175)=4,'General Calculation'!$H$22,IF(MONTH(B2175)=5,'General Calculation'!$I$22,IF(MONTH(B2175)=6,'General Calculation'!$J$22,IF(MONTH(B2175)=7,'General Calculation'!$K$22,IF(MONTH(B2175)=8,'General Calculation'!$L$22,IF(MONTH(B2175)=9,'General Calculation'!$M$22,IF(MONTH(B2175)=10,'General Calculation'!$N$22,IF(MONTH(B2175)=11,'General Calculation'!$O$22,IF(MONTH(B2175)=12,'General Calculation'!$P$22,""))))))))))))</f>
        <v>5.07</v>
      </c>
      <c r="E2175" t="str">
        <f>IF(C2175="Initial Stage",'Calculation Sheet Crop 1'!$M$6,IF(C2175="Crop Development Phase",'Calculation Sheet Crop 1'!$M$7,IF(C2175="Mid Season",'Calculation Sheet Crop 1'!$M$8,IF(C2175="Late Season Stage",'Calculation Sheet Crop 1'!$M$9,""))))</f>
        <v/>
      </c>
      <c r="F2175">
        <f t="shared" si="430"/>
        <v>0</v>
      </c>
      <c r="P2175">
        <f t="shared" si="431"/>
        <v>0</v>
      </c>
      <c r="Q2175">
        <f t="shared" si="432"/>
        <v>0</v>
      </c>
      <c r="R2175">
        <f t="shared" si="433"/>
        <v>0</v>
      </c>
      <c r="S2175">
        <f t="shared" si="434"/>
        <v>0</v>
      </c>
      <c r="T2175">
        <f t="shared" si="435"/>
        <v>0</v>
      </c>
      <c r="U2175">
        <f t="shared" si="436"/>
        <v>0</v>
      </c>
      <c r="V2175">
        <f t="shared" si="437"/>
        <v>0</v>
      </c>
      <c r="W2175">
        <f t="shared" si="438"/>
        <v>0</v>
      </c>
      <c r="X2175">
        <f t="shared" si="439"/>
        <v>0</v>
      </c>
      <c r="Y2175">
        <f t="shared" si="440"/>
        <v>0</v>
      </c>
      <c r="Z2175">
        <f t="shared" si="441"/>
        <v>0</v>
      </c>
      <c r="AA2175">
        <f t="shared" si="442"/>
        <v>0</v>
      </c>
    </row>
    <row r="2176" spans="2:27">
      <c r="B2176" s="3">
        <v>44905</v>
      </c>
      <c r="C2176" t="str">
        <f>IF(AND(B2176&gt;='Calculation Sheet Crop 1'!$K$6,B2176&lt;='Calculation Sheet Crop 1'!$L$6),"Initial Stage",IF(AND(B2176+1&gt;'Calculation Sheet Crop 1'!$K$7,B2176&lt;='Calculation Sheet Crop 1'!$L$7),"Crop Development Phase",IF(AND(B2176+1&gt;'Calculation Sheet Crop 1'!$K$8,B2176&lt;'Calculation Sheet Crop 1'!$L$8+1),"Mid Season",IF(AND(B2176+1&gt;'Calculation Sheet Crop 1'!$K$9,B2176-1&lt;'Calculation Sheet Crop 1'!$L$9),"Late Season Stage",""))))</f>
        <v/>
      </c>
      <c r="D2176">
        <f>IF(MONTH(B2176)=1,'General Calculation'!$E$22,IF(MONTH(B2176)=2,'General Calculation'!$F$22,IF(MONTH(B2176)=3,'General Calculation'!$G$22,IF(MONTH(B2176)=4,'General Calculation'!$H$22,IF(MONTH(B2176)=5,'General Calculation'!$I$22,IF(MONTH(B2176)=6,'General Calculation'!$J$22,IF(MONTH(B2176)=7,'General Calculation'!$K$22,IF(MONTH(B2176)=8,'General Calculation'!$L$22,IF(MONTH(B2176)=9,'General Calculation'!$M$22,IF(MONTH(B2176)=10,'General Calculation'!$N$22,IF(MONTH(B2176)=11,'General Calculation'!$O$22,IF(MONTH(B2176)=12,'General Calculation'!$P$22,""))))))))))))</f>
        <v>5.07</v>
      </c>
      <c r="E2176" t="str">
        <f>IF(C2176="Initial Stage",'Calculation Sheet Crop 1'!$M$6,IF(C2176="Crop Development Phase",'Calculation Sheet Crop 1'!$M$7,IF(C2176="Mid Season",'Calculation Sheet Crop 1'!$M$8,IF(C2176="Late Season Stage",'Calculation Sheet Crop 1'!$M$9,""))))</f>
        <v/>
      </c>
      <c r="F2176">
        <f t="shared" si="430"/>
        <v>0</v>
      </c>
      <c r="P2176">
        <f t="shared" si="431"/>
        <v>0</v>
      </c>
      <c r="Q2176">
        <f t="shared" si="432"/>
        <v>0</v>
      </c>
      <c r="R2176">
        <f t="shared" si="433"/>
        <v>0</v>
      </c>
      <c r="S2176">
        <f t="shared" si="434"/>
        <v>0</v>
      </c>
      <c r="T2176">
        <f t="shared" si="435"/>
        <v>0</v>
      </c>
      <c r="U2176">
        <f t="shared" si="436"/>
        <v>0</v>
      </c>
      <c r="V2176">
        <f t="shared" si="437"/>
        <v>0</v>
      </c>
      <c r="W2176">
        <f t="shared" si="438"/>
        <v>0</v>
      </c>
      <c r="X2176">
        <f t="shared" si="439"/>
        <v>0</v>
      </c>
      <c r="Y2176">
        <f t="shared" si="440"/>
        <v>0</v>
      </c>
      <c r="Z2176">
        <f t="shared" si="441"/>
        <v>0</v>
      </c>
      <c r="AA2176">
        <f t="shared" si="442"/>
        <v>0</v>
      </c>
    </row>
    <row r="2177" spans="2:27">
      <c r="B2177" s="3">
        <v>44906</v>
      </c>
      <c r="C2177" t="str">
        <f>IF(AND(B2177&gt;='Calculation Sheet Crop 1'!$K$6,B2177&lt;='Calculation Sheet Crop 1'!$L$6),"Initial Stage",IF(AND(B2177+1&gt;'Calculation Sheet Crop 1'!$K$7,B2177&lt;='Calculation Sheet Crop 1'!$L$7),"Crop Development Phase",IF(AND(B2177+1&gt;'Calculation Sheet Crop 1'!$K$8,B2177&lt;'Calculation Sheet Crop 1'!$L$8+1),"Mid Season",IF(AND(B2177+1&gt;'Calculation Sheet Crop 1'!$K$9,B2177-1&lt;'Calculation Sheet Crop 1'!$L$9),"Late Season Stage",""))))</f>
        <v/>
      </c>
      <c r="D2177">
        <f>IF(MONTH(B2177)=1,'General Calculation'!$E$22,IF(MONTH(B2177)=2,'General Calculation'!$F$22,IF(MONTH(B2177)=3,'General Calculation'!$G$22,IF(MONTH(B2177)=4,'General Calculation'!$H$22,IF(MONTH(B2177)=5,'General Calculation'!$I$22,IF(MONTH(B2177)=6,'General Calculation'!$J$22,IF(MONTH(B2177)=7,'General Calculation'!$K$22,IF(MONTH(B2177)=8,'General Calculation'!$L$22,IF(MONTH(B2177)=9,'General Calculation'!$M$22,IF(MONTH(B2177)=10,'General Calculation'!$N$22,IF(MONTH(B2177)=11,'General Calculation'!$O$22,IF(MONTH(B2177)=12,'General Calculation'!$P$22,""))))))))))))</f>
        <v>5.07</v>
      </c>
      <c r="E2177" t="str">
        <f>IF(C2177="Initial Stage",'Calculation Sheet Crop 1'!$M$6,IF(C2177="Crop Development Phase",'Calculation Sheet Crop 1'!$M$7,IF(C2177="Mid Season",'Calculation Sheet Crop 1'!$M$8,IF(C2177="Late Season Stage",'Calculation Sheet Crop 1'!$M$9,""))))</f>
        <v/>
      </c>
      <c r="F2177">
        <f t="shared" si="430"/>
        <v>0</v>
      </c>
      <c r="P2177">
        <f t="shared" si="431"/>
        <v>0</v>
      </c>
      <c r="Q2177">
        <f t="shared" si="432"/>
        <v>0</v>
      </c>
      <c r="R2177">
        <f t="shared" si="433"/>
        <v>0</v>
      </c>
      <c r="S2177">
        <f t="shared" si="434"/>
        <v>0</v>
      </c>
      <c r="T2177">
        <f t="shared" si="435"/>
        <v>0</v>
      </c>
      <c r="U2177">
        <f t="shared" si="436"/>
        <v>0</v>
      </c>
      <c r="V2177">
        <f t="shared" si="437"/>
        <v>0</v>
      </c>
      <c r="W2177">
        <f t="shared" si="438"/>
        <v>0</v>
      </c>
      <c r="X2177">
        <f t="shared" si="439"/>
        <v>0</v>
      </c>
      <c r="Y2177">
        <f t="shared" si="440"/>
        <v>0</v>
      </c>
      <c r="Z2177">
        <f t="shared" si="441"/>
        <v>0</v>
      </c>
      <c r="AA2177">
        <f t="shared" si="442"/>
        <v>0</v>
      </c>
    </row>
    <row r="2178" spans="2:27">
      <c r="B2178" s="3">
        <v>44907</v>
      </c>
      <c r="C2178" t="str">
        <f>IF(AND(B2178&gt;='Calculation Sheet Crop 1'!$K$6,B2178&lt;='Calculation Sheet Crop 1'!$L$6),"Initial Stage",IF(AND(B2178+1&gt;'Calculation Sheet Crop 1'!$K$7,B2178&lt;='Calculation Sheet Crop 1'!$L$7),"Crop Development Phase",IF(AND(B2178+1&gt;'Calculation Sheet Crop 1'!$K$8,B2178&lt;'Calculation Sheet Crop 1'!$L$8+1),"Mid Season",IF(AND(B2178+1&gt;'Calculation Sheet Crop 1'!$K$9,B2178-1&lt;'Calculation Sheet Crop 1'!$L$9),"Late Season Stage",""))))</f>
        <v/>
      </c>
      <c r="D2178">
        <f>IF(MONTH(B2178)=1,'General Calculation'!$E$22,IF(MONTH(B2178)=2,'General Calculation'!$F$22,IF(MONTH(B2178)=3,'General Calculation'!$G$22,IF(MONTH(B2178)=4,'General Calculation'!$H$22,IF(MONTH(B2178)=5,'General Calculation'!$I$22,IF(MONTH(B2178)=6,'General Calculation'!$J$22,IF(MONTH(B2178)=7,'General Calculation'!$K$22,IF(MONTH(B2178)=8,'General Calculation'!$L$22,IF(MONTH(B2178)=9,'General Calculation'!$M$22,IF(MONTH(B2178)=10,'General Calculation'!$N$22,IF(MONTH(B2178)=11,'General Calculation'!$O$22,IF(MONTH(B2178)=12,'General Calculation'!$P$22,""))))))))))))</f>
        <v>5.07</v>
      </c>
      <c r="E2178" t="str">
        <f>IF(C2178="Initial Stage",'Calculation Sheet Crop 1'!$M$6,IF(C2178="Crop Development Phase",'Calculation Sheet Crop 1'!$M$7,IF(C2178="Mid Season",'Calculation Sheet Crop 1'!$M$8,IF(C2178="Late Season Stage",'Calculation Sheet Crop 1'!$M$9,""))))</f>
        <v/>
      </c>
      <c r="F2178">
        <f t="shared" si="430"/>
        <v>0</v>
      </c>
      <c r="P2178">
        <f t="shared" si="431"/>
        <v>0</v>
      </c>
      <c r="Q2178">
        <f t="shared" si="432"/>
        <v>0</v>
      </c>
      <c r="R2178">
        <f t="shared" si="433"/>
        <v>0</v>
      </c>
      <c r="S2178">
        <f t="shared" si="434"/>
        <v>0</v>
      </c>
      <c r="T2178">
        <f t="shared" si="435"/>
        <v>0</v>
      </c>
      <c r="U2178">
        <f t="shared" si="436"/>
        <v>0</v>
      </c>
      <c r="V2178">
        <f t="shared" si="437"/>
        <v>0</v>
      </c>
      <c r="W2178">
        <f t="shared" si="438"/>
        <v>0</v>
      </c>
      <c r="X2178">
        <f t="shared" si="439"/>
        <v>0</v>
      </c>
      <c r="Y2178">
        <f t="shared" si="440"/>
        <v>0</v>
      </c>
      <c r="Z2178">
        <f t="shared" si="441"/>
        <v>0</v>
      </c>
      <c r="AA2178">
        <f t="shared" si="442"/>
        <v>0</v>
      </c>
    </row>
    <row r="2179" spans="2:27">
      <c r="B2179" s="3">
        <v>44908</v>
      </c>
      <c r="C2179" t="str">
        <f>IF(AND(B2179&gt;='Calculation Sheet Crop 1'!$K$6,B2179&lt;='Calculation Sheet Crop 1'!$L$6),"Initial Stage",IF(AND(B2179+1&gt;'Calculation Sheet Crop 1'!$K$7,B2179&lt;='Calculation Sheet Crop 1'!$L$7),"Crop Development Phase",IF(AND(B2179+1&gt;'Calculation Sheet Crop 1'!$K$8,B2179&lt;'Calculation Sheet Crop 1'!$L$8+1),"Mid Season",IF(AND(B2179+1&gt;'Calculation Sheet Crop 1'!$K$9,B2179-1&lt;'Calculation Sheet Crop 1'!$L$9),"Late Season Stage",""))))</f>
        <v/>
      </c>
      <c r="D2179">
        <f>IF(MONTH(B2179)=1,'General Calculation'!$E$22,IF(MONTH(B2179)=2,'General Calculation'!$F$22,IF(MONTH(B2179)=3,'General Calculation'!$G$22,IF(MONTH(B2179)=4,'General Calculation'!$H$22,IF(MONTH(B2179)=5,'General Calculation'!$I$22,IF(MONTH(B2179)=6,'General Calculation'!$J$22,IF(MONTH(B2179)=7,'General Calculation'!$K$22,IF(MONTH(B2179)=8,'General Calculation'!$L$22,IF(MONTH(B2179)=9,'General Calculation'!$M$22,IF(MONTH(B2179)=10,'General Calculation'!$N$22,IF(MONTH(B2179)=11,'General Calculation'!$O$22,IF(MONTH(B2179)=12,'General Calculation'!$P$22,""))))))))))))</f>
        <v>5.07</v>
      </c>
      <c r="E2179" t="str">
        <f>IF(C2179="Initial Stage",'Calculation Sheet Crop 1'!$M$6,IF(C2179="Crop Development Phase",'Calculation Sheet Crop 1'!$M$7,IF(C2179="Mid Season",'Calculation Sheet Crop 1'!$M$8,IF(C2179="Late Season Stage",'Calculation Sheet Crop 1'!$M$9,""))))</f>
        <v/>
      </c>
      <c r="F2179">
        <f t="shared" si="430"/>
        <v>0</v>
      </c>
      <c r="P2179">
        <f t="shared" si="431"/>
        <v>0</v>
      </c>
      <c r="Q2179">
        <f t="shared" si="432"/>
        <v>0</v>
      </c>
      <c r="R2179">
        <f t="shared" si="433"/>
        <v>0</v>
      </c>
      <c r="S2179">
        <f t="shared" si="434"/>
        <v>0</v>
      </c>
      <c r="T2179">
        <f t="shared" si="435"/>
        <v>0</v>
      </c>
      <c r="U2179">
        <f t="shared" si="436"/>
        <v>0</v>
      </c>
      <c r="V2179">
        <f t="shared" si="437"/>
        <v>0</v>
      </c>
      <c r="W2179">
        <f t="shared" si="438"/>
        <v>0</v>
      </c>
      <c r="X2179">
        <f t="shared" si="439"/>
        <v>0</v>
      </c>
      <c r="Y2179">
        <f t="shared" si="440"/>
        <v>0</v>
      </c>
      <c r="Z2179">
        <f t="shared" si="441"/>
        <v>0</v>
      </c>
      <c r="AA2179">
        <f t="shared" si="442"/>
        <v>0</v>
      </c>
    </row>
    <row r="2180" spans="2:27">
      <c r="B2180" s="3">
        <v>44909</v>
      </c>
      <c r="C2180" t="str">
        <f>IF(AND(B2180&gt;='Calculation Sheet Crop 1'!$K$6,B2180&lt;='Calculation Sheet Crop 1'!$L$6),"Initial Stage",IF(AND(B2180+1&gt;'Calculation Sheet Crop 1'!$K$7,B2180&lt;='Calculation Sheet Crop 1'!$L$7),"Crop Development Phase",IF(AND(B2180+1&gt;'Calculation Sheet Crop 1'!$K$8,B2180&lt;'Calculation Sheet Crop 1'!$L$8+1),"Mid Season",IF(AND(B2180+1&gt;'Calculation Sheet Crop 1'!$K$9,B2180-1&lt;'Calculation Sheet Crop 1'!$L$9),"Late Season Stage",""))))</f>
        <v/>
      </c>
      <c r="D2180">
        <f>IF(MONTH(B2180)=1,'General Calculation'!$E$22,IF(MONTH(B2180)=2,'General Calculation'!$F$22,IF(MONTH(B2180)=3,'General Calculation'!$G$22,IF(MONTH(B2180)=4,'General Calculation'!$H$22,IF(MONTH(B2180)=5,'General Calculation'!$I$22,IF(MONTH(B2180)=6,'General Calculation'!$J$22,IF(MONTH(B2180)=7,'General Calculation'!$K$22,IF(MONTH(B2180)=8,'General Calculation'!$L$22,IF(MONTH(B2180)=9,'General Calculation'!$M$22,IF(MONTH(B2180)=10,'General Calculation'!$N$22,IF(MONTH(B2180)=11,'General Calculation'!$O$22,IF(MONTH(B2180)=12,'General Calculation'!$P$22,""))))))))))))</f>
        <v>5.07</v>
      </c>
      <c r="E2180" t="str">
        <f>IF(C2180="Initial Stage",'Calculation Sheet Crop 1'!$M$6,IF(C2180="Crop Development Phase",'Calculation Sheet Crop 1'!$M$7,IF(C2180="Mid Season",'Calculation Sheet Crop 1'!$M$8,IF(C2180="Late Season Stage",'Calculation Sheet Crop 1'!$M$9,""))))</f>
        <v/>
      </c>
      <c r="F2180">
        <f t="shared" si="430"/>
        <v>0</v>
      </c>
      <c r="P2180">
        <f t="shared" si="431"/>
        <v>0</v>
      </c>
      <c r="Q2180">
        <f t="shared" si="432"/>
        <v>0</v>
      </c>
      <c r="R2180">
        <f t="shared" si="433"/>
        <v>0</v>
      </c>
      <c r="S2180">
        <f t="shared" si="434"/>
        <v>0</v>
      </c>
      <c r="T2180">
        <f t="shared" si="435"/>
        <v>0</v>
      </c>
      <c r="U2180">
        <f t="shared" si="436"/>
        <v>0</v>
      </c>
      <c r="V2180">
        <f t="shared" si="437"/>
        <v>0</v>
      </c>
      <c r="W2180">
        <f t="shared" si="438"/>
        <v>0</v>
      </c>
      <c r="X2180">
        <f t="shared" si="439"/>
        <v>0</v>
      </c>
      <c r="Y2180">
        <f t="shared" si="440"/>
        <v>0</v>
      </c>
      <c r="Z2180">
        <f t="shared" si="441"/>
        <v>0</v>
      </c>
      <c r="AA2180">
        <f t="shared" si="442"/>
        <v>0</v>
      </c>
    </row>
    <row r="2181" spans="2:27">
      <c r="B2181" s="3">
        <v>44910</v>
      </c>
      <c r="C2181" t="str">
        <f>IF(AND(B2181&gt;='Calculation Sheet Crop 1'!$K$6,B2181&lt;='Calculation Sheet Crop 1'!$L$6),"Initial Stage",IF(AND(B2181+1&gt;'Calculation Sheet Crop 1'!$K$7,B2181&lt;='Calculation Sheet Crop 1'!$L$7),"Crop Development Phase",IF(AND(B2181+1&gt;'Calculation Sheet Crop 1'!$K$8,B2181&lt;'Calculation Sheet Crop 1'!$L$8+1),"Mid Season",IF(AND(B2181+1&gt;'Calculation Sheet Crop 1'!$K$9,B2181-1&lt;'Calculation Sheet Crop 1'!$L$9),"Late Season Stage",""))))</f>
        <v/>
      </c>
      <c r="D2181">
        <f>IF(MONTH(B2181)=1,'General Calculation'!$E$22,IF(MONTH(B2181)=2,'General Calculation'!$F$22,IF(MONTH(B2181)=3,'General Calculation'!$G$22,IF(MONTH(B2181)=4,'General Calculation'!$H$22,IF(MONTH(B2181)=5,'General Calculation'!$I$22,IF(MONTH(B2181)=6,'General Calculation'!$J$22,IF(MONTH(B2181)=7,'General Calculation'!$K$22,IF(MONTH(B2181)=8,'General Calculation'!$L$22,IF(MONTH(B2181)=9,'General Calculation'!$M$22,IF(MONTH(B2181)=10,'General Calculation'!$N$22,IF(MONTH(B2181)=11,'General Calculation'!$O$22,IF(MONTH(B2181)=12,'General Calculation'!$P$22,""))))))))))))</f>
        <v>5.07</v>
      </c>
      <c r="E2181" t="str">
        <f>IF(C2181="Initial Stage",'Calculation Sheet Crop 1'!$M$6,IF(C2181="Crop Development Phase",'Calculation Sheet Crop 1'!$M$7,IF(C2181="Mid Season",'Calculation Sheet Crop 1'!$M$8,IF(C2181="Late Season Stage",'Calculation Sheet Crop 1'!$M$9,""))))</f>
        <v/>
      </c>
      <c r="F2181">
        <f t="shared" si="430"/>
        <v>0</v>
      </c>
      <c r="P2181">
        <f t="shared" si="431"/>
        <v>0</v>
      </c>
      <c r="Q2181">
        <f t="shared" si="432"/>
        <v>0</v>
      </c>
      <c r="R2181">
        <f t="shared" si="433"/>
        <v>0</v>
      </c>
      <c r="S2181">
        <f t="shared" si="434"/>
        <v>0</v>
      </c>
      <c r="T2181">
        <f t="shared" si="435"/>
        <v>0</v>
      </c>
      <c r="U2181">
        <f t="shared" si="436"/>
        <v>0</v>
      </c>
      <c r="V2181">
        <f t="shared" si="437"/>
        <v>0</v>
      </c>
      <c r="W2181">
        <f t="shared" si="438"/>
        <v>0</v>
      </c>
      <c r="X2181">
        <f t="shared" si="439"/>
        <v>0</v>
      </c>
      <c r="Y2181">
        <f t="shared" si="440"/>
        <v>0</v>
      </c>
      <c r="Z2181">
        <f t="shared" si="441"/>
        <v>0</v>
      </c>
      <c r="AA2181">
        <f t="shared" si="442"/>
        <v>0</v>
      </c>
    </row>
    <row r="2182" spans="2:27">
      <c r="B2182" s="3">
        <v>44911</v>
      </c>
      <c r="C2182" t="str">
        <f>IF(AND(B2182&gt;='Calculation Sheet Crop 1'!$K$6,B2182&lt;='Calculation Sheet Crop 1'!$L$6),"Initial Stage",IF(AND(B2182+1&gt;'Calculation Sheet Crop 1'!$K$7,B2182&lt;='Calculation Sheet Crop 1'!$L$7),"Crop Development Phase",IF(AND(B2182+1&gt;'Calculation Sheet Crop 1'!$K$8,B2182&lt;'Calculation Sheet Crop 1'!$L$8+1),"Mid Season",IF(AND(B2182+1&gt;'Calculation Sheet Crop 1'!$K$9,B2182-1&lt;'Calculation Sheet Crop 1'!$L$9),"Late Season Stage",""))))</f>
        <v/>
      </c>
      <c r="D2182">
        <f>IF(MONTH(B2182)=1,'General Calculation'!$E$22,IF(MONTH(B2182)=2,'General Calculation'!$F$22,IF(MONTH(B2182)=3,'General Calculation'!$G$22,IF(MONTH(B2182)=4,'General Calculation'!$H$22,IF(MONTH(B2182)=5,'General Calculation'!$I$22,IF(MONTH(B2182)=6,'General Calculation'!$J$22,IF(MONTH(B2182)=7,'General Calculation'!$K$22,IF(MONTH(B2182)=8,'General Calculation'!$L$22,IF(MONTH(B2182)=9,'General Calculation'!$M$22,IF(MONTH(B2182)=10,'General Calculation'!$N$22,IF(MONTH(B2182)=11,'General Calculation'!$O$22,IF(MONTH(B2182)=12,'General Calculation'!$P$22,""))))))))))))</f>
        <v>5.07</v>
      </c>
      <c r="E2182" t="str">
        <f>IF(C2182="Initial Stage",'Calculation Sheet Crop 1'!$M$6,IF(C2182="Crop Development Phase",'Calculation Sheet Crop 1'!$M$7,IF(C2182="Mid Season",'Calculation Sheet Crop 1'!$M$8,IF(C2182="Late Season Stage",'Calculation Sheet Crop 1'!$M$9,""))))</f>
        <v/>
      </c>
      <c r="F2182">
        <f t="shared" si="430"/>
        <v>0</v>
      </c>
      <c r="P2182">
        <f t="shared" si="431"/>
        <v>0</v>
      </c>
      <c r="Q2182">
        <f t="shared" si="432"/>
        <v>0</v>
      </c>
      <c r="R2182">
        <f t="shared" si="433"/>
        <v>0</v>
      </c>
      <c r="S2182">
        <f t="shared" si="434"/>
        <v>0</v>
      </c>
      <c r="T2182">
        <f t="shared" si="435"/>
        <v>0</v>
      </c>
      <c r="U2182">
        <f t="shared" si="436"/>
        <v>0</v>
      </c>
      <c r="V2182">
        <f t="shared" si="437"/>
        <v>0</v>
      </c>
      <c r="W2182">
        <f t="shared" si="438"/>
        <v>0</v>
      </c>
      <c r="X2182">
        <f t="shared" si="439"/>
        <v>0</v>
      </c>
      <c r="Y2182">
        <f t="shared" si="440"/>
        <v>0</v>
      </c>
      <c r="Z2182">
        <f t="shared" si="441"/>
        <v>0</v>
      </c>
      <c r="AA2182">
        <f t="shared" si="442"/>
        <v>0</v>
      </c>
    </row>
    <row r="2183" spans="2:27">
      <c r="B2183" s="3">
        <v>44912</v>
      </c>
      <c r="C2183" t="str">
        <f>IF(AND(B2183&gt;='Calculation Sheet Crop 1'!$K$6,B2183&lt;='Calculation Sheet Crop 1'!$L$6),"Initial Stage",IF(AND(B2183+1&gt;'Calculation Sheet Crop 1'!$K$7,B2183&lt;='Calculation Sheet Crop 1'!$L$7),"Crop Development Phase",IF(AND(B2183+1&gt;'Calculation Sheet Crop 1'!$K$8,B2183&lt;'Calculation Sheet Crop 1'!$L$8+1),"Mid Season",IF(AND(B2183+1&gt;'Calculation Sheet Crop 1'!$K$9,B2183-1&lt;'Calculation Sheet Crop 1'!$L$9),"Late Season Stage",""))))</f>
        <v/>
      </c>
      <c r="D2183">
        <f>IF(MONTH(B2183)=1,'General Calculation'!$E$22,IF(MONTH(B2183)=2,'General Calculation'!$F$22,IF(MONTH(B2183)=3,'General Calculation'!$G$22,IF(MONTH(B2183)=4,'General Calculation'!$H$22,IF(MONTH(B2183)=5,'General Calculation'!$I$22,IF(MONTH(B2183)=6,'General Calculation'!$J$22,IF(MONTH(B2183)=7,'General Calculation'!$K$22,IF(MONTH(B2183)=8,'General Calculation'!$L$22,IF(MONTH(B2183)=9,'General Calculation'!$M$22,IF(MONTH(B2183)=10,'General Calculation'!$N$22,IF(MONTH(B2183)=11,'General Calculation'!$O$22,IF(MONTH(B2183)=12,'General Calculation'!$P$22,""))))))))))))</f>
        <v>5.07</v>
      </c>
      <c r="E2183" t="str">
        <f>IF(C2183="Initial Stage",'Calculation Sheet Crop 1'!$M$6,IF(C2183="Crop Development Phase",'Calculation Sheet Crop 1'!$M$7,IF(C2183="Mid Season",'Calculation Sheet Crop 1'!$M$8,IF(C2183="Late Season Stage",'Calculation Sheet Crop 1'!$M$9,""))))</f>
        <v/>
      </c>
      <c r="F2183">
        <f t="shared" si="430"/>
        <v>0</v>
      </c>
      <c r="P2183">
        <f t="shared" si="431"/>
        <v>0</v>
      </c>
      <c r="Q2183">
        <f t="shared" si="432"/>
        <v>0</v>
      </c>
      <c r="R2183">
        <f t="shared" si="433"/>
        <v>0</v>
      </c>
      <c r="S2183">
        <f t="shared" si="434"/>
        <v>0</v>
      </c>
      <c r="T2183">
        <f t="shared" si="435"/>
        <v>0</v>
      </c>
      <c r="U2183">
        <f t="shared" si="436"/>
        <v>0</v>
      </c>
      <c r="V2183">
        <f t="shared" si="437"/>
        <v>0</v>
      </c>
      <c r="W2183">
        <f t="shared" si="438"/>
        <v>0</v>
      </c>
      <c r="X2183">
        <f t="shared" si="439"/>
        <v>0</v>
      </c>
      <c r="Y2183">
        <f t="shared" si="440"/>
        <v>0</v>
      </c>
      <c r="Z2183">
        <f t="shared" si="441"/>
        <v>0</v>
      </c>
      <c r="AA2183">
        <f t="shared" si="442"/>
        <v>0</v>
      </c>
    </row>
    <row r="2184" spans="2:27">
      <c r="B2184" s="3">
        <v>44913</v>
      </c>
      <c r="C2184" t="str">
        <f>IF(AND(B2184&gt;='Calculation Sheet Crop 1'!$K$6,B2184&lt;='Calculation Sheet Crop 1'!$L$6),"Initial Stage",IF(AND(B2184+1&gt;'Calculation Sheet Crop 1'!$K$7,B2184&lt;='Calculation Sheet Crop 1'!$L$7),"Crop Development Phase",IF(AND(B2184+1&gt;'Calculation Sheet Crop 1'!$K$8,B2184&lt;'Calculation Sheet Crop 1'!$L$8+1),"Mid Season",IF(AND(B2184+1&gt;'Calculation Sheet Crop 1'!$K$9,B2184-1&lt;'Calculation Sheet Crop 1'!$L$9),"Late Season Stage",""))))</f>
        <v/>
      </c>
      <c r="D2184">
        <f>IF(MONTH(B2184)=1,'General Calculation'!$E$22,IF(MONTH(B2184)=2,'General Calculation'!$F$22,IF(MONTH(B2184)=3,'General Calculation'!$G$22,IF(MONTH(B2184)=4,'General Calculation'!$H$22,IF(MONTH(B2184)=5,'General Calculation'!$I$22,IF(MONTH(B2184)=6,'General Calculation'!$J$22,IF(MONTH(B2184)=7,'General Calculation'!$K$22,IF(MONTH(B2184)=8,'General Calculation'!$L$22,IF(MONTH(B2184)=9,'General Calculation'!$M$22,IF(MONTH(B2184)=10,'General Calculation'!$N$22,IF(MONTH(B2184)=11,'General Calculation'!$O$22,IF(MONTH(B2184)=12,'General Calculation'!$P$22,""))))))))))))</f>
        <v>5.07</v>
      </c>
      <c r="E2184" t="str">
        <f>IF(C2184="Initial Stage",'Calculation Sheet Crop 1'!$M$6,IF(C2184="Crop Development Phase",'Calculation Sheet Crop 1'!$M$7,IF(C2184="Mid Season",'Calculation Sheet Crop 1'!$M$8,IF(C2184="Late Season Stage",'Calculation Sheet Crop 1'!$M$9,""))))</f>
        <v/>
      </c>
      <c r="F2184">
        <f t="shared" ref="F2184:F2247" si="443">IFERROR((D2184*E2184),0)</f>
        <v>0</v>
      </c>
      <c r="P2184">
        <f t="shared" ref="P2184:P2247" si="444">IF(MONTH($B2184)=1,$F2184,0)</f>
        <v>0</v>
      </c>
      <c r="Q2184">
        <f t="shared" ref="Q2184:Q2247" si="445">IF(MONTH($B2184)=2,$F2184,0)</f>
        <v>0</v>
      </c>
      <c r="R2184">
        <f t="shared" ref="R2184:R2247" si="446">IF(MONTH($B2184)=3,$F2184,0)</f>
        <v>0</v>
      </c>
      <c r="S2184">
        <f t="shared" ref="S2184:S2247" si="447">IF(MONTH($B2184)=4,$F2184,0)</f>
        <v>0</v>
      </c>
      <c r="T2184">
        <f t="shared" ref="T2184:T2247" si="448">IF(MONTH($B2184)=5,$F2184,0)</f>
        <v>0</v>
      </c>
      <c r="U2184">
        <f t="shared" ref="U2184:U2247" si="449">IF(MONTH($B2184)=6,$F2184,0)</f>
        <v>0</v>
      </c>
      <c r="V2184">
        <f t="shared" ref="V2184:V2247" si="450">IF(MONTH($B2184)=7,$F2184,0)</f>
        <v>0</v>
      </c>
      <c r="W2184">
        <f t="shared" ref="W2184:W2247" si="451">IF(MONTH($B2184)=8,$F2184,0)</f>
        <v>0</v>
      </c>
      <c r="X2184">
        <f t="shared" ref="X2184:X2247" si="452">IF(MONTH($B2184)=9,$F2184,0)</f>
        <v>0</v>
      </c>
      <c r="Y2184">
        <f t="shared" ref="Y2184:Y2247" si="453">IF(MONTH($B2184)=10,$F2184,0)</f>
        <v>0</v>
      </c>
      <c r="Z2184">
        <f t="shared" ref="Z2184:Z2247" si="454">IF(MONTH($B2184)=11,$F2184,0)</f>
        <v>0</v>
      </c>
      <c r="AA2184">
        <f t="shared" ref="AA2184:AA2247" si="455">IF(MONTH($B2184)=12,$F2184,0)</f>
        <v>0</v>
      </c>
    </row>
    <row r="2185" spans="2:27">
      <c r="B2185" s="3">
        <v>44914</v>
      </c>
      <c r="C2185" t="str">
        <f>IF(AND(B2185&gt;='Calculation Sheet Crop 1'!$K$6,B2185&lt;='Calculation Sheet Crop 1'!$L$6),"Initial Stage",IF(AND(B2185+1&gt;'Calculation Sheet Crop 1'!$K$7,B2185&lt;='Calculation Sheet Crop 1'!$L$7),"Crop Development Phase",IF(AND(B2185+1&gt;'Calculation Sheet Crop 1'!$K$8,B2185&lt;'Calculation Sheet Crop 1'!$L$8+1),"Mid Season",IF(AND(B2185+1&gt;'Calculation Sheet Crop 1'!$K$9,B2185-1&lt;'Calculation Sheet Crop 1'!$L$9),"Late Season Stage",""))))</f>
        <v/>
      </c>
      <c r="D2185">
        <f>IF(MONTH(B2185)=1,'General Calculation'!$E$22,IF(MONTH(B2185)=2,'General Calculation'!$F$22,IF(MONTH(B2185)=3,'General Calculation'!$G$22,IF(MONTH(B2185)=4,'General Calculation'!$H$22,IF(MONTH(B2185)=5,'General Calculation'!$I$22,IF(MONTH(B2185)=6,'General Calculation'!$J$22,IF(MONTH(B2185)=7,'General Calculation'!$K$22,IF(MONTH(B2185)=8,'General Calculation'!$L$22,IF(MONTH(B2185)=9,'General Calculation'!$M$22,IF(MONTH(B2185)=10,'General Calculation'!$N$22,IF(MONTH(B2185)=11,'General Calculation'!$O$22,IF(MONTH(B2185)=12,'General Calculation'!$P$22,""))))))))))))</f>
        <v>5.07</v>
      </c>
      <c r="E2185" t="str">
        <f>IF(C2185="Initial Stage",'Calculation Sheet Crop 1'!$M$6,IF(C2185="Crop Development Phase",'Calculation Sheet Crop 1'!$M$7,IF(C2185="Mid Season",'Calculation Sheet Crop 1'!$M$8,IF(C2185="Late Season Stage",'Calculation Sheet Crop 1'!$M$9,""))))</f>
        <v/>
      </c>
      <c r="F2185">
        <f t="shared" si="443"/>
        <v>0</v>
      </c>
      <c r="P2185">
        <f t="shared" si="444"/>
        <v>0</v>
      </c>
      <c r="Q2185">
        <f t="shared" si="445"/>
        <v>0</v>
      </c>
      <c r="R2185">
        <f t="shared" si="446"/>
        <v>0</v>
      </c>
      <c r="S2185">
        <f t="shared" si="447"/>
        <v>0</v>
      </c>
      <c r="T2185">
        <f t="shared" si="448"/>
        <v>0</v>
      </c>
      <c r="U2185">
        <f t="shared" si="449"/>
        <v>0</v>
      </c>
      <c r="V2185">
        <f t="shared" si="450"/>
        <v>0</v>
      </c>
      <c r="W2185">
        <f t="shared" si="451"/>
        <v>0</v>
      </c>
      <c r="X2185">
        <f t="shared" si="452"/>
        <v>0</v>
      </c>
      <c r="Y2185">
        <f t="shared" si="453"/>
        <v>0</v>
      </c>
      <c r="Z2185">
        <f t="shared" si="454"/>
        <v>0</v>
      </c>
      <c r="AA2185">
        <f t="shared" si="455"/>
        <v>0</v>
      </c>
    </row>
    <row r="2186" spans="2:27">
      <c r="B2186" s="3">
        <v>44915</v>
      </c>
      <c r="C2186" t="str">
        <f>IF(AND(B2186&gt;='Calculation Sheet Crop 1'!$K$6,B2186&lt;='Calculation Sheet Crop 1'!$L$6),"Initial Stage",IF(AND(B2186+1&gt;'Calculation Sheet Crop 1'!$K$7,B2186&lt;='Calculation Sheet Crop 1'!$L$7),"Crop Development Phase",IF(AND(B2186+1&gt;'Calculation Sheet Crop 1'!$K$8,B2186&lt;'Calculation Sheet Crop 1'!$L$8+1),"Mid Season",IF(AND(B2186+1&gt;'Calculation Sheet Crop 1'!$K$9,B2186-1&lt;'Calculation Sheet Crop 1'!$L$9),"Late Season Stage",""))))</f>
        <v/>
      </c>
      <c r="D2186">
        <f>IF(MONTH(B2186)=1,'General Calculation'!$E$22,IF(MONTH(B2186)=2,'General Calculation'!$F$22,IF(MONTH(B2186)=3,'General Calculation'!$G$22,IF(MONTH(B2186)=4,'General Calculation'!$H$22,IF(MONTH(B2186)=5,'General Calculation'!$I$22,IF(MONTH(B2186)=6,'General Calculation'!$J$22,IF(MONTH(B2186)=7,'General Calculation'!$K$22,IF(MONTH(B2186)=8,'General Calculation'!$L$22,IF(MONTH(B2186)=9,'General Calculation'!$M$22,IF(MONTH(B2186)=10,'General Calculation'!$N$22,IF(MONTH(B2186)=11,'General Calculation'!$O$22,IF(MONTH(B2186)=12,'General Calculation'!$P$22,""))))))))))))</f>
        <v>5.07</v>
      </c>
      <c r="E2186" t="str">
        <f>IF(C2186="Initial Stage",'Calculation Sheet Crop 1'!$M$6,IF(C2186="Crop Development Phase",'Calculation Sheet Crop 1'!$M$7,IF(C2186="Mid Season",'Calculation Sheet Crop 1'!$M$8,IF(C2186="Late Season Stage",'Calculation Sheet Crop 1'!$M$9,""))))</f>
        <v/>
      </c>
      <c r="F2186">
        <f t="shared" si="443"/>
        <v>0</v>
      </c>
      <c r="P2186">
        <f t="shared" si="444"/>
        <v>0</v>
      </c>
      <c r="Q2186">
        <f t="shared" si="445"/>
        <v>0</v>
      </c>
      <c r="R2186">
        <f t="shared" si="446"/>
        <v>0</v>
      </c>
      <c r="S2186">
        <f t="shared" si="447"/>
        <v>0</v>
      </c>
      <c r="T2186">
        <f t="shared" si="448"/>
        <v>0</v>
      </c>
      <c r="U2186">
        <f t="shared" si="449"/>
        <v>0</v>
      </c>
      <c r="V2186">
        <f t="shared" si="450"/>
        <v>0</v>
      </c>
      <c r="W2186">
        <f t="shared" si="451"/>
        <v>0</v>
      </c>
      <c r="X2186">
        <f t="shared" si="452"/>
        <v>0</v>
      </c>
      <c r="Y2186">
        <f t="shared" si="453"/>
        <v>0</v>
      </c>
      <c r="Z2186">
        <f t="shared" si="454"/>
        <v>0</v>
      </c>
      <c r="AA2186">
        <f t="shared" si="455"/>
        <v>0</v>
      </c>
    </row>
    <row r="2187" spans="2:27">
      <c r="B2187" s="3">
        <v>44916</v>
      </c>
      <c r="C2187" t="str">
        <f>IF(AND(B2187&gt;='Calculation Sheet Crop 1'!$K$6,B2187&lt;='Calculation Sheet Crop 1'!$L$6),"Initial Stage",IF(AND(B2187+1&gt;'Calculation Sheet Crop 1'!$K$7,B2187&lt;='Calculation Sheet Crop 1'!$L$7),"Crop Development Phase",IF(AND(B2187+1&gt;'Calculation Sheet Crop 1'!$K$8,B2187&lt;'Calculation Sheet Crop 1'!$L$8+1),"Mid Season",IF(AND(B2187+1&gt;'Calculation Sheet Crop 1'!$K$9,B2187-1&lt;'Calculation Sheet Crop 1'!$L$9),"Late Season Stage",""))))</f>
        <v/>
      </c>
      <c r="D2187">
        <f>IF(MONTH(B2187)=1,'General Calculation'!$E$22,IF(MONTH(B2187)=2,'General Calculation'!$F$22,IF(MONTH(B2187)=3,'General Calculation'!$G$22,IF(MONTH(B2187)=4,'General Calculation'!$H$22,IF(MONTH(B2187)=5,'General Calculation'!$I$22,IF(MONTH(B2187)=6,'General Calculation'!$J$22,IF(MONTH(B2187)=7,'General Calculation'!$K$22,IF(MONTH(B2187)=8,'General Calculation'!$L$22,IF(MONTH(B2187)=9,'General Calculation'!$M$22,IF(MONTH(B2187)=10,'General Calculation'!$N$22,IF(MONTH(B2187)=11,'General Calculation'!$O$22,IF(MONTH(B2187)=12,'General Calculation'!$P$22,""))))))))))))</f>
        <v>5.07</v>
      </c>
      <c r="E2187" t="str">
        <f>IF(C2187="Initial Stage",'Calculation Sheet Crop 1'!$M$6,IF(C2187="Crop Development Phase",'Calculation Sheet Crop 1'!$M$7,IF(C2187="Mid Season",'Calculation Sheet Crop 1'!$M$8,IF(C2187="Late Season Stage",'Calculation Sheet Crop 1'!$M$9,""))))</f>
        <v/>
      </c>
      <c r="F2187">
        <f t="shared" si="443"/>
        <v>0</v>
      </c>
      <c r="P2187">
        <f t="shared" si="444"/>
        <v>0</v>
      </c>
      <c r="Q2187">
        <f t="shared" si="445"/>
        <v>0</v>
      </c>
      <c r="R2187">
        <f t="shared" si="446"/>
        <v>0</v>
      </c>
      <c r="S2187">
        <f t="shared" si="447"/>
        <v>0</v>
      </c>
      <c r="T2187">
        <f t="shared" si="448"/>
        <v>0</v>
      </c>
      <c r="U2187">
        <f t="shared" si="449"/>
        <v>0</v>
      </c>
      <c r="V2187">
        <f t="shared" si="450"/>
        <v>0</v>
      </c>
      <c r="W2187">
        <f t="shared" si="451"/>
        <v>0</v>
      </c>
      <c r="X2187">
        <f t="shared" si="452"/>
        <v>0</v>
      </c>
      <c r="Y2187">
        <f t="shared" si="453"/>
        <v>0</v>
      </c>
      <c r="Z2187">
        <f t="shared" si="454"/>
        <v>0</v>
      </c>
      <c r="AA2187">
        <f t="shared" si="455"/>
        <v>0</v>
      </c>
    </row>
    <row r="2188" spans="2:27">
      <c r="B2188" s="3">
        <v>44917</v>
      </c>
      <c r="C2188" t="str">
        <f>IF(AND(B2188&gt;='Calculation Sheet Crop 1'!$K$6,B2188&lt;='Calculation Sheet Crop 1'!$L$6),"Initial Stage",IF(AND(B2188+1&gt;'Calculation Sheet Crop 1'!$K$7,B2188&lt;='Calculation Sheet Crop 1'!$L$7),"Crop Development Phase",IF(AND(B2188+1&gt;'Calculation Sheet Crop 1'!$K$8,B2188&lt;'Calculation Sheet Crop 1'!$L$8+1),"Mid Season",IF(AND(B2188+1&gt;'Calculation Sheet Crop 1'!$K$9,B2188-1&lt;'Calculation Sheet Crop 1'!$L$9),"Late Season Stage",""))))</f>
        <v/>
      </c>
      <c r="D2188">
        <f>IF(MONTH(B2188)=1,'General Calculation'!$E$22,IF(MONTH(B2188)=2,'General Calculation'!$F$22,IF(MONTH(B2188)=3,'General Calculation'!$G$22,IF(MONTH(B2188)=4,'General Calculation'!$H$22,IF(MONTH(B2188)=5,'General Calculation'!$I$22,IF(MONTH(B2188)=6,'General Calculation'!$J$22,IF(MONTH(B2188)=7,'General Calculation'!$K$22,IF(MONTH(B2188)=8,'General Calculation'!$L$22,IF(MONTH(B2188)=9,'General Calculation'!$M$22,IF(MONTH(B2188)=10,'General Calculation'!$N$22,IF(MONTH(B2188)=11,'General Calculation'!$O$22,IF(MONTH(B2188)=12,'General Calculation'!$P$22,""))))))))))))</f>
        <v>5.07</v>
      </c>
      <c r="E2188" t="str">
        <f>IF(C2188="Initial Stage",'Calculation Sheet Crop 1'!$M$6,IF(C2188="Crop Development Phase",'Calculation Sheet Crop 1'!$M$7,IF(C2188="Mid Season",'Calculation Sheet Crop 1'!$M$8,IF(C2188="Late Season Stage",'Calculation Sheet Crop 1'!$M$9,""))))</f>
        <v/>
      </c>
      <c r="F2188">
        <f t="shared" si="443"/>
        <v>0</v>
      </c>
      <c r="P2188">
        <f t="shared" si="444"/>
        <v>0</v>
      </c>
      <c r="Q2188">
        <f t="shared" si="445"/>
        <v>0</v>
      </c>
      <c r="R2188">
        <f t="shared" si="446"/>
        <v>0</v>
      </c>
      <c r="S2188">
        <f t="shared" si="447"/>
        <v>0</v>
      </c>
      <c r="T2188">
        <f t="shared" si="448"/>
        <v>0</v>
      </c>
      <c r="U2188">
        <f t="shared" si="449"/>
        <v>0</v>
      </c>
      <c r="V2188">
        <f t="shared" si="450"/>
        <v>0</v>
      </c>
      <c r="W2188">
        <f t="shared" si="451"/>
        <v>0</v>
      </c>
      <c r="X2188">
        <f t="shared" si="452"/>
        <v>0</v>
      </c>
      <c r="Y2188">
        <f t="shared" si="453"/>
        <v>0</v>
      </c>
      <c r="Z2188">
        <f t="shared" si="454"/>
        <v>0</v>
      </c>
      <c r="AA2188">
        <f t="shared" si="455"/>
        <v>0</v>
      </c>
    </row>
    <row r="2189" spans="2:27">
      <c r="B2189" s="3">
        <v>44918</v>
      </c>
      <c r="C2189" t="str">
        <f>IF(AND(B2189&gt;='Calculation Sheet Crop 1'!$K$6,B2189&lt;='Calculation Sheet Crop 1'!$L$6),"Initial Stage",IF(AND(B2189+1&gt;'Calculation Sheet Crop 1'!$K$7,B2189&lt;='Calculation Sheet Crop 1'!$L$7),"Crop Development Phase",IF(AND(B2189+1&gt;'Calculation Sheet Crop 1'!$K$8,B2189&lt;'Calculation Sheet Crop 1'!$L$8+1),"Mid Season",IF(AND(B2189+1&gt;'Calculation Sheet Crop 1'!$K$9,B2189-1&lt;'Calculation Sheet Crop 1'!$L$9),"Late Season Stage",""))))</f>
        <v/>
      </c>
      <c r="D2189">
        <f>IF(MONTH(B2189)=1,'General Calculation'!$E$22,IF(MONTH(B2189)=2,'General Calculation'!$F$22,IF(MONTH(B2189)=3,'General Calculation'!$G$22,IF(MONTH(B2189)=4,'General Calculation'!$H$22,IF(MONTH(B2189)=5,'General Calculation'!$I$22,IF(MONTH(B2189)=6,'General Calculation'!$J$22,IF(MONTH(B2189)=7,'General Calculation'!$K$22,IF(MONTH(B2189)=8,'General Calculation'!$L$22,IF(MONTH(B2189)=9,'General Calculation'!$M$22,IF(MONTH(B2189)=10,'General Calculation'!$N$22,IF(MONTH(B2189)=11,'General Calculation'!$O$22,IF(MONTH(B2189)=12,'General Calculation'!$P$22,""))))))))))))</f>
        <v>5.07</v>
      </c>
      <c r="E2189" t="str">
        <f>IF(C2189="Initial Stage",'Calculation Sheet Crop 1'!$M$6,IF(C2189="Crop Development Phase",'Calculation Sheet Crop 1'!$M$7,IF(C2189="Mid Season",'Calculation Sheet Crop 1'!$M$8,IF(C2189="Late Season Stage",'Calculation Sheet Crop 1'!$M$9,""))))</f>
        <v/>
      </c>
      <c r="F2189">
        <f t="shared" si="443"/>
        <v>0</v>
      </c>
      <c r="P2189">
        <f t="shared" si="444"/>
        <v>0</v>
      </c>
      <c r="Q2189">
        <f t="shared" si="445"/>
        <v>0</v>
      </c>
      <c r="R2189">
        <f t="shared" si="446"/>
        <v>0</v>
      </c>
      <c r="S2189">
        <f t="shared" si="447"/>
        <v>0</v>
      </c>
      <c r="T2189">
        <f t="shared" si="448"/>
        <v>0</v>
      </c>
      <c r="U2189">
        <f t="shared" si="449"/>
        <v>0</v>
      </c>
      <c r="V2189">
        <f t="shared" si="450"/>
        <v>0</v>
      </c>
      <c r="W2189">
        <f t="shared" si="451"/>
        <v>0</v>
      </c>
      <c r="X2189">
        <f t="shared" si="452"/>
        <v>0</v>
      </c>
      <c r="Y2189">
        <f t="shared" si="453"/>
        <v>0</v>
      </c>
      <c r="Z2189">
        <f t="shared" si="454"/>
        <v>0</v>
      </c>
      <c r="AA2189">
        <f t="shared" si="455"/>
        <v>0</v>
      </c>
    </row>
    <row r="2190" spans="2:27">
      <c r="B2190" s="3">
        <v>44919</v>
      </c>
      <c r="C2190" t="str">
        <f>IF(AND(B2190&gt;='Calculation Sheet Crop 1'!$K$6,B2190&lt;='Calculation Sheet Crop 1'!$L$6),"Initial Stage",IF(AND(B2190+1&gt;'Calculation Sheet Crop 1'!$K$7,B2190&lt;='Calculation Sheet Crop 1'!$L$7),"Crop Development Phase",IF(AND(B2190+1&gt;'Calculation Sheet Crop 1'!$K$8,B2190&lt;'Calculation Sheet Crop 1'!$L$8+1),"Mid Season",IF(AND(B2190+1&gt;'Calculation Sheet Crop 1'!$K$9,B2190-1&lt;'Calculation Sheet Crop 1'!$L$9),"Late Season Stage",""))))</f>
        <v/>
      </c>
      <c r="D2190">
        <f>IF(MONTH(B2190)=1,'General Calculation'!$E$22,IF(MONTH(B2190)=2,'General Calculation'!$F$22,IF(MONTH(B2190)=3,'General Calculation'!$G$22,IF(MONTH(B2190)=4,'General Calculation'!$H$22,IF(MONTH(B2190)=5,'General Calculation'!$I$22,IF(MONTH(B2190)=6,'General Calculation'!$J$22,IF(MONTH(B2190)=7,'General Calculation'!$K$22,IF(MONTH(B2190)=8,'General Calculation'!$L$22,IF(MONTH(B2190)=9,'General Calculation'!$M$22,IF(MONTH(B2190)=10,'General Calculation'!$N$22,IF(MONTH(B2190)=11,'General Calculation'!$O$22,IF(MONTH(B2190)=12,'General Calculation'!$P$22,""))))))))))))</f>
        <v>5.07</v>
      </c>
      <c r="E2190" t="str">
        <f>IF(C2190="Initial Stage",'Calculation Sheet Crop 1'!$M$6,IF(C2190="Crop Development Phase",'Calculation Sheet Crop 1'!$M$7,IF(C2190="Mid Season",'Calculation Sheet Crop 1'!$M$8,IF(C2190="Late Season Stage",'Calculation Sheet Crop 1'!$M$9,""))))</f>
        <v/>
      </c>
      <c r="F2190">
        <f t="shared" si="443"/>
        <v>0</v>
      </c>
      <c r="P2190">
        <f t="shared" si="444"/>
        <v>0</v>
      </c>
      <c r="Q2190">
        <f t="shared" si="445"/>
        <v>0</v>
      </c>
      <c r="R2190">
        <f t="shared" si="446"/>
        <v>0</v>
      </c>
      <c r="S2190">
        <f t="shared" si="447"/>
        <v>0</v>
      </c>
      <c r="T2190">
        <f t="shared" si="448"/>
        <v>0</v>
      </c>
      <c r="U2190">
        <f t="shared" si="449"/>
        <v>0</v>
      </c>
      <c r="V2190">
        <f t="shared" si="450"/>
        <v>0</v>
      </c>
      <c r="W2190">
        <f t="shared" si="451"/>
        <v>0</v>
      </c>
      <c r="X2190">
        <f t="shared" si="452"/>
        <v>0</v>
      </c>
      <c r="Y2190">
        <f t="shared" si="453"/>
        <v>0</v>
      </c>
      <c r="Z2190">
        <f t="shared" si="454"/>
        <v>0</v>
      </c>
      <c r="AA2190">
        <f t="shared" si="455"/>
        <v>0</v>
      </c>
    </row>
    <row r="2191" spans="2:27">
      <c r="B2191" s="3">
        <v>44920</v>
      </c>
      <c r="C2191" t="str">
        <f>IF(AND(B2191&gt;='Calculation Sheet Crop 1'!$K$6,B2191&lt;='Calculation Sheet Crop 1'!$L$6),"Initial Stage",IF(AND(B2191+1&gt;'Calculation Sheet Crop 1'!$K$7,B2191&lt;='Calculation Sheet Crop 1'!$L$7),"Crop Development Phase",IF(AND(B2191+1&gt;'Calculation Sheet Crop 1'!$K$8,B2191&lt;'Calculation Sheet Crop 1'!$L$8+1),"Mid Season",IF(AND(B2191+1&gt;'Calculation Sheet Crop 1'!$K$9,B2191-1&lt;'Calculation Sheet Crop 1'!$L$9),"Late Season Stage",""))))</f>
        <v/>
      </c>
      <c r="D2191">
        <f>IF(MONTH(B2191)=1,'General Calculation'!$E$22,IF(MONTH(B2191)=2,'General Calculation'!$F$22,IF(MONTH(B2191)=3,'General Calculation'!$G$22,IF(MONTH(B2191)=4,'General Calculation'!$H$22,IF(MONTH(B2191)=5,'General Calculation'!$I$22,IF(MONTH(B2191)=6,'General Calculation'!$J$22,IF(MONTH(B2191)=7,'General Calculation'!$K$22,IF(MONTH(B2191)=8,'General Calculation'!$L$22,IF(MONTH(B2191)=9,'General Calculation'!$M$22,IF(MONTH(B2191)=10,'General Calculation'!$N$22,IF(MONTH(B2191)=11,'General Calculation'!$O$22,IF(MONTH(B2191)=12,'General Calculation'!$P$22,""))))))))))))</f>
        <v>5.07</v>
      </c>
      <c r="E2191" t="str">
        <f>IF(C2191="Initial Stage",'Calculation Sheet Crop 1'!$M$6,IF(C2191="Crop Development Phase",'Calculation Sheet Crop 1'!$M$7,IF(C2191="Mid Season",'Calculation Sheet Crop 1'!$M$8,IF(C2191="Late Season Stage",'Calculation Sheet Crop 1'!$M$9,""))))</f>
        <v/>
      </c>
      <c r="F2191">
        <f t="shared" si="443"/>
        <v>0</v>
      </c>
      <c r="P2191">
        <f t="shared" si="444"/>
        <v>0</v>
      </c>
      <c r="Q2191">
        <f t="shared" si="445"/>
        <v>0</v>
      </c>
      <c r="R2191">
        <f t="shared" si="446"/>
        <v>0</v>
      </c>
      <c r="S2191">
        <f t="shared" si="447"/>
        <v>0</v>
      </c>
      <c r="T2191">
        <f t="shared" si="448"/>
        <v>0</v>
      </c>
      <c r="U2191">
        <f t="shared" si="449"/>
        <v>0</v>
      </c>
      <c r="V2191">
        <f t="shared" si="450"/>
        <v>0</v>
      </c>
      <c r="W2191">
        <f t="shared" si="451"/>
        <v>0</v>
      </c>
      <c r="X2191">
        <f t="shared" si="452"/>
        <v>0</v>
      </c>
      <c r="Y2191">
        <f t="shared" si="453"/>
        <v>0</v>
      </c>
      <c r="Z2191">
        <f t="shared" si="454"/>
        <v>0</v>
      </c>
      <c r="AA2191">
        <f t="shared" si="455"/>
        <v>0</v>
      </c>
    </row>
    <row r="2192" spans="2:27">
      <c r="B2192" s="3">
        <v>44921</v>
      </c>
      <c r="C2192" t="str">
        <f>IF(AND(B2192&gt;='Calculation Sheet Crop 1'!$K$6,B2192&lt;='Calculation Sheet Crop 1'!$L$6),"Initial Stage",IF(AND(B2192+1&gt;'Calculation Sheet Crop 1'!$K$7,B2192&lt;='Calculation Sheet Crop 1'!$L$7),"Crop Development Phase",IF(AND(B2192+1&gt;'Calculation Sheet Crop 1'!$K$8,B2192&lt;'Calculation Sheet Crop 1'!$L$8+1),"Mid Season",IF(AND(B2192+1&gt;'Calculation Sheet Crop 1'!$K$9,B2192-1&lt;'Calculation Sheet Crop 1'!$L$9),"Late Season Stage",""))))</f>
        <v/>
      </c>
      <c r="D2192">
        <f>IF(MONTH(B2192)=1,'General Calculation'!$E$22,IF(MONTH(B2192)=2,'General Calculation'!$F$22,IF(MONTH(B2192)=3,'General Calculation'!$G$22,IF(MONTH(B2192)=4,'General Calculation'!$H$22,IF(MONTH(B2192)=5,'General Calculation'!$I$22,IF(MONTH(B2192)=6,'General Calculation'!$J$22,IF(MONTH(B2192)=7,'General Calculation'!$K$22,IF(MONTH(B2192)=8,'General Calculation'!$L$22,IF(MONTH(B2192)=9,'General Calculation'!$M$22,IF(MONTH(B2192)=10,'General Calculation'!$N$22,IF(MONTH(B2192)=11,'General Calculation'!$O$22,IF(MONTH(B2192)=12,'General Calculation'!$P$22,""))))))))))))</f>
        <v>5.07</v>
      </c>
      <c r="E2192" t="str">
        <f>IF(C2192="Initial Stage",'Calculation Sheet Crop 1'!$M$6,IF(C2192="Crop Development Phase",'Calculation Sheet Crop 1'!$M$7,IF(C2192="Mid Season",'Calculation Sheet Crop 1'!$M$8,IF(C2192="Late Season Stage",'Calculation Sheet Crop 1'!$M$9,""))))</f>
        <v/>
      </c>
      <c r="F2192">
        <f t="shared" si="443"/>
        <v>0</v>
      </c>
      <c r="P2192">
        <f t="shared" si="444"/>
        <v>0</v>
      </c>
      <c r="Q2192">
        <f t="shared" si="445"/>
        <v>0</v>
      </c>
      <c r="R2192">
        <f t="shared" si="446"/>
        <v>0</v>
      </c>
      <c r="S2192">
        <f t="shared" si="447"/>
        <v>0</v>
      </c>
      <c r="T2192">
        <f t="shared" si="448"/>
        <v>0</v>
      </c>
      <c r="U2192">
        <f t="shared" si="449"/>
        <v>0</v>
      </c>
      <c r="V2192">
        <f t="shared" si="450"/>
        <v>0</v>
      </c>
      <c r="W2192">
        <f t="shared" si="451"/>
        <v>0</v>
      </c>
      <c r="X2192">
        <f t="shared" si="452"/>
        <v>0</v>
      </c>
      <c r="Y2192">
        <f t="shared" si="453"/>
        <v>0</v>
      </c>
      <c r="Z2192">
        <f t="shared" si="454"/>
        <v>0</v>
      </c>
      <c r="AA2192">
        <f t="shared" si="455"/>
        <v>0</v>
      </c>
    </row>
    <row r="2193" spans="2:27">
      <c r="B2193" s="3">
        <v>44922</v>
      </c>
      <c r="C2193" t="str">
        <f>IF(AND(B2193&gt;='Calculation Sheet Crop 1'!$K$6,B2193&lt;='Calculation Sheet Crop 1'!$L$6),"Initial Stage",IF(AND(B2193+1&gt;'Calculation Sheet Crop 1'!$K$7,B2193&lt;='Calculation Sheet Crop 1'!$L$7),"Crop Development Phase",IF(AND(B2193+1&gt;'Calculation Sheet Crop 1'!$K$8,B2193&lt;'Calculation Sheet Crop 1'!$L$8+1),"Mid Season",IF(AND(B2193+1&gt;'Calculation Sheet Crop 1'!$K$9,B2193-1&lt;'Calculation Sheet Crop 1'!$L$9),"Late Season Stage",""))))</f>
        <v/>
      </c>
      <c r="D2193">
        <f>IF(MONTH(B2193)=1,'General Calculation'!$E$22,IF(MONTH(B2193)=2,'General Calculation'!$F$22,IF(MONTH(B2193)=3,'General Calculation'!$G$22,IF(MONTH(B2193)=4,'General Calculation'!$H$22,IF(MONTH(B2193)=5,'General Calculation'!$I$22,IF(MONTH(B2193)=6,'General Calculation'!$J$22,IF(MONTH(B2193)=7,'General Calculation'!$K$22,IF(MONTH(B2193)=8,'General Calculation'!$L$22,IF(MONTH(B2193)=9,'General Calculation'!$M$22,IF(MONTH(B2193)=10,'General Calculation'!$N$22,IF(MONTH(B2193)=11,'General Calculation'!$O$22,IF(MONTH(B2193)=12,'General Calculation'!$P$22,""))))))))))))</f>
        <v>5.07</v>
      </c>
      <c r="E2193" t="str">
        <f>IF(C2193="Initial Stage",'Calculation Sheet Crop 1'!$M$6,IF(C2193="Crop Development Phase",'Calculation Sheet Crop 1'!$M$7,IF(C2193="Mid Season",'Calculation Sheet Crop 1'!$M$8,IF(C2193="Late Season Stage",'Calculation Sheet Crop 1'!$M$9,""))))</f>
        <v/>
      </c>
      <c r="F2193">
        <f t="shared" si="443"/>
        <v>0</v>
      </c>
      <c r="P2193">
        <f t="shared" si="444"/>
        <v>0</v>
      </c>
      <c r="Q2193">
        <f t="shared" si="445"/>
        <v>0</v>
      </c>
      <c r="R2193">
        <f t="shared" si="446"/>
        <v>0</v>
      </c>
      <c r="S2193">
        <f t="shared" si="447"/>
        <v>0</v>
      </c>
      <c r="T2193">
        <f t="shared" si="448"/>
        <v>0</v>
      </c>
      <c r="U2193">
        <f t="shared" si="449"/>
        <v>0</v>
      </c>
      <c r="V2193">
        <f t="shared" si="450"/>
        <v>0</v>
      </c>
      <c r="W2193">
        <f t="shared" si="451"/>
        <v>0</v>
      </c>
      <c r="X2193">
        <f t="shared" si="452"/>
        <v>0</v>
      </c>
      <c r="Y2193">
        <f t="shared" si="453"/>
        <v>0</v>
      </c>
      <c r="Z2193">
        <f t="shared" si="454"/>
        <v>0</v>
      </c>
      <c r="AA2193">
        <f t="shared" si="455"/>
        <v>0</v>
      </c>
    </row>
    <row r="2194" spans="2:27">
      <c r="B2194" s="3">
        <v>44923</v>
      </c>
      <c r="C2194" t="str">
        <f>IF(AND(B2194&gt;='Calculation Sheet Crop 1'!$K$6,B2194&lt;='Calculation Sheet Crop 1'!$L$6),"Initial Stage",IF(AND(B2194+1&gt;'Calculation Sheet Crop 1'!$K$7,B2194&lt;='Calculation Sheet Crop 1'!$L$7),"Crop Development Phase",IF(AND(B2194+1&gt;'Calculation Sheet Crop 1'!$K$8,B2194&lt;'Calculation Sheet Crop 1'!$L$8+1),"Mid Season",IF(AND(B2194+1&gt;'Calculation Sheet Crop 1'!$K$9,B2194-1&lt;'Calculation Sheet Crop 1'!$L$9),"Late Season Stage",""))))</f>
        <v/>
      </c>
      <c r="D2194">
        <f>IF(MONTH(B2194)=1,'General Calculation'!$E$22,IF(MONTH(B2194)=2,'General Calculation'!$F$22,IF(MONTH(B2194)=3,'General Calculation'!$G$22,IF(MONTH(B2194)=4,'General Calculation'!$H$22,IF(MONTH(B2194)=5,'General Calculation'!$I$22,IF(MONTH(B2194)=6,'General Calculation'!$J$22,IF(MONTH(B2194)=7,'General Calculation'!$K$22,IF(MONTH(B2194)=8,'General Calculation'!$L$22,IF(MONTH(B2194)=9,'General Calculation'!$M$22,IF(MONTH(B2194)=10,'General Calculation'!$N$22,IF(MONTH(B2194)=11,'General Calculation'!$O$22,IF(MONTH(B2194)=12,'General Calculation'!$P$22,""))))))))))))</f>
        <v>5.07</v>
      </c>
      <c r="E2194" t="str">
        <f>IF(C2194="Initial Stage",'Calculation Sheet Crop 1'!$M$6,IF(C2194="Crop Development Phase",'Calculation Sheet Crop 1'!$M$7,IF(C2194="Mid Season",'Calculation Sheet Crop 1'!$M$8,IF(C2194="Late Season Stage",'Calculation Sheet Crop 1'!$M$9,""))))</f>
        <v/>
      </c>
      <c r="F2194">
        <f t="shared" si="443"/>
        <v>0</v>
      </c>
      <c r="P2194">
        <f t="shared" si="444"/>
        <v>0</v>
      </c>
      <c r="Q2194">
        <f t="shared" si="445"/>
        <v>0</v>
      </c>
      <c r="R2194">
        <f t="shared" si="446"/>
        <v>0</v>
      </c>
      <c r="S2194">
        <f t="shared" si="447"/>
        <v>0</v>
      </c>
      <c r="T2194">
        <f t="shared" si="448"/>
        <v>0</v>
      </c>
      <c r="U2194">
        <f t="shared" si="449"/>
        <v>0</v>
      </c>
      <c r="V2194">
        <f t="shared" si="450"/>
        <v>0</v>
      </c>
      <c r="W2194">
        <f t="shared" si="451"/>
        <v>0</v>
      </c>
      <c r="X2194">
        <f t="shared" si="452"/>
        <v>0</v>
      </c>
      <c r="Y2194">
        <f t="shared" si="453"/>
        <v>0</v>
      </c>
      <c r="Z2194">
        <f t="shared" si="454"/>
        <v>0</v>
      </c>
      <c r="AA2194">
        <f t="shared" si="455"/>
        <v>0</v>
      </c>
    </row>
    <row r="2195" spans="2:27">
      <c r="B2195" s="3">
        <v>44924</v>
      </c>
      <c r="C2195" t="str">
        <f>IF(AND(B2195&gt;='Calculation Sheet Crop 1'!$K$6,B2195&lt;='Calculation Sheet Crop 1'!$L$6),"Initial Stage",IF(AND(B2195+1&gt;'Calculation Sheet Crop 1'!$K$7,B2195&lt;='Calculation Sheet Crop 1'!$L$7),"Crop Development Phase",IF(AND(B2195+1&gt;'Calculation Sheet Crop 1'!$K$8,B2195&lt;'Calculation Sheet Crop 1'!$L$8+1),"Mid Season",IF(AND(B2195+1&gt;'Calculation Sheet Crop 1'!$K$9,B2195-1&lt;'Calculation Sheet Crop 1'!$L$9),"Late Season Stage",""))))</f>
        <v/>
      </c>
      <c r="D2195">
        <f>IF(MONTH(B2195)=1,'General Calculation'!$E$22,IF(MONTH(B2195)=2,'General Calculation'!$F$22,IF(MONTH(B2195)=3,'General Calculation'!$G$22,IF(MONTH(B2195)=4,'General Calculation'!$H$22,IF(MONTH(B2195)=5,'General Calculation'!$I$22,IF(MONTH(B2195)=6,'General Calculation'!$J$22,IF(MONTH(B2195)=7,'General Calculation'!$K$22,IF(MONTH(B2195)=8,'General Calculation'!$L$22,IF(MONTH(B2195)=9,'General Calculation'!$M$22,IF(MONTH(B2195)=10,'General Calculation'!$N$22,IF(MONTH(B2195)=11,'General Calculation'!$O$22,IF(MONTH(B2195)=12,'General Calculation'!$P$22,""))))))))))))</f>
        <v>5.07</v>
      </c>
      <c r="E2195" t="str">
        <f>IF(C2195="Initial Stage",'Calculation Sheet Crop 1'!$M$6,IF(C2195="Crop Development Phase",'Calculation Sheet Crop 1'!$M$7,IF(C2195="Mid Season",'Calculation Sheet Crop 1'!$M$8,IF(C2195="Late Season Stage",'Calculation Sheet Crop 1'!$M$9,""))))</f>
        <v/>
      </c>
      <c r="F2195">
        <f t="shared" si="443"/>
        <v>0</v>
      </c>
      <c r="P2195">
        <f t="shared" si="444"/>
        <v>0</v>
      </c>
      <c r="Q2195">
        <f t="shared" si="445"/>
        <v>0</v>
      </c>
      <c r="R2195">
        <f t="shared" si="446"/>
        <v>0</v>
      </c>
      <c r="S2195">
        <f t="shared" si="447"/>
        <v>0</v>
      </c>
      <c r="T2195">
        <f t="shared" si="448"/>
        <v>0</v>
      </c>
      <c r="U2195">
        <f t="shared" si="449"/>
        <v>0</v>
      </c>
      <c r="V2195">
        <f t="shared" si="450"/>
        <v>0</v>
      </c>
      <c r="W2195">
        <f t="shared" si="451"/>
        <v>0</v>
      </c>
      <c r="X2195">
        <f t="shared" si="452"/>
        <v>0</v>
      </c>
      <c r="Y2195">
        <f t="shared" si="453"/>
        <v>0</v>
      </c>
      <c r="Z2195">
        <f t="shared" si="454"/>
        <v>0</v>
      </c>
      <c r="AA2195">
        <f t="shared" si="455"/>
        <v>0</v>
      </c>
    </row>
    <row r="2196" spans="2:27">
      <c r="B2196" s="3">
        <v>44925</v>
      </c>
      <c r="C2196" t="str">
        <f>IF(AND(B2196&gt;='Calculation Sheet Crop 1'!$K$6,B2196&lt;='Calculation Sheet Crop 1'!$L$6),"Initial Stage",IF(AND(B2196+1&gt;'Calculation Sheet Crop 1'!$K$7,B2196&lt;='Calculation Sheet Crop 1'!$L$7),"Crop Development Phase",IF(AND(B2196+1&gt;'Calculation Sheet Crop 1'!$K$8,B2196&lt;'Calculation Sheet Crop 1'!$L$8+1),"Mid Season",IF(AND(B2196+1&gt;'Calculation Sheet Crop 1'!$K$9,B2196-1&lt;'Calculation Sheet Crop 1'!$L$9),"Late Season Stage",""))))</f>
        <v/>
      </c>
      <c r="D2196">
        <f>IF(MONTH(B2196)=1,'General Calculation'!$E$22,IF(MONTH(B2196)=2,'General Calculation'!$F$22,IF(MONTH(B2196)=3,'General Calculation'!$G$22,IF(MONTH(B2196)=4,'General Calculation'!$H$22,IF(MONTH(B2196)=5,'General Calculation'!$I$22,IF(MONTH(B2196)=6,'General Calculation'!$J$22,IF(MONTH(B2196)=7,'General Calculation'!$K$22,IF(MONTH(B2196)=8,'General Calculation'!$L$22,IF(MONTH(B2196)=9,'General Calculation'!$M$22,IF(MONTH(B2196)=10,'General Calculation'!$N$22,IF(MONTH(B2196)=11,'General Calculation'!$O$22,IF(MONTH(B2196)=12,'General Calculation'!$P$22,""))))))))))))</f>
        <v>5.07</v>
      </c>
      <c r="E2196" t="str">
        <f>IF(C2196="Initial Stage",'Calculation Sheet Crop 1'!$M$6,IF(C2196="Crop Development Phase",'Calculation Sheet Crop 1'!$M$7,IF(C2196="Mid Season",'Calculation Sheet Crop 1'!$M$8,IF(C2196="Late Season Stage",'Calculation Sheet Crop 1'!$M$9,""))))</f>
        <v/>
      </c>
      <c r="F2196">
        <f t="shared" si="443"/>
        <v>0</v>
      </c>
      <c r="P2196">
        <f t="shared" si="444"/>
        <v>0</v>
      </c>
      <c r="Q2196">
        <f t="shared" si="445"/>
        <v>0</v>
      </c>
      <c r="R2196">
        <f t="shared" si="446"/>
        <v>0</v>
      </c>
      <c r="S2196">
        <f t="shared" si="447"/>
        <v>0</v>
      </c>
      <c r="T2196">
        <f t="shared" si="448"/>
        <v>0</v>
      </c>
      <c r="U2196">
        <f t="shared" si="449"/>
        <v>0</v>
      </c>
      <c r="V2196">
        <f t="shared" si="450"/>
        <v>0</v>
      </c>
      <c r="W2196">
        <f t="shared" si="451"/>
        <v>0</v>
      </c>
      <c r="X2196">
        <f t="shared" si="452"/>
        <v>0</v>
      </c>
      <c r="Y2196">
        <f t="shared" si="453"/>
        <v>0</v>
      </c>
      <c r="Z2196">
        <f t="shared" si="454"/>
        <v>0</v>
      </c>
      <c r="AA2196">
        <f t="shared" si="455"/>
        <v>0</v>
      </c>
    </row>
    <row r="2197" spans="2:27">
      <c r="B2197" s="3">
        <v>44926</v>
      </c>
      <c r="C2197" t="str">
        <f>IF(AND(B2197&gt;='Calculation Sheet Crop 1'!$K$6,B2197&lt;='Calculation Sheet Crop 1'!$L$6),"Initial Stage",IF(AND(B2197+1&gt;'Calculation Sheet Crop 1'!$K$7,B2197&lt;='Calculation Sheet Crop 1'!$L$7),"Crop Development Phase",IF(AND(B2197+1&gt;'Calculation Sheet Crop 1'!$K$8,B2197&lt;'Calculation Sheet Crop 1'!$L$8+1),"Mid Season",IF(AND(B2197+1&gt;'Calculation Sheet Crop 1'!$K$9,B2197-1&lt;'Calculation Sheet Crop 1'!$L$9),"Late Season Stage",""))))</f>
        <v/>
      </c>
      <c r="D2197">
        <f>IF(MONTH(B2197)=1,'General Calculation'!$E$22,IF(MONTH(B2197)=2,'General Calculation'!$F$22,IF(MONTH(B2197)=3,'General Calculation'!$G$22,IF(MONTH(B2197)=4,'General Calculation'!$H$22,IF(MONTH(B2197)=5,'General Calculation'!$I$22,IF(MONTH(B2197)=6,'General Calculation'!$J$22,IF(MONTH(B2197)=7,'General Calculation'!$K$22,IF(MONTH(B2197)=8,'General Calculation'!$L$22,IF(MONTH(B2197)=9,'General Calculation'!$M$22,IF(MONTH(B2197)=10,'General Calculation'!$N$22,IF(MONTH(B2197)=11,'General Calculation'!$O$22,IF(MONTH(B2197)=12,'General Calculation'!$P$22,""))))))))))))</f>
        <v>5.07</v>
      </c>
      <c r="E2197" t="str">
        <f>IF(C2197="Initial Stage",'Calculation Sheet Crop 1'!$M$6,IF(C2197="Crop Development Phase",'Calculation Sheet Crop 1'!$M$7,IF(C2197="Mid Season",'Calculation Sheet Crop 1'!$M$8,IF(C2197="Late Season Stage",'Calculation Sheet Crop 1'!$M$9,""))))</f>
        <v/>
      </c>
      <c r="F2197">
        <f t="shared" si="443"/>
        <v>0</v>
      </c>
      <c r="P2197">
        <f t="shared" si="444"/>
        <v>0</v>
      </c>
      <c r="Q2197">
        <f t="shared" si="445"/>
        <v>0</v>
      </c>
      <c r="R2197">
        <f t="shared" si="446"/>
        <v>0</v>
      </c>
      <c r="S2197">
        <f t="shared" si="447"/>
        <v>0</v>
      </c>
      <c r="T2197">
        <f t="shared" si="448"/>
        <v>0</v>
      </c>
      <c r="U2197">
        <f t="shared" si="449"/>
        <v>0</v>
      </c>
      <c r="V2197">
        <f t="shared" si="450"/>
        <v>0</v>
      </c>
      <c r="W2197">
        <f t="shared" si="451"/>
        <v>0</v>
      </c>
      <c r="X2197">
        <f t="shared" si="452"/>
        <v>0</v>
      </c>
      <c r="Y2197">
        <f t="shared" si="453"/>
        <v>0</v>
      </c>
      <c r="Z2197">
        <f t="shared" si="454"/>
        <v>0</v>
      </c>
      <c r="AA2197">
        <f t="shared" si="455"/>
        <v>0</v>
      </c>
    </row>
    <row r="2198" spans="2:27">
      <c r="B2198" s="3">
        <v>44927</v>
      </c>
      <c r="C2198" t="str">
        <f>IF(AND(B2198&gt;='Calculation Sheet Crop 1'!$K$6,B2198&lt;='Calculation Sheet Crop 1'!$L$6),"Initial Stage",IF(AND(B2198+1&gt;'Calculation Sheet Crop 1'!$K$7,B2198&lt;='Calculation Sheet Crop 1'!$L$7),"Crop Development Phase",IF(AND(B2198+1&gt;'Calculation Sheet Crop 1'!$K$8,B2198&lt;'Calculation Sheet Crop 1'!$L$8+1),"Mid Season",IF(AND(B2198+1&gt;'Calculation Sheet Crop 1'!$K$9,B2198-1&lt;'Calculation Sheet Crop 1'!$L$9),"Late Season Stage",""))))</f>
        <v/>
      </c>
      <c r="D2198">
        <f>IF(MONTH(B2198)=1,'General Calculation'!$E$22,IF(MONTH(B2198)=2,'General Calculation'!$F$22,IF(MONTH(B2198)=3,'General Calculation'!$G$22,IF(MONTH(B2198)=4,'General Calculation'!$H$22,IF(MONTH(B2198)=5,'General Calculation'!$I$22,IF(MONTH(B2198)=6,'General Calculation'!$J$22,IF(MONTH(B2198)=7,'General Calculation'!$K$22,IF(MONTH(B2198)=8,'General Calculation'!$L$22,IF(MONTH(B2198)=9,'General Calculation'!$M$22,IF(MONTH(B2198)=10,'General Calculation'!$N$22,IF(MONTH(B2198)=11,'General Calculation'!$O$22,IF(MONTH(B2198)=12,'General Calculation'!$P$22,""))))))))))))</f>
        <v>5.07</v>
      </c>
      <c r="E2198" t="str">
        <f>IF(C2198="Initial Stage",'Calculation Sheet Crop 1'!$M$6,IF(C2198="Crop Development Phase",'Calculation Sheet Crop 1'!$M$7,IF(C2198="Mid Season",'Calculation Sheet Crop 1'!$M$8,IF(C2198="Late Season Stage",'Calculation Sheet Crop 1'!$M$9,""))))</f>
        <v/>
      </c>
      <c r="F2198">
        <f t="shared" si="443"/>
        <v>0</v>
      </c>
      <c r="P2198">
        <f t="shared" si="444"/>
        <v>0</v>
      </c>
      <c r="Q2198">
        <f t="shared" si="445"/>
        <v>0</v>
      </c>
      <c r="R2198">
        <f t="shared" si="446"/>
        <v>0</v>
      </c>
      <c r="S2198">
        <f t="shared" si="447"/>
        <v>0</v>
      </c>
      <c r="T2198">
        <f t="shared" si="448"/>
        <v>0</v>
      </c>
      <c r="U2198">
        <f t="shared" si="449"/>
        <v>0</v>
      </c>
      <c r="V2198">
        <f t="shared" si="450"/>
        <v>0</v>
      </c>
      <c r="W2198">
        <f t="shared" si="451"/>
        <v>0</v>
      </c>
      <c r="X2198">
        <f t="shared" si="452"/>
        <v>0</v>
      </c>
      <c r="Y2198">
        <f t="shared" si="453"/>
        <v>0</v>
      </c>
      <c r="Z2198">
        <f t="shared" si="454"/>
        <v>0</v>
      </c>
      <c r="AA2198">
        <f t="shared" si="455"/>
        <v>0</v>
      </c>
    </row>
    <row r="2199" spans="2:27">
      <c r="B2199" s="3">
        <v>44928</v>
      </c>
      <c r="C2199" t="str">
        <f>IF(AND(B2199&gt;='Calculation Sheet Crop 1'!$K$6,B2199&lt;='Calculation Sheet Crop 1'!$L$6),"Initial Stage",IF(AND(B2199+1&gt;'Calculation Sheet Crop 1'!$K$7,B2199&lt;='Calculation Sheet Crop 1'!$L$7),"Crop Development Phase",IF(AND(B2199+1&gt;'Calculation Sheet Crop 1'!$K$8,B2199&lt;'Calculation Sheet Crop 1'!$L$8+1),"Mid Season",IF(AND(B2199+1&gt;'Calculation Sheet Crop 1'!$K$9,B2199-1&lt;'Calculation Sheet Crop 1'!$L$9),"Late Season Stage",""))))</f>
        <v/>
      </c>
      <c r="D2199">
        <f>IF(MONTH(B2199)=1,'General Calculation'!$E$22,IF(MONTH(B2199)=2,'General Calculation'!$F$22,IF(MONTH(B2199)=3,'General Calculation'!$G$22,IF(MONTH(B2199)=4,'General Calculation'!$H$22,IF(MONTH(B2199)=5,'General Calculation'!$I$22,IF(MONTH(B2199)=6,'General Calculation'!$J$22,IF(MONTH(B2199)=7,'General Calculation'!$K$22,IF(MONTH(B2199)=8,'General Calculation'!$L$22,IF(MONTH(B2199)=9,'General Calculation'!$M$22,IF(MONTH(B2199)=10,'General Calculation'!$N$22,IF(MONTH(B2199)=11,'General Calculation'!$O$22,IF(MONTH(B2199)=12,'General Calculation'!$P$22,""))))))))))))</f>
        <v>5.07</v>
      </c>
      <c r="E2199" t="str">
        <f>IF(C2199="Initial Stage",'Calculation Sheet Crop 1'!$M$6,IF(C2199="Crop Development Phase",'Calculation Sheet Crop 1'!$M$7,IF(C2199="Mid Season",'Calculation Sheet Crop 1'!$M$8,IF(C2199="Late Season Stage",'Calculation Sheet Crop 1'!$M$9,""))))</f>
        <v/>
      </c>
      <c r="F2199">
        <f t="shared" si="443"/>
        <v>0</v>
      </c>
      <c r="P2199">
        <f t="shared" si="444"/>
        <v>0</v>
      </c>
      <c r="Q2199">
        <f t="shared" si="445"/>
        <v>0</v>
      </c>
      <c r="R2199">
        <f t="shared" si="446"/>
        <v>0</v>
      </c>
      <c r="S2199">
        <f t="shared" si="447"/>
        <v>0</v>
      </c>
      <c r="T2199">
        <f t="shared" si="448"/>
        <v>0</v>
      </c>
      <c r="U2199">
        <f t="shared" si="449"/>
        <v>0</v>
      </c>
      <c r="V2199">
        <f t="shared" si="450"/>
        <v>0</v>
      </c>
      <c r="W2199">
        <f t="shared" si="451"/>
        <v>0</v>
      </c>
      <c r="X2199">
        <f t="shared" si="452"/>
        <v>0</v>
      </c>
      <c r="Y2199">
        <f t="shared" si="453"/>
        <v>0</v>
      </c>
      <c r="Z2199">
        <f t="shared" si="454"/>
        <v>0</v>
      </c>
      <c r="AA2199">
        <f t="shared" si="455"/>
        <v>0</v>
      </c>
    </row>
    <row r="2200" spans="2:27">
      <c r="B2200" s="3">
        <v>44929</v>
      </c>
      <c r="C2200" t="str">
        <f>IF(AND(B2200&gt;='Calculation Sheet Crop 1'!$K$6,B2200&lt;='Calculation Sheet Crop 1'!$L$6),"Initial Stage",IF(AND(B2200+1&gt;'Calculation Sheet Crop 1'!$K$7,B2200&lt;='Calculation Sheet Crop 1'!$L$7),"Crop Development Phase",IF(AND(B2200+1&gt;'Calculation Sheet Crop 1'!$K$8,B2200&lt;'Calculation Sheet Crop 1'!$L$8+1),"Mid Season",IF(AND(B2200+1&gt;'Calculation Sheet Crop 1'!$K$9,B2200-1&lt;'Calculation Sheet Crop 1'!$L$9),"Late Season Stage",""))))</f>
        <v/>
      </c>
      <c r="D2200">
        <f>IF(MONTH(B2200)=1,'General Calculation'!$E$22,IF(MONTH(B2200)=2,'General Calculation'!$F$22,IF(MONTH(B2200)=3,'General Calculation'!$G$22,IF(MONTH(B2200)=4,'General Calculation'!$H$22,IF(MONTH(B2200)=5,'General Calculation'!$I$22,IF(MONTH(B2200)=6,'General Calculation'!$J$22,IF(MONTH(B2200)=7,'General Calculation'!$K$22,IF(MONTH(B2200)=8,'General Calculation'!$L$22,IF(MONTH(B2200)=9,'General Calculation'!$M$22,IF(MONTH(B2200)=10,'General Calculation'!$N$22,IF(MONTH(B2200)=11,'General Calculation'!$O$22,IF(MONTH(B2200)=12,'General Calculation'!$P$22,""))))))))))))</f>
        <v>5.07</v>
      </c>
      <c r="E2200" t="str">
        <f>IF(C2200="Initial Stage",'Calculation Sheet Crop 1'!$M$6,IF(C2200="Crop Development Phase",'Calculation Sheet Crop 1'!$M$7,IF(C2200="Mid Season",'Calculation Sheet Crop 1'!$M$8,IF(C2200="Late Season Stage",'Calculation Sheet Crop 1'!$M$9,""))))</f>
        <v/>
      </c>
      <c r="F2200">
        <f t="shared" si="443"/>
        <v>0</v>
      </c>
      <c r="P2200">
        <f t="shared" si="444"/>
        <v>0</v>
      </c>
      <c r="Q2200">
        <f t="shared" si="445"/>
        <v>0</v>
      </c>
      <c r="R2200">
        <f t="shared" si="446"/>
        <v>0</v>
      </c>
      <c r="S2200">
        <f t="shared" si="447"/>
        <v>0</v>
      </c>
      <c r="T2200">
        <f t="shared" si="448"/>
        <v>0</v>
      </c>
      <c r="U2200">
        <f t="shared" si="449"/>
        <v>0</v>
      </c>
      <c r="V2200">
        <f t="shared" si="450"/>
        <v>0</v>
      </c>
      <c r="W2200">
        <f t="shared" si="451"/>
        <v>0</v>
      </c>
      <c r="X2200">
        <f t="shared" si="452"/>
        <v>0</v>
      </c>
      <c r="Y2200">
        <f t="shared" si="453"/>
        <v>0</v>
      </c>
      <c r="Z2200">
        <f t="shared" si="454"/>
        <v>0</v>
      </c>
      <c r="AA2200">
        <f t="shared" si="455"/>
        <v>0</v>
      </c>
    </row>
    <row r="2201" spans="2:27">
      <c r="B2201" s="3">
        <v>44930</v>
      </c>
      <c r="C2201" t="str">
        <f>IF(AND(B2201&gt;='Calculation Sheet Crop 1'!$K$6,B2201&lt;='Calculation Sheet Crop 1'!$L$6),"Initial Stage",IF(AND(B2201+1&gt;'Calculation Sheet Crop 1'!$K$7,B2201&lt;='Calculation Sheet Crop 1'!$L$7),"Crop Development Phase",IF(AND(B2201+1&gt;'Calculation Sheet Crop 1'!$K$8,B2201&lt;'Calculation Sheet Crop 1'!$L$8+1),"Mid Season",IF(AND(B2201+1&gt;'Calculation Sheet Crop 1'!$K$9,B2201-1&lt;'Calculation Sheet Crop 1'!$L$9),"Late Season Stage",""))))</f>
        <v/>
      </c>
      <c r="D2201">
        <f>IF(MONTH(B2201)=1,'General Calculation'!$E$22,IF(MONTH(B2201)=2,'General Calculation'!$F$22,IF(MONTH(B2201)=3,'General Calculation'!$G$22,IF(MONTH(B2201)=4,'General Calculation'!$H$22,IF(MONTH(B2201)=5,'General Calculation'!$I$22,IF(MONTH(B2201)=6,'General Calculation'!$J$22,IF(MONTH(B2201)=7,'General Calculation'!$K$22,IF(MONTH(B2201)=8,'General Calculation'!$L$22,IF(MONTH(B2201)=9,'General Calculation'!$M$22,IF(MONTH(B2201)=10,'General Calculation'!$N$22,IF(MONTH(B2201)=11,'General Calculation'!$O$22,IF(MONTH(B2201)=12,'General Calculation'!$P$22,""))))))))))))</f>
        <v>5.07</v>
      </c>
      <c r="E2201" t="str">
        <f>IF(C2201="Initial Stage",'Calculation Sheet Crop 1'!$M$6,IF(C2201="Crop Development Phase",'Calculation Sheet Crop 1'!$M$7,IF(C2201="Mid Season",'Calculation Sheet Crop 1'!$M$8,IF(C2201="Late Season Stage",'Calculation Sheet Crop 1'!$M$9,""))))</f>
        <v/>
      </c>
      <c r="F2201">
        <f t="shared" si="443"/>
        <v>0</v>
      </c>
      <c r="P2201">
        <f t="shared" si="444"/>
        <v>0</v>
      </c>
      <c r="Q2201">
        <f t="shared" si="445"/>
        <v>0</v>
      </c>
      <c r="R2201">
        <f t="shared" si="446"/>
        <v>0</v>
      </c>
      <c r="S2201">
        <f t="shared" si="447"/>
        <v>0</v>
      </c>
      <c r="T2201">
        <f t="shared" si="448"/>
        <v>0</v>
      </c>
      <c r="U2201">
        <f t="shared" si="449"/>
        <v>0</v>
      </c>
      <c r="V2201">
        <f t="shared" si="450"/>
        <v>0</v>
      </c>
      <c r="W2201">
        <f t="shared" si="451"/>
        <v>0</v>
      </c>
      <c r="X2201">
        <f t="shared" si="452"/>
        <v>0</v>
      </c>
      <c r="Y2201">
        <f t="shared" si="453"/>
        <v>0</v>
      </c>
      <c r="Z2201">
        <f t="shared" si="454"/>
        <v>0</v>
      </c>
      <c r="AA2201">
        <f t="shared" si="455"/>
        <v>0</v>
      </c>
    </row>
    <row r="2202" spans="2:27">
      <c r="B2202" s="3">
        <v>44931</v>
      </c>
      <c r="C2202" t="str">
        <f>IF(AND(B2202&gt;='Calculation Sheet Crop 1'!$K$6,B2202&lt;='Calculation Sheet Crop 1'!$L$6),"Initial Stage",IF(AND(B2202+1&gt;'Calculation Sheet Crop 1'!$K$7,B2202&lt;='Calculation Sheet Crop 1'!$L$7),"Crop Development Phase",IF(AND(B2202+1&gt;'Calculation Sheet Crop 1'!$K$8,B2202&lt;'Calculation Sheet Crop 1'!$L$8+1),"Mid Season",IF(AND(B2202+1&gt;'Calculation Sheet Crop 1'!$K$9,B2202-1&lt;'Calculation Sheet Crop 1'!$L$9),"Late Season Stage",""))))</f>
        <v/>
      </c>
      <c r="D2202">
        <f>IF(MONTH(B2202)=1,'General Calculation'!$E$22,IF(MONTH(B2202)=2,'General Calculation'!$F$22,IF(MONTH(B2202)=3,'General Calculation'!$G$22,IF(MONTH(B2202)=4,'General Calculation'!$H$22,IF(MONTH(B2202)=5,'General Calculation'!$I$22,IF(MONTH(B2202)=6,'General Calculation'!$J$22,IF(MONTH(B2202)=7,'General Calculation'!$K$22,IF(MONTH(B2202)=8,'General Calculation'!$L$22,IF(MONTH(B2202)=9,'General Calculation'!$M$22,IF(MONTH(B2202)=10,'General Calculation'!$N$22,IF(MONTH(B2202)=11,'General Calculation'!$O$22,IF(MONTH(B2202)=12,'General Calculation'!$P$22,""))))))))))))</f>
        <v>5.07</v>
      </c>
      <c r="E2202" t="str">
        <f>IF(C2202="Initial Stage",'Calculation Sheet Crop 1'!$M$6,IF(C2202="Crop Development Phase",'Calculation Sheet Crop 1'!$M$7,IF(C2202="Mid Season",'Calculation Sheet Crop 1'!$M$8,IF(C2202="Late Season Stage",'Calculation Sheet Crop 1'!$M$9,""))))</f>
        <v/>
      </c>
      <c r="F2202">
        <f t="shared" si="443"/>
        <v>0</v>
      </c>
      <c r="P2202">
        <f t="shared" si="444"/>
        <v>0</v>
      </c>
      <c r="Q2202">
        <f t="shared" si="445"/>
        <v>0</v>
      </c>
      <c r="R2202">
        <f t="shared" si="446"/>
        <v>0</v>
      </c>
      <c r="S2202">
        <f t="shared" si="447"/>
        <v>0</v>
      </c>
      <c r="T2202">
        <f t="shared" si="448"/>
        <v>0</v>
      </c>
      <c r="U2202">
        <f t="shared" si="449"/>
        <v>0</v>
      </c>
      <c r="V2202">
        <f t="shared" si="450"/>
        <v>0</v>
      </c>
      <c r="W2202">
        <f t="shared" si="451"/>
        <v>0</v>
      </c>
      <c r="X2202">
        <f t="shared" si="452"/>
        <v>0</v>
      </c>
      <c r="Y2202">
        <f t="shared" si="453"/>
        <v>0</v>
      </c>
      <c r="Z2202">
        <f t="shared" si="454"/>
        <v>0</v>
      </c>
      <c r="AA2202">
        <f t="shared" si="455"/>
        <v>0</v>
      </c>
    </row>
    <row r="2203" spans="2:27">
      <c r="B2203" s="3">
        <v>44932</v>
      </c>
      <c r="C2203" t="str">
        <f>IF(AND(B2203&gt;='Calculation Sheet Crop 1'!$K$6,B2203&lt;='Calculation Sheet Crop 1'!$L$6),"Initial Stage",IF(AND(B2203+1&gt;'Calculation Sheet Crop 1'!$K$7,B2203&lt;='Calculation Sheet Crop 1'!$L$7),"Crop Development Phase",IF(AND(B2203+1&gt;'Calculation Sheet Crop 1'!$K$8,B2203&lt;'Calculation Sheet Crop 1'!$L$8+1),"Mid Season",IF(AND(B2203+1&gt;'Calculation Sheet Crop 1'!$K$9,B2203-1&lt;'Calculation Sheet Crop 1'!$L$9),"Late Season Stage",""))))</f>
        <v/>
      </c>
      <c r="D2203">
        <f>IF(MONTH(B2203)=1,'General Calculation'!$E$22,IF(MONTH(B2203)=2,'General Calculation'!$F$22,IF(MONTH(B2203)=3,'General Calculation'!$G$22,IF(MONTH(B2203)=4,'General Calculation'!$H$22,IF(MONTH(B2203)=5,'General Calculation'!$I$22,IF(MONTH(B2203)=6,'General Calculation'!$J$22,IF(MONTH(B2203)=7,'General Calculation'!$K$22,IF(MONTH(B2203)=8,'General Calculation'!$L$22,IF(MONTH(B2203)=9,'General Calculation'!$M$22,IF(MONTH(B2203)=10,'General Calculation'!$N$22,IF(MONTH(B2203)=11,'General Calculation'!$O$22,IF(MONTH(B2203)=12,'General Calculation'!$P$22,""))))))))))))</f>
        <v>5.07</v>
      </c>
      <c r="E2203" t="str">
        <f>IF(C2203="Initial Stage",'Calculation Sheet Crop 1'!$M$6,IF(C2203="Crop Development Phase",'Calculation Sheet Crop 1'!$M$7,IF(C2203="Mid Season",'Calculation Sheet Crop 1'!$M$8,IF(C2203="Late Season Stage",'Calculation Sheet Crop 1'!$M$9,""))))</f>
        <v/>
      </c>
      <c r="F2203">
        <f t="shared" si="443"/>
        <v>0</v>
      </c>
      <c r="P2203">
        <f t="shared" si="444"/>
        <v>0</v>
      </c>
      <c r="Q2203">
        <f t="shared" si="445"/>
        <v>0</v>
      </c>
      <c r="R2203">
        <f t="shared" si="446"/>
        <v>0</v>
      </c>
      <c r="S2203">
        <f t="shared" si="447"/>
        <v>0</v>
      </c>
      <c r="T2203">
        <f t="shared" si="448"/>
        <v>0</v>
      </c>
      <c r="U2203">
        <f t="shared" si="449"/>
        <v>0</v>
      </c>
      <c r="V2203">
        <f t="shared" si="450"/>
        <v>0</v>
      </c>
      <c r="W2203">
        <f t="shared" si="451"/>
        <v>0</v>
      </c>
      <c r="X2203">
        <f t="shared" si="452"/>
        <v>0</v>
      </c>
      <c r="Y2203">
        <f t="shared" si="453"/>
        <v>0</v>
      </c>
      <c r="Z2203">
        <f t="shared" si="454"/>
        <v>0</v>
      </c>
      <c r="AA2203">
        <f t="shared" si="455"/>
        <v>0</v>
      </c>
    </row>
    <row r="2204" spans="2:27">
      <c r="B2204" s="3">
        <v>44933</v>
      </c>
      <c r="C2204" t="str">
        <f>IF(AND(B2204&gt;='Calculation Sheet Crop 1'!$K$6,B2204&lt;='Calculation Sheet Crop 1'!$L$6),"Initial Stage",IF(AND(B2204+1&gt;'Calculation Sheet Crop 1'!$K$7,B2204&lt;='Calculation Sheet Crop 1'!$L$7),"Crop Development Phase",IF(AND(B2204+1&gt;'Calculation Sheet Crop 1'!$K$8,B2204&lt;'Calculation Sheet Crop 1'!$L$8+1),"Mid Season",IF(AND(B2204+1&gt;'Calculation Sheet Crop 1'!$K$9,B2204-1&lt;'Calculation Sheet Crop 1'!$L$9),"Late Season Stage",""))))</f>
        <v/>
      </c>
      <c r="D2204">
        <f>IF(MONTH(B2204)=1,'General Calculation'!$E$22,IF(MONTH(B2204)=2,'General Calculation'!$F$22,IF(MONTH(B2204)=3,'General Calculation'!$G$22,IF(MONTH(B2204)=4,'General Calculation'!$H$22,IF(MONTH(B2204)=5,'General Calculation'!$I$22,IF(MONTH(B2204)=6,'General Calculation'!$J$22,IF(MONTH(B2204)=7,'General Calculation'!$K$22,IF(MONTH(B2204)=8,'General Calculation'!$L$22,IF(MONTH(B2204)=9,'General Calculation'!$M$22,IF(MONTH(B2204)=10,'General Calculation'!$N$22,IF(MONTH(B2204)=11,'General Calculation'!$O$22,IF(MONTH(B2204)=12,'General Calculation'!$P$22,""))))))))))))</f>
        <v>5.07</v>
      </c>
      <c r="E2204" t="str">
        <f>IF(C2204="Initial Stage",'Calculation Sheet Crop 1'!$M$6,IF(C2204="Crop Development Phase",'Calculation Sheet Crop 1'!$M$7,IF(C2204="Mid Season",'Calculation Sheet Crop 1'!$M$8,IF(C2204="Late Season Stage",'Calculation Sheet Crop 1'!$M$9,""))))</f>
        <v/>
      </c>
      <c r="F2204">
        <f t="shared" si="443"/>
        <v>0</v>
      </c>
      <c r="P2204">
        <f t="shared" si="444"/>
        <v>0</v>
      </c>
      <c r="Q2204">
        <f t="shared" si="445"/>
        <v>0</v>
      </c>
      <c r="R2204">
        <f t="shared" si="446"/>
        <v>0</v>
      </c>
      <c r="S2204">
        <f t="shared" si="447"/>
        <v>0</v>
      </c>
      <c r="T2204">
        <f t="shared" si="448"/>
        <v>0</v>
      </c>
      <c r="U2204">
        <f t="shared" si="449"/>
        <v>0</v>
      </c>
      <c r="V2204">
        <f t="shared" si="450"/>
        <v>0</v>
      </c>
      <c r="W2204">
        <f t="shared" si="451"/>
        <v>0</v>
      </c>
      <c r="X2204">
        <f t="shared" si="452"/>
        <v>0</v>
      </c>
      <c r="Y2204">
        <f t="shared" si="453"/>
        <v>0</v>
      </c>
      <c r="Z2204">
        <f t="shared" si="454"/>
        <v>0</v>
      </c>
      <c r="AA2204">
        <f t="shared" si="455"/>
        <v>0</v>
      </c>
    </row>
    <row r="2205" spans="2:27">
      <c r="B2205" s="3">
        <v>44934</v>
      </c>
      <c r="C2205" t="str">
        <f>IF(AND(B2205&gt;='Calculation Sheet Crop 1'!$K$6,B2205&lt;='Calculation Sheet Crop 1'!$L$6),"Initial Stage",IF(AND(B2205+1&gt;'Calculation Sheet Crop 1'!$K$7,B2205&lt;='Calculation Sheet Crop 1'!$L$7),"Crop Development Phase",IF(AND(B2205+1&gt;'Calculation Sheet Crop 1'!$K$8,B2205&lt;'Calculation Sheet Crop 1'!$L$8+1),"Mid Season",IF(AND(B2205+1&gt;'Calculation Sheet Crop 1'!$K$9,B2205-1&lt;'Calculation Sheet Crop 1'!$L$9),"Late Season Stage",""))))</f>
        <v/>
      </c>
      <c r="D2205">
        <f>IF(MONTH(B2205)=1,'General Calculation'!$E$22,IF(MONTH(B2205)=2,'General Calculation'!$F$22,IF(MONTH(B2205)=3,'General Calculation'!$G$22,IF(MONTH(B2205)=4,'General Calculation'!$H$22,IF(MONTH(B2205)=5,'General Calculation'!$I$22,IF(MONTH(B2205)=6,'General Calculation'!$J$22,IF(MONTH(B2205)=7,'General Calculation'!$K$22,IF(MONTH(B2205)=8,'General Calculation'!$L$22,IF(MONTH(B2205)=9,'General Calculation'!$M$22,IF(MONTH(B2205)=10,'General Calculation'!$N$22,IF(MONTH(B2205)=11,'General Calculation'!$O$22,IF(MONTH(B2205)=12,'General Calculation'!$P$22,""))))))))))))</f>
        <v>5.07</v>
      </c>
      <c r="E2205" t="str">
        <f>IF(C2205="Initial Stage",'Calculation Sheet Crop 1'!$M$6,IF(C2205="Crop Development Phase",'Calculation Sheet Crop 1'!$M$7,IF(C2205="Mid Season",'Calculation Sheet Crop 1'!$M$8,IF(C2205="Late Season Stage",'Calculation Sheet Crop 1'!$M$9,""))))</f>
        <v/>
      </c>
      <c r="F2205">
        <f t="shared" si="443"/>
        <v>0</v>
      </c>
      <c r="P2205">
        <f t="shared" si="444"/>
        <v>0</v>
      </c>
      <c r="Q2205">
        <f t="shared" si="445"/>
        <v>0</v>
      </c>
      <c r="R2205">
        <f t="shared" si="446"/>
        <v>0</v>
      </c>
      <c r="S2205">
        <f t="shared" si="447"/>
        <v>0</v>
      </c>
      <c r="T2205">
        <f t="shared" si="448"/>
        <v>0</v>
      </c>
      <c r="U2205">
        <f t="shared" si="449"/>
        <v>0</v>
      </c>
      <c r="V2205">
        <f t="shared" si="450"/>
        <v>0</v>
      </c>
      <c r="W2205">
        <f t="shared" si="451"/>
        <v>0</v>
      </c>
      <c r="X2205">
        <f t="shared" si="452"/>
        <v>0</v>
      </c>
      <c r="Y2205">
        <f t="shared" si="453"/>
        <v>0</v>
      </c>
      <c r="Z2205">
        <f t="shared" si="454"/>
        <v>0</v>
      </c>
      <c r="AA2205">
        <f t="shared" si="455"/>
        <v>0</v>
      </c>
    </row>
    <row r="2206" spans="2:27">
      <c r="B2206" s="3">
        <v>44935</v>
      </c>
      <c r="C2206" t="str">
        <f>IF(AND(B2206&gt;='Calculation Sheet Crop 1'!$K$6,B2206&lt;='Calculation Sheet Crop 1'!$L$6),"Initial Stage",IF(AND(B2206+1&gt;'Calculation Sheet Crop 1'!$K$7,B2206&lt;='Calculation Sheet Crop 1'!$L$7),"Crop Development Phase",IF(AND(B2206+1&gt;'Calculation Sheet Crop 1'!$K$8,B2206&lt;'Calculation Sheet Crop 1'!$L$8+1),"Mid Season",IF(AND(B2206+1&gt;'Calculation Sheet Crop 1'!$K$9,B2206-1&lt;'Calculation Sheet Crop 1'!$L$9),"Late Season Stage",""))))</f>
        <v/>
      </c>
      <c r="D2206">
        <f>IF(MONTH(B2206)=1,'General Calculation'!$E$22,IF(MONTH(B2206)=2,'General Calculation'!$F$22,IF(MONTH(B2206)=3,'General Calculation'!$G$22,IF(MONTH(B2206)=4,'General Calculation'!$H$22,IF(MONTH(B2206)=5,'General Calculation'!$I$22,IF(MONTH(B2206)=6,'General Calculation'!$J$22,IF(MONTH(B2206)=7,'General Calculation'!$K$22,IF(MONTH(B2206)=8,'General Calculation'!$L$22,IF(MONTH(B2206)=9,'General Calculation'!$M$22,IF(MONTH(B2206)=10,'General Calculation'!$N$22,IF(MONTH(B2206)=11,'General Calculation'!$O$22,IF(MONTH(B2206)=12,'General Calculation'!$P$22,""))))))))))))</f>
        <v>5.07</v>
      </c>
      <c r="E2206" t="str">
        <f>IF(C2206="Initial Stage",'Calculation Sheet Crop 1'!$M$6,IF(C2206="Crop Development Phase",'Calculation Sheet Crop 1'!$M$7,IF(C2206="Mid Season",'Calculation Sheet Crop 1'!$M$8,IF(C2206="Late Season Stage",'Calculation Sheet Crop 1'!$M$9,""))))</f>
        <v/>
      </c>
      <c r="F2206">
        <f t="shared" si="443"/>
        <v>0</v>
      </c>
      <c r="P2206">
        <f t="shared" si="444"/>
        <v>0</v>
      </c>
      <c r="Q2206">
        <f t="shared" si="445"/>
        <v>0</v>
      </c>
      <c r="R2206">
        <f t="shared" si="446"/>
        <v>0</v>
      </c>
      <c r="S2206">
        <f t="shared" si="447"/>
        <v>0</v>
      </c>
      <c r="T2206">
        <f t="shared" si="448"/>
        <v>0</v>
      </c>
      <c r="U2206">
        <f t="shared" si="449"/>
        <v>0</v>
      </c>
      <c r="V2206">
        <f t="shared" si="450"/>
        <v>0</v>
      </c>
      <c r="W2206">
        <f t="shared" si="451"/>
        <v>0</v>
      </c>
      <c r="X2206">
        <f t="shared" si="452"/>
        <v>0</v>
      </c>
      <c r="Y2206">
        <f t="shared" si="453"/>
        <v>0</v>
      </c>
      <c r="Z2206">
        <f t="shared" si="454"/>
        <v>0</v>
      </c>
      <c r="AA2206">
        <f t="shared" si="455"/>
        <v>0</v>
      </c>
    </row>
    <row r="2207" spans="2:27">
      <c r="B2207" s="3">
        <v>44936</v>
      </c>
      <c r="C2207" t="str">
        <f>IF(AND(B2207&gt;='Calculation Sheet Crop 1'!$K$6,B2207&lt;='Calculation Sheet Crop 1'!$L$6),"Initial Stage",IF(AND(B2207+1&gt;'Calculation Sheet Crop 1'!$K$7,B2207&lt;='Calculation Sheet Crop 1'!$L$7),"Crop Development Phase",IF(AND(B2207+1&gt;'Calculation Sheet Crop 1'!$K$8,B2207&lt;'Calculation Sheet Crop 1'!$L$8+1),"Mid Season",IF(AND(B2207+1&gt;'Calculation Sheet Crop 1'!$K$9,B2207-1&lt;'Calculation Sheet Crop 1'!$L$9),"Late Season Stage",""))))</f>
        <v/>
      </c>
      <c r="D2207">
        <f>IF(MONTH(B2207)=1,'General Calculation'!$E$22,IF(MONTH(B2207)=2,'General Calculation'!$F$22,IF(MONTH(B2207)=3,'General Calculation'!$G$22,IF(MONTH(B2207)=4,'General Calculation'!$H$22,IF(MONTH(B2207)=5,'General Calculation'!$I$22,IF(MONTH(B2207)=6,'General Calculation'!$J$22,IF(MONTH(B2207)=7,'General Calculation'!$K$22,IF(MONTH(B2207)=8,'General Calculation'!$L$22,IF(MONTH(B2207)=9,'General Calculation'!$M$22,IF(MONTH(B2207)=10,'General Calculation'!$N$22,IF(MONTH(B2207)=11,'General Calculation'!$O$22,IF(MONTH(B2207)=12,'General Calculation'!$P$22,""))))))))))))</f>
        <v>5.07</v>
      </c>
      <c r="E2207" t="str">
        <f>IF(C2207="Initial Stage",'Calculation Sheet Crop 1'!$M$6,IF(C2207="Crop Development Phase",'Calculation Sheet Crop 1'!$M$7,IF(C2207="Mid Season",'Calculation Sheet Crop 1'!$M$8,IF(C2207="Late Season Stage",'Calculation Sheet Crop 1'!$M$9,""))))</f>
        <v/>
      </c>
      <c r="F2207">
        <f t="shared" si="443"/>
        <v>0</v>
      </c>
      <c r="P2207">
        <f t="shared" si="444"/>
        <v>0</v>
      </c>
      <c r="Q2207">
        <f t="shared" si="445"/>
        <v>0</v>
      </c>
      <c r="R2207">
        <f t="shared" si="446"/>
        <v>0</v>
      </c>
      <c r="S2207">
        <f t="shared" si="447"/>
        <v>0</v>
      </c>
      <c r="T2207">
        <f t="shared" si="448"/>
        <v>0</v>
      </c>
      <c r="U2207">
        <f t="shared" si="449"/>
        <v>0</v>
      </c>
      <c r="V2207">
        <f t="shared" si="450"/>
        <v>0</v>
      </c>
      <c r="W2207">
        <f t="shared" si="451"/>
        <v>0</v>
      </c>
      <c r="X2207">
        <f t="shared" si="452"/>
        <v>0</v>
      </c>
      <c r="Y2207">
        <f t="shared" si="453"/>
        <v>0</v>
      </c>
      <c r="Z2207">
        <f t="shared" si="454"/>
        <v>0</v>
      </c>
      <c r="AA2207">
        <f t="shared" si="455"/>
        <v>0</v>
      </c>
    </row>
    <row r="2208" spans="2:27">
      <c r="B2208" s="3">
        <v>44937</v>
      </c>
      <c r="C2208" t="str">
        <f>IF(AND(B2208&gt;='Calculation Sheet Crop 1'!$K$6,B2208&lt;='Calculation Sheet Crop 1'!$L$6),"Initial Stage",IF(AND(B2208+1&gt;'Calculation Sheet Crop 1'!$K$7,B2208&lt;='Calculation Sheet Crop 1'!$L$7),"Crop Development Phase",IF(AND(B2208+1&gt;'Calculation Sheet Crop 1'!$K$8,B2208&lt;'Calculation Sheet Crop 1'!$L$8+1),"Mid Season",IF(AND(B2208+1&gt;'Calculation Sheet Crop 1'!$K$9,B2208-1&lt;'Calculation Sheet Crop 1'!$L$9),"Late Season Stage",""))))</f>
        <v/>
      </c>
      <c r="D2208">
        <f>IF(MONTH(B2208)=1,'General Calculation'!$E$22,IF(MONTH(B2208)=2,'General Calculation'!$F$22,IF(MONTH(B2208)=3,'General Calculation'!$G$22,IF(MONTH(B2208)=4,'General Calculation'!$H$22,IF(MONTH(B2208)=5,'General Calculation'!$I$22,IF(MONTH(B2208)=6,'General Calculation'!$J$22,IF(MONTH(B2208)=7,'General Calculation'!$K$22,IF(MONTH(B2208)=8,'General Calculation'!$L$22,IF(MONTH(B2208)=9,'General Calculation'!$M$22,IF(MONTH(B2208)=10,'General Calculation'!$N$22,IF(MONTH(B2208)=11,'General Calculation'!$O$22,IF(MONTH(B2208)=12,'General Calculation'!$P$22,""))))))))))))</f>
        <v>5.07</v>
      </c>
      <c r="E2208" t="str">
        <f>IF(C2208="Initial Stage",'Calculation Sheet Crop 1'!$M$6,IF(C2208="Crop Development Phase",'Calculation Sheet Crop 1'!$M$7,IF(C2208="Mid Season",'Calculation Sheet Crop 1'!$M$8,IF(C2208="Late Season Stage",'Calculation Sheet Crop 1'!$M$9,""))))</f>
        <v/>
      </c>
      <c r="F2208">
        <f t="shared" si="443"/>
        <v>0</v>
      </c>
      <c r="P2208">
        <f t="shared" si="444"/>
        <v>0</v>
      </c>
      <c r="Q2208">
        <f t="shared" si="445"/>
        <v>0</v>
      </c>
      <c r="R2208">
        <f t="shared" si="446"/>
        <v>0</v>
      </c>
      <c r="S2208">
        <f t="shared" si="447"/>
        <v>0</v>
      </c>
      <c r="T2208">
        <f t="shared" si="448"/>
        <v>0</v>
      </c>
      <c r="U2208">
        <f t="shared" si="449"/>
        <v>0</v>
      </c>
      <c r="V2208">
        <f t="shared" si="450"/>
        <v>0</v>
      </c>
      <c r="W2208">
        <f t="shared" si="451"/>
        <v>0</v>
      </c>
      <c r="X2208">
        <f t="shared" si="452"/>
        <v>0</v>
      </c>
      <c r="Y2208">
        <f t="shared" si="453"/>
        <v>0</v>
      </c>
      <c r="Z2208">
        <f t="shared" si="454"/>
        <v>0</v>
      </c>
      <c r="AA2208">
        <f t="shared" si="455"/>
        <v>0</v>
      </c>
    </row>
    <row r="2209" spans="2:27">
      <c r="B2209" s="3">
        <v>44938</v>
      </c>
      <c r="C2209" t="str">
        <f>IF(AND(B2209&gt;='Calculation Sheet Crop 1'!$K$6,B2209&lt;='Calculation Sheet Crop 1'!$L$6),"Initial Stage",IF(AND(B2209+1&gt;'Calculation Sheet Crop 1'!$K$7,B2209&lt;='Calculation Sheet Crop 1'!$L$7),"Crop Development Phase",IF(AND(B2209+1&gt;'Calculation Sheet Crop 1'!$K$8,B2209&lt;'Calculation Sheet Crop 1'!$L$8+1),"Mid Season",IF(AND(B2209+1&gt;'Calculation Sheet Crop 1'!$K$9,B2209-1&lt;'Calculation Sheet Crop 1'!$L$9),"Late Season Stage",""))))</f>
        <v/>
      </c>
      <c r="D2209">
        <f>IF(MONTH(B2209)=1,'General Calculation'!$E$22,IF(MONTH(B2209)=2,'General Calculation'!$F$22,IF(MONTH(B2209)=3,'General Calculation'!$G$22,IF(MONTH(B2209)=4,'General Calculation'!$H$22,IF(MONTH(B2209)=5,'General Calculation'!$I$22,IF(MONTH(B2209)=6,'General Calculation'!$J$22,IF(MONTH(B2209)=7,'General Calculation'!$K$22,IF(MONTH(B2209)=8,'General Calculation'!$L$22,IF(MONTH(B2209)=9,'General Calculation'!$M$22,IF(MONTH(B2209)=10,'General Calculation'!$N$22,IF(MONTH(B2209)=11,'General Calculation'!$O$22,IF(MONTH(B2209)=12,'General Calculation'!$P$22,""))))))))))))</f>
        <v>5.07</v>
      </c>
      <c r="E2209" t="str">
        <f>IF(C2209="Initial Stage",'Calculation Sheet Crop 1'!$M$6,IF(C2209="Crop Development Phase",'Calculation Sheet Crop 1'!$M$7,IF(C2209="Mid Season",'Calculation Sheet Crop 1'!$M$8,IF(C2209="Late Season Stage",'Calculation Sheet Crop 1'!$M$9,""))))</f>
        <v/>
      </c>
      <c r="F2209">
        <f t="shared" si="443"/>
        <v>0</v>
      </c>
      <c r="P2209">
        <f t="shared" si="444"/>
        <v>0</v>
      </c>
      <c r="Q2209">
        <f t="shared" si="445"/>
        <v>0</v>
      </c>
      <c r="R2209">
        <f t="shared" si="446"/>
        <v>0</v>
      </c>
      <c r="S2209">
        <f t="shared" si="447"/>
        <v>0</v>
      </c>
      <c r="T2209">
        <f t="shared" si="448"/>
        <v>0</v>
      </c>
      <c r="U2209">
        <f t="shared" si="449"/>
        <v>0</v>
      </c>
      <c r="V2209">
        <f t="shared" si="450"/>
        <v>0</v>
      </c>
      <c r="W2209">
        <f t="shared" si="451"/>
        <v>0</v>
      </c>
      <c r="X2209">
        <f t="shared" si="452"/>
        <v>0</v>
      </c>
      <c r="Y2209">
        <f t="shared" si="453"/>
        <v>0</v>
      </c>
      <c r="Z2209">
        <f t="shared" si="454"/>
        <v>0</v>
      </c>
      <c r="AA2209">
        <f t="shared" si="455"/>
        <v>0</v>
      </c>
    </row>
    <row r="2210" spans="2:27">
      <c r="B2210" s="3">
        <v>44939</v>
      </c>
      <c r="C2210" t="str">
        <f>IF(AND(B2210&gt;='Calculation Sheet Crop 1'!$K$6,B2210&lt;='Calculation Sheet Crop 1'!$L$6),"Initial Stage",IF(AND(B2210+1&gt;'Calculation Sheet Crop 1'!$K$7,B2210&lt;='Calculation Sheet Crop 1'!$L$7),"Crop Development Phase",IF(AND(B2210+1&gt;'Calculation Sheet Crop 1'!$K$8,B2210&lt;'Calculation Sheet Crop 1'!$L$8+1),"Mid Season",IF(AND(B2210+1&gt;'Calculation Sheet Crop 1'!$K$9,B2210-1&lt;'Calculation Sheet Crop 1'!$L$9),"Late Season Stage",""))))</f>
        <v/>
      </c>
      <c r="D2210">
        <f>IF(MONTH(B2210)=1,'General Calculation'!$E$22,IF(MONTH(B2210)=2,'General Calculation'!$F$22,IF(MONTH(B2210)=3,'General Calculation'!$G$22,IF(MONTH(B2210)=4,'General Calculation'!$H$22,IF(MONTH(B2210)=5,'General Calculation'!$I$22,IF(MONTH(B2210)=6,'General Calculation'!$J$22,IF(MONTH(B2210)=7,'General Calculation'!$K$22,IF(MONTH(B2210)=8,'General Calculation'!$L$22,IF(MONTH(B2210)=9,'General Calculation'!$M$22,IF(MONTH(B2210)=10,'General Calculation'!$N$22,IF(MONTH(B2210)=11,'General Calculation'!$O$22,IF(MONTH(B2210)=12,'General Calculation'!$P$22,""))))))))))))</f>
        <v>5.07</v>
      </c>
      <c r="E2210" t="str">
        <f>IF(C2210="Initial Stage",'Calculation Sheet Crop 1'!$M$6,IF(C2210="Crop Development Phase",'Calculation Sheet Crop 1'!$M$7,IF(C2210="Mid Season",'Calculation Sheet Crop 1'!$M$8,IF(C2210="Late Season Stage",'Calculation Sheet Crop 1'!$M$9,""))))</f>
        <v/>
      </c>
      <c r="F2210">
        <f t="shared" si="443"/>
        <v>0</v>
      </c>
      <c r="P2210">
        <f t="shared" si="444"/>
        <v>0</v>
      </c>
      <c r="Q2210">
        <f t="shared" si="445"/>
        <v>0</v>
      </c>
      <c r="R2210">
        <f t="shared" si="446"/>
        <v>0</v>
      </c>
      <c r="S2210">
        <f t="shared" si="447"/>
        <v>0</v>
      </c>
      <c r="T2210">
        <f t="shared" si="448"/>
        <v>0</v>
      </c>
      <c r="U2210">
        <f t="shared" si="449"/>
        <v>0</v>
      </c>
      <c r="V2210">
        <f t="shared" si="450"/>
        <v>0</v>
      </c>
      <c r="W2210">
        <f t="shared" si="451"/>
        <v>0</v>
      </c>
      <c r="X2210">
        <f t="shared" si="452"/>
        <v>0</v>
      </c>
      <c r="Y2210">
        <f t="shared" si="453"/>
        <v>0</v>
      </c>
      <c r="Z2210">
        <f t="shared" si="454"/>
        <v>0</v>
      </c>
      <c r="AA2210">
        <f t="shared" si="455"/>
        <v>0</v>
      </c>
    </row>
    <row r="2211" spans="2:27">
      <c r="B2211" s="3">
        <v>44940</v>
      </c>
      <c r="C2211" t="str">
        <f>IF(AND(B2211&gt;='Calculation Sheet Crop 1'!$K$6,B2211&lt;='Calculation Sheet Crop 1'!$L$6),"Initial Stage",IF(AND(B2211+1&gt;'Calculation Sheet Crop 1'!$K$7,B2211&lt;='Calculation Sheet Crop 1'!$L$7),"Crop Development Phase",IF(AND(B2211+1&gt;'Calculation Sheet Crop 1'!$K$8,B2211&lt;'Calculation Sheet Crop 1'!$L$8+1),"Mid Season",IF(AND(B2211+1&gt;'Calculation Sheet Crop 1'!$K$9,B2211-1&lt;'Calculation Sheet Crop 1'!$L$9),"Late Season Stage",""))))</f>
        <v/>
      </c>
      <c r="D2211">
        <f>IF(MONTH(B2211)=1,'General Calculation'!$E$22,IF(MONTH(B2211)=2,'General Calculation'!$F$22,IF(MONTH(B2211)=3,'General Calculation'!$G$22,IF(MONTH(B2211)=4,'General Calculation'!$H$22,IF(MONTH(B2211)=5,'General Calculation'!$I$22,IF(MONTH(B2211)=6,'General Calculation'!$J$22,IF(MONTH(B2211)=7,'General Calculation'!$K$22,IF(MONTH(B2211)=8,'General Calculation'!$L$22,IF(MONTH(B2211)=9,'General Calculation'!$M$22,IF(MONTH(B2211)=10,'General Calculation'!$N$22,IF(MONTH(B2211)=11,'General Calculation'!$O$22,IF(MONTH(B2211)=12,'General Calculation'!$P$22,""))))))))))))</f>
        <v>5.07</v>
      </c>
      <c r="E2211" t="str">
        <f>IF(C2211="Initial Stage",'Calculation Sheet Crop 1'!$M$6,IF(C2211="Crop Development Phase",'Calculation Sheet Crop 1'!$M$7,IF(C2211="Mid Season",'Calculation Sheet Crop 1'!$M$8,IF(C2211="Late Season Stage",'Calculation Sheet Crop 1'!$M$9,""))))</f>
        <v/>
      </c>
      <c r="F2211">
        <f t="shared" si="443"/>
        <v>0</v>
      </c>
      <c r="P2211">
        <f t="shared" si="444"/>
        <v>0</v>
      </c>
      <c r="Q2211">
        <f t="shared" si="445"/>
        <v>0</v>
      </c>
      <c r="R2211">
        <f t="shared" si="446"/>
        <v>0</v>
      </c>
      <c r="S2211">
        <f t="shared" si="447"/>
        <v>0</v>
      </c>
      <c r="T2211">
        <f t="shared" si="448"/>
        <v>0</v>
      </c>
      <c r="U2211">
        <f t="shared" si="449"/>
        <v>0</v>
      </c>
      <c r="V2211">
        <f t="shared" si="450"/>
        <v>0</v>
      </c>
      <c r="W2211">
        <f t="shared" si="451"/>
        <v>0</v>
      </c>
      <c r="X2211">
        <f t="shared" si="452"/>
        <v>0</v>
      </c>
      <c r="Y2211">
        <f t="shared" si="453"/>
        <v>0</v>
      </c>
      <c r="Z2211">
        <f t="shared" si="454"/>
        <v>0</v>
      </c>
      <c r="AA2211">
        <f t="shared" si="455"/>
        <v>0</v>
      </c>
    </row>
    <row r="2212" spans="2:27">
      <c r="B2212" s="3">
        <v>44941</v>
      </c>
      <c r="C2212" t="str">
        <f>IF(AND(B2212&gt;='Calculation Sheet Crop 1'!$K$6,B2212&lt;='Calculation Sheet Crop 1'!$L$6),"Initial Stage",IF(AND(B2212+1&gt;'Calculation Sheet Crop 1'!$K$7,B2212&lt;='Calculation Sheet Crop 1'!$L$7),"Crop Development Phase",IF(AND(B2212+1&gt;'Calculation Sheet Crop 1'!$K$8,B2212&lt;'Calculation Sheet Crop 1'!$L$8+1),"Mid Season",IF(AND(B2212+1&gt;'Calculation Sheet Crop 1'!$K$9,B2212-1&lt;'Calculation Sheet Crop 1'!$L$9),"Late Season Stage",""))))</f>
        <v/>
      </c>
      <c r="D2212">
        <f>IF(MONTH(B2212)=1,'General Calculation'!$E$22,IF(MONTH(B2212)=2,'General Calculation'!$F$22,IF(MONTH(B2212)=3,'General Calculation'!$G$22,IF(MONTH(B2212)=4,'General Calculation'!$H$22,IF(MONTH(B2212)=5,'General Calculation'!$I$22,IF(MONTH(B2212)=6,'General Calculation'!$J$22,IF(MONTH(B2212)=7,'General Calculation'!$K$22,IF(MONTH(B2212)=8,'General Calculation'!$L$22,IF(MONTH(B2212)=9,'General Calculation'!$M$22,IF(MONTH(B2212)=10,'General Calculation'!$N$22,IF(MONTH(B2212)=11,'General Calculation'!$O$22,IF(MONTH(B2212)=12,'General Calculation'!$P$22,""))))))))))))</f>
        <v>5.07</v>
      </c>
      <c r="E2212" t="str">
        <f>IF(C2212="Initial Stage",'Calculation Sheet Crop 1'!$M$6,IF(C2212="Crop Development Phase",'Calculation Sheet Crop 1'!$M$7,IF(C2212="Mid Season",'Calculation Sheet Crop 1'!$M$8,IF(C2212="Late Season Stage",'Calculation Sheet Crop 1'!$M$9,""))))</f>
        <v/>
      </c>
      <c r="F2212">
        <f t="shared" si="443"/>
        <v>0</v>
      </c>
      <c r="P2212">
        <f t="shared" si="444"/>
        <v>0</v>
      </c>
      <c r="Q2212">
        <f t="shared" si="445"/>
        <v>0</v>
      </c>
      <c r="R2212">
        <f t="shared" si="446"/>
        <v>0</v>
      </c>
      <c r="S2212">
        <f t="shared" si="447"/>
        <v>0</v>
      </c>
      <c r="T2212">
        <f t="shared" si="448"/>
        <v>0</v>
      </c>
      <c r="U2212">
        <f t="shared" si="449"/>
        <v>0</v>
      </c>
      <c r="V2212">
        <f t="shared" si="450"/>
        <v>0</v>
      </c>
      <c r="W2212">
        <f t="shared" si="451"/>
        <v>0</v>
      </c>
      <c r="X2212">
        <f t="shared" si="452"/>
        <v>0</v>
      </c>
      <c r="Y2212">
        <f t="shared" si="453"/>
        <v>0</v>
      </c>
      <c r="Z2212">
        <f t="shared" si="454"/>
        <v>0</v>
      </c>
      <c r="AA2212">
        <f t="shared" si="455"/>
        <v>0</v>
      </c>
    </row>
    <row r="2213" spans="2:27">
      <c r="B2213" s="3">
        <v>44942</v>
      </c>
      <c r="C2213" t="str">
        <f>IF(AND(B2213&gt;='Calculation Sheet Crop 1'!$K$6,B2213&lt;='Calculation Sheet Crop 1'!$L$6),"Initial Stage",IF(AND(B2213+1&gt;'Calculation Sheet Crop 1'!$K$7,B2213&lt;='Calculation Sheet Crop 1'!$L$7),"Crop Development Phase",IF(AND(B2213+1&gt;'Calculation Sheet Crop 1'!$K$8,B2213&lt;'Calculation Sheet Crop 1'!$L$8+1),"Mid Season",IF(AND(B2213+1&gt;'Calculation Sheet Crop 1'!$K$9,B2213-1&lt;'Calculation Sheet Crop 1'!$L$9),"Late Season Stage",""))))</f>
        <v/>
      </c>
      <c r="D2213">
        <f>IF(MONTH(B2213)=1,'General Calculation'!$E$22,IF(MONTH(B2213)=2,'General Calculation'!$F$22,IF(MONTH(B2213)=3,'General Calculation'!$G$22,IF(MONTH(B2213)=4,'General Calculation'!$H$22,IF(MONTH(B2213)=5,'General Calculation'!$I$22,IF(MONTH(B2213)=6,'General Calculation'!$J$22,IF(MONTH(B2213)=7,'General Calculation'!$K$22,IF(MONTH(B2213)=8,'General Calculation'!$L$22,IF(MONTH(B2213)=9,'General Calculation'!$M$22,IF(MONTH(B2213)=10,'General Calculation'!$N$22,IF(MONTH(B2213)=11,'General Calculation'!$O$22,IF(MONTH(B2213)=12,'General Calculation'!$P$22,""))))))))))))</f>
        <v>5.07</v>
      </c>
      <c r="E2213" t="str">
        <f>IF(C2213="Initial Stage",'Calculation Sheet Crop 1'!$M$6,IF(C2213="Crop Development Phase",'Calculation Sheet Crop 1'!$M$7,IF(C2213="Mid Season",'Calculation Sheet Crop 1'!$M$8,IF(C2213="Late Season Stage",'Calculation Sheet Crop 1'!$M$9,""))))</f>
        <v/>
      </c>
      <c r="F2213">
        <f t="shared" si="443"/>
        <v>0</v>
      </c>
      <c r="P2213">
        <f t="shared" si="444"/>
        <v>0</v>
      </c>
      <c r="Q2213">
        <f t="shared" si="445"/>
        <v>0</v>
      </c>
      <c r="R2213">
        <f t="shared" si="446"/>
        <v>0</v>
      </c>
      <c r="S2213">
        <f t="shared" si="447"/>
        <v>0</v>
      </c>
      <c r="T2213">
        <f t="shared" si="448"/>
        <v>0</v>
      </c>
      <c r="U2213">
        <f t="shared" si="449"/>
        <v>0</v>
      </c>
      <c r="V2213">
        <f t="shared" si="450"/>
        <v>0</v>
      </c>
      <c r="W2213">
        <f t="shared" si="451"/>
        <v>0</v>
      </c>
      <c r="X2213">
        <f t="shared" si="452"/>
        <v>0</v>
      </c>
      <c r="Y2213">
        <f t="shared" si="453"/>
        <v>0</v>
      </c>
      <c r="Z2213">
        <f t="shared" si="454"/>
        <v>0</v>
      </c>
      <c r="AA2213">
        <f t="shared" si="455"/>
        <v>0</v>
      </c>
    </row>
    <row r="2214" spans="2:27">
      <c r="B2214" s="3">
        <v>44943</v>
      </c>
      <c r="C2214" t="str">
        <f>IF(AND(B2214&gt;='Calculation Sheet Crop 1'!$K$6,B2214&lt;='Calculation Sheet Crop 1'!$L$6),"Initial Stage",IF(AND(B2214+1&gt;'Calculation Sheet Crop 1'!$K$7,B2214&lt;='Calculation Sheet Crop 1'!$L$7),"Crop Development Phase",IF(AND(B2214+1&gt;'Calculation Sheet Crop 1'!$K$8,B2214&lt;'Calculation Sheet Crop 1'!$L$8+1),"Mid Season",IF(AND(B2214+1&gt;'Calculation Sheet Crop 1'!$K$9,B2214-1&lt;'Calculation Sheet Crop 1'!$L$9),"Late Season Stage",""))))</f>
        <v/>
      </c>
      <c r="D2214">
        <f>IF(MONTH(B2214)=1,'General Calculation'!$E$22,IF(MONTH(B2214)=2,'General Calculation'!$F$22,IF(MONTH(B2214)=3,'General Calculation'!$G$22,IF(MONTH(B2214)=4,'General Calculation'!$H$22,IF(MONTH(B2214)=5,'General Calculation'!$I$22,IF(MONTH(B2214)=6,'General Calculation'!$J$22,IF(MONTH(B2214)=7,'General Calculation'!$K$22,IF(MONTH(B2214)=8,'General Calculation'!$L$22,IF(MONTH(B2214)=9,'General Calculation'!$M$22,IF(MONTH(B2214)=10,'General Calculation'!$N$22,IF(MONTH(B2214)=11,'General Calculation'!$O$22,IF(MONTH(B2214)=12,'General Calculation'!$P$22,""))))))))))))</f>
        <v>5.07</v>
      </c>
      <c r="E2214" t="str">
        <f>IF(C2214="Initial Stage",'Calculation Sheet Crop 1'!$M$6,IF(C2214="Crop Development Phase",'Calculation Sheet Crop 1'!$M$7,IF(C2214="Mid Season",'Calculation Sheet Crop 1'!$M$8,IF(C2214="Late Season Stage",'Calculation Sheet Crop 1'!$M$9,""))))</f>
        <v/>
      </c>
      <c r="F2214">
        <f t="shared" si="443"/>
        <v>0</v>
      </c>
      <c r="P2214">
        <f t="shared" si="444"/>
        <v>0</v>
      </c>
      <c r="Q2214">
        <f t="shared" si="445"/>
        <v>0</v>
      </c>
      <c r="R2214">
        <f t="shared" si="446"/>
        <v>0</v>
      </c>
      <c r="S2214">
        <f t="shared" si="447"/>
        <v>0</v>
      </c>
      <c r="T2214">
        <f t="shared" si="448"/>
        <v>0</v>
      </c>
      <c r="U2214">
        <f t="shared" si="449"/>
        <v>0</v>
      </c>
      <c r="V2214">
        <f t="shared" si="450"/>
        <v>0</v>
      </c>
      <c r="W2214">
        <f t="shared" si="451"/>
        <v>0</v>
      </c>
      <c r="X2214">
        <f t="shared" si="452"/>
        <v>0</v>
      </c>
      <c r="Y2214">
        <f t="shared" si="453"/>
        <v>0</v>
      </c>
      <c r="Z2214">
        <f t="shared" si="454"/>
        <v>0</v>
      </c>
      <c r="AA2214">
        <f t="shared" si="455"/>
        <v>0</v>
      </c>
    </row>
    <row r="2215" spans="2:27">
      <c r="B2215" s="3">
        <v>44944</v>
      </c>
      <c r="C2215" t="str">
        <f>IF(AND(B2215&gt;='Calculation Sheet Crop 1'!$K$6,B2215&lt;='Calculation Sheet Crop 1'!$L$6),"Initial Stage",IF(AND(B2215+1&gt;'Calculation Sheet Crop 1'!$K$7,B2215&lt;='Calculation Sheet Crop 1'!$L$7),"Crop Development Phase",IF(AND(B2215+1&gt;'Calculation Sheet Crop 1'!$K$8,B2215&lt;'Calculation Sheet Crop 1'!$L$8+1),"Mid Season",IF(AND(B2215+1&gt;'Calculation Sheet Crop 1'!$K$9,B2215-1&lt;'Calculation Sheet Crop 1'!$L$9),"Late Season Stage",""))))</f>
        <v/>
      </c>
      <c r="D2215">
        <f>IF(MONTH(B2215)=1,'General Calculation'!$E$22,IF(MONTH(B2215)=2,'General Calculation'!$F$22,IF(MONTH(B2215)=3,'General Calculation'!$G$22,IF(MONTH(B2215)=4,'General Calculation'!$H$22,IF(MONTH(B2215)=5,'General Calculation'!$I$22,IF(MONTH(B2215)=6,'General Calculation'!$J$22,IF(MONTH(B2215)=7,'General Calculation'!$K$22,IF(MONTH(B2215)=8,'General Calculation'!$L$22,IF(MONTH(B2215)=9,'General Calculation'!$M$22,IF(MONTH(B2215)=10,'General Calculation'!$N$22,IF(MONTH(B2215)=11,'General Calculation'!$O$22,IF(MONTH(B2215)=12,'General Calculation'!$P$22,""))))))))))))</f>
        <v>5.07</v>
      </c>
      <c r="E2215" t="str">
        <f>IF(C2215="Initial Stage",'Calculation Sheet Crop 1'!$M$6,IF(C2215="Crop Development Phase",'Calculation Sheet Crop 1'!$M$7,IF(C2215="Mid Season",'Calculation Sheet Crop 1'!$M$8,IF(C2215="Late Season Stage",'Calculation Sheet Crop 1'!$M$9,""))))</f>
        <v/>
      </c>
      <c r="F2215">
        <f t="shared" si="443"/>
        <v>0</v>
      </c>
      <c r="P2215">
        <f t="shared" si="444"/>
        <v>0</v>
      </c>
      <c r="Q2215">
        <f t="shared" si="445"/>
        <v>0</v>
      </c>
      <c r="R2215">
        <f t="shared" si="446"/>
        <v>0</v>
      </c>
      <c r="S2215">
        <f t="shared" si="447"/>
        <v>0</v>
      </c>
      <c r="T2215">
        <f t="shared" si="448"/>
        <v>0</v>
      </c>
      <c r="U2215">
        <f t="shared" si="449"/>
        <v>0</v>
      </c>
      <c r="V2215">
        <f t="shared" si="450"/>
        <v>0</v>
      </c>
      <c r="W2215">
        <f t="shared" si="451"/>
        <v>0</v>
      </c>
      <c r="X2215">
        <f t="shared" si="452"/>
        <v>0</v>
      </c>
      <c r="Y2215">
        <f t="shared" si="453"/>
        <v>0</v>
      </c>
      <c r="Z2215">
        <f t="shared" si="454"/>
        <v>0</v>
      </c>
      <c r="AA2215">
        <f t="shared" si="455"/>
        <v>0</v>
      </c>
    </row>
    <row r="2216" spans="2:27">
      <c r="B2216" s="3">
        <v>44945</v>
      </c>
      <c r="C2216" t="str">
        <f>IF(AND(B2216&gt;='Calculation Sheet Crop 1'!$K$6,B2216&lt;='Calculation Sheet Crop 1'!$L$6),"Initial Stage",IF(AND(B2216+1&gt;'Calculation Sheet Crop 1'!$K$7,B2216&lt;='Calculation Sheet Crop 1'!$L$7),"Crop Development Phase",IF(AND(B2216+1&gt;'Calculation Sheet Crop 1'!$K$8,B2216&lt;'Calculation Sheet Crop 1'!$L$8+1),"Mid Season",IF(AND(B2216+1&gt;'Calculation Sheet Crop 1'!$K$9,B2216-1&lt;'Calculation Sheet Crop 1'!$L$9),"Late Season Stage",""))))</f>
        <v/>
      </c>
      <c r="D2216">
        <f>IF(MONTH(B2216)=1,'General Calculation'!$E$22,IF(MONTH(B2216)=2,'General Calculation'!$F$22,IF(MONTH(B2216)=3,'General Calculation'!$G$22,IF(MONTH(B2216)=4,'General Calculation'!$H$22,IF(MONTH(B2216)=5,'General Calculation'!$I$22,IF(MONTH(B2216)=6,'General Calculation'!$J$22,IF(MONTH(B2216)=7,'General Calculation'!$K$22,IF(MONTH(B2216)=8,'General Calculation'!$L$22,IF(MONTH(B2216)=9,'General Calculation'!$M$22,IF(MONTH(B2216)=10,'General Calculation'!$N$22,IF(MONTH(B2216)=11,'General Calculation'!$O$22,IF(MONTH(B2216)=12,'General Calculation'!$P$22,""))))))))))))</f>
        <v>5.07</v>
      </c>
      <c r="E2216" t="str">
        <f>IF(C2216="Initial Stage",'Calculation Sheet Crop 1'!$M$6,IF(C2216="Crop Development Phase",'Calculation Sheet Crop 1'!$M$7,IF(C2216="Mid Season",'Calculation Sheet Crop 1'!$M$8,IF(C2216="Late Season Stage",'Calculation Sheet Crop 1'!$M$9,""))))</f>
        <v/>
      </c>
      <c r="F2216">
        <f t="shared" si="443"/>
        <v>0</v>
      </c>
      <c r="P2216">
        <f t="shared" si="444"/>
        <v>0</v>
      </c>
      <c r="Q2216">
        <f t="shared" si="445"/>
        <v>0</v>
      </c>
      <c r="R2216">
        <f t="shared" si="446"/>
        <v>0</v>
      </c>
      <c r="S2216">
        <f t="shared" si="447"/>
        <v>0</v>
      </c>
      <c r="T2216">
        <f t="shared" si="448"/>
        <v>0</v>
      </c>
      <c r="U2216">
        <f t="shared" si="449"/>
        <v>0</v>
      </c>
      <c r="V2216">
        <f t="shared" si="450"/>
        <v>0</v>
      </c>
      <c r="W2216">
        <f t="shared" si="451"/>
        <v>0</v>
      </c>
      <c r="X2216">
        <f t="shared" si="452"/>
        <v>0</v>
      </c>
      <c r="Y2216">
        <f t="shared" si="453"/>
        <v>0</v>
      </c>
      <c r="Z2216">
        <f t="shared" si="454"/>
        <v>0</v>
      </c>
      <c r="AA2216">
        <f t="shared" si="455"/>
        <v>0</v>
      </c>
    </row>
    <row r="2217" spans="2:27">
      <c r="B2217" s="3">
        <v>44946</v>
      </c>
      <c r="C2217" t="str">
        <f>IF(AND(B2217&gt;='Calculation Sheet Crop 1'!$K$6,B2217&lt;='Calculation Sheet Crop 1'!$L$6),"Initial Stage",IF(AND(B2217+1&gt;'Calculation Sheet Crop 1'!$K$7,B2217&lt;='Calculation Sheet Crop 1'!$L$7),"Crop Development Phase",IF(AND(B2217+1&gt;'Calculation Sheet Crop 1'!$K$8,B2217&lt;'Calculation Sheet Crop 1'!$L$8+1),"Mid Season",IF(AND(B2217+1&gt;'Calculation Sheet Crop 1'!$K$9,B2217-1&lt;'Calculation Sheet Crop 1'!$L$9),"Late Season Stage",""))))</f>
        <v/>
      </c>
      <c r="D2217">
        <f>IF(MONTH(B2217)=1,'General Calculation'!$E$22,IF(MONTH(B2217)=2,'General Calculation'!$F$22,IF(MONTH(B2217)=3,'General Calculation'!$G$22,IF(MONTH(B2217)=4,'General Calculation'!$H$22,IF(MONTH(B2217)=5,'General Calculation'!$I$22,IF(MONTH(B2217)=6,'General Calculation'!$J$22,IF(MONTH(B2217)=7,'General Calculation'!$K$22,IF(MONTH(B2217)=8,'General Calculation'!$L$22,IF(MONTH(B2217)=9,'General Calculation'!$M$22,IF(MONTH(B2217)=10,'General Calculation'!$N$22,IF(MONTH(B2217)=11,'General Calculation'!$O$22,IF(MONTH(B2217)=12,'General Calculation'!$P$22,""))))))))))))</f>
        <v>5.07</v>
      </c>
      <c r="E2217" t="str">
        <f>IF(C2217="Initial Stage",'Calculation Sheet Crop 1'!$M$6,IF(C2217="Crop Development Phase",'Calculation Sheet Crop 1'!$M$7,IF(C2217="Mid Season",'Calculation Sheet Crop 1'!$M$8,IF(C2217="Late Season Stage",'Calculation Sheet Crop 1'!$M$9,""))))</f>
        <v/>
      </c>
      <c r="F2217">
        <f t="shared" si="443"/>
        <v>0</v>
      </c>
      <c r="P2217">
        <f t="shared" si="444"/>
        <v>0</v>
      </c>
      <c r="Q2217">
        <f t="shared" si="445"/>
        <v>0</v>
      </c>
      <c r="R2217">
        <f t="shared" si="446"/>
        <v>0</v>
      </c>
      <c r="S2217">
        <f t="shared" si="447"/>
        <v>0</v>
      </c>
      <c r="T2217">
        <f t="shared" si="448"/>
        <v>0</v>
      </c>
      <c r="U2217">
        <f t="shared" si="449"/>
        <v>0</v>
      </c>
      <c r="V2217">
        <f t="shared" si="450"/>
        <v>0</v>
      </c>
      <c r="W2217">
        <f t="shared" si="451"/>
        <v>0</v>
      </c>
      <c r="X2217">
        <f t="shared" si="452"/>
        <v>0</v>
      </c>
      <c r="Y2217">
        <f t="shared" si="453"/>
        <v>0</v>
      </c>
      <c r="Z2217">
        <f t="shared" si="454"/>
        <v>0</v>
      </c>
      <c r="AA2217">
        <f t="shared" si="455"/>
        <v>0</v>
      </c>
    </row>
    <row r="2218" spans="2:27">
      <c r="B2218" s="3">
        <v>44947</v>
      </c>
      <c r="C2218" t="str">
        <f>IF(AND(B2218&gt;='Calculation Sheet Crop 1'!$K$6,B2218&lt;='Calculation Sheet Crop 1'!$L$6),"Initial Stage",IF(AND(B2218+1&gt;'Calculation Sheet Crop 1'!$K$7,B2218&lt;='Calculation Sheet Crop 1'!$L$7),"Crop Development Phase",IF(AND(B2218+1&gt;'Calculation Sheet Crop 1'!$K$8,B2218&lt;'Calculation Sheet Crop 1'!$L$8+1),"Mid Season",IF(AND(B2218+1&gt;'Calculation Sheet Crop 1'!$K$9,B2218-1&lt;'Calculation Sheet Crop 1'!$L$9),"Late Season Stage",""))))</f>
        <v/>
      </c>
      <c r="D2218">
        <f>IF(MONTH(B2218)=1,'General Calculation'!$E$22,IF(MONTH(B2218)=2,'General Calculation'!$F$22,IF(MONTH(B2218)=3,'General Calculation'!$G$22,IF(MONTH(B2218)=4,'General Calculation'!$H$22,IF(MONTH(B2218)=5,'General Calculation'!$I$22,IF(MONTH(B2218)=6,'General Calculation'!$J$22,IF(MONTH(B2218)=7,'General Calculation'!$K$22,IF(MONTH(B2218)=8,'General Calculation'!$L$22,IF(MONTH(B2218)=9,'General Calculation'!$M$22,IF(MONTH(B2218)=10,'General Calculation'!$N$22,IF(MONTH(B2218)=11,'General Calculation'!$O$22,IF(MONTH(B2218)=12,'General Calculation'!$P$22,""))))))))))))</f>
        <v>5.07</v>
      </c>
      <c r="E2218" t="str">
        <f>IF(C2218="Initial Stage",'Calculation Sheet Crop 1'!$M$6,IF(C2218="Crop Development Phase",'Calculation Sheet Crop 1'!$M$7,IF(C2218="Mid Season",'Calculation Sheet Crop 1'!$M$8,IF(C2218="Late Season Stage",'Calculation Sheet Crop 1'!$M$9,""))))</f>
        <v/>
      </c>
      <c r="F2218">
        <f t="shared" si="443"/>
        <v>0</v>
      </c>
      <c r="P2218">
        <f t="shared" si="444"/>
        <v>0</v>
      </c>
      <c r="Q2218">
        <f t="shared" si="445"/>
        <v>0</v>
      </c>
      <c r="R2218">
        <f t="shared" si="446"/>
        <v>0</v>
      </c>
      <c r="S2218">
        <f t="shared" si="447"/>
        <v>0</v>
      </c>
      <c r="T2218">
        <f t="shared" si="448"/>
        <v>0</v>
      </c>
      <c r="U2218">
        <f t="shared" si="449"/>
        <v>0</v>
      </c>
      <c r="V2218">
        <f t="shared" si="450"/>
        <v>0</v>
      </c>
      <c r="W2218">
        <f t="shared" si="451"/>
        <v>0</v>
      </c>
      <c r="X2218">
        <f t="shared" si="452"/>
        <v>0</v>
      </c>
      <c r="Y2218">
        <f t="shared" si="453"/>
        <v>0</v>
      </c>
      <c r="Z2218">
        <f t="shared" si="454"/>
        <v>0</v>
      </c>
      <c r="AA2218">
        <f t="shared" si="455"/>
        <v>0</v>
      </c>
    </row>
    <row r="2219" spans="2:27">
      <c r="B2219" s="3">
        <v>44948</v>
      </c>
      <c r="C2219" t="str">
        <f>IF(AND(B2219&gt;='Calculation Sheet Crop 1'!$K$6,B2219&lt;='Calculation Sheet Crop 1'!$L$6),"Initial Stage",IF(AND(B2219+1&gt;'Calculation Sheet Crop 1'!$K$7,B2219&lt;='Calculation Sheet Crop 1'!$L$7),"Crop Development Phase",IF(AND(B2219+1&gt;'Calculation Sheet Crop 1'!$K$8,B2219&lt;'Calculation Sheet Crop 1'!$L$8+1),"Mid Season",IF(AND(B2219+1&gt;'Calculation Sheet Crop 1'!$K$9,B2219-1&lt;'Calculation Sheet Crop 1'!$L$9),"Late Season Stage",""))))</f>
        <v/>
      </c>
      <c r="D2219">
        <f>IF(MONTH(B2219)=1,'General Calculation'!$E$22,IF(MONTH(B2219)=2,'General Calculation'!$F$22,IF(MONTH(B2219)=3,'General Calculation'!$G$22,IF(MONTH(B2219)=4,'General Calculation'!$H$22,IF(MONTH(B2219)=5,'General Calculation'!$I$22,IF(MONTH(B2219)=6,'General Calculation'!$J$22,IF(MONTH(B2219)=7,'General Calculation'!$K$22,IF(MONTH(B2219)=8,'General Calculation'!$L$22,IF(MONTH(B2219)=9,'General Calculation'!$M$22,IF(MONTH(B2219)=10,'General Calculation'!$N$22,IF(MONTH(B2219)=11,'General Calculation'!$O$22,IF(MONTH(B2219)=12,'General Calculation'!$P$22,""))))))))))))</f>
        <v>5.07</v>
      </c>
      <c r="E2219" t="str">
        <f>IF(C2219="Initial Stage",'Calculation Sheet Crop 1'!$M$6,IF(C2219="Crop Development Phase",'Calculation Sheet Crop 1'!$M$7,IF(C2219="Mid Season",'Calculation Sheet Crop 1'!$M$8,IF(C2219="Late Season Stage",'Calculation Sheet Crop 1'!$M$9,""))))</f>
        <v/>
      </c>
      <c r="F2219">
        <f t="shared" si="443"/>
        <v>0</v>
      </c>
      <c r="P2219">
        <f t="shared" si="444"/>
        <v>0</v>
      </c>
      <c r="Q2219">
        <f t="shared" si="445"/>
        <v>0</v>
      </c>
      <c r="R2219">
        <f t="shared" si="446"/>
        <v>0</v>
      </c>
      <c r="S2219">
        <f t="shared" si="447"/>
        <v>0</v>
      </c>
      <c r="T2219">
        <f t="shared" si="448"/>
        <v>0</v>
      </c>
      <c r="U2219">
        <f t="shared" si="449"/>
        <v>0</v>
      </c>
      <c r="V2219">
        <f t="shared" si="450"/>
        <v>0</v>
      </c>
      <c r="W2219">
        <f t="shared" si="451"/>
        <v>0</v>
      </c>
      <c r="X2219">
        <f t="shared" si="452"/>
        <v>0</v>
      </c>
      <c r="Y2219">
        <f t="shared" si="453"/>
        <v>0</v>
      </c>
      <c r="Z2219">
        <f t="shared" si="454"/>
        <v>0</v>
      </c>
      <c r="AA2219">
        <f t="shared" si="455"/>
        <v>0</v>
      </c>
    </row>
    <row r="2220" spans="2:27">
      <c r="B2220" s="3">
        <v>44949</v>
      </c>
      <c r="C2220" t="str">
        <f>IF(AND(B2220&gt;='Calculation Sheet Crop 1'!$K$6,B2220&lt;='Calculation Sheet Crop 1'!$L$6),"Initial Stage",IF(AND(B2220+1&gt;'Calculation Sheet Crop 1'!$K$7,B2220&lt;='Calculation Sheet Crop 1'!$L$7),"Crop Development Phase",IF(AND(B2220+1&gt;'Calculation Sheet Crop 1'!$K$8,B2220&lt;'Calculation Sheet Crop 1'!$L$8+1),"Mid Season",IF(AND(B2220+1&gt;'Calculation Sheet Crop 1'!$K$9,B2220-1&lt;'Calculation Sheet Crop 1'!$L$9),"Late Season Stage",""))))</f>
        <v/>
      </c>
      <c r="D2220">
        <f>IF(MONTH(B2220)=1,'General Calculation'!$E$22,IF(MONTH(B2220)=2,'General Calculation'!$F$22,IF(MONTH(B2220)=3,'General Calculation'!$G$22,IF(MONTH(B2220)=4,'General Calculation'!$H$22,IF(MONTH(B2220)=5,'General Calculation'!$I$22,IF(MONTH(B2220)=6,'General Calculation'!$J$22,IF(MONTH(B2220)=7,'General Calculation'!$K$22,IF(MONTH(B2220)=8,'General Calculation'!$L$22,IF(MONTH(B2220)=9,'General Calculation'!$M$22,IF(MONTH(B2220)=10,'General Calculation'!$N$22,IF(MONTH(B2220)=11,'General Calculation'!$O$22,IF(MONTH(B2220)=12,'General Calculation'!$P$22,""))))))))))))</f>
        <v>5.07</v>
      </c>
      <c r="E2220" t="str">
        <f>IF(C2220="Initial Stage",'Calculation Sheet Crop 1'!$M$6,IF(C2220="Crop Development Phase",'Calculation Sheet Crop 1'!$M$7,IF(C2220="Mid Season",'Calculation Sheet Crop 1'!$M$8,IF(C2220="Late Season Stage",'Calculation Sheet Crop 1'!$M$9,""))))</f>
        <v/>
      </c>
      <c r="F2220">
        <f t="shared" si="443"/>
        <v>0</v>
      </c>
      <c r="P2220">
        <f t="shared" si="444"/>
        <v>0</v>
      </c>
      <c r="Q2220">
        <f t="shared" si="445"/>
        <v>0</v>
      </c>
      <c r="R2220">
        <f t="shared" si="446"/>
        <v>0</v>
      </c>
      <c r="S2220">
        <f t="shared" si="447"/>
        <v>0</v>
      </c>
      <c r="T2220">
        <f t="shared" si="448"/>
        <v>0</v>
      </c>
      <c r="U2220">
        <f t="shared" si="449"/>
        <v>0</v>
      </c>
      <c r="V2220">
        <f t="shared" si="450"/>
        <v>0</v>
      </c>
      <c r="W2220">
        <f t="shared" si="451"/>
        <v>0</v>
      </c>
      <c r="X2220">
        <f t="shared" si="452"/>
        <v>0</v>
      </c>
      <c r="Y2220">
        <f t="shared" si="453"/>
        <v>0</v>
      </c>
      <c r="Z2220">
        <f t="shared" si="454"/>
        <v>0</v>
      </c>
      <c r="AA2220">
        <f t="shared" si="455"/>
        <v>0</v>
      </c>
    </row>
    <row r="2221" spans="2:27">
      <c r="B2221" s="3">
        <v>44950</v>
      </c>
      <c r="C2221" t="str">
        <f>IF(AND(B2221&gt;='Calculation Sheet Crop 1'!$K$6,B2221&lt;='Calculation Sheet Crop 1'!$L$6),"Initial Stage",IF(AND(B2221+1&gt;'Calculation Sheet Crop 1'!$K$7,B2221&lt;='Calculation Sheet Crop 1'!$L$7),"Crop Development Phase",IF(AND(B2221+1&gt;'Calculation Sheet Crop 1'!$K$8,B2221&lt;'Calculation Sheet Crop 1'!$L$8+1),"Mid Season",IF(AND(B2221+1&gt;'Calculation Sheet Crop 1'!$K$9,B2221-1&lt;'Calculation Sheet Crop 1'!$L$9),"Late Season Stage",""))))</f>
        <v/>
      </c>
      <c r="D2221">
        <f>IF(MONTH(B2221)=1,'General Calculation'!$E$22,IF(MONTH(B2221)=2,'General Calculation'!$F$22,IF(MONTH(B2221)=3,'General Calculation'!$G$22,IF(MONTH(B2221)=4,'General Calculation'!$H$22,IF(MONTH(B2221)=5,'General Calculation'!$I$22,IF(MONTH(B2221)=6,'General Calculation'!$J$22,IF(MONTH(B2221)=7,'General Calculation'!$K$22,IF(MONTH(B2221)=8,'General Calculation'!$L$22,IF(MONTH(B2221)=9,'General Calculation'!$M$22,IF(MONTH(B2221)=10,'General Calculation'!$N$22,IF(MONTH(B2221)=11,'General Calculation'!$O$22,IF(MONTH(B2221)=12,'General Calculation'!$P$22,""))))))))))))</f>
        <v>5.07</v>
      </c>
      <c r="E2221" t="str">
        <f>IF(C2221="Initial Stage",'Calculation Sheet Crop 1'!$M$6,IF(C2221="Crop Development Phase",'Calculation Sheet Crop 1'!$M$7,IF(C2221="Mid Season",'Calculation Sheet Crop 1'!$M$8,IF(C2221="Late Season Stage",'Calculation Sheet Crop 1'!$M$9,""))))</f>
        <v/>
      </c>
      <c r="F2221">
        <f t="shared" si="443"/>
        <v>0</v>
      </c>
      <c r="P2221">
        <f t="shared" si="444"/>
        <v>0</v>
      </c>
      <c r="Q2221">
        <f t="shared" si="445"/>
        <v>0</v>
      </c>
      <c r="R2221">
        <f t="shared" si="446"/>
        <v>0</v>
      </c>
      <c r="S2221">
        <f t="shared" si="447"/>
        <v>0</v>
      </c>
      <c r="T2221">
        <f t="shared" si="448"/>
        <v>0</v>
      </c>
      <c r="U2221">
        <f t="shared" si="449"/>
        <v>0</v>
      </c>
      <c r="V2221">
        <f t="shared" si="450"/>
        <v>0</v>
      </c>
      <c r="W2221">
        <f t="shared" si="451"/>
        <v>0</v>
      </c>
      <c r="X2221">
        <f t="shared" si="452"/>
        <v>0</v>
      </c>
      <c r="Y2221">
        <f t="shared" si="453"/>
        <v>0</v>
      </c>
      <c r="Z2221">
        <f t="shared" si="454"/>
        <v>0</v>
      </c>
      <c r="AA2221">
        <f t="shared" si="455"/>
        <v>0</v>
      </c>
    </row>
    <row r="2222" spans="2:27">
      <c r="B2222" s="3">
        <v>44951</v>
      </c>
      <c r="C2222" t="str">
        <f>IF(AND(B2222&gt;='Calculation Sheet Crop 1'!$K$6,B2222&lt;='Calculation Sheet Crop 1'!$L$6),"Initial Stage",IF(AND(B2222+1&gt;'Calculation Sheet Crop 1'!$K$7,B2222&lt;='Calculation Sheet Crop 1'!$L$7),"Crop Development Phase",IF(AND(B2222+1&gt;'Calculation Sheet Crop 1'!$K$8,B2222&lt;'Calculation Sheet Crop 1'!$L$8+1),"Mid Season",IF(AND(B2222+1&gt;'Calculation Sheet Crop 1'!$K$9,B2222-1&lt;'Calculation Sheet Crop 1'!$L$9),"Late Season Stage",""))))</f>
        <v/>
      </c>
      <c r="D2222">
        <f>IF(MONTH(B2222)=1,'General Calculation'!$E$22,IF(MONTH(B2222)=2,'General Calculation'!$F$22,IF(MONTH(B2222)=3,'General Calculation'!$G$22,IF(MONTH(B2222)=4,'General Calculation'!$H$22,IF(MONTH(B2222)=5,'General Calculation'!$I$22,IF(MONTH(B2222)=6,'General Calculation'!$J$22,IF(MONTH(B2222)=7,'General Calculation'!$K$22,IF(MONTH(B2222)=8,'General Calculation'!$L$22,IF(MONTH(B2222)=9,'General Calculation'!$M$22,IF(MONTH(B2222)=10,'General Calculation'!$N$22,IF(MONTH(B2222)=11,'General Calculation'!$O$22,IF(MONTH(B2222)=12,'General Calculation'!$P$22,""))))))))))))</f>
        <v>5.07</v>
      </c>
      <c r="E2222" t="str">
        <f>IF(C2222="Initial Stage",'Calculation Sheet Crop 1'!$M$6,IF(C2222="Crop Development Phase",'Calculation Sheet Crop 1'!$M$7,IF(C2222="Mid Season",'Calculation Sheet Crop 1'!$M$8,IF(C2222="Late Season Stage",'Calculation Sheet Crop 1'!$M$9,""))))</f>
        <v/>
      </c>
      <c r="F2222">
        <f t="shared" si="443"/>
        <v>0</v>
      </c>
      <c r="P2222">
        <f t="shared" si="444"/>
        <v>0</v>
      </c>
      <c r="Q2222">
        <f t="shared" si="445"/>
        <v>0</v>
      </c>
      <c r="R2222">
        <f t="shared" si="446"/>
        <v>0</v>
      </c>
      <c r="S2222">
        <f t="shared" si="447"/>
        <v>0</v>
      </c>
      <c r="T2222">
        <f t="shared" si="448"/>
        <v>0</v>
      </c>
      <c r="U2222">
        <f t="shared" si="449"/>
        <v>0</v>
      </c>
      <c r="V2222">
        <f t="shared" si="450"/>
        <v>0</v>
      </c>
      <c r="W2222">
        <f t="shared" si="451"/>
        <v>0</v>
      </c>
      <c r="X2222">
        <f t="shared" si="452"/>
        <v>0</v>
      </c>
      <c r="Y2222">
        <f t="shared" si="453"/>
        <v>0</v>
      </c>
      <c r="Z2222">
        <f t="shared" si="454"/>
        <v>0</v>
      </c>
      <c r="AA2222">
        <f t="shared" si="455"/>
        <v>0</v>
      </c>
    </row>
    <row r="2223" spans="2:27">
      <c r="B2223" s="3">
        <v>44952</v>
      </c>
      <c r="C2223" t="str">
        <f>IF(AND(B2223&gt;='Calculation Sheet Crop 1'!$K$6,B2223&lt;='Calculation Sheet Crop 1'!$L$6),"Initial Stage",IF(AND(B2223+1&gt;'Calculation Sheet Crop 1'!$K$7,B2223&lt;='Calculation Sheet Crop 1'!$L$7),"Crop Development Phase",IF(AND(B2223+1&gt;'Calculation Sheet Crop 1'!$K$8,B2223&lt;'Calculation Sheet Crop 1'!$L$8+1),"Mid Season",IF(AND(B2223+1&gt;'Calculation Sheet Crop 1'!$K$9,B2223-1&lt;'Calculation Sheet Crop 1'!$L$9),"Late Season Stage",""))))</f>
        <v/>
      </c>
      <c r="D2223">
        <f>IF(MONTH(B2223)=1,'General Calculation'!$E$22,IF(MONTH(B2223)=2,'General Calculation'!$F$22,IF(MONTH(B2223)=3,'General Calculation'!$G$22,IF(MONTH(B2223)=4,'General Calculation'!$H$22,IF(MONTH(B2223)=5,'General Calculation'!$I$22,IF(MONTH(B2223)=6,'General Calculation'!$J$22,IF(MONTH(B2223)=7,'General Calculation'!$K$22,IF(MONTH(B2223)=8,'General Calculation'!$L$22,IF(MONTH(B2223)=9,'General Calculation'!$M$22,IF(MONTH(B2223)=10,'General Calculation'!$N$22,IF(MONTH(B2223)=11,'General Calculation'!$O$22,IF(MONTH(B2223)=12,'General Calculation'!$P$22,""))))))))))))</f>
        <v>5.07</v>
      </c>
      <c r="E2223" t="str">
        <f>IF(C2223="Initial Stage",'Calculation Sheet Crop 1'!$M$6,IF(C2223="Crop Development Phase",'Calculation Sheet Crop 1'!$M$7,IF(C2223="Mid Season",'Calculation Sheet Crop 1'!$M$8,IF(C2223="Late Season Stage",'Calculation Sheet Crop 1'!$M$9,""))))</f>
        <v/>
      </c>
      <c r="F2223">
        <f t="shared" si="443"/>
        <v>0</v>
      </c>
      <c r="P2223">
        <f t="shared" si="444"/>
        <v>0</v>
      </c>
      <c r="Q2223">
        <f t="shared" si="445"/>
        <v>0</v>
      </c>
      <c r="R2223">
        <f t="shared" si="446"/>
        <v>0</v>
      </c>
      <c r="S2223">
        <f t="shared" si="447"/>
        <v>0</v>
      </c>
      <c r="T2223">
        <f t="shared" si="448"/>
        <v>0</v>
      </c>
      <c r="U2223">
        <f t="shared" si="449"/>
        <v>0</v>
      </c>
      <c r="V2223">
        <f t="shared" si="450"/>
        <v>0</v>
      </c>
      <c r="W2223">
        <f t="shared" si="451"/>
        <v>0</v>
      </c>
      <c r="X2223">
        <f t="shared" si="452"/>
        <v>0</v>
      </c>
      <c r="Y2223">
        <f t="shared" si="453"/>
        <v>0</v>
      </c>
      <c r="Z2223">
        <f t="shared" si="454"/>
        <v>0</v>
      </c>
      <c r="AA2223">
        <f t="shared" si="455"/>
        <v>0</v>
      </c>
    </row>
    <row r="2224" spans="2:27">
      <c r="B2224" s="3">
        <v>44953</v>
      </c>
      <c r="C2224" t="str">
        <f>IF(AND(B2224&gt;='Calculation Sheet Crop 1'!$K$6,B2224&lt;='Calculation Sheet Crop 1'!$L$6),"Initial Stage",IF(AND(B2224+1&gt;'Calculation Sheet Crop 1'!$K$7,B2224&lt;='Calculation Sheet Crop 1'!$L$7),"Crop Development Phase",IF(AND(B2224+1&gt;'Calculation Sheet Crop 1'!$K$8,B2224&lt;'Calculation Sheet Crop 1'!$L$8+1),"Mid Season",IF(AND(B2224+1&gt;'Calculation Sheet Crop 1'!$K$9,B2224-1&lt;'Calculation Sheet Crop 1'!$L$9),"Late Season Stage",""))))</f>
        <v/>
      </c>
      <c r="D2224">
        <f>IF(MONTH(B2224)=1,'General Calculation'!$E$22,IF(MONTH(B2224)=2,'General Calculation'!$F$22,IF(MONTH(B2224)=3,'General Calculation'!$G$22,IF(MONTH(B2224)=4,'General Calculation'!$H$22,IF(MONTH(B2224)=5,'General Calculation'!$I$22,IF(MONTH(B2224)=6,'General Calculation'!$J$22,IF(MONTH(B2224)=7,'General Calculation'!$K$22,IF(MONTH(B2224)=8,'General Calculation'!$L$22,IF(MONTH(B2224)=9,'General Calculation'!$M$22,IF(MONTH(B2224)=10,'General Calculation'!$N$22,IF(MONTH(B2224)=11,'General Calculation'!$O$22,IF(MONTH(B2224)=12,'General Calculation'!$P$22,""))))))))))))</f>
        <v>5.07</v>
      </c>
      <c r="E2224" t="str">
        <f>IF(C2224="Initial Stage",'Calculation Sheet Crop 1'!$M$6,IF(C2224="Crop Development Phase",'Calculation Sheet Crop 1'!$M$7,IF(C2224="Mid Season",'Calculation Sheet Crop 1'!$M$8,IF(C2224="Late Season Stage",'Calculation Sheet Crop 1'!$M$9,""))))</f>
        <v/>
      </c>
      <c r="F2224">
        <f t="shared" si="443"/>
        <v>0</v>
      </c>
      <c r="P2224">
        <f t="shared" si="444"/>
        <v>0</v>
      </c>
      <c r="Q2224">
        <f t="shared" si="445"/>
        <v>0</v>
      </c>
      <c r="R2224">
        <f t="shared" si="446"/>
        <v>0</v>
      </c>
      <c r="S2224">
        <f t="shared" si="447"/>
        <v>0</v>
      </c>
      <c r="T2224">
        <f t="shared" si="448"/>
        <v>0</v>
      </c>
      <c r="U2224">
        <f t="shared" si="449"/>
        <v>0</v>
      </c>
      <c r="V2224">
        <f t="shared" si="450"/>
        <v>0</v>
      </c>
      <c r="W2224">
        <f t="shared" si="451"/>
        <v>0</v>
      </c>
      <c r="X2224">
        <f t="shared" si="452"/>
        <v>0</v>
      </c>
      <c r="Y2224">
        <f t="shared" si="453"/>
        <v>0</v>
      </c>
      <c r="Z2224">
        <f t="shared" si="454"/>
        <v>0</v>
      </c>
      <c r="AA2224">
        <f t="shared" si="455"/>
        <v>0</v>
      </c>
    </row>
    <row r="2225" spans="2:27">
      <c r="B2225" s="3">
        <v>44954</v>
      </c>
      <c r="C2225" t="str">
        <f>IF(AND(B2225&gt;='Calculation Sheet Crop 1'!$K$6,B2225&lt;='Calculation Sheet Crop 1'!$L$6),"Initial Stage",IF(AND(B2225+1&gt;'Calculation Sheet Crop 1'!$K$7,B2225&lt;='Calculation Sheet Crop 1'!$L$7),"Crop Development Phase",IF(AND(B2225+1&gt;'Calculation Sheet Crop 1'!$K$8,B2225&lt;'Calculation Sheet Crop 1'!$L$8+1),"Mid Season",IF(AND(B2225+1&gt;'Calculation Sheet Crop 1'!$K$9,B2225-1&lt;'Calculation Sheet Crop 1'!$L$9),"Late Season Stage",""))))</f>
        <v/>
      </c>
      <c r="D2225">
        <f>IF(MONTH(B2225)=1,'General Calculation'!$E$22,IF(MONTH(B2225)=2,'General Calculation'!$F$22,IF(MONTH(B2225)=3,'General Calculation'!$G$22,IF(MONTH(B2225)=4,'General Calculation'!$H$22,IF(MONTH(B2225)=5,'General Calculation'!$I$22,IF(MONTH(B2225)=6,'General Calculation'!$J$22,IF(MONTH(B2225)=7,'General Calculation'!$K$22,IF(MONTH(B2225)=8,'General Calculation'!$L$22,IF(MONTH(B2225)=9,'General Calculation'!$M$22,IF(MONTH(B2225)=10,'General Calculation'!$N$22,IF(MONTH(B2225)=11,'General Calculation'!$O$22,IF(MONTH(B2225)=12,'General Calculation'!$P$22,""))))))))))))</f>
        <v>5.07</v>
      </c>
      <c r="E2225" t="str">
        <f>IF(C2225="Initial Stage",'Calculation Sheet Crop 1'!$M$6,IF(C2225="Crop Development Phase",'Calculation Sheet Crop 1'!$M$7,IF(C2225="Mid Season",'Calculation Sheet Crop 1'!$M$8,IF(C2225="Late Season Stage",'Calculation Sheet Crop 1'!$M$9,""))))</f>
        <v/>
      </c>
      <c r="F2225">
        <f t="shared" si="443"/>
        <v>0</v>
      </c>
      <c r="P2225">
        <f t="shared" si="444"/>
        <v>0</v>
      </c>
      <c r="Q2225">
        <f t="shared" si="445"/>
        <v>0</v>
      </c>
      <c r="R2225">
        <f t="shared" si="446"/>
        <v>0</v>
      </c>
      <c r="S2225">
        <f t="shared" si="447"/>
        <v>0</v>
      </c>
      <c r="T2225">
        <f t="shared" si="448"/>
        <v>0</v>
      </c>
      <c r="U2225">
        <f t="shared" si="449"/>
        <v>0</v>
      </c>
      <c r="V2225">
        <f t="shared" si="450"/>
        <v>0</v>
      </c>
      <c r="W2225">
        <f t="shared" si="451"/>
        <v>0</v>
      </c>
      <c r="X2225">
        <f t="shared" si="452"/>
        <v>0</v>
      </c>
      <c r="Y2225">
        <f t="shared" si="453"/>
        <v>0</v>
      </c>
      <c r="Z2225">
        <f t="shared" si="454"/>
        <v>0</v>
      </c>
      <c r="AA2225">
        <f t="shared" si="455"/>
        <v>0</v>
      </c>
    </row>
    <row r="2226" spans="2:27">
      <c r="B2226" s="3">
        <v>44955</v>
      </c>
      <c r="C2226" t="str">
        <f>IF(AND(B2226&gt;='Calculation Sheet Crop 1'!$K$6,B2226&lt;='Calculation Sheet Crop 1'!$L$6),"Initial Stage",IF(AND(B2226+1&gt;'Calculation Sheet Crop 1'!$K$7,B2226&lt;='Calculation Sheet Crop 1'!$L$7),"Crop Development Phase",IF(AND(B2226+1&gt;'Calculation Sheet Crop 1'!$K$8,B2226&lt;'Calculation Sheet Crop 1'!$L$8+1),"Mid Season",IF(AND(B2226+1&gt;'Calculation Sheet Crop 1'!$K$9,B2226-1&lt;'Calculation Sheet Crop 1'!$L$9),"Late Season Stage",""))))</f>
        <v/>
      </c>
      <c r="D2226">
        <f>IF(MONTH(B2226)=1,'General Calculation'!$E$22,IF(MONTH(B2226)=2,'General Calculation'!$F$22,IF(MONTH(B2226)=3,'General Calculation'!$G$22,IF(MONTH(B2226)=4,'General Calculation'!$H$22,IF(MONTH(B2226)=5,'General Calculation'!$I$22,IF(MONTH(B2226)=6,'General Calculation'!$J$22,IF(MONTH(B2226)=7,'General Calculation'!$K$22,IF(MONTH(B2226)=8,'General Calculation'!$L$22,IF(MONTH(B2226)=9,'General Calculation'!$M$22,IF(MONTH(B2226)=10,'General Calculation'!$N$22,IF(MONTH(B2226)=11,'General Calculation'!$O$22,IF(MONTH(B2226)=12,'General Calculation'!$P$22,""))))))))))))</f>
        <v>5.07</v>
      </c>
      <c r="E2226" t="str">
        <f>IF(C2226="Initial Stage",'Calculation Sheet Crop 1'!$M$6,IF(C2226="Crop Development Phase",'Calculation Sheet Crop 1'!$M$7,IF(C2226="Mid Season",'Calculation Sheet Crop 1'!$M$8,IF(C2226="Late Season Stage",'Calculation Sheet Crop 1'!$M$9,""))))</f>
        <v/>
      </c>
      <c r="F2226">
        <f t="shared" si="443"/>
        <v>0</v>
      </c>
      <c r="P2226">
        <f t="shared" si="444"/>
        <v>0</v>
      </c>
      <c r="Q2226">
        <f t="shared" si="445"/>
        <v>0</v>
      </c>
      <c r="R2226">
        <f t="shared" si="446"/>
        <v>0</v>
      </c>
      <c r="S2226">
        <f t="shared" si="447"/>
        <v>0</v>
      </c>
      <c r="T2226">
        <f t="shared" si="448"/>
        <v>0</v>
      </c>
      <c r="U2226">
        <f t="shared" si="449"/>
        <v>0</v>
      </c>
      <c r="V2226">
        <f t="shared" si="450"/>
        <v>0</v>
      </c>
      <c r="W2226">
        <f t="shared" si="451"/>
        <v>0</v>
      </c>
      <c r="X2226">
        <f t="shared" si="452"/>
        <v>0</v>
      </c>
      <c r="Y2226">
        <f t="shared" si="453"/>
        <v>0</v>
      </c>
      <c r="Z2226">
        <f t="shared" si="454"/>
        <v>0</v>
      </c>
      <c r="AA2226">
        <f t="shared" si="455"/>
        <v>0</v>
      </c>
    </row>
    <row r="2227" spans="2:27">
      <c r="B2227" s="3">
        <v>44956</v>
      </c>
      <c r="C2227" t="str">
        <f>IF(AND(B2227&gt;='Calculation Sheet Crop 1'!$K$6,B2227&lt;='Calculation Sheet Crop 1'!$L$6),"Initial Stage",IF(AND(B2227+1&gt;'Calculation Sheet Crop 1'!$K$7,B2227&lt;='Calculation Sheet Crop 1'!$L$7),"Crop Development Phase",IF(AND(B2227+1&gt;'Calculation Sheet Crop 1'!$K$8,B2227&lt;'Calculation Sheet Crop 1'!$L$8+1),"Mid Season",IF(AND(B2227+1&gt;'Calculation Sheet Crop 1'!$K$9,B2227-1&lt;'Calculation Sheet Crop 1'!$L$9),"Late Season Stage",""))))</f>
        <v/>
      </c>
      <c r="D2227">
        <f>IF(MONTH(B2227)=1,'General Calculation'!$E$22,IF(MONTH(B2227)=2,'General Calculation'!$F$22,IF(MONTH(B2227)=3,'General Calculation'!$G$22,IF(MONTH(B2227)=4,'General Calculation'!$H$22,IF(MONTH(B2227)=5,'General Calculation'!$I$22,IF(MONTH(B2227)=6,'General Calculation'!$J$22,IF(MONTH(B2227)=7,'General Calculation'!$K$22,IF(MONTH(B2227)=8,'General Calculation'!$L$22,IF(MONTH(B2227)=9,'General Calculation'!$M$22,IF(MONTH(B2227)=10,'General Calculation'!$N$22,IF(MONTH(B2227)=11,'General Calculation'!$O$22,IF(MONTH(B2227)=12,'General Calculation'!$P$22,""))))))))))))</f>
        <v>5.07</v>
      </c>
      <c r="E2227" t="str">
        <f>IF(C2227="Initial Stage",'Calculation Sheet Crop 1'!$M$6,IF(C2227="Crop Development Phase",'Calculation Sheet Crop 1'!$M$7,IF(C2227="Mid Season",'Calculation Sheet Crop 1'!$M$8,IF(C2227="Late Season Stage",'Calculation Sheet Crop 1'!$M$9,""))))</f>
        <v/>
      </c>
      <c r="F2227">
        <f t="shared" si="443"/>
        <v>0</v>
      </c>
      <c r="P2227">
        <f t="shared" si="444"/>
        <v>0</v>
      </c>
      <c r="Q2227">
        <f t="shared" si="445"/>
        <v>0</v>
      </c>
      <c r="R2227">
        <f t="shared" si="446"/>
        <v>0</v>
      </c>
      <c r="S2227">
        <f t="shared" si="447"/>
        <v>0</v>
      </c>
      <c r="T2227">
        <f t="shared" si="448"/>
        <v>0</v>
      </c>
      <c r="U2227">
        <f t="shared" si="449"/>
        <v>0</v>
      </c>
      <c r="V2227">
        <f t="shared" si="450"/>
        <v>0</v>
      </c>
      <c r="W2227">
        <f t="shared" si="451"/>
        <v>0</v>
      </c>
      <c r="X2227">
        <f t="shared" si="452"/>
        <v>0</v>
      </c>
      <c r="Y2227">
        <f t="shared" si="453"/>
        <v>0</v>
      </c>
      <c r="Z2227">
        <f t="shared" si="454"/>
        <v>0</v>
      </c>
      <c r="AA2227">
        <f t="shared" si="455"/>
        <v>0</v>
      </c>
    </row>
    <row r="2228" spans="2:27">
      <c r="B2228" s="3">
        <v>44957</v>
      </c>
      <c r="C2228" t="str">
        <f>IF(AND(B2228&gt;='Calculation Sheet Crop 1'!$K$6,B2228&lt;='Calculation Sheet Crop 1'!$L$6),"Initial Stage",IF(AND(B2228+1&gt;'Calculation Sheet Crop 1'!$K$7,B2228&lt;='Calculation Sheet Crop 1'!$L$7),"Crop Development Phase",IF(AND(B2228+1&gt;'Calculation Sheet Crop 1'!$K$8,B2228&lt;'Calculation Sheet Crop 1'!$L$8+1),"Mid Season",IF(AND(B2228+1&gt;'Calculation Sheet Crop 1'!$K$9,B2228-1&lt;'Calculation Sheet Crop 1'!$L$9),"Late Season Stage",""))))</f>
        <v/>
      </c>
      <c r="D2228">
        <f>IF(MONTH(B2228)=1,'General Calculation'!$E$22,IF(MONTH(B2228)=2,'General Calculation'!$F$22,IF(MONTH(B2228)=3,'General Calculation'!$G$22,IF(MONTH(B2228)=4,'General Calculation'!$H$22,IF(MONTH(B2228)=5,'General Calculation'!$I$22,IF(MONTH(B2228)=6,'General Calculation'!$J$22,IF(MONTH(B2228)=7,'General Calculation'!$K$22,IF(MONTH(B2228)=8,'General Calculation'!$L$22,IF(MONTH(B2228)=9,'General Calculation'!$M$22,IF(MONTH(B2228)=10,'General Calculation'!$N$22,IF(MONTH(B2228)=11,'General Calculation'!$O$22,IF(MONTH(B2228)=12,'General Calculation'!$P$22,""))))))))))))</f>
        <v>5.07</v>
      </c>
      <c r="E2228" t="str">
        <f>IF(C2228="Initial Stage",'Calculation Sheet Crop 1'!$M$6,IF(C2228="Crop Development Phase",'Calculation Sheet Crop 1'!$M$7,IF(C2228="Mid Season",'Calculation Sheet Crop 1'!$M$8,IF(C2228="Late Season Stage",'Calculation Sheet Crop 1'!$M$9,""))))</f>
        <v/>
      </c>
      <c r="F2228">
        <f t="shared" si="443"/>
        <v>0</v>
      </c>
      <c r="P2228">
        <f t="shared" si="444"/>
        <v>0</v>
      </c>
      <c r="Q2228">
        <f t="shared" si="445"/>
        <v>0</v>
      </c>
      <c r="R2228">
        <f t="shared" si="446"/>
        <v>0</v>
      </c>
      <c r="S2228">
        <f t="shared" si="447"/>
        <v>0</v>
      </c>
      <c r="T2228">
        <f t="shared" si="448"/>
        <v>0</v>
      </c>
      <c r="U2228">
        <f t="shared" si="449"/>
        <v>0</v>
      </c>
      <c r="V2228">
        <f t="shared" si="450"/>
        <v>0</v>
      </c>
      <c r="W2228">
        <f t="shared" si="451"/>
        <v>0</v>
      </c>
      <c r="X2228">
        <f t="shared" si="452"/>
        <v>0</v>
      </c>
      <c r="Y2228">
        <f t="shared" si="453"/>
        <v>0</v>
      </c>
      <c r="Z2228">
        <f t="shared" si="454"/>
        <v>0</v>
      </c>
      <c r="AA2228">
        <f t="shared" si="455"/>
        <v>0</v>
      </c>
    </row>
    <row r="2229" spans="2:27">
      <c r="B2229" s="3">
        <v>44958</v>
      </c>
      <c r="C2229" t="str">
        <f>IF(AND(B2229&gt;='Calculation Sheet Crop 1'!$K$6,B2229&lt;='Calculation Sheet Crop 1'!$L$6),"Initial Stage",IF(AND(B2229+1&gt;'Calculation Sheet Crop 1'!$K$7,B2229&lt;='Calculation Sheet Crop 1'!$L$7),"Crop Development Phase",IF(AND(B2229+1&gt;'Calculation Sheet Crop 1'!$K$8,B2229&lt;'Calculation Sheet Crop 1'!$L$8+1),"Mid Season",IF(AND(B2229+1&gt;'Calculation Sheet Crop 1'!$K$9,B2229-1&lt;'Calculation Sheet Crop 1'!$L$9),"Late Season Stage",""))))</f>
        <v/>
      </c>
      <c r="D2229">
        <f>IF(MONTH(B2229)=1,'General Calculation'!$E$22,IF(MONTH(B2229)=2,'General Calculation'!$F$22,IF(MONTH(B2229)=3,'General Calculation'!$G$22,IF(MONTH(B2229)=4,'General Calculation'!$H$22,IF(MONTH(B2229)=5,'General Calculation'!$I$22,IF(MONTH(B2229)=6,'General Calculation'!$J$22,IF(MONTH(B2229)=7,'General Calculation'!$K$22,IF(MONTH(B2229)=8,'General Calculation'!$L$22,IF(MONTH(B2229)=9,'General Calculation'!$M$22,IF(MONTH(B2229)=10,'General Calculation'!$N$22,IF(MONTH(B2229)=11,'General Calculation'!$O$22,IF(MONTH(B2229)=12,'General Calculation'!$P$22,""))))))))))))</f>
        <v>5.3892000000000007</v>
      </c>
      <c r="E2229" t="str">
        <f>IF(C2229="Initial Stage",'Calculation Sheet Crop 1'!$M$6,IF(C2229="Crop Development Phase",'Calculation Sheet Crop 1'!$M$7,IF(C2229="Mid Season",'Calculation Sheet Crop 1'!$M$8,IF(C2229="Late Season Stage",'Calculation Sheet Crop 1'!$M$9,""))))</f>
        <v/>
      </c>
      <c r="F2229">
        <f t="shared" si="443"/>
        <v>0</v>
      </c>
      <c r="P2229">
        <f t="shared" si="444"/>
        <v>0</v>
      </c>
      <c r="Q2229">
        <f t="shared" si="445"/>
        <v>0</v>
      </c>
      <c r="R2229">
        <f t="shared" si="446"/>
        <v>0</v>
      </c>
      <c r="S2229">
        <f t="shared" si="447"/>
        <v>0</v>
      </c>
      <c r="T2229">
        <f t="shared" si="448"/>
        <v>0</v>
      </c>
      <c r="U2229">
        <f t="shared" si="449"/>
        <v>0</v>
      </c>
      <c r="V2229">
        <f t="shared" si="450"/>
        <v>0</v>
      </c>
      <c r="W2229">
        <f t="shared" si="451"/>
        <v>0</v>
      </c>
      <c r="X2229">
        <f t="shared" si="452"/>
        <v>0</v>
      </c>
      <c r="Y2229">
        <f t="shared" si="453"/>
        <v>0</v>
      </c>
      <c r="Z2229">
        <f t="shared" si="454"/>
        <v>0</v>
      </c>
      <c r="AA2229">
        <f t="shared" si="455"/>
        <v>0</v>
      </c>
    </row>
    <row r="2230" spans="2:27">
      <c r="B2230" s="3">
        <v>44959</v>
      </c>
      <c r="C2230" t="str">
        <f>IF(AND(B2230&gt;='Calculation Sheet Crop 1'!$K$6,B2230&lt;='Calculation Sheet Crop 1'!$L$6),"Initial Stage",IF(AND(B2230+1&gt;'Calculation Sheet Crop 1'!$K$7,B2230&lt;='Calculation Sheet Crop 1'!$L$7),"Crop Development Phase",IF(AND(B2230+1&gt;'Calculation Sheet Crop 1'!$K$8,B2230&lt;'Calculation Sheet Crop 1'!$L$8+1),"Mid Season",IF(AND(B2230+1&gt;'Calculation Sheet Crop 1'!$K$9,B2230-1&lt;'Calculation Sheet Crop 1'!$L$9),"Late Season Stage",""))))</f>
        <v/>
      </c>
      <c r="D2230">
        <f>IF(MONTH(B2230)=1,'General Calculation'!$E$22,IF(MONTH(B2230)=2,'General Calculation'!$F$22,IF(MONTH(B2230)=3,'General Calculation'!$G$22,IF(MONTH(B2230)=4,'General Calculation'!$H$22,IF(MONTH(B2230)=5,'General Calculation'!$I$22,IF(MONTH(B2230)=6,'General Calculation'!$J$22,IF(MONTH(B2230)=7,'General Calculation'!$K$22,IF(MONTH(B2230)=8,'General Calculation'!$L$22,IF(MONTH(B2230)=9,'General Calculation'!$M$22,IF(MONTH(B2230)=10,'General Calculation'!$N$22,IF(MONTH(B2230)=11,'General Calculation'!$O$22,IF(MONTH(B2230)=12,'General Calculation'!$P$22,""))))))))))))</f>
        <v>5.3892000000000007</v>
      </c>
      <c r="E2230" t="str">
        <f>IF(C2230="Initial Stage",'Calculation Sheet Crop 1'!$M$6,IF(C2230="Crop Development Phase",'Calculation Sheet Crop 1'!$M$7,IF(C2230="Mid Season",'Calculation Sheet Crop 1'!$M$8,IF(C2230="Late Season Stage",'Calculation Sheet Crop 1'!$M$9,""))))</f>
        <v/>
      </c>
      <c r="F2230">
        <f t="shared" si="443"/>
        <v>0</v>
      </c>
      <c r="P2230">
        <f t="shared" si="444"/>
        <v>0</v>
      </c>
      <c r="Q2230">
        <f t="shared" si="445"/>
        <v>0</v>
      </c>
      <c r="R2230">
        <f t="shared" si="446"/>
        <v>0</v>
      </c>
      <c r="S2230">
        <f t="shared" si="447"/>
        <v>0</v>
      </c>
      <c r="T2230">
        <f t="shared" si="448"/>
        <v>0</v>
      </c>
      <c r="U2230">
        <f t="shared" si="449"/>
        <v>0</v>
      </c>
      <c r="V2230">
        <f t="shared" si="450"/>
        <v>0</v>
      </c>
      <c r="W2230">
        <f t="shared" si="451"/>
        <v>0</v>
      </c>
      <c r="X2230">
        <f t="shared" si="452"/>
        <v>0</v>
      </c>
      <c r="Y2230">
        <f t="shared" si="453"/>
        <v>0</v>
      </c>
      <c r="Z2230">
        <f t="shared" si="454"/>
        <v>0</v>
      </c>
      <c r="AA2230">
        <f t="shared" si="455"/>
        <v>0</v>
      </c>
    </row>
    <row r="2231" spans="2:27">
      <c r="B2231" s="3">
        <v>44960</v>
      </c>
      <c r="C2231" t="str">
        <f>IF(AND(B2231&gt;='Calculation Sheet Crop 1'!$K$6,B2231&lt;='Calculation Sheet Crop 1'!$L$6),"Initial Stage",IF(AND(B2231+1&gt;'Calculation Sheet Crop 1'!$K$7,B2231&lt;='Calculation Sheet Crop 1'!$L$7),"Crop Development Phase",IF(AND(B2231+1&gt;'Calculation Sheet Crop 1'!$K$8,B2231&lt;'Calculation Sheet Crop 1'!$L$8+1),"Mid Season",IF(AND(B2231+1&gt;'Calculation Sheet Crop 1'!$K$9,B2231-1&lt;'Calculation Sheet Crop 1'!$L$9),"Late Season Stage",""))))</f>
        <v/>
      </c>
      <c r="D2231">
        <f>IF(MONTH(B2231)=1,'General Calculation'!$E$22,IF(MONTH(B2231)=2,'General Calculation'!$F$22,IF(MONTH(B2231)=3,'General Calculation'!$G$22,IF(MONTH(B2231)=4,'General Calculation'!$H$22,IF(MONTH(B2231)=5,'General Calculation'!$I$22,IF(MONTH(B2231)=6,'General Calculation'!$J$22,IF(MONTH(B2231)=7,'General Calculation'!$K$22,IF(MONTH(B2231)=8,'General Calculation'!$L$22,IF(MONTH(B2231)=9,'General Calculation'!$M$22,IF(MONTH(B2231)=10,'General Calculation'!$N$22,IF(MONTH(B2231)=11,'General Calculation'!$O$22,IF(MONTH(B2231)=12,'General Calculation'!$P$22,""))))))))))))</f>
        <v>5.3892000000000007</v>
      </c>
      <c r="E2231" t="str">
        <f>IF(C2231="Initial Stage",'Calculation Sheet Crop 1'!$M$6,IF(C2231="Crop Development Phase",'Calculation Sheet Crop 1'!$M$7,IF(C2231="Mid Season",'Calculation Sheet Crop 1'!$M$8,IF(C2231="Late Season Stage",'Calculation Sheet Crop 1'!$M$9,""))))</f>
        <v/>
      </c>
      <c r="F2231">
        <f t="shared" si="443"/>
        <v>0</v>
      </c>
      <c r="P2231">
        <f t="shared" si="444"/>
        <v>0</v>
      </c>
      <c r="Q2231">
        <f t="shared" si="445"/>
        <v>0</v>
      </c>
      <c r="R2231">
        <f t="shared" si="446"/>
        <v>0</v>
      </c>
      <c r="S2231">
        <f t="shared" si="447"/>
        <v>0</v>
      </c>
      <c r="T2231">
        <f t="shared" si="448"/>
        <v>0</v>
      </c>
      <c r="U2231">
        <f t="shared" si="449"/>
        <v>0</v>
      </c>
      <c r="V2231">
        <f t="shared" si="450"/>
        <v>0</v>
      </c>
      <c r="W2231">
        <f t="shared" si="451"/>
        <v>0</v>
      </c>
      <c r="X2231">
        <f t="shared" si="452"/>
        <v>0</v>
      </c>
      <c r="Y2231">
        <f t="shared" si="453"/>
        <v>0</v>
      </c>
      <c r="Z2231">
        <f t="shared" si="454"/>
        <v>0</v>
      </c>
      <c r="AA2231">
        <f t="shared" si="455"/>
        <v>0</v>
      </c>
    </row>
    <row r="2232" spans="2:27">
      <c r="B2232" s="3">
        <v>44961</v>
      </c>
      <c r="C2232" t="str">
        <f>IF(AND(B2232&gt;='Calculation Sheet Crop 1'!$K$6,B2232&lt;='Calculation Sheet Crop 1'!$L$6),"Initial Stage",IF(AND(B2232+1&gt;'Calculation Sheet Crop 1'!$K$7,B2232&lt;='Calculation Sheet Crop 1'!$L$7),"Crop Development Phase",IF(AND(B2232+1&gt;'Calculation Sheet Crop 1'!$K$8,B2232&lt;'Calculation Sheet Crop 1'!$L$8+1),"Mid Season",IF(AND(B2232+1&gt;'Calculation Sheet Crop 1'!$K$9,B2232-1&lt;'Calculation Sheet Crop 1'!$L$9),"Late Season Stage",""))))</f>
        <v/>
      </c>
      <c r="D2232">
        <f>IF(MONTH(B2232)=1,'General Calculation'!$E$22,IF(MONTH(B2232)=2,'General Calculation'!$F$22,IF(MONTH(B2232)=3,'General Calculation'!$G$22,IF(MONTH(B2232)=4,'General Calculation'!$H$22,IF(MONTH(B2232)=5,'General Calculation'!$I$22,IF(MONTH(B2232)=6,'General Calculation'!$J$22,IF(MONTH(B2232)=7,'General Calculation'!$K$22,IF(MONTH(B2232)=8,'General Calculation'!$L$22,IF(MONTH(B2232)=9,'General Calculation'!$M$22,IF(MONTH(B2232)=10,'General Calculation'!$N$22,IF(MONTH(B2232)=11,'General Calculation'!$O$22,IF(MONTH(B2232)=12,'General Calculation'!$P$22,""))))))))))))</f>
        <v>5.3892000000000007</v>
      </c>
      <c r="E2232" t="str">
        <f>IF(C2232="Initial Stage",'Calculation Sheet Crop 1'!$M$6,IF(C2232="Crop Development Phase",'Calculation Sheet Crop 1'!$M$7,IF(C2232="Mid Season",'Calculation Sheet Crop 1'!$M$8,IF(C2232="Late Season Stage",'Calculation Sheet Crop 1'!$M$9,""))))</f>
        <v/>
      </c>
      <c r="F2232">
        <f t="shared" si="443"/>
        <v>0</v>
      </c>
      <c r="P2232">
        <f t="shared" si="444"/>
        <v>0</v>
      </c>
      <c r="Q2232">
        <f t="shared" si="445"/>
        <v>0</v>
      </c>
      <c r="R2232">
        <f t="shared" si="446"/>
        <v>0</v>
      </c>
      <c r="S2232">
        <f t="shared" si="447"/>
        <v>0</v>
      </c>
      <c r="T2232">
        <f t="shared" si="448"/>
        <v>0</v>
      </c>
      <c r="U2232">
        <f t="shared" si="449"/>
        <v>0</v>
      </c>
      <c r="V2232">
        <f t="shared" si="450"/>
        <v>0</v>
      </c>
      <c r="W2232">
        <f t="shared" si="451"/>
        <v>0</v>
      </c>
      <c r="X2232">
        <f t="shared" si="452"/>
        <v>0</v>
      </c>
      <c r="Y2232">
        <f t="shared" si="453"/>
        <v>0</v>
      </c>
      <c r="Z2232">
        <f t="shared" si="454"/>
        <v>0</v>
      </c>
      <c r="AA2232">
        <f t="shared" si="455"/>
        <v>0</v>
      </c>
    </row>
    <row r="2233" spans="2:27">
      <c r="B2233" s="3">
        <v>44962</v>
      </c>
      <c r="C2233" t="str">
        <f>IF(AND(B2233&gt;='Calculation Sheet Crop 1'!$K$6,B2233&lt;='Calculation Sheet Crop 1'!$L$6),"Initial Stage",IF(AND(B2233+1&gt;'Calculation Sheet Crop 1'!$K$7,B2233&lt;='Calculation Sheet Crop 1'!$L$7),"Crop Development Phase",IF(AND(B2233+1&gt;'Calculation Sheet Crop 1'!$K$8,B2233&lt;'Calculation Sheet Crop 1'!$L$8+1),"Mid Season",IF(AND(B2233+1&gt;'Calculation Sheet Crop 1'!$K$9,B2233-1&lt;'Calculation Sheet Crop 1'!$L$9),"Late Season Stage",""))))</f>
        <v/>
      </c>
      <c r="D2233">
        <f>IF(MONTH(B2233)=1,'General Calculation'!$E$22,IF(MONTH(B2233)=2,'General Calculation'!$F$22,IF(MONTH(B2233)=3,'General Calculation'!$G$22,IF(MONTH(B2233)=4,'General Calculation'!$H$22,IF(MONTH(B2233)=5,'General Calculation'!$I$22,IF(MONTH(B2233)=6,'General Calculation'!$J$22,IF(MONTH(B2233)=7,'General Calculation'!$K$22,IF(MONTH(B2233)=8,'General Calculation'!$L$22,IF(MONTH(B2233)=9,'General Calculation'!$M$22,IF(MONTH(B2233)=10,'General Calculation'!$N$22,IF(MONTH(B2233)=11,'General Calculation'!$O$22,IF(MONTH(B2233)=12,'General Calculation'!$P$22,""))))))))))))</f>
        <v>5.3892000000000007</v>
      </c>
      <c r="E2233" t="str">
        <f>IF(C2233="Initial Stage",'Calculation Sheet Crop 1'!$M$6,IF(C2233="Crop Development Phase",'Calculation Sheet Crop 1'!$M$7,IF(C2233="Mid Season",'Calculation Sheet Crop 1'!$M$8,IF(C2233="Late Season Stage",'Calculation Sheet Crop 1'!$M$9,""))))</f>
        <v/>
      </c>
      <c r="F2233">
        <f t="shared" si="443"/>
        <v>0</v>
      </c>
      <c r="P2233">
        <f t="shared" si="444"/>
        <v>0</v>
      </c>
      <c r="Q2233">
        <f t="shared" si="445"/>
        <v>0</v>
      </c>
      <c r="R2233">
        <f t="shared" si="446"/>
        <v>0</v>
      </c>
      <c r="S2233">
        <f t="shared" si="447"/>
        <v>0</v>
      </c>
      <c r="T2233">
        <f t="shared" si="448"/>
        <v>0</v>
      </c>
      <c r="U2233">
        <f t="shared" si="449"/>
        <v>0</v>
      </c>
      <c r="V2233">
        <f t="shared" si="450"/>
        <v>0</v>
      </c>
      <c r="W2233">
        <f t="shared" si="451"/>
        <v>0</v>
      </c>
      <c r="X2233">
        <f t="shared" si="452"/>
        <v>0</v>
      </c>
      <c r="Y2233">
        <f t="shared" si="453"/>
        <v>0</v>
      </c>
      <c r="Z2233">
        <f t="shared" si="454"/>
        <v>0</v>
      </c>
      <c r="AA2233">
        <f t="shared" si="455"/>
        <v>0</v>
      </c>
    </row>
    <row r="2234" spans="2:27">
      <c r="B2234" s="3">
        <v>44963</v>
      </c>
      <c r="C2234" t="str">
        <f>IF(AND(B2234&gt;='Calculation Sheet Crop 1'!$K$6,B2234&lt;='Calculation Sheet Crop 1'!$L$6),"Initial Stage",IF(AND(B2234+1&gt;'Calculation Sheet Crop 1'!$K$7,B2234&lt;='Calculation Sheet Crop 1'!$L$7),"Crop Development Phase",IF(AND(B2234+1&gt;'Calculation Sheet Crop 1'!$K$8,B2234&lt;'Calculation Sheet Crop 1'!$L$8+1),"Mid Season",IF(AND(B2234+1&gt;'Calculation Sheet Crop 1'!$K$9,B2234-1&lt;'Calculation Sheet Crop 1'!$L$9),"Late Season Stage",""))))</f>
        <v/>
      </c>
      <c r="D2234">
        <f>IF(MONTH(B2234)=1,'General Calculation'!$E$22,IF(MONTH(B2234)=2,'General Calculation'!$F$22,IF(MONTH(B2234)=3,'General Calculation'!$G$22,IF(MONTH(B2234)=4,'General Calculation'!$H$22,IF(MONTH(B2234)=5,'General Calculation'!$I$22,IF(MONTH(B2234)=6,'General Calculation'!$J$22,IF(MONTH(B2234)=7,'General Calculation'!$K$22,IF(MONTH(B2234)=8,'General Calculation'!$L$22,IF(MONTH(B2234)=9,'General Calculation'!$M$22,IF(MONTH(B2234)=10,'General Calculation'!$N$22,IF(MONTH(B2234)=11,'General Calculation'!$O$22,IF(MONTH(B2234)=12,'General Calculation'!$P$22,""))))))))))))</f>
        <v>5.3892000000000007</v>
      </c>
      <c r="E2234" t="str">
        <f>IF(C2234="Initial Stage",'Calculation Sheet Crop 1'!$M$6,IF(C2234="Crop Development Phase",'Calculation Sheet Crop 1'!$M$7,IF(C2234="Mid Season",'Calculation Sheet Crop 1'!$M$8,IF(C2234="Late Season Stage",'Calculation Sheet Crop 1'!$M$9,""))))</f>
        <v/>
      </c>
      <c r="F2234">
        <f t="shared" si="443"/>
        <v>0</v>
      </c>
      <c r="P2234">
        <f t="shared" si="444"/>
        <v>0</v>
      </c>
      <c r="Q2234">
        <f t="shared" si="445"/>
        <v>0</v>
      </c>
      <c r="R2234">
        <f t="shared" si="446"/>
        <v>0</v>
      </c>
      <c r="S2234">
        <f t="shared" si="447"/>
        <v>0</v>
      </c>
      <c r="T2234">
        <f t="shared" si="448"/>
        <v>0</v>
      </c>
      <c r="U2234">
        <f t="shared" si="449"/>
        <v>0</v>
      </c>
      <c r="V2234">
        <f t="shared" si="450"/>
        <v>0</v>
      </c>
      <c r="W2234">
        <f t="shared" si="451"/>
        <v>0</v>
      </c>
      <c r="X2234">
        <f t="shared" si="452"/>
        <v>0</v>
      </c>
      <c r="Y2234">
        <f t="shared" si="453"/>
        <v>0</v>
      </c>
      <c r="Z2234">
        <f t="shared" si="454"/>
        <v>0</v>
      </c>
      <c r="AA2234">
        <f t="shared" si="455"/>
        <v>0</v>
      </c>
    </row>
    <row r="2235" spans="2:27">
      <c r="B2235" s="3">
        <v>44964</v>
      </c>
      <c r="C2235" t="str">
        <f>IF(AND(B2235&gt;='Calculation Sheet Crop 1'!$K$6,B2235&lt;='Calculation Sheet Crop 1'!$L$6),"Initial Stage",IF(AND(B2235+1&gt;'Calculation Sheet Crop 1'!$K$7,B2235&lt;='Calculation Sheet Crop 1'!$L$7),"Crop Development Phase",IF(AND(B2235+1&gt;'Calculation Sheet Crop 1'!$K$8,B2235&lt;'Calculation Sheet Crop 1'!$L$8+1),"Mid Season",IF(AND(B2235+1&gt;'Calculation Sheet Crop 1'!$K$9,B2235-1&lt;'Calculation Sheet Crop 1'!$L$9),"Late Season Stage",""))))</f>
        <v/>
      </c>
      <c r="D2235">
        <f>IF(MONTH(B2235)=1,'General Calculation'!$E$22,IF(MONTH(B2235)=2,'General Calculation'!$F$22,IF(MONTH(B2235)=3,'General Calculation'!$G$22,IF(MONTH(B2235)=4,'General Calculation'!$H$22,IF(MONTH(B2235)=5,'General Calculation'!$I$22,IF(MONTH(B2235)=6,'General Calculation'!$J$22,IF(MONTH(B2235)=7,'General Calculation'!$K$22,IF(MONTH(B2235)=8,'General Calculation'!$L$22,IF(MONTH(B2235)=9,'General Calculation'!$M$22,IF(MONTH(B2235)=10,'General Calculation'!$N$22,IF(MONTH(B2235)=11,'General Calculation'!$O$22,IF(MONTH(B2235)=12,'General Calculation'!$P$22,""))))))))))))</f>
        <v>5.3892000000000007</v>
      </c>
      <c r="E2235" t="str">
        <f>IF(C2235="Initial Stage",'Calculation Sheet Crop 1'!$M$6,IF(C2235="Crop Development Phase",'Calculation Sheet Crop 1'!$M$7,IF(C2235="Mid Season",'Calculation Sheet Crop 1'!$M$8,IF(C2235="Late Season Stage",'Calculation Sheet Crop 1'!$M$9,""))))</f>
        <v/>
      </c>
      <c r="F2235">
        <f t="shared" si="443"/>
        <v>0</v>
      </c>
      <c r="P2235">
        <f t="shared" si="444"/>
        <v>0</v>
      </c>
      <c r="Q2235">
        <f t="shared" si="445"/>
        <v>0</v>
      </c>
      <c r="R2235">
        <f t="shared" si="446"/>
        <v>0</v>
      </c>
      <c r="S2235">
        <f t="shared" si="447"/>
        <v>0</v>
      </c>
      <c r="T2235">
        <f t="shared" si="448"/>
        <v>0</v>
      </c>
      <c r="U2235">
        <f t="shared" si="449"/>
        <v>0</v>
      </c>
      <c r="V2235">
        <f t="shared" si="450"/>
        <v>0</v>
      </c>
      <c r="W2235">
        <f t="shared" si="451"/>
        <v>0</v>
      </c>
      <c r="X2235">
        <f t="shared" si="452"/>
        <v>0</v>
      </c>
      <c r="Y2235">
        <f t="shared" si="453"/>
        <v>0</v>
      </c>
      <c r="Z2235">
        <f t="shared" si="454"/>
        <v>0</v>
      </c>
      <c r="AA2235">
        <f t="shared" si="455"/>
        <v>0</v>
      </c>
    </row>
    <row r="2236" spans="2:27">
      <c r="B2236" s="3">
        <v>44965</v>
      </c>
      <c r="C2236" t="str">
        <f>IF(AND(B2236&gt;='Calculation Sheet Crop 1'!$K$6,B2236&lt;='Calculation Sheet Crop 1'!$L$6),"Initial Stage",IF(AND(B2236+1&gt;'Calculation Sheet Crop 1'!$K$7,B2236&lt;='Calculation Sheet Crop 1'!$L$7),"Crop Development Phase",IF(AND(B2236+1&gt;'Calculation Sheet Crop 1'!$K$8,B2236&lt;'Calculation Sheet Crop 1'!$L$8+1),"Mid Season",IF(AND(B2236+1&gt;'Calculation Sheet Crop 1'!$K$9,B2236-1&lt;'Calculation Sheet Crop 1'!$L$9),"Late Season Stage",""))))</f>
        <v/>
      </c>
      <c r="D2236">
        <f>IF(MONTH(B2236)=1,'General Calculation'!$E$22,IF(MONTH(B2236)=2,'General Calculation'!$F$22,IF(MONTH(B2236)=3,'General Calculation'!$G$22,IF(MONTH(B2236)=4,'General Calculation'!$H$22,IF(MONTH(B2236)=5,'General Calculation'!$I$22,IF(MONTH(B2236)=6,'General Calculation'!$J$22,IF(MONTH(B2236)=7,'General Calculation'!$K$22,IF(MONTH(B2236)=8,'General Calculation'!$L$22,IF(MONTH(B2236)=9,'General Calculation'!$M$22,IF(MONTH(B2236)=10,'General Calculation'!$N$22,IF(MONTH(B2236)=11,'General Calculation'!$O$22,IF(MONTH(B2236)=12,'General Calculation'!$P$22,""))))))))))))</f>
        <v>5.3892000000000007</v>
      </c>
      <c r="E2236" t="str">
        <f>IF(C2236="Initial Stage",'Calculation Sheet Crop 1'!$M$6,IF(C2236="Crop Development Phase",'Calculation Sheet Crop 1'!$M$7,IF(C2236="Mid Season",'Calculation Sheet Crop 1'!$M$8,IF(C2236="Late Season Stage",'Calculation Sheet Crop 1'!$M$9,""))))</f>
        <v/>
      </c>
      <c r="F2236">
        <f t="shared" si="443"/>
        <v>0</v>
      </c>
      <c r="P2236">
        <f t="shared" si="444"/>
        <v>0</v>
      </c>
      <c r="Q2236">
        <f t="shared" si="445"/>
        <v>0</v>
      </c>
      <c r="R2236">
        <f t="shared" si="446"/>
        <v>0</v>
      </c>
      <c r="S2236">
        <f t="shared" si="447"/>
        <v>0</v>
      </c>
      <c r="T2236">
        <f t="shared" si="448"/>
        <v>0</v>
      </c>
      <c r="U2236">
        <f t="shared" si="449"/>
        <v>0</v>
      </c>
      <c r="V2236">
        <f t="shared" si="450"/>
        <v>0</v>
      </c>
      <c r="W2236">
        <f t="shared" si="451"/>
        <v>0</v>
      </c>
      <c r="X2236">
        <f t="shared" si="452"/>
        <v>0</v>
      </c>
      <c r="Y2236">
        <f t="shared" si="453"/>
        <v>0</v>
      </c>
      <c r="Z2236">
        <f t="shared" si="454"/>
        <v>0</v>
      </c>
      <c r="AA2236">
        <f t="shared" si="455"/>
        <v>0</v>
      </c>
    </row>
    <row r="2237" spans="2:27">
      <c r="B2237" s="3">
        <v>44966</v>
      </c>
      <c r="C2237" t="str">
        <f>IF(AND(B2237&gt;='Calculation Sheet Crop 1'!$K$6,B2237&lt;='Calculation Sheet Crop 1'!$L$6),"Initial Stage",IF(AND(B2237+1&gt;'Calculation Sheet Crop 1'!$K$7,B2237&lt;='Calculation Sheet Crop 1'!$L$7),"Crop Development Phase",IF(AND(B2237+1&gt;'Calculation Sheet Crop 1'!$K$8,B2237&lt;'Calculation Sheet Crop 1'!$L$8+1),"Mid Season",IF(AND(B2237+1&gt;'Calculation Sheet Crop 1'!$K$9,B2237-1&lt;'Calculation Sheet Crop 1'!$L$9),"Late Season Stage",""))))</f>
        <v/>
      </c>
      <c r="D2237">
        <f>IF(MONTH(B2237)=1,'General Calculation'!$E$22,IF(MONTH(B2237)=2,'General Calculation'!$F$22,IF(MONTH(B2237)=3,'General Calculation'!$G$22,IF(MONTH(B2237)=4,'General Calculation'!$H$22,IF(MONTH(B2237)=5,'General Calculation'!$I$22,IF(MONTH(B2237)=6,'General Calculation'!$J$22,IF(MONTH(B2237)=7,'General Calculation'!$K$22,IF(MONTH(B2237)=8,'General Calculation'!$L$22,IF(MONTH(B2237)=9,'General Calculation'!$M$22,IF(MONTH(B2237)=10,'General Calculation'!$N$22,IF(MONTH(B2237)=11,'General Calculation'!$O$22,IF(MONTH(B2237)=12,'General Calculation'!$P$22,""))))))))))))</f>
        <v>5.3892000000000007</v>
      </c>
      <c r="E2237" t="str">
        <f>IF(C2237="Initial Stage",'Calculation Sheet Crop 1'!$M$6,IF(C2237="Crop Development Phase",'Calculation Sheet Crop 1'!$M$7,IF(C2237="Mid Season",'Calculation Sheet Crop 1'!$M$8,IF(C2237="Late Season Stage",'Calculation Sheet Crop 1'!$M$9,""))))</f>
        <v/>
      </c>
      <c r="F2237">
        <f t="shared" si="443"/>
        <v>0</v>
      </c>
      <c r="P2237">
        <f t="shared" si="444"/>
        <v>0</v>
      </c>
      <c r="Q2237">
        <f t="shared" si="445"/>
        <v>0</v>
      </c>
      <c r="R2237">
        <f t="shared" si="446"/>
        <v>0</v>
      </c>
      <c r="S2237">
        <f t="shared" si="447"/>
        <v>0</v>
      </c>
      <c r="T2237">
        <f t="shared" si="448"/>
        <v>0</v>
      </c>
      <c r="U2237">
        <f t="shared" si="449"/>
        <v>0</v>
      </c>
      <c r="V2237">
        <f t="shared" si="450"/>
        <v>0</v>
      </c>
      <c r="W2237">
        <f t="shared" si="451"/>
        <v>0</v>
      </c>
      <c r="X2237">
        <f t="shared" si="452"/>
        <v>0</v>
      </c>
      <c r="Y2237">
        <f t="shared" si="453"/>
        <v>0</v>
      </c>
      <c r="Z2237">
        <f t="shared" si="454"/>
        <v>0</v>
      </c>
      <c r="AA2237">
        <f t="shared" si="455"/>
        <v>0</v>
      </c>
    </row>
    <row r="2238" spans="2:27">
      <c r="B2238" s="3">
        <v>44967</v>
      </c>
      <c r="C2238" t="str">
        <f>IF(AND(B2238&gt;='Calculation Sheet Crop 1'!$K$6,B2238&lt;='Calculation Sheet Crop 1'!$L$6),"Initial Stage",IF(AND(B2238+1&gt;'Calculation Sheet Crop 1'!$K$7,B2238&lt;='Calculation Sheet Crop 1'!$L$7),"Crop Development Phase",IF(AND(B2238+1&gt;'Calculation Sheet Crop 1'!$K$8,B2238&lt;'Calculation Sheet Crop 1'!$L$8+1),"Mid Season",IF(AND(B2238+1&gt;'Calculation Sheet Crop 1'!$K$9,B2238-1&lt;'Calculation Sheet Crop 1'!$L$9),"Late Season Stage",""))))</f>
        <v/>
      </c>
      <c r="D2238">
        <f>IF(MONTH(B2238)=1,'General Calculation'!$E$22,IF(MONTH(B2238)=2,'General Calculation'!$F$22,IF(MONTH(B2238)=3,'General Calculation'!$G$22,IF(MONTH(B2238)=4,'General Calculation'!$H$22,IF(MONTH(B2238)=5,'General Calculation'!$I$22,IF(MONTH(B2238)=6,'General Calculation'!$J$22,IF(MONTH(B2238)=7,'General Calculation'!$K$22,IF(MONTH(B2238)=8,'General Calculation'!$L$22,IF(MONTH(B2238)=9,'General Calculation'!$M$22,IF(MONTH(B2238)=10,'General Calculation'!$N$22,IF(MONTH(B2238)=11,'General Calculation'!$O$22,IF(MONTH(B2238)=12,'General Calculation'!$P$22,""))))))))))))</f>
        <v>5.3892000000000007</v>
      </c>
      <c r="E2238" t="str">
        <f>IF(C2238="Initial Stage",'Calculation Sheet Crop 1'!$M$6,IF(C2238="Crop Development Phase",'Calculation Sheet Crop 1'!$M$7,IF(C2238="Mid Season",'Calculation Sheet Crop 1'!$M$8,IF(C2238="Late Season Stage",'Calculation Sheet Crop 1'!$M$9,""))))</f>
        <v/>
      </c>
      <c r="F2238">
        <f t="shared" si="443"/>
        <v>0</v>
      </c>
      <c r="P2238">
        <f t="shared" si="444"/>
        <v>0</v>
      </c>
      <c r="Q2238">
        <f t="shared" si="445"/>
        <v>0</v>
      </c>
      <c r="R2238">
        <f t="shared" si="446"/>
        <v>0</v>
      </c>
      <c r="S2238">
        <f t="shared" si="447"/>
        <v>0</v>
      </c>
      <c r="T2238">
        <f t="shared" si="448"/>
        <v>0</v>
      </c>
      <c r="U2238">
        <f t="shared" si="449"/>
        <v>0</v>
      </c>
      <c r="V2238">
        <f t="shared" si="450"/>
        <v>0</v>
      </c>
      <c r="W2238">
        <f t="shared" si="451"/>
        <v>0</v>
      </c>
      <c r="X2238">
        <f t="shared" si="452"/>
        <v>0</v>
      </c>
      <c r="Y2238">
        <f t="shared" si="453"/>
        <v>0</v>
      </c>
      <c r="Z2238">
        <f t="shared" si="454"/>
        <v>0</v>
      </c>
      <c r="AA2238">
        <f t="shared" si="455"/>
        <v>0</v>
      </c>
    </row>
    <row r="2239" spans="2:27">
      <c r="B2239" s="3">
        <v>44968</v>
      </c>
      <c r="C2239" t="str">
        <f>IF(AND(B2239&gt;='Calculation Sheet Crop 1'!$K$6,B2239&lt;='Calculation Sheet Crop 1'!$L$6),"Initial Stage",IF(AND(B2239+1&gt;'Calculation Sheet Crop 1'!$K$7,B2239&lt;='Calculation Sheet Crop 1'!$L$7),"Crop Development Phase",IF(AND(B2239+1&gt;'Calculation Sheet Crop 1'!$K$8,B2239&lt;'Calculation Sheet Crop 1'!$L$8+1),"Mid Season",IF(AND(B2239+1&gt;'Calculation Sheet Crop 1'!$K$9,B2239-1&lt;'Calculation Sheet Crop 1'!$L$9),"Late Season Stage",""))))</f>
        <v/>
      </c>
      <c r="D2239">
        <f>IF(MONTH(B2239)=1,'General Calculation'!$E$22,IF(MONTH(B2239)=2,'General Calculation'!$F$22,IF(MONTH(B2239)=3,'General Calculation'!$G$22,IF(MONTH(B2239)=4,'General Calculation'!$H$22,IF(MONTH(B2239)=5,'General Calculation'!$I$22,IF(MONTH(B2239)=6,'General Calculation'!$J$22,IF(MONTH(B2239)=7,'General Calculation'!$K$22,IF(MONTH(B2239)=8,'General Calculation'!$L$22,IF(MONTH(B2239)=9,'General Calculation'!$M$22,IF(MONTH(B2239)=10,'General Calculation'!$N$22,IF(MONTH(B2239)=11,'General Calculation'!$O$22,IF(MONTH(B2239)=12,'General Calculation'!$P$22,""))))))))))))</f>
        <v>5.3892000000000007</v>
      </c>
      <c r="E2239" t="str">
        <f>IF(C2239="Initial Stage",'Calculation Sheet Crop 1'!$M$6,IF(C2239="Crop Development Phase",'Calculation Sheet Crop 1'!$M$7,IF(C2239="Mid Season",'Calculation Sheet Crop 1'!$M$8,IF(C2239="Late Season Stage",'Calculation Sheet Crop 1'!$M$9,""))))</f>
        <v/>
      </c>
      <c r="F2239">
        <f t="shared" si="443"/>
        <v>0</v>
      </c>
      <c r="P2239">
        <f t="shared" si="444"/>
        <v>0</v>
      </c>
      <c r="Q2239">
        <f t="shared" si="445"/>
        <v>0</v>
      </c>
      <c r="R2239">
        <f t="shared" si="446"/>
        <v>0</v>
      </c>
      <c r="S2239">
        <f t="shared" si="447"/>
        <v>0</v>
      </c>
      <c r="T2239">
        <f t="shared" si="448"/>
        <v>0</v>
      </c>
      <c r="U2239">
        <f t="shared" si="449"/>
        <v>0</v>
      </c>
      <c r="V2239">
        <f t="shared" si="450"/>
        <v>0</v>
      </c>
      <c r="W2239">
        <f t="shared" si="451"/>
        <v>0</v>
      </c>
      <c r="X2239">
        <f t="shared" si="452"/>
        <v>0</v>
      </c>
      <c r="Y2239">
        <f t="shared" si="453"/>
        <v>0</v>
      </c>
      <c r="Z2239">
        <f t="shared" si="454"/>
        <v>0</v>
      </c>
      <c r="AA2239">
        <f t="shared" si="455"/>
        <v>0</v>
      </c>
    </row>
    <row r="2240" spans="2:27">
      <c r="B2240" s="3">
        <v>44969</v>
      </c>
      <c r="C2240" t="str">
        <f>IF(AND(B2240&gt;='Calculation Sheet Crop 1'!$K$6,B2240&lt;='Calculation Sheet Crop 1'!$L$6),"Initial Stage",IF(AND(B2240+1&gt;'Calculation Sheet Crop 1'!$K$7,B2240&lt;='Calculation Sheet Crop 1'!$L$7),"Crop Development Phase",IF(AND(B2240+1&gt;'Calculation Sheet Crop 1'!$K$8,B2240&lt;'Calculation Sheet Crop 1'!$L$8+1),"Mid Season",IF(AND(B2240+1&gt;'Calculation Sheet Crop 1'!$K$9,B2240-1&lt;'Calculation Sheet Crop 1'!$L$9),"Late Season Stage",""))))</f>
        <v/>
      </c>
      <c r="D2240">
        <f>IF(MONTH(B2240)=1,'General Calculation'!$E$22,IF(MONTH(B2240)=2,'General Calculation'!$F$22,IF(MONTH(B2240)=3,'General Calculation'!$G$22,IF(MONTH(B2240)=4,'General Calculation'!$H$22,IF(MONTH(B2240)=5,'General Calculation'!$I$22,IF(MONTH(B2240)=6,'General Calculation'!$J$22,IF(MONTH(B2240)=7,'General Calculation'!$K$22,IF(MONTH(B2240)=8,'General Calculation'!$L$22,IF(MONTH(B2240)=9,'General Calculation'!$M$22,IF(MONTH(B2240)=10,'General Calculation'!$N$22,IF(MONTH(B2240)=11,'General Calculation'!$O$22,IF(MONTH(B2240)=12,'General Calculation'!$P$22,""))))))))))))</f>
        <v>5.3892000000000007</v>
      </c>
      <c r="E2240" t="str">
        <f>IF(C2240="Initial Stage",'Calculation Sheet Crop 1'!$M$6,IF(C2240="Crop Development Phase",'Calculation Sheet Crop 1'!$M$7,IF(C2240="Mid Season",'Calculation Sheet Crop 1'!$M$8,IF(C2240="Late Season Stage",'Calculation Sheet Crop 1'!$M$9,""))))</f>
        <v/>
      </c>
      <c r="F2240">
        <f t="shared" si="443"/>
        <v>0</v>
      </c>
      <c r="P2240">
        <f t="shared" si="444"/>
        <v>0</v>
      </c>
      <c r="Q2240">
        <f t="shared" si="445"/>
        <v>0</v>
      </c>
      <c r="R2240">
        <f t="shared" si="446"/>
        <v>0</v>
      </c>
      <c r="S2240">
        <f t="shared" si="447"/>
        <v>0</v>
      </c>
      <c r="T2240">
        <f t="shared" si="448"/>
        <v>0</v>
      </c>
      <c r="U2240">
        <f t="shared" si="449"/>
        <v>0</v>
      </c>
      <c r="V2240">
        <f t="shared" si="450"/>
        <v>0</v>
      </c>
      <c r="W2240">
        <f t="shared" si="451"/>
        <v>0</v>
      </c>
      <c r="X2240">
        <f t="shared" si="452"/>
        <v>0</v>
      </c>
      <c r="Y2240">
        <f t="shared" si="453"/>
        <v>0</v>
      </c>
      <c r="Z2240">
        <f t="shared" si="454"/>
        <v>0</v>
      </c>
      <c r="AA2240">
        <f t="shared" si="455"/>
        <v>0</v>
      </c>
    </row>
    <row r="2241" spans="2:27">
      <c r="B2241" s="3">
        <v>44970</v>
      </c>
      <c r="C2241" t="str">
        <f>IF(AND(B2241&gt;='Calculation Sheet Crop 1'!$K$6,B2241&lt;='Calculation Sheet Crop 1'!$L$6),"Initial Stage",IF(AND(B2241+1&gt;'Calculation Sheet Crop 1'!$K$7,B2241&lt;='Calculation Sheet Crop 1'!$L$7),"Crop Development Phase",IF(AND(B2241+1&gt;'Calculation Sheet Crop 1'!$K$8,B2241&lt;'Calculation Sheet Crop 1'!$L$8+1),"Mid Season",IF(AND(B2241+1&gt;'Calculation Sheet Crop 1'!$K$9,B2241-1&lt;'Calculation Sheet Crop 1'!$L$9),"Late Season Stage",""))))</f>
        <v/>
      </c>
      <c r="D2241">
        <f>IF(MONTH(B2241)=1,'General Calculation'!$E$22,IF(MONTH(B2241)=2,'General Calculation'!$F$22,IF(MONTH(B2241)=3,'General Calculation'!$G$22,IF(MONTH(B2241)=4,'General Calculation'!$H$22,IF(MONTH(B2241)=5,'General Calculation'!$I$22,IF(MONTH(B2241)=6,'General Calculation'!$J$22,IF(MONTH(B2241)=7,'General Calculation'!$K$22,IF(MONTH(B2241)=8,'General Calculation'!$L$22,IF(MONTH(B2241)=9,'General Calculation'!$M$22,IF(MONTH(B2241)=10,'General Calculation'!$N$22,IF(MONTH(B2241)=11,'General Calculation'!$O$22,IF(MONTH(B2241)=12,'General Calculation'!$P$22,""))))))))))))</f>
        <v>5.3892000000000007</v>
      </c>
      <c r="E2241" t="str">
        <f>IF(C2241="Initial Stage",'Calculation Sheet Crop 1'!$M$6,IF(C2241="Crop Development Phase",'Calculation Sheet Crop 1'!$M$7,IF(C2241="Mid Season",'Calculation Sheet Crop 1'!$M$8,IF(C2241="Late Season Stage",'Calculation Sheet Crop 1'!$M$9,""))))</f>
        <v/>
      </c>
      <c r="F2241">
        <f t="shared" si="443"/>
        <v>0</v>
      </c>
      <c r="P2241">
        <f t="shared" si="444"/>
        <v>0</v>
      </c>
      <c r="Q2241">
        <f t="shared" si="445"/>
        <v>0</v>
      </c>
      <c r="R2241">
        <f t="shared" si="446"/>
        <v>0</v>
      </c>
      <c r="S2241">
        <f t="shared" si="447"/>
        <v>0</v>
      </c>
      <c r="T2241">
        <f t="shared" si="448"/>
        <v>0</v>
      </c>
      <c r="U2241">
        <f t="shared" si="449"/>
        <v>0</v>
      </c>
      <c r="V2241">
        <f t="shared" si="450"/>
        <v>0</v>
      </c>
      <c r="W2241">
        <f t="shared" si="451"/>
        <v>0</v>
      </c>
      <c r="X2241">
        <f t="shared" si="452"/>
        <v>0</v>
      </c>
      <c r="Y2241">
        <f t="shared" si="453"/>
        <v>0</v>
      </c>
      <c r="Z2241">
        <f t="shared" si="454"/>
        <v>0</v>
      </c>
      <c r="AA2241">
        <f t="shared" si="455"/>
        <v>0</v>
      </c>
    </row>
    <row r="2242" spans="2:27">
      <c r="B2242" s="3">
        <v>44971</v>
      </c>
      <c r="C2242" t="str">
        <f>IF(AND(B2242&gt;='Calculation Sheet Crop 1'!$K$6,B2242&lt;='Calculation Sheet Crop 1'!$L$6),"Initial Stage",IF(AND(B2242+1&gt;'Calculation Sheet Crop 1'!$K$7,B2242&lt;='Calculation Sheet Crop 1'!$L$7),"Crop Development Phase",IF(AND(B2242+1&gt;'Calculation Sheet Crop 1'!$K$8,B2242&lt;'Calculation Sheet Crop 1'!$L$8+1),"Mid Season",IF(AND(B2242+1&gt;'Calculation Sheet Crop 1'!$K$9,B2242-1&lt;'Calculation Sheet Crop 1'!$L$9),"Late Season Stage",""))))</f>
        <v/>
      </c>
      <c r="D2242">
        <f>IF(MONTH(B2242)=1,'General Calculation'!$E$22,IF(MONTH(B2242)=2,'General Calculation'!$F$22,IF(MONTH(B2242)=3,'General Calculation'!$G$22,IF(MONTH(B2242)=4,'General Calculation'!$H$22,IF(MONTH(B2242)=5,'General Calculation'!$I$22,IF(MONTH(B2242)=6,'General Calculation'!$J$22,IF(MONTH(B2242)=7,'General Calculation'!$K$22,IF(MONTH(B2242)=8,'General Calculation'!$L$22,IF(MONTH(B2242)=9,'General Calculation'!$M$22,IF(MONTH(B2242)=10,'General Calculation'!$N$22,IF(MONTH(B2242)=11,'General Calculation'!$O$22,IF(MONTH(B2242)=12,'General Calculation'!$P$22,""))))))))))))</f>
        <v>5.3892000000000007</v>
      </c>
      <c r="E2242" t="str">
        <f>IF(C2242="Initial Stage",'Calculation Sheet Crop 1'!$M$6,IF(C2242="Crop Development Phase",'Calculation Sheet Crop 1'!$M$7,IF(C2242="Mid Season",'Calculation Sheet Crop 1'!$M$8,IF(C2242="Late Season Stage",'Calculation Sheet Crop 1'!$M$9,""))))</f>
        <v/>
      </c>
      <c r="F2242">
        <f t="shared" si="443"/>
        <v>0</v>
      </c>
      <c r="P2242">
        <f t="shared" si="444"/>
        <v>0</v>
      </c>
      <c r="Q2242">
        <f t="shared" si="445"/>
        <v>0</v>
      </c>
      <c r="R2242">
        <f t="shared" si="446"/>
        <v>0</v>
      </c>
      <c r="S2242">
        <f t="shared" si="447"/>
        <v>0</v>
      </c>
      <c r="T2242">
        <f t="shared" si="448"/>
        <v>0</v>
      </c>
      <c r="U2242">
        <f t="shared" si="449"/>
        <v>0</v>
      </c>
      <c r="V2242">
        <f t="shared" si="450"/>
        <v>0</v>
      </c>
      <c r="W2242">
        <f t="shared" si="451"/>
        <v>0</v>
      </c>
      <c r="X2242">
        <f t="shared" si="452"/>
        <v>0</v>
      </c>
      <c r="Y2242">
        <f t="shared" si="453"/>
        <v>0</v>
      </c>
      <c r="Z2242">
        <f t="shared" si="454"/>
        <v>0</v>
      </c>
      <c r="AA2242">
        <f t="shared" si="455"/>
        <v>0</v>
      </c>
    </row>
    <row r="2243" spans="2:27">
      <c r="B2243" s="3">
        <v>44972</v>
      </c>
      <c r="C2243" t="str">
        <f>IF(AND(B2243&gt;='Calculation Sheet Crop 1'!$K$6,B2243&lt;='Calculation Sheet Crop 1'!$L$6),"Initial Stage",IF(AND(B2243+1&gt;'Calculation Sheet Crop 1'!$K$7,B2243&lt;='Calculation Sheet Crop 1'!$L$7),"Crop Development Phase",IF(AND(B2243+1&gt;'Calculation Sheet Crop 1'!$K$8,B2243&lt;'Calculation Sheet Crop 1'!$L$8+1),"Mid Season",IF(AND(B2243+1&gt;'Calculation Sheet Crop 1'!$K$9,B2243-1&lt;'Calculation Sheet Crop 1'!$L$9),"Late Season Stage",""))))</f>
        <v/>
      </c>
      <c r="D2243">
        <f>IF(MONTH(B2243)=1,'General Calculation'!$E$22,IF(MONTH(B2243)=2,'General Calculation'!$F$22,IF(MONTH(B2243)=3,'General Calculation'!$G$22,IF(MONTH(B2243)=4,'General Calculation'!$H$22,IF(MONTH(B2243)=5,'General Calculation'!$I$22,IF(MONTH(B2243)=6,'General Calculation'!$J$22,IF(MONTH(B2243)=7,'General Calculation'!$K$22,IF(MONTH(B2243)=8,'General Calculation'!$L$22,IF(MONTH(B2243)=9,'General Calculation'!$M$22,IF(MONTH(B2243)=10,'General Calculation'!$N$22,IF(MONTH(B2243)=11,'General Calculation'!$O$22,IF(MONTH(B2243)=12,'General Calculation'!$P$22,""))))))))))))</f>
        <v>5.3892000000000007</v>
      </c>
      <c r="E2243" t="str">
        <f>IF(C2243="Initial Stage",'Calculation Sheet Crop 1'!$M$6,IF(C2243="Crop Development Phase",'Calculation Sheet Crop 1'!$M$7,IF(C2243="Mid Season",'Calculation Sheet Crop 1'!$M$8,IF(C2243="Late Season Stage",'Calculation Sheet Crop 1'!$M$9,""))))</f>
        <v/>
      </c>
      <c r="F2243">
        <f t="shared" si="443"/>
        <v>0</v>
      </c>
      <c r="P2243">
        <f t="shared" si="444"/>
        <v>0</v>
      </c>
      <c r="Q2243">
        <f t="shared" si="445"/>
        <v>0</v>
      </c>
      <c r="R2243">
        <f t="shared" si="446"/>
        <v>0</v>
      </c>
      <c r="S2243">
        <f t="shared" si="447"/>
        <v>0</v>
      </c>
      <c r="T2243">
        <f t="shared" si="448"/>
        <v>0</v>
      </c>
      <c r="U2243">
        <f t="shared" si="449"/>
        <v>0</v>
      </c>
      <c r="V2243">
        <f t="shared" si="450"/>
        <v>0</v>
      </c>
      <c r="W2243">
        <f t="shared" si="451"/>
        <v>0</v>
      </c>
      <c r="X2243">
        <f t="shared" si="452"/>
        <v>0</v>
      </c>
      <c r="Y2243">
        <f t="shared" si="453"/>
        <v>0</v>
      </c>
      <c r="Z2243">
        <f t="shared" si="454"/>
        <v>0</v>
      </c>
      <c r="AA2243">
        <f t="shared" si="455"/>
        <v>0</v>
      </c>
    </row>
    <row r="2244" spans="2:27">
      <c r="B2244" s="3">
        <v>44973</v>
      </c>
      <c r="C2244" t="str">
        <f>IF(AND(B2244&gt;='Calculation Sheet Crop 1'!$K$6,B2244&lt;='Calculation Sheet Crop 1'!$L$6),"Initial Stage",IF(AND(B2244+1&gt;'Calculation Sheet Crop 1'!$K$7,B2244&lt;='Calculation Sheet Crop 1'!$L$7),"Crop Development Phase",IF(AND(B2244+1&gt;'Calculation Sheet Crop 1'!$K$8,B2244&lt;'Calculation Sheet Crop 1'!$L$8+1),"Mid Season",IF(AND(B2244+1&gt;'Calculation Sheet Crop 1'!$K$9,B2244-1&lt;'Calculation Sheet Crop 1'!$L$9),"Late Season Stage",""))))</f>
        <v/>
      </c>
      <c r="D2244">
        <f>IF(MONTH(B2244)=1,'General Calculation'!$E$22,IF(MONTH(B2244)=2,'General Calculation'!$F$22,IF(MONTH(B2244)=3,'General Calculation'!$G$22,IF(MONTH(B2244)=4,'General Calculation'!$H$22,IF(MONTH(B2244)=5,'General Calculation'!$I$22,IF(MONTH(B2244)=6,'General Calculation'!$J$22,IF(MONTH(B2244)=7,'General Calculation'!$K$22,IF(MONTH(B2244)=8,'General Calculation'!$L$22,IF(MONTH(B2244)=9,'General Calculation'!$M$22,IF(MONTH(B2244)=10,'General Calculation'!$N$22,IF(MONTH(B2244)=11,'General Calculation'!$O$22,IF(MONTH(B2244)=12,'General Calculation'!$P$22,""))))))))))))</f>
        <v>5.3892000000000007</v>
      </c>
      <c r="E2244" t="str">
        <f>IF(C2244="Initial Stage",'Calculation Sheet Crop 1'!$M$6,IF(C2244="Crop Development Phase",'Calculation Sheet Crop 1'!$M$7,IF(C2244="Mid Season",'Calculation Sheet Crop 1'!$M$8,IF(C2244="Late Season Stage",'Calculation Sheet Crop 1'!$M$9,""))))</f>
        <v/>
      </c>
      <c r="F2244">
        <f t="shared" si="443"/>
        <v>0</v>
      </c>
      <c r="P2244">
        <f t="shared" si="444"/>
        <v>0</v>
      </c>
      <c r="Q2244">
        <f t="shared" si="445"/>
        <v>0</v>
      </c>
      <c r="R2244">
        <f t="shared" si="446"/>
        <v>0</v>
      </c>
      <c r="S2244">
        <f t="shared" si="447"/>
        <v>0</v>
      </c>
      <c r="T2244">
        <f t="shared" si="448"/>
        <v>0</v>
      </c>
      <c r="U2244">
        <f t="shared" si="449"/>
        <v>0</v>
      </c>
      <c r="V2244">
        <f t="shared" si="450"/>
        <v>0</v>
      </c>
      <c r="W2244">
        <f t="shared" si="451"/>
        <v>0</v>
      </c>
      <c r="X2244">
        <f t="shared" si="452"/>
        <v>0</v>
      </c>
      <c r="Y2244">
        <f t="shared" si="453"/>
        <v>0</v>
      </c>
      <c r="Z2244">
        <f t="shared" si="454"/>
        <v>0</v>
      </c>
      <c r="AA2244">
        <f t="shared" si="455"/>
        <v>0</v>
      </c>
    </row>
    <row r="2245" spans="2:27">
      <c r="B2245" s="3">
        <v>44974</v>
      </c>
      <c r="C2245" t="str">
        <f>IF(AND(B2245&gt;='Calculation Sheet Crop 1'!$K$6,B2245&lt;='Calculation Sheet Crop 1'!$L$6),"Initial Stage",IF(AND(B2245+1&gt;'Calculation Sheet Crop 1'!$K$7,B2245&lt;='Calculation Sheet Crop 1'!$L$7),"Crop Development Phase",IF(AND(B2245+1&gt;'Calculation Sheet Crop 1'!$K$8,B2245&lt;'Calculation Sheet Crop 1'!$L$8+1),"Mid Season",IF(AND(B2245+1&gt;'Calculation Sheet Crop 1'!$K$9,B2245-1&lt;'Calculation Sheet Crop 1'!$L$9),"Late Season Stage",""))))</f>
        <v/>
      </c>
      <c r="D2245">
        <f>IF(MONTH(B2245)=1,'General Calculation'!$E$22,IF(MONTH(B2245)=2,'General Calculation'!$F$22,IF(MONTH(B2245)=3,'General Calculation'!$G$22,IF(MONTH(B2245)=4,'General Calculation'!$H$22,IF(MONTH(B2245)=5,'General Calculation'!$I$22,IF(MONTH(B2245)=6,'General Calculation'!$J$22,IF(MONTH(B2245)=7,'General Calculation'!$K$22,IF(MONTH(B2245)=8,'General Calculation'!$L$22,IF(MONTH(B2245)=9,'General Calculation'!$M$22,IF(MONTH(B2245)=10,'General Calculation'!$N$22,IF(MONTH(B2245)=11,'General Calculation'!$O$22,IF(MONTH(B2245)=12,'General Calculation'!$P$22,""))))))))))))</f>
        <v>5.3892000000000007</v>
      </c>
      <c r="E2245" t="str">
        <f>IF(C2245="Initial Stage",'Calculation Sheet Crop 1'!$M$6,IF(C2245="Crop Development Phase",'Calculation Sheet Crop 1'!$M$7,IF(C2245="Mid Season",'Calculation Sheet Crop 1'!$M$8,IF(C2245="Late Season Stage",'Calculation Sheet Crop 1'!$M$9,""))))</f>
        <v/>
      </c>
      <c r="F2245">
        <f t="shared" si="443"/>
        <v>0</v>
      </c>
      <c r="P2245">
        <f t="shared" si="444"/>
        <v>0</v>
      </c>
      <c r="Q2245">
        <f t="shared" si="445"/>
        <v>0</v>
      </c>
      <c r="R2245">
        <f t="shared" si="446"/>
        <v>0</v>
      </c>
      <c r="S2245">
        <f t="shared" si="447"/>
        <v>0</v>
      </c>
      <c r="T2245">
        <f t="shared" si="448"/>
        <v>0</v>
      </c>
      <c r="U2245">
        <f t="shared" si="449"/>
        <v>0</v>
      </c>
      <c r="V2245">
        <f t="shared" si="450"/>
        <v>0</v>
      </c>
      <c r="W2245">
        <f t="shared" si="451"/>
        <v>0</v>
      </c>
      <c r="X2245">
        <f t="shared" si="452"/>
        <v>0</v>
      </c>
      <c r="Y2245">
        <f t="shared" si="453"/>
        <v>0</v>
      </c>
      <c r="Z2245">
        <f t="shared" si="454"/>
        <v>0</v>
      </c>
      <c r="AA2245">
        <f t="shared" si="455"/>
        <v>0</v>
      </c>
    </row>
    <row r="2246" spans="2:27">
      <c r="B2246" s="3">
        <v>44975</v>
      </c>
      <c r="C2246" t="str">
        <f>IF(AND(B2246&gt;='Calculation Sheet Crop 1'!$K$6,B2246&lt;='Calculation Sheet Crop 1'!$L$6),"Initial Stage",IF(AND(B2246+1&gt;'Calculation Sheet Crop 1'!$K$7,B2246&lt;='Calculation Sheet Crop 1'!$L$7),"Crop Development Phase",IF(AND(B2246+1&gt;'Calculation Sheet Crop 1'!$K$8,B2246&lt;'Calculation Sheet Crop 1'!$L$8+1),"Mid Season",IF(AND(B2246+1&gt;'Calculation Sheet Crop 1'!$K$9,B2246-1&lt;'Calculation Sheet Crop 1'!$L$9),"Late Season Stage",""))))</f>
        <v/>
      </c>
      <c r="D2246">
        <f>IF(MONTH(B2246)=1,'General Calculation'!$E$22,IF(MONTH(B2246)=2,'General Calculation'!$F$22,IF(MONTH(B2246)=3,'General Calculation'!$G$22,IF(MONTH(B2246)=4,'General Calculation'!$H$22,IF(MONTH(B2246)=5,'General Calculation'!$I$22,IF(MONTH(B2246)=6,'General Calculation'!$J$22,IF(MONTH(B2246)=7,'General Calculation'!$K$22,IF(MONTH(B2246)=8,'General Calculation'!$L$22,IF(MONTH(B2246)=9,'General Calculation'!$M$22,IF(MONTH(B2246)=10,'General Calculation'!$N$22,IF(MONTH(B2246)=11,'General Calculation'!$O$22,IF(MONTH(B2246)=12,'General Calculation'!$P$22,""))))))))))))</f>
        <v>5.3892000000000007</v>
      </c>
      <c r="E2246" t="str">
        <f>IF(C2246="Initial Stage",'Calculation Sheet Crop 1'!$M$6,IF(C2246="Crop Development Phase",'Calculation Sheet Crop 1'!$M$7,IF(C2246="Mid Season",'Calculation Sheet Crop 1'!$M$8,IF(C2246="Late Season Stage",'Calculation Sheet Crop 1'!$M$9,""))))</f>
        <v/>
      </c>
      <c r="F2246">
        <f t="shared" si="443"/>
        <v>0</v>
      </c>
      <c r="P2246">
        <f t="shared" si="444"/>
        <v>0</v>
      </c>
      <c r="Q2246">
        <f t="shared" si="445"/>
        <v>0</v>
      </c>
      <c r="R2246">
        <f t="shared" si="446"/>
        <v>0</v>
      </c>
      <c r="S2246">
        <f t="shared" si="447"/>
        <v>0</v>
      </c>
      <c r="T2246">
        <f t="shared" si="448"/>
        <v>0</v>
      </c>
      <c r="U2246">
        <f t="shared" si="449"/>
        <v>0</v>
      </c>
      <c r="V2246">
        <f t="shared" si="450"/>
        <v>0</v>
      </c>
      <c r="W2246">
        <f t="shared" si="451"/>
        <v>0</v>
      </c>
      <c r="X2246">
        <f t="shared" si="452"/>
        <v>0</v>
      </c>
      <c r="Y2246">
        <f t="shared" si="453"/>
        <v>0</v>
      </c>
      <c r="Z2246">
        <f t="shared" si="454"/>
        <v>0</v>
      </c>
      <c r="AA2246">
        <f t="shared" si="455"/>
        <v>0</v>
      </c>
    </row>
    <row r="2247" spans="2:27">
      <c r="B2247" s="3">
        <v>44976</v>
      </c>
      <c r="C2247" t="str">
        <f>IF(AND(B2247&gt;='Calculation Sheet Crop 1'!$K$6,B2247&lt;='Calculation Sheet Crop 1'!$L$6),"Initial Stage",IF(AND(B2247+1&gt;'Calculation Sheet Crop 1'!$K$7,B2247&lt;='Calculation Sheet Crop 1'!$L$7),"Crop Development Phase",IF(AND(B2247+1&gt;'Calculation Sheet Crop 1'!$K$8,B2247&lt;'Calculation Sheet Crop 1'!$L$8+1),"Mid Season",IF(AND(B2247+1&gt;'Calculation Sheet Crop 1'!$K$9,B2247-1&lt;'Calculation Sheet Crop 1'!$L$9),"Late Season Stage",""))))</f>
        <v/>
      </c>
      <c r="D2247">
        <f>IF(MONTH(B2247)=1,'General Calculation'!$E$22,IF(MONTH(B2247)=2,'General Calculation'!$F$22,IF(MONTH(B2247)=3,'General Calculation'!$G$22,IF(MONTH(B2247)=4,'General Calculation'!$H$22,IF(MONTH(B2247)=5,'General Calculation'!$I$22,IF(MONTH(B2247)=6,'General Calculation'!$J$22,IF(MONTH(B2247)=7,'General Calculation'!$K$22,IF(MONTH(B2247)=8,'General Calculation'!$L$22,IF(MONTH(B2247)=9,'General Calculation'!$M$22,IF(MONTH(B2247)=10,'General Calculation'!$N$22,IF(MONTH(B2247)=11,'General Calculation'!$O$22,IF(MONTH(B2247)=12,'General Calculation'!$P$22,""))))))))))))</f>
        <v>5.3892000000000007</v>
      </c>
      <c r="E2247" t="str">
        <f>IF(C2247="Initial Stage",'Calculation Sheet Crop 1'!$M$6,IF(C2247="Crop Development Phase",'Calculation Sheet Crop 1'!$M$7,IF(C2247="Mid Season",'Calculation Sheet Crop 1'!$M$8,IF(C2247="Late Season Stage",'Calculation Sheet Crop 1'!$M$9,""))))</f>
        <v/>
      </c>
      <c r="F2247">
        <f t="shared" si="443"/>
        <v>0</v>
      </c>
      <c r="P2247">
        <f t="shared" si="444"/>
        <v>0</v>
      </c>
      <c r="Q2247">
        <f t="shared" si="445"/>
        <v>0</v>
      </c>
      <c r="R2247">
        <f t="shared" si="446"/>
        <v>0</v>
      </c>
      <c r="S2247">
        <f t="shared" si="447"/>
        <v>0</v>
      </c>
      <c r="T2247">
        <f t="shared" si="448"/>
        <v>0</v>
      </c>
      <c r="U2247">
        <f t="shared" si="449"/>
        <v>0</v>
      </c>
      <c r="V2247">
        <f t="shared" si="450"/>
        <v>0</v>
      </c>
      <c r="W2247">
        <f t="shared" si="451"/>
        <v>0</v>
      </c>
      <c r="X2247">
        <f t="shared" si="452"/>
        <v>0</v>
      </c>
      <c r="Y2247">
        <f t="shared" si="453"/>
        <v>0</v>
      </c>
      <c r="Z2247">
        <f t="shared" si="454"/>
        <v>0</v>
      </c>
      <c r="AA2247">
        <f t="shared" si="455"/>
        <v>0</v>
      </c>
    </row>
    <row r="2248" spans="2:27">
      <c r="B2248" s="3">
        <v>44977</v>
      </c>
      <c r="C2248" t="str">
        <f>IF(AND(B2248&gt;='Calculation Sheet Crop 1'!$K$6,B2248&lt;='Calculation Sheet Crop 1'!$L$6),"Initial Stage",IF(AND(B2248+1&gt;'Calculation Sheet Crop 1'!$K$7,B2248&lt;='Calculation Sheet Crop 1'!$L$7),"Crop Development Phase",IF(AND(B2248+1&gt;'Calculation Sheet Crop 1'!$K$8,B2248&lt;'Calculation Sheet Crop 1'!$L$8+1),"Mid Season",IF(AND(B2248+1&gt;'Calculation Sheet Crop 1'!$K$9,B2248-1&lt;'Calculation Sheet Crop 1'!$L$9),"Late Season Stage",""))))</f>
        <v/>
      </c>
      <c r="D2248">
        <f>IF(MONTH(B2248)=1,'General Calculation'!$E$22,IF(MONTH(B2248)=2,'General Calculation'!$F$22,IF(MONTH(B2248)=3,'General Calculation'!$G$22,IF(MONTH(B2248)=4,'General Calculation'!$H$22,IF(MONTH(B2248)=5,'General Calculation'!$I$22,IF(MONTH(B2248)=6,'General Calculation'!$J$22,IF(MONTH(B2248)=7,'General Calculation'!$K$22,IF(MONTH(B2248)=8,'General Calculation'!$L$22,IF(MONTH(B2248)=9,'General Calculation'!$M$22,IF(MONTH(B2248)=10,'General Calculation'!$N$22,IF(MONTH(B2248)=11,'General Calculation'!$O$22,IF(MONTH(B2248)=12,'General Calculation'!$P$22,""))))))))))))</f>
        <v>5.3892000000000007</v>
      </c>
      <c r="E2248" t="str">
        <f>IF(C2248="Initial Stage",'Calculation Sheet Crop 1'!$M$6,IF(C2248="Crop Development Phase",'Calculation Sheet Crop 1'!$M$7,IF(C2248="Mid Season",'Calculation Sheet Crop 1'!$M$8,IF(C2248="Late Season Stage",'Calculation Sheet Crop 1'!$M$9,""))))</f>
        <v/>
      </c>
      <c r="F2248">
        <f t="shared" ref="F2248:F2311" si="456">IFERROR((D2248*E2248),0)</f>
        <v>0</v>
      </c>
      <c r="P2248">
        <f t="shared" ref="P2248:P2311" si="457">IF(MONTH($B2248)=1,$F2248,0)</f>
        <v>0</v>
      </c>
      <c r="Q2248">
        <f t="shared" ref="Q2248:Q2311" si="458">IF(MONTH($B2248)=2,$F2248,0)</f>
        <v>0</v>
      </c>
      <c r="R2248">
        <f t="shared" ref="R2248:R2311" si="459">IF(MONTH($B2248)=3,$F2248,0)</f>
        <v>0</v>
      </c>
      <c r="S2248">
        <f t="shared" ref="S2248:S2311" si="460">IF(MONTH($B2248)=4,$F2248,0)</f>
        <v>0</v>
      </c>
      <c r="T2248">
        <f t="shared" ref="T2248:T2311" si="461">IF(MONTH($B2248)=5,$F2248,0)</f>
        <v>0</v>
      </c>
      <c r="U2248">
        <f t="shared" ref="U2248:U2311" si="462">IF(MONTH($B2248)=6,$F2248,0)</f>
        <v>0</v>
      </c>
      <c r="V2248">
        <f t="shared" ref="V2248:V2311" si="463">IF(MONTH($B2248)=7,$F2248,0)</f>
        <v>0</v>
      </c>
      <c r="W2248">
        <f t="shared" ref="W2248:W2311" si="464">IF(MONTH($B2248)=8,$F2248,0)</f>
        <v>0</v>
      </c>
      <c r="X2248">
        <f t="shared" ref="X2248:X2311" si="465">IF(MONTH($B2248)=9,$F2248,0)</f>
        <v>0</v>
      </c>
      <c r="Y2248">
        <f t="shared" ref="Y2248:Y2311" si="466">IF(MONTH($B2248)=10,$F2248,0)</f>
        <v>0</v>
      </c>
      <c r="Z2248">
        <f t="shared" ref="Z2248:Z2311" si="467">IF(MONTH($B2248)=11,$F2248,0)</f>
        <v>0</v>
      </c>
      <c r="AA2248">
        <f t="shared" ref="AA2248:AA2311" si="468">IF(MONTH($B2248)=12,$F2248,0)</f>
        <v>0</v>
      </c>
    </row>
    <row r="2249" spans="2:27">
      <c r="B2249" s="3">
        <v>44978</v>
      </c>
      <c r="C2249" t="str">
        <f>IF(AND(B2249&gt;='Calculation Sheet Crop 1'!$K$6,B2249&lt;='Calculation Sheet Crop 1'!$L$6),"Initial Stage",IF(AND(B2249+1&gt;'Calculation Sheet Crop 1'!$K$7,B2249&lt;='Calculation Sheet Crop 1'!$L$7),"Crop Development Phase",IF(AND(B2249+1&gt;'Calculation Sheet Crop 1'!$K$8,B2249&lt;'Calculation Sheet Crop 1'!$L$8+1),"Mid Season",IF(AND(B2249+1&gt;'Calculation Sheet Crop 1'!$K$9,B2249-1&lt;'Calculation Sheet Crop 1'!$L$9),"Late Season Stage",""))))</f>
        <v/>
      </c>
      <c r="D2249">
        <f>IF(MONTH(B2249)=1,'General Calculation'!$E$22,IF(MONTH(B2249)=2,'General Calculation'!$F$22,IF(MONTH(B2249)=3,'General Calculation'!$G$22,IF(MONTH(B2249)=4,'General Calculation'!$H$22,IF(MONTH(B2249)=5,'General Calculation'!$I$22,IF(MONTH(B2249)=6,'General Calculation'!$J$22,IF(MONTH(B2249)=7,'General Calculation'!$K$22,IF(MONTH(B2249)=8,'General Calculation'!$L$22,IF(MONTH(B2249)=9,'General Calculation'!$M$22,IF(MONTH(B2249)=10,'General Calculation'!$N$22,IF(MONTH(B2249)=11,'General Calculation'!$O$22,IF(MONTH(B2249)=12,'General Calculation'!$P$22,""))))))))))))</f>
        <v>5.3892000000000007</v>
      </c>
      <c r="E2249" t="str">
        <f>IF(C2249="Initial Stage",'Calculation Sheet Crop 1'!$M$6,IF(C2249="Crop Development Phase",'Calculation Sheet Crop 1'!$M$7,IF(C2249="Mid Season",'Calculation Sheet Crop 1'!$M$8,IF(C2249="Late Season Stage",'Calculation Sheet Crop 1'!$M$9,""))))</f>
        <v/>
      </c>
      <c r="F2249">
        <f t="shared" si="456"/>
        <v>0</v>
      </c>
      <c r="P2249">
        <f t="shared" si="457"/>
        <v>0</v>
      </c>
      <c r="Q2249">
        <f t="shared" si="458"/>
        <v>0</v>
      </c>
      <c r="R2249">
        <f t="shared" si="459"/>
        <v>0</v>
      </c>
      <c r="S2249">
        <f t="shared" si="460"/>
        <v>0</v>
      </c>
      <c r="T2249">
        <f t="shared" si="461"/>
        <v>0</v>
      </c>
      <c r="U2249">
        <f t="shared" si="462"/>
        <v>0</v>
      </c>
      <c r="V2249">
        <f t="shared" si="463"/>
        <v>0</v>
      </c>
      <c r="W2249">
        <f t="shared" si="464"/>
        <v>0</v>
      </c>
      <c r="X2249">
        <f t="shared" si="465"/>
        <v>0</v>
      </c>
      <c r="Y2249">
        <f t="shared" si="466"/>
        <v>0</v>
      </c>
      <c r="Z2249">
        <f t="shared" si="467"/>
        <v>0</v>
      </c>
      <c r="AA2249">
        <f t="shared" si="468"/>
        <v>0</v>
      </c>
    </row>
    <row r="2250" spans="2:27">
      <c r="B2250" s="3">
        <v>44979</v>
      </c>
      <c r="C2250" t="str">
        <f>IF(AND(B2250&gt;='Calculation Sheet Crop 1'!$K$6,B2250&lt;='Calculation Sheet Crop 1'!$L$6),"Initial Stage",IF(AND(B2250+1&gt;'Calculation Sheet Crop 1'!$K$7,B2250&lt;='Calculation Sheet Crop 1'!$L$7),"Crop Development Phase",IF(AND(B2250+1&gt;'Calculation Sheet Crop 1'!$K$8,B2250&lt;'Calculation Sheet Crop 1'!$L$8+1),"Mid Season",IF(AND(B2250+1&gt;'Calculation Sheet Crop 1'!$K$9,B2250-1&lt;'Calculation Sheet Crop 1'!$L$9),"Late Season Stage",""))))</f>
        <v/>
      </c>
      <c r="D2250">
        <f>IF(MONTH(B2250)=1,'General Calculation'!$E$22,IF(MONTH(B2250)=2,'General Calculation'!$F$22,IF(MONTH(B2250)=3,'General Calculation'!$G$22,IF(MONTH(B2250)=4,'General Calculation'!$H$22,IF(MONTH(B2250)=5,'General Calculation'!$I$22,IF(MONTH(B2250)=6,'General Calculation'!$J$22,IF(MONTH(B2250)=7,'General Calculation'!$K$22,IF(MONTH(B2250)=8,'General Calculation'!$L$22,IF(MONTH(B2250)=9,'General Calculation'!$M$22,IF(MONTH(B2250)=10,'General Calculation'!$N$22,IF(MONTH(B2250)=11,'General Calculation'!$O$22,IF(MONTH(B2250)=12,'General Calculation'!$P$22,""))))))))))))</f>
        <v>5.3892000000000007</v>
      </c>
      <c r="E2250" t="str">
        <f>IF(C2250="Initial Stage",'Calculation Sheet Crop 1'!$M$6,IF(C2250="Crop Development Phase",'Calculation Sheet Crop 1'!$M$7,IF(C2250="Mid Season",'Calculation Sheet Crop 1'!$M$8,IF(C2250="Late Season Stage",'Calculation Sheet Crop 1'!$M$9,""))))</f>
        <v/>
      </c>
      <c r="F2250">
        <f t="shared" si="456"/>
        <v>0</v>
      </c>
      <c r="P2250">
        <f t="shared" si="457"/>
        <v>0</v>
      </c>
      <c r="Q2250">
        <f t="shared" si="458"/>
        <v>0</v>
      </c>
      <c r="R2250">
        <f t="shared" si="459"/>
        <v>0</v>
      </c>
      <c r="S2250">
        <f t="shared" si="460"/>
        <v>0</v>
      </c>
      <c r="T2250">
        <f t="shared" si="461"/>
        <v>0</v>
      </c>
      <c r="U2250">
        <f t="shared" si="462"/>
        <v>0</v>
      </c>
      <c r="V2250">
        <f t="shared" si="463"/>
        <v>0</v>
      </c>
      <c r="W2250">
        <f t="shared" si="464"/>
        <v>0</v>
      </c>
      <c r="X2250">
        <f t="shared" si="465"/>
        <v>0</v>
      </c>
      <c r="Y2250">
        <f t="shared" si="466"/>
        <v>0</v>
      </c>
      <c r="Z2250">
        <f t="shared" si="467"/>
        <v>0</v>
      </c>
      <c r="AA2250">
        <f t="shared" si="468"/>
        <v>0</v>
      </c>
    </row>
    <row r="2251" spans="2:27">
      <c r="B2251" s="3">
        <v>44980</v>
      </c>
      <c r="C2251" t="str">
        <f>IF(AND(B2251&gt;='Calculation Sheet Crop 1'!$K$6,B2251&lt;='Calculation Sheet Crop 1'!$L$6),"Initial Stage",IF(AND(B2251+1&gt;'Calculation Sheet Crop 1'!$K$7,B2251&lt;='Calculation Sheet Crop 1'!$L$7),"Crop Development Phase",IF(AND(B2251+1&gt;'Calculation Sheet Crop 1'!$K$8,B2251&lt;'Calculation Sheet Crop 1'!$L$8+1),"Mid Season",IF(AND(B2251+1&gt;'Calculation Sheet Crop 1'!$K$9,B2251-1&lt;'Calculation Sheet Crop 1'!$L$9),"Late Season Stage",""))))</f>
        <v/>
      </c>
      <c r="D2251">
        <f>IF(MONTH(B2251)=1,'General Calculation'!$E$22,IF(MONTH(B2251)=2,'General Calculation'!$F$22,IF(MONTH(B2251)=3,'General Calculation'!$G$22,IF(MONTH(B2251)=4,'General Calculation'!$H$22,IF(MONTH(B2251)=5,'General Calculation'!$I$22,IF(MONTH(B2251)=6,'General Calculation'!$J$22,IF(MONTH(B2251)=7,'General Calculation'!$K$22,IF(MONTH(B2251)=8,'General Calculation'!$L$22,IF(MONTH(B2251)=9,'General Calculation'!$M$22,IF(MONTH(B2251)=10,'General Calculation'!$N$22,IF(MONTH(B2251)=11,'General Calculation'!$O$22,IF(MONTH(B2251)=12,'General Calculation'!$P$22,""))))))))))))</f>
        <v>5.3892000000000007</v>
      </c>
      <c r="E2251" t="str">
        <f>IF(C2251="Initial Stage",'Calculation Sheet Crop 1'!$M$6,IF(C2251="Crop Development Phase",'Calculation Sheet Crop 1'!$M$7,IF(C2251="Mid Season",'Calculation Sheet Crop 1'!$M$8,IF(C2251="Late Season Stage",'Calculation Sheet Crop 1'!$M$9,""))))</f>
        <v/>
      </c>
      <c r="F2251">
        <f t="shared" si="456"/>
        <v>0</v>
      </c>
      <c r="P2251">
        <f t="shared" si="457"/>
        <v>0</v>
      </c>
      <c r="Q2251">
        <f t="shared" si="458"/>
        <v>0</v>
      </c>
      <c r="R2251">
        <f t="shared" si="459"/>
        <v>0</v>
      </c>
      <c r="S2251">
        <f t="shared" si="460"/>
        <v>0</v>
      </c>
      <c r="T2251">
        <f t="shared" si="461"/>
        <v>0</v>
      </c>
      <c r="U2251">
        <f t="shared" si="462"/>
        <v>0</v>
      </c>
      <c r="V2251">
        <f t="shared" si="463"/>
        <v>0</v>
      </c>
      <c r="W2251">
        <f t="shared" si="464"/>
        <v>0</v>
      </c>
      <c r="X2251">
        <f t="shared" si="465"/>
        <v>0</v>
      </c>
      <c r="Y2251">
        <f t="shared" si="466"/>
        <v>0</v>
      </c>
      <c r="Z2251">
        <f t="shared" si="467"/>
        <v>0</v>
      </c>
      <c r="AA2251">
        <f t="shared" si="468"/>
        <v>0</v>
      </c>
    </row>
    <row r="2252" spans="2:27">
      <c r="B2252" s="3">
        <v>44981</v>
      </c>
      <c r="C2252" t="str">
        <f>IF(AND(B2252&gt;='Calculation Sheet Crop 1'!$K$6,B2252&lt;='Calculation Sheet Crop 1'!$L$6),"Initial Stage",IF(AND(B2252+1&gt;'Calculation Sheet Crop 1'!$K$7,B2252&lt;='Calculation Sheet Crop 1'!$L$7),"Crop Development Phase",IF(AND(B2252+1&gt;'Calculation Sheet Crop 1'!$K$8,B2252&lt;'Calculation Sheet Crop 1'!$L$8+1),"Mid Season",IF(AND(B2252+1&gt;'Calculation Sheet Crop 1'!$K$9,B2252-1&lt;'Calculation Sheet Crop 1'!$L$9),"Late Season Stage",""))))</f>
        <v/>
      </c>
      <c r="D2252">
        <f>IF(MONTH(B2252)=1,'General Calculation'!$E$22,IF(MONTH(B2252)=2,'General Calculation'!$F$22,IF(MONTH(B2252)=3,'General Calculation'!$G$22,IF(MONTH(B2252)=4,'General Calculation'!$H$22,IF(MONTH(B2252)=5,'General Calculation'!$I$22,IF(MONTH(B2252)=6,'General Calculation'!$J$22,IF(MONTH(B2252)=7,'General Calculation'!$K$22,IF(MONTH(B2252)=8,'General Calculation'!$L$22,IF(MONTH(B2252)=9,'General Calculation'!$M$22,IF(MONTH(B2252)=10,'General Calculation'!$N$22,IF(MONTH(B2252)=11,'General Calculation'!$O$22,IF(MONTH(B2252)=12,'General Calculation'!$P$22,""))))))))))))</f>
        <v>5.3892000000000007</v>
      </c>
      <c r="E2252" t="str">
        <f>IF(C2252="Initial Stage",'Calculation Sheet Crop 1'!$M$6,IF(C2252="Crop Development Phase",'Calculation Sheet Crop 1'!$M$7,IF(C2252="Mid Season",'Calculation Sheet Crop 1'!$M$8,IF(C2252="Late Season Stage",'Calculation Sheet Crop 1'!$M$9,""))))</f>
        <v/>
      </c>
      <c r="F2252">
        <f t="shared" si="456"/>
        <v>0</v>
      </c>
      <c r="P2252">
        <f t="shared" si="457"/>
        <v>0</v>
      </c>
      <c r="Q2252">
        <f t="shared" si="458"/>
        <v>0</v>
      </c>
      <c r="R2252">
        <f t="shared" si="459"/>
        <v>0</v>
      </c>
      <c r="S2252">
        <f t="shared" si="460"/>
        <v>0</v>
      </c>
      <c r="T2252">
        <f t="shared" si="461"/>
        <v>0</v>
      </c>
      <c r="U2252">
        <f t="shared" si="462"/>
        <v>0</v>
      </c>
      <c r="V2252">
        <f t="shared" si="463"/>
        <v>0</v>
      </c>
      <c r="W2252">
        <f t="shared" si="464"/>
        <v>0</v>
      </c>
      <c r="X2252">
        <f t="shared" si="465"/>
        <v>0</v>
      </c>
      <c r="Y2252">
        <f t="shared" si="466"/>
        <v>0</v>
      </c>
      <c r="Z2252">
        <f t="shared" si="467"/>
        <v>0</v>
      </c>
      <c r="AA2252">
        <f t="shared" si="468"/>
        <v>0</v>
      </c>
    </row>
    <row r="2253" spans="2:27">
      <c r="B2253" s="3">
        <v>44982</v>
      </c>
      <c r="C2253" t="str">
        <f>IF(AND(B2253&gt;='Calculation Sheet Crop 1'!$K$6,B2253&lt;='Calculation Sheet Crop 1'!$L$6),"Initial Stage",IF(AND(B2253+1&gt;'Calculation Sheet Crop 1'!$K$7,B2253&lt;='Calculation Sheet Crop 1'!$L$7),"Crop Development Phase",IF(AND(B2253+1&gt;'Calculation Sheet Crop 1'!$K$8,B2253&lt;'Calculation Sheet Crop 1'!$L$8+1),"Mid Season",IF(AND(B2253+1&gt;'Calculation Sheet Crop 1'!$K$9,B2253-1&lt;'Calculation Sheet Crop 1'!$L$9),"Late Season Stage",""))))</f>
        <v/>
      </c>
      <c r="D2253">
        <f>IF(MONTH(B2253)=1,'General Calculation'!$E$22,IF(MONTH(B2253)=2,'General Calculation'!$F$22,IF(MONTH(B2253)=3,'General Calculation'!$G$22,IF(MONTH(B2253)=4,'General Calculation'!$H$22,IF(MONTH(B2253)=5,'General Calculation'!$I$22,IF(MONTH(B2253)=6,'General Calculation'!$J$22,IF(MONTH(B2253)=7,'General Calculation'!$K$22,IF(MONTH(B2253)=8,'General Calculation'!$L$22,IF(MONTH(B2253)=9,'General Calculation'!$M$22,IF(MONTH(B2253)=10,'General Calculation'!$N$22,IF(MONTH(B2253)=11,'General Calculation'!$O$22,IF(MONTH(B2253)=12,'General Calculation'!$P$22,""))))))))))))</f>
        <v>5.3892000000000007</v>
      </c>
      <c r="E2253" t="str">
        <f>IF(C2253="Initial Stage",'Calculation Sheet Crop 1'!$M$6,IF(C2253="Crop Development Phase",'Calculation Sheet Crop 1'!$M$7,IF(C2253="Mid Season",'Calculation Sheet Crop 1'!$M$8,IF(C2253="Late Season Stage",'Calculation Sheet Crop 1'!$M$9,""))))</f>
        <v/>
      </c>
      <c r="F2253">
        <f t="shared" si="456"/>
        <v>0</v>
      </c>
      <c r="P2253">
        <f t="shared" si="457"/>
        <v>0</v>
      </c>
      <c r="Q2253">
        <f t="shared" si="458"/>
        <v>0</v>
      </c>
      <c r="R2253">
        <f t="shared" si="459"/>
        <v>0</v>
      </c>
      <c r="S2253">
        <f t="shared" si="460"/>
        <v>0</v>
      </c>
      <c r="T2253">
        <f t="shared" si="461"/>
        <v>0</v>
      </c>
      <c r="U2253">
        <f t="shared" si="462"/>
        <v>0</v>
      </c>
      <c r="V2253">
        <f t="shared" si="463"/>
        <v>0</v>
      </c>
      <c r="W2253">
        <f t="shared" si="464"/>
        <v>0</v>
      </c>
      <c r="X2253">
        <f t="shared" si="465"/>
        <v>0</v>
      </c>
      <c r="Y2253">
        <f t="shared" si="466"/>
        <v>0</v>
      </c>
      <c r="Z2253">
        <f t="shared" si="467"/>
        <v>0</v>
      </c>
      <c r="AA2253">
        <f t="shared" si="468"/>
        <v>0</v>
      </c>
    </row>
    <row r="2254" spans="2:27">
      <c r="B2254" s="3">
        <v>44983</v>
      </c>
      <c r="C2254" t="str">
        <f>IF(AND(B2254&gt;='Calculation Sheet Crop 1'!$K$6,B2254&lt;='Calculation Sheet Crop 1'!$L$6),"Initial Stage",IF(AND(B2254+1&gt;'Calculation Sheet Crop 1'!$K$7,B2254&lt;='Calculation Sheet Crop 1'!$L$7),"Crop Development Phase",IF(AND(B2254+1&gt;'Calculation Sheet Crop 1'!$K$8,B2254&lt;'Calculation Sheet Crop 1'!$L$8+1),"Mid Season",IF(AND(B2254+1&gt;'Calculation Sheet Crop 1'!$K$9,B2254-1&lt;'Calculation Sheet Crop 1'!$L$9),"Late Season Stage",""))))</f>
        <v/>
      </c>
      <c r="D2254">
        <f>IF(MONTH(B2254)=1,'General Calculation'!$E$22,IF(MONTH(B2254)=2,'General Calculation'!$F$22,IF(MONTH(B2254)=3,'General Calculation'!$G$22,IF(MONTH(B2254)=4,'General Calculation'!$H$22,IF(MONTH(B2254)=5,'General Calculation'!$I$22,IF(MONTH(B2254)=6,'General Calculation'!$J$22,IF(MONTH(B2254)=7,'General Calculation'!$K$22,IF(MONTH(B2254)=8,'General Calculation'!$L$22,IF(MONTH(B2254)=9,'General Calculation'!$M$22,IF(MONTH(B2254)=10,'General Calculation'!$N$22,IF(MONTH(B2254)=11,'General Calculation'!$O$22,IF(MONTH(B2254)=12,'General Calculation'!$P$22,""))))))))))))</f>
        <v>5.3892000000000007</v>
      </c>
      <c r="E2254" t="str">
        <f>IF(C2254="Initial Stage",'Calculation Sheet Crop 1'!$M$6,IF(C2254="Crop Development Phase",'Calculation Sheet Crop 1'!$M$7,IF(C2254="Mid Season",'Calculation Sheet Crop 1'!$M$8,IF(C2254="Late Season Stage",'Calculation Sheet Crop 1'!$M$9,""))))</f>
        <v/>
      </c>
      <c r="F2254">
        <f t="shared" si="456"/>
        <v>0</v>
      </c>
      <c r="P2254">
        <f t="shared" si="457"/>
        <v>0</v>
      </c>
      <c r="Q2254">
        <f t="shared" si="458"/>
        <v>0</v>
      </c>
      <c r="R2254">
        <f t="shared" si="459"/>
        <v>0</v>
      </c>
      <c r="S2254">
        <f t="shared" si="460"/>
        <v>0</v>
      </c>
      <c r="T2254">
        <f t="shared" si="461"/>
        <v>0</v>
      </c>
      <c r="U2254">
        <f t="shared" si="462"/>
        <v>0</v>
      </c>
      <c r="V2254">
        <f t="shared" si="463"/>
        <v>0</v>
      </c>
      <c r="W2254">
        <f t="shared" si="464"/>
        <v>0</v>
      </c>
      <c r="X2254">
        <f t="shared" si="465"/>
        <v>0</v>
      </c>
      <c r="Y2254">
        <f t="shared" si="466"/>
        <v>0</v>
      </c>
      <c r="Z2254">
        <f t="shared" si="467"/>
        <v>0</v>
      </c>
      <c r="AA2254">
        <f t="shared" si="468"/>
        <v>0</v>
      </c>
    </row>
    <row r="2255" spans="2:27">
      <c r="B2255" s="3">
        <v>44984</v>
      </c>
      <c r="C2255" t="str">
        <f>IF(AND(B2255&gt;='Calculation Sheet Crop 1'!$K$6,B2255&lt;='Calculation Sheet Crop 1'!$L$6),"Initial Stage",IF(AND(B2255+1&gt;'Calculation Sheet Crop 1'!$K$7,B2255&lt;='Calculation Sheet Crop 1'!$L$7),"Crop Development Phase",IF(AND(B2255+1&gt;'Calculation Sheet Crop 1'!$K$8,B2255&lt;'Calculation Sheet Crop 1'!$L$8+1),"Mid Season",IF(AND(B2255+1&gt;'Calculation Sheet Crop 1'!$K$9,B2255-1&lt;'Calculation Sheet Crop 1'!$L$9),"Late Season Stage",""))))</f>
        <v/>
      </c>
      <c r="D2255">
        <f>IF(MONTH(B2255)=1,'General Calculation'!$E$22,IF(MONTH(B2255)=2,'General Calculation'!$F$22,IF(MONTH(B2255)=3,'General Calculation'!$G$22,IF(MONTH(B2255)=4,'General Calculation'!$H$22,IF(MONTH(B2255)=5,'General Calculation'!$I$22,IF(MONTH(B2255)=6,'General Calculation'!$J$22,IF(MONTH(B2255)=7,'General Calculation'!$K$22,IF(MONTH(B2255)=8,'General Calculation'!$L$22,IF(MONTH(B2255)=9,'General Calculation'!$M$22,IF(MONTH(B2255)=10,'General Calculation'!$N$22,IF(MONTH(B2255)=11,'General Calculation'!$O$22,IF(MONTH(B2255)=12,'General Calculation'!$P$22,""))))))))))))</f>
        <v>5.3892000000000007</v>
      </c>
      <c r="E2255" t="str">
        <f>IF(C2255="Initial Stage",'Calculation Sheet Crop 1'!$M$6,IF(C2255="Crop Development Phase",'Calculation Sheet Crop 1'!$M$7,IF(C2255="Mid Season",'Calculation Sheet Crop 1'!$M$8,IF(C2255="Late Season Stage",'Calculation Sheet Crop 1'!$M$9,""))))</f>
        <v/>
      </c>
      <c r="F2255">
        <f t="shared" si="456"/>
        <v>0</v>
      </c>
      <c r="P2255">
        <f t="shared" si="457"/>
        <v>0</v>
      </c>
      <c r="Q2255">
        <f t="shared" si="458"/>
        <v>0</v>
      </c>
      <c r="R2255">
        <f t="shared" si="459"/>
        <v>0</v>
      </c>
      <c r="S2255">
        <f t="shared" si="460"/>
        <v>0</v>
      </c>
      <c r="T2255">
        <f t="shared" si="461"/>
        <v>0</v>
      </c>
      <c r="U2255">
        <f t="shared" si="462"/>
        <v>0</v>
      </c>
      <c r="V2255">
        <f t="shared" si="463"/>
        <v>0</v>
      </c>
      <c r="W2255">
        <f t="shared" si="464"/>
        <v>0</v>
      </c>
      <c r="X2255">
        <f t="shared" si="465"/>
        <v>0</v>
      </c>
      <c r="Y2255">
        <f t="shared" si="466"/>
        <v>0</v>
      </c>
      <c r="Z2255">
        <f t="shared" si="467"/>
        <v>0</v>
      </c>
      <c r="AA2255">
        <f t="shared" si="468"/>
        <v>0</v>
      </c>
    </row>
    <row r="2256" spans="2:27">
      <c r="B2256" s="3">
        <v>44985</v>
      </c>
      <c r="C2256" t="str">
        <f>IF(AND(B2256&gt;='Calculation Sheet Crop 1'!$K$6,B2256&lt;='Calculation Sheet Crop 1'!$L$6),"Initial Stage",IF(AND(B2256+1&gt;'Calculation Sheet Crop 1'!$K$7,B2256&lt;='Calculation Sheet Crop 1'!$L$7),"Crop Development Phase",IF(AND(B2256+1&gt;'Calculation Sheet Crop 1'!$K$8,B2256&lt;'Calculation Sheet Crop 1'!$L$8+1),"Mid Season",IF(AND(B2256+1&gt;'Calculation Sheet Crop 1'!$K$9,B2256-1&lt;'Calculation Sheet Crop 1'!$L$9),"Late Season Stage",""))))</f>
        <v/>
      </c>
      <c r="D2256">
        <f>IF(MONTH(B2256)=1,'General Calculation'!$E$22,IF(MONTH(B2256)=2,'General Calculation'!$F$22,IF(MONTH(B2256)=3,'General Calculation'!$G$22,IF(MONTH(B2256)=4,'General Calculation'!$H$22,IF(MONTH(B2256)=5,'General Calculation'!$I$22,IF(MONTH(B2256)=6,'General Calculation'!$J$22,IF(MONTH(B2256)=7,'General Calculation'!$K$22,IF(MONTH(B2256)=8,'General Calculation'!$L$22,IF(MONTH(B2256)=9,'General Calculation'!$M$22,IF(MONTH(B2256)=10,'General Calculation'!$N$22,IF(MONTH(B2256)=11,'General Calculation'!$O$22,IF(MONTH(B2256)=12,'General Calculation'!$P$22,""))))))))))))</f>
        <v>5.3892000000000007</v>
      </c>
      <c r="E2256" t="str">
        <f>IF(C2256="Initial Stage",'Calculation Sheet Crop 1'!$M$6,IF(C2256="Crop Development Phase",'Calculation Sheet Crop 1'!$M$7,IF(C2256="Mid Season",'Calculation Sheet Crop 1'!$M$8,IF(C2256="Late Season Stage",'Calculation Sheet Crop 1'!$M$9,""))))</f>
        <v/>
      </c>
      <c r="F2256">
        <f t="shared" si="456"/>
        <v>0</v>
      </c>
      <c r="P2256">
        <f t="shared" si="457"/>
        <v>0</v>
      </c>
      <c r="Q2256">
        <f t="shared" si="458"/>
        <v>0</v>
      </c>
      <c r="R2256">
        <f t="shared" si="459"/>
        <v>0</v>
      </c>
      <c r="S2256">
        <f t="shared" si="460"/>
        <v>0</v>
      </c>
      <c r="T2256">
        <f t="shared" si="461"/>
        <v>0</v>
      </c>
      <c r="U2256">
        <f t="shared" si="462"/>
        <v>0</v>
      </c>
      <c r="V2256">
        <f t="shared" si="463"/>
        <v>0</v>
      </c>
      <c r="W2256">
        <f t="shared" si="464"/>
        <v>0</v>
      </c>
      <c r="X2256">
        <f t="shared" si="465"/>
        <v>0</v>
      </c>
      <c r="Y2256">
        <f t="shared" si="466"/>
        <v>0</v>
      </c>
      <c r="Z2256">
        <f t="shared" si="467"/>
        <v>0</v>
      </c>
      <c r="AA2256">
        <f t="shared" si="468"/>
        <v>0</v>
      </c>
    </row>
    <row r="2257" spans="2:27">
      <c r="B2257" s="3">
        <v>44986</v>
      </c>
      <c r="C2257" t="str">
        <f>IF(AND(B2257&gt;='Calculation Sheet Crop 1'!$K$6,B2257&lt;='Calculation Sheet Crop 1'!$L$6),"Initial Stage",IF(AND(B2257+1&gt;'Calculation Sheet Crop 1'!$K$7,B2257&lt;='Calculation Sheet Crop 1'!$L$7),"Crop Development Phase",IF(AND(B2257+1&gt;'Calculation Sheet Crop 1'!$K$8,B2257&lt;'Calculation Sheet Crop 1'!$L$8+1),"Mid Season",IF(AND(B2257+1&gt;'Calculation Sheet Crop 1'!$K$9,B2257-1&lt;'Calculation Sheet Crop 1'!$L$9),"Late Season Stage",""))))</f>
        <v/>
      </c>
      <c r="D2257">
        <f>IF(MONTH(B2257)=1,'General Calculation'!$E$22,IF(MONTH(B2257)=2,'General Calculation'!$F$22,IF(MONTH(B2257)=3,'General Calculation'!$G$22,IF(MONTH(B2257)=4,'General Calculation'!$H$22,IF(MONTH(B2257)=5,'General Calculation'!$I$22,IF(MONTH(B2257)=6,'General Calculation'!$J$22,IF(MONTH(B2257)=7,'General Calculation'!$K$22,IF(MONTH(B2257)=8,'General Calculation'!$L$22,IF(MONTH(B2257)=9,'General Calculation'!$M$22,IF(MONTH(B2257)=10,'General Calculation'!$N$22,IF(MONTH(B2257)=11,'General Calculation'!$O$22,IF(MONTH(B2257)=12,'General Calculation'!$P$22,""))))))))))))</f>
        <v>5.3892000000000007</v>
      </c>
      <c r="E2257" t="str">
        <f>IF(C2257="Initial Stage",'Calculation Sheet Crop 1'!$M$6,IF(C2257="Crop Development Phase",'Calculation Sheet Crop 1'!$M$7,IF(C2257="Mid Season",'Calculation Sheet Crop 1'!$M$8,IF(C2257="Late Season Stage",'Calculation Sheet Crop 1'!$M$9,""))))</f>
        <v/>
      </c>
      <c r="F2257">
        <f t="shared" si="456"/>
        <v>0</v>
      </c>
      <c r="P2257">
        <f t="shared" si="457"/>
        <v>0</v>
      </c>
      <c r="Q2257">
        <f t="shared" si="458"/>
        <v>0</v>
      </c>
      <c r="R2257">
        <f t="shared" si="459"/>
        <v>0</v>
      </c>
      <c r="S2257">
        <f t="shared" si="460"/>
        <v>0</v>
      </c>
      <c r="T2257">
        <f t="shared" si="461"/>
        <v>0</v>
      </c>
      <c r="U2257">
        <f t="shared" si="462"/>
        <v>0</v>
      </c>
      <c r="V2257">
        <f t="shared" si="463"/>
        <v>0</v>
      </c>
      <c r="W2257">
        <f t="shared" si="464"/>
        <v>0</v>
      </c>
      <c r="X2257">
        <f t="shared" si="465"/>
        <v>0</v>
      </c>
      <c r="Y2257">
        <f t="shared" si="466"/>
        <v>0</v>
      </c>
      <c r="Z2257">
        <f t="shared" si="467"/>
        <v>0</v>
      </c>
      <c r="AA2257">
        <f t="shared" si="468"/>
        <v>0</v>
      </c>
    </row>
    <row r="2258" spans="2:27">
      <c r="B2258" s="3">
        <v>44987</v>
      </c>
      <c r="C2258" t="str">
        <f>IF(AND(B2258&gt;='Calculation Sheet Crop 1'!$K$6,B2258&lt;='Calculation Sheet Crop 1'!$L$6),"Initial Stage",IF(AND(B2258+1&gt;'Calculation Sheet Crop 1'!$K$7,B2258&lt;='Calculation Sheet Crop 1'!$L$7),"Crop Development Phase",IF(AND(B2258+1&gt;'Calculation Sheet Crop 1'!$K$8,B2258&lt;'Calculation Sheet Crop 1'!$L$8+1),"Mid Season",IF(AND(B2258+1&gt;'Calculation Sheet Crop 1'!$K$9,B2258-1&lt;'Calculation Sheet Crop 1'!$L$9),"Late Season Stage",""))))</f>
        <v/>
      </c>
      <c r="D2258">
        <f>IF(MONTH(B2258)=1,'General Calculation'!$E$22,IF(MONTH(B2258)=2,'General Calculation'!$F$22,IF(MONTH(B2258)=3,'General Calculation'!$G$22,IF(MONTH(B2258)=4,'General Calculation'!$H$22,IF(MONTH(B2258)=5,'General Calculation'!$I$22,IF(MONTH(B2258)=6,'General Calculation'!$J$22,IF(MONTH(B2258)=7,'General Calculation'!$K$22,IF(MONTH(B2258)=8,'General Calculation'!$L$22,IF(MONTH(B2258)=9,'General Calculation'!$M$22,IF(MONTH(B2258)=10,'General Calculation'!$N$22,IF(MONTH(B2258)=11,'General Calculation'!$O$22,IF(MONTH(B2258)=12,'General Calculation'!$P$22,""))))))))))))</f>
        <v>5.3892000000000007</v>
      </c>
      <c r="E2258" t="str">
        <f>IF(C2258="Initial Stage",'Calculation Sheet Crop 1'!$M$6,IF(C2258="Crop Development Phase",'Calculation Sheet Crop 1'!$M$7,IF(C2258="Mid Season",'Calculation Sheet Crop 1'!$M$8,IF(C2258="Late Season Stage",'Calculation Sheet Crop 1'!$M$9,""))))</f>
        <v/>
      </c>
      <c r="F2258">
        <f t="shared" si="456"/>
        <v>0</v>
      </c>
      <c r="P2258">
        <f t="shared" si="457"/>
        <v>0</v>
      </c>
      <c r="Q2258">
        <f t="shared" si="458"/>
        <v>0</v>
      </c>
      <c r="R2258">
        <f t="shared" si="459"/>
        <v>0</v>
      </c>
      <c r="S2258">
        <f t="shared" si="460"/>
        <v>0</v>
      </c>
      <c r="T2258">
        <f t="shared" si="461"/>
        <v>0</v>
      </c>
      <c r="U2258">
        <f t="shared" si="462"/>
        <v>0</v>
      </c>
      <c r="V2258">
        <f t="shared" si="463"/>
        <v>0</v>
      </c>
      <c r="W2258">
        <f t="shared" si="464"/>
        <v>0</v>
      </c>
      <c r="X2258">
        <f t="shared" si="465"/>
        <v>0</v>
      </c>
      <c r="Y2258">
        <f t="shared" si="466"/>
        <v>0</v>
      </c>
      <c r="Z2258">
        <f t="shared" si="467"/>
        <v>0</v>
      </c>
      <c r="AA2258">
        <f t="shared" si="468"/>
        <v>0</v>
      </c>
    </row>
    <row r="2259" spans="2:27">
      <c r="B2259" s="3">
        <v>44988</v>
      </c>
      <c r="C2259" t="str">
        <f>IF(AND(B2259&gt;='Calculation Sheet Crop 1'!$K$6,B2259&lt;='Calculation Sheet Crop 1'!$L$6),"Initial Stage",IF(AND(B2259+1&gt;'Calculation Sheet Crop 1'!$K$7,B2259&lt;='Calculation Sheet Crop 1'!$L$7),"Crop Development Phase",IF(AND(B2259+1&gt;'Calculation Sheet Crop 1'!$K$8,B2259&lt;'Calculation Sheet Crop 1'!$L$8+1),"Mid Season",IF(AND(B2259+1&gt;'Calculation Sheet Crop 1'!$K$9,B2259-1&lt;'Calculation Sheet Crop 1'!$L$9),"Late Season Stage",""))))</f>
        <v/>
      </c>
      <c r="D2259">
        <f>IF(MONTH(B2259)=1,'General Calculation'!$E$22,IF(MONTH(B2259)=2,'General Calculation'!$F$22,IF(MONTH(B2259)=3,'General Calculation'!$G$22,IF(MONTH(B2259)=4,'General Calculation'!$H$22,IF(MONTH(B2259)=5,'General Calculation'!$I$22,IF(MONTH(B2259)=6,'General Calculation'!$J$22,IF(MONTH(B2259)=7,'General Calculation'!$K$22,IF(MONTH(B2259)=8,'General Calculation'!$L$22,IF(MONTH(B2259)=9,'General Calculation'!$M$22,IF(MONTH(B2259)=10,'General Calculation'!$N$22,IF(MONTH(B2259)=11,'General Calculation'!$O$22,IF(MONTH(B2259)=12,'General Calculation'!$P$22,""))))))))))))</f>
        <v>5.3892000000000007</v>
      </c>
      <c r="E2259" t="str">
        <f>IF(C2259="Initial Stage",'Calculation Sheet Crop 1'!$M$6,IF(C2259="Crop Development Phase",'Calculation Sheet Crop 1'!$M$7,IF(C2259="Mid Season",'Calculation Sheet Crop 1'!$M$8,IF(C2259="Late Season Stage",'Calculation Sheet Crop 1'!$M$9,""))))</f>
        <v/>
      </c>
      <c r="F2259">
        <f t="shared" si="456"/>
        <v>0</v>
      </c>
      <c r="P2259">
        <f t="shared" si="457"/>
        <v>0</v>
      </c>
      <c r="Q2259">
        <f t="shared" si="458"/>
        <v>0</v>
      </c>
      <c r="R2259">
        <f t="shared" si="459"/>
        <v>0</v>
      </c>
      <c r="S2259">
        <f t="shared" si="460"/>
        <v>0</v>
      </c>
      <c r="T2259">
        <f t="shared" si="461"/>
        <v>0</v>
      </c>
      <c r="U2259">
        <f t="shared" si="462"/>
        <v>0</v>
      </c>
      <c r="V2259">
        <f t="shared" si="463"/>
        <v>0</v>
      </c>
      <c r="W2259">
        <f t="shared" si="464"/>
        <v>0</v>
      </c>
      <c r="X2259">
        <f t="shared" si="465"/>
        <v>0</v>
      </c>
      <c r="Y2259">
        <f t="shared" si="466"/>
        <v>0</v>
      </c>
      <c r="Z2259">
        <f t="shared" si="467"/>
        <v>0</v>
      </c>
      <c r="AA2259">
        <f t="shared" si="468"/>
        <v>0</v>
      </c>
    </row>
    <row r="2260" spans="2:27">
      <c r="B2260" s="3">
        <v>44989</v>
      </c>
      <c r="C2260" t="str">
        <f>IF(AND(B2260&gt;='Calculation Sheet Crop 1'!$K$6,B2260&lt;='Calculation Sheet Crop 1'!$L$6),"Initial Stage",IF(AND(B2260+1&gt;'Calculation Sheet Crop 1'!$K$7,B2260&lt;='Calculation Sheet Crop 1'!$L$7),"Crop Development Phase",IF(AND(B2260+1&gt;'Calculation Sheet Crop 1'!$K$8,B2260&lt;'Calculation Sheet Crop 1'!$L$8+1),"Mid Season",IF(AND(B2260+1&gt;'Calculation Sheet Crop 1'!$K$9,B2260-1&lt;'Calculation Sheet Crop 1'!$L$9),"Late Season Stage",""))))</f>
        <v/>
      </c>
      <c r="D2260">
        <f>IF(MONTH(B2260)=1,'General Calculation'!$E$22,IF(MONTH(B2260)=2,'General Calculation'!$F$22,IF(MONTH(B2260)=3,'General Calculation'!$G$22,IF(MONTH(B2260)=4,'General Calculation'!$H$22,IF(MONTH(B2260)=5,'General Calculation'!$I$22,IF(MONTH(B2260)=6,'General Calculation'!$J$22,IF(MONTH(B2260)=7,'General Calculation'!$K$22,IF(MONTH(B2260)=8,'General Calculation'!$L$22,IF(MONTH(B2260)=9,'General Calculation'!$M$22,IF(MONTH(B2260)=10,'General Calculation'!$N$22,IF(MONTH(B2260)=11,'General Calculation'!$O$22,IF(MONTH(B2260)=12,'General Calculation'!$P$22,""))))))))))))</f>
        <v>5.3892000000000007</v>
      </c>
      <c r="E2260" t="str">
        <f>IF(C2260="Initial Stage",'Calculation Sheet Crop 1'!$M$6,IF(C2260="Crop Development Phase",'Calculation Sheet Crop 1'!$M$7,IF(C2260="Mid Season",'Calculation Sheet Crop 1'!$M$8,IF(C2260="Late Season Stage",'Calculation Sheet Crop 1'!$M$9,""))))</f>
        <v/>
      </c>
      <c r="F2260">
        <f t="shared" si="456"/>
        <v>0</v>
      </c>
      <c r="P2260">
        <f t="shared" si="457"/>
        <v>0</v>
      </c>
      <c r="Q2260">
        <f t="shared" si="458"/>
        <v>0</v>
      </c>
      <c r="R2260">
        <f t="shared" si="459"/>
        <v>0</v>
      </c>
      <c r="S2260">
        <f t="shared" si="460"/>
        <v>0</v>
      </c>
      <c r="T2260">
        <f t="shared" si="461"/>
        <v>0</v>
      </c>
      <c r="U2260">
        <f t="shared" si="462"/>
        <v>0</v>
      </c>
      <c r="V2260">
        <f t="shared" si="463"/>
        <v>0</v>
      </c>
      <c r="W2260">
        <f t="shared" si="464"/>
        <v>0</v>
      </c>
      <c r="X2260">
        <f t="shared" si="465"/>
        <v>0</v>
      </c>
      <c r="Y2260">
        <f t="shared" si="466"/>
        <v>0</v>
      </c>
      <c r="Z2260">
        <f t="shared" si="467"/>
        <v>0</v>
      </c>
      <c r="AA2260">
        <f t="shared" si="468"/>
        <v>0</v>
      </c>
    </row>
    <row r="2261" spans="2:27">
      <c r="B2261" s="3">
        <v>44990</v>
      </c>
      <c r="C2261" t="str">
        <f>IF(AND(B2261&gt;='Calculation Sheet Crop 1'!$K$6,B2261&lt;='Calculation Sheet Crop 1'!$L$6),"Initial Stage",IF(AND(B2261+1&gt;'Calculation Sheet Crop 1'!$K$7,B2261&lt;='Calculation Sheet Crop 1'!$L$7),"Crop Development Phase",IF(AND(B2261+1&gt;'Calculation Sheet Crop 1'!$K$8,B2261&lt;'Calculation Sheet Crop 1'!$L$8+1),"Mid Season",IF(AND(B2261+1&gt;'Calculation Sheet Crop 1'!$K$9,B2261-1&lt;'Calculation Sheet Crop 1'!$L$9),"Late Season Stage",""))))</f>
        <v/>
      </c>
      <c r="D2261">
        <f>IF(MONTH(B2261)=1,'General Calculation'!$E$22,IF(MONTH(B2261)=2,'General Calculation'!$F$22,IF(MONTH(B2261)=3,'General Calculation'!$G$22,IF(MONTH(B2261)=4,'General Calculation'!$H$22,IF(MONTH(B2261)=5,'General Calculation'!$I$22,IF(MONTH(B2261)=6,'General Calculation'!$J$22,IF(MONTH(B2261)=7,'General Calculation'!$K$22,IF(MONTH(B2261)=8,'General Calculation'!$L$22,IF(MONTH(B2261)=9,'General Calculation'!$M$22,IF(MONTH(B2261)=10,'General Calculation'!$N$22,IF(MONTH(B2261)=11,'General Calculation'!$O$22,IF(MONTH(B2261)=12,'General Calculation'!$P$22,""))))))))))))</f>
        <v>5.3892000000000007</v>
      </c>
      <c r="E2261" t="str">
        <f>IF(C2261="Initial Stage",'Calculation Sheet Crop 1'!$M$6,IF(C2261="Crop Development Phase",'Calculation Sheet Crop 1'!$M$7,IF(C2261="Mid Season",'Calculation Sheet Crop 1'!$M$8,IF(C2261="Late Season Stage",'Calculation Sheet Crop 1'!$M$9,""))))</f>
        <v/>
      </c>
      <c r="F2261">
        <f t="shared" si="456"/>
        <v>0</v>
      </c>
      <c r="P2261">
        <f t="shared" si="457"/>
        <v>0</v>
      </c>
      <c r="Q2261">
        <f t="shared" si="458"/>
        <v>0</v>
      </c>
      <c r="R2261">
        <f t="shared" si="459"/>
        <v>0</v>
      </c>
      <c r="S2261">
        <f t="shared" si="460"/>
        <v>0</v>
      </c>
      <c r="T2261">
        <f t="shared" si="461"/>
        <v>0</v>
      </c>
      <c r="U2261">
        <f t="shared" si="462"/>
        <v>0</v>
      </c>
      <c r="V2261">
        <f t="shared" si="463"/>
        <v>0</v>
      </c>
      <c r="W2261">
        <f t="shared" si="464"/>
        <v>0</v>
      </c>
      <c r="X2261">
        <f t="shared" si="465"/>
        <v>0</v>
      </c>
      <c r="Y2261">
        <f t="shared" si="466"/>
        <v>0</v>
      </c>
      <c r="Z2261">
        <f t="shared" si="467"/>
        <v>0</v>
      </c>
      <c r="AA2261">
        <f t="shared" si="468"/>
        <v>0</v>
      </c>
    </row>
    <row r="2262" spans="2:27">
      <c r="B2262" s="3">
        <v>44991</v>
      </c>
      <c r="C2262" t="str">
        <f>IF(AND(B2262&gt;='Calculation Sheet Crop 1'!$K$6,B2262&lt;='Calculation Sheet Crop 1'!$L$6),"Initial Stage",IF(AND(B2262+1&gt;'Calculation Sheet Crop 1'!$K$7,B2262&lt;='Calculation Sheet Crop 1'!$L$7),"Crop Development Phase",IF(AND(B2262+1&gt;'Calculation Sheet Crop 1'!$K$8,B2262&lt;'Calculation Sheet Crop 1'!$L$8+1),"Mid Season",IF(AND(B2262+1&gt;'Calculation Sheet Crop 1'!$K$9,B2262-1&lt;'Calculation Sheet Crop 1'!$L$9),"Late Season Stage",""))))</f>
        <v/>
      </c>
      <c r="D2262">
        <f>IF(MONTH(B2262)=1,'General Calculation'!$E$22,IF(MONTH(B2262)=2,'General Calculation'!$F$22,IF(MONTH(B2262)=3,'General Calculation'!$G$22,IF(MONTH(B2262)=4,'General Calculation'!$H$22,IF(MONTH(B2262)=5,'General Calculation'!$I$22,IF(MONTH(B2262)=6,'General Calculation'!$J$22,IF(MONTH(B2262)=7,'General Calculation'!$K$22,IF(MONTH(B2262)=8,'General Calculation'!$L$22,IF(MONTH(B2262)=9,'General Calculation'!$M$22,IF(MONTH(B2262)=10,'General Calculation'!$N$22,IF(MONTH(B2262)=11,'General Calculation'!$O$22,IF(MONTH(B2262)=12,'General Calculation'!$P$22,""))))))))))))</f>
        <v>5.3892000000000007</v>
      </c>
      <c r="E2262" t="str">
        <f>IF(C2262="Initial Stage",'Calculation Sheet Crop 1'!$M$6,IF(C2262="Crop Development Phase",'Calculation Sheet Crop 1'!$M$7,IF(C2262="Mid Season",'Calculation Sheet Crop 1'!$M$8,IF(C2262="Late Season Stage",'Calculation Sheet Crop 1'!$M$9,""))))</f>
        <v/>
      </c>
      <c r="F2262">
        <f t="shared" si="456"/>
        <v>0</v>
      </c>
      <c r="P2262">
        <f t="shared" si="457"/>
        <v>0</v>
      </c>
      <c r="Q2262">
        <f t="shared" si="458"/>
        <v>0</v>
      </c>
      <c r="R2262">
        <f t="shared" si="459"/>
        <v>0</v>
      </c>
      <c r="S2262">
        <f t="shared" si="460"/>
        <v>0</v>
      </c>
      <c r="T2262">
        <f t="shared" si="461"/>
        <v>0</v>
      </c>
      <c r="U2262">
        <f t="shared" si="462"/>
        <v>0</v>
      </c>
      <c r="V2262">
        <f t="shared" si="463"/>
        <v>0</v>
      </c>
      <c r="W2262">
        <f t="shared" si="464"/>
        <v>0</v>
      </c>
      <c r="X2262">
        <f t="shared" si="465"/>
        <v>0</v>
      </c>
      <c r="Y2262">
        <f t="shared" si="466"/>
        <v>0</v>
      </c>
      <c r="Z2262">
        <f t="shared" si="467"/>
        <v>0</v>
      </c>
      <c r="AA2262">
        <f t="shared" si="468"/>
        <v>0</v>
      </c>
    </row>
    <row r="2263" spans="2:27">
      <c r="B2263" s="3">
        <v>44992</v>
      </c>
      <c r="C2263" t="str">
        <f>IF(AND(B2263&gt;='Calculation Sheet Crop 1'!$K$6,B2263&lt;='Calculation Sheet Crop 1'!$L$6),"Initial Stage",IF(AND(B2263+1&gt;'Calculation Sheet Crop 1'!$K$7,B2263&lt;='Calculation Sheet Crop 1'!$L$7),"Crop Development Phase",IF(AND(B2263+1&gt;'Calculation Sheet Crop 1'!$K$8,B2263&lt;'Calculation Sheet Crop 1'!$L$8+1),"Mid Season",IF(AND(B2263+1&gt;'Calculation Sheet Crop 1'!$K$9,B2263-1&lt;'Calculation Sheet Crop 1'!$L$9),"Late Season Stage",""))))</f>
        <v/>
      </c>
      <c r="D2263">
        <f>IF(MONTH(B2263)=1,'General Calculation'!$E$22,IF(MONTH(B2263)=2,'General Calculation'!$F$22,IF(MONTH(B2263)=3,'General Calculation'!$G$22,IF(MONTH(B2263)=4,'General Calculation'!$H$22,IF(MONTH(B2263)=5,'General Calculation'!$I$22,IF(MONTH(B2263)=6,'General Calculation'!$J$22,IF(MONTH(B2263)=7,'General Calculation'!$K$22,IF(MONTH(B2263)=8,'General Calculation'!$L$22,IF(MONTH(B2263)=9,'General Calculation'!$M$22,IF(MONTH(B2263)=10,'General Calculation'!$N$22,IF(MONTH(B2263)=11,'General Calculation'!$O$22,IF(MONTH(B2263)=12,'General Calculation'!$P$22,""))))))))))))</f>
        <v>5.3892000000000007</v>
      </c>
      <c r="E2263" t="str">
        <f>IF(C2263="Initial Stage",'Calculation Sheet Crop 1'!$M$6,IF(C2263="Crop Development Phase",'Calculation Sheet Crop 1'!$M$7,IF(C2263="Mid Season",'Calculation Sheet Crop 1'!$M$8,IF(C2263="Late Season Stage",'Calculation Sheet Crop 1'!$M$9,""))))</f>
        <v/>
      </c>
      <c r="F2263">
        <f t="shared" si="456"/>
        <v>0</v>
      </c>
      <c r="P2263">
        <f t="shared" si="457"/>
        <v>0</v>
      </c>
      <c r="Q2263">
        <f t="shared" si="458"/>
        <v>0</v>
      </c>
      <c r="R2263">
        <f t="shared" si="459"/>
        <v>0</v>
      </c>
      <c r="S2263">
        <f t="shared" si="460"/>
        <v>0</v>
      </c>
      <c r="T2263">
        <f t="shared" si="461"/>
        <v>0</v>
      </c>
      <c r="U2263">
        <f t="shared" si="462"/>
        <v>0</v>
      </c>
      <c r="V2263">
        <f t="shared" si="463"/>
        <v>0</v>
      </c>
      <c r="W2263">
        <f t="shared" si="464"/>
        <v>0</v>
      </c>
      <c r="X2263">
        <f t="shared" si="465"/>
        <v>0</v>
      </c>
      <c r="Y2263">
        <f t="shared" si="466"/>
        <v>0</v>
      </c>
      <c r="Z2263">
        <f t="shared" si="467"/>
        <v>0</v>
      </c>
      <c r="AA2263">
        <f t="shared" si="468"/>
        <v>0</v>
      </c>
    </row>
    <row r="2264" spans="2:27">
      <c r="B2264" s="3">
        <v>44993</v>
      </c>
      <c r="C2264" t="str">
        <f>IF(AND(B2264&gt;='Calculation Sheet Crop 1'!$K$6,B2264&lt;='Calculation Sheet Crop 1'!$L$6),"Initial Stage",IF(AND(B2264+1&gt;'Calculation Sheet Crop 1'!$K$7,B2264&lt;='Calculation Sheet Crop 1'!$L$7),"Crop Development Phase",IF(AND(B2264+1&gt;'Calculation Sheet Crop 1'!$K$8,B2264&lt;'Calculation Sheet Crop 1'!$L$8+1),"Mid Season",IF(AND(B2264+1&gt;'Calculation Sheet Crop 1'!$K$9,B2264-1&lt;'Calculation Sheet Crop 1'!$L$9),"Late Season Stage",""))))</f>
        <v/>
      </c>
      <c r="D2264">
        <f>IF(MONTH(B2264)=1,'General Calculation'!$E$22,IF(MONTH(B2264)=2,'General Calculation'!$F$22,IF(MONTH(B2264)=3,'General Calculation'!$G$22,IF(MONTH(B2264)=4,'General Calculation'!$H$22,IF(MONTH(B2264)=5,'General Calculation'!$I$22,IF(MONTH(B2264)=6,'General Calculation'!$J$22,IF(MONTH(B2264)=7,'General Calculation'!$K$22,IF(MONTH(B2264)=8,'General Calculation'!$L$22,IF(MONTH(B2264)=9,'General Calculation'!$M$22,IF(MONTH(B2264)=10,'General Calculation'!$N$22,IF(MONTH(B2264)=11,'General Calculation'!$O$22,IF(MONTH(B2264)=12,'General Calculation'!$P$22,""))))))))))))</f>
        <v>5.3892000000000007</v>
      </c>
      <c r="E2264" t="str">
        <f>IF(C2264="Initial Stage",'Calculation Sheet Crop 1'!$M$6,IF(C2264="Crop Development Phase",'Calculation Sheet Crop 1'!$M$7,IF(C2264="Mid Season",'Calculation Sheet Crop 1'!$M$8,IF(C2264="Late Season Stage",'Calculation Sheet Crop 1'!$M$9,""))))</f>
        <v/>
      </c>
      <c r="F2264">
        <f t="shared" si="456"/>
        <v>0</v>
      </c>
      <c r="P2264">
        <f t="shared" si="457"/>
        <v>0</v>
      </c>
      <c r="Q2264">
        <f t="shared" si="458"/>
        <v>0</v>
      </c>
      <c r="R2264">
        <f t="shared" si="459"/>
        <v>0</v>
      </c>
      <c r="S2264">
        <f t="shared" si="460"/>
        <v>0</v>
      </c>
      <c r="T2264">
        <f t="shared" si="461"/>
        <v>0</v>
      </c>
      <c r="U2264">
        <f t="shared" si="462"/>
        <v>0</v>
      </c>
      <c r="V2264">
        <f t="shared" si="463"/>
        <v>0</v>
      </c>
      <c r="W2264">
        <f t="shared" si="464"/>
        <v>0</v>
      </c>
      <c r="X2264">
        <f t="shared" si="465"/>
        <v>0</v>
      </c>
      <c r="Y2264">
        <f t="shared" si="466"/>
        <v>0</v>
      </c>
      <c r="Z2264">
        <f t="shared" si="467"/>
        <v>0</v>
      </c>
      <c r="AA2264">
        <f t="shared" si="468"/>
        <v>0</v>
      </c>
    </row>
    <row r="2265" spans="2:27">
      <c r="B2265" s="3">
        <v>44994</v>
      </c>
      <c r="C2265" t="str">
        <f>IF(AND(B2265&gt;='Calculation Sheet Crop 1'!$K$6,B2265&lt;='Calculation Sheet Crop 1'!$L$6),"Initial Stage",IF(AND(B2265+1&gt;'Calculation Sheet Crop 1'!$K$7,B2265&lt;='Calculation Sheet Crop 1'!$L$7),"Crop Development Phase",IF(AND(B2265+1&gt;'Calculation Sheet Crop 1'!$K$8,B2265&lt;'Calculation Sheet Crop 1'!$L$8+1),"Mid Season",IF(AND(B2265+1&gt;'Calculation Sheet Crop 1'!$K$9,B2265-1&lt;'Calculation Sheet Crop 1'!$L$9),"Late Season Stage",""))))</f>
        <v/>
      </c>
      <c r="D2265">
        <f>IF(MONTH(B2265)=1,'General Calculation'!$E$22,IF(MONTH(B2265)=2,'General Calculation'!$F$22,IF(MONTH(B2265)=3,'General Calculation'!$G$22,IF(MONTH(B2265)=4,'General Calculation'!$H$22,IF(MONTH(B2265)=5,'General Calculation'!$I$22,IF(MONTH(B2265)=6,'General Calculation'!$J$22,IF(MONTH(B2265)=7,'General Calculation'!$K$22,IF(MONTH(B2265)=8,'General Calculation'!$L$22,IF(MONTH(B2265)=9,'General Calculation'!$M$22,IF(MONTH(B2265)=10,'General Calculation'!$N$22,IF(MONTH(B2265)=11,'General Calculation'!$O$22,IF(MONTH(B2265)=12,'General Calculation'!$P$22,""))))))))))))</f>
        <v>5.3892000000000007</v>
      </c>
      <c r="E2265" t="str">
        <f>IF(C2265="Initial Stage",'Calculation Sheet Crop 1'!$M$6,IF(C2265="Crop Development Phase",'Calculation Sheet Crop 1'!$M$7,IF(C2265="Mid Season",'Calculation Sheet Crop 1'!$M$8,IF(C2265="Late Season Stage",'Calculation Sheet Crop 1'!$M$9,""))))</f>
        <v/>
      </c>
      <c r="F2265">
        <f t="shared" si="456"/>
        <v>0</v>
      </c>
      <c r="P2265">
        <f t="shared" si="457"/>
        <v>0</v>
      </c>
      <c r="Q2265">
        <f t="shared" si="458"/>
        <v>0</v>
      </c>
      <c r="R2265">
        <f t="shared" si="459"/>
        <v>0</v>
      </c>
      <c r="S2265">
        <f t="shared" si="460"/>
        <v>0</v>
      </c>
      <c r="T2265">
        <f t="shared" si="461"/>
        <v>0</v>
      </c>
      <c r="U2265">
        <f t="shared" si="462"/>
        <v>0</v>
      </c>
      <c r="V2265">
        <f t="shared" si="463"/>
        <v>0</v>
      </c>
      <c r="W2265">
        <f t="shared" si="464"/>
        <v>0</v>
      </c>
      <c r="X2265">
        <f t="shared" si="465"/>
        <v>0</v>
      </c>
      <c r="Y2265">
        <f t="shared" si="466"/>
        <v>0</v>
      </c>
      <c r="Z2265">
        <f t="shared" si="467"/>
        <v>0</v>
      </c>
      <c r="AA2265">
        <f t="shared" si="468"/>
        <v>0</v>
      </c>
    </row>
    <row r="2266" spans="2:27">
      <c r="B2266" s="3">
        <v>44995</v>
      </c>
      <c r="C2266" t="str">
        <f>IF(AND(B2266&gt;='Calculation Sheet Crop 1'!$K$6,B2266&lt;='Calculation Sheet Crop 1'!$L$6),"Initial Stage",IF(AND(B2266+1&gt;'Calculation Sheet Crop 1'!$K$7,B2266&lt;='Calculation Sheet Crop 1'!$L$7),"Crop Development Phase",IF(AND(B2266+1&gt;'Calculation Sheet Crop 1'!$K$8,B2266&lt;'Calculation Sheet Crop 1'!$L$8+1),"Mid Season",IF(AND(B2266+1&gt;'Calculation Sheet Crop 1'!$K$9,B2266-1&lt;'Calculation Sheet Crop 1'!$L$9),"Late Season Stage",""))))</f>
        <v/>
      </c>
      <c r="D2266">
        <f>IF(MONTH(B2266)=1,'General Calculation'!$E$22,IF(MONTH(B2266)=2,'General Calculation'!$F$22,IF(MONTH(B2266)=3,'General Calculation'!$G$22,IF(MONTH(B2266)=4,'General Calculation'!$H$22,IF(MONTH(B2266)=5,'General Calculation'!$I$22,IF(MONTH(B2266)=6,'General Calculation'!$J$22,IF(MONTH(B2266)=7,'General Calculation'!$K$22,IF(MONTH(B2266)=8,'General Calculation'!$L$22,IF(MONTH(B2266)=9,'General Calculation'!$M$22,IF(MONTH(B2266)=10,'General Calculation'!$N$22,IF(MONTH(B2266)=11,'General Calculation'!$O$22,IF(MONTH(B2266)=12,'General Calculation'!$P$22,""))))))))))))</f>
        <v>5.3892000000000007</v>
      </c>
      <c r="E2266" t="str">
        <f>IF(C2266="Initial Stage",'Calculation Sheet Crop 1'!$M$6,IF(C2266="Crop Development Phase",'Calculation Sheet Crop 1'!$M$7,IF(C2266="Mid Season",'Calculation Sheet Crop 1'!$M$8,IF(C2266="Late Season Stage",'Calculation Sheet Crop 1'!$M$9,""))))</f>
        <v/>
      </c>
      <c r="F2266">
        <f t="shared" si="456"/>
        <v>0</v>
      </c>
      <c r="P2266">
        <f t="shared" si="457"/>
        <v>0</v>
      </c>
      <c r="Q2266">
        <f t="shared" si="458"/>
        <v>0</v>
      </c>
      <c r="R2266">
        <f t="shared" si="459"/>
        <v>0</v>
      </c>
      <c r="S2266">
        <f t="shared" si="460"/>
        <v>0</v>
      </c>
      <c r="T2266">
        <f t="shared" si="461"/>
        <v>0</v>
      </c>
      <c r="U2266">
        <f t="shared" si="462"/>
        <v>0</v>
      </c>
      <c r="V2266">
        <f t="shared" si="463"/>
        <v>0</v>
      </c>
      <c r="W2266">
        <f t="shared" si="464"/>
        <v>0</v>
      </c>
      <c r="X2266">
        <f t="shared" si="465"/>
        <v>0</v>
      </c>
      <c r="Y2266">
        <f t="shared" si="466"/>
        <v>0</v>
      </c>
      <c r="Z2266">
        <f t="shared" si="467"/>
        <v>0</v>
      </c>
      <c r="AA2266">
        <f t="shared" si="468"/>
        <v>0</v>
      </c>
    </row>
    <row r="2267" spans="2:27">
      <c r="B2267" s="3">
        <v>44996</v>
      </c>
      <c r="C2267" t="str">
        <f>IF(AND(B2267&gt;='Calculation Sheet Crop 1'!$K$6,B2267&lt;='Calculation Sheet Crop 1'!$L$6),"Initial Stage",IF(AND(B2267+1&gt;'Calculation Sheet Crop 1'!$K$7,B2267&lt;='Calculation Sheet Crop 1'!$L$7),"Crop Development Phase",IF(AND(B2267+1&gt;'Calculation Sheet Crop 1'!$K$8,B2267&lt;'Calculation Sheet Crop 1'!$L$8+1),"Mid Season",IF(AND(B2267+1&gt;'Calculation Sheet Crop 1'!$K$9,B2267-1&lt;'Calculation Sheet Crop 1'!$L$9),"Late Season Stage",""))))</f>
        <v/>
      </c>
      <c r="D2267">
        <f>IF(MONTH(B2267)=1,'General Calculation'!$E$22,IF(MONTH(B2267)=2,'General Calculation'!$F$22,IF(MONTH(B2267)=3,'General Calculation'!$G$22,IF(MONTH(B2267)=4,'General Calculation'!$H$22,IF(MONTH(B2267)=5,'General Calculation'!$I$22,IF(MONTH(B2267)=6,'General Calculation'!$J$22,IF(MONTH(B2267)=7,'General Calculation'!$K$22,IF(MONTH(B2267)=8,'General Calculation'!$L$22,IF(MONTH(B2267)=9,'General Calculation'!$M$22,IF(MONTH(B2267)=10,'General Calculation'!$N$22,IF(MONTH(B2267)=11,'General Calculation'!$O$22,IF(MONTH(B2267)=12,'General Calculation'!$P$22,""))))))))))))</f>
        <v>5.3892000000000007</v>
      </c>
      <c r="E2267" t="str">
        <f>IF(C2267="Initial Stage",'Calculation Sheet Crop 1'!$M$6,IF(C2267="Crop Development Phase",'Calculation Sheet Crop 1'!$M$7,IF(C2267="Mid Season",'Calculation Sheet Crop 1'!$M$8,IF(C2267="Late Season Stage",'Calculation Sheet Crop 1'!$M$9,""))))</f>
        <v/>
      </c>
      <c r="F2267">
        <f t="shared" si="456"/>
        <v>0</v>
      </c>
      <c r="P2267">
        <f t="shared" si="457"/>
        <v>0</v>
      </c>
      <c r="Q2267">
        <f t="shared" si="458"/>
        <v>0</v>
      </c>
      <c r="R2267">
        <f t="shared" si="459"/>
        <v>0</v>
      </c>
      <c r="S2267">
        <f t="shared" si="460"/>
        <v>0</v>
      </c>
      <c r="T2267">
        <f t="shared" si="461"/>
        <v>0</v>
      </c>
      <c r="U2267">
        <f t="shared" si="462"/>
        <v>0</v>
      </c>
      <c r="V2267">
        <f t="shared" si="463"/>
        <v>0</v>
      </c>
      <c r="W2267">
        <f t="shared" si="464"/>
        <v>0</v>
      </c>
      <c r="X2267">
        <f t="shared" si="465"/>
        <v>0</v>
      </c>
      <c r="Y2267">
        <f t="shared" si="466"/>
        <v>0</v>
      </c>
      <c r="Z2267">
        <f t="shared" si="467"/>
        <v>0</v>
      </c>
      <c r="AA2267">
        <f t="shared" si="468"/>
        <v>0</v>
      </c>
    </row>
    <row r="2268" spans="2:27">
      <c r="B2268" s="3">
        <v>44997</v>
      </c>
      <c r="C2268" t="str">
        <f>IF(AND(B2268&gt;='Calculation Sheet Crop 1'!$K$6,B2268&lt;='Calculation Sheet Crop 1'!$L$6),"Initial Stage",IF(AND(B2268+1&gt;'Calculation Sheet Crop 1'!$K$7,B2268&lt;='Calculation Sheet Crop 1'!$L$7),"Crop Development Phase",IF(AND(B2268+1&gt;'Calculation Sheet Crop 1'!$K$8,B2268&lt;'Calculation Sheet Crop 1'!$L$8+1),"Mid Season",IF(AND(B2268+1&gt;'Calculation Sheet Crop 1'!$K$9,B2268-1&lt;'Calculation Sheet Crop 1'!$L$9),"Late Season Stage",""))))</f>
        <v/>
      </c>
      <c r="D2268">
        <f>IF(MONTH(B2268)=1,'General Calculation'!$E$22,IF(MONTH(B2268)=2,'General Calculation'!$F$22,IF(MONTH(B2268)=3,'General Calculation'!$G$22,IF(MONTH(B2268)=4,'General Calculation'!$H$22,IF(MONTH(B2268)=5,'General Calculation'!$I$22,IF(MONTH(B2268)=6,'General Calculation'!$J$22,IF(MONTH(B2268)=7,'General Calculation'!$K$22,IF(MONTH(B2268)=8,'General Calculation'!$L$22,IF(MONTH(B2268)=9,'General Calculation'!$M$22,IF(MONTH(B2268)=10,'General Calculation'!$N$22,IF(MONTH(B2268)=11,'General Calculation'!$O$22,IF(MONTH(B2268)=12,'General Calculation'!$P$22,""))))))))))))</f>
        <v>5.3892000000000007</v>
      </c>
      <c r="E2268" t="str">
        <f>IF(C2268="Initial Stage",'Calculation Sheet Crop 1'!$M$6,IF(C2268="Crop Development Phase",'Calculation Sheet Crop 1'!$M$7,IF(C2268="Mid Season",'Calculation Sheet Crop 1'!$M$8,IF(C2268="Late Season Stage",'Calculation Sheet Crop 1'!$M$9,""))))</f>
        <v/>
      </c>
      <c r="F2268">
        <f t="shared" si="456"/>
        <v>0</v>
      </c>
      <c r="P2268">
        <f t="shared" si="457"/>
        <v>0</v>
      </c>
      <c r="Q2268">
        <f t="shared" si="458"/>
        <v>0</v>
      </c>
      <c r="R2268">
        <f t="shared" si="459"/>
        <v>0</v>
      </c>
      <c r="S2268">
        <f t="shared" si="460"/>
        <v>0</v>
      </c>
      <c r="T2268">
        <f t="shared" si="461"/>
        <v>0</v>
      </c>
      <c r="U2268">
        <f t="shared" si="462"/>
        <v>0</v>
      </c>
      <c r="V2268">
        <f t="shared" si="463"/>
        <v>0</v>
      </c>
      <c r="W2268">
        <f t="shared" si="464"/>
        <v>0</v>
      </c>
      <c r="X2268">
        <f t="shared" si="465"/>
        <v>0</v>
      </c>
      <c r="Y2268">
        <f t="shared" si="466"/>
        <v>0</v>
      </c>
      <c r="Z2268">
        <f t="shared" si="467"/>
        <v>0</v>
      </c>
      <c r="AA2268">
        <f t="shared" si="468"/>
        <v>0</v>
      </c>
    </row>
    <row r="2269" spans="2:27">
      <c r="B2269" s="3">
        <v>44998</v>
      </c>
      <c r="C2269" t="str">
        <f>IF(AND(B2269&gt;='Calculation Sheet Crop 1'!$K$6,B2269&lt;='Calculation Sheet Crop 1'!$L$6),"Initial Stage",IF(AND(B2269+1&gt;'Calculation Sheet Crop 1'!$K$7,B2269&lt;='Calculation Sheet Crop 1'!$L$7),"Crop Development Phase",IF(AND(B2269+1&gt;'Calculation Sheet Crop 1'!$K$8,B2269&lt;'Calculation Sheet Crop 1'!$L$8+1),"Mid Season",IF(AND(B2269+1&gt;'Calculation Sheet Crop 1'!$K$9,B2269-1&lt;'Calculation Sheet Crop 1'!$L$9),"Late Season Stage",""))))</f>
        <v/>
      </c>
      <c r="D2269">
        <f>IF(MONTH(B2269)=1,'General Calculation'!$E$22,IF(MONTH(B2269)=2,'General Calculation'!$F$22,IF(MONTH(B2269)=3,'General Calculation'!$G$22,IF(MONTH(B2269)=4,'General Calculation'!$H$22,IF(MONTH(B2269)=5,'General Calculation'!$I$22,IF(MONTH(B2269)=6,'General Calculation'!$J$22,IF(MONTH(B2269)=7,'General Calculation'!$K$22,IF(MONTH(B2269)=8,'General Calculation'!$L$22,IF(MONTH(B2269)=9,'General Calculation'!$M$22,IF(MONTH(B2269)=10,'General Calculation'!$N$22,IF(MONTH(B2269)=11,'General Calculation'!$O$22,IF(MONTH(B2269)=12,'General Calculation'!$P$22,""))))))))))))</f>
        <v>5.3892000000000007</v>
      </c>
      <c r="E2269" t="str">
        <f>IF(C2269="Initial Stage",'Calculation Sheet Crop 1'!$M$6,IF(C2269="Crop Development Phase",'Calculation Sheet Crop 1'!$M$7,IF(C2269="Mid Season",'Calculation Sheet Crop 1'!$M$8,IF(C2269="Late Season Stage",'Calculation Sheet Crop 1'!$M$9,""))))</f>
        <v/>
      </c>
      <c r="F2269">
        <f t="shared" si="456"/>
        <v>0</v>
      </c>
      <c r="P2269">
        <f t="shared" si="457"/>
        <v>0</v>
      </c>
      <c r="Q2269">
        <f t="shared" si="458"/>
        <v>0</v>
      </c>
      <c r="R2269">
        <f t="shared" si="459"/>
        <v>0</v>
      </c>
      <c r="S2269">
        <f t="shared" si="460"/>
        <v>0</v>
      </c>
      <c r="T2269">
        <f t="shared" si="461"/>
        <v>0</v>
      </c>
      <c r="U2269">
        <f t="shared" si="462"/>
        <v>0</v>
      </c>
      <c r="V2269">
        <f t="shared" si="463"/>
        <v>0</v>
      </c>
      <c r="W2269">
        <f t="shared" si="464"/>
        <v>0</v>
      </c>
      <c r="X2269">
        <f t="shared" si="465"/>
        <v>0</v>
      </c>
      <c r="Y2269">
        <f t="shared" si="466"/>
        <v>0</v>
      </c>
      <c r="Z2269">
        <f t="shared" si="467"/>
        <v>0</v>
      </c>
      <c r="AA2269">
        <f t="shared" si="468"/>
        <v>0</v>
      </c>
    </row>
    <row r="2270" spans="2:27">
      <c r="B2270" s="3">
        <v>44999</v>
      </c>
      <c r="C2270" t="str">
        <f>IF(AND(B2270&gt;='Calculation Sheet Crop 1'!$K$6,B2270&lt;='Calculation Sheet Crop 1'!$L$6),"Initial Stage",IF(AND(B2270+1&gt;'Calculation Sheet Crop 1'!$K$7,B2270&lt;='Calculation Sheet Crop 1'!$L$7),"Crop Development Phase",IF(AND(B2270+1&gt;'Calculation Sheet Crop 1'!$K$8,B2270&lt;'Calculation Sheet Crop 1'!$L$8+1),"Mid Season",IF(AND(B2270+1&gt;'Calculation Sheet Crop 1'!$K$9,B2270-1&lt;'Calculation Sheet Crop 1'!$L$9),"Late Season Stage",""))))</f>
        <v/>
      </c>
      <c r="D2270">
        <f>IF(MONTH(B2270)=1,'General Calculation'!$E$22,IF(MONTH(B2270)=2,'General Calculation'!$F$22,IF(MONTH(B2270)=3,'General Calculation'!$G$22,IF(MONTH(B2270)=4,'General Calculation'!$H$22,IF(MONTH(B2270)=5,'General Calculation'!$I$22,IF(MONTH(B2270)=6,'General Calculation'!$J$22,IF(MONTH(B2270)=7,'General Calculation'!$K$22,IF(MONTH(B2270)=8,'General Calculation'!$L$22,IF(MONTH(B2270)=9,'General Calculation'!$M$22,IF(MONTH(B2270)=10,'General Calculation'!$N$22,IF(MONTH(B2270)=11,'General Calculation'!$O$22,IF(MONTH(B2270)=12,'General Calculation'!$P$22,""))))))))))))</f>
        <v>5.3892000000000007</v>
      </c>
      <c r="E2270" t="str">
        <f>IF(C2270="Initial Stage",'Calculation Sheet Crop 1'!$M$6,IF(C2270="Crop Development Phase",'Calculation Sheet Crop 1'!$M$7,IF(C2270="Mid Season",'Calculation Sheet Crop 1'!$M$8,IF(C2270="Late Season Stage",'Calculation Sheet Crop 1'!$M$9,""))))</f>
        <v/>
      </c>
      <c r="F2270">
        <f t="shared" si="456"/>
        <v>0</v>
      </c>
      <c r="P2270">
        <f t="shared" si="457"/>
        <v>0</v>
      </c>
      <c r="Q2270">
        <f t="shared" si="458"/>
        <v>0</v>
      </c>
      <c r="R2270">
        <f t="shared" si="459"/>
        <v>0</v>
      </c>
      <c r="S2270">
        <f t="shared" si="460"/>
        <v>0</v>
      </c>
      <c r="T2270">
        <f t="shared" si="461"/>
        <v>0</v>
      </c>
      <c r="U2270">
        <f t="shared" si="462"/>
        <v>0</v>
      </c>
      <c r="V2270">
        <f t="shared" si="463"/>
        <v>0</v>
      </c>
      <c r="W2270">
        <f t="shared" si="464"/>
        <v>0</v>
      </c>
      <c r="X2270">
        <f t="shared" si="465"/>
        <v>0</v>
      </c>
      <c r="Y2270">
        <f t="shared" si="466"/>
        <v>0</v>
      </c>
      <c r="Z2270">
        <f t="shared" si="467"/>
        <v>0</v>
      </c>
      <c r="AA2270">
        <f t="shared" si="468"/>
        <v>0</v>
      </c>
    </row>
    <row r="2271" spans="2:27">
      <c r="B2271" s="3">
        <v>45000</v>
      </c>
      <c r="C2271" t="str">
        <f>IF(AND(B2271&gt;='Calculation Sheet Crop 1'!$K$6,B2271&lt;='Calculation Sheet Crop 1'!$L$6),"Initial Stage",IF(AND(B2271+1&gt;'Calculation Sheet Crop 1'!$K$7,B2271&lt;='Calculation Sheet Crop 1'!$L$7),"Crop Development Phase",IF(AND(B2271+1&gt;'Calculation Sheet Crop 1'!$K$8,B2271&lt;'Calculation Sheet Crop 1'!$L$8+1),"Mid Season",IF(AND(B2271+1&gt;'Calculation Sheet Crop 1'!$K$9,B2271-1&lt;'Calculation Sheet Crop 1'!$L$9),"Late Season Stage",""))))</f>
        <v/>
      </c>
      <c r="D2271">
        <f>IF(MONTH(B2271)=1,'General Calculation'!$E$22,IF(MONTH(B2271)=2,'General Calculation'!$F$22,IF(MONTH(B2271)=3,'General Calculation'!$G$22,IF(MONTH(B2271)=4,'General Calculation'!$H$22,IF(MONTH(B2271)=5,'General Calculation'!$I$22,IF(MONTH(B2271)=6,'General Calculation'!$J$22,IF(MONTH(B2271)=7,'General Calculation'!$K$22,IF(MONTH(B2271)=8,'General Calculation'!$L$22,IF(MONTH(B2271)=9,'General Calculation'!$M$22,IF(MONTH(B2271)=10,'General Calculation'!$N$22,IF(MONTH(B2271)=11,'General Calculation'!$O$22,IF(MONTH(B2271)=12,'General Calculation'!$P$22,""))))))))))))</f>
        <v>5.3892000000000007</v>
      </c>
      <c r="E2271" t="str">
        <f>IF(C2271="Initial Stage",'Calculation Sheet Crop 1'!$M$6,IF(C2271="Crop Development Phase",'Calculation Sheet Crop 1'!$M$7,IF(C2271="Mid Season",'Calculation Sheet Crop 1'!$M$8,IF(C2271="Late Season Stage",'Calculation Sheet Crop 1'!$M$9,""))))</f>
        <v/>
      </c>
      <c r="F2271">
        <f t="shared" si="456"/>
        <v>0</v>
      </c>
      <c r="P2271">
        <f t="shared" si="457"/>
        <v>0</v>
      </c>
      <c r="Q2271">
        <f t="shared" si="458"/>
        <v>0</v>
      </c>
      <c r="R2271">
        <f t="shared" si="459"/>
        <v>0</v>
      </c>
      <c r="S2271">
        <f t="shared" si="460"/>
        <v>0</v>
      </c>
      <c r="T2271">
        <f t="shared" si="461"/>
        <v>0</v>
      </c>
      <c r="U2271">
        <f t="shared" si="462"/>
        <v>0</v>
      </c>
      <c r="V2271">
        <f t="shared" si="463"/>
        <v>0</v>
      </c>
      <c r="W2271">
        <f t="shared" si="464"/>
        <v>0</v>
      </c>
      <c r="X2271">
        <f t="shared" si="465"/>
        <v>0</v>
      </c>
      <c r="Y2271">
        <f t="shared" si="466"/>
        <v>0</v>
      </c>
      <c r="Z2271">
        <f t="shared" si="467"/>
        <v>0</v>
      </c>
      <c r="AA2271">
        <f t="shared" si="468"/>
        <v>0</v>
      </c>
    </row>
    <row r="2272" spans="2:27">
      <c r="B2272" s="3">
        <v>45001</v>
      </c>
      <c r="C2272" t="str">
        <f>IF(AND(B2272&gt;='Calculation Sheet Crop 1'!$K$6,B2272&lt;='Calculation Sheet Crop 1'!$L$6),"Initial Stage",IF(AND(B2272+1&gt;'Calculation Sheet Crop 1'!$K$7,B2272&lt;='Calculation Sheet Crop 1'!$L$7),"Crop Development Phase",IF(AND(B2272+1&gt;'Calculation Sheet Crop 1'!$K$8,B2272&lt;'Calculation Sheet Crop 1'!$L$8+1),"Mid Season",IF(AND(B2272+1&gt;'Calculation Sheet Crop 1'!$K$9,B2272-1&lt;'Calculation Sheet Crop 1'!$L$9),"Late Season Stage",""))))</f>
        <v/>
      </c>
      <c r="D2272">
        <f>IF(MONTH(B2272)=1,'General Calculation'!$E$22,IF(MONTH(B2272)=2,'General Calculation'!$F$22,IF(MONTH(B2272)=3,'General Calculation'!$G$22,IF(MONTH(B2272)=4,'General Calculation'!$H$22,IF(MONTH(B2272)=5,'General Calculation'!$I$22,IF(MONTH(B2272)=6,'General Calculation'!$J$22,IF(MONTH(B2272)=7,'General Calculation'!$K$22,IF(MONTH(B2272)=8,'General Calculation'!$L$22,IF(MONTH(B2272)=9,'General Calculation'!$M$22,IF(MONTH(B2272)=10,'General Calculation'!$N$22,IF(MONTH(B2272)=11,'General Calculation'!$O$22,IF(MONTH(B2272)=12,'General Calculation'!$P$22,""))))))))))))</f>
        <v>5.3892000000000007</v>
      </c>
      <c r="E2272" t="str">
        <f>IF(C2272="Initial Stage",'Calculation Sheet Crop 1'!$M$6,IF(C2272="Crop Development Phase",'Calculation Sheet Crop 1'!$M$7,IF(C2272="Mid Season",'Calculation Sheet Crop 1'!$M$8,IF(C2272="Late Season Stage",'Calculation Sheet Crop 1'!$M$9,""))))</f>
        <v/>
      </c>
      <c r="F2272">
        <f t="shared" si="456"/>
        <v>0</v>
      </c>
      <c r="P2272">
        <f t="shared" si="457"/>
        <v>0</v>
      </c>
      <c r="Q2272">
        <f t="shared" si="458"/>
        <v>0</v>
      </c>
      <c r="R2272">
        <f t="shared" si="459"/>
        <v>0</v>
      </c>
      <c r="S2272">
        <f t="shared" si="460"/>
        <v>0</v>
      </c>
      <c r="T2272">
        <f t="shared" si="461"/>
        <v>0</v>
      </c>
      <c r="U2272">
        <f t="shared" si="462"/>
        <v>0</v>
      </c>
      <c r="V2272">
        <f t="shared" si="463"/>
        <v>0</v>
      </c>
      <c r="W2272">
        <f t="shared" si="464"/>
        <v>0</v>
      </c>
      <c r="X2272">
        <f t="shared" si="465"/>
        <v>0</v>
      </c>
      <c r="Y2272">
        <f t="shared" si="466"/>
        <v>0</v>
      </c>
      <c r="Z2272">
        <f t="shared" si="467"/>
        <v>0</v>
      </c>
      <c r="AA2272">
        <f t="shared" si="468"/>
        <v>0</v>
      </c>
    </row>
    <row r="2273" spans="2:27">
      <c r="B2273" s="3">
        <v>45002</v>
      </c>
      <c r="C2273" t="str">
        <f>IF(AND(B2273&gt;='Calculation Sheet Crop 1'!$K$6,B2273&lt;='Calculation Sheet Crop 1'!$L$6),"Initial Stage",IF(AND(B2273+1&gt;'Calculation Sheet Crop 1'!$K$7,B2273&lt;='Calculation Sheet Crop 1'!$L$7),"Crop Development Phase",IF(AND(B2273+1&gt;'Calculation Sheet Crop 1'!$K$8,B2273&lt;'Calculation Sheet Crop 1'!$L$8+1),"Mid Season",IF(AND(B2273+1&gt;'Calculation Sheet Crop 1'!$K$9,B2273-1&lt;'Calculation Sheet Crop 1'!$L$9),"Late Season Stage",""))))</f>
        <v/>
      </c>
      <c r="D2273">
        <f>IF(MONTH(B2273)=1,'General Calculation'!$E$22,IF(MONTH(B2273)=2,'General Calculation'!$F$22,IF(MONTH(B2273)=3,'General Calculation'!$G$22,IF(MONTH(B2273)=4,'General Calculation'!$H$22,IF(MONTH(B2273)=5,'General Calculation'!$I$22,IF(MONTH(B2273)=6,'General Calculation'!$J$22,IF(MONTH(B2273)=7,'General Calculation'!$K$22,IF(MONTH(B2273)=8,'General Calculation'!$L$22,IF(MONTH(B2273)=9,'General Calculation'!$M$22,IF(MONTH(B2273)=10,'General Calculation'!$N$22,IF(MONTH(B2273)=11,'General Calculation'!$O$22,IF(MONTH(B2273)=12,'General Calculation'!$P$22,""))))))))))))</f>
        <v>5.3892000000000007</v>
      </c>
      <c r="E2273" t="str">
        <f>IF(C2273="Initial Stage",'Calculation Sheet Crop 1'!$M$6,IF(C2273="Crop Development Phase",'Calculation Sheet Crop 1'!$M$7,IF(C2273="Mid Season",'Calculation Sheet Crop 1'!$M$8,IF(C2273="Late Season Stage",'Calculation Sheet Crop 1'!$M$9,""))))</f>
        <v/>
      </c>
      <c r="F2273">
        <f t="shared" si="456"/>
        <v>0</v>
      </c>
      <c r="P2273">
        <f t="shared" si="457"/>
        <v>0</v>
      </c>
      <c r="Q2273">
        <f t="shared" si="458"/>
        <v>0</v>
      </c>
      <c r="R2273">
        <f t="shared" si="459"/>
        <v>0</v>
      </c>
      <c r="S2273">
        <f t="shared" si="460"/>
        <v>0</v>
      </c>
      <c r="T2273">
        <f t="shared" si="461"/>
        <v>0</v>
      </c>
      <c r="U2273">
        <f t="shared" si="462"/>
        <v>0</v>
      </c>
      <c r="V2273">
        <f t="shared" si="463"/>
        <v>0</v>
      </c>
      <c r="W2273">
        <f t="shared" si="464"/>
        <v>0</v>
      </c>
      <c r="X2273">
        <f t="shared" si="465"/>
        <v>0</v>
      </c>
      <c r="Y2273">
        <f t="shared" si="466"/>
        <v>0</v>
      </c>
      <c r="Z2273">
        <f t="shared" si="467"/>
        <v>0</v>
      </c>
      <c r="AA2273">
        <f t="shared" si="468"/>
        <v>0</v>
      </c>
    </row>
    <row r="2274" spans="2:27">
      <c r="B2274" s="3">
        <v>45003</v>
      </c>
      <c r="C2274" t="str">
        <f>IF(AND(B2274&gt;='Calculation Sheet Crop 1'!$K$6,B2274&lt;='Calculation Sheet Crop 1'!$L$6),"Initial Stage",IF(AND(B2274+1&gt;'Calculation Sheet Crop 1'!$K$7,B2274&lt;='Calculation Sheet Crop 1'!$L$7),"Crop Development Phase",IF(AND(B2274+1&gt;'Calculation Sheet Crop 1'!$K$8,B2274&lt;'Calculation Sheet Crop 1'!$L$8+1),"Mid Season",IF(AND(B2274+1&gt;'Calculation Sheet Crop 1'!$K$9,B2274-1&lt;'Calculation Sheet Crop 1'!$L$9),"Late Season Stage",""))))</f>
        <v/>
      </c>
      <c r="D2274">
        <f>IF(MONTH(B2274)=1,'General Calculation'!$E$22,IF(MONTH(B2274)=2,'General Calculation'!$F$22,IF(MONTH(B2274)=3,'General Calculation'!$G$22,IF(MONTH(B2274)=4,'General Calculation'!$H$22,IF(MONTH(B2274)=5,'General Calculation'!$I$22,IF(MONTH(B2274)=6,'General Calculation'!$J$22,IF(MONTH(B2274)=7,'General Calculation'!$K$22,IF(MONTH(B2274)=8,'General Calculation'!$L$22,IF(MONTH(B2274)=9,'General Calculation'!$M$22,IF(MONTH(B2274)=10,'General Calculation'!$N$22,IF(MONTH(B2274)=11,'General Calculation'!$O$22,IF(MONTH(B2274)=12,'General Calculation'!$P$22,""))))))))))))</f>
        <v>5.3892000000000007</v>
      </c>
      <c r="E2274" t="str">
        <f>IF(C2274="Initial Stage",'Calculation Sheet Crop 1'!$M$6,IF(C2274="Crop Development Phase",'Calculation Sheet Crop 1'!$M$7,IF(C2274="Mid Season",'Calculation Sheet Crop 1'!$M$8,IF(C2274="Late Season Stage",'Calculation Sheet Crop 1'!$M$9,""))))</f>
        <v/>
      </c>
      <c r="F2274">
        <f t="shared" si="456"/>
        <v>0</v>
      </c>
      <c r="P2274">
        <f t="shared" si="457"/>
        <v>0</v>
      </c>
      <c r="Q2274">
        <f t="shared" si="458"/>
        <v>0</v>
      </c>
      <c r="R2274">
        <f t="shared" si="459"/>
        <v>0</v>
      </c>
      <c r="S2274">
        <f t="shared" si="460"/>
        <v>0</v>
      </c>
      <c r="T2274">
        <f t="shared" si="461"/>
        <v>0</v>
      </c>
      <c r="U2274">
        <f t="shared" si="462"/>
        <v>0</v>
      </c>
      <c r="V2274">
        <f t="shared" si="463"/>
        <v>0</v>
      </c>
      <c r="W2274">
        <f t="shared" si="464"/>
        <v>0</v>
      </c>
      <c r="X2274">
        <f t="shared" si="465"/>
        <v>0</v>
      </c>
      <c r="Y2274">
        <f t="shared" si="466"/>
        <v>0</v>
      </c>
      <c r="Z2274">
        <f t="shared" si="467"/>
        <v>0</v>
      </c>
      <c r="AA2274">
        <f t="shared" si="468"/>
        <v>0</v>
      </c>
    </row>
    <row r="2275" spans="2:27">
      <c r="B2275" s="3">
        <v>45004</v>
      </c>
      <c r="C2275" t="str">
        <f>IF(AND(B2275&gt;='Calculation Sheet Crop 1'!$K$6,B2275&lt;='Calculation Sheet Crop 1'!$L$6),"Initial Stage",IF(AND(B2275+1&gt;'Calculation Sheet Crop 1'!$K$7,B2275&lt;='Calculation Sheet Crop 1'!$L$7),"Crop Development Phase",IF(AND(B2275+1&gt;'Calculation Sheet Crop 1'!$K$8,B2275&lt;'Calculation Sheet Crop 1'!$L$8+1),"Mid Season",IF(AND(B2275+1&gt;'Calculation Sheet Crop 1'!$K$9,B2275-1&lt;'Calculation Sheet Crop 1'!$L$9),"Late Season Stage",""))))</f>
        <v/>
      </c>
      <c r="D2275">
        <f>IF(MONTH(B2275)=1,'General Calculation'!$E$22,IF(MONTH(B2275)=2,'General Calculation'!$F$22,IF(MONTH(B2275)=3,'General Calculation'!$G$22,IF(MONTH(B2275)=4,'General Calculation'!$H$22,IF(MONTH(B2275)=5,'General Calculation'!$I$22,IF(MONTH(B2275)=6,'General Calculation'!$J$22,IF(MONTH(B2275)=7,'General Calculation'!$K$22,IF(MONTH(B2275)=8,'General Calculation'!$L$22,IF(MONTH(B2275)=9,'General Calculation'!$M$22,IF(MONTH(B2275)=10,'General Calculation'!$N$22,IF(MONTH(B2275)=11,'General Calculation'!$O$22,IF(MONTH(B2275)=12,'General Calculation'!$P$22,""))))))))))))</f>
        <v>5.3892000000000007</v>
      </c>
      <c r="E2275" t="str">
        <f>IF(C2275="Initial Stage",'Calculation Sheet Crop 1'!$M$6,IF(C2275="Crop Development Phase",'Calculation Sheet Crop 1'!$M$7,IF(C2275="Mid Season",'Calculation Sheet Crop 1'!$M$8,IF(C2275="Late Season Stage",'Calculation Sheet Crop 1'!$M$9,""))))</f>
        <v/>
      </c>
      <c r="F2275">
        <f t="shared" si="456"/>
        <v>0</v>
      </c>
      <c r="P2275">
        <f t="shared" si="457"/>
        <v>0</v>
      </c>
      <c r="Q2275">
        <f t="shared" si="458"/>
        <v>0</v>
      </c>
      <c r="R2275">
        <f t="shared" si="459"/>
        <v>0</v>
      </c>
      <c r="S2275">
        <f t="shared" si="460"/>
        <v>0</v>
      </c>
      <c r="T2275">
        <f t="shared" si="461"/>
        <v>0</v>
      </c>
      <c r="U2275">
        <f t="shared" si="462"/>
        <v>0</v>
      </c>
      <c r="V2275">
        <f t="shared" si="463"/>
        <v>0</v>
      </c>
      <c r="W2275">
        <f t="shared" si="464"/>
        <v>0</v>
      </c>
      <c r="X2275">
        <f t="shared" si="465"/>
        <v>0</v>
      </c>
      <c r="Y2275">
        <f t="shared" si="466"/>
        <v>0</v>
      </c>
      <c r="Z2275">
        <f t="shared" si="467"/>
        <v>0</v>
      </c>
      <c r="AA2275">
        <f t="shared" si="468"/>
        <v>0</v>
      </c>
    </row>
    <row r="2276" spans="2:27">
      <c r="B2276" s="3">
        <v>45005</v>
      </c>
      <c r="C2276" t="str">
        <f>IF(AND(B2276&gt;='Calculation Sheet Crop 1'!$K$6,B2276&lt;='Calculation Sheet Crop 1'!$L$6),"Initial Stage",IF(AND(B2276+1&gt;'Calculation Sheet Crop 1'!$K$7,B2276&lt;='Calculation Sheet Crop 1'!$L$7),"Crop Development Phase",IF(AND(B2276+1&gt;'Calculation Sheet Crop 1'!$K$8,B2276&lt;'Calculation Sheet Crop 1'!$L$8+1),"Mid Season",IF(AND(B2276+1&gt;'Calculation Sheet Crop 1'!$K$9,B2276-1&lt;'Calculation Sheet Crop 1'!$L$9),"Late Season Stage",""))))</f>
        <v/>
      </c>
      <c r="D2276">
        <f>IF(MONTH(B2276)=1,'General Calculation'!$E$22,IF(MONTH(B2276)=2,'General Calculation'!$F$22,IF(MONTH(B2276)=3,'General Calculation'!$G$22,IF(MONTH(B2276)=4,'General Calculation'!$H$22,IF(MONTH(B2276)=5,'General Calculation'!$I$22,IF(MONTH(B2276)=6,'General Calculation'!$J$22,IF(MONTH(B2276)=7,'General Calculation'!$K$22,IF(MONTH(B2276)=8,'General Calculation'!$L$22,IF(MONTH(B2276)=9,'General Calculation'!$M$22,IF(MONTH(B2276)=10,'General Calculation'!$N$22,IF(MONTH(B2276)=11,'General Calculation'!$O$22,IF(MONTH(B2276)=12,'General Calculation'!$P$22,""))))))))))))</f>
        <v>5.3892000000000007</v>
      </c>
      <c r="E2276" t="str">
        <f>IF(C2276="Initial Stage",'Calculation Sheet Crop 1'!$M$6,IF(C2276="Crop Development Phase",'Calculation Sheet Crop 1'!$M$7,IF(C2276="Mid Season",'Calculation Sheet Crop 1'!$M$8,IF(C2276="Late Season Stage",'Calculation Sheet Crop 1'!$M$9,""))))</f>
        <v/>
      </c>
      <c r="F2276">
        <f t="shared" si="456"/>
        <v>0</v>
      </c>
      <c r="P2276">
        <f t="shared" si="457"/>
        <v>0</v>
      </c>
      <c r="Q2276">
        <f t="shared" si="458"/>
        <v>0</v>
      </c>
      <c r="R2276">
        <f t="shared" si="459"/>
        <v>0</v>
      </c>
      <c r="S2276">
        <f t="shared" si="460"/>
        <v>0</v>
      </c>
      <c r="T2276">
        <f t="shared" si="461"/>
        <v>0</v>
      </c>
      <c r="U2276">
        <f t="shared" si="462"/>
        <v>0</v>
      </c>
      <c r="V2276">
        <f t="shared" si="463"/>
        <v>0</v>
      </c>
      <c r="W2276">
        <f t="shared" si="464"/>
        <v>0</v>
      </c>
      <c r="X2276">
        <f t="shared" si="465"/>
        <v>0</v>
      </c>
      <c r="Y2276">
        <f t="shared" si="466"/>
        <v>0</v>
      </c>
      <c r="Z2276">
        <f t="shared" si="467"/>
        <v>0</v>
      </c>
      <c r="AA2276">
        <f t="shared" si="468"/>
        <v>0</v>
      </c>
    </row>
    <row r="2277" spans="2:27">
      <c r="B2277" s="3">
        <v>45006</v>
      </c>
      <c r="C2277" t="str">
        <f>IF(AND(B2277&gt;='Calculation Sheet Crop 1'!$K$6,B2277&lt;='Calculation Sheet Crop 1'!$L$6),"Initial Stage",IF(AND(B2277+1&gt;'Calculation Sheet Crop 1'!$K$7,B2277&lt;='Calculation Sheet Crop 1'!$L$7),"Crop Development Phase",IF(AND(B2277+1&gt;'Calculation Sheet Crop 1'!$K$8,B2277&lt;'Calculation Sheet Crop 1'!$L$8+1),"Mid Season",IF(AND(B2277+1&gt;'Calculation Sheet Crop 1'!$K$9,B2277-1&lt;'Calculation Sheet Crop 1'!$L$9),"Late Season Stage",""))))</f>
        <v/>
      </c>
      <c r="D2277">
        <f>IF(MONTH(B2277)=1,'General Calculation'!$E$22,IF(MONTH(B2277)=2,'General Calculation'!$F$22,IF(MONTH(B2277)=3,'General Calculation'!$G$22,IF(MONTH(B2277)=4,'General Calculation'!$H$22,IF(MONTH(B2277)=5,'General Calculation'!$I$22,IF(MONTH(B2277)=6,'General Calculation'!$J$22,IF(MONTH(B2277)=7,'General Calculation'!$K$22,IF(MONTH(B2277)=8,'General Calculation'!$L$22,IF(MONTH(B2277)=9,'General Calculation'!$M$22,IF(MONTH(B2277)=10,'General Calculation'!$N$22,IF(MONTH(B2277)=11,'General Calculation'!$O$22,IF(MONTH(B2277)=12,'General Calculation'!$P$22,""))))))))))))</f>
        <v>5.3892000000000007</v>
      </c>
      <c r="E2277" t="str">
        <f>IF(C2277="Initial Stage",'Calculation Sheet Crop 1'!$M$6,IF(C2277="Crop Development Phase",'Calculation Sheet Crop 1'!$M$7,IF(C2277="Mid Season",'Calculation Sheet Crop 1'!$M$8,IF(C2277="Late Season Stage",'Calculation Sheet Crop 1'!$M$9,""))))</f>
        <v/>
      </c>
      <c r="F2277">
        <f t="shared" si="456"/>
        <v>0</v>
      </c>
      <c r="P2277">
        <f t="shared" si="457"/>
        <v>0</v>
      </c>
      <c r="Q2277">
        <f t="shared" si="458"/>
        <v>0</v>
      </c>
      <c r="R2277">
        <f t="shared" si="459"/>
        <v>0</v>
      </c>
      <c r="S2277">
        <f t="shared" si="460"/>
        <v>0</v>
      </c>
      <c r="T2277">
        <f t="shared" si="461"/>
        <v>0</v>
      </c>
      <c r="U2277">
        <f t="shared" si="462"/>
        <v>0</v>
      </c>
      <c r="V2277">
        <f t="shared" si="463"/>
        <v>0</v>
      </c>
      <c r="W2277">
        <f t="shared" si="464"/>
        <v>0</v>
      </c>
      <c r="X2277">
        <f t="shared" si="465"/>
        <v>0</v>
      </c>
      <c r="Y2277">
        <f t="shared" si="466"/>
        <v>0</v>
      </c>
      <c r="Z2277">
        <f t="shared" si="467"/>
        <v>0</v>
      </c>
      <c r="AA2277">
        <f t="shared" si="468"/>
        <v>0</v>
      </c>
    </row>
    <row r="2278" spans="2:27">
      <c r="B2278" s="3">
        <v>45007</v>
      </c>
      <c r="C2278" t="str">
        <f>IF(AND(B2278&gt;='Calculation Sheet Crop 1'!$K$6,B2278&lt;='Calculation Sheet Crop 1'!$L$6),"Initial Stage",IF(AND(B2278+1&gt;'Calculation Sheet Crop 1'!$K$7,B2278&lt;='Calculation Sheet Crop 1'!$L$7),"Crop Development Phase",IF(AND(B2278+1&gt;'Calculation Sheet Crop 1'!$K$8,B2278&lt;'Calculation Sheet Crop 1'!$L$8+1),"Mid Season",IF(AND(B2278+1&gt;'Calculation Sheet Crop 1'!$K$9,B2278-1&lt;'Calculation Sheet Crop 1'!$L$9),"Late Season Stage",""))))</f>
        <v/>
      </c>
      <c r="D2278">
        <f>IF(MONTH(B2278)=1,'General Calculation'!$E$22,IF(MONTH(B2278)=2,'General Calculation'!$F$22,IF(MONTH(B2278)=3,'General Calculation'!$G$22,IF(MONTH(B2278)=4,'General Calculation'!$H$22,IF(MONTH(B2278)=5,'General Calculation'!$I$22,IF(MONTH(B2278)=6,'General Calculation'!$J$22,IF(MONTH(B2278)=7,'General Calculation'!$K$22,IF(MONTH(B2278)=8,'General Calculation'!$L$22,IF(MONTH(B2278)=9,'General Calculation'!$M$22,IF(MONTH(B2278)=10,'General Calculation'!$N$22,IF(MONTH(B2278)=11,'General Calculation'!$O$22,IF(MONTH(B2278)=12,'General Calculation'!$P$22,""))))))))))))</f>
        <v>5.3892000000000007</v>
      </c>
      <c r="E2278" t="str">
        <f>IF(C2278="Initial Stage",'Calculation Sheet Crop 1'!$M$6,IF(C2278="Crop Development Phase",'Calculation Sheet Crop 1'!$M$7,IF(C2278="Mid Season",'Calculation Sheet Crop 1'!$M$8,IF(C2278="Late Season Stage",'Calculation Sheet Crop 1'!$M$9,""))))</f>
        <v/>
      </c>
      <c r="F2278">
        <f t="shared" si="456"/>
        <v>0</v>
      </c>
      <c r="P2278">
        <f t="shared" si="457"/>
        <v>0</v>
      </c>
      <c r="Q2278">
        <f t="shared" si="458"/>
        <v>0</v>
      </c>
      <c r="R2278">
        <f t="shared" si="459"/>
        <v>0</v>
      </c>
      <c r="S2278">
        <f t="shared" si="460"/>
        <v>0</v>
      </c>
      <c r="T2278">
        <f t="shared" si="461"/>
        <v>0</v>
      </c>
      <c r="U2278">
        <f t="shared" si="462"/>
        <v>0</v>
      </c>
      <c r="V2278">
        <f t="shared" si="463"/>
        <v>0</v>
      </c>
      <c r="W2278">
        <f t="shared" si="464"/>
        <v>0</v>
      </c>
      <c r="X2278">
        <f t="shared" si="465"/>
        <v>0</v>
      </c>
      <c r="Y2278">
        <f t="shared" si="466"/>
        <v>0</v>
      </c>
      <c r="Z2278">
        <f t="shared" si="467"/>
        <v>0</v>
      </c>
      <c r="AA2278">
        <f t="shared" si="468"/>
        <v>0</v>
      </c>
    </row>
    <row r="2279" spans="2:27">
      <c r="B2279" s="3">
        <v>45008</v>
      </c>
      <c r="C2279" t="str">
        <f>IF(AND(B2279&gt;='Calculation Sheet Crop 1'!$K$6,B2279&lt;='Calculation Sheet Crop 1'!$L$6),"Initial Stage",IF(AND(B2279+1&gt;'Calculation Sheet Crop 1'!$K$7,B2279&lt;='Calculation Sheet Crop 1'!$L$7),"Crop Development Phase",IF(AND(B2279+1&gt;'Calculation Sheet Crop 1'!$K$8,B2279&lt;'Calculation Sheet Crop 1'!$L$8+1),"Mid Season",IF(AND(B2279+1&gt;'Calculation Sheet Crop 1'!$K$9,B2279-1&lt;'Calculation Sheet Crop 1'!$L$9),"Late Season Stage",""))))</f>
        <v/>
      </c>
      <c r="D2279">
        <f>IF(MONTH(B2279)=1,'General Calculation'!$E$22,IF(MONTH(B2279)=2,'General Calculation'!$F$22,IF(MONTH(B2279)=3,'General Calculation'!$G$22,IF(MONTH(B2279)=4,'General Calculation'!$H$22,IF(MONTH(B2279)=5,'General Calculation'!$I$22,IF(MONTH(B2279)=6,'General Calculation'!$J$22,IF(MONTH(B2279)=7,'General Calculation'!$K$22,IF(MONTH(B2279)=8,'General Calculation'!$L$22,IF(MONTH(B2279)=9,'General Calculation'!$M$22,IF(MONTH(B2279)=10,'General Calculation'!$N$22,IF(MONTH(B2279)=11,'General Calculation'!$O$22,IF(MONTH(B2279)=12,'General Calculation'!$P$22,""))))))))))))</f>
        <v>5.3892000000000007</v>
      </c>
      <c r="E2279" t="str">
        <f>IF(C2279="Initial Stage",'Calculation Sheet Crop 1'!$M$6,IF(C2279="Crop Development Phase",'Calculation Sheet Crop 1'!$M$7,IF(C2279="Mid Season",'Calculation Sheet Crop 1'!$M$8,IF(C2279="Late Season Stage",'Calculation Sheet Crop 1'!$M$9,""))))</f>
        <v/>
      </c>
      <c r="F2279">
        <f t="shared" si="456"/>
        <v>0</v>
      </c>
      <c r="P2279">
        <f t="shared" si="457"/>
        <v>0</v>
      </c>
      <c r="Q2279">
        <f t="shared" si="458"/>
        <v>0</v>
      </c>
      <c r="R2279">
        <f t="shared" si="459"/>
        <v>0</v>
      </c>
      <c r="S2279">
        <f t="shared" si="460"/>
        <v>0</v>
      </c>
      <c r="T2279">
        <f t="shared" si="461"/>
        <v>0</v>
      </c>
      <c r="U2279">
        <f t="shared" si="462"/>
        <v>0</v>
      </c>
      <c r="V2279">
        <f t="shared" si="463"/>
        <v>0</v>
      </c>
      <c r="W2279">
        <f t="shared" si="464"/>
        <v>0</v>
      </c>
      <c r="X2279">
        <f t="shared" si="465"/>
        <v>0</v>
      </c>
      <c r="Y2279">
        <f t="shared" si="466"/>
        <v>0</v>
      </c>
      <c r="Z2279">
        <f t="shared" si="467"/>
        <v>0</v>
      </c>
      <c r="AA2279">
        <f t="shared" si="468"/>
        <v>0</v>
      </c>
    </row>
    <row r="2280" spans="2:27">
      <c r="B2280" s="3">
        <v>45009</v>
      </c>
      <c r="C2280" t="str">
        <f>IF(AND(B2280&gt;='Calculation Sheet Crop 1'!$K$6,B2280&lt;='Calculation Sheet Crop 1'!$L$6),"Initial Stage",IF(AND(B2280+1&gt;'Calculation Sheet Crop 1'!$K$7,B2280&lt;='Calculation Sheet Crop 1'!$L$7),"Crop Development Phase",IF(AND(B2280+1&gt;'Calculation Sheet Crop 1'!$K$8,B2280&lt;'Calculation Sheet Crop 1'!$L$8+1),"Mid Season",IF(AND(B2280+1&gt;'Calculation Sheet Crop 1'!$K$9,B2280-1&lt;'Calculation Sheet Crop 1'!$L$9),"Late Season Stage",""))))</f>
        <v/>
      </c>
      <c r="D2280">
        <f>IF(MONTH(B2280)=1,'General Calculation'!$E$22,IF(MONTH(B2280)=2,'General Calculation'!$F$22,IF(MONTH(B2280)=3,'General Calculation'!$G$22,IF(MONTH(B2280)=4,'General Calculation'!$H$22,IF(MONTH(B2280)=5,'General Calculation'!$I$22,IF(MONTH(B2280)=6,'General Calculation'!$J$22,IF(MONTH(B2280)=7,'General Calculation'!$K$22,IF(MONTH(B2280)=8,'General Calculation'!$L$22,IF(MONTH(B2280)=9,'General Calculation'!$M$22,IF(MONTH(B2280)=10,'General Calculation'!$N$22,IF(MONTH(B2280)=11,'General Calculation'!$O$22,IF(MONTH(B2280)=12,'General Calculation'!$P$22,""))))))))))))</f>
        <v>5.3892000000000007</v>
      </c>
      <c r="E2280" t="str">
        <f>IF(C2280="Initial Stage",'Calculation Sheet Crop 1'!$M$6,IF(C2280="Crop Development Phase",'Calculation Sheet Crop 1'!$M$7,IF(C2280="Mid Season",'Calculation Sheet Crop 1'!$M$8,IF(C2280="Late Season Stage",'Calculation Sheet Crop 1'!$M$9,""))))</f>
        <v/>
      </c>
      <c r="F2280">
        <f t="shared" si="456"/>
        <v>0</v>
      </c>
      <c r="P2280">
        <f t="shared" si="457"/>
        <v>0</v>
      </c>
      <c r="Q2280">
        <f t="shared" si="458"/>
        <v>0</v>
      </c>
      <c r="R2280">
        <f t="shared" si="459"/>
        <v>0</v>
      </c>
      <c r="S2280">
        <f t="shared" si="460"/>
        <v>0</v>
      </c>
      <c r="T2280">
        <f t="shared" si="461"/>
        <v>0</v>
      </c>
      <c r="U2280">
        <f t="shared" si="462"/>
        <v>0</v>
      </c>
      <c r="V2280">
        <f t="shared" si="463"/>
        <v>0</v>
      </c>
      <c r="W2280">
        <f t="shared" si="464"/>
        <v>0</v>
      </c>
      <c r="X2280">
        <f t="shared" si="465"/>
        <v>0</v>
      </c>
      <c r="Y2280">
        <f t="shared" si="466"/>
        <v>0</v>
      </c>
      <c r="Z2280">
        <f t="shared" si="467"/>
        <v>0</v>
      </c>
      <c r="AA2280">
        <f t="shared" si="468"/>
        <v>0</v>
      </c>
    </row>
    <row r="2281" spans="2:27">
      <c r="B2281" s="3">
        <v>45010</v>
      </c>
      <c r="C2281" t="str">
        <f>IF(AND(B2281&gt;='Calculation Sheet Crop 1'!$K$6,B2281&lt;='Calculation Sheet Crop 1'!$L$6),"Initial Stage",IF(AND(B2281+1&gt;'Calculation Sheet Crop 1'!$K$7,B2281&lt;='Calculation Sheet Crop 1'!$L$7),"Crop Development Phase",IF(AND(B2281+1&gt;'Calculation Sheet Crop 1'!$K$8,B2281&lt;'Calculation Sheet Crop 1'!$L$8+1),"Mid Season",IF(AND(B2281+1&gt;'Calculation Sheet Crop 1'!$K$9,B2281-1&lt;'Calculation Sheet Crop 1'!$L$9),"Late Season Stage",""))))</f>
        <v/>
      </c>
      <c r="D2281">
        <f>IF(MONTH(B2281)=1,'General Calculation'!$E$22,IF(MONTH(B2281)=2,'General Calculation'!$F$22,IF(MONTH(B2281)=3,'General Calculation'!$G$22,IF(MONTH(B2281)=4,'General Calculation'!$H$22,IF(MONTH(B2281)=5,'General Calculation'!$I$22,IF(MONTH(B2281)=6,'General Calculation'!$J$22,IF(MONTH(B2281)=7,'General Calculation'!$K$22,IF(MONTH(B2281)=8,'General Calculation'!$L$22,IF(MONTH(B2281)=9,'General Calculation'!$M$22,IF(MONTH(B2281)=10,'General Calculation'!$N$22,IF(MONTH(B2281)=11,'General Calculation'!$O$22,IF(MONTH(B2281)=12,'General Calculation'!$P$22,""))))))))))))</f>
        <v>5.3892000000000007</v>
      </c>
      <c r="E2281" t="str">
        <f>IF(C2281="Initial Stage",'Calculation Sheet Crop 1'!$M$6,IF(C2281="Crop Development Phase",'Calculation Sheet Crop 1'!$M$7,IF(C2281="Mid Season",'Calculation Sheet Crop 1'!$M$8,IF(C2281="Late Season Stage",'Calculation Sheet Crop 1'!$M$9,""))))</f>
        <v/>
      </c>
      <c r="F2281">
        <f t="shared" si="456"/>
        <v>0</v>
      </c>
      <c r="P2281">
        <f t="shared" si="457"/>
        <v>0</v>
      </c>
      <c r="Q2281">
        <f t="shared" si="458"/>
        <v>0</v>
      </c>
      <c r="R2281">
        <f t="shared" si="459"/>
        <v>0</v>
      </c>
      <c r="S2281">
        <f t="shared" si="460"/>
        <v>0</v>
      </c>
      <c r="T2281">
        <f t="shared" si="461"/>
        <v>0</v>
      </c>
      <c r="U2281">
        <f t="shared" si="462"/>
        <v>0</v>
      </c>
      <c r="V2281">
        <f t="shared" si="463"/>
        <v>0</v>
      </c>
      <c r="W2281">
        <f t="shared" si="464"/>
        <v>0</v>
      </c>
      <c r="X2281">
        <f t="shared" si="465"/>
        <v>0</v>
      </c>
      <c r="Y2281">
        <f t="shared" si="466"/>
        <v>0</v>
      </c>
      <c r="Z2281">
        <f t="shared" si="467"/>
        <v>0</v>
      </c>
      <c r="AA2281">
        <f t="shared" si="468"/>
        <v>0</v>
      </c>
    </row>
    <row r="2282" spans="2:27">
      <c r="B2282" s="3">
        <v>45011</v>
      </c>
      <c r="C2282" t="str">
        <f>IF(AND(B2282&gt;='Calculation Sheet Crop 1'!$K$6,B2282&lt;='Calculation Sheet Crop 1'!$L$6),"Initial Stage",IF(AND(B2282+1&gt;'Calculation Sheet Crop 1'!$K$7,B2282&lt;='Calculation Sheet Crop 1'!$L$7),"Crop Development Phase",IF(AND(B2282+1&gt;'Calculation Sheet Crop 1'!$K$8,B2282&lt;'Calculation Sheet Crop 1'!$L$8+1),"Mid Season",IF(AND(B2282+1&gt;'Calculation Sheet Crop 1'!$K$9,B2282-1&lt;'Calculation Sheet Crop 1'!$L$9),"Late Season Stage",""))))</f>
        <v/>
      </c>
      <c r="D2282">
        <f>IF(MONTH(B2282)=1,'General Calculation'!$E$22,IF(MONTH(B2282)=2,'General Calculation'!$F$22,IF(MONTH(B2282)=3,'General Calculation'!$G$22,IF(MONTH(B2282)=4,'General Calculation'!$H$22,IF(MONTH(B2282)=5,'General Calculation'!$I$22,IF(MONTH(B2282)=6,'General Calculation'!$J$22,IF(MONTH(B2282)=7,'General Calculation'!$K$22,IF(MONTH(B2282)=8,'General Calculation'!$L$22,IF(MONTH(B2282)=9,'General Calculation'!$M$22,IF(MONTH(B2282)=10,'General Calculation'!$N$22,IF(MONTH(B2282)=11,'General Calculation'!$O$22,IF(MONTH(B2282)=12,'General Calculation'!$P$22,""))))))))))))</f>
        <v>5.3892000000000007</v>
      </c>
      <c r="E2282" t="str">
        <f>IF(C2282="Initial Stage",'Calculation Sheet Crop 1'!$M$6,IF(C2282="Crop Development Phase",'Calculation Sheet Crop 1'!$M$7,IF(C2282="Mid Season",'Calculation Sheet Crop 1'!$M$8,IF(C2282="Late Season Stage",'Calculation Sheet Crop 1'!$M$9,""))))</f>
        <v/>
      </c>
      <c r="F2282">
        <f t="shared" si="456"/>
        <v>0</v>
      </c>
      <c r="P2282">
        <f t="shared" si="457"/>
        <v>0</v>
      </c>
      <c r="Q2282">
        <f t="shared" si="458"/>
        <v>0</v>
      </c>
      <c r="R2282">
        <f t="shared" si="459"/>
        <v>0</v>
      </c>
      <c r="S2282">
        <f t="shared" si="460"/>
        <v>0</v>
      </c>
      <c r="T2282">
        <f t="shared" si="461"/>
        <v>0</v>
      </c>
      <c r="U2282">
        <f t="shared" si="462"/>
        <v>0</v>
      </c>
      <c r="V2282">
        <f t="shared" si="463"/>
        <v>0</v>
      </c>
      <c r="W2282">
        <f t="shared" si="464"/>
        <v>0</v>
      </c>
      <c r="X2282">
        <f t="shared" si="465"/>
        <v>0</v>
      </c>
      <c r="Y2282">
        <f t="shared" si="466"/>
        <v>0</v>
      </c>
      <c r="Z2282">
        <f t="shared" si="467"/>
        <v>0</v>
      </c>
      <c r="AA2282">
        <f t="shared" si="468"/>
        <v>0</v>
      </c>
    </row>
    <row r="2283" spans="2:27">
      <c r="B2283" s="3">
        <v>45012</v>
      </c>
      <c r="C2283" t="str">
        <f>IF(AND(B2283&gt;='Calculation Sheet Crop 1'!$K$6,B2283&lt;='Calculation Sheet Crop 1'!$L$6),"Initial Stage",IF(AND(B2283+1&gt;'Calculation Sheet Crop 1'!$K$7,B2283&lt;='Calculation Sheet Crop 1'!$L$7),"Crop Development Phase",IF(AND(B2283+1&gt;'Calculation Sheet Crop 1'!$K$8,B2283&lt;'Calculation Sheet Crop 1'!$L$8+1),"Mid Season",IF(AND(B2283+1&gt;'Calculation Sheet Crop 1'!$K$9,B2283-1&lt;'Calculation Sheet Crop 1'!$L$9),"Late Season Stage",""))))</f>
        <v/>
      </c>
      <c r="D2283">
        <f>IF(MONTH(B2283)=1,'General Calculation'!$E$22,IF(MONTH(B2283)=2,'General Calculation'!$F$22,IF(MONTH(B2283)=3,'General Calculation'!$G$22,IF(MONTH(B2283)=4,'General Calculation'!$H$22,IF(MONTH(B2283)=5,'General Calculation'!$I$22,IF(MONTH(B2283)=6,'General Calculation'!$J$22,IF(MONTH(B2283)=7,'General Calculation'!$K$22,IF(MONTH(B2283)=8,'General Calculation'!$L$22,IF(MONTH(B2283)=9,'General Calculation'!$M$22,IF(MONTH(B2283)=10,'General Calculation'!$N$22,IF(MONTH(B2283)=11,'General Calculation'!$O$22,IF(MONTH(B2283)=12,'General Calculation'!$P$22,""))))))))))))</f>
        <v>5.3892000000000007</v>
      </c>
      <c r="E2283" t="str">
        <f>IF(C2283="Initial Stage",'Calculation Sheet Crop 1'!$M$6,IF(C2283="Crop Development Phase",'Calculation Sheet Crop 1'!$M$7,IF(C2283="Mid Season",'Calculation Sheet Crop 1'!$M$8,IF(C2283="Late Season Stage",'Calculation Sheet Crop 1'!$M$9,""))))</f>
        <v/>
      </c>
      <c r="F2283">
        <f t="shared" si="456"/>
        <v>0</v>
      </c>
      <c r="P2283">
        <f t="shared" si="457"/>
        <v>0</v>
      </c>
      <c r="Q2283">
        <f t="shared" si="458"/>
        <v>0</v>
      </c>
      <c r="R2283">
        <f t="shared" si="459"/>
        <v>0</v>
      </c>
      <c r="S2283">
        <f t="shared" si="460"/>
        <v>0</v>
      </c>
      <c r="T2283">
        <f t="shared" si="461"/>
        <v>0</v>
      </c>
      <c r="U2283">
        <f t="shared" si="462"/>
        <v>0</v>
      </c>
      <c r="V2283">
        <f t="shared" si="463"/>
        <v>0</v>
      </c>
      <c r="W2283">
        <f t="shared" si="464"/>
        <v>0</v>
      </c>
      <c r="X2283">
        <f t="shared" si="465"/>
        <v>0</v>
      </c>
      <c r="Y2283">
        <f t="shared" si="466"/>
        <v>0</v>
      </c>
      <c r="Z2283">
        <f t="shared" si="467"/>
        <v>0</v>
      </c>
      <c r="AA2283">
        <f t="shared" si="468"/>
        <v>0</v>
      </c>
    </row>
    <row r="2284" spans="2:27">
      <c r="B2284" s="3">
        <v>45013</v>
      </c>
      <c r="C2284" t="str">
        <f>IF(AND(B2284&gt;='Calculation Sheet Crop 1'!$K$6,B2284&lt;='Calculation Sheet Crop 1'!$L$6),"Initial Stage",IF(AND(B2284+1&gt;'Calculation Sheet Crop 1'!$K$7,B2284&lt;='Calculation Sheet Crop 1'!$L$7),"Crop Development Phase",IF(AND(B2284+1&gt;'Calculation Sheet Crop 1'!$K$8,B2284&lt;'Calculation Sheet Crop 1'!$L$8+1),"Mid Season",IF(AND(B2284+1&gt;'Calculation Sheet Crop 1'!$K$9,B2284-1&lt;'Calculation Sheet Crop 1'!$L$9),"Late Season Stage",""))))</f>
        <v/>
      </c>
      <c r="D2284">
        <f>IF(MONTH(B2284)=1,'General Calculation'!$E$22,IF(MONTH(B2284)=2,'General Calculation'!$F$22,IF(MONTH(B2284)=3,'General Calculation'!$G$22,IF(MONTH(B2284)=4,'General Calculation'!$H$22,IF(MONTH(B2284)=5,'General Calculation'!$I$22,IF(MONTH(B2284)=6,'General Calculation'!$J$22,IF(MONTH(B2284)=7,'General Calculation'!$K$22,IF(MONTH(B2284)=8,'General Calculation'!$L$22,IF(MONTH(B2284)=9,'General Calculation'!$M$22,IF(MONTH(B2284)=10,'General Calculation'!$N$22,IF(MONTH(B2284)=11,'General Calculation'!$O$22,IF(MONTH(B2284)=12,'General Calculation'!$P$22,""))))))))))))</f>
        <v>5.3892000000000007</v>
      </c>
      <c r="E2284" t="str">
        <f>IF(C2284="Initial Stage",'Calculation Sheet Crop 1'!$M$6,IF(C2284="Crop Development Phase",'Calculation Sheet Crop 1'!$M$7,IF(C2284="Mid Season",'Calculation Sheet Crop 1'!$M$8,IF(C2284="Late Season Stage",'Calculation Sheet Crop 1'!$M$9,""))))</f>
        <v/>
      </c>
      <c r="F2284">
        <f t="shared" si="456"/>
        <v>0</v>
      </c>
      <c r="P2284">
        <f t="shared" si="457"/>
        <v>0</v>
      </c>
      <c r="Q2284">
        <f t="shared" si="458"/>
        <v>0</v>
      </c>
      <c r="R2284">
        <f t="shared" si="459"/>
        <v>0</v>
      </c>
      <c r="S2284">
        <f t="shared" si="460"/>
        <v>0</v>
      </c>
      <c r="T2284">
        <f t="shared" si="461"/>
        <v>0</v>
      </c>
      <c r="U2284">
        <f t="shared" si="462"/>
        <v>0</v>
      </c>
      <c r="V2284">
        <f t="shared" si="463"/>
        <v>0</v>
      </c>
      <c r="W2284">
        <f t="shared" si="464"/>
        <v>0</v>
      </c>
      <c r="X2284">
        <f t="shared" si="465"/>
        <v>0</v>
      </c>
      <c r="Y2284">
        <f t="shared" si="466"/>
        <v>0</v>
      </c>
      <c r="Z2284">
        <f t="shared" si="467"/>
        <v>0</v>
      </c>
      <c r="AA2284">
        <f t="shared" si="468"/>
        <v>0</v>
      </c>
    </row>
    <row r="2285" spans="2:27">
      <c r="B2285" s="3">
        <v>45014</v>
      </c>
      <c r="C2285" t="str">
        <f>IF(AND(B2285&gt;='Calculation Sheet Crop 1'!$K$6,B2285&lt;='Calculation Sheet Crop 1'!$L$6),"Initial Stage",IF(AND(B2285+1&gt;'Calculation Sheet Crop 1'!$K$7,B2285&lt;='Calculation Sheet Crop 1'!$L$7),"Crop Development Phase",IF(AND(B2285+1&gt;'Calculation Sheet Crop 1'!$K$8,B2285&lt;'Calculation Sheet Crop 1'!$L$8+1),"Mid Season",IF(AND(B2285+1&gt;'Calculation Sheet Crop 1'!$K$9,B2285-1&lt;'Calculation Sheet Crop 1'!$L$9),"Late Season Stage",""))))</f>
        <v/>
      </c>
      <c r="D2285">
        <f>IF(MONTH(B2285)=1,'General Calculation'!$E$22,IF(MONTH(B2285)=2,'General Calculation'!$F$22,IF(MONTH(B2285)=3,'General Calculation'!$G$22,IF(MONTH(B2285)=4,'General Calculation'!$H$22,IF(MONTH(B2285)=5,'General Calculation'!$I$22,IF(MONTH(B2285)=6,'General Calculation'!$J$22,IF(MONTH(B2285)=7,'General Calculation'!$K$22,IF(MONTH(B2285)=8,'General Calculation'!$L$22,IF(MONTH(B2285)=9,'General Calculation'!$M$22,IF(MONTH(B2285)=10,'General Calculation'!$N$22,IF(MONTH(B2285)=11,'General Calculation'!$O$22,IF(MONTH(B2285)=12,'General Calculation'!$P$22,""))))))))))))</f>
        <v>5.3892000000000007</v>
      </c>
      <c r="E2285" t="str">
        <f>IF(C2285="Initial Stage",'Calculation Sheet Crop 1'!$M$6,IF(C2285="Crop Development Phase",'Calculation Sheet Crop 1'!$M$7,IF(C2285="Mid Season",'Calculation Sheet Crop 1'!$M$8,IF(C2285="Late Season Stage",'Calculation Sheet Crop 1'!$M$9,""))))</f>
        <v/>
      </c>
      <c r="F2285">
        <f t="shared" si="456"/>
        <v>0</v>
      </c>
      <c r="P2285">
        <f t="shared" si="457"/>
        <v>0</v>
      </c>
      <c r="Q2285">
        <f t="shared" si="458"/>
        <v>0</v>
      </c>
      <c r="R2285">
        <f t="shared" si="459"/>
        <v>0</v>
      </c>
      <c r="S2285">
        <f t="shared" si="460"/>
        <v>0</v>
      </c>
      <c r="T2285">
        <f t="shared" si="461"/>
        <v>0</v>
      </c>
      <c r="U2285">
        <f t="shared" si="462"/>
        <v>0</v>
      </c>
      <c r="V2285">
        <f t="shared" si="463"/>
        <v>0</v>
      </c>
      <c r="W2285">
        <f t="shared" si="464"/>
        <v>0</v>
      </c>
      <c r="X2285">
        <f t="shared" si="465"/>
        <v>0</v>
      </c>
      <c r="Y2285">
        <f t="shared" si="466"/>
        <v>0</v>
      </c>
      <c r="Z2285">
        <f t="shared" si="467"/>
        <v>0</v>
      </c>
      <c r="AA2285">
        <f t="shared" si="468"/>
        <v>0</v>
      </c>
    </row>
    <row r="2286" spans="2:27">
      <c r="B2286" s="3">
        <v>45015</v>
      </c>
      <c r="C2286" t="str">
        <f>IF(AND(B2286&gt;='Calculation Sheet Crop 1'!$K$6,B2286&lt;='Calculation Sheet Crop 1'!$L$6),"Initial Stage",IF(AND(B2286+1&gt;'Calculation Sheet Crop 1'!$K$7,B2286&lt;='Calculation Sheet Crop 1'!$L$7),"Crop Development Phase",IF(AND(B2286+1&gt;'Calculation Sheet Crop 1'!$K$8,B2286&lt;'Calculation Sheet Crop 1'!$L$8+1),"Mid Season",IF(AND(B2286+1&gt;'Calculation Sheet Crop 1'!$K$9,B2286-1&lt;'Calculation Sheet Crop 1'!$L$9),"Late Season Stage",""))))</f>
        <v/>
      </c>
      <c r="D2286">
        <f>IF(MONTH(B2286)=1,'General Calculation'!$E$22,IF(MONTH(B2286)=2,'General Calculation'!$F$22,IF(MONTH(B2286)=3,'General Calculation'!$G$22,IF(MONTH(B2286)=4,'General Calculation'!$H$22,IF(MONTH(B2286)=5,'General Calculation'!$I$22,IF(MONTH(B2286)=6,'General Calculation'!$J$22,IF(MONTH(B2286)=7,'General Calculation'!$K$22,IF(MONTH(B2286)=8,'General Calculation'!$L$22,IF(MONTH(B2286)=9,'General Calculation'!$M$22,IF(MONTH(B2286)=10,'General Calculation'!$N$22,IF(MONTH(B2286)=11,'General Calculation'!$O$22,IF(MONTH(B2286)=12,'General Calculation'!$P$22,""))))))))))))</f>
        <v>5.3892000000000007</v>
      </c>
      <c r="E2286" t="str">
        <f>IF(C2286="Initial Stage",'Calculation Sheet Crop 1'!$M$6,IF(C2286="Crop Development Phase",'Calculation Sheet Crop 1'!$M$7,IF(C2286="Mid Season",'Calculation Sheet Crop 1'!$M$8,IF(C2286="Late Season Stage",'Calculation Sheet Crop 1'!$M$9,""))))</f>
        <v/>
      </c>
      <c r="F2286">
        <f t="shared" si="456"/>
        <v>0</v>
      </c>
      <c r="P2286">
        <f t="shared" si="457"/>
        <v>0</v>
      </c>
      <c r="Q2286">
        <f t="shared" si="458"/>
        <v>0</v>
      </c>
      <c r="R2286">
        <f t="shared" si="459"/>
        <v>0</v>
      </c>
      <c r="S2286">
        <f t="shared" si="460"/>
        <v>0</v>
      </c>
      <c r="T2286">
        <f t="shared" si="461"/>
        <v>0</v>
      </c>
      <c r="U2286">
        <f t="shared" si="462"/>
        <v>0</v>
      </c>
      <c r="V2286">
        <f t="shared" si="463"/>
        <v>0</v>
      </c>
      <c r="W2286">
        <f t="shared" si="464"/>
        <v>0</v>
      </c>
      <c r="X2286">
        <f t="shared" si="465"/>
        <v>0</v>
      </c>
      <c r="Y2286">
        <f t="shared" si="466"/>
        <v>0</v>
      </c>
      <c r="Z2286">
        <f t="shared" si="467"/>
        <v>0</v>
      </c>
      <c r="AA2286">
        <f t="shared" si="468"/>
        <v>0</v>
      </c>
    </row>
    <row r="2287" spans="2:27">
      <c r="B2287" s="3">
        <v>45016</v>
      </c>
      <c r="C2287" t="str">
        <f>IF(AND(B2287&gt;='Calculation Sheet Crop 1'!$K$6,B2287&lt;='Calculation Sheet Crop 1'!$L$6),"Initial Stage",IF(AND(B2287+1&gt;'Calculation Sheet Crop 1'!$K$7,B2287&lt;='Calculation Sheet Crop 1'!$L$7),"Crop Development Phase",IF(AND(B2287+1&gt;'Calculation Sheet Crop 1'!$K$8,B2287&lt;'Calculation Sheet Crop 1'!$L$8+1),"Mid Season",IF(AND(B2287+1&gt;'Calculation Sheet Crop 1'!$K$9,B2287-1&lt;'Calculation Sheet Crop 1'!$L$9),"Late Season Stage",""))))</f>
        <v/>
      </c>
      <c r="D2287">
        <f>IF(MONTH(B2287)=1,'General Calculation'!$E$22,IF(MONTH(B2287)=2,'General Calculation'!$F$22,IF(MONTH(B2287)=3,'General Calculation'!$G$22,IF(MONTH(B2287)=4,'General Calculation'!$H$22,IF(MONTH(B2287)=5,'General Calculation'!$I$22,IF(MONTH(B2287)=6,'General Calculation'!$J$22,IF(MONTH(B2287)=7,'General Calculation'!$K$22,IF(MONTH(B2287)=8,'General Calculation'!$L$22,IF(MONTH(B2287)=9,'General Calculation'!$M$22,IF(MONTH(B2287)=10,'General Calculation'!$N$22,IF(MONTH(B2287)=11,'General Calculation'!$O$22,IF(MONTH(B2287)=12,'General Calculation'!$P$22,""))))))))))))</f>
        <v>5.3892000000000007</v>
      </c>
      <c r="E2287" t="str">
        <f>IF(C2287="Initial Stage",'Calculation Sheet Crop 1'!$M$6,IF(C2287="Crop Development Phase",'Calculation Sheet Crop 1'!$M$7,IF(C2287="Mid Season",'Calculation Sheet Crop 1'!$M$8,IF(C2287="Late Season Stage",'Calculation Sheet Crop 1'!$M$9,""))))</f>
        <v/>
      </c>
      <c r="F2287">
        <f t="shared" si="456"/>
        <v>0</v>
      </c>
      <c r="P2287">
        <f t="shared" si="457"/>
        <v>0</v>
      </c>
      <c r="Q2287">
        <f t="shared" si="458"/>
        <v>0</v>
      </c>
      <c r="R2287">
        <f t="shared" si="459"/>
        <v>0</v>
      </c>
      <c r="S2287">
        <f t="shared" si="460"/>
        <v>0</v>
      </c>
      <c r="T2287">
        <f t="shared" si="461"/>
        <v>0</v>
      </c>
      <c r="U2287">
        <f t="shared" si="462"/>
        <v>0</v>
      </c>
      <c r="V2287">
        <f t="shared" si="463"/>
        <v>0</v>
      </c>
      <c r="W2287">
        <f t="shared" si="464"/>
        <v>0</v>
      </c>
      <c r="X2287">
        <f t="shared" si="465"/>
        <v>0</v>
      </c>
      <c r="Y2287">
        <f t="shared" si="466"/>
        <v>0</v>
      </c>
      <c r="Z2287">
        <f t="shared" si="467"/>
        <v>0</v>
      </c>
      <c r="AA2287">
        <f t="shared" si="468"/>
        <v>0</v>
      </c>
    </row>
    <row r="2288" spans="2:27">
      <c r="B2288" s="3">
        <v>45017</v>
      </c>
      <c r="C2288" t="str">
        <f>IF(AND(B2288&gt;='Calculation Sheet Crop 1'!$K$6,B2288&lt;='Calculation Sheet Crop 1'!$L$6),"Initial Stage",IF(AND(B2288+1&gt;'Calculation Sheet Crop 1'!$K$7,B2288&lt;='Calculation Sheet Crop 1'!$L$7),"Crop Development Phase",IF(AND(B2288+1&gt;'Calculation Sheet Crop 1'!$K$8,B2288&lt;'Calculation Sheet Crop 1'!$L$8+1),"Mid Season",IF(AND(B2288+1&gt;'Calculation Sheet Crop 1'!$K$9,B2288-1&lt;'Calculation Sheet Crop 1'!$L$9),"Late Season Stage",""))))</f>
        <v/>
      </c>
      <c r="D2288">
        <f>IF(MONTH(B2288)=1,'General Calculation'!$E$22,IF(MONTH(B2288)=2,'General Calculation'!$F$22,IF(MONTH(B2288)=3,'General Calculation'!$G$22,IF(MONTH(B2288)=4,'General Calculation'!$H$22,IF(MONTH(B2288)=5,'General Calculation'!$I$22,IF(MONTH(B2288)=6,'General Calculation'!$J$22,IF(MONTH(B2288)=7,'General Calculation'!$K$22,IF(MONTH(B2288)=8,'General Calculation'!$L$22,IF(MONTH(B2288)=9,'General Calculation'!$M$22,IF(MONTH(B2288)=10,'General Calculation'!$N$22,IF(MONTH(B2288)=11,'General Calculation'!$O$22,IF(MONTH(B2288)=12,'General Calculation'!$P$22,""))))))))))))</f>
        <v>5.5888000000000009</v>
      </c>
      <c r="E2288" t="str">
        <f>IF(C2288="Initial Stage",'Calculation Sheet Crop 1'!$M$6,IF(C2288="Crop Development Phase",'Calculation Sheet Crop 1'!$M$7,IF(C2288="Mid Season",'Calculation Sheet Crop 1'!$M$8,IF(C2288="Late Season Stage",'Calculation Sheet Crop 1'!$M$9,""))))</f>
        <v/>
      </c>
      <c r="F2288">
        <f t="shared" si="456"/>
        <v>0</v>
      </c>
      <c r="P2288">
        <f t="shared" si="457"/>
        <v>0</v>
      </c>
      <c r="Q2288">
        <f t="shared" si="458"/>
        <v>0</v>
      </c>
      <c r="R2288">
        <f t="shared" si="459"/>
        <v>0</v>
      </c>
      <c r="S2288">
        <f t="shared" si="460"/>
        <v>0</v>
      </c>
      <c r="T2288">
        <f t="shared" si="461"/>
        <v>0</v>
      </c>
      <c r="U2288">
        <f t="shared" si="462"/>
        <v>0</v>
      </c>
      <c r="V2288">
        <f t="shared" si="463"/>
        <v>0</v>
      </c>
      <c r="W2288">
        <f t="shared" si="464"/>
        <v>0</v>
      </c>
      <c r="X2288">
        <f t="shared" si="465"/>
        <v>0</v>
      </c>
      <c r="Y2288">
        <f t="shared" si="466"/>
        <v>0</v>
      </c>
      <c r="Z2288">
        <f t="shared" si="467"/>
        <v>0</v>
      </c>
      <c r="AA2288">
        <f t="shared" si="468"/>
        <v>0</v>
      </c>
    </row>
    <row r="2289" spans="2:27">
      <c r="B2289" s="3">
        <v>45018</v>
      </c>
      <c r="C2289" t="str">
        <f>IF(AND(B2289&gt;='Calculation Sheet Crop 1'!$K$6,B2289&lt;='Calculation Sheet Crop 1'!$L$6),"Initial Stage",IF(AND(B2289+1&gt;'Calculation Sheet Crop 1'!$K$7,B2289&lt;='Calculation Sheet Crop 1'!$L$7),"Crop Development Phase",IF(AND(B2289+1&gt;'Calculation Sheet Crop 1'!$K$8,B2289&lt;'Calculation Sheet Crop 1'!$L$8+1),"Mid Season",IF(AND(B2289+1&gt;'Calculation Sheet Crop 1'!$K$9,B2289-1&lt;'Calculation Sheet Crop 1'!$L$9),"Late Season Stage",""))))</f>
        <v/>
      </c>
      <c r="D2289">
        <f>IF(MONTH(B2289)=1,'General Calculation'!$E$22,IF(MONTH(B2289)=2,'General Calculation'!$F$22,IF(MONTH(B2289)=3,'General Calculation'!$G$22,IF(MONTH(B2289)=4,'General Calculation'!$H$22,IF(MONTH(B2289)=5,'General Calculation'!$I$22,IF(MONTH(B2289)=6,'General Calculation'!$J$22,IF(MONTH(B2289)=7,'General Calculation'!$K$22,IF(MONTH(B2289)=8,'General Calculation'!$L$22,IF(MONTH(B2289)=9,'General Calculation'!$M$22,IF(MONTH(B2289)=10,'General Calculation'!$N$22,IF(MONTH(B2289)=11,'General Calculation'!$O$22,IF(MONTH(B2289)=12,'General Calculation'!$P$22,""))))))))))))</f>
        <v>5.5888000000000009</v>
      </c>
      <c r="E2289" t="str">
        <f>IF(C2289="Initial Stage",'Calculation Sheet Crop 1'!$M$6,IF(C2289="Crop Development Phase",'Calculation Sheet Crop 1'!$M$7,IF(C2289="Mid Season",'Calculation Sheet Crop 1'!$M$8,IF(C2289="Late Season Stage",'Calculation Sheet Crop 1'!$M$9,""))))</f>
        <v/>
      </c>
      <c r="F2289">
        <f t="shared" si="456"/>
        <v>0</v>
      </c>
      <c r="P2289">
        <f t="shared" si="457"/>
        <v>0</v>
      </c>
      <c r="Q2289">
        <f t="shared" si="458"/>
        <v>0</v>
      </c>
      <c r="R2289">
        <f t="shared" si="459"/>
        <v>0</v>
      </c>
      <c r="S2289">
        <f t="shared" si="460"/>
        <v>0</v>
      </c>
      <c r="T2289">
        <f t="shared" si="461"/>
        <v>0</v>
      </c>
      <c r="U2289">
        <f t="shared" si="462"/>
        <v>0</v>
      </c>
      <c r="V2289">
        <f t="shared" si="463"/>
        <v>0</v>
      </c>
      <c r="W2289">
        <f t="shared" si="464"/>
        <v>0</v>
      </c>
      <c r="X2289">
        <f t="shared" si="465"/>
        <v>0</v>
      </c>
      <c r="Y2289">
        <f t="shared" si="466"/>
        <v>0</v>
      </c>
      <c r="Z2289">
        <f t="shared" si="467"/>
        <v>0</v>
      </c>
      <c r="AA2289">
        <f t="shared" si="468"/>
        <v>0</v>
      </c>
    </row>
    <row r="2290" spans="2:27">
      <c r="B2290" s="3">
        <v>45019</v>
      </c>
      <c r="C2290" t="str">
        <f>IF(AND(B2290&gt;='Calculation Sheet Crop 1'!$K$6,B2290&lt;='Calculation Sheet Crop 1'!$L$6),"Initial Stage",IF(AND(B2290+1&gt;'Calculation Sheet Crop 1'!$K$7,B2290&lt;='Calculation Sheet Crop 1'!$L$7),"Crop Development Phase",IF(AND(B2290+1&gt;'Calculation Sheet Crop 1'!$K$8,B2290&lt;'Calculation Sheet Crop 1'!$L$8+1),"Mid Season",IF(AND(B2290+1&gt;'Calculation Sheet Crop 1'!$K$9,B2290-1&lt;'Calculation Sheet Crop 1'!$L$9),"Late Season Stage",""))))</f>
        <v/>
      </c>
      <c r="D2290">
        <f>IF(MONTH(B2290)=1,'General Calculation'!$E$22,IF(MONTH(B2290)=2,'General Calculation'!$F$22,IF(MONTH(B2290)=3,'General Calculation'!$G$22,IF(MONTH(B2290)=4,'General Calculation'!$H$22,IF(MONTH(B2290)=5,'General Calculation'!$I$22,IF(MONTH(B2290)=6,'General Calculation'!$J$22,IF(MONTH(B2290)=7,'General Calculation'!$K$22,IF(MONTH(B2290)=8,'General Calculation'!$L$22,IF(MONTH(B2290)=9,'General Calculation'!$M$22,IF(MONTH(B2290)=10,'General Calculation'!$N$22,IF(MONTH(B2290)=11,'General Calculation'!$O$22,IF(MONTH(B2290)=12,'General Calculation'!$P$22,""))))))))))))</f>
        <v>5.5888000000000009</v>
      </c>
      <c r="E2290" t="str">
        <f>IF(C2290="Initial Stage",'Calculation Sheet Crop 1'!$M$6,IF(C2290="Crop Development Phase",'Calculation Sheet Crop 1'!$M$7,IF(C2290="Mid Season",'Calculation Sheet Crop 1'!$M$8,IF(C2290="Late Season Stage",'Calculation Sheet Crop 1'!$M$9,""))))</f>
        <v/>
      </c>
      <c r="F2290">
        <f t="shared" si="456"/>
        <v>0</v>
      </c>
      <c r="P2290">
        <f t="shared" si="457"/>
        <v>0</v>
      </c>
      <c r="Q2290">
        <f t="shared" si="458"/>
        <v>0</v>
      </c>
      <c r="R2290">
        <f t="shared" si="459"/>
        <v>0</v>
      </c>
      <c r="S2290">
        <f t="shared" si="460"/>
        <v>0</v>
      </c>
      <c r="T2290">
        <f t="shared" si="461"/>
        <v>0</v>
      </c>
      <c r="U2290">
        <f t="shared" si="462"/>
        <v>0</v>
      </c>
      <c r="V2290">
        <f t="shared" si="463"/>
        <v>0</v>
      </c>
      <c r="W2290">
        <f t="shared" si="464"/>
        <v>0</v>
      </c>
      <c r="X2290">
        <f t="shared" si="465"/>
        <v>0</v>
      </c>
      <c r="Y2290">
        <f t="shared" si="466"/>
        <v>0</v>
      </c>
      <c r="Z2290">
        <f t="shared" si="467"/>
        <v>0</v>
      </c>
      <c r="AA2290">
        <f t="shared" si="468"/>
        <v>0</v>
      </c>
    </row>
    <row r="2291" spans="2:27">
      <c r="B2291" s="3">
        <v>45020</v>
      </c>
      <c r="C2291" t="str">
        <f>IF(AND(B2291&gt;='Calculation Sheet Crop 1'!$K$6,B2291&lt;='Calculation Sheet Crop 1'!$L$6),"Initial Stage",IF(AND(B2291+1&gt;'Calculation Sheet Crop 1'!$K$7,B2291&lt;='Calculation Sheet Crop 1'!$L$7),"Crop Development Phase",IF(AND(B2291+1&gt;'Calculation Sheet Crop 1'!$K$8,B2291&lt;'Calculation Sheet Crop 1'!$L$8+1),"Mid Season",IF(AND(B2291+1&gt;'Calculation Sheet Crop 1'!$K$9,B2291-1&lt;'Calculation Sheet Crop 1'!$L$9),"Late Season Stage",""))))</f>
        <v/>
      </c>
      <c r="D2291">
        <f>IF(MONTH(B2291)=1,'General Calculation'!$E$22,IF(MONTH(B2291)=2,'General Calculation'!$F$22,IF(MONTH(B2291)=3,'General Calculation'!$G$22,IF(MONTH(B2291)=4,'General Calculation'!$H$22,IF(MONTH(B2291)=5,'General Calculation'!$I$22,IF(MONTH(B2291)=6,'General Calculation'!$J$22,IF(MONTH(B2291)=7,'General Calculation'!$K$22,IF(MONTH(B2291)=8,'General Calculation'!$L$22,IF(MONTH(B2291)=9,'General Calculation'!$M$22,IF(MONTH(B2291)=10,'General Calculation'!$N$22,IF(MONTH(B2291)=11,'General Calculation'!$O$22,IF(MONTH(B2291)=12,'General Calculation'!$P$22,""))))))))))))</f>
        <v>5.5888000000000009</v>
      </c>
      <c r="E2291" t="str">
        <f>IF(C2291="Initial Stage",'Calculation Sheet Crop 1'!$M$6,IF(C2291="Crop Development Phase",'Calculation Sheet Crop 1'!$M$7,IF(C2291="Mid Season",'Calculation Sheet Crop 1'!$M$8,IF(C2291="Late Season Stage",'Calculation Sheet Crop 1'!$M$9,""))))</f>
        <v/>
      </c>
      <c r="F2291">
        <f t="shared" si="456"/>
        <v>0</v>
      </c>
      <c r="P2291">
        <f t="shared" si="457"/>
        <v>0</v>
      </c>
      <c r="Q2291">
        <f t="shared" si="458"/>
        <v>0</v>
      </c>
      <c r="R2291">
        <f t="shared" si="459"/>
        <v>0</v>
      </c>
      <c r="S2291">
        <f t="shared" si="460"/>
        <v>0</v>
      </c>
      <c r="T2291">
        <f t="shared" si="461"/>
        <v>0</v>
      </c>
      <c r="U2291">
        <f t="shared" si="462"/>
        <v>0</v>
      </c>
      <c r="V2291">
        <f t="shared" si="463"/>
        <v>0</v>
      </c>
      <c r="W2291">
        <f t="shared" si="464"/>
        <v>0</v>
      </c>
      <c r="X2291">
        <f t="shared" si="465"/>
        <v>0</v>
      </c>
      <c r="Y2291">
        <f t="shared" si="466"/>
        <v>0</v>
      </c>
      <c r="Z2291">
        <f t="shared" si="467"/>
        <v>0</v>
      </c>
      <c r="AA2291">
        <f t="shared" si="468"/>
        <v>0</v>
      </c>
    </row>
    <row r="2292" spans="2:27">
      <c r="B2292" s="3">
        <v>45021</v>
      </c>
      <c r="C2292" t="str">
        <f>IF(AND(B2292&gt;='Calculation Sheet Crop 1'!$K$6,B2292&lt;='Calculation Sheet Crop 1'!$L$6),"Initial Stage",IF(AND(B2292+1&gt;'Calculation Sheet Crop 1'!$K$7,B2292&lt;='Calculation Sheet Crop 1'!$L$7),"Crop Development Phase",IF(AND(B2292+1&gt;'Calculation Sheet Crop 1'!$K$8,B2292&lt;'Calculation Sheet Crop 1'!$L$8+1),"Mid Season",IF(AND(B2292+1&gt;'Calculation Sheet Crop 1'!$K$9,B2292-1&lt;'Calculation Sheet Crop 1'!$L$9),"Late Season Stage",""))))</f>
        <v/>
      </c>
      <c r="D2292">
        <f>IF(MONTH(B2292)=1,'General Calculation'!$E$22,IF(MONTH(B2292)=2,'General Calculation'!$F$22,IF(MONTH(B2292)=3,'General Calculation'!$G$22,IF(MONTH(B2292)=4,'General Calculation'!$H$22,IF(MONTH(B2292)=5,'General Calculation'!$I$22,IF(MONTH(B2292)=6,'General Calculation'!$J$22,IF(MONTH(B2292)=7,'General Calculation'!$K$22,IF(MONTH(B2292)=8,'General Calculation'!$L$22,IF(MONTH(B2292)=9,'General Calculation'!$M$22,IF(MONTH(B2292)=10,'General Calculation'!$N$22,IF(MONTH(B2292)=11,'General Calculation'!$O$22,IF(MONTH(B2292)=12,'General Calculation'!$P$22,""))))))))))))</f>
        <v>5.5888000000000009</v>
      </c>
      <c r="E2292" t="str">
        <f>IF(C2292="Initial Stage",'Calculation Sheet Crop 1'!$M$6,IF(C2292="Crop Development Phase",'Calculation Sheet Crop 1'!$M$7,IF(C2292="Mid Season",'Calculation Sheet Crop 1'!$M$8,IF(C2292="Late Season Stage",'Calculation Sheet Crop 1'!$M$9,""))))</f>
        <v/>
      </c>
      <c r="F2292">
        <f t="shared" si="456"/>
        <v>0</v>
      </c>
      <c r="P2292">
        <f t="shared" si="457"/>
        <v>0</v>
      </c>
      <c r="Q2292">
        <f t="shared" si="458"/>
        <v>0</v>
      </c>
      <c r="R2292">
        <f t="shared" si="459"/>
        <v>0</v>
      </c>
      <c r="S2292">
        <f t="shared" si="460"/>
        <v>0</v>
      </c>
      <c r="T2292">
        <f t="shared" si="461"/>
        <v>0</v>
      </c>
      <c r="U2292">
        <f t="shared" si="462"/>
        <v>0</v>
      </c>
      <c r="V2292">
        <f t="shared" si="463"/>
        <v>0</v>
      </c>
      <c r="W2292">
        <f t="shared" si="464"/>
        <v>0</v>
      </c>
      <c r="X2292">
        <f t="shared" si="465"/>
        <v>0</v>
      </c>
      <c r="Y2292">
        <f t="shared" si="466"/>
        <v>0</v>
      </c>
      <c r="Z2292">
        <f t="shared" si="467"/>
        <v>0</v>
      </c>
      <c r="AA2292">
        <f t="shared" si="468"/>
        <v>0</v>
      </c>
    </row>
    <row r="2293" spans="2:27">
      <c r="B2293" s="3">
        <v>45022</v>
      </c>
      <c r="C2293" t="str">
        <f>IF(AND(B2293&gt;='Calculation Sheet Crop 1'!$K$6,B2293&lt;='Calculation Sheet Crop 1'!$L$6),"Initial Stage",IF(AND(B2293+1&gt;'Calculation Sheet Crop 1'!$K$7,B2293&lt;='Calculation Sheet Crop 1'!$L$7),"Crop Development Phase",IF(AND(B2293+1&gt;'Calculation Sheet Crop 1'!$K$8,B2293&lt;'Calculation Sheet Crop 1'!$L$8+1),"Mid Season",IF(AND(B2293+1&gt;'Calculation Sheet Crop 1'!$K$9,B2293-1&lt;'Calculation Sheet Crop 1'!$L$9),"Late Season Stage",""))))</f>
        <v/>
      </c>
      <c r="D2293">
        <f>IF(MONTH(B2293)=1,'General Calculation'!$E$22,IF(MONTH(B2293)=2,'General Calculation'!$F$22,IF(MONTH(B2293)=3,'General Calculation'!$G$22,IF(MONTH(B2293)=4,'General Calculation'!$H$22,IF(MONTH(B2293)=5,'General Calculation'!$I$22,IF(MONTH(B2293)=6,'General Calculation'!$J$22,IF(MONTH(B2293)=7,'General Calculation'!$K$22,IF(MONTH(B2293)=8,'General Calculation'!$L$22,IF(MONTH(B2293)=9,'General Calculation'!$M$22,IF(MONTH(B2293)=10,'General Calculation'!$N$22,IF(MONTH(B2293)=11,'General Calculation'!$O$22,IF(MONTH(B2293)=12,'General Calculation'!$P$22,""))))))))))))</f>
        <v>5.5888000000000009</v>
      </c>
      <c r="E2293" t="str">
        <f>IF(C2293="Initial Stage",'Calculation Sheet Crop 1'!$M$6,IF(C2293="Crop Development Phase",'Calculation Sheet Crop 1'!$M$7,IF(C2293="Mid Season",'Calculation Sheet Crop 1'!$M$8,IF(C2293="Late Season Stage",'Calculation Sheet Crop 1'!$M$9,""))))</f>
        <v/>
      </c>
      <c r="F2293">
        <f t="shared" si="456"/>
        <v>0</v>
      </c>
      <c r="P2293">
        <f t="shared" si="457"/>
        <v>0</v>
      </c>
      <c r="Q2293">
        <f t="shared" si="458"/>
        <v>0</v>
      </c>
      <c r="R2293">
        <f t="shared" si="459"/>
        <v>0</v>
      </c>
      <c r="S2293">
        <f t="shared" si="460"/>
        <v>0</v>
      </c>
      <c r="T2293">
        <f t="shared" si="461"/>
        <v>0</v>
      </c>
      <c r="U2293">
        <f t="shared" si="462"/>
        <v>0</v>
      </c>
      <c r="V2293">
        <f t="shared" si="463"/>
        <v>0</v>
      </c>
      <c r="W2293">
        <f t="shared" si="464"/>
        <v>0</v>
      </c>
      <c r="X2293">
        <f t="shared" si="465"/>
        <v>0</v>
      </c>
      <c r="Y2293">
        <f t="shared" si="466"/>
        <v>0</v>
      </c>
      <c r="Z2293">
        <f t="shared" si="467"/>
        <v>0</v>
      </c>
      <c r="AA2293">
        <f t="shared" si="468"/>
        <v>0</v>
      </c>
    </row>
    <row r="2294" spans="2:27">
      <c r="B2294" s="3">
        <v>45023</v>
      </c>
      <c r="C2294" t="str">
        <f>IF(AND(B2294&gt;='Calculation Sheet Crop 1'!$K$6,B2294&lt;='Calculation Sheet Crop 1'!$L$6),"Initial Stage",IF(AND(B2294+1&gt;'Calculation Sheet Crop 1'!$K$7,B2294&lt;='Calculation Sheet Crop 1'!$L$7),"Crop Development Phase",IF(AND(B2294+1&gt;'Calculation Sheet Crop 1'!$K$8,B2294&lt;'Calculation Sheet Crop 1'!$L$8+1),"Mid Season",IF(AND(B2294+1&gt;'Calculation Sheet Crop 1'!$K$9,B2294-1&lt;'Calculation Sheet Crop 1'!$L$9),"Late Season Stage",""))))</f>
        <v/>
      </c>
      <c r="D2294">
        <f>IF(MONTH(B2294)=1,'General Calculation'!$E$22,IF(MONTH(B2294)=2,'General Calculation'!$F$22,IF(MONTH(B2294)=3,'General Calculation'!$G$22,IF(MONTH(B2294)=4,'General Calculation'!$H$22,IF(MONTH(B2294)=5,'General Calculation'!$I$22,IF(MONTH(B2294)=6,'General Calculation'!$J$22,IF(MONTH(B2294)=7,'General Calculation'!$K$22,IF(MONTH(B2294)=8,'General Calculation'!$L$22,IF(MONTH(B2294)=9,'General Calculation'!$M$22,IF(MONTH(B2294)=10,'General Calculation'!$N$22,IF(MONTH(B2294)=11,'General Calculation'!$O$22,IF(MONTH(B2294)=12,'General Calculation'!$P$22,""))))))))))))</f>
        <v>5.5888000000000009</v>
      </c>
      <c r="E2294" t="str">
        <f>IF(C2294="Initial Stage",'Calculation Sheet Crop 1'!$M$6,IF(C2294="Crop Development Phase",'Calculation Sheet Crop 1'!$M$7,IF(C2294="Mid Season",'Calculation Sheet Crop 1'!$M$8,IF(C2294="Late Season Stage",'Calculation Sheet Crop 1'!$M$9,""))))</f>
        <v/>
      </c>
      <c r="F2294">
        <f t="shared" si="456"/>
        <v>0</v>
      </c>
      <c r="P2294">
        <f t="shared" si="457"/>
        <v>0</v>
      </c>
      <c r="Q2294">
        <f t="shared" si="458"/>
        <v>0</v>
      </c>
      <c r="R2294">
        <f t="shared" si="459"/>
        <v>0</v>
      </c>
      <c r="S2294">
        <f t="shared" si="460"/>
        <v>0</v>
      </c>
      <c r="T2294">
        <f t="shared" si="461"/>
        <v>0</v>
      </c>
      <c r="U2294">
        <f t="shared" si="462"/>
        <v>0</v>
      </c>
      <c r="V2294">
        <f t="shared" si="463"/>
        <v>0</v>
      </c>
      <c r="W2294">
        <f t="shared" si="464"/>
        <v>0</v>
      </c>
      <c r="X2294">
        <f t="shared" si="465"/>
        <v>0</v>
      </c>
      <c r="Y2294">
        <f t="shared" si="466"/>
        <v>0</v>
      </c>
      <c r="Z2294">
        <f t="shared" si="467"/>
        <v>0</v>
      </c>
      <c r="AA2294">
        <f t="shared" si="468"/>
        <v>0</v>
      </c>
    </row>
    <row r="2295" spans="2:27">
      <c r="B2295" s="3">
        <v>45024</v>
      </c>
      <c r="C2295" t="str">
        <f>IF(AND(B2295&gt;='Calculation Sheet Crop 1'!$K$6,B2295&lt;='Calculation Sheet Crop 1'!$L$6),"Initial Stage",IF(AND(B2295+1&gt;'Calculation Sheet Crop 1'!$K$7,B2295&lt;='Calculation Sheet Crop 1'!$L$7),"Crop Development Phase",IF(AND(B2295+1&gt;'Calculation Sheet Crop 1'!$K$8,B2295&lt;'Calculation Sheet Crop 1'!$L$8+1),"Mid Season",IF(AND(B2295+1&gt;'Calculation Sheet Crop 1'!$K$9,B2295-1&lt;'Calculation Sheet Crop 1'!$L$9),"Late Season Stage",""))))</f>
        <v/>
      </c>
      <c r="D2295">
        <f>IF(MONTH(B2295)=1,'General Calculation'!$E$22,IF(MONTH(B2295)=2,'General Calculation'!$F$22,IF(MONTH(B2295)=3,'General Calculation'!$G$22,IF(MONTH(B2295)=4,'General Calculation'!$H$22,IF(MONTH(B2295)=5,'General Calculation'!$I$22,IF(MONTH(B2295)=6,'General Calculation'!$J$22,IF(MONTH(B2295)=7,'General Calculation'!$K$22,IF(MONTH(B2295)=8,'General Calculation'!$L$22,IF(MONTH(B2295)=9,'General Calculation'!$M$22,IF(MONTH(B2295)=10,'General Calculation'!$N$22,IF(MONTH(B2295)=11,'General Calculation'!$O$22,IF(MONTH(B2295)=12,'General Calculation'!$P$22,""))))))))))))</f>
        <v>5.5888000000000009</v>
      </c>
      <c r="E2295" t="str">
        <f>IF(C2295="Initial Stage",'Calculation Sheet Crop 1'!$M$6,IF(C2295="Crop Development Phase",'Calculation Sheet Crop 1'!$M$7,IF(C2295="Mid Season",'Calculation Sheet Crop 1'!$M$8,IF(C2295="Late Season Stage",'Calculation Sheet Crop 1'!$M$9,""))))</f>
        <v/>
      </c>
      <c r="F2295">
        <f t="shared" si="456"/>
        <v>0</v>
      </c>
      <c r="P2295">
        <f t="shared" si="457"/>
        <v>0</v>
      </c>
      <c r="Q2295">
        <f t="shared" si="458"/>
        <v>0</v>
      </c>
      <c r="R2295">
        <f t="shared" si="459"/>
        <v>0</v>
      </c>
      <c r="S2295">
        <f t="shared" si="460"/>
        <v>0</v>
      </c>
      <c r="T2295">
        <f t="shared" si="461"/>
        <v>0</v>
      </c>
      <c r="U2295">
        <f t="shared" si="462"/>
        <v>0</v>
      </c>
      <c r="V2295">
        <f t="shared" si="463"/>
        <v>0</v>
      </c>
      <c r="W2295">
        <f t="shared" si="464"/>
        <v>0</v>
      </c>
      <c r="X2295">
        <f t="shared" si="465"/>
        <v>0</v>
      </c>
      <c r="Y2295">
        <f t="shared" si="466"/>
        <v>0</v>
      </c>
      <c r="Z2295">
        <f t="shared" si="467"/>
        <v>0</v>
      </c>
      <c r="AA2295">
        <f t="shared" si="468"/>
        <v>0</v>
      </c>
    </row>
    <row r="2296" spans="2:27">
      <c r="B2296" s="3">
        <v>45025</v>
      </c>
      <c r="C2296" t="str">
        <f>IF(AND(B2296&gt;='Calculation Sheet Crop 1'!$K$6,B2296&lt;='Calculation Sheet Crop 1'!$L$6),"Initial Stage",IF(AND(B2296+1&gt;'Calculation Sheet Crop 1'!$K$7,B2296&lt;='Calculation Sheet Crop 1'!$L$7),"Crop Development Phase",IF(AND(B2296+1&gt;'Calculation Sheet Crop 1'!$K$8,B2296&lt;'Calculation Sheet Crop 1'!$L$8+1),"Mid Season",IF(AND(B2296+1&gt;'Calculation Sheet Crop 1'!$K$9,B2296-1&lt;'Calculation Sheet Crop 1'!$L$9),"Late Season Stage",""))))</f>
        <v/>
      </c>
      <c r="D2296">
        <f>IF(MONTH(B2296)=1,'General Calculation'!$E$22,IF(MONTH(B2296)=2,'General Calculation'!$F$22,IF(MONTH(B2296)=3,'General Calculation'!$G$22,IF(MONTH(B2296)=4,'General Calculation'!$H$22,IF(MONTH(B2296)=5,'General Calculation'!$I$22,IF(MONTH(B2296)=6,'General Calculation'!$J$22,IF(MONTH(B2296)=7,'General Calculation'!$K$22,IF(MONTH(B2296)=8,'General Calculation'!$L$22,IF(MONTH(B2296)=9,'General Calculation'!$M$22,IF(MONTH(B2296)=10,'General Calculation'!$N$22,IF(MONTH(B2296)=11,'General Calculation'!$O$22,IF(MONTH(B2296)=12,'General Calculation'!$P$22,""))))))))))))</f>
        <v>5.5888000000000009</v>
      </c>
      <c r="E2296" t="str">
        <f>IF(C2296="Initial Stage",'Calculation Sheet Crop 1'!$M$6,IF(C2296="Crop Development Phase",'Calculation Sheet Crop 1'!$M$7,IF(C2296="Mid Season",'Calculation Sheet Crop 1'!$M$8,IF(C2296="Late Season Stage",'Calculation Sheet Crop 1'!$M$9,""))))</f>
        <v/>
      </c>
      <c r="F2296">
        <f t="shared" si="456"/>
        <v>0</v>
      </c>
      <c r="P2296">
        <f t="shared" si="457"/>
        <v>0</v>
      </c>
      <c r="Q2296">
        <f t="shared" si="458"/>
        <v>0</v>
      </c>
      <c r="R2296">
        <f t="shared" si="459"/>
        <v>0</v>
      </c>
      <c r="S2296">
        <f t="shared" si="460"/>
        <v>0</v>
      </c>
      <c r="T2296">
        <f t="shared" si="461"/>
        <v>0</v>
      </c>
      <c r="U2296">
        <f t="shared" si="462"/>
        <v>0</v>
      </c>
      <c r="V2296">
        <f t="shared" si="463"/>
        <v>0</v>
      </c>
      <c r="W2296">
        <f t="shared" si="464"/>
        <v>0</v>
      </c>
      <c r="X2296">
        <f t="shared" si="465"/>
        <v>0</v>
      </c>
      <c r="Y2296">
        <f t="shared" si="466"/>
        <v>0</v>
      </c>
      <c r="Z2296">
        <f t="shared" si="467"/>
        <v>0</v>
      </c>
      <c r="AA2296">
        <f t="shared" si="468"/>
        <v>0</v>
      </c>
    </row>
    <row r="2297" spans="2:27">
      <c r="B2297" s="3">
        <v>45026</v>
      </c>
      <c r="C2297" t="str">
        <f>IF(AND(B2297&gt;='Calculation Sheet Crop 1'!$K$6,B2297&lt;='Calculation Sheet Crop 1'!$L$6),"Initial Stage",IF(AND(B2297+1&gt;'Calculation Sheet Crop 1'!$K$7,B2297&lt;='Calculation Sheet Crop 1'!$L$7),"Crop Development Phase",IF(AND(B2297+1&gt;'Calculation Sheet Crop 1'!$K$8,B2297&lt;'Calculation Sheet Crop 1'!$L$8+1),"Mid Season",IF(AND(B2297+1&gt;'Calculation Sheet Crop 1'!$K$9,B2297-1&lt;'Calculation Sheet Crop 1'!$L$9),"Late Season Stage",""))))</f>
        <v/>
      </c>
      <c r="D2297">
        <f>IF(MONTH(B2297)=1,'General Calculation'!$E$22,IF(MONTH(B2297)=2,'General Calculation'!$F$22,IF(MONTH(B2297)=3,'General Calculation'!$G$22,IF(MONTH(B2297)=4,'General Calculation'!$H$22,IF(MONTH(B2297)=5,'General Calculation'!$I$22,IF(MONTH(B2297)=6,'General Calculation'!$J$22,IF(MONTH(B2297)=7,'General Calculation'!$K$22,IF(MONTH(B2297)=8,'General Calculation'!$L$22,IF(MONTH(B2297)=9,'General Calculation'!$M$22,IF(MONTH(B2297)=10,'General Calculation'!$N$22,IF(MONTH(B2297)=11,'General Calculation'!$O$22,IF(MONTH(B2297)=12,'General Calculation'!$P$22,""))))))))))))</f>
        <v>5.5888000000000009</v>
      </c>
      <c r="E2297" t="str">
        <f>IF(C2297="Initial Stage",'Calculation Sheet Crop 1'!$M$6,IF(C2297="Crop Development Phase",'Calculation Sheet Crop 1'!$M$7,IF(C2297="Mid Season",'Calculation Sheet Crop 1'!$M$8,IF(C2297="Late Season Stage",'Calculation Sheet Crop 1'!$M$9,""))))</f>
        <v/>
      </c>
      <c r="F2297">
        <f t="shared" si="456"/>
        <v>0</v>
      </c>
      <c r="P2297">
        <f t="shared" si="457"/>
        <v>0</v>
      </c>
      <c r="Q2297">
        <f t="shared" si="458"/>
        <v>0</v>
      </c>
      <c r="R2297">
        <f t="shared" si="459"/>
        <v>0</v>
      </c>
      <c r="S2297">
        <f t="shared" si="460"/>
        <v>0</v>
      </c>
      <c r="T2297">
        <f t="shared" si="461"/>
        <v>0</v>
      </c>
      <c r="U2297">
        <f t="shared" si="462"/>
        <v>0</v>
      </c>
      <c r="V2297">
        <f t="shared" si="463"/>
        <v>0</v>
      </c>
      <c r="W2297">
        <f t="shared" si="464"/>
        <v>0</v>
      </c>
      <c r="X2297">
        <f t="shared" si="465"/>
        <v>0</v>
      </c>
      <c r="Y2297">
        <f t="shared" si="466"/>
        <v>0</v>
      </c>
      <c r="Z2297">
        <f t="shared" si="467"/>
        <v>0</v>
      </c>
      <c r="AA2297">
        <f t="shared" si="468"/>
        <v>0</v>
      </c>
    </row>
    <row r="2298" spans="2:27">
      <c r="B2298" s="3">
        <v>45027</v>
      </c>
      <c r="C2298" t="str">
        <f>IF(AND(B2298&gt;='Calculation Sheet Crop 1'!$K$6,B2298&lt;='Calculation Sheet Crop 1'!$L$6),"Initial Stage",IF(AND(B2298+1&gt;'Calculation Sheet Crop 1'!$K$7,B2298&lt;='Calculation Sheet Crop 1'!$L$7),"Crop Development Phase",IF(AND(B2298+1&gt;'Calculation Sheet Crop 1'!$K$8,B2298&lt;'Calculation Sheet Crop 1'!$L$8+1),"Mid Season",IF(AND(B2298+1&gt;'Calculation Sheet Crop 1'!$K$9,B2298-1&lt;'Calculation Sheet Crop 1'!$L$9),"Late Season Stage",""))))</f>
        <v/>
      </c>
      <c r="D2298">
        <f>IF(MONTH(B2298)=1,'General Calculation'!$E$22,IF(MONTH(B2298)=2,'General Calculation'!$F$22,IF(MONTH(B2298)=3,'General Calculation'!$G$22,IF(MONTH(B2298)=4,'General Calculation'!$H$22,IF(MONTH(B2298)=5,'General Calculation'!$I$22,IF(MONTH(B2298)=6,'General Calculation'!$J$22,IF(MONTH(B2298)=7,'General Calculation'!$K$22,IF(MONTH(B2298)=8,'General Calculation'!$L$22,IF(MONTH(B2298)=9,'General Calculation'!$M$22,IF(MONTH(B2298)=10,'General Calculation'!$N$22,IF(MONTH(B2298)=11,'General Calculation'!$O$22,IF(MONTH(B2298)=12,'General Calculation'!$P$22,""))))))))))))</f>
        <v>5.5888000000000009</v>
      </c>
      <c r="E2298" t="str">
        <f>IF(C2298="Initial Stage",'Calculation Sheet Crop 1'!$M$6,IF(C2298="Crop Development Phase",'Calculation Sheet Crop 1'!$M$7,IF(C2298="Mid Season",'Calculation Sheet Crop 1'!$M$8,IF(C2298="Late Season Stage",'Calculation Sheet Crop 1'!$M$9,""))))</f>
        <v/>
      </c>
      <c r="F2298">
        <f t="shared" si="456"/>
        <v>0</v>
      </c>
      <c r="P2298">
        <f t="shared" si="457"/>
        <v>0</v>
      </c>
      <c r="Q2298">
        <f t="shared" si="458"/>
        <v>0</v>
      </c>
      <c r="R2298">
        <f t="shared" si="459"/>
        <v>0</v>
      </c>
      <c r="S2298">
        <f t="shared" si="460"/>
        <v>0</v>
      </c>
      <c r="T2298">
        <f t="shared" si="461"/>
        <v>0</v>
      </c>
      <c r="U2298">
        <f t="shared" si="462"/>
        <v>0</v>
      </c>
      <c r="V2298">
        <f t="shared" si="463"/>
        <v>0</v>
      </c>
      <c r="W2298">
        <f t="shared" si="464"/>
        <v>0</v>
      </c>
      <c r="X2298">
        <f t="shared" si="465"/>
        <v>0</v>
      </c>
      <c r="Y2298">
        <f t="shared" si="466"/>
        <v>0</v>
      </c>
      <c r="Z2298">
        <f t="shared" si="467"/>
        <v>0</v>
      </c>
      <c r="AA2298">
        <f t="shared" si="468"/>
        <v>0</v>
      </c>
    </row>
    <row r="2299" spans="2:27">
      <c r="B2299" s="3">
        <v>45028</v>
      </c>
      <c r="C2299" t="str">
        <f>IF(AND(B2299&gt;='Calculation Sheet Crop 1'!$K$6,B2299&lt;='Calculation Sheet Crop 1'!$L$6),"Initial Stage",IF(AND(B2299+1&gt;'Calculation Sheet Crop 1'!$K$7,B2299&lt;='Calculation Sheet Crop 1'!$L$7),"Crop Development Phase",IF(AND(B2299+1&gt;'Calculation Sheet Crop 1'!$K$8,B2299&lt;'Calculation Sheet Crop 1'!$L$8+1),"Mid Season",IF(AND(B2299+1&gt;'Calculation Sheet Crop 1'!$K$9,B2299-1&lt;'Calculation Sheet Crop 1'!$L$9),"Late Season Stage",""))))</f>
        <v/>
      </c>
      <c r="D2299">
        <f>IF(MONTH(B2299)=1,'General Calculation'!$E$22,IF(MONTH(B2299)=2,'General Calculation'!$F$22,IF(MONTH(B2299)=3,'General Calculation'!$G$22,IF(MONTH(B2299)=4,'General Calculation'!$H$22,IF(MONTH(B2299)=5,'General Calculation'!$I$22,IF(MONTH(B2299)=6,'General Calculation'!$J$22,IF(MONTH(B2299)=7,'General Calculation'!$K$22,IF(MONTH(B2299)=8,'General Calculation'!$L$22,IF(MONTH(B2299)=9,'General Calculation'!$M$22,IF(MONTH(B2299)=10,'General Calculation'!$N$22,IF(MONTH(B2299)=11,'General Calculation'!$O$22,IF(MONTH(B2299)=12,'General Calculation'!$P$22,""))))))))))))</f>
        <v>5.5888000000000009</v>
      </c>
      <c r="E2299" t="str">
        <f>IF(C2299="Initial Stage",'Calculation Sheet Crop 1'!$M$6,IF(C2299="Crop Development Phase",'Calculation Sheet Crop 1'!$M$7,IF(C2299="Mid Season",'Calculation Sheet Crop 1'!$M$8,IF(C2299="Late Season Stage",'Calculation Sheet Crop 1'!$M$9,""))))</f>
        <v/>
      </c>
      <c r="F2299">
        <f t="shared" si="456"/>
        <v>0</v>
      </c>
      <c r="P2299">
        <f t="shared" si="457"/>
        <v>0</v>
      </c>
      <c r="Q2299">
        <f t="shared" si="458"/>
        <v>0</v>
      </c>
      <c r="R2299">
        <f t="shared" si="459"/>
        <v>0</v>
      </c>
      <c r="S2299">
        <f t="shared" si="460"/>
        <v>0</v>
      </c>
      <c r="T2299">
        <f t="shared" si="461"/>
        <v>0</v>
      </c>
      <c r="U2299">
        <f t="shared" si="462"/>
        <v>0</v>
      </c>
      <c r="V2299">
        <f t="shared" si="463"/>
        <v>0</v>
      </c>
      <c r="W2299">
        <f t="shared" si="464"/>
        <v>0</v>
      </c>
      <c r="X2299">
        <f t="shared" si="465"/>
        <v>0</v>
      </c>
      <c r="Y2299">
        <f t="shared" si="466"/>
        <v>0</v>
      </c>
      <c r="Z2299">
        <f t="shared" si="467"/>
        <v>0</v>
      </c>
      <c r="AA2299">
        <f t="shared" si="468"/>
        <v>0</v>
      </c>
    </row>
    <row r="2300" spans="2:27">
      <c r="B2300" s="3">
        <v>45029</v>
      </c>
      <c r="C2300" t="str">
        <f>IF(AND(B2300&gt;='Calculation Sheet Crop 1'!$K$6,B2300&lt;='Calculation Sheet Crop 1'!$L$6),"Initial Stage",IF(AND(B2300+1&gt;'Calculation Sheet Crop 1'!$K$7,B2300&lt;='Calculation Sheet Crop 1'!$L$7),"Crop Development Phase",IF(AND(B2300+1&gt;'Calculation Sheet Crop 1'!$K$8,B2300&lt;'Calculation Sheet Crop 1'!$L$8+1),"Mid Season",IF(AND(B2300+1&gt;'Calculation Sheet Crop 1'!$K$9,B2300-1&lt;'Calculation Sheet Crop 1'!$L$9),"Late Season Stage",""))))</f>
        <v/>
      </c>
      <c r="D2300">
        <f>IF(MONTH(B2300)=1,'General Calculation'!$E$22,IF(MONTH(B2300)=2,'General Calculation'!$F$22,IF(MONTH(B2300)=3,'General Calculation'!$G$22,IF(MONTH(B2300)=4,'General Calculation'!$H$22,IF(MONTH(B2300)=5,'General Calculation'!$I$22,IF(MONTH(B2300)=6,'General Calculation'!$J$22,IF(MONTH(B2300)=7,'General Calculation'!$K$22,IF(MONTH(B2300)=8,'General Calculation'!$L$22,IF(MONTH(B2300)=9,'General Calculation'!$M$22,IF(MONTH(B2300)=10,'General Calculation'!$N$22,IF(MONTH(B2300)=11,'General Calculation'!$O$22,IF(MONTH(B2300)=12,'General Calculation'!$P$22,""))))))))))))</f>
        <v>5.5888000000000009</v>
      </c>
      <c r="E2300" t="str">
        <f>IF(C2300="Initial Stage",'Calculation Sheet Crop 1'!$M$6,IF(C2300="Crop Development Phase",'Calculation Sheet Crop 1'!$M$7,IF(C2300="Mid Season",'Calculation Sheet Crop 1'!$M$8,IF(C2300="Late Season Stage",'Calculation Sheet Crop 1'!$M$9,""))))</f>
        <v/>
      </c>
      <c r="F2300">
        <f t="shared" si="456"/>
        <v>0</v>
      </c>
      <c r="P2300">
        <f t="shared" si="457"/>
        <v>0</v>
      </c>
      <c r="Q2300">
        <f t="shared" si="458"/>
        <v>0</v>
      </c>
      <c r="R2300">
        <f t="shared" si="459"/>
        <v>0</v>
      </c>
      <c r="S2300">
        <f t="shared" si="460"/>
        <v>0</v>
      </c>
      <c r="T2300">
        <f t="shared" si="461"/>
        <v>0</v>
      </c>
      <c r="U2300">
        <f t="shared" si="462"/>
        <v>0</v>
      </c>
      <c r="V2300">
        <f t="shared" si="463"/>
        <v>0</v>
      </c>
      <c r="W2300">
        <f t="shared" si="464"/>
        <v>0</v>
      </c>
      <c r="X2300">
        <f t="shared" si="465"/>
        <v>0</v>
      </c>
      <c r="Y2300">
        <f t="shared" si="466"/>
        <v>0</v>
      </c>
      <c r="Z2300">
        <f t="shared" si="467"/>
        <v>0</v>
      </c>
      <c r="AA2300">
        <f t="shared" si="468"/>
        <v>0</v>
      </c>
    </row>
    <row r="2301" spans="2:27">
      <c r="B2301" s="3">
        <v>45030</v>
      </c>
      <c r="C2301" t="str">
        <f>IF(AND(B2301&gt;='Calculation Sheet Crop 1'!$K$6,B2301&lt;='Calculation Sheet Crop 1'!$L$6),"Initial Stage",IF(AND(B2301+1&gt;'Calculation Sheet Crop 1'!$K$7,B2301&lt;='Calculation Sheet Crop 1'!$L$7),"Crop Development Phase",IF(AND(B2301+1&gt;'Calculation Sheet Crop 1'!$K$8,B2301&lt;'Calculation Sheet Crop 1'!$L$8+1),"Mid Season",IF(AND(B2301+1&gt;'Calculation Sheet Crop 1'!$K$9,B2301-1&lt;'Calculation Sheet Crop 1'!$L$9),"Late Season Stage",""))))</f>
        <v/>
      </c>
      <c r="D2301">
        <f>IF(MONTH(B2301)=1,'General Calculation'!$E$22,IF(MONTH(B2301)=2,'General Calculation'!$F$22,IF(MONTH(B2301)=3,'General Calculation'!$G$22,IF(MONTH(B2301)=4,'General Calculation'!$H$22,IF(MONTH(B2301)=5,'General Calculation'!$I$22,IF(MONTH(B2301)=6,'General Calculation'!$J$22,IF(MONTH(B2301)=7,'General Calculation'!$K$22,IF(MONTH(B2301)=8,'General Calculation'!$L$22,IF(MONTH(B2301)=9,'General Calculation'!$M$22,IF(MONTH(B2301)=10,'General Calculation'!$N$22,IF(MONTH(B2301)=11,'General Calculation'!$O$22,IF(MONTH(B2301)=12,'General Calculation'!$P$22,""))))))))))))</f>
        <v>5.5888000000000009</v>
      </c>
      <c r="E2301" t="str">
        <f>IF(C2301="Initial Stage",'Calculation Sheet Crop 1'!$M$6,IF(C2301="Crop Development Phase",'Calculation Sheet Crop 1'!$M$7,IF(C2301="Mid Season",'Calculation Sheet Crop 1'!$M$8,IF(C2301="Late Season Stage",'Calculation Sheet Crop 1'!$M$9,""))))</f>
        <v/>
      </c>
      <c r="F2301">
        <f t="shared" si="456"/>
        <v>0</v>
      </c>
      <c r="P2301">
        <f t="shared" si="457"/>
        <v>0</v>
      </c>
      <c r="Q2301">
        <f t="shared" si="458"/>
        <v>0</v>
      </c>
      <c r="R2301">
        <f t="shared" si="459"/>
        <v>0</v>
      </c>
      <c r="S2301">
        <f t="shared" si="460"/>
        <v>0</v>
      </c>
      <c r="T2301">
        <f t="shared" si="461"/>
        <v>0</v>
      </c>
      <c r="U2301">
        <f t="shared" si="462"/>
        <v>0</v>
      </c>
      <c r="V2301">
        <f t="shared" si="463"/>
        <v>0</v>
      </c>
      <c r="W2301">
        <f t="shared" si="464"/>
        <v>0</v>
      </c>
      <c r="X2301">
        <f t="shared" si="465"/>
        <v>0</v>
      </c>
      <c r="Y2301">
        <f t="shared" si="466"/>
        <v>0</v>
      </c>
      <c r="Z2301">
        <f t="shared" si="467"/>
        <v>0</v>
      </c>
      <c r="AA2301">
        <f t="shared" si="468"/>
        <v>0</v>
      </c>
    </row>
    <row r="2302" spans="2:27">
      <c r="B2302" s="3">
        <v>45031</v>
      </c>
      <c r="C2302" t="str">
        <f>IF(AND(B2302&gt;='Calculation Sheet Crop 1'!$K$6,B2302&lt;='Calculation Sheet Crop 1'!$L$6),"Initial Stage",IF(AND(B2302+1&gt;'Calculation Sheet Crop 1'!$K$7,B2302&lt;='Calculation Sheet Crop 1'!$L$7),"Crop Development Phase",IF(AND(B2302+1&gt;'Calculation Sheet Crop 1'!$K$8,B2302&lt;'Calculation Sheet Crop 1'!$L$8+1),"Mid Season",IF(AND(B2302+1&gt;'Calculation Sheet Crop 1'!$K$9,B2302-1&lt;'Calculation Sheet Crop 1'!$L$9),"Late Season Stage",""))))</f>
        <v/>
      </c>
      <c r="D2302">
        <f>IF(MONTH(B2302)=1,'General Calculation'!$E$22,IF(MONTH(B2302)=2,'General Calculation'!$F$22,IF(MONTH(B2302)=3,'General Calculation'!$G$22,IF(MONTH(B2302)=4,'General Calculation'!$H$22,IF(MONTH(B2302)=5,'General Calculation'!$I$22,IF(MONTH(B2302)=6,'General Calculation'!$J$22,IF(MONTH(B2302)=7,'General Calculation'!$K$22,IF(MONTH(B2302)=8,'General Calculation'!$L$22,IF(MONTH(B2302)=9,'General Calculation'!$M$22,IF(MONTH(B2302)=10,'General Calculation'!$N$22,IF(MONTH(B2302)=11,'General Calculation'!$O$22,IF(MONTH(B2302)=12,'General Calculation'!$P$22,""))))))))))))</f>
        <v>5.5888000000000009</v>
      </c>
      <c r="E2302" t="str">
        <f>IF(C2302="Initial Stage",'Calculation Sheet Crop 1'!$M$6,IF(C2302="Crop Development Phase",'Calculation Sheet Crop 1'!$M$7,IF(C2302="Mid Season",'Calculation Sheet Crop 1'!$M$8,IF(C2302="Late Season Stage",'Calculation Sheet Crop 1'!$M$9,""))))</f>
        <v/>
      </c>
      <c r="F2302">
        <f t="shared" si="456"/>
        <v>0</v>
      </c>
      <c r="P2302">
        <f t="shared" si="457"/>
        <v>0</v>
      </c>
      <c r="Q2302">
        <f t="shared" si="458"/>
        <v>0</v>
      </c>
      <c r="R2302">
        <f t="shared" si="459"/>
        <v>0</v>
      </c>
      <c r="S2302">
        <f t="shared" si="460"/>
        <v>0</v>
      </c>
      <c r="T2302">
        <f t="shared" si="461"/>
        <v>0</v>
      </c>
      <c r="U2302">
        <f t="shared" si="462"/>
        <v>0</v>
      </c>
      <c r="V2302">
        <f t="shared" si="463"/>
        <v>0</v>
      </c>
      <c r="W2302">
        <f t="shared" si="464"/>
        <v>0</v>
      </c>
      <c r="X2302">
        <f t="shared" si="465"/>
        <v>0</v>
      </c>
      <c r="Y2302">
        <f t="shared" si="466"/>
        <v>0</v>
      </c>
      <c r="Z2302">
        <f t="shared" si="467"/>
        <v>0</v>
      </c>
      <c r="AA2302">
        <f t="shared" si="468"/>
        <v>0</v>
      </c>
    </row>
    <row r="2303" spans="2:27">
      <c r="B2303" s="3">
        <v>45032</v>
      </c>
      <c r="C2303" t="str">
        <f>IF(AND(B2303&gt;='Calculation Sheet Crop 1'!$K$6,B2303&lt;='Calculation Sheet Crop 1'!$L$6),"Initial Stage",IF(AND(B2303+1&gt;'Calculation Sheet Crop 1'!$K$7,B2303&lt;='Calculation Sheet Crop 1'!$L$7),"Crop Development Phase",IF(AND(B2303+1&gt;'Calculation Sheet Crop 1'!$K$8,B2303&lt;'Calculation Sheet Crop 1'!$L$8+1),"Mid Season",IF(AND(B2303+1&gt;'Calculation Sheet Crop 1'!$K$9,B2303-1&lt;'Calculation Sheet Crop 1'!$L$9),"Late Season Stage",""))))</f>
        <v/>
      </c>
      <c r="D2303">
        <f>IF(MONTH(B2303)=1,'General Calculation'!$E$22,IF(MONTH(B2303)=2,'General Calculation'!$F$22,IF(MONTH(B2303)=3,'General Calculation'!$G$22,IF(MONTH(B2303)=4,'General Calculation'!$H$22,IF(MONTH(B2303)=5,'General Calculation'!$I$22,IF(MONTH(B2303)=6,'General Calculation'!$J$22,IF(MONTH(B2303)=7,'General Calculation'!$K$22,IF(MONTH(B2303)=8,'General Calculation'!$L$22,IF(MONTH(B2303)=9,'General Calculation'!$M$22,IF(MONTH(B2303)=10,'General Calculation'!$N$22,IF(MONTH(B2303)=11,'General Calculation'!$O$22,IF(MONTH(B2303)=12,'General Calculation'!$P$22,""))))))))))))</f>
        <v>5.5888000000000009</v>
      </c>
      <c r="E2303" t="str">
        <f>IF(C2303="Initial Stage",'Calculation Sheet Crop 1'!$M$6,IF(C2303="Crop Development Phase",'Calculation Sheet Crop 1'!$M$7,IF(C2303="Mid Season",'Calculation Sheet Crop 1'!$M$8,IF(C2303="Late Season Stage",'Calculation Sheet Crop 1'!$M$9,""))))</f>
        <v/>
      </c>
      <c r="F2303">
        <f t="shared" si="456"/>
        <v>0</v>
      </c>
      <c r="P2303">
        <f t="shared" si="457"/>
        <v>0</v>
      </c>
      <c r="Q2303">
        <f t="shared" si="458"/>
        <v>0</v>
      </c>
      <c r="R2303">
        <f t="shared" si="459"/>
        <v>0</v>
      </c>
      <c r="S2303">
        <f t="shared" si="460"/>
        <v>0</v>
      </c>
      <c r="T2303">
        <f t="shared" si="461"/>
        <v>0</v>
      </c>
      <c r="U2303">
        <f t="shared" si="462"/>
        <v>0</v>
      </c>
      <c r="V2303">
        <f t="shared" si="463"/>
        <v>0</v>
      </c>
      <c r="W2303">
        <f t="shared" si="464"/>
        <v>0</v>
      </c>
      <c r="X2303">
        <f t="shared" si="465"/>
        <v>0</v>
      </c>
      <c r="Y2303">
        <f t="shared" si="466"/>
        <v>0</v>
      </c>
      <c r="Z2303">
        <f t="shared" si="467"/>
        <v>0</v>
      </c>
      <c r="AA2303">
        <f t="shared" si="468"/>
        <v>0</v>
      </c>
    </row>
    <row r="2304" spans="2:27">
      <c r="B2304" s="3">
        <v>45033</v>
      </c>
      <c r="C2304" t="str">
        <f>IF(AND(B2304&gt;='Calculation Sheet Crop 1'!$K$6,B2304&lt;='Calculation Sheet Crop 1'!$L$6),"Initial Stage",IF(AND(B2304+1&gt;'Calculation Sheet Crop 1'!$K$7,B2304&lt;='Calculation Sheet Crop 1'!$L$7),"Crop Development Phase",IF(AND(B2304+1&gt;'Calculation Sheet Crop 1'!$K$8,B2304&lt;'Calculation Sheet Crop 1'!$L$8+1),"Mid Season",IF(AND(B2304+1&gt;'Calculation Sheet Crop 1'!$K$9,B2304-1&lt;'Calculation Sheet Crop 1'!$L$9),"Late Season Stage",""))))</f>
        <v/>
      </c>
      <c r="D2304">
        <f>IF(MONTH(B2304)=1,'General Calculation'!$E$22,IF(MONTH(B2304)=2,'General Calculation'!$F$22,IF(MONTH(B2304)=3,'General Calculation'!$G$22,IF(MONTH(B2304)=4,'General Calculation'!$H$22,IF(MONTH(B2304)=5,'General Calculation'!$I$22,IF(MONTH(B2304)=6,'General Calculation'!$J$22,IF(MONTH(B2304)=7,'General Calculation'!$K$22,IF(MONTH(B2304)=8,'General Calculation'!$L$22,IF(MONTH(B2304)=9,'General Calculation'!$M$22,IF(MONTH(B2304)=10,'General Calculation'!$N$22,IF(MONTH(B2304)=11,'General Calculation'!$O$22,IF(MONTH(B2304)=12,'General Calculation'!$P$22,""))))))))))))</f>
        <v>5.5888000000000009</v>
      </c>
      <c r="E2304" t="str">
        <f>IF(C2304="Initial Stage",'Calculation Sheet Crop 1'!$M$6,IF(C2304="Crop Development Phase",'Calculation Sheet Crop 1'!$M$7,IF(C2304="Mid Season",'Calculation Sheet Crop 1'!$M$8,IF(C2304="Late Season Stage",'Calculation Sheet Crop 1'!$M$9,""))))</f>
        <v/>
      </c>
      <c r="F2304">
        <f t="shared" si="456"/>
        <v>0</v>
      </c>
      <c r="P2304">
        <f t="shared" si="457"/>
        <v>0</v>
      </c>
      <c r="Q2304">
        <f t="shared" si="458"/>
        <v>0</v>
      </c>
      <c r="R2304">
        <f t="shared" si="459"/>
        <v>0</v>
      </c>
      <c r="S2304">
        <f t="shared" si="460"/>
        <v>0</v>
      </c>
      <c r="T2304">
        <f t="shared" si="461"/>
        <v>0</v>
      </c>
      <c r="U2304">
        <f t="shared" si="462"/>
        <v>0</v>
      </c>
      <c r="V2304">
        <f t="shared" si="463"/>
        <v>0</v>
      </c>
      <c r="W2304">
        <f t="shared" si="464"/>
        <v>0</v>
      </c>
      <c r="X2304">
        <f t="shared" si="465"/>
        <v>0</v>
      </c>
      <c r="Y2304">
        <f t="shared" si="466"/>
        <v>0</v>
      </c>
      <c r="Z2304">
        <f t="shared" si="467"/>
        <v>0</v>
      </c>
      <c r="AA2304">
        <f t="shared" si="468"/>
        <v>0</v>
      </c>
    </row>
    <row r="2305" spans="2:27">
      <c r="B2305" s="3">
        <v>45034</v>
      </c>
      <c r="C2305" t="str">
        <f>IF(AND(B2305&gt;='Calculation Sheet Crop 1'!$K$6,B2305&lt;='Calculation Sheet Crop 1'!$L$6),"Initial Stage",IF(AND(B2305+1&gt;'Calculation Sheet Crop 1'!$K$7,B2305&lt;='Calculation Sheet Crop 1'!$L$7),"Crop Development Phase",IF(AND(B2305+1&gt;'Calculation Sheet Crop 1'!$K$8,B2305&lt;'Calculation Sheet Crop 1'!$L$8+1),"Mid Season",IF(AND(B2305+1&gt;'Calculation Sheet Crop 1'!$K$9,B2305-1&lt;'Calculation Sheet Crop 1'!$L$9),"Late Season Stage",""))))</f>
        <v/>
      </c>
      <c r="D2305">
        <f>IF(MONTH(B2305)=1,'General Calculation'!$E$22,IF(MONTH(B2305)=2,'General Calculation'!$F$22,IF(MONTH(B2305)=3,'General Calculation'!$G$22,IF(MONTH(B2305)=4,'General Calculation'!$H$22,IF(MONTH(B2305)=5,'General Calculation'!$I$22,IF(MONTH(B2305)=6,'General Calculation'!$J$22,IF(MONTH(B2305)=7,'General Calculation'!$K$22,IF(MONTH(B2305)=8,'General Calculation'!$L$22,IF(MONTH(B2305)=9,'General Calculation'!$M$22,IF(MONTH(B2305)=10,'General Calculation'!$N$22,IF(MONTH(B2305)=11,'General Calculation'!$O$22,IF(MONTH(B2305)=12,'General Calculation'!$P$22,""))))))))))))</f>
        <v>5.5888000000000009</v>
      </c>
      <c r="E2305" t="str">
        <f>IF(C2305="Initial Stage",'Calculation Sheet Crop 1'!$M$6,IF(C2305="Crop Development Phase",'Calculation Sheet Crop 1'!$M$7,IF(C2305="Mid Season",'Calculation Sheet Crop 1'!$M$8,IF(C2305="Late Season Stage",'Calculation Sheet Crop 1'!$M$9,""))))</f>
        <v/>
      </c>
      <c r="F2305">
        <f t="shared" si="456"/>
        <v>0</v>
      </c>
      <c r="P2305">
        <f t="shared" si="457"/>
        <v>0</v>
      </c>
      <c r="Q2305">
        <f t="shared" si="458"/>
        <v>0</v>
      </c>
      <c r="R2305">
        <f t="shared" si="459"/>
        <v>0</v>
      </c>
      <c r="S2305">
        <f t="shared" si="460"/>
        <v>0</v>
      </c>
      <c r="T2305">
        <f t="shared" si="461"/>
        <v>0</v>
      </c>
      <c r="U2305">
        <f t="shared" si="462"/>
        <v>0</v>
      </c>
      <c r="V2305">
        <f t="shared" si="463"/>
        <v>0</v>
      </c>
      <c r="W2305">
        <f t="shared" si="464"/>
        <v>0</v>
      </c>
      <c r="X2305">
        <f t="shared" si="465"/>
        <v>0</v>
      </c>
      <c r="Y2305">
        <f t="shared" si="466"/>
        <v>0</v>
      </c>
      <c r="Z2305">
        <f t="shared" si="467"/>
        <v>0</v>
      </c>
      <c r="AA2305">
        <f t="shared" si="468"/>
        <v>0</v>
      </c>
    </row>
    <row r="2306" spans="2:27">
      <c r="B2306" s="3">
        <v>45035</v>
      </c>
      <c r="C2306" t="str">
        <f>IF(AND(B2306&gt;='Calculation Sheet Crop 1'!$K$6,B2306&lt;='Calculation Sheet Crop 1'!$L$6),"Initial Stage",IF(AND(B2306+1&gt;'Calculation Sheet Crop 1'!$K$7,B2306&lt;='Calculation Sheet Crop 1'!$L$7),"Crop Development Phase",IF(AND(B2306+1&gt;'Calculation Sheet Crop 1'!$K$8,B2306&lt;'Calculation Sheet Crop 1'!$L$8+1),"Mid Season",IF(AND(B2306+1&gt;'Calculation Sheet Crop 1'!$K$9,B2306-1&lt;'Calculation Sheet Crop 1'!$L$9),"Late Season Stage",""))))</f>
        <v/>
      </c>
      <c r="D2306">
        <f>IF(MONTH(B2306)=1,'General Calculation'!$E$22,IF(MONTH(B2306)=2,'General Calculation'!$F$22,IF(MONTH(B2306)=3,'General Calculation'!$G$22,IF(MONTH(B2306)=4,'General Calculation'!$H$22,IF(MONTH(B2306)=5,'General Calculation'!$I$22,IF(MONTH(B2306)=6,'General Calculation'!$J$22,IF(MONTH(B2306)=7,'General Calculation'!$K$22,IF(MONTH(B2306)=8,'General Calculation'!$L$22,IF(MONTH(B2306)=9,'General Calculation'!$M$22,IF(MONTH(B2306)=10,'General Calculation'!$N$22,IF(MONTH(B2306)=11,'General Calculation'!$O$22,IF(MONTH(B2306)=12,'General Calculation'!$P$22,""))))))))))))</f>
        <v>5.5888000000000009</v>
      </c>
      <c r="E2306" t="str">
        <f>IF(C2306="Initial Stage",'Calculation Sheet Crop 1'!$M$6,IF(C2306="Crop Development Phase",'Calculation Sheet Crop 1'!$M$7,IF(C2306="Mid Season",'Calculation Sheet Crop 1'!$M$8,IF(C2306="Late Season Stage",'Calculation Sheet Crop 1'!$M$9,""))))</f>
        <v/>
      </c>
      <c r="F2306">
        <f t="shared" si="456"/>
        <v>0</v>
      </c>
      <c r="P2306">
        <f t="shared" si="457"/>
        <v>0</v>
      </c>
      <c r="Q2306">
        <f t="shared" si="458"/>
        <v>0</v>
      </c>
      <c r="R2306">
        <f t="shared" si="459"/>
        <v>0</v>
      </c>
      <c r="S2306">
        <f t="shared" si="460"/>
        <v>0</v>
      </c>
      <c r="T2306">
        <f t="shared" si="461"/>
        <v>0</v>
      </c>
      <c r="U2306">
        <f t="shared" si="462"/>
        <v>0</v>
      </c>
      <c r="V2306">
        <f t="shared" si="463"/>
        <v>0</v>
      </c>
      <c r="W2306">
        <f t="shared" si="464"/>
        <v>0</v>
      </c>
      <c r="X2306">
        <f t="shared" si="465"/>
        <v>0</v>
      </c>
      <c r="Y2306">
        <f t="shared" si="466"/>
        <v>0</v>
      </c>
      <c r="Z2306">
        <f t="shared" si="467"/>
        <v>0</v>
      </c>
      <c r="AA2306">
        <f t="shared" si="468"/>
        <v>0</v>
      </c>
    </row>
    <row r="2307" spans="2:27">
      <c r="B2307" s="3">
        <v>45036</v>
      </c>
      <c r="C2307" t="str">
        <f>IF(AND(B2307&gt;='Calculation Sheet Crop 1'!$K$6,B2307&lt;='Calculation Sheet Crop 1'!$L$6),"Initial Stage",IF(AND(B2307+1&gt;'Calculation Sheet Crop 1'!$K$7,B2307&lt;='Calculation Sheet Crop 1'!$L$7),"Crop Development Phase",IF(AND(B2307+1&gt;'Calculation Sheet Crop 1'!$K$8,B2307&lt;'Calculation Sheet Crop 1'!$L$8+1),"Mid Season",IF(AND(B2307+1&gt;'Calculation Sheet Crop 1'!$K$9,B2307-1&lt;'Calculation Sheet Crop 1'!$L$9),"Late Season Stage",""))))</f>
        <v/>
      </c>
      <c r="D2307">
        <f>IF(MONTH(B2307)=1,'General Calculation'!$E$22,IF(MONTH(B2307)=2,'General Calculation'!$F$22,IF(MONTH(B2307)=3,'General Calculation'!$G$22,IF(MONTH(B2307)=4,'General Calculation'!$H$22,IF(MONTH(B2307)=5,'General Calculation'!$I$22,IF(MONTH(B2307)=6,'General Calculation'!$J$22,IF(MONTH(B2307)=7,'General Calculation'!$K$22,IF(MONTH(B2307)=8,'General Calculation'!$L$22,IF(MONTH(B2307)=9,'General Calculation'!$M$22,IF(MONTH(B2307)=10,'General Calculation'!$N$22,IF(MONTH(B2307)=11,'General Calculation'!$O$22,IF(MONTH(B2307)=12,'General Calculation'!$P$22,""))))))))))))</f>
        <v>5.5888000000000009</v>
      </c>
      <c r="E2307" t="str">
        <f>IF(C2307="Initial Stage",'Calculation Sheet Crop 1'!$M$6,IF(C2307="Crop Development Phase",'Calculation Sheet Crop 1'!$M$7,IF(C2307="Mid Season",'Calculation Sheet Crop 1'!$M$8,IF(C2307="Late Season Stage",'Calculation Sheet Crop 1'!$M$9,""))))</f>
        <v/>
      </c>
      <c r="F2307">
        <f t="shared" si="456"/>
        <v>0</v>
      </c>
      <c r="P2307">
        <f t="shared" si="457"/>
        <v>0</v>
      </c>
      <c r="Q2307">
        <f t="shared" si="458"/>
        <v>0</v>
      </c>
      <c r="R2307">
        <f t="shared" si="459"/>
        <v>0</v>
      </c>
      <c r="S2307">
        <f t="shared" si="460"/>
        <v>0</v>
      </c>
      <c r="T2307">
        <f t="shared" si="461"/>
        <v>0</v>
      </c>
      <c r="U2307">
        <f t="shared" si="462"/>
        <v>0</v>
      </c>
      <c r="V2307">
        <f t="shared" si="463"/>
        <v>0</v>
      </c>
      <c r="W2307">
        <f t="shared" si="464"/>
        <v>0</v>
      </c>
      <c r="X2307">
        <f t="shared" si="465"/>
        <v>0</v>
      </c>
      <c r="Y2307">
        <f t="shared" si="466"/>
        <v>0</v>
      </c>
      <c r="Z2307">
        <f t="shared" si="467"/>
        <v>0</v>
      </c>
      <c r="AA2307">
        <f t="shared" si="468"/>
        <v>0</v>
      </c>
    </row>
    <row r="2308" spans="2:27">
      <c r="B2308" s="3">
        <v>45037</v>
      </c>
      <c r="C2308" t="str">
        <f>IF(AND(B2308&gt;='Calculation Sheet Crop 1'!$K$6,B2308&lt;='Calculation Sheet Crop 1'!$L$6),"Initial Stage",IF(AND(B2308+1&gt;'Calculation Sheet Crop 1'!$K$7,B2308&lt;='Calculation Sheet Crop 1'!$L$7),"Crop Development Phase",IF(AND(B2308+1&gt;'Calculation Sheet Crop 1'!$K$8,B2308&lt;'Calculation Sheet Crop 1'!$L$8+1),"Mid Season",IF(AND(B2308+1&gt;'Calculation Sheet Crop 1'!$K$9,B2308-1&lt;'Calculation Sheet Crop 1'!$L$9),"Late Season Stage",""))))</f>
        <v/>
      </c>
      <c r="D2308">
        <f>IF(MONTH(B2308)=1,'General Calculation'!$E$22,IF(MONTH(B2308)=2,'General Calculation'!$F$22,IF(MONTH(B2308)=3,'General Calculation'!$G$22,IF(MONTH(B2308)=4,'General Calculation'!$H$22,IF(MONTH(B2308)=5,'General Calculation'!$I$22,IF(MONTH(B2308)=6,'General Calculation'!$J$22,IF(MONTH(B2308)=7,'General Calculation'!$K$22,IF(MONTH(B2308)=8,'General Calculation'!$L$22,IF(MONTH(B2308)=9,'General Calculation'!$M$22,IF(MONTH(B2308)=10,'General Calculation'!$N$22,IF(MONTH(B2308)=11,'General Calculation'!$O$22,IF(MONTH(B2308)=12,'General Calculation'!$P$22,""))))))))))))</f>
        <v>5.5888000000000009</v>
      </c>
      <c r="E2308" t="str">
        <f>IF(C2308="Initial Stage",'Calculation Sheet Crop 1'!$M$6,IF(C2308="Crop Development Phase",'Calculation Sheet Crop 1'!$M$7,IF(C2308="Mid Season",'Calculation Sheet Crop 1'!$M$8,IF(C2308="Late Season Stage",'Calculation Sheet Crop 1'!$M$9,""))))</f>
        <v/>
      </c>
      <c r="F2308">
        <f t="shared" si="456"/>
        <v>0</v>
      </c>
      <c r="P2308">
        <f t="shared" si="457"/>
        <v>0</v>
      </c>
      <c r="Q2308">
        <f t="shared" si="458"/>
        <v>0</v>
      </c>
      <c r="R2308">
        <f t="shared" si="459"/>
        <v>0</v>
      </c>
      <c r="S2308">
        <f t="shared" si="460"/>
        <v>0</v>
      </c>
      <c r="T2308">
        <f t="shared" si="461"/>
        <v>0</v>
      </c>
      <c r="U2308">
        <f t="shared" si="462"/>
        <v>0</v>
      </c>
      <c r="V2308">
        <f t="shared" si="463"/>
        <v>0</v>
      </c>
      <c r="W2308">
        <f t="shared" si="464"/>
        <v>0</v>
      </c>
      <c r="X2308">
        <f t="shared" si="465"/>
        <v>0</v>
      </c>
      <c r="Y2308">
        <f t="shared" si="466"/>
        <v>0</v>
      </c>
      <c r="Z2308">
        <f t="shared" si="467"/>
        <v>0</v>
      </c>
      <c r="AA2308">
        <f t="shared" si="468"/>
        <v>0</v>
      </c>
    </row>
    <row r="2309" spans="2:27">
      <c r="B2309" s="3">
        <v>45038</v>
      </c>
      <c r="C2309" t="str">
        <f>IF(AND(B2309&gt;='Calculation Sheet Crop 1'!$K$6,B2309&lt;='Calculation Sheet Crop 1'!$L$6),"Initial Stage",IF(AND(B2309+1&gt;'Calculation Sheet Crop 1'!$K$7,B2309&lt;='Calculation Sheet Crop 1'!$L$7),"Crop Development Phase",IF(AND(B2309+1&gt;'Calculation Sheet Crop 1'!$K$8,B2309&lt;'Calculation Sheet Crop 1'!$L$8+1),"Mid Season",IF(AND(B2309+1&gt;'Calculation Sheet Crop 1'!$K$9,B2309-1&lt;'Calculation Sheet Crop 1'!$L$9),"Late Season Stage",""))))</f>
        <v/>
      </c>
      <c r="D2309">
        <f>IF(MONTH(B2309)=1,'General Calculation'!$E$22,IF(MONTH(B2309)=2,'General Calculation'!$F$22,IF(MONTH(B2309)=3,'General Calculation'!$G$22,IF(MONTH(B2309)=4,'General Calculation'!$H$22,IF(MONTH(B2309)=5,'General Calculation'!$I$22,IF(MONTH(B2309)=6,'General Calculation'!$J$22,IF(MONTH(B2309)=7,'General Calculation'!$K$22,IF(MONTH(B2309)=8,'General Calculation'!$L$22,IF(MONTH(B2309)=9,'General Calculation'!$M$22,IF(MONTH(B2309)=10,'General Calculation'!$N$22,IF(MONTH(B2309)=11,'General Calculation'!$O$22,IF(MONTH(B2309)=12,'General Calculation'!$P$22,""))))))))))))</f>
        <v>5.5888000000000009</v>
      </c>
      <c r="E2309" t="str">
        <f>IF(C2309="Initial Stage",'Calculation Sheet Crop 1'!$M$6,IF(C2309="Crop Development Phase",'Calculation Sheet Crop 1'!$M$7,IF(C2309="Mid Season",'Calculation Sheet Crop 1'!$M$8,IF(C2309="Late Season Stage",'Calculation Sheet Crop 1'!$M$9,""))))</f>
        <v/>
      </c>
      <c r="F2309">
        <f t="shared" si="456"/>
        <v>0</v>
      </c>
      <c r="P2309">
        <f t="shared" si="457"/>
        <v>0</v>
      </c>
      <c r="Q2309">
        <f t="shared" si="458"/>
        <v>0</v>
      </c>
      <c r="R2309">
        <f t="shared" si="459"/>
        <v>0</v>
      </c>
      <c r="S2309">
        <f t="shared" si="460"/>
        <v>0</v>
      </c>
      <c r="T2309">
        <f t="shared" si="461"/>
        <v>0</v>
      </c>
      <c r="U2309">
        <f t="shared" si="462"/>
        <v>0</v>
      </c>
      <c r="V2309">
        <f t="shared" si="463"/>
        <v>0</v>
      </c>
      <c r="W2309">
        <f t="shared" si="464"/>
        <v>0</v>
      </c>
      <c r="X2309">
        <f t="shared" si="465"/>
        <v>0</v>
      </c>
      <c r="Y2309">
        <f t="shared" si="466"/>
        <v>0</v>
      </c>
      <c r="Z2309">
        <f t="shared" si="467"/>
        <v>0</v>
      </c>
      <c r="AA2309">
        <f t="shared" si="468"/>
        <v>0</v>
      </c>
    </row>
    <row r="2310" spans="2:27">
      <c r="B2310" s="3">
        <v>45039</v>
      </c>
      <c r="C2310" t="str">
        <f>IF(AND(B2310&gt;='Calculation Sheet Crop 1'!$K$6,B2310&lt;='Calculation Sheet Crop 1'!$L$6),"Initial Stage",IF(AND(B2310+1&gt;'Calculation Sheet Crop 1'!$K$7,B2310&lt;='Calculation Sheet Crop 1'!$L$7),"Crop Development Phase",IF(AND(B2310+1&gt;'Calculation Sheet Crop 1'!$K$8,B2310&lt;'Calculation Sheet Crop 1'!$L$8+1),"Mid Season",IF(AND(B2310+1&gt;'Calculation Sheet Crop 1'!$K$9,B2310-1&lt;'Calculation Sheet Crop 1'!$L$9),"Late Season Stage",""))))</f>
        <v/>
      </c>
      <c r="D2310">
        <f>IF(MONTH(B2310)=1,'General Calculation'!$E$22,IF(MONTH(B2310)=2,'General Calculation'!$F$22,IF(MONTH(B2310)=3,'General Calculation'!$G$22,IF(MONTH(B2310)=4,'General Calculation'!$H$22,IF(MONTH(B2310)=5,'General Calculation'!$I$22,IF(MONTH(B2310)=6,'General Calculation'!$J$22,IF(MONTH(B2310)=7,'General Calculation'!$K$22,IF(MONTH(B2310)=8,'General Calculation'!$L$22,IF(MONTH(B2310)=9,'General Calculation'!$M$22,IF(MONTH(B2310)=10,'General Calculation'!$N$22,IF(MONTH(B2310)=11,'General Calculation'!$O$22,IF(MONTH(B2310)=12,'General Calculation'!$P$22,""))))))))))))</f>
        <v>5.5888000000000009</v>
      </c>
      <c r="E2310" t="str">
        <f>IF(C2310="Initial Stage",'Calculation Sheet Crop 1'!$M$6,IF(C2310="Crop Development Phase",'Calculation Sheet Crop 1'!$M$7,IF(C2310="Mid Season",'Calculation Sheet Crop 1'!$M$8,IF(C2310="Late Season Stage",'Calculation Sheet Crop 1'!$M$9,""))))</f>
        <v/>
      </c>
      <c r="F2310">
        <f t="shared" si="456"/>
        <v>0</v>
      </c>
      <c r="P2310">
        <f t="shared" si="457"/>
        <v>0</v>
      </c>
      <c r="Q2310">
        <f t="shared" si="458"/>
        <v>0</v>
      </c>
      <c r="R2310">
        <f t="shared" si="459"/>
        <v>0</v>
      </c>
      <c r="S2310">
        <f t="shared" si="460"/>
        <v>0</v>
      </c>
      <c r="T2310">
        <f t="shared" si="461"/>
        <v>0</v>
      </c>
      <c r="U2310">
        <f t="shared" si="462"/>
        <v>0</v>
      </c>
      <c r="V2310">
        <f t="shared" si="463"/>
        <v>0</v>
      </c>
      <c r="W2310">
        <f t="shared" si="464"/>
        <v>0</v>
      </c>
      <c r="X2310">
        <f t="shared" si="465"/>
        <v>0</v>
      </c>
      <c r="Y2310">
        <f t="shared" si="466"/>
        <v>0</v>
      </c>
      <c r="Z2310">
        <f t="shared" si="467"/>
        <v>0</v>
      </c>
      <c r="AA2310">
        <f t="shared" si="468"/>
        <v>0</v>
      </c>
    </row>
    <row r="2311" spans="2:27">
      <c r="B2311" s="3">
        <v>45040</v>
      </c>
      <c r="C2311" t="str">
        <f>IF(AND(B2311&gt;='Calculation Sheet Crop 1'!$K$6,B2311&lt;='Calculation Sheet Crop 1'!$L$6),"Initial Stage",IF(AND(B2311+1&gt;'Calculation Sheet Crop 1'!$K$7,B2311&lt;='Calculation Sheet Crop 1'!$L$7),"Crop Development Phase",IF(AND(B2311+1&gt;'Calculation Sheet Crop 1'!$K$8,B2311&lt;'Calculation Sheet Crop 1'!$L$8+1),"Mid Season",IF(AND(B2311+1&gt;'Calculation Sheet Crop 1'!$K$9,B2311-1&lt;'Calculation Sheet Crop 1'!$L$9),"Late Season Stage",""))))</f>
        <v/>
      </c>
      <c r="D2311">
        <f>IF(MONTH(B2311)=1,'General Calculation'!$E$22,IF(MONTH(B2311)=2,'General Calculation'!$F$22,IF(MONTH(B2311)=3,'General Calculation'!$G$22,IF(MONTH(B2311)=4,'General Calculation'!$H$22,IF(MONTH(B2311)=5,'General Calculation'!$I$22,IF(MONTH(B2311)=6,'General Calculation'!$J$22,IF(MONTH(B2311)=7,'General Calculation'!$K$22,IF(MONTH(B2311)=8,'General Calculation'!$L$22,IF(MONTH(B2311)=9,'General Calculation'!$M$22,IF(MONTH(B2311)=10,'General Calculation'!$N$22,IF(MONTH(B2311)=11,'General Calculation'!$O$22,IF(MONTH(B2311)=12,'General Calculation'!$P$22,""))))))))))))</f>
        <v>5.5888000000000009</v>
      </c>
      <c r="E2311" t="str">
        <f>IF(C2311="Initial Stage",'Calculation Sheet Crop 1'!$M$6,IF(C2311="Crop Development Phase",'Calculation Sheet Crop 1'!$M$7,IF(C2311="Mid Season",'Calculation Sheet Crop 1'!$M$8,IF(C2311="Late Season Stage",'Calculation Sheet Crop 1'!$M$9,""))))</f>
        <v/>
      </c>
      <c r="F2311">
        <f t="shared" si="456"/>
        <v>0</v>
      </c>
      <c r="P2311">
        <f t="shared" si="457"/>
        <v>0</v>
      </c>
      <c r="Q2311">
        <f t="shared" si="458"/>
        <v>0</v>
      </c>
      <c r="R2311">
        <f t="shared" si="459"/>
        <v>0</v>
      </c>
      <c r="S2311">
        <f t="shared" si="460"/>
        <v>0</v>
      </c>
      <c r="T2311">
        <f t="shared" si="461"/>
        <v>0</v>
      </c>
      <c r="U2311">
        <f t="shared" si="462"/>
        <v>0</v>
      </c>
      <c r="V2311">
        <f t="shared" si="463"/>
        <v>0</v>
      </c>
      <c r="W2311">
        <f t="shared" si="464"/>
        <v>0</v>
      </c>
      <c r="X2311">
        <f t="shared" si="465"/>
        <v>0</v>
      </c>
      <c r="Y2311">
        <f t="shared" si="466"/>
        <v>0</v>
      </c>
      <c r="Z2311">
        <f t="shared" si="467"/>
        <v>0</v>
      </c>
      <c r="AA2311">
        <f t="shared" si="468"/>
        <v>0</v>
      </c>
    </row>
    <row r="2312" spans="2:27">
      <c r="B2312" s="3">
        <v>45041</v>
      </c>
      <c r="C2312" t="str">
        <f>IF(AND(B2312&gt;='Calculation Sheet Crop 1'!$K$6,B2312&lt;='Calculation Sheet Crop 1'!$L$6),"Initial Stage",IF(AND(B2312+1&gt;'Calculation Sheet Crop 1'!$K$7,B2312&lt;='Calculation Sheet Crop 1'!$L$7),"Crop Development Phase",IF(AND(B2312+1&gt;'Calculation Sheet Crop 1'!$K$8,B2312&lt;'Calculation Sheet Crop 1'!$L$8+1),"Mid Season",IF(AND(B2312+1&gt;'Calculation Sheet Crop 1'!$K$9,B2312-1&lt;'Calculation Sheet Crop 1'!$L$9),"Late Season Stage",""))))</f>
        <v/>
      </c>
      <c r="D2312">
        <f>IF(MONTH(B2312)=1,'General Calculation'!$E$22,IF(MONTH(B2312)=2,'General Calculation'!$F$22,IF(MONTH(B2312)=3,'General Calculation'!$G$22,IF(MONTH(B2312)=4,'General Calculation'!$H$22,IF(MONTH(B2312)=5,'General Calculation'!$I$22,IF(MONTH(B2312)=6,'General Calculation'!$J$22,IF(MONTH(B2312)=7,'General Calculation'!$K$22,IF(MONTH(B2312)=8,'General Calculation'!$L$22,IF(MONTH(B2312)=9,'General Calculation'!$M$22,IF(MONTH(B2312)=10,'General Calculation'!$N$22,IF(MONTH(B2312)=11,'General Calculation'!$O$22,IF(MONTH(B2312)=12,'General Calculation'!$P$22,""))))))))))))</f>
        <v>5.5888000000000009</v>
      </c>
      <c r="E2312" t="str">
        <f>IF(C2312="Initial Stage",'Calculation Sheet Crop 1'!$M$6,IF(C2312="Crop Development Phase",'Calculation Sheet Crop 1'!$M$7,IF(C2312="Mid Season",'Calculation Sheet Crop 1'!$M$8,IF(C2312="Late Season Stage",'Calculation Sheet Crop 1'!$M$9,""))))</f>
        <v/>
      </c>
      <c r="F2312">
        <f t="shared" ref="F2312:F2375" si="469">IFERROR((D2312*E2312),0)</f>
        <v>0</v>
      </c>
      <c r="P2312">
        <f t="shared" ref="P2312:P2375" si="470">IF(MONTH($B2312)=1,$F2312,0)</f>
        <v>0</v>
      </c>
      <c r="Q2312">
        <f t="shared" ref="Q2312:Q2375" si="471">IF(MONTH($B2312)=2,$F2312,0)</f>
        <v>0</v>
      </c>
      <c r="R2312">
        <f t="shared" ref="R2312:R2375" si="472">IF(MONTH($B2312)=3,$F2312,0)</f>
        <v>0</v>
      </c>
      <c r="S2312">
        <f t="shared" ref="S2312:S2375" si="473">IF(MONTH($B2312)=4,$F2312,0)</f>
        <v>0</v>
      </c>
      <c r="T2312">
        <f t="shared" ref="T2312:T2375" si="474">IF(MONTH($B2312)=5,$F2312,0)</f>
        <v>0</v>
      </c>
      <c r="U2312">
        <f t="shared" ref="U2312:U2375" si="475">IF(MONTH($B2312)=6,$F2312,0)</f>
        <v>0</v>
      </c>
      <c r="V2312">
        <f t="shared" ref="V2312:V2375" si="476">IF(MONTH($B2312)=7,$F2312,0)</f>
        <v>0</v>
      </c>
      <c r="W2312">
        <f t="shared" ref="W2312:W2375" si="477">IF(MONTH($B2312)=8,$F2312,0)</f>
        <v>0</v>
      </c>
      <c r="X2312">
        <f t="shared" ref="X2312:X2375" si="478">IF(MONTH($B2312)=9,$F2312,0)</f>
        <v>0</v>
      </c>
      <c r="Y2312">
        <f t="shared" ref="Y2312:Y2375" si="479">IF(MONTH($B2312)=10,$F2312,0)</f>
        <v>0</v>
      </c>
      <c r="Z2312">
        <f t="shared" ref="Z2312:Z2375" si="480">IF(MONTH($B2312)=11,$F2312,0)</f>
        <v>0</v>
      </c>
      <c r="AA2312">
        <f t="shared" ref="AA2312:AA2375" si="481">IF(MONTH($B2312)=12,$F2312,0)</f>
        <v>0</v>
      </c>
    </row>
    <row r="2313" spans="2:27">
      <c r="B2313" s="3">
        <v>45042</v>
      </c>
      <c r="C2313" t="str">
        <f>IF(AND(B2313&gt;='Calculation Sheet Crop 1'!$K$6,B2313&lt;='Calculation Sheet Crop 1'!$L$6),"Initial Stage",IF(AND(B2313+1&gt;'Calculation Sheet Crop 1'!$K$7,B2313&lt;='Calculation Sheet Crop 1'!$L$7),"Crop Development Phase",IF(AND(B2313+1&gt;'Calculation Sheet Crop 1'!$K$8,B2313&lt;'Calculation Sheet Crop 1'!$L$8+1),"Mid Season",IF(AND(B2313+1&gt;'Calculation Sheet Crop 1'!$K$9,B2313-1&lt;'Calculation Sheet Crop 1'!$L$9),"Late Season Stage",""))))</f>
        <v/>
      </c>
      <c r="D2313">
        <f>IF(MONTH(B2313)=1,'General Calculation'!$E$22,IF(MONTH(B2313)=2,'General Calculation'!$F$22,IF(MONTH(B2313)=3,'General Calculation'!$G$22,IF(MONTH(B2313)=4,'General Calculation'!$H$22,IF(MONTH(B2313)=5,'General Calculation'!$I$22,IF(MONTH(B2313)=6,'General Calculation'!$J$22,IF(MONTH(B2313)=7,'General Calculation'!$K$22,IF(MONTH(B2313)=8,'General Calculation'!$L$22,IF(MONTH(B2313)=9,'General Calculation'!$M$22,IF(MONTH(B2313)=10,'General Calculation'!$N$22,IF(MONTH(B2313)=11,'General Calculation'!$O$22,IF(MONTH(B2313)=12,'General Calculation'!$P$22,""))))))))))))</f>
        <v>5.5888000000000009</v>
      </c>
      <c r="E2313" t="str">
        <f>IF(C2313="Initial Stage",'Calculation Sheet Crop 1'!$M$6,IF(C2313="Crop Development Phase",'Calculation Sheet Crop 1'!$M$7,IF(C2313="Mid Season",'Calculation Sheet Crop 1'!$M$8,IF(C2313="Late Season Stage",'Calculation Sheet Crop 1'!$M$9,""))))</f>
        <v/>
      </c>
      <c r="F2313">
        <f t="shared" si="469"/>
        <v>0</v>
      </c>
      <c r="P2313">
        <f t="shared" si="470"/>
        <v>0</v>
      </c>
      <c r="Q2313">
        <f t="shared" si="471"/>
        <v>0</v>
      </c>
      <c r="R2313">
        <f t="shared" si="472"/>
        <v>0</v>
      </c>
      <c r="S2313">
        <f t="shared" si="473"/>
        <v>0</v>
      </c>
      <c r="T2313">
        <f t="shared" si="474"/>
        <v>0</v>
      </c>
      <c r="U2313">
        <f t="shared" si="475"/>
        <v>0</v>
      </c>
      <c r="V2313">
        <f t="shared" si="476"/>
        <v>0</v>
      </c>
      <c r="W2313">
        <f t="shared" si="477"/>
        <v>0</v>
      </c>
      <c r="X2313">
        <f t="shared" si="478"/>
        <v>0</v>
      </c>
      <c r="Y2313">
        <f t="shared" si="479"/>
        <v>0</v>
      </c>
      <c r="Z2313">
        <f t="shared" si="480"/>
        <v>0</v>
      </c>
      <c r="AA2313">
        <f t="shared" si="481"/>
        <v>0</v>
      </c>
    </row>
    <row r="2314" spans="2:27">
      <c r="B2314" s="3">
        <v>45043</v>
      </c>
      <c r="C2314" t="str">
        <f>IF(AND(B2314&gt;='Calculation Sheet Crop 1'!$K$6,B2314&lt;='Calculation Sheet Crop 1'!$L$6),"Initial Stage",IF(AND(B2314+1&gt;'Calculation Sheet Crop 1'!$K$7,B2314&lt;='Calculation Sheet Crop 1'!$L$7),"Crop Development Phase",IF(AND(B2314+1&gt;'Calculation Sheet Crop 1'!$K$8,B2314&lt;'Calculation Sheet Crop 1'!$L$8+1),"Mid Season",IF(AND(B2314+1&gt;'Calculation Sheet Crop 1'!$K$9,B2314-1&lt;'Calculation Sheet Crop 1'!$L$9),"Late Season Stage",""))))</f>
        <v/>
      </c>
      <c r="D2314">
        <f>IF(MONTH(B2314)=1,'General Calculation'!$E$22,IF(MONTH(B2314)=2,'General Calculation'!$F$22,IF(MONTH(B2314)=3,'General Calculation'!$G$22,IF(MONTH(B2314)=4,'General Calculation'!$H$22,IF(MONTH(B2314)=5,'General Calculation'!$I$22,IF(MONTH(B2314)=6,'General Calculation'!$J$22,IF(MONTH(B2314)=7,'General Calculation'!$K$22,IF(MONTH(B2314)=8,'General Calculation'!$L$22,IF(MONTH(B2314)=9,'General Calculation'!$M$22,IF(MONTH(B2314)=10,'General Calculation'!$N$22,IF(MONTH(B2314)=11,'General Calculation'!$O$22,IF(MONTH(B2314)=12,'General Calculation'!$P$22,""))))))))))))</f>
        <v>5.5888000000000009</v>
      </c>
      <c r="E2314" t="str">
        <f>IF(C2314="Initial Stage",'Calculation Sheet Crop 1'!$M$6,IF(C2314="Crop Development Phase",'Calculation Sheet Crop 1'!$M$7,IF(C2314="Mid Season",'Calculation Sheet Crop 1'!$M$8,IF(C2314="Late Season Stage",'Calculation Sheet Crop 1'!$M$9,""))))</f>
        <v/>
      </c>
      <c r="F2314">
        <f t="shared" si="469"/>
        <v>0</v>
      </c>
      <c r="P2314">
        <f t="shared" si="470"/>
        <v>0</v>
      </c>
      <c r="Q2314">
        <f t="shared" si="471"/>
        <v>0</v>
      </c>
      <c r="R2314">
        <f t="shared" si="472"/>
        <v>0</v>
      </c>
      <c r="S2314">
        <f t="shared" si="473"/>
        <v>0</v>
      </c>
      <c r="T2314">
        <f t="shared" si="474"/>
        <v>0</v>
      </c>
      <c r="U2314">
        <f t="shared" si="475"/>
        <v>0</v>
      </c>
      <c r="V2314">
        <f t="shared" si="476"/>
        <v>0</v>
      </c>
      <c r="W2314">
        <f t="shared" si="477"/>
        <v>0</v>
      </c>
      <c r="X2314">
        <f t="shared" si="478"/>
        <v>0</v>
      </c>
      <c r="Y2314">
        <f t="shared" si="479"/>
        <v>0</v>
      </c>
      <c r="Z2314">
        <f t="shared" si="480"/>
        <v>0</v>
      </c>
      <c r="AA2314">
        <f t="shared" si="481"/>
        <v>0</v>
      </c>
    </row>
    <row r="2315" spans="2:27">
      <c r="B2315" s="3">
        <v>45044</v>
      </c>
      <c r="C2315" t="str">
        <f>IF(AND(B2315&gt;='Calculation Sheet Crop 1'!$K$6,B2315&lt;='Calculation Sheet Crop 1'!$L$6),"Initial Stage",IF(AND(B2315+1&gt;'Calculation Sheet Crop 1'!$K$7,B2315&lt;='Calculation Sheet Crop 1'!$L$7),"Crop Development Phase",IF(AND(B2315+1&gt;'Calculation Sheet Crop 1'!$K$8,B2315&lt;'Calculation Sheet Crop 1'!$L$8+1),"Mid Season",IF(AND(B2315+1&gt;'Calculation Sheet Crop 1'!$K$9,B2315-1&lt;'Calculation Sheet Crop 1'!$L$9),"Late Season Stage",""))))</f>
        <v/>
      </c>
      <c r="D2315">
        <f>IF(MONTH(B2315)=1,'General Calculation'!$E$22,IF(MONTH(B2315)=2,'General Calculation'!$F$22,IF(MONTH(B2315)=3,'General Calculation'!$G$22,IF(MONTH(B2315)=4,'General Calculation'!$H$22,IF(MONTH(B2315)=5,'General Calculation'!$I$22,IF(MONTH(B2315)=6,'General Calculation'!$J$22,IF(MONTH(B2315)=7,'General Calculation'!$K$22,IF(MONTH(B2315)=8,'General Calculation'!$L$22,IF(MONTH(B2315)=9,'General Calculation'!$M$22,IF(MONTH(B2315)=10,'General Calculation'!$N$22,IF(MONTH(B2315)=11,'General Calculation'!$O$22,IF(MONTH(B2315)=12,'General Calculation'!$P$22,""))))))))))))</f>
        <v>5.5888000000000009</v>
      </c>
      <c r="E2315" t="str">
        <f>IF(C2315="Initial Stage",'Calculation Sheet Crop 1'!$M$6,IF(C2315="Crop Development Phase",'Calculation Sheet Crop 1'!$M$7,IF(C2315="Mid Season",'Calculation Sheet Crop 1'!$M$8,IF(C2315="Late Season Stage",'Calculation Sheet Crop 1'!$M$9,""))))</f>
        <v/>
      </c>
      <c r="F2315">
        <f t="shared" si="469"/>
        <v>0</v>
      </c>
      <c r="P2315">
        <f t="shared" si="470"/>
        <v>0</v>
      </c>
      <c r="Q2315">
        <f t="shared" si="471"/>
        <v>0</v>
      </c>
      <c r="R2315">
        <f t="shared" si="472"/>
        <v>0</v>
      </c>
      <c r="S2315">
        <f t="shared" si="473"/>
        <v>0</v>
      </c>
      <c r="T2315">
        <f t="shared" si="474"/>
        <v>0</v>
      </c>
      <c r="U2315">
        <f t="shared" si="475"/>
        <v>0</v>
      </c>
      <c r="V2315">
        <f t="shared" si="476"/>
        <v>0</v>
      </c>
      <c r="W2315">
        <f t="shared" si="477"/>
        <v>0</v>
      </c>
      <c r="X2315">
        <f t="shared" si="478"/>
        <v>0</v>
      </c>
      <c r="Y2315">
        <f t="shared" si="479"/>
        <v>0</v>
      </c>
      <c r="Z2315">
        <f t="shared" si="480"/>
        <v>0</v>
      </c>
      <c r="AA2315">
        <f t="shared" si="481"/>
        <v>0</v>
      </c>
    </row>
    <row r="2316" spans="2:27">
      <c r="B2316" s="3">
        <v>45045</v>
      </c>
      <c r="C2316" t="str">
        <f>IF(AND(B2316&gt;='Calculation Sheet Crop 1'!$K$6,B2316&lt;='Calculation Sheet Crop 1'!$L$6),"Initial Stage",IF(AND(B2316+1&gt;'Calculation Sheet Crop 1'!$K$7,B2316&lt;='Calculation Sheet Crop 1'!$L$7),"Crop Development Phase",IF(AND(B2316+1&gt;'Calculation Sheet Crop 1'!$K$8,B2316&lt;'Calculation Sheet Crop 1'!$L$8+1),"Mid Season",IF(AND(B2316+1&gt;'Calculation Sheet Crop 1'!$K$9,B2316-1&lt;'Calculation Sheet Crop 1'!$L$9),"Late Season Stage",""))))</f>
        <v/>
      </c>
      <c r="D2316">
        <f>IF(MONTH(B2316)=1,'General Calculation'!$E$22,IF(MONTH(B2316)=2,'General Calculation'!$F$22,IF(MONTH(B2316)=3,'General Calculation'!$G$22,IF(MONTH(B2316)=4,'General Calculation'!$H$22,IF(MONTH(B2316)=5,'General Calculation'!$I$22,IF(MONTH(B2316)=6,'General Calculation'!$J$22,IF(MONTH(B2316)=7,'General Calculation'!$K$22,IF(MONTH(B2316)=8,'General Calculation'!$L$22,IF(MONTH(B2316)=9,'General Calculation'!$M$22,IF(MONTH(B2316)=10,'General Calculation'!$N$22,IF(MONTH(B2316)=11,'General Calculation'!$O$22,IF(MONTH(B2316)=12,'General Calculation'!$P$22,""))))))))))))</f>
        <v>5.5888000000000009</v>
      </c>
      <c r="E2316" t="str">
        <f>IF(C2316="Initial Stage",'Calculation Sheet Crop 1'!$M$6,IF(C2316="Crop Development Phase",'Calculation Sheet Crop 1'!$M$7,IF(C2316="Mid Season",'Calculation Sheet Crop 1'!$M$8,IF(C2316="Late Season Stage",'Calculation Sheet Crop 1'!$M$9,""))))</f>
        <v/>
      </c>
      <c r="F2316">
        <f t="shared" si="469"/>
        <v>0</v>
      </c>
      <c r="P2316">
        <f t="shared" si="470"/>
        <v>0</v>
      </c>
      <c r="Q2316">
        <f t="shared" si="471"/>
        <v>0</v>
      </c>
      <c r="R2316">
        <f t="shared" si="472"/>
        <v>0</v>
      </c>
      <c r="S2316">
        <f t="shared" si="473"/>
        <v>0</v>
      </c>
      <c r="T2316">
        <f t="shared" si="474"/>
        <v>0</v>
      </c>
      <c r="U2316">
        <f t="shared" si="475"/>
        <v>0</v>
      </c>
      <c r="V2316">
        <f t="shared" si="476"/>
        <v>0</v>
      </c>
      <c r="W2316">
        <f t="shared" si="477"/>
        <v>0</v>
      </c>
      <c r="X2316">
        <f t="shared" si="478"/>
        <v>0</v>
      </c>
      <c r="Y2316">
        <f t="shared" si="479"/>
        <v>0</v>
      </c>
      <c r="Z2316">
        <f t="shared" si="480"/>
        <v>0</v>
      </c>
      <c r="AA2316">
        <f t="shared" si="481"/>
        <v>0</v>
      </c>
    </row>
    <row r="2317" spans="2:27">
      <c r="B2317" s="3">
        <v>45046</v>
      </c>
      <c r="C2317" t="str">
        <f>IF(AND(B2317&gt;='Calculation Sheet Crop 1'!$K$6,B2317&lt;='Calculation Sheet Crop 1'!$L$6),"Initial Stage",IF(AND(B2317+1&gt;'Calculation Sheet Crop 1'!$K$7,B2317&lt;='Calculation Sheet Crop 1'!$L$7),"Crop Development Phase",IF(AND(B2317+1&gt;'Calculation Sheet Crop 1'!$K$8,B2317&lt;'Calculation Sheet Crop 1'!$L$8+1),"Mid Season",IF(AND(B2317+1&gt;'Calculation Sheet Crop 1'!$K$9,B2317-1&lt;'Calculation Sheet Crop 1'!$L$9),"Late Season Stage",""))))</f>
        <v/>
      </c>
      <c r="D2317">
        <f>IF(MONTH(B2317)=1,'General Calculation'!$E$22,IF(MONTH(B2317)=2,'General Calculation'!$F$22,IF(MONTH(B2317)=3,'General Calculation'!$G$22,IF(MONTH(B2317)=4,'General Calculation'!$H$22,IF(MONTH(B2317)=5,'General Calculation'!$I$22,IF(MONTH(B2317)=6,'General Calculation'!$J$22,IF(MONTH(B2317)=7,'General Calculation'!$K$22,IF(MONTH(B2317)=8,'General Calculation'!$L$22,IF(MONTH(B2317)=9,'General Calculation'!$M$22,IF(MONTH(B2317)=10,'General Calculation'!$N$22,IF(MONTH(B2317)=11,'General Calculation'!$O$22,IF(MONTH(B2317)=12,'General Calculation'!$P$22,""))))))))))))</f>
        <v>5.5888000000000009</v>
      </c>
      <c r="E2317" t="str">
        <f>IF(C2317="Initial Stage",'Calculation Sheet Crop 1'!$M$6,IF(C2317="Crop Development Phase",'Calculation Sheet Crop 1'!$M$7,IF(C2317="Mid Season",'Calculation Sheet Crop 1'!$M$8,IF(C2317="Late Season Stage",'Calculation Sheet Crop 1'!$M$9,""))))</f>
        <v/>
      </c>
      <c r="F2317">
        <f t="shared" si="469"/>
        <v>0</v>
      </c>
      <c r="P2317">
        <f t="shared" si="470"/>
        <v>0</v>
      </c>
      <c r="Q2317">
        <f t="shared" si="471"/>
        <v>0</v>
      </c>
      <c r="R2317">
        <f t="shared" si="472"/>
        <v>0</v>
      </c>
      <c r="S2317">
        <f t="shared" si="473"/>
        <v>0</v>
      </c>
      <c r="T2317">
        <f t="shared" si="474"/>
        <v>0</v>
      </c>
      <c r="U2317">
        <f t="shared" si="475"/>
        <v>0</v>
      </c>
      <c r="V2317">
        <f t="shared" si="476"/>
        <v>0</v>
      </c>
      <c r="W2317">
        <f t="shared" si="477"/>
        <v>0</v>
      </c>
      <c r="X2317">
        <f t="shared" si="478"/>
        <v>0</v>
      </c>
      <c r="Y2317">
        <f t="shared" si="479"/>
        <v>0</v>
      </c>
      <c r="Z2317">
        <f t="shared" si="480"/>
        <v>0</v>
      </c>
      <c r="AA2317">
        <f t="shared" si="481"/>
        <v>0</v>
      </c>
    </row>
    <row r="2318" spans="2:27">
      <c r="B2318" s="3">
        <v>45047</v>
      </c>
      <c r="C2318" t="str">
        <f>IF(AND(B2318&gt;='Calculation Sheet Crop 1'!$K$6,B2318&lt;='Calculation Sheet Crop 1'!$L$6),"Initial Stage",IF(AND(B2318+1&gt;'Calculation Sheet Crop 1'!$K$7,B2318&lt;='Calculation Sheet Crop 1'!$L$7),"Crop Development Phase",IF(AND(B2318+1&gt;'Calculation Sheet Crop 1'!$K$8,B2318&lt;'Calculation Sheet Crop 1'!$L$8+1),"Mid Season",IF(AND(B2318+1&gt;'Calculation Sheet Crop 1'!$K$9,B2318-1&lt;'Calculation Sheet Crop 1'!$L$9),"Late Season Stage",""))))</f>
        <v/>
      </c>
      <c r="D2318">
        <f>IF(MONTH(B2318)=1,'General Calculation'!$E$22,IF(MONTH(B2318)=2,'General Calculation'!$F$22,IF(MONTH(B2318)=3,'General Calculation'!$G$22,IF(MONTH(B2318)=4,'General Calculation'!$H$22,IF(MONTH(B2318)=5,'General Calculation'!$I$22,IF(MONTH(B2318)=6,'General Calculation'!$J$22,IF(MONTH(B2318)=7,'General Calculation'!$K$22,IF(MONTH(B2318)=8,'General Calculation'!$L$22,IF(MONTH(B2318)=9,'General Calculation'!$M$22,IF(MONTH(B2318)=10,'General Calculation'!$N$22,IF(MONTH(B2318)=11,'General Calculation'!$O$22,IF(MONTH(B2318)=12,'General Calculation'!$P$22,""))))))))))))</f>
        <v>5.4600000000000009</v>
      </c>
      <c r="E2318" t="str">
        <f>IF(C2318="Initial Stage",'Calculation Sheet Crop 1'!$M$6,IF(C2318="Crop Development Phase",'Calculation Sheet Crop 1'!$M$7,IF(C2318="Mid Season",'Calculation Sheet Crop 1'!$M$8,IF(C2318="Late Season Stage",'Calculation Sheet Crop 1'!$M$9,""))))</f>
        <v/>
      </c>
      <c r="F2318">
        <f t="shared" si="469"/>
        <v>0</v>
      </c>
      <c r="P2318">
        <f t="shared" si="470"/>
        <v>0</v>
      </c>
      <c r="Q2318">
        <f t="shared" si="471"/>
        <v>0</v>
      </c>
      <c r="R2318">
        <f t="shared" si="472"/>
        <v>0</v>
      </c>
      <c r="S2318">
        <f t="shared" si="473"/>
        <v>0</v>
      </c>
      <c r="T2318">
        <f t="shared" si="474"/>
        <v>0</v>
      </c>
      <c r="U2318">
        <f t="shared" si="475"/>
        <v>0</v>
      </c>
      <c r="V2318">
        <f t="shared" si="476"/>
        <v>0</v>
      </c>
      <c r="W2318">
        <f t="shared" si="477"/>
        <v>0</v>
      </c>
      <c r="X2318">
        <f t="shared" si="478"/>
        <v>0</v>
      </c>
      <c r="Y2318">
        <f t="shared" si="479"/>
        <v>0</v>
      </c>
      <c r="Z2318">
        <f t="shared" si="480"/>
        <v>0</v>
      </c>
      <c r="AA2318">
        <f t="shared" si="481"/>
        <v>0</v>
      </c>
    </row>
    <row r="2319" spans="2:27">
      <c r="B2319" s="3">
        <v>45048</v>
      </c>
      <c r="C2319" t="str">
        <f>IF(AND(B2319&gt;='Calculation Sheet Crop 1'!$K$6,B2319&lt;='Calculation Sheet Crop 1'!$L$6),"Initial Stage",IF(AND(B2319+1&gt;'Calculation Sheet Crop 1'!$K$7,B2319&lt;='Calculation Sheet Crop 1'!$L$7),"Crop Development Phase",IF(AND(B2319+1&gt;'Calculation Sheet Crop 1'!$K$8,B2319&lt;'Calculation Sheet Crop 1'!$L$8+1),"Mid Season",IF(AND(B2319+1&gt;'Calculation Sheet Crop 1'!$K$9,B2319-1&lt;'Calculation Sheet Crop 1'!$L$9),"Late Season Stage",""))))</f>
        <v/>
      </c>
      <c r="D2319">
        <f>IF(MONTH(B2319)=1,'General Calculation'!$E$22,IF(MONTH(B2319)=2,'General Calculation'!$F$22,IF(MONTH(B2319)=3,'General Calculation'!$G$22,IF(MONTH(B2319)=4,'General Calculation'!$H$22,IF(MONTH(B2319)=5,'General Calculation'!$I$22,IF(MONTH(B2319)=6,'General Calculation'!$J$22,IF(MONTH(B2319)=7,'General Calculation'!$K$22,IF(MONTH(B2319)=8,'General Calculation'!$L$22,IF(MONTH(B2319)=9,'General Calculation'!$M$22,IF(MONTH(B2319)=10,'General Calculation'!$N$22,IF(MONTH(B2319)=11,'General Calculation'!$O$22,IF(MONTH(B2319)=12,'General Calculation'!$P$22,""))))))))))))</f>
        <v>5.4600000000000009</v>
      </c>
      <c r="E2319" t="str">
        <f>IF(C2319="Initial Stage",'Calculation Sheet Crop 1'!$M$6,IF(C2319="Crop Development Phase",'Calculation Sheet Crop 1'!$M$7,IF(C2319="Mid Season",'Calculation Sheet Crop 1'!$M$8,IF(C2319="Late Season Stage",'Calculation Sheet Crop 1'!$M$9,""))))</f>
        <v/>
      </c>
      <c r="F2319">
        <f t="shared" si="469"/>
        <v>0</v>
      </c>
      <c r="P2319">
        <f t="shared" si="470"/>
        <v>0</v>
      </c>
      <c r="Q2319">
        <f t="shared" si="471"/>
        <v>0</v>
      </c>
      <c r="R2319">
        <f t="shared" si="472"/>
        <v>0</v>
      </c>
      <c r="S2319">
        <f t="shared" si="473"/>
        <v>0</v>
      </c>
      <c r="T2319">
        <f t="shared" si="474"/>
        <v>0</v>
      </c>
      <c r="U2319">
        <f t="shared" si="475"/>
        <v>0</v>
      </c>
      <c r="V2319">
        <f t="shared" si="476"/>
        <v>0</v>
      </c>
      <c r="W2319">
        <f t="shared" si="477"/>
        <v>0</v>
      </c>
      <c r="X2319">
        <f t="shared" si="478"/>
        <v>0</v>
      </c>
      <c r="Y2319">
        <f t="shared" si="479"/>
        <v>0</v>
      </c>
      <c r="Z2319">
        <f t="shared" si="480"/>
        <v>0</v>
      </c>
      <c r="AA2319">
        <f t="shared" si="481"/>
        <v>0</v>
      </c>
    </row>
    <row r="2320" spans="2:27">
      <c r="B2320" s="3">
        <v>45049</v>
      </c>
      <c r="C2320" t="str">
        <f>IF(AND(B2320&gt;='Calculation Sheet Crop 1'!$K$6,B2320&lt;='Calculation Sheet Crop 1'!$L$6),"Initial Stage",IF(AND(B2320+1&gt;'Calculation Sheet Crop 1'!$K$7,B2320&lt;='Calculation Sheet Crop 1'!$L$7),"Crop Development Phase",IF(AND(B2320+1&gt;'Calculation Sheet Crop 1'!$K$8,B2320&lt;'Calculation Sheet Crop 1'!$L$8+1),"Mid Season",IF(AND(B2320+1&gt;'Calculation Sheet Crop 1'!$K$9,B2320-1&lt;'Calculation Sheet Crop 1'!$L$9),"Late Season Stage",""))))</f>
        <v/>
      </c>
      <c r="D2320">
        <f>IF(MONTH(B2320)=1,'General Calculation'!$E$22,IF(MONTH(B2320)=2,'General Calculation'!$F$22,IF(MONTH(B2320)=3,'General Calculation'!$G$22,IF(MONTH(B2320)=4,'General Calculation'!$H$22,IF(MONTH(B2320)=5,'General Calculation'!$I$22,IF(MONTH(B2320)=6,'General Calculation'!$J$22,IF(MONTH(B2320)=7,'General Calculation'!$K$22,IF(MONTH(B2320)=8,'General Calculation'!$L$22,IF(MONTH(B2320)=9,'General Calculation'!$M$22,IF(MONTH(B2320)=10,'General Calculation'!$N$22,IF(MONTH(B2320)=11,'General Calculation'!$O$22,IF(MONTH(B2320)=12,'General Calculation'!$P$22,""))))))))))))</f>
        <v>5.4600000000000009</v>
      </c>
      <c r="E2320" t="str">
        <f>IF(C2320="Initial Stage",'Calculation Sheet Crop 1'!$M$6,IF(C2320="Crop Development Phase",'Calculation Sheet Crop 1'!$M$7,IF(C2320="Mid Season",'Calculation Sheet Crop 1'!$M$8,IF(C2320="Late Season Stage",'Calculation Sheet Crop 1'!$M$9,""))))</f>
        <v/>
      </c>
      <c r="F2320">
        <f t="shared" si="469"/>
        <v>0</v>
      </c>
      <c r="P2320">
        <f t="shared" si="470"/>
        <v>0</v>
      </c>
      <c r="Q2320">
        <f t="shared" si="471"/>
        <v>0</v>
      </c>
      <c r="R2320">
        <f t="shared" si="472"/>
        <v>0</v>
      </c>
      <c r="S2320">
        <f t="shared" si="473"/>
        <v>0</v>
      </c>
      <c r="T2320">
        <f t="shared" si="474"/>
        <v>0</v>
      </c>
      <c r="U2320">
        <f t="shared" si="475"/>
        <v>0</v>
      </c>
      <c r="V2320">
        <f t="shared" si="476"/>
        <v>0</v>
      </c>
      <c r="W2320">
        <f t="shared" si="477"/>
        <v>0</v>
      </c>
      <c r="X2320">
        <f t="shared" si="478"/>
        <v>0</v>
      </c>
      <c r="Y2320">
        <f t="shared" si="479"/>
        <v>0</v>
      </c>
      <c r="Z2320">
        <f t="shared" si="480"/>
        <v>0</v>
      </c>
      <c r="AA2320">
        <f t="shared" si="481"/>
        <v>0</v>
      </c>
    </row>
    <row r="2321" spans="2:27">
      <c r="B2321" s="3">
        <v>45050</v>
      </c>
      <c r="C2321" t="str">
        <f>IF(AND(B2321&gt;='Calculation Sheet Crop 1'!$K$6,B2321&lt;='Calculation Sheet Crop 1'!$L$6),"Initial Stage",IF(AND(B2321+1&gt;'Calculation Sheet Crop 1'!$K$7,B2321&lt;='Calculation Sheet Crop 1'!$L$7),"Crop Development Phase",IF(AND(B2321+1&gt;'Calculation Sheet Crop 1'!$K$8,B2321&lt;'Calculation Sheet Crop 1'!$L$8+1),"Mid Season",IF(AND(B2321+1&gt;'Calculation Sheet Crop 1'!$K$9,B2321-1&lt;'Calculation Sheet Crop 1'!$L$9),"Late Season Stage",""))))</f>
        <v/>
      </c>
      <c r="D2321">
        <f>IF(MONTH(B2321)=1,'General Calculation'!$E$22,IF(MONTH(B2321)=2,'General Calculation'!$F$22,IF(MONTH(B2321)=3,'General Calculation'!$G$22,IF(MONTH(B2321)=4,'General Calculation'!$H$22,IF(MONTH(B2321)=5,'General Calculation'!$I$22,IF(MONTH(B2321)=6,'General Calculation'!$J$22,IF(MONTH(B2321)=7,'General Calculation'!$K$22,IF(MONTH(B2321)=8,'General Calculation'!$L$22,IF(MONTH(B2321)=9,'General Calculation'!$M$22,IF(MONTH(B2321)=10,'General Calculation'!$N$22,IF(MONTH(B2321)=11,'General Calculation'!$O$22,IF(MONTH(B2321)=12,'General Calculation'!$P$22,""))))))))))))</f>
        <v>5.4600000000000009</v>
      </c>
      <c r="E2321" t="str">
        <f>IF(C2321="Initial Stage",'Calculation Sheet Crop 1'!$M$6,IF(C2321="Crop Development Phase",'Calculation Sheet Crop 1'!$M$7,IF(C2321="Mid Season",'Calculation Sheet Crop 1'!$M$8,IF(C2321="Late Season Stage",'Calculation Sheet Crop 1'!$M$9,""))))</f>
        <v/>
      </c>
      <c r="F2321">
        <f t="shared" si="469"/>
        <v>0</v>
      </c>
      <c r="P2321">
        <f t="shared" si="470"/>
        <v>0</v>
      </c>
      <c r="Q2321">
        <f t="shared" si="471"/>
        <v>0</v>
      </c>
      <c r="R2321">
        <f t="shared" si="472"/>
        <v>0</v>
      </c>
      <c r="S2321">
        <f t="shared" si="473"/>
        <v>0</v>
      </c>
      <c r="T2321">
        <f t="shared" si="474"/>
        <v>0</v>
      </c>
      <c r="U2321">
        <f t="shared" si="475"/>
        <v>0</v>
      </c>
      <c r="V2321">
        <f t="shared" si="476"/>
        <v>0</v>
      </c>
      <c r="W2321">
        <f t="shared" si="477"/>
        <v>0</v>
      </c>
      <c r="X2321">
        <f t="shared" si="478"/>
        <v>0</v>
      </c>
      <c r="Y2321">
        <f t="shared" si="479"/>
        <v>0</v>
      </c>
      <c r="Z2321">
        <f t="shared" si="480"/>
        <v>0</v>
      </c>
      <c r="AA2321">
        <f t="shared" si="481"/>
        <v>0</v>
      </c>
    </row>
    <row r="2322" spans="2:27">
      <c r="B2322" s="3">
        <v>45051</v>
      </c>
      <c r="C2322" t="str">
        <f>IF(AND(B2322&gt;='Calculation Sheet Crop 1'!$K$6,B2322&lt;='Calculation Sheet Crop 1'!$L$6),"Initial Stage",IF(AND(B2322+1&gt;'Calculation Sheet Crop 1'!$K$7,B2322&lt;='Calculation Sheet Crop 1'!$L$7),"Crop Development Phase",IF(AND(B2322+1&gt;'Calculation Sheet Crop 1'!$K$8,B2322&lt;'Calculation Sheet Crop 1'!$L$8+1),"Mid Season",IF(AND(B2322+1&gt;'Calculation Sheet Crop 1'!$K$9,B2322-1&lt;'Calculation Sheet Crop 1'!$L$9),"Late Season Stage",""))))</f>
        <v/>
      </c>
      <c r="D2322">
        <f>IF(MONTH(B2322)=1,'General Calculation'!$E$22,IF(MONTH(B2322)=2,'General Calculation'!$F$22,IF(MONTH(B2322)=3,'General Calculation'!$G$22,IF(MONTH(B2322)=4,'General Calculation'!$H$22,IF(MONTH(B2322)=5,'General Calculation'!$I$22,IF(MONTH(B2322)=6,'General Calculation'!$J$22,IF(MONTH(B2322)=7,'General Calculation'!$K$22,IF(MONTH(B2322)=8,'General Calculation'!$L$22,IF(MONTH(B2322)=9,'General Calculation'!$M$22,IF(MONTH(B2322)=10,'General Calculation'!$N$22,IF(MONTH(B2322)=11,'General Calculation'!$O$22,IF(MONTH(B2322)=12,'General Calculation'!$P$22,""))))))))))))</f>
        <v>5.4600000000000009</v>
      </c>
      <c r="E2322" t="str">
        <f>IF(C2322="Initial Stage",'Calculation Sheet Crop 1'!$M$6,IF(C2322="Crop Development Phase",'Calculation Sheet Crop 1'!$M$7,IF(C2322="Mid Season",'Calculation Sheet Crop 1'!$M$8,IF(C2322="Late Season Stage",'Calculation Sheet Crop 1'!$M$9,""))))</f>
        <v/>
      </c>
      <c r="F2322">
        <f t="shared" si="469"/>
        <v>0</v>
      </c>
      <c r="P2322">
        <f t="shared" si="470"/>
        <v>0</v>
      </c>
      <c r="Q2322">
        <f t="shared" si="471"/>
        <v>0</v>
      </c>
      <c r="R2322">
        <f t="shared" si="472"/>
        <v>0</v>
      </c>
      <c r="S2322">
        <f t="shared" si="473"/>
        <v>0</v>
      </c>
      <c r="T2322">
        <f t="shared" si="474"/>
        <v>0</v>
      </c>
      <c r="U2322">
        <f t="shared" si="475"/>
        <v>0</v>
      </c>
      <c r="V2322">
        <f t="shared" si="476"/>
        <v>0</v>
      </c>
      <c r="W2322">
        <f t="shared" si="477"/>
        <v>0</v>
      </c>
      <c r="X2322">
        <f t="shared" si="478"/>
        <v>0</v>
      </c>
      <c r="Y2322">
        <f t="shared" si="479"/>
        <v>0</v>
      </c>
      <c r="Z2322">
        <f t="shared" si="480"/>
        <v>0</v>
      </c>
      <c r="AA2322">
        <f t="shared" si="481"/>
        <v>0</v>
      </c>
    </row>
    <row r="2323" spans="2:27">
      <c r="B2323" s="3">
        <v>45052</v>
      </c>
      <c r="C2323" t="str">
        <f>IF(AND(B2323&gt;='Calculation Sheet Crop 1'!$K$6,B2323&lt;='Calculation Sheet Crop 1'!$L$6),"Initial Stage",IF(AND(B2323+1&gt;'Calculation Sheet Crop 1'!$K$7,B2323&lt;='Calculation Sheet Crop 1'!$L$7),"Crop Development Phase",IF(AND(B2323+1&gt;'Calculation Sheet Crop 1'!$K$8,B2323&lt;'Calculation Sheet Crop 1'!$L$8+1),"Mid Season",IF(AND(B2323+1&gt;'Calculation Sheet Crop 1'!$K$9,B2323-1&lt;'Calculation Sheet Crop 1'!$L$9),"Late Season Stage",""))))</f>
        <v/>
      </c>
      <c r="D2323">
        <f>IF(MONTH(B2323)=1,'General Calculation'!$E$22,IF(MONTH(B2323)=2,'General Calculation'!$F$22,IF(MONTH(B2323)=3,'General Calculation'!$G$22,IF(MONTH(B2323)=4,'General Calculation'!$H$22,IF(MONTH(B2323)=5,'General Calculation'!$I$22,IF(MONTH(B2323)=6,'General Calculation'!$J$22,IF(MONTH(B2323)=7,'General Calculation'!$K$22,IF(MONTH(B2323)=8,'General Calculation'!$L$22,IF(MONTH(B2323)=9,'General Calculation'!$M$22,IF(MONTH(B2323)=10,'General Calculation'!$N$22,IF(MONTH(B2323)=11,'General Calculation'!$O$22,IF(MONTH(B2323)=12,'General Calculation'!$P$22,""))))))))))))</f>
        <v>5.4600000000000009</v>
      </c>
      <c r="E2323" t="str">
        <f>IF(C2323="Initial Stage",'Calculation Sheet Crop 1'!$M$6,IF(C2323="Crop Development Phase",'Calculation Sheet Crop 1'!$M$7,IF(C2323="Mid Season",'Calculation Sheet Crop 1'!$M$8,IF(C2323="Late Season Stage",'Calculation Sheet Crop 1'!$M$9,""))))</f>
        <v/>
      </c>
      <c r="F2323">
        <f t="shared" si="469"/>
        <v>0</v>
      </c>
      <c r="P2323">
        <f t="shared" si="470"/>
        <v>0</v>
      </c>
      <c r="Q2323">
        <f t="shared" si="471"/>
        <v>0</v>
      </c>
      <c r="R2323">
        <f t="shared" si="472"/>
        <v>0</v>
      </c>
      <c r="S2323">
        <f t="shared" si="473"/>
        <v>0</v>
      </c>
      <c r="T2323">
        <f t="shared" si="474"/>
        <v>0</v>
      </c>
      <c r="U2323">
        <f t="shared" si="475"/>
        <v>0</v>
      </c>
      <c r="V2323">
        <f t="shared" si="476"/>
        <v>0</v>
      </c>
      <c r="W2323">
        <f t="shared" si="477"/>
        <v>0</v>
      </c>
      <c r="X2323">
        <f t="shared" si="478"/>
        <v>0</v>
      </c>
      <c r="Y2323">
        <f t="shared" si="479"/>
        <v>0</v>
      </c>
      <c r="Z2323">
        <f t="shared" si="480"/>
        <v>0</v>
      </c>
      <c r="AA2323">
        <f t="shared" si="481"/>
        <v>0</v>
      </c>
    </row>
    <row r="2324" spans="2:27">
      <c r="B2324" s="3">
        <v>45053</v>
      </c>
      <c r="C2324" t="str">
        <f>IF(AND(B2324&gt;='Calculation Sheet Crop 1'!$K$6,B2324&lt;='Calculation Sheet Crop 1'!$L$6),"Initial Stage",IF(AND(B2324+1&gt;'Calculation Sheet Crop 1'!$K$7,B2324&lt;='Calculation Sheet Crop 1'!$L$7),"Crop Development Phase",IF(AND(B2324+1&gt;'Calculation Sheet Crop 1'!$K$8,B2324&lt;'Calculation Sheet Crop 1'!$L$8+1),"Mid Season",IF(AND(B2324+1&gt;'Calculation Sheet Crop 1'!$K$9,B2324-1&lt;'Calculation Sheet Crop 1'!$L$9),"Late Season Stage",""))))</f>
        <v/>
      </c>
      <c r="D2324">
        <f>IF(MONTH(B2324)=1,'General Calculation'!$E$22,IF(MONTH(B2324)=2,'General Calculation'!$F$22,IF(MONTH(B2324)=3,'General Calculation'!$G$22,IF(MONTH(B2324)=4,'General Calculation'!$H$22,IF(MONTH(B2324)=5,'General Calculation'!$I$22,IF(MONTH(B2324)=6,'General Calculation'!$J$22,IF(MONTH(B2324)=7,'General Calculation'!$K$22,IF(MONTH(B2324)=8,'General Calculation'!$L$22,IF(MONTH(B2324)=9,'General Calculation'!$M$22,IF(MONTH(B2324)=10,'General Calculation'!$N$22,IF(MONTH(B2324)=11,'General Calculation'!$O$22,IF(MONTH(B2324)=12,'General Calculation'!$P$22,""))))))))))))</f>
        <v>5.4600000000000009</v>
      </c>
      <c r="E2324" t="str">
        <f>IF(C2324="Initial Stage",'Calculation Sheet Crop 1'!$M$6,IF(C2324="Crop Development Phase",'Calculation Sheet Crop 1'!$M$7,IF(C2324="Mid Season",'Calculation Sheet Crop 1'!$M$8,IF(C2324="Late Season Stage",'Calculation Sheet Crop 1'!$M$9,""))))</f>
        <v/>
      </c>
      <c r="F2324">
        <f t="shared" si="469"/>
        <v>0</v>
      </c>
      <c r="P2324">
        <f t="shared" si="470"/>
        <v>0</v>
      </c>
      <c r="Q2324">
        <f t="shared" si="471"/>
        <v>0</v>
      </c>
      <c r="R2324">
        <f t="shared" si="472"/>
        <v>0</v>
      </c>
      <c r="S2324">
        <f t="shared" si="473"/>
        <v>0</v>
      </c>
      <c r="T2324">
        <f t="shared" si="474"/>
        <v>0</v>
      </c>
      <c r="U2324">
        <f t="shared" si="475"/>
        <v>0</v>
      </c>
      <c r="V2324">
        <f t="shared" si="476"/>
        <v>0</v>
      </c>
      <c r="W2324">
        <f t="shared" si="477"/>
        <v>0</v>
      </c>
      <c r="X2324">
        <f t="shared" si="478"/>
        <v>0</v>
      </c>
      <c r="Y2324">
        <f t="shared" si="479"/>
        <v>0</v>
      </c>
      <c r="Z2324">
        <f t="shared" si="480"/>
        <v>0</v>
      </c>
      <c r="AA2324">
        <f t="shared" si="481"/>
        <v>0</v>
      </c>
    </row>
    <row r="2325" spans="2:27">
      <c r="B2325" s="3">
        <v>45054</v>
      </c>
      <c r="C2325" t="str">
        <f>IF(AND(B2325&gt;='Calculation Sheet Crop 1'!$K$6,B2325&lt;='Calculation Sheet Crop 1'!$L$6),"Initial Stage",IF(AND(B2325+1&gt;'Calculation Sheet Crop 1'!$K$7,B2325&lt;='Calculation Sheet Crop 1'!$L$7),"Crop Development Phase",IF(AND(B2325+1&gt;'Calculation Sheet Crop 1'!$K$8,B2325&lt;'Calculation Sheet Crop 1'!$L$8+1),"Mid Season",IF(AND(B2325+1&gt;'Calculation Sheet Crop 1'!$K$9,B2325-1&lt;'Calculation Sheet Crop 1'!$L$9),"Late Season Stage",""))))</f>
        <v/>
      </c>
      <c r="D2325">
        <f>IF(MONTH(B2325)=1,'General Calculation'!$E$22,IF(MONTH(B2325)=2,'General Calculation'!$F$22,IF(MONTH(B2325)=3,'General Calculation'!$G$22,IF(MONTH(B2325)=4,'General Calculation'!$H$22,IF(MONTH(B2325)=5,'General Calculation'!$I$22,IF(MONTH(B2325)=6,'General Calculation'!$J$22,IF(MONTH(B2325)=7,'General Calculation'!$K$22,IF(MONTH(B2325)=8,'General Calculation'!$L$22,IF(MONTH(B2325)=9,'General Calculation'!$M$22,IF(MONTH(B2325)=10,'General Calculation'!$N$22,IF(MONTH(B2325)=11,'General Calculation'!$O$22,IF(MONTH(B2325)=12,'General Calculation'!$P$22,""))))))))))))</f>
        <v>5.4600000000000009</v>
      </c>
      <c r="E2325" t="str">
        <f>IF(C2325="Initial Stage",'Calculation Sheet Crop 1'!$M$6,IF(C2325="Crop Development Phase",'Calculation Sheet Crop 1'!$M$7,IF(C2325="Mid Season",'Calculation Sheet Crop 1'!$M$8,IF(C2325="Late Season Stage",'Calculation Sheet Crop 1'!$M$9,""))))</f>
        <v/>
      </c>
      <c r="F2325">
        <f t="shared" si="469"/>
        <v>0</v>
      </c>
      <c r="P2325">
        <f t="shared" si="470"/>
        <v>0</v>
      </c>
      <c r="Q2325">
        <f t="shared" si="471"/>
        <v>0</v>
      </c>
      <c r="R2325">
        <f t="shared" si="472"/>
        <v>0</v>
      </c>
      <c r="S2325">
        <f t="shared" si="473"/>
        <v>0</v>
      </c>
      <c r="T2325">
        <f t="shared" si="474"/>
        <v>0</v>
      </c>
      <c r="U2325">
        <f t="shared" si="475"/>
        <v>0</v>
      </c>
      <c r="V2325">
        <f t="shared" si="476"/>
        <v>0</v>
      </c>
      <c r="W2325">
        <f t="shared" si="477"/>
        <v>0</v>
      </c>
      <c r="X2325">
        <f t="shared" si="478"/>
        <v>0</v>
      </c>
      <c r="Y2325">
        <f t="shared" si="479"/>
        <v>0</v>
      </c>
      <c r="Z2325">
        <f t="shared" si="480"/>
        <v>0</v>
      </c>
      <c r="AA2325">
        <f t="shared" si="481"/>
        <v>0</v>
      </c>
    </row>
    <row r="2326" spans="2:27">
      <c r="B2326" s="3">
        <v>45055</v>
      </c>
      <c r="C2326" t="str">
        <f>IF(AND(B2326&gt;='Calculation Sheet Crop 1'!$K$6,B2326&lt;='Calculation Sheet Crop 1'!$L$6),"Initial Stage",IF(AND(B2326+1&gt;'Calculation Sheet Crop 1'!$K$7,B2326&lt;='Calculation Sheet Crop 1'!$L$7),"Crop Development Phase",IF(AND(B2326+1&gt;'Calculation Sheet Crop 1'!$K$8,B2326&lt;'Calculation Sheet Crop 1'!$L$8+1),"Mid Season",IF(AND(B2326+1&gt;'Calculation Sheet Crop 1'!$K$9,B2326-1&lt;'Calculation Sheet Crop 1'!$L$9),"Late Season Stage",""))))</f>
        <v/>
      </c>
      <c r="D2326">
        <f>IF(MONTH(B2326)=1,'General Calculation'!$E$22,IF(MONTH(B2326)=2,'General Calculation'!$F$22,IF(MONTH(B2326)=3,'General Calculation'!$G$22,IF(MONTH(B2326)=4,'General Calculation'!$H$22,IF(MONTH(B2326)=5,'General Calculation'!$I$22,IF(MONTH(B2326)=6,'General Calculation'!$J$22,IF(MONTH(B2326)=7,'General Calculation'!$K$22,IF(MONTH(B2326)=8,'General Calculation'!$L$22,IF(MONTH(B2326)=9,'General Calculation'!$M$22,IF(MONTH(B2326)=10,'General Calculation'!$N$22,IF(MONTH(B2326)=11,'General Calculation'!$O$22,IF(MONTH(B2326)=12,'General Calculation'!$P$22,""))))))))))))</f>
        <v>5.4600000000000009</v>
      </c>
      <c r="E2326" t="str">
        <f>IF(C2326="Initial Stage",'Calculation Sheet Crop 1'!$M$6,IF(C2326="Crop Development Phase",'Calculation Sheet Crop 1'!$M$7,IF(C2326="Mid Season",'Calculation Sheet Crop 1'!$M$8,IF(C2326="Late Season Stage",'Calculation Sheet Crop 1'!$M$9,""))))</f>
        <v/>
      </c>
      <c r="F2326">
        <f t="shared" si="469"/>
        <v>0</v>
      </c>
      <c r="P2326">
        <f t="shared" si="470"/>
        <v>0</v>
      </c>
      <c r="Q2326">
        <f t="shared" si="471"/>
        <v>0</v>
      </c>
      <c r="R2326">
        <f t="shared" si="472"/>
        <v>0</v>
      </c>
      <c r="S2326">
        <f t="shared" si="473"/>
        <v>0</v>
      </c>
      <c r="T2326">
        <f t="shared" si="474"/>
        <v>0</v>
      </c>
      <c r="U2326">
        <f t="shared" si="475"/>
        <v>0</v>
      </c>
      <c r="V2326">
        <f t="shared" si="476"/>
        <v>0</v>
      </c>
      <c r="W2326">
        <f t="shared" si="477"/>
        <v>0</v>
      </c>
      <c r="X2326">
        <f t="shared" si="478"/>
        <v>0</v>
      </c>
      <c r="Y2326">
        <f t="shared" si="479"/>
        <v>0</v>
      </c>
      <c r="Z2326">
        <f t="shared" si="480"/>
        <v>0</v>
      </c>
      <c r="AA2326">
        <f t="shared" si="481"/>
        <v>0</v>
      </c>
    </row>
    <row r="2327" spans="2:27">
      <c r="B2327" s="3">
        <v>45056</v>
      </c>
      <c r="C2327" t="str">
        <f>IF(AND(B2327&gt;='Calculation Sheet Crop 1'!$K$6,B2327&lt;='Calculation Sheet Crop 1'!$L$6),"Initial Stage",IF(AND(B2327+1&gt;'Calculation Sheet Crop 1'!$K$7,B2327&lt;='Calculation Sheet Crop 1'!$L$7),"Crop Development Phase",IF(AND(B2327+1&gt;'Calculation Sheet Crop 1'!$K$8,B2327&lt;'Calculation Sheet Crop 1'!$L$8+1),"Mid Season",IF(AND(B2327+1&gt;'Calculation Sheet Crop 1'!$K$9,B2327-1&lt;'Calculation Sheet Crop 1'!$L$9),"Late Season Stage",""))))</f>
        <v/>
      </c>
      <c r="D2327">
        <f>IF(MONTH(B2327)=1,'General Calculation'!$E$22,IF(MONTH(B2327)=2,'General Calculation'!$F$22,IF(MONTH(B2327)=3,'General Calculation'!$G$22,IF(MONTH(B2327)=4,'General Calculation'!$H$22,IF(MONTH(B2327)=5,'General Calculation'!$I$22,IF(MONTH(B2327)=6,'General Calculation'!$J$22,IF(MONTH(B2327)=7,'General Calculation'!$K$22,IF(MONTH(B2327)=8,'General Calculation'!$L$22,IF(MONTH(B2327)=9,'General Calculation'!$M$22,IF(MONTH(B2327)=10,'General Calculation'!$N$22,IF(MONTH(B2327)=11,'General Calculation'!$O$22,IF(MONTH(B2327)=12,'General Calculation'!$P$22,""))))))))))))</f>
        <v>5.4600000000000009</v>
      </c>
      <c r="E2327" t="str">
        <f>IF(C2327="Initial Stage",'Calculation Sheet Crop 1'!$M$6,IF(C2327="Crop Development Phase",'Calculation Sheet Crop 1'!$M$7,IF(C2327="Mid Season",'Calculation Sheet Crop 1'!$M$8,IF(C2327="Late Season Stage",'Calculation Sheet Crop 1'!$M$9,""))))</f>
        <v/>
      </c>
      <c r="F2327">
        <f t="shared" si="469"/>
        <v>0</v>
      </c>
      <c r="P2327">
        <f t="shared" si="470"/>
        <v>0</v>
      </c>
      <c r="Q2327">
        <f t="shared" si="471"/>
        <v>0</v>
      </c>
      <c r="R2327">
        <f t="shared" si="472"/>
        <v>0</v>
      </c>
      <c r="S2327">
        <f t="shared" si="473"/>
        <v>0</v>
      </c>
      <c r="T2327">
        <f t="shared" si="474"/>
        <v>0</v>
      </c>
      <c r="U2327">
        <f t="shared" si="475"/>
        <v>0</v>
      </c>
      <c r="V2327">
        <f t="shared" si="476"/>
        <v>0</v>
      </c>
      <c r="W2327">
        <f t="shared" si="477"/>
        <v>0</v>
      </c>
      <c r="X2327">
        <f t="shared" si="478"/>
        <v>0</v>
      </c>
      <c r="Y2327">
        <f t="shared" si="479"/>
        <v>0</v>
      </c>
      <c r="Z2327">
        <f t="shared" si="480"/>
        <v>0</v>
      </c>
      <c r="AA2327">
        <f t="shared" si="481"/>
        <v>0</v>
      </c>
    </row>
    <row r="2328" spans="2:27">
      <c r="B2328" s="3">
        <v>45057</v>
      </c>
      <c r="C2328" t="str">
        <f>IF(AND(B2328&gt;='Calculation Sheet Crop 1'!$K$6,B2328&lt;='Calculation Sheet Crop 1'!$L$6),"Initial Stage",IF(AND(B2328+1&gt;'Calculation Sheet Crop 1'!$K$7,B2328&lt;='Calculation Sheet Crop 1'!$L$7),"Crop Development Phase",IF(AND(B2328+1&gt;'Calculation Sheet Crop 1'!$K$8,B2328&lt;'Calculation Sheet Crop 1'!$L$8+1),"Mid Season",IF(AND(B2328+1&gt;'Calculation Sheet Crop 1'!$K$9,B2328-1&lt;'Calculation Sheet Crop 1'!$L$9),"Late Season Stage",""))))</f>
        <v/>
      </c>
      <c r="D2328">
        <f>IF(MONTH(B2328)=1,'General Calculation'!$E$22,IF(MONTH(B2328)=2,'General Calculation'!$F$22,IF(MONTH(B2328)=3,'General Calculation'!$G$22,IF(MONTH(B2328)=4,'General Calculation'!$H$22,IF(MONTH(B2328)=5,'General Calculation'!$I$22,IF(MONTH(B2328)=6,'General Calculation'!$J$22,IF(MONTH(B2328)=7,'General Calculation'!$K$22,IF(MONTH(B2328)=8,'General Calculation'!$L$22,IF(MONTH(B2328)=9,'General Calculation'!$M$22,IF(MONTH(B2328)=10,'General Calculation'!$N$22,IF(MONTH(B2328)=11,'General Calculation'!$O$22,IF(MONTH(B2328)=12,'General Calculation'!$P$22,""))))))))))))</f>
        <v>5.4600000000000009</v>
      </c>
      <c r="E2328" t="str">
        <f>IF(C2328="Initial Stage",'Calculation Sheet Crop 1'!$M$6,IF(C2328="Crop Development Phase",'Calculation Sheet Crop 1'!$M$7,IF(C2328="Mid Season",'Calculation Sheet Crop 1'!$M$8,IF(C2328="Late Season Stage",'Calculation Sheet Crop 1'!$M$9,""))))</f>
        <v/>
      </c>
      <c r="F2328">
        <f t="shared" si="469"/>
        <v>0</v>
      </c>
      <c r="P2328">
        <f t="shared" si="470"/>
        <v>0</v>
      </c>
      <c r="Q2328">
        <f t="shared" si="471"/>
        <v>0</v>
      </c>
      <c r="R2328">
        <f t="shared" si="472"/>
        <v>0</v>
      </c>
      <c r="S2328">
        <f t="shared" si="473"/>
        <v>0</v>
      </c>
      <c r="T2328">
        <f t="shared" si="474"/>
        <v>0</v>
      </c>
      <c r="U2328">
        <f t="shared" si="475"/>
        <v>0</v>
      </c>
      <c r="V2328">
        <f t="shared" si="476"/>
        <v>0</v>
      </c>
      <c r="W2328">
        <f t="shared" si="477"/>
        <v>0</v>
      </c>
      <c r="X2328">
        <f t="shared" si="478"/>
        <v>0</v>
      </c>
      <c r="Y2328">
        <f t="shared" si="479"/>
        <v>0</v>
      </c>
      <c r="Z2328">
        <f t="shared" si="480"/>
        <v>0</v>
      </c>
      <c r="AA2328">
        <f t="shared" si="481"/>
        <v>0</v>
      </c>
    </row>
    <row r="2329" spans="2:27">
      <c r="B2329" s="3">
        <v>45058</v>
      </c>
      <c r="C2329" t="str">
        <f>IF(AND(B2329&gt;='Calculation Sheet Crop 1'!$K$6,B2329&lt;='Calculation Sheet Crop 1'!$L$6),"Initial Stage",IF(AND(B2329+1&gt;'Calculation Sheet Crop 1'!$K$7,B2329&lt;='Calculation Sheet Crop 1'!$L$7),"Crop Development Phase",IF(AND(B2329+1&gt;'Calculation Sheet Crop 1'!$K$8,B2329&lt;'Calculation Sheet Crop 1'!$L$8+1),"Mid Season",IF(AND(B2329+1&gt;'Calculation Sheet Crop 1'!$K$9,B2329-1&lt;'Calculation Sheet Crop 1'!$L$9),"Late Season Stage",""))))</f>
        <v/>
      </c>
      <c r="D2329">
        <f>IF(MONTH(B2329)=1,'General Calculation'!$E$22,IF(MONTH(B2329)=2,'General Calculation'!$F$22,IF(MONTH(B2329)=3,'General Calculation'!$G$22,IF(MONTH(B2329)=4,'General Calculation'!$H$22,IF(MONTH(B2329)=5,'General Calculation'!$I$22,IF(MONTH(B2329)=6,'General Calculation'!$J$22,IF(MONTH(B2329)=7,'General Calculation'!$K$22,IF(MONTH(B2329)=8,'General Calculation'!$L$22,IF(MONTH(B2329)=9,'General Calculation'!$M$22,IF(MONTH(B2329)=10,'General Calculation'!$N$22,IF(MONTH(B2329)=11,'General Calculation'!$O$22,IF(MONTH(B2329)=12,'General Calculation'!$P$22,""))))))))))))</f>
        <v>5.4600000000000009</v>
      </c>
      <c r="E2329" t="str">
        <f>IF(C2329="Initial Stage",'Calculation Sheet Crop 1'!$M$6,IF(C2329="Crop Development Phase",'Calculation Sheet Crop 1'!$M$7,IF(C2329="Mid Season",'Calculation Sheet Crop 1'!$M$8,IF(C2329="Late Season Stage",'Calculation Sheet Crop 1'!$M$9,""))))</f>
        <v/>
      </c>
      <c r="F2329">
        <f t="shared" si="469"/>
        <v>0</v>
      </c>
      <c r="P2329">
        <f t="shared" si="470"/>
        <v>0</v>
      </c>
      <c r="Q2329">
        <f t="shared" si="471"/>
        <v>0</v>
      </c>
      <c r="R2329">
        <f t="shared" si="472"/>
        <v>0</v>
      </c>
      <c r="S2329">
        <f t="shared" si="473"/>
        <v>0</v>
      </c>
      <c r="T2329">
        <f t="shared" si="474"/>
        <v>0</v>
      </c>
      <c r="U2329">
        <f t="shared" si="475"/>
        <v>0</v>
      </c>
      <c r="V2329">
        <f t="shared" si="476"/>
        <v>0</v>
      </c>
      <c r="W2329">
        <f t="shared" si="477"/>
        <v>0</v>
      </c>
      <c r="X2329">
        <f t="shared" si="478"/>
        <v>0</v>
      </c>
      <c r="Y2329">
        <f t="shared" si="479"/>
        <v>0</v>
      </c>
      <c r="Z2329">
        <f t="shared" si="480"/>
        <v>0</v>
      </c>
      <c r="AA2329">
        <f t="shared" si="481"/>
        <v>0</v>
      </c>
    </row>
    <row r="2330" spans="2:27">
      <c r="B2330" s="3">
        <v>45059</v>
      </c>
      <c r="C2330" t="str">
        <f>IF(AND(B2330&gt;='Calculation Sheet Crop 1'!$K$6,B2330&lt;='Calculation Sheet Crop 1'!$L$6),"Initial Stage",IF(AND(B2330+1&gt;'Calculation Sheet Crop 1'!$K$7,B2330&lt;='Calculation Sheet Crop 1'!$L$7),"Crop Development Phase",IF(AND(B2330+1&gt;'Calculation Sheet Crop 1'!$K$8,B2330&lt;'Calculation Sheet Crop 1'!$L$8+1),"Mid Season",IF(AND(B2330+1&gt;'Calculation Sheet Crop 1'!$K$9,B2330-1&lt;'Calculation Sheet Crop 1'!$L$9),"Late Season Stage",""))))</f>
        <v/>
      </c>
      <c r="D2330">
        <f>IF(MONTH(B2330)=1,'General Calculation'!$E$22,IF(MONTH(B2330)=2,'General Calculation'!$F$22,IF(MONTH(B2330)=3,'General Calculation'!$G$22,IF(MONTH(B2330)=4,'General Calculation'!$H$22,IF(MONTH(B2330)=5,'General Calculation'!$I$22,IF(MONTH(B2330)=6,'General Calculation'!$J$22,IF(MONTH(B2330)=7,'General Calculation'!$K$22,IF(MONTH(B2330)=8,'General Calculation'!$L$22,IF(MONTH(B2330)=9,'General Calculation'!$M$22,IF(MONTH(B2330)=10,'General Calculation'!$N$22,IF(MONTH(B2330)=11,'General Calculation'!$O$22,IF(MONTH(B2330)=12,'General Calculation'!$P$22,""))))))))))))</f>
        <v>5.4600000000000009</v>
      </c>
      <c r="E2330" t="str">
        <f>IF(C2330="Initial Stage",'Calculation Sheet Crop 1'!$M$6,IF(C2330="Crop Development Phase",'Calculation Sheet Crop 1'!$M$7,IF(C2330="Mid Season",'Calculation Sheet Crop 1'!$M$8,IF(C2330="Late Season Stage",'Calculation Sheet Crop 1'!$M$9,""))))</f>
        <v/>
      </c>
      <c r="F2330">
        <f t="shared" si="469"/>
        <v>0</v>
      </c>
      <c r="P2330">
        <f t="shared" si="470"/>
        <v>0</v>
      </c>
      <c r="Q2330">
        <f t="shared" si="471"/>
        <v>0</v>
      </c>
      <c r="R2330">
        <f t="shared" si="472"/>
        <v>0</v>
      </c>
      <c r="S2330">
        <f t="shared" si="473"/>
        <v>0</v>
      </c>
      <c r="T2330">
        <f t="shared" si="474"/>
        <v>0</v>
      </c>
      <c r="U2330">
        <f t="shared" si="475"/>
        <v>0</v>
      </c>
      <c r="V2330">
        <f t="shared" si="476"/>
        <v>0</v>
      </c>
      <c r="W2330">
        <f t="shared" si="477"/>
        <v>0</v>
      </c>
      <c r="X2330">
        <f t="shared" si="478"/>
        <v>0</v>
      </c>
      <c r="Y2330">
        <f t="shared" si="479"/>
        <v>0</v>
      </c>
      <c r="Z2330">
        <f t="shared" si="480"/>
        <v>0</v>
      </c>
      <c r="AA2330">
        <f t="shared" si="481"/>
        <v>0</v>
      </c>
    </row>
    <row r="2331" spans="2:27">
      <c r="B2331" s="3">
        <v>45060</v>
      </c>
      <c r="C2331" t="str">
        <f>IF(AND(B2331&gt;='Calculation Sheet Crop 1'!$K$6,B2331&lt;='Calculation Sheet Crop 1'!$L$6),"Initial Stage",IF(AND(B2331+1&gt;'Calculation Sheet Crop 1'!$K$7,B2331&lt;='Calculation Sheet Crop 1'!$L$7),"Crop Development Phase",IF(AND(B2331+1&gt;'Calculation Sheet Crop 1'!$K$8,B2331&lt;'Calculation Sheet Crop 1'!$L$8+1),"Mid Season",IF(AND(B2331+1&gt;'Calculation Sheet Crop 1'!$K$9,B2331-1&lt;'Calculation Sheet Crop 1'!$L$9),"Late Season Stage",""))))</f>
        <v/>
      </c>
      <c r="D2331">
        <f>IF(MONTH(B2331)=1,'General Calculation'!$E$22,IF(MONTH(B2331)=2,'General Calculation'!$F$22,IF(MONTH(B2331)=3,'General Calculation'!$G$22,IF(MONTH(B2331)=4,'General Calculation'!$H$22,IF(MONTH(B2331)=5,'General Calculation'!$I$22,IF(MONTH(B2331)=6,'General Calculation'!$J$22,IF(MONTH(B2331)=7,'General Calculation'!$K$22,IF(MONTH(B2331)=8,'General Calculation'!$L$22,IF(MONTH(B2331)=9,'General Calculation'!$M$22,IF(MONTH(B2331)=10,'General Calculation'!$N$22,IF(MONTH(B2331)=11,'General Calculation'!$O$22,IF(MONTH(B2331)=12,'General Calculation'!$P$22,""))))))))))))</f>
        <v>5.4600000000000009</v>
      </c>
      <c r="E2331" t="str">
        <f>IF(C2331="Initial Stage",'Calculation Sheet Crop 1'!$M$6,IF(C2331="Crop Development Phase",'Calculation Sheet Crop 1'!$M$7,IF(C2331="Mid Season",'Calculation Sheet Crop 1'!$M$8,IF(C2331="Late Season Stage",'Calculation Sheet Crop 1'!$M$9,""))))</f>
        <v/>
      </c>
      <c r="F2331">
        <f t="shared" si="469"/>
        <v>0</v>
      </c>
      <c r="P2331">
        <f t="shared" si="470"/>
        <v>0</v>
      </c>
      <c r="Q2331">
        <f t="shared" si="471"/>
        <v>0</v>
      </c>
      <c r="R2331">
        <f t="shared" si="472"/>
        <v>0</v>
      </c>
      <c r="S2331">
        <f t="shared" si="473"/>
        <v>0</v>
      </c>
      <c r="T2331">
        <f t="shared" si="474"/>
        <v>0</v>
      </c>
      <c r="U2331">
        <f t="shared" si="475"/>
        <v>0</v>
      </c>
      <c r="V2331">
        <f t="shared" si="476"/>
        <v>0</v>
      </c>
      <c r="W2331">
        <f t="shared" si="477"/>
        <v>0</v>
      </c>
      <c r="X2331">
        <f t="shared" si="478"/>
        <v>0</v>
      </c>
      <c r="Y2331">
        <f t="shared" si="479"/>
        <v>0</v>
      </c>
      <c r="Z2331">
        <f t="shared" si="480"/>
        <v>0</v>
      </c>
      <c r="AA2331">
        <f t="shared" si="481"/>
        <v>0</v>
      </c>
    </row>
    <row r="2332" spans="2:27">
      <c r="B2332" s="3">
        <v>45061</v>
      </c>
      <c r="C2332" t="str">
        <f>IF(AND(B2332&gt;='Calculation Sheet Crop 1'!$K$6,B2332&lt;='Calculation Sheet Crop 1'!$L$6),"Initial Stage",IF(AND(B2332+1&gt;'Calculation Sheet Crop 1'!$K$7,B2332&lt;='Calculation Sheet Crop 1'!$L$7),"Crop Development Phase",IF(AND(B2332+1&gt;'Calculation Sheet Crop 1'!$K$8,B2332&lt;'Calculation Sheet Crop 1'!$L$8+1),"Mid Season",IF(AND(B2332+1&gt;'Calculation Sheet Crop 1'!$K$9,B2332-1&lt;'Calculation Sheet Crop 1'!$L$9),"Late Season Stage",""))))</f>
        <v/>
      </c>
      <c r="D2332">
        <f>IF(MONTH(B2332)=1,'General Calculation'!$E$22,IF(MONTH(B2332)=2,'General Calculation'!$F$22,IF(MONTH(B2332)=3,'General Calculation'!$G$22,IF(MONTH(B2332)=4,'General Calculation'!$H$22,IF(MONTH(B2332)=5,'General Calculation'!$I$22,IF(MONTH(B2332)=6,'General Calculation'!$J$22,IF(MONTH(B2332)=7,'General Calculation'!$K$22,IF(MONTH(B2332)=8,'General Calculation'!$L$22,IF(MONTH(B2332)=9,'General Calculation'!$M$22,IF(MONTH(B2332)=10,'General Calculation'!$N$22,IF(MONTH(B2332)=11,'General Calculation'!$O$22,IF(MONTH(B2332)=12,'General Calculation'!$P$22,""))))))))))))</f>
        <v>5.4600000000000009</v>
      </c>
      <c r="E2332" t="str">
        <f>IF(C2332="Initial Stage",'Calculation Sheet Crop 1'!$M$6,IF(C2332="Crop Development Phase",'Calculation Sheet Crop 1'!$M$7,IF(C2332="Mid Season",'Calculation Sheet Crop 1'!$M$8,IF(C2332="Late Season Stage",'Calculation Sheet Crop 1'!$M$9,""))))</f>
        <v/>
      </c>
      <c r="F2332">
        <f t="shared" si="469"/>
        <v>0</v>
      </c>
      <c r="P2332">
        <f t="shared" si="470"/>
        <v>0</v>
      </c>
      <c r="Q2332">
        <f t="shared" si="471"/>
        <v>0</v>
      </c>
      <c r="R2332">
        <f t="shared" si="472"/>
        <v>0</v>
      </c>
      <c r="S2332">
        <f t="shared" si="473"/>
        <v>0</v>
      </c>
      <c r="T2332">
        <f t="shared" si="474"/>
        <v>0</v>
      </c>
      <c r="U2332">
        <f t="shared" si="475"/>
        <v>0</v>
      </c>
      <c r="V2332">
        <f t="shared" si="476"/>
        <v>0</v>
      </c>
      <c r="W2332">
        <f t="shared" si="477"/>
        <v>0</v>
      </c>
      <c r="X2332">
        <f t="shared" si="478"/>
        <v>0</v>
      </c>
      <c r="Y2332">
        <f t="shared" si="479"/>
        <v>0</v>
      </c>
      <c r="Z2332">
        <f t="shared" si="480"/>
        <v>0</v>
      </c>
      <c r="AA2332">
        <f t="shared" si="481"/>
        <v>0</v>
      </c>
    </row>
    <row r="2333" spans="2:27">
      <c r="B2333" s="3">
        <v>45062</v>
      </c>
      <c r="C2333" t="str">
        <f>IF(AND(B2333&gt;='Calculation Sheet Crop 1'!$K$6,B2333&lt;='Calculation Sheet Crop 1'!$L$6),"Initial Stage",IF(AND(B2333+1&gt;'Calculation Sheet Crop 1'!$K$7,B2333&lt;='Calculation Sheet Crop 1'!$L$7),"Crop Development Phase",IF(AND(B2333+1&gt;'Calculation Sheet Crop 1'!$K$8,B2333&lt;'Calculation Sheet Crop 1'!$L$8+1),"Mid Season",IF(AND(B2333+1&gt;'Calculation Sheet Crop 1'!$K$9,B2333-1&lt;'Calculation Sheet Crop 1'!$L$9),"Late Season Stage",""))))</f>
        <v/>
      </c>
      <c r="D2333">
        <f>IF(MONTH(B2333)=1,'General Calculation'!$E$22,IF(MONTH(B2333)=2,'General Calculation'!$F$22,IF(MONTH(B2333)=3,'General Calculation'!$G$22,IF(MONTH(B2333)=4,'General Calculation'!$H$22,IF(MONTH(B2333)=5,'General Calculation'!$I$22,IF(MONTH(B2333)=6,'General Calculation'!$J$22,IF(MONTH(B2333)=7,'General Calculation'!$K$22,IF(MONTH(B2333)=8,'General Calculation'!$L$22,IF(MONTH(B2333)=9,'General Calculation'!$M$22,IF(MONTH(B2333)=10,'General Calculation'!$N$22,IF(MONTH(B2333)=11,'General Calculation'!$O$22,IF(MONTH(B2333)=12,'General Calculation'!$P$22,""))))))))))))</f>
        <v>5.4600000000000009</v>
      </c>
      <c r="E2333" t="str">
        <f>IF(C2333="Initial Stage",'Calculation Sheet Crop 1'!$M$6,IF(C2333="Crop Development Phase",'Calculation Sheet Crop 1'!$M$7,IF(C2333="Mid Season",'Calculation Sheet Crop 1'!$M$8,IF(C2333="Late Season Stage",'Calculation Sheet Crop 1'!$M$9,""))))</f>
        <v/>
      </c>
      <c r="F2333">
        <f t="shared" si="469"/>
        <v>0</v>
      </c>
      <c r="P2333">
        <f t="shared" si="470"/>
        <v>0</v>
      </c>
      <c r="Q2333">
        <f t="shared" si="471"/>
        <v>0</v>
      </c>
      <c r="R2333">
        <f t="shared" si="472"/>
        <v>0</v>
      </c>
      <c r="S2333">
        <f t="shared" si="473"/>
        <v>0</v>
      </c>
      <c r="T2333">
        <f t="shared" si="474"/>
        <v>0</v>
      </c>
      <c r="U2333">
        <f t="shared" si="475"/>
        <v>0</v>
      </c>
      <c r="V2333">
        <f t="shared" si="476"/>
        <v>0</v>
      </c>
      <c r="W2333">
        <f t="shared" si="477"/>
        <v>0</v>
      </c>
      <c r="X2333">
        <f t="shared" si="478"/>
        <v>0</v>
      </c>
      <c r="Y2333">
        <f t="shared" si="479"/>
        <v>0</v>
      </c>
      <c r="Z2333">
        <f t="shared" si="480"/>
        <v>0</v>
      </c>
      <c r="AA2333">
        <f t="shared" si="481"/>
        <v>0</v>
      </c>
    </row>
    <row r="2334" spans="2:27">
      <c r="B2334" s="3">
        <v>45063</v>
      </c>
      <c r="C2334" t="str">
        <f>IF(AND(B2334&gt;='Calculation Sheet Crop 1'!$K$6,B2334&lt;='Calculation Sheet Crop 1'!$L$6),"Initial Stage",IF(AND(B2334+1&gt;'Calculation Sheet Crop 1'!$K$7,B2334&lt;='Calculation Sheet Crop 1'!$L$7),"Crop Development Phase",IF(AND(B2334+1&gt;'Calculation Sheet Crop 1'!$K$8,B2334&lt;'Calculation Sheet Crop 1'!$L$8+1),"Mid Season",IF(AND(B2334+1&gt;'Calculation Sheet Crop 1'!$K$9,B2334-1&lt;'Calculation Sheet Crop 1'!$L$9),"Late Season Stage",""))))</f>
        <v/>
      </c>
      <c r="D2334">
        <f>IF(MONTH(B2334)=1,'General Calculation'!$E$22,IF(MONTH(B2334)=2,'General Calculation'!$F$22,IF(MONTH(B2334)=3,'General Calculation'!$G$22,IF(MONTH(B2334)=4,'General Calculation'!$H$22,IF(MONTH(B2334)=5,'General Calculation'!$I$22,IF(MONTH(B2334)=6,'General Calculation'!$J$22,IF(MONTH(B2334)=7,'General Calculation'!$K$22,IF(MONTH(B2334)=8,'General Calculation'!$L$22,IF(MONTH(B2334)=9,'General Calculation'!$M$22,IF(MONTH(B2334)=10,'General Calculation'!$N$22,IF(MONTH(B2334)=11,'General Calculation'!$O$22,IF(MONTH(B2334)=12,'General Calculation'!$P$22,""))))))))))))</f>
        <v>5.4600000000000009</v>
      </c>
      <c r="E2334" t="str">
        <f>IF(C2334="Initial Stage",'Calculation Sheet Crop 1'!$M$6,IF(C2334="Crop Development Phase",'Calculation Sheet Crop 1'!$M$7,IF(C2334="Mid Season",'Calculation Sheet Crop 1'!$M$8,IF(C2334="Late Season Stage",'Calculation Sheet Crop 1'!$M$9,""))))</f>
        <v/>
      </c>
      <c r="F2334">
        <f t="shared" si="469"/>
        <v>0</v>
      </c>
      <c r="P2334">
        <f t="shared" si="470"/>
        <v>0</v>
      </c>
      <c r="Q2334">
        <f t="shared" si="471"/>
        <v>0</v>
      </c>
      <c r="R2334">
        <f t="shared" si="472"/>
        <v>0</v>
      </c>
      <c r="S2334">
        <f t="shared" si="473"/>
        <v>0</v>
      </c>
      <c r="T2334">
        <f t="shared" si="474"/>
        <v>0</v>
      </c>
      <c r="U2334">
        <f t="shared" si="475"/>
        <v>0</v>
      </c>
      <c r="V2334">
        <f t="shared" si="476"/>
        <v>0</v>
      </c>
      <c r="W2334">
        <f t="shared" si="477"/>
        <v>0</v>
      </c>
      <c r="X2334">
        <f t="shared" si="478"/>
        <v>0</v>
      </c>
      <c r="Y2334">
        <f t="shared" si="479"/>
        <v>0</v>
      </c>
      <c r="Z2334">
        <f t="shared" si="480"/>
        <v>0</v>
      </c>
      <c r="AA2334">
        <f t="shared" si="481"/>
        <v>0</v>
      </c>
    </row>
    <row r="2335" spans="2:27">
      <c r="B2335" s="3">
        <v>45064</v>
      </c>
      <c r="C2335" t="str">
        <f>IF(AND(B2335&gt;='Calculation Sheet Crop 1'!$K$6,B2335&lt;='Calculation Sheet Crop 1'!$L$6),"Initial Stage",IF(AND(B2335+1&gt;'Calculation Sheet Crop 1'!$K$7,B2335&lt;='Calculation Sheet Crop 1'!$L$7),"Crop Development Phase",IF(AND(B2335+1&gt;'Calculation Sheet Crop 1'!$K$8,B2335&lt;'Calculation Sheet Crop 1'!$L$8+1),"Mid Season",IF(AND(B2335+1&gt;'Calculation Sheet Crop 1'!$K$9,B2335-1&lt;'Calculation Sheet Crop 1'!$L$9),"Late Season Stage",""))))</f>
        <v/>
      </c>
      <c r="D2335">
        <f>IF(MONTH(B2335)=1,'General Calculation'!$E$22,IF(MONTH(B2335)=2,'General Calculation'!$F$22,IF(MONTH(B2335)=3,'General Calculation'!$G$22,IF(MONTH(B2335)=4,'General Calculation'!$H$22,IF(MONTH(B2335)=5,'General Calculation'!$I$22,IF(MONTH(B2335)=6,'General Calculation'!$J$22,IF(MONTH(B2335)=7,'General Calculation'!$K$22,IF(MONTH(B2335)=8,'General Calculation'!$L$22,IF(MONTH(B2335)=9,'General Calculation'!$M$22,IF(MONTH(B2335)=10,'General Calculation'!$N$22,IF(MONTH(B2335)=11,'General Calculation'!$O$22,IF(MONTH(B2335)=12,'General Calculation'!$P$22,""))))))))))))</f>
        <v>5.4600000000000009</v>
      </c>
      <c r="E2335" t="str">
        <f>IF(C2335="Initial Stage",'Calculation Sheet Crop 1'!$M$6,IF(C2335="Crop Development Phase",'Calculation Sheet Crop 1'!$M$7,IF(C2335="Mid Season",'Calculation Sheet Crop 1'!$M$8,IF(C2335="Late Season Stage",'Calculation Sheet Crop 1'!$M$9,""))))</f>
        <v/>
      </c>
      <c r="F2335">
        <f t="shared" si="469"/>
        <v>0</v>
      </c>
      <c r="P2335">
        <f t="shared" si="470"/>
        <v>0</v>
      </c>
      <c r="Q2335">
        <f t="shared" si="471"/>
        <v>0</v>
      </c>
      <c r="R2335">
        <f t="shared" si="472"/>
        <v>0</v>
      </c>
      <c r="S2335">
        <f t="shared" si="473"/>
        <v>0</v>
      </c>
      <c r="T2335">
        <f t="shared" si="474"/>
        <v>0</v>
      </c>
      <c r="U2335">
        <f t="shared" si="475"/>
        <v>0</v>
      </c>
      <c r="V2335">
        <f t="shared" si="476"/>
        <v>0</v>
      </c>
      <c r="W2335">
        <f t="shared" si="477"/>
        <v>0</v>
      </c>
      <c r="X2335">
        <f t="shared" si="478"/>
        <v>0</v>
      </c>
      <c r="Y2335">
        <f t="shared" si="479"/>
        <v>0</v>
      </c>
      <c r="Z2335">
        <f t="shared" si="480"/>
        <v>0</v>
      </c>
      <c r="AA2335">
        <f t="shared" si="481"/>
        <v>0</v>
      </c>
    </row>
    <row r="2336" spans="2:27">
      <c r="B2336" s="3">
        <v>45065</v>
      </c>
      <c r="C2336" t="str">
        <f>IF(AND(B2336&gt;='Calculation Sheet Crop 1'!$K$6,B2336&lt;='Calculation Sheet Crop 1'!$L$6),"Initial Stage",IF(AND(B2336+1&gt;'Calculation Sheet Crop 1'!$K$7,B2336&lt;='Calculation Sheet Crop 1'!$L$7),"Crop Development Phase",IF(AND(B2336+1&gt;'Calculation Sheet Crop 1'!$K$8,B2336&lt;'Calculation Sheet Crop 1'!$L$8+1),"Mid Season",IF(AND(B2336+1&gt;'Calculation Sheet Crop 1'!$K$9,B2336-1&lt;'Calculation Sheet Crop 1'!$L$9),"Late Season Stage",""))))</f>
        <v/>
      </c>
      <c r="D2336">
        <f>IF(MONTH(B2336)=1,'General Calculation'!$E$22,IF(MONTH(B2336)=2,'General Calculation'!$F$22,IF(MONTH(B2336)=3,'General Calculation'!$G$22,IF(MONTH(B2336)=4,'General Calculation'!$H$22,IF(MONTH(B2336)=5,'General Calculation'!$I$22,IF(MONTH(B2336)=6,'General Calculation'!$J$22,IF(MONTH(B2336)=7,'General Calculation'!$K$22,IF(MONTH(B2336)=8,'General Calculation'!$L$22,IF(MONTH(B2336)=9,'General Calculation'!$M$22,IF(MONTH(B2336)=10,'General Calculation'!$N$22,IF(MONTH(B2336)=11,'General Calculation'!$O$22,IF(MONTH(B2336)=12,'General Calculation'!$P$22,""))))))))))))</f>
        <v>5.4600000000000009</v>
      </c>
      <c r="E2336" t="str">
        <f>IF(C2336="Initial Stage",'Calculation Sheet Crop 1'!$M$6,IF(C2336="Crop Development Phase",'Calculation Sheet Crop 1'!$M$7,IF(C2336="Mid Season",'Calculation Sheet Crop 1'!$M$8,IF(C2336="Late Season Stage",'Calculation Sheet Crop 1'!$M$9,""))))</f>
        <v/>
      </c>
      <c r="F2336">
        <f t="shared" si="469"/>
        <v>0</v>
      </c>
      <c r="P2336">
        <f t="shared" si="470"/>
        <v>0</v>
      </c>
      <c r="Q2336">
        <f t="shared" si="471"/>
        <v>0</v>
      </c>
      <c r="R2336">
        <f t="shared" si="472"/>
        <v>0</v>
      </c>
      <c r="S2336">
        <f t="shared" si="473"/>
        <v>0</v>
      </c>
      <c r="T2336">
        <f t="shared" si="474"/>
        <v>0</v>
      </c>
      <c r="U2336">
        <f t="shared" si="475"/>
        <v>0</v>
      </c>
      <c r="V2336">
        <f t="shared" si="476"/>
        <v>0</v>
      </c>
      <c r="W2336">
        <f t="shared" si="477"/>
        <v>0</v>
      </c>
      <c r="X2336">
        <f t="shared" si="478"/>
        <v>0</v>
      </c>
      <c r="Y2336">
        <f t="shared" si="479"/>
        <v>0</v>
      </c>
      <c r="Z2336">
        <f t="shared" si="480"/>
        <v>0</v>
      </c>
      <c r="AA2336">
        <f t="shared" si="481"/>
        <v>0</v>
      </c>
    </row>
    <row r="2337" spans="2:27">
      <c r="B2337" s="3">
        <v>45066</v>
      </c>
      <c r="C2337" t="str">
        <f>IF(AND(B2337&gt;='Calculation Sheet Crop 1'!$K$6,B2337&lt;='Calculation Sheet Crop 1'!$L$6),"Initial Stage",IF(AND(B2337+1&gt;'Calculation Sheet Crop 1'!$K$7,B2337&lt;='Calculation Sheet Crop 1'!$L$7),"Crop Development Phase",IF(AND(B2337+1&gt;'Calculation Sheet Crop 1'!$K$8,B2337&lt;'Calculation Sheet Crop 1'!$L$8+1),"Mid Season",IF(AND(B2337+1&gt;'Calculation Sheet Crop 1'!$K$9,B2337-1&lt;'Calculation Sheet Crop 1'!$L$9),"Late Season Stage",""))))</f>
        <v/>
      </c>
      <c r="D2337">
        <f>IF(MONTH(B2337)=1,'General Calculation'!$E$22,IF(MONTH(B2337)=2,'General Calculation'!$F$22,IF(MONTH(B2337)=3,'General Calculation'!$G$22,IF(MONTH(B2337)=4,'General Calculation'!$H$22,IF(MONTH(B2337)=5,'General Calculation'!$I$22,IF(MONTH(B2337)=6,'General Calculation'!$J$22,IF(MONTH(B2337)=7,'General Calculation'!$K$22,IF(MONTH(B2337)=8,'General Calculation'!$L$22,IF(MONTH(B2337)=9,'General Calculation'!$M$22,IF(MONTH(B2337)=10,'General Calculation'!$N$22,IF(MONTH(B2337)=11,'General Calculation'!$O$22,IF(MONTH(B2337)=12,'General Calculation'!$P$22,""))))))))))))</f>
        <v>5.4600000000000009</v>
      </c>
      <c r="E2337" t="str">
        <f>IF(C2337="Initial Stage",'Calculation Sheet Crop 1'!$M$6,IF(C2337="Crop Development Phase",'Calculation Sheet Crop 1'!$M$7,IF(C2337="Mid Season",'Calculation Sheet Crop 1'!$M$8,IF(C2337="Late Season Stage",'Calculation Sheet Crop 1'!$M$9,""))))</f>
        <v/>
      </c>
      <c r="F2337">
        <f t="shared" si="469"/>
        <v>0</v>
      </c>
      <c r="P2337">
        <f t="shared" si="470"/>
        <v>0</v>
      </c>
      <c r="Q2337">
        <f t="shared" si="471"/>
        <v>0</v>
      </c>
      <c r="R2337">
        <f t="shared" si="472"/>
        <v>0</v>
      </c>
      <c r="S2337">
        <f t="shared" si="473"/>
        <v>0</v>
      </c>
      <c r="T2337">
        <f t="shared" si="474"/>
        <v>0</v>
      </c>
      <c r="U2337">
        <f t="shared" si="475"/>
        <v>0</v>
      </c>
      <c r="V2337">
        <f t="shared" si="476"/>
        <v>0</v>
      </c>
      <c r="W2337">
        <f t="shared" si="477"/>
        <v>0</v>
      </c>
      <c r="X2337">
        <f t="shared" si="478"/>
        <v>0</v>
      </c>
      <c r="Y2337">
        <f t="shared" si="479"/>
        <v>0</v>
      </c>
      <c r="Z2337">
        <f t="shared" si="480"/>
        <v>0</v>
      </c>
      <c r="AA2337">
        <f t="shared" si="481"/>
        <v>0</v>
      </c>
    </row>
    <row r="2338" spans="2:27">
      <c r="B2338" s="3">
        <v>45067</v>
      </c>
      <c r="C2338" t="str">
        <f>IF(AND(B2338&gt;='Calculation Sheet Crop 1'!$K$6,B2338&lt;='Calculation Sheet Crop 1'!$L$6),"Initial Stage",IF(AND(B2338+1&gt;'Calculation Sheet Crop 1'!$K$7,B2338&lt;='Calculation Sheet Crop 1'!$L$7),"Crop Development Phase",IF(AND(B2338+1&gt;'Calculation Sheet Crop 1'!$K$8,B2338&lt;'Calculation Sheet Crop 1'!$L$8+1),"Mid Season",IF(AND(B2338+1&gt;'Calculation Sheet Crop 1'!$K$9,B2338-1&lt;'Calculation Sheet Crop 1'!$L$9),"Late Season Stage",""))))</f>
        <v/>
      </c>
      <c r="D2338">
        <f>IF(MONTH(B2338)=1,'General Calculation'!$E$22,IF(MONTH(B2338)=2,'General Calculation'!$F$22,IF(MONTH(B2338)=3,'General Calculation'!$G$22,IF(MONTH(B2338)=4,'General Calculation'!$H$22,IF(MONTH(B2338)=5,'General Calculation'!$I$22,IF(MONTH(B2338)=6,'General Calculation'!$J$22,IF(MONTH(B2338)=7,'General Calculation'!$K$22,IF(MONTH(B2338)=8,'General Calculation'!$L$22,IF(MONTH(B2338)=9,'General Calculation'!$M$22,IF(MONTH(B2338)=10,'General Calculation'!$N$22,IF(MONTH(B2338)=11,'General Calculation'!$O$22,IF(MONTH(B2338)=12,'General Calculation'!$P$22,""))))))))))))</f>
        <v>5.4600000000000009</v>
      </c>
      <c r="E2338" t="str">
        <f>IF(C2338="Initial Stage",'Calculation Sheet Crop 1'!$M$6,IF(C2338="Crop Development Phase",'Calculation Sheet Crop 1'!$M$7,IF(C2338="Mid Season",'Calculation Sheet Crop 1'!$M$8,IF(C2338="Late Season Stage",'Calculation Sheet Crop 1'!$M$9,""))))</f>
        <v/>
      </c>
      <c r="F2338">
        <f t="shared" si="469"/>
        <v>0</v>
      </c>
      <c r="P2338">
        <f t="shared" si="470"/>
        <v>0</v>
      </c>
      <c r="Q2338">
        <f t="shared" si="471"/>
        <v>0</v>
      </c>
      <c r="R2338">
        <f t="shared" si="472"/>
        <v>0</v>
      </c>
      <c r="S2338">
        <f t="shared" si="473"/>
        <v>0</v>
      </c>
      <c r="T2338">
        <f t="shared" si="474"/>
        <v>0</v>
      </c>
      <c r="U2338">
        <f t="shared" si="475"/>
        <v>0</v>
      </c>
      <c r="V2338">
        <f t="shared" si="476"/>
        <v>0</v>
      </c>
      <c r="W2338">
        <f t="shared" si="477"/>
        <v>0</v>
      </c>
      <c r="X2338">
        <f t="shared" si="478"/>
        <v>0</v>
      </c>
      <c r="Y2338">
        <f t="shared" si="479"/>
        <v>0</v>
      </c>
      <c r="Z2338">
        <f t="shared" si="480"/>
        <v>0</v>
      </c>
      <c r="AA2338">
        <f t="shared" si="481"/>
        <v>0</v>
      </c>
    </row>
    <row r="2339" spans="2:27">
      <c r="B2339" s="3">
        <v>45068</v>
      </c>
      <c r="C2339" t="str">
        <f>IF(AND(B2339&gt;='Calculation Sheet Crop 1'!$K$6,B2339&lt;='Calculation Sheet Crop 1'!$L$6),"Initial Stage",IF(AND(B2339+1&gt;'Calculation Sheet Crop 1'!$K$7,B2339&lt;='Calculation Sheet Crop 1'!$L$7),"Crop Development Phase",IF(AND(B2339+1&gt;'Calculation Sheet Crop 1'!$K$8,B2339&lt;'Calculation Sheet Crop 1'!$L$8+1),"Mid Season",IF(AND(B2339+1&gt;'Calculation Sheet Crop 1'!$K$9,B2339-1&lt;'Calculation Sheet Crop 1'!$L$9),"Late Season Stage",""))))</f>
        <v/>
      </c>
      <c r="D2339">
        <f>IF(MONTH(B2339)=1,'General Calculation'!$E$22,IF(MONTH(B2339)=2,'General Calculation'!$F$22,IF(MONTH(B2339)=3,'General Calculation'!$G$22,IF(MONTH(B2339)=4,'General Calculation'!$H$22,IF(MONTH(B2339)=5,'General Calculation'!$I$22,IF(MONTH(B2339)=6,'General Calculation'!$J$22,IF(MONTH(B2339)=7,'General Calculation'!$K$22,IF(MONTH(B2339)=8,'General Calculation'!$L$22,IF(MONTH(B2339)=9,'General Calculation'!$M$22,IF(MONTH(B2339)=10,'General Calculation'!$N$22,IF(MONTH(B2339)=11,'General Calculation'!$O$22,IF(MONTH(B2339)=12,'General Calculation'!$P$22,""))))))))))))</f>
        <v>5.4600000000000009</v>
      </c>
      <c r="E2339" t="str">
        <f>IF(C2339="Initial Stage",'Calculation Sheet Crop 1'!$M$6,IF(C2339="Crop Development Phase",'Calculation Sheet Crop 1'!$M$7,IF(C2339="Mid Season",'Calculation Sheet Crop 1'!$M$8,IF(C2339="Late Season Stage",'Calculation Sheet Crop 1'!$M$9,""))))</f>
        <v/>
      </c>
      <c r="F2339">
        <f t="shared" si="469"/>
        <v>0</v>
      </c>
      <c r="P2339">
        <f t="shared" si="470"/>
        <v>0</v>
      </c>
      <c r="Q2339">
        <f t="shared" si="471"/>
        <v>0</v>
      </c>
      <c r="R2339">
        <f t="shared" si="472"/>
        <v>0</v>
      </c>
      <c r="S2339">
        <f t="shared" si="473"/>
        <v>0</v>
      </c>
      <c r="T2339">
        <f t="shared" si="474"/>
        <v>0</v>
      </c>
      <c r="U2339">
        <f t="shared" si="475"/>
        <v>0</v>
      </c>
      <c r="V2339">
        <f t="shared" si="476"/>
        <v>0</v>
      </c>
      <c r="W2339">
        <f t="shared" si="477"/>
        <v>0</v>
      </c>
      <c r="X2339">
        <f t="shared" si="478"/>
        <v>0</v>
      </c>
      <c r="Y2339">
        <f t="shared" si="479"/>
        <v>0</v>
      </c>
      <c r="Z2339">
        <f t="shared" si="480"/>
        <v>0</v>
      </c>
      <c r="AA2339">
        <f t="shared" si="481"/>
        <v>0</v>
      </c>
    </row>
    <row r="2340" spans="2:27">
      <c r="B2340" s="3">
        <v>45069</v>
      </c>
      <c r="C2340" t="str">
        <f>IF(AND(B2340&gt;='Calculation Sheet Crop 1'!$K$6,B2340&lt;='Calculation Sheet Crop 1'!$L$6),"Initial Stage",IF(AND(B2340+1&gt;'Calculation Sheet Crop 1'!$K$7,B2340&lt;='Calculation Sheet Crop 1'!$L$7),"Crop Development Phase",IF(AND(B2340+1&gt;'Calculation Sheet Crop 1'!$K$8,B2340&lt;'Calculation Sheet Crop 1'!$L$8+1),"Mid Season",IF(AND(B2340+1&gt;'Calculation Sheet Crop 1'!$K$9,B2340-1&lt;'Calculation Sheet Crop 1'!$L$9),"Late Season Stage",""))))</f>
        <v/>
      </c>
      <c r="D2340">
        <f>IF(MONTH(B2340)=1,'General Calculation'!$E$22,IF(MONTH(B2340)=2,'General Calculation'!$F$22,IF(MONTH(B2340)=3,'General Calculation'!$G$22,IF(MONTH(B2340)=4,'General Calculation'!$H$22,IF(MONTH(B2340)=5,'General Calculation'!$I$22,IF(MONTH(B2340)=6,'General Calculation'!$J$22,IF(MONTH(B2340)=7,'General Calculation'!$K$22,IF(MONTH(B2340)=8,'General Calculation'!$L$22,IF(MONTH(B2340)=9,'General Calculation'!$M$22,IF(MONTH(B2340)=10,'General Calculation'!$N$22,IF(MONTH(B2340)=11,'General Calculation'!$O$22,IF(MONTH(B2340)=12,'General Calculation'!$P$22,""))))))))))))</f>
        <v>5.4600000000000009</v>
      </c>
      <c r="E2340" t="str">
        <f>IF(C2340="Initial Stage",'Calculation Sheet Crop 1'!$M$6,IF(C2340="Crop Development Phase",'Calculation Sheet Crop 1'!$M$7,IF(C2340="Mid Season",'Calculation Sheet Crop 1'!$M$8,IF(C2340="Late Season Stage",'Calculation Sheet Crop 1'!$M$9,""))))</f>
        <v/>
      </c>
      <c r="F2340">
        <f t="shared" si="469"/>
        <v>0</v>
      </c>
      <c r="P2340">
        <f t="shared" si="470"/>
        <v>0</v>
      </c>
      <c r="Q2340">
        <f t="shared" si="471"/>
        <v>0</v>
      </c>
      <c r="R2340">
        <f t="shared" si="472"/>
        <v>0</v>
      </c>
      <c r="S2340">
        <f t="shared" si="473"/>
        <v>0</v>
      </c>
      <c r="T2340">
        <f t="shared" si="474"/>
        <v>0</v>
      </c>
      <c r="U2340">
        <f t="shared" si="475"/>
        <v>0</v>
      </c>
      <c r="V2340">
        <f t="shared" si="476"/>
        <v>0</v>
      </c>
      <c r="W2340">
        <f t="shared" si="477"/>
        <v>0</v>
      </c>
      <c r="X2340">
        <f t="shared" si="478"/>
        <v>0</v>
      </c>
      <c r="Y2340">
        <f t="shared" si="479"/>
        <v>0</v>
      </c>
      <c r="Z2340">
        <f t="shared" si="480"/>
        <v>0</v>
      </c>
      <c r="AA2340">
        <f t="shared" si="481"/>
        <v>0</v>
      </c>
    </row>
    <row r="2341" spans="2:27">
      <c r="B2341" s="3">
        <v>45070</v>
      </c>
      <c r="C2341" t="str">
        <f>IF(AND(B2341&gt;='Calculation Sheet Crop 1'!$K$6,B2341&lt;='Calculation Sheet Crop 1'!$L$6),"Initial Stage",IF(AND(B2341+1&gt;'Calculation Sheet Crop 1'!$K$7,B2341&lt;='Calculation Sheet Crop 1'!$L$7),"Crop Development Phase",IF(AND(B2341+1&gt;'Calculation Sheet Crop 1'!$K$8,B2341&lt;'Calculation Sheet Crop 1'!$L$8+1),"Mid Season",IF(AND(B2341+1&gt;'Calculation Sheet Crop 1'!$K$9,B2341-1&lt;'Calculation Sheet Crop 1'!$L$9),"Late Season Stage",""))))</f>
        <v/>
      </c>
      <c r="D2341">
        <f>IF(MONTH(B2341)=1,'General Calculation'!$E$22,IF(MONTH(B2341)=2,'General Calculation'!$F$22,IF(MONTH(B2341)=3,'General Calculation'!$G$22,IF(MONTH(B2341)=4,'General Calculation'!$H$22,IF(MONTH(B2341)=5,'General Calculation'!$I$22,IF(MONTH(B2341)=6,'General Calculation'!$J$22,IF(MONTH(B2341)=7,'General Calculation'!$K$22,IF(MONTH(B2341)=8,'General Calculation'!$L$22,IF(MONTH(B2341)=9,'General Calculation'!$M$22,IF(MONTH(B2341)=10,'General Calculation'!$N$22,IF(MONTH(B2341)=11,'General Calculation'!$O$22,IF(MONTH(B2341)=12,'General Calculation'!$P$22,""))))))))))))</f>
        <v>5.4600000000000009</v>
      </c>
      <c r="E2341" t="str">
        <f>IF(C2341="Initial Stage",'Calculation Sheet Crop 1'!$M$6,IF(C2341="Crop Development Phase",'Calculation Sheet Crop 1'!$M$7,IF(C2341="Mid Season",'Calculation Sheet Crop 1'!$M$8,IF(C2341="Late Season Stage",'Calculation Sheet Crop 1'!$M$9,""))))</f>
        <v/>
      </c>
      <c r="F2341">
        <f t="shared" si="469"/>
        <v>0</v>
      </c>
      <c r="P2341">
        <f t="shared" si="470"/>
        <v>0</v>
      </c>
      <c r="Q2341">
        <f t="shared" si="471"/>
        <v>0</v>
      </c>
      <c r="R2341">
        <f t="shared" si="472"/>
        <v>0</v>
      </c>
      <c r="S2341">
        <f t="shared" si="473"/>
        <v>0</v>
      </c>
      <c r="T2341">
        <f t="shared" si="474"/>
        <v>0</v>
      </c>
      <c r="U2341">
        <f t="shared" si="475"/>
        <v>0</v>
      </c>
      <c r="V2341">
        <f t="shared" si="476"/>
        <v>0</v>
      </c>
      <c r="W2341">
        <f t="shared" si="477"/>
        <v>0</v>
      </c>
      <c r="X2341">
        <f t="shared" si="478"/>
        <v>0</v>
      </c>
      <c r="Y2341">
        <f t="shared" si="479"/>
        <v>0</v>
      </c>
      <c r="Z2341">
        <f t="shared" si="480"/>
        <v>0</v>
      </c>
      <c r="AA2341">
        <f t="shared" si="481"/>
        <v>0</v>
      </c>
    </row>
    <row r="2342" spans="2:27">
      <c r="B2342" s="3">
        <v>45071</v>
      </c>
      <c r="C2342" t="str">
        <f>IF(AND(B2342&gt;='Calculation Sheet Crop 1'!$K$6,B2342&lt;='Calculation Sheet Crop 1'!$L$6),"Initial Stage",IF(AND(B2342+1&gt;'Calculation Sheet Crop 1'!$K$7,B2342&lt;='Calculation Sheet Crop 1'!$L$7),"Crop Development Phase",IF(AND(B2342+1&gt;'Calculation Sheet Crop 1'!$K$8,B2342&lt;'Calculation Sheet Crop 1'!$L$8+1),"Mid Season",IF(AND(B2342+1&gt;'Calculation Sheet Crop 1'!$K$9,B2342-1&lt;'Calculation Sheet Crop 1'!$L$9),"Late Season Stage",""))))</f>
        <v/>
      </c>
      <c r="D2342">
        <f>IF(MONTH(B2342)=1,'General Calculation'!$E$22,IF(MONTH(B2342)=2,'General Calculation'!$F$22,IF(MONTH(B2342)=3,'General Calculation'!$G$22,IF(MONTH(B2342)=4,'General Calculation'!$H$22,IF(MONTH(B2342)=5,'General Calculation'!$I$22,IF(MONTH(B2342)=6,'General Calculation'!$J$22,IF(MONTH(B2342)=7,'General Calculation'!$K$22,IF(MONTH(B2342)=8,'General Calculation'!$L$22,IF(MONTH(B2342)=9,'General Calculation'!$M$22,IF(MONTH(B2342)=10,'General Calculation'!$N$22,IF(MONTH(B2342)=11,'General Calculation'!$O$22,IF(MONTH(B2342)=12,'General Calculation'!$P$22,""))))))))))))</f>
        <v>5.4600000000000009</v>
      </c>
      <c r="E2342" t="str">
        <f>IF(C2342="Initial Stage",'Calculation Sheet Crop 1'!$M$6,IF(C2342="Crop Development Phase",'Calculation Sheet Crop 1'!$M$7,IF(C2342="Mid Season",'Calculation Sheet Crop 1'!$M$8,IF(C2342="Late Season Stage",'Calculation Sheet Crop 1'!$M$9,""))))</f>
        <v/>
      </c>
      <c r="F2342">
        <f t="shared" si="469"/>
        <v>0</v>
      </c>
      <c r="P2342">
        <f t="shared" si="470"/>
        <v>0</v>
      </c>
      <c r="Q2342">
        <f t="shared" si="471"/>
        <v>0</v>
      </c>
      <c r="R2342">
        <f t="shared" si="472"/>
        <v>0</v>
      </c>
      <c r="S2342">
        <f t="shared" si="473"/>
        <v>0</v>
      </c>
      <c r="T2342">
        <f t="shared" si="474"/>
        <v>0</v>
      </c>
      <c r="U2342">
        <f t="shared" si="475"/>
        <v>0</v>
      </c>
      <c r="V2342">
        <f t="shared" si="476"/>
        <v>0</v>
      </c>
      <c r="W2342">
        <f t="shared" si="477"/>
        <v>0</v>
      </c>
      <c r="X2342">
        <f t="shared" si="478"/>
        <v>0</v>
      </c>
      <c r="Y2342">
        <f t="shared" si="479"/>
        <v>0</v>
      </c>
      <c r="Z2342">
        <f t="shared" si="480"/>
        <v>0</v>
      </c>
      <c r="AA2342">
        <f t="shared" si="481"/>
        <v>0</v>
      </c>
    </row>
    <row r="2343" spans="2:27">
      <c r="B2343" s="3">
        <v>45072</v>
      </c>
      <c r="C2343" t="str">
        <f>IF(AND(B2343&gt;='Calculation Sheet Crop 1'!$K$6,B2343&lt;='Calculation Sheet Crop 1'!$L$6),"Initial Stage",IF(AND(B2343+1&gt;'Calculation Sheet Crop 1'!$K$7,B2343&lt;='Calculation Sheet Crop 1'!$L$7),"Crop Development Phase",IF(AND(B2343+1&gt;'Calculation Sheet Crop 1'!$K$8,B2343&lt;'Calculation Sheet Crop 1'!$L$8+1),"Mid Season",IF(AND(B2343+1&gt;'Calculation Sheet Crop 1'!$K$9,B2343-1&lt;'Calculation Sheet Crop 1'!$L$9),"Late Season Stage",""))))</f>
        <v/>
      </c>
      <c r="D2343">
        <f>IF(MONTH(B2343)=1,'General Calculation'!$E$22,IF(MONTH(B2343)=2,'General Calculation'!$F$22,IF(MONTH(B2343)=3,'General Calculation'!$G$22,IF(MONTH(B2343)=4,'General Calculation'!$H$22,IF(MONTH(B2343)=5,'General Calculation'!$I$22,IF(MONTH(B2343)=6,'General Calculation'!$J$22,IF(MONTH(B2343)=7,'General Calculation'!$K$22,IF(MONTH(B2343)=8,'General Calculation'!$L$22,IF(MONTH(B2343)=9,'General Calculation'!$M$22,IF(MONTH(B2343)=10,'General Calculation'!$N$22,IF(MONTH(B2343)=11,'General Calculation'!$O$22,IF(MONTH(B2343)=12,'General Calculation'!$P$22,""))))))))))))</f>
        <v>5.4600000000000009</v>
      </c>
      <c r="E2343" t="str">
        <f>IF(C2343="Initial Stage",'Calculation Sheet Crop 1'!$M$6,IF(C2343="Crop Development Phase",'Calculation Sheet Crop 1'!$M$7,IF(C2343="Mid Season",'Calculation Sheet Crop 1'!$M$8,IF(C2343="Late Season Stage",'Calculation Sheet Crop 1'!$M$9,""))))</f>
        <v/>
      </c>
      <c r="F2343">
        <f t="shared" si="469"/>
        <v>0</v>
      </c>
      <c r="P2343">
        <f t="shared" si="470"/>
        <v>0</v>
      </c>
      <c r="Q2343">
        <f t="shared" si="471"/>
        <v>0</v>
      </c>
      <c r="R2343">
        <f t="shared" si="472"/>
        <v>0</v>
      </c>
      <c r="S2343">
        <f t="shared" si="473"/>
        <v>0</v>
      </c>
      <c r="T2343">
        <f t="shared" si="474"/>
        <v>0</v>
      </c>
      <c r="U2343">
        <f t="shared" si="475"/>
        <v>0</v>
      </c>
      <c r="V2343">
        <f t="shared" si="476"/>
        <v>0</v>
      </c>
      <c r="W2343">
        <f t="shared" si="477"/>
        <v>0</v>
      </c>
      <c r="X2343">
        <f t="shared" si="478"/>
        <v>0</v>
      </c>
      <c r="Y2343">
        <f t="shared" si="479"/>
        <v>0</v>
      </c>
      <c r="Z2343">
        <f t="shared" si="480"/>
        <v>0</v>
      </c>
      <c r="AA2343">
        <f t="shared" si="481"/>
        <v>0</v>
      </c>
    </row>
    <row r="2344" spans="2:27">
      <c r="B2344" s="3">
        <v>45073</v>
      </c>
      <c r="C2344" t="str">
        <f>IF(AND(B2344&gt;='Calculation Sheet Crop 1'!$K$6,B2344&lt;='Calculation Sheet Crop 1'!$L$6),"Initial Stage",IF(AND(B2344+1&gt;'Calculation Sheet Crop 1'!$K$7,B2344&lt;='Calculation Sheet Crop 1'!$L$7),"Crop Development Phase",IF(AND(B2344+1&gt;'Calculation Sheet Crop 1'!$K$8,B2344&lt;'Calculation Sheet Crop 1'!$L$8+1),"Mid Season",IF(AND(B2344+1&gt;'Calculation Sheet Crop 1'!$K$9,B2344-1&lt;'Calculation Sheet Crop 1'!$L$9),"Late Season Stage",""))))</f>
        <v/>
      </c>
      <c r="D2344">
        <f>IF(MONTH(B2344)=1,'General Calculation'!$E$22,IF(MONTH(B2344)=2,'General Calculation'!$F$22,IF(MONTH(B2344)=3,'General Calculation'!$G$22,IF(MONTH(B2344)=4,'General Calculation'!$H$22,IF(MONTH(B2344)=5,'General Calculation'!$I$22,IF(MONTH(B2344)=6,'General Calculation'!$J$22,IF(MONTH(B2344)=7,'General Calculation'!$K$22,IF(MONTH(B2344)=8,'General Calculation'!$L$22,IF(MONTH(B2344)=9,'General Calculation'!$M$22,IF(MONTH(B2344)=10,'General Calculation'!$N$22,IF(MONTH(B2344)=11,'General Calculation'!$O$22,IF(MONTH(B2344)=12,'General Calculation'!$P$22,""))))))))))))</f>
        <v>5.4600000000000009</v>
      </c>
      <c r="E2344" t="str">
        <f>IF(C2344="Initial Stage",'Calculation Sheet Crop 1'!$M$6,IF(C2344="Crop Development Phase",'Calculation Sheet Crop 1'!$M$7,IF(C2344="Mid Season",'Calculation Sheet Crop 1'!$M$8,IF(C2344="Late Season Stage",'Calculation Sheet Crop 1'!$M$9,""))))</f>
        <v/>
      </c>
      <c r="F2344">
        <f t="shared" si="469"/>
        <v>0</v>
      </c>
      <c r="P2344">
        <f t="shared" si="470"/>
        <v>0</v>
      </c>
      <c r="Q2344">
        <f t="shared" si="471"/>
        <v>0</v>
      </c>
      <c r="R2344">
        <f t="shared" si="472"/>
        <v>0</v>
      </c>
      <c r="S2344">
        <f t="shared" si="473"/>
        <v>0</v>
      </c>
      <c r="T2344">
        <f t="shared" si="474"/>
        <v>0</v>
      </c>
      <c r="U2344">
        <f t="shared" si="475"/>
        <v>0</v>
      </c>
      <c r="V2344">
        <f t="shared" si="476"/>
        <v>0</v>
      </c>
      <c r="W2344">
        <f t="shared" si="477"/>
        <v>0</v>
      </c>
      <c r="X2344">
        <f t="shared" si="478"/>
        <v>0</v>
      </c>
      <c r="Y2344">
        <f t="shared" si="479"/>
        <v>0</v>
      </c>
      <c r="Z2344">
        <f t="shared" si="480"/>
        <v>0</v>
      </c>
      <c r="AA2344">
        <f t="shared" si="481"/>
        <v>0</v>
      </c>
    </row>
    <row r="2345" spans="2:27">
      <c r="B2345" s="3">
        <v>45074</v>
      </c>
      <c r="C2345" t="str">
        <f>IF(AND(B2345&gt;='Calculation Sheet Crop 1'!$K$6,B2345&lt;='Calculation Sheet Crop 1'!$L$6),"Initial Stage",IF(AND(B2345+1&gt;'Calculation Sheet Crop 1'!$K$7,B2345&lt;='Calculation Sheet Crop 1'!$L$7),"Crop Development Phase",IF(AND(B2345+1&gt;'Calculation Sheet Crop 1'!$K$8,B2345&lt;'Calculation Sheet Crop 1'!$L$8+1),"Mid Season",IF(AND(B2345+1&gt;'Calculation Sheet Crop 1'!$K$9,B2345-1&lt;'Calculation Sheet Crop 1'!$L$9),"Late Season Stage",""))))</f>
        <v/>
      </c>
      <c r="D2345">
        <f>IF(MONTH(B2345)=1,'General Calculation'!$E$22,IF(MONTH(B2345)=2,'General Calculation'!$F$22,IF(MONTH(B2345)=3,'General Calculation'!$G$22,IF(MONTH(B2345)=4,'General Calculation'!$H$22,IF(MONTH(B2345)=5,'General Calculation'!$I$22,IF(MONTH(B2345)=6,'General Calculation'!$J$22,IF(MONTH(B2345)=7,'General Calculation'!$K$22,IF(MONTH(B2345)=8,'General Calculation'!$L$22,IF(MONTH(B2345)=9,'General Calculation'!$M$22,IF(MONTH(B2345)=10,'General Calculation'!$N$22,IF(MONTH(B2345)=11,'General Calculation'!$O$22,IF(MONTH(B2345)=12,'General Calculation'!$P$22,""))))))))))))</f>
        <v>5.4600000000000009</v>
      </c>
      <c r="E2345" t="str">
        <f>IF(C2345="Initial Stage",'Calculation Sheet Crop 1'!$M$6,IF(C2345="Crop Development Phase",'Calculation Sheet Crop 1'!$M$7,IF(C2345="Mid Season",'Calculation Sheet Crop 1'!$M$8,IF(C2345="Late Season Stage",'Calculation Sheet Crop 1'!$M$9,""))))</f>
        <v/>
      </c>
      <c r="F2345">
        <f t="shared" si="469"/>
        <v>0</v>
      </c>
      <c r="P2345">
        <f t="shared" si="470"/>
        <v>0</v>
      </c>
      <c r="Q2345">
        <f t="shared" si="471"/>
        <v>0</v>
      </c>
      <c r="R2345">
        <f t="shared" si="472"/>
        <v>0</v>
      </c>
      <c r="S2345">
        <f t="shared" si="473"/>
        <v>0</v>
      </c>
      <c r="T2345">
        <f t="shared" si="474"/>
        <v>0</v>
      </c>
      <c r="U2345">
        <f t="shared" si="475"/>
        <v>0</v>
      </c>
      <c r="V2345">
        <f t="shared" si="476"/>
        <v>0</v>
      </c>
      <c r="W2345">
        <f t="shared" si="477"/>
        <v>0</v>
      </c>
      <c r="X2345">
        <f t="shared" si="478"/>
        <v>0</v>
      </c>
      <c r="Y2345">
        <f t="shared" si="479"/>
        <v>0</v>
      </c>
      <c r="Z2345">
        <f t="shared" si="480"/>
        <v>0</v>
      </c>
      <c r="AA2345">
        <f t="shared" si="481"/>
        <v>0</v>
      </c>
    </row>
    <row r="2346" spans="2:27">
      <c r="B2346" s="3">
        <v>45075</v>
      </c>
      <c r="C2346" t="str">
        <f>IF(AND(B2346&gt;='Calculation Sheet Crop 1'!$K$6,B2346&lt;='Calculation Sheet Crop 1'!$L$6),"Initial Stage",IF(AND(B2346+1&gt;'Calculation Sheet Crop 1'!$K$7,B2346&lt;='Calculation Sheet Crop 1'!$L$7),"Crop Development Phase",IF(AND(B2346+1&gt;'Calculation Sheet Crop 1'!$K$8,B2346&lt;'Calculation Sheet Crop 1'!$L$8+1),"Mid Season",IF(AND(B2346+1&gt;'Calculation Sheet Crop 1'!$K$9,B2346-1&lt;'Calculation Sheet Crop 1'!$L$9),"Late Season Stage",""))))</f>
        <v/>
      </c>
      <c r="D2346">
        <f>IF(MONTH(B2346)=1,'General Calculation'!$E$22,IF(MONTH(B2346)=2,'General Calculation'!$F$22,IF(MONTH(B2346)=3,'General Calculation'!$G$22,IF(MONTH(B2346)=4,'General Calculation'!$H$22,IF(MONTH(B2346)=5,'General Calculation'!$I$22,IF(MONTH(B2346)=6,'General Calculation'!$J$22,IF(MONTH(B2346)=7,'General Calculation'!$K$22,IF(MONTH(B2346)=8,'General Calculation'!$L$22,IF(MONTH(B2346)=9,'General Calculation'!$M$22,IF(MONTH(B2346)=10,'General Calculation'!$N$22,IF(MONTH(B2346)=11,'General Calculation'!$O$22,IF(MONTH(B2346)=12,'General Calculation'!$P$22,""))))))))))))</f>
        <v>5.4600000000000009</v>
      </c>
      <c r="E2346" t="str">
        <f>IF(C2346="Initial Stage",'Calculation Sheet Crop 1'!$M$6,IF(C2346="Crop Development Phase",'Calculation Sheet Crop 1'!$M$7,IF(C2346="Mid Season",'Calculation Sheet Crop 1'!$M$8,IF(C2346="Late Season Stage",'Calculation Sheet Crop 1'!$M$9,""))))</f>
        <v/>
      </c>
      <c r="F2346">
        <f t="shared" si="469"/>
        <v>0</v>
      </c>
      <c r="P2346">
        <f t="shared" si="470"/>
        <v>0</v>
      </c>
      <c r="Q2346">
        <f t="shared" si="471"/>
        <v>0</v>
      </c>
      <c r="R2346">
        <f t="shared" si="472"/>
        <v>0</v>
      </c>
      <c r="S2346">
        <f t="shared" si="473"/>
        <v>0</v>
      </c>
      <c r="T2346">
        <f t="shared" si="474"/>
        <v>0</v>
      </c>
      <c r="U2346">
        <f t="shared" si="475"/>
        <v>0</v>
      </c>
      <c r="V2346">
        <f t="shared" si="476"/>
        <v>0</v>
      </c>
      <c r="W2346">
        <f t="shared" si="477"/>
        <v>0</v>
      </c>
      <c r="X2346">
        <f t="shared" si="478"/>
        <v>0</v>
      </c>
      <c r="Y2346">
        <f t="shared" si="479"/>
        <v>0</v>
      </c>
      <c r="Z2346">
        <f t="shared" si="480"/>
        <v>0</v>
      </c>
      <c r="AA2346">
        <f t="shared" si="481"/>
        <v>0</v>
      </c>
    </row>
    <row r="2347" spans="2:27">
      <c r="B2347" s="3">
        <v>45076</v>
      </c>
      <c r="C2347" t="str">
        <f>IF(AND(B2347&gt;='Calculation Sheet Crop 1'!$K$6,B2347&lt;='Calculation Sheet Crop 1'!$L$6),"Initial Stage",IF(AND(B2347+1&gt;'Calculation Sheet Crop 1'!$K$7,B2347&lt;='Calculation Sheet Crop 1'!$L$7),"Crop Development Phase",IF(AND(B2347+1&gt;'Calculation Sheet Crop 1'!$K$8,B2347&lt;'Calculation Sheet Crop 1'!$L$8+1),"Mid Season",IF(AND(B2347+1&gt;'Calculation Sheet Crop 1'!$K$9,B2347-1&lt;'Calculation Sheet Crop 1'!$L$9),"Late Season Stage",""))))</f>
        <v/>
      </c>
      <c r="D2347">
        <f>IF(MONTH(B2347)=1,'General Calculation'!$E$22,IF(MONTH(B2347)=2,'General Calculation'!$F$22,IF(MONTH(B2347)=3,'General Calculation'!$G$22,IF(MONTH(B2347)=4,'General Calculation'!$H$22,IF(MONTH(B2347)=5,'General Calculation'!$I$22,IF(MONTH(B2347)=6,'General Calculation'!$J$22,IF(MONTH(B2347)=7,'General Calculation'!$K$22,IF(MONTH(B2347)=8,'General Calculation'!$L$22,IF(MONTH(B2347)=9,'General Calculation'!$M$22,IF(MONTH(B2347)=10,'General Calculation'!$N$22,IF(MONTH(B2347)=11,'General Calculation'!$O$22,IF(MONTH(B2347)=12,'General Calculation'!$P$22,""))))))))))))</f>
        <v>5.4600000000000009</v>
      </c>
      <c r="E2347" t="str">
        <f>IF(C2347="Initial Stage",'Calculation Sheet Crop 1'!$M$6,IF(C2347="Crop Development Phase",'Calculation Sheet Crop 1'!$M$7,IF(C2347="Mid Season",'Calculation Sheet Crop 1'!$M$8,IF(C2347="Late Season Stage",'Calculation Sheet Crop 1'!$M$9,""))))</f>
        <v/>
      </c>
      <c r="F2347">
        <f t="shared" si="469"/>
        <v>0</v>
      </c>
      <c r="P2347">
        <f t="shared" si="470"/>
        <v>0</v>
      </c>
      <c r="Q2347">
        <f t="shared" si="471"/>
        <v>0</v>
      </c>
      <c r="R2347">
        <f t="shared" si="472"/>
        <v>0</v>
      </c>
      <c r="S2347">
        <f t="shared" si="473"/>
        <v>0</v>
      </c>
      <c r="T2347">
        <f t="shared" si="474"/>
        <v>0</v>
      </c>
      <c r="U2347">
        <f t="shared" si="475"/>
        <v>0</v>
      </c>
      <c r="V2347">
        <f t="shared" si="476"/>
        <v>0</v>
      </c>
      <c r="W2347">
        <f t="shared" si="477"/>
        <v>0</v>
      </c>
      <c r="X2347">
        <f t="shared" si="478"/>
        <v>0</v>
      </c>
      <c r="Y2347">
        <f t="shared" si="479"/>
        <v>0</v>
      </c>
      <c r="Z2347">
        <f t="shared" si="480"/>
        <v>0</v>
      </c>
      <c r="AA2347">
        <f t="shared" si="481"/>
        <v>0</v>
      </c>
    </row>
    <row r="2348" spans="2:27">
      <c r="B2348" s="3">
        <v>45077</v>
      </c>
      <c r="C2348" t="str">
        <f>IF(AND(B2348&gt;='Calculation Sheet Crop 1'!$K$6,B2348&lt;='Calculation Sheet Crop 1'!$L$6),"Initial Stage",IF(AND(B2348+1&gt;'Calculation Sheet Crop 1'!$K$7,B2348&lt;='Calculation Sheet Crop 1'!$L$7),"Crop Development Phase",IF(AND(B2348+1&gt;'Calculation Sheet Crop 1'!$K$8,B2348&lt;'Calculation Sheet Crop 1'!$L$8+1),"Mid Season",IF(AND(B2348+1&gt;'Calculation Sheet Crop 1'!$K$9,B2348-1&lt;'Calculation Sheet Crop 1'!$L$9),"Late Season Stage",""))))</f>
        <v/>
      </c>
      <c r="D2348">
        <f>IF(MONTH(B2348)=1,'General Calculation'!$E$22,IF(MONTH(B2348)=2,'General Calculation'!$F$22,IF(MONTH(B2348)=3,'General Calculation'!$G$22,IF(MONTH(B2348)=4,'General Calculation'!$H$22,IF(MONTH(B2348)=5,'General Calculation'!$I$22,IF(MONTH(B2348)=6,'General Calculation'!$J$22,IF(MONTH(B2348)=7,'General Calculation'!$K$22,IF(MONTH(B2348)=8,'General Calculation'!$L$22,IF(MONTH(B2348)=9,'General Calculation'!$M$22,IF(MONTH(B2348)=10,'General Calculation'!$N$22,IF(MONTH(B2348)=11,'General Calculation'!$O$22,IF(MONTH(B2348)=12,'General Calculation'!$P$22,""))))))))))))</f>
        <v>5.4600000000000009</v>
      </c>
      <c r="E2348" t="str">
        <f>IF(C2348="Initial Stage",'Calculation Sheet Crop 1'!$M$6,IF(C2348="Crop Development Phase",'Calculation Sheet Crop 1'!$M$7,IF(C2348="Mid Season",'Calculation Sheet Crop 1'!$M$8,IF(C2348="Late Season Stage",'Calculation Sheet Crop 1'!$M$9,""))))</f>
        <v/>
      </c>
      <c r="F2348">
        <f t="shared" si="469"/>
        <v>0</v>
      </c>
      <c r="P2348">
        <f t="shared" si="470"/>
        <v>0</v>
      </c>
      <c r="Q2348">
        <f t="shared" si="471"/>
        <v>0</v>
      </c>
      <c r="R2348">
        <f t="shared" si="472"/>
        <v>0</v>
      </c>
      <c r="S2348">
        <f t="shared" si="473"/>
        <v>0</v>
      </c>
      <c r="T2348">
        <f t="shared" si="474"/>
        <v>0</v>
      </c>
      <c r="U2348">
        <f t="shared" si="475"/>
        <v>0</v>
      </c>
      <c r="V2348">
        <f t="shared" si="476"/>
        <v>0</v>
      </c>
      <c r="W2348">
        <f t="shared" si="477"/>
        <v>0</v>
      </c>
      <c r="X2348">
        <f t="shared" si="478"/>
        <v>0</v>
      </c>
      <c r="Y2348">
        <f t="shared" si="479"/>
        <v>0</v>
      </c>
      <c r="Z2348">
        <f t="shared" si="480"/>
        <v>0</v>
      </c>
      <c r="AA2348">
        <f t="shared" si="481"/>
        <v>0</v>
      </c>
    </row>
    <row r="2349" spans="2:27">
      <c r="B2349" s="3">
        <v>45078</v>
      </c>
      <c r="C2349" t="str">
        <f>IF(AND(B2349&gt;='Calculation Sheet Crop 1'!$K$6,B2349&lt;='Calculation Sheet Crop 1'!$L$6),"Initial Stage",IF(AND(B2349+1&gt;'Calculation Sheet Crop 1'!$K$7,B2349&lt;='Calculation Sheet Crop 1'!$L$7),"Crop Development Phase",IF(AND(B2349+1&gt;'Calculation Sheet Crop 1'!$K$8,B2349&lt;'Calculation Sheet Crop 1'!$L$8+1),"Mid Season",IF(AND(B2349+1&gt;'Calculation Sheet Crop 1'!$K$9,B2349-1&lt;'Calculation Sheet Crop 1'!$L$9),"Late Season Stage",""))))</f>
        <v/>
      </c>
      <c r="D2349">
        <f>IF(MONTH(B2349)=1,'General Calculation'!$E$22,IF(MONTH(B2349)=2,'General Calculation'!$F$22,IF(MONTH(B2349)=3,'General Calculation'!$G$22,IF(MONTH(B2349)=4,'General Calculation'!$H$22,IF(MONTH(B2349)=5,'General Calculation'!$I$22,IF(MONTH(B2349)=6,'General Calculation'!$J$22,IF(MONTH(B2349)=7,'General Calculation'!$K$22,IF(MONTH(B2349)=8,'General Calculation'!$L$22,IF(MONTH(B2349)=9,'General Calculation'!$M$22,IF(MONTH(B2349)=10,'General Calculation'!$N$22,IF(MONTH(B2349)=11,'General Calculation'!$O$22,IF(MONTH(B2349)=12,'General Calculation'!$P$22,""))))))))))))</f>
        <v>5.3881999999999994</v>
      </c>
      <c r="E2349" t="str">
        <f>IF(C2349="Initial Stage",'Calculation Sheet Crop 1'!$M$6,IF(C2349="Crop Development Phase",'Calculation Sheet Crop 1'!$M$7,IF(C2349="Mid Season",'Calculation Sheet Crop 1'!$M$8,IF(C2349="Late Season Stage",'Calculation Sheet Crop 1'!$M$9,""))))</f>
        <v/>
      </c>
      <c r="F2349">
        <f t="shared" si="469"/>
        <v>0</v>
      </c>
      <c r="P2349">
        <f t="shared" si="470"/>
        <v>0</v>
      </c>
      <c r="Q2349">
        <f t="shared" si="471"/>
        <v>0</v>
      </c>
      <c r="R2349">
        <f t="shared" si="472"/>
        <v>0</v>
      </c>
      <c r="S2349">
        <f t="shared" si="473"/>
        <v>0</v>
      </c>
      <c r="T2349">
        <f t="shared" si="474"/>
        <v>0</v>
      </c>
      <c r="U2349">
        <f t="shared" si="475"/>
        <v>0</v>
      </c>
      <c r="V2349">
        <f t="shared" si="476"/>
        <v>0</v>
      </c>
      <c r="W2349">
        <f t="shared" si="477"/>
        <v>0</v>
      </c>
      <c r="X2349">
        <f t="shared" si="478"/>
        <v>0</v>
      </c>
      <c r="Y2349">
        <f t="shared" si="479"/>
        <v>0</v>
      </c>
      <c r="Z2349">
        <f t="shared" si="480"/>
        <v>0</v>
      </c>
      <c r="AA2349">
        <f t="shared" si="481"/>
        <v>0</v>
      </c>
    </row>
    <row r="2350" spans="2:27">
      <c r="B2350" s="3">
        <v>45079</v>
      </c>
      <c r="C2350" t="str">
        <f>IF(AND(B2350&gt;='Calculation Sheet Crop 1'!$K$6,B2350&lt;='Calculation Sheet Crop 1'!$L$6),"Initial Stage",IF(AND(B2350+1&gt;'Calculation Sheet Crop 1'!$K$7,B2350&lt;='Calculation Sheet Crop 1'!$L$7),"Crop Development Phase",IF(AND(B2350+1&gt;'Calculation Sheet Crop 1'!$K$8,B2350&lt;'Calculation Sheet Crop 1'!$L$8+1),"Mid Season",IF(AND(B2350+1&gt;'Calculation Sheet Crop 1'!$K$9,B2350-1&lt;'Calculation Sheet Crop 1'!$L$9),"Late Season Stage",""))))</f>
        <v/>
      </c>
      <c r="D2350">
        <f>IF(MONTH(B2350)=1,'General Calculation'!$E$22,IF(MONTH(B2350)=2,'General Calculation'!$F$22,IF(MONTH(B2350)=3,'General Calculation'!$G$22,IF(MONTH(B2350)=4,'General Calculation'!$H$22,IF(MONTH(B2350)=5,'General Calculation'!$I$22,IF(MONTH(B2350)=6,'General Calculation'!$J$22,IF(MONTH(B2350)=7,'General Calculation'!$K$22,IF(MONTH(B2350)=8,'General Calculation'!$L$22,IF(MONTH(B2350)=9,'General Calculation'!$M$22,IF(MONTH(B2350)=10,'General Calculation'!$N$22,IF(MONTH(B2350)=11,'General Calculation'!$O$22,IF(MONTH(B2350)=12,'General Calculation'!$P$22,""))))))))))))</f>
        <v>5.3881999999999994</v>
      </c>
      <c r="E2350" t="str">
        <f>IF(C2350="Initial Stage",'Calculation Sheet Crop 1'!$M$6,IF(C2350="Crop Development Phase",'Calculation Sheet Crop 1'!$M$7,IF(C2350="Mid Season",'Calculation Sheet Crop 1'!$M$8,IF(C2350="Late Season Stage",'Calculation Sheet Crop 1'!$M$9,""))))</f>
        <v/>
      </c>
      <c r="F2350">
        <f t="shared" si="469"/>
        <v>0</v>
      </c>
      <c r="P2350">
        <f t="shared" si="470"/>
        <v>0</v>
      </c>
      <c r="Q2350">
        <f t="shared" si="471"/>
        <v>0</v>
      </c>
      <c r="R2350">
        <f t="shared" si="472"/>
        <v>0</v>
      </c>
      <c r="S2350">
        <f t="shared" si="473"/>
        <v>0</v>
      </c>
      <c r="T2350">
        <f t="shared" si="474"/>
        <v>0</v>
      </c>
      <c r="U2350">
        <f t="shared" si="475"/>
        <v>0</v>
      </c>
      <c r="V2350">
        <f t="shared" si="476"/>
        <v>0</v>
      </c>
      <c r="W2350">
        <f t="shared" si="477"/>
        <v>0</v>
      </c>
      <c r="X2350">
        <f t="shared" si="478"/>
        <v>0</v>
      </c>
      <c r="Y2350">
        <f t="shared" si="479"/>
        <v>0</v>
      </c>
      <c r="Z2350">
        <f t="shared" si="480"/>
        <v>0</v>
      </c>
      <c r="AA2350">
        <f t="shared" si="481"/>
        <v>0</v>
      </c>
    </row>
    <row r="2351" spans="2:27">
      <c r="B2351" s="3">
        <v>45080</v>
      </c>
      <c r="C2351" t="str">
        <f>IF(AND(B2351&gt;='Calculation Sheet Crop 1'!$K$6,B2351&lt;='Calculation Sheet Crop 1'!$L$6),"Initial Stage",IF(AND(B2351+1&gt;'Calculation Sheet Crop 1'!$K$7,B2351&lt;='Calculation Sheet Crop 1'!$L$7),"Crop Development Phase",IF(AND(B2351+1&gt;'Calculation Sheet Crop 1'!$K$8,B2351&lt;'Calculation Sheet Crop 1'!$L$8+1),"Mid Season",IF(AND(B2351+1&gt;'Calculation Sheet Crop 1'!$K$9,B2351-1&lt;'Calculation Sheet Crop 1'!$L$9),"Late Season Stage",""))))</f>
        <v/>
      </c>
      <c r="D2351">
        <f>IF(MONTH(B2351)=1,'General Calculation'!$E$22,IF(MONTH(B2351)=2,'General Calculation'!$F$22,IF(MONTH(B2351)=3,'General Calculation'!$G$22,IF(MONTH(B2351)=4,'General Calculation'!$H$22,IF(MONTH(B2351)=5,'General Calculation'!$I$22,IF(MONTH(B2351)=6,'General Calculation'!$J$22,IF(MONTH(B2351)=7,'General Calculation'!$K$22,IF(MONTH(B2351)=8,'General Calculation'!$L$22,IF(MONTH(B2351)=9,'General Calculation'!$M$22,IF(MONTH(B2351)=10,'General Calculation'!$N$22,IF(MONTH(B2351)=11,'General Calculation'!$O$22,IF(MONTH(B2351)=12,'General Calculation'!$P$22,""))))))))))))</f>
        <v>5.3881999999999994</v>
      </c>
      <c r="E2351" t="str">
        <f>IF(C2351="Initial Stage",'Calculation Sheet Crop 1'!$M$6,IF(C2351="Crop Development Phase",'Calculation Sheet Crop 1'!$M$7,IF(C2351="Mid Season",'Calculation Sheet Crop 1'!$M$8,IF(C2351="Late Season Stage",'Calculation Sheet Crop 1'!$M$9,""))))</f>
        <v/>
      </c>
      <c r="F2351">
        <f t="shared" si="469"/>
        <v>0</v>
      </c>
      <c r="P2351">
        <f t="shared" si="470"/>
        <v>0</v>
      </c>
      <c r="Q2351">
        <f t="shared" si="471"/>
        <v>0</v>
      </c>
      <c r="R2351">
        <f t="shared" si="472"/>
        <v>0</v>
      </c>
      <c r="S2351">
        <f t="shared" si="473"/>
        <v>0</v>
      </c>
      <c r="T2351">
        <f t="shared" si="474"/>
        <v>0</v>
      </c>
      <c r="U2351">
        <f t="shared" si="475"/>
        <v>0</v>
      </c>
      <c r="V2351">
        <f t="shared" si="476"/>
        <v>0</v>
      </c>
      <c r="W2351">
        <f t="shared" si="477"/>
        <v>0</v>
      </c>
      <c r="X2351">
        <f t="shared" si="478"/>
        <v>0</v>
      </c>
      <c r="Y2351">
        <f t="shared" si="479"/>
        <v>0</v>
      </c>
      <c r="Z2351">
        <f t="shared" si="480"/>
        <v>0</v>
      </c>
      <c r="AA2351">
        <f t="shared" si="481"/>
        <v>0</v>
      </c>
    </row>
    <row r="2352" spans="2:27">
      <c r="B2352" s="3">
        <v>45081</v>
      </c>
      <c r="C2352" t="str">
        <f>IF(AND(B2352&gt;='Calculation Sheet Crop 1'!$K$6,B2352&lt;='Calculation Sheet Crop 1'!$L$6),"Initial Stage",IF(AND(B2352+1&gt;'Calculation Sheet Crop 1'!$K$7,B2352&lt;='Calculation Sheet Crop 1'!$L$7),"Crop Development Phase",IF(AND(B2352+1&gt;'Calculation Sheet Crop 1'!$K$8,B2352&lt;'Calculation Sheet Crop 1'!$L$8+1),"Mid Season",IF(AND(B2352+1&gt;'Calculation Sheet Crop 1'!$K$9,B2352-1&lt;'Calculation Sheet Crop 1'!$L$9),"Late Season Stage",""))))</f>
        <v/>
      </c>
      <c r="D2352">
        <f>IF(MONTH(B2352)=1,'General Calculation'!$E$22,IF(MONTH(B2352)=2,'General Calculation'!$F$22,IF(MONTH(B2352)=3,'General Calculation'!$G$22,IF(MONTH(B2352)=4,'General Calculation'!$H$22,IF(MONTH(B2352)=5,'General Calculation'!$I$22,IF(MONTH(B2352)=6,'General Calculation'!$J$22,IF(MONTH(B2352)=7,'General Calculation'!$K$22,IF(MONTH(B2352)=8,'General Calculation'!$L$22,IF(MONTH(B2352)=9,'General Calculation'!$M$22,IF(MONTH(B2352)=10,'General Calculation'!$N$22,IF(MONTH(B2352)=11,'General Calculation'!$O$22,IF(MONTH(B2352)=12,'General Calculation'!$P$22,""))))))))))))</f>
        <v>5.3881999999999994</v>
      </c>
      <c r="E2352" t="str">
        <f>IF(C2352="Initial Stage",'Calculation Sheet Crop 1'!$M$6,IF(C2352="Crop Development Phase",'Calculation Sheet Crop 1'!$M$7,IF(C2352="Mid Season",'Calculation Sheet Crop 1'!$M$8,IF(C2352="Late Season Stage",'Calculation Sheet Crop 1'!$M$9,""))))</f>
        <v/>
      </c>
      <c r="F2352">
        <f t="shared" si="469"/>
        <v>0</v>
      </c>
      <c r="P2352">
        <f t="shared" si="470"/>
        <v>0</v>
      </c>
      <c r="Q2352">
        <f t="shared" si="471"/>
        <v>0</v>
      </c>
      <c r="R2352">
        <f t="shared" si="472"/>
        <v>0</v>
      </c>
      <c r="S2352">
        <f t="shared" si="473"/>
        <v>0</v>
      </c>
      <c r="T2352">
        <f t="shared" si="474"/>
        <v>0</v>
      </c>
      <c r="U2352">
        <f t="shared" si="475"/>
        <v>0</v>
      </c>
      <c r="V2352">
        <f t="shared" si="476"/>
        <v>0</v>
      </c>
      <c r="W2352">
        <f t="shared" si="477"/>
        <v>0</v>
      </c>
      <c r="X2352">
        <f t="shared" si="478"/>
        <v>0</v>
      </c>
      <c r="Y2352">
        <f t="shared" si="479"/>
        <v>0</v>
      </c>
      <c r="Z2352">
        <f t="shared" si="480"/>
        <v>0</v>
      </c>
      <c r="AA2352">
        <f t="shared" si="481"/>
        <v>0</v>
      </c>
    </row>
    <row r="2353" spans="2:27">
      <c r="B2353" s="3">
        <v>45082</v>
      </c>
      <c r="C2353" t="str">
        <f>IF(AND(B2353&gt;='Calculation Sheet Crop 1'!$K$6,B2353&lt;='Calculation Sheet Crop 1'!$L$6),"Initial Stage",IF(AND(B2353+1&gt;'Calculation Sheet Crop 1'!$K$7,B2353&lt;='Calculation Sheet Crop 1'!$L$7),"Crop Development Phase",IF(AND(B2353+1&gt;'Calculation Sheet Crop 1'!$K$8,B2353&lt;'Calculation Sheet Crop 1'!$L$8+1),"Mid Season",IF(AND(B2353+1&gt;'Calculation Sheet Crop 1'!$K$9,B2353-1&lt;'Calculation Sheet Crop 1'!$L$9),"Late Season Stage",""))))</f>
        <v/>
      </c>
      <c r="D2353">
        <f>IF(MONTH(B2353)=1,'General Calculation'!$E$22,IF(MONTH(B2353)=2,'General Calculation'!$F$22,IF(MONTH(B2353)=3,'General Calculation'!$G$22,IF(MONTH(B2353)=4,'General Calculation'!$H$22,IF(MONTH(B2353)=5,'General Calculation'!$I$22,IF(MONTH(B2353)=6,'General Calculation'!$J$22,IF(MONTH(B2353)=7,'General Calculation'!$K$22,IF(MONTH(B2353)=8,'General Calculation'!$L$22,IF(MONTH(B2353)=9,'General Calculation'!$M$22,IF(MONTH(B2353)=10,'General Calculation'!$N$22,IF(MONTH(B2353)=11,'General Calculation'!$O$22,IF(MONTH(B2353)=12,'General Calculation'!$P$22,""))))))))))))</f>
        <v>5.3881999999999994</v>
      </c>
      <c r="E2353" t="str">
        <f>IF(C2353="Initial Stage",'Calculation Sheet Crop 1'!$M$6,IF(C2353="Crop Development Phase",'Calculation Sheet Crop 1'!$M$7,IF(C2353="Mid Season",'Calculation Sheet Crop 1'!$M$8,IF(C2353="Late Season Stage",'Calculation Sheet Crop 1'!$M$9,""))))</f>
        <v/>
      </c>
      <c r="F2353">
        <f t="shared" si="469"/>
        <v>0</v>
      </c>
      <c r="P2353">
        <f t="shared" si="470"/>
        <v>0</v>
      </c>
      <c r="Q2353">
        <f t="shared" si="471"/>
        <v>0</v>
      </c>
      <c r="R2353">
        <f t="shared" si="472"/>
        <v>0</v>
      </c>
      <c r="S2353">
        <f t="shared" si="473"/>
        <v>0</v>
      </c>
      <c r="T2353">
        <f t="shared" si="474"/>
        <v>0</v>
      </c>
      <c r="U2353">
        <f t="shared" si="475"/>
        <v>0</v>
      </c>
      <c r="V2353">
        <f t="shared" si="476"/>
        <v>0</v>
      </c>
      <c r="W2353">
        <f t="shared" si="477"/>
        <v>0</v>
      </c>
      <c r="X2353">
        <f t="shared" si="478"/>
        <v>0</v>
      </c>
      <c r="Y2353">
        <f t="shared" si="479"/>
        <v>0</v>
      </c>
      <c r="Z2353">
        <f t="shared" si="480"/>
        <v>0</v>
      </c>
      <c r="AA2353">
        <f t="shared" si="481"/>
        <v>0</v>
      </c>
    </row>
    <row r="2354" spans="2:27">
      <c r="B2354" s="3">
        <v>45083</v>
      </c>
      <c r="C2354" t="str">
        <f>IF(AND(B2354&gt;='Calculation Sheet Crop 1'!$K$6,B2354&lt;='Calculation Sheet Crop 1'!$L$6),"Initial Stage",IF(AND(B2354+1&gt;'Calculation Sheet Crop 1'!$K$7,B2354&lt;='Calculation Sheet Crop 1'!$L$7),"Crop Development Phase",IF(AND(B2354+1&gt;'Calculation Sheet Crop 1'!$K$8,B2354&lt;'Calculation Sheet Crop 1'!$L$8+1),"Mid Season",IF(AND(B2354+1&gt;'Calculation Sheet Crop 1'!$K$9,B2354-1&lt;'Calculation Sheet Crop 1'!$L$9),"Late Season Stage",""))))</f>
        <v/>
      </c>
      <c r="D2354">
        <f>IF(MONTH(B2354)=1,'General Calculation'!$E$22,IF(MONTH(B2354)=2,'General Calculation'!$F$22,IF(MONTH(B2354)=3,'General Calculation'!$G$22,IF(MONTH(B2354)=4,'General Calculation'!$H$22,IF(MONTH(B2354)=5,'General Calculation'!$I$22,IF(MONTH(B2354)=6,'General Calculation'!$J$22,IF(MONTH(B2354)=7,'General Calculation'!$K$22,IF(MONTH(B2354)=8,'General Calculation'!$L$22,IF(MONTH(B2354)=9,'General Calculation'!$M$22,IF(MONTH(B2354)=10,'General Calculation'!$N$22,IF(MONTH(B2354)=11,'General Calculation'!$O$22,IF(MONTH(B2354)=12,'General Calculation'!$P$22,""))))))))))))</f>
        <v>5.3881999999999994</v>
      </c>
      <c r="E2354" t="str">
        <f>IF(C2354="Initial Stage",'Calculation Sheet Crop 1'!$M$6,IF(C2354="Crop Development Phase",'Calculation Sheet Crop 1'!$M$7,IF(C2354="Mid Season",'Calculation Sheet Crop 1'!$M$8,IF(C2354="Late Season Stage",'Calculation Sheet Crop 1'!$M$9,""))))</f>
        <v/>
      </c>
      <c r="F2354">
        <f t="shared" si="469"/>
        <v>0</v>
      </c>
      <c r="P2354">
        <f t="shared" si="470"/>
        <v>0</v>
      </c>
      <c r="Q2354">
        <f t="shared" si="471"/>
        <v>0</v>
      </c>
      <c r="R2354">
        <f t="shared" si="472"/>
        <v>0</v>
      </c>
      <c r="S2354">
        <f t="shared" si="473"/>
        <v>0</v>
      </c>
      <c r="T2354">
        <f t="shared" si="474"/>
        <v>0</v>
      </c>
      <c r="U2354">
        <f t="shared" si="475"/>
        <v>0</v>
      </c>
      <c r="V2354">
        <f t="shared" si="476"/>
        <v>0</v>
      </c>
      <c r="W2354">
        <f t="shared" si="477"/>
        <v>0</v>
      </c>
      <c r="X2354">
        <f t="shared" si="478"/>
        <v>0</v>
      </c>
      <c r="Y2354">
        <f t="shared" si="479"/>
        <v>0</v>
      </c>
      <c r="Z2354">
        <f t="shared" si="480"/>
        <v>0</v>
      </c>
      <c r="AA2354">
        <f t="shared" si="481"/>
        <v>0</v>
      </c>
    </row>
    <row r="2355" spans="2:27">
      <c r="B2355" s="3">
        <v>45084</v>
      </c>
      <c r="C2355" t="str">
        <f>IF(AND(B2355&gt;='Calculation Sheet Crop 1'!$K$6,B2355&lt;='Calculation Sheet Crop 1'!$L$6),"Initial Stage",IF(AND(B2355+1&gt;'Calculation Sheet Crop 1'!$K$7,B2355&lt;='Calculation Sheet Crop 1'!$L$7),"Crop Development Phase",IF(AND(B2355+1&gt;'Calculation Sheet Crop 1'!$K$8,B2355&lt;'Calculation Sheet Crop 1'!$L$8+1),"Mid Season",IF(AND(B2355+1&gt;'Calculation Sheet Crop 1'!$K$9,B2355-1&lt;'Calculation Sheet Crop 1'!$L$9),"Late Season Stage",""))))</f>
        <v/>
      </c>
      <c r="D2355">
        <f>IF(MONTH(B2355)=1,'General Calculation'!$E$22,IF(MONTH(B2355)=2,'General Calculation'!$F$22,IF(MONTH(B2355)=3,'General Calculation'!$G$22,IF(MONTH(B2355)=4,'General Calculation'!$H$22,IF(MONTH(B2355)=5,'General Calculation'!$I$22,IF(MONTH(B2355)=6,'General Calculation'!$J$22,IF(MONTH(B2355)=7,'General Calculation'!$K$22,IF(MONTH(B2355)=8,'General Calculation'!$L$22,IF(MONTH(B2355)=9,'General Calculation'!$M$22,IF(MONTH(B2355)=10,'General Calculation'!$N$22,IF(MONTH(B2355)=11,'General Calculation'!$O$22,IF(MONTH(B2355)=12,'General Calculation'!$P$22,""))))))))))))</f>
        <v>5.3881999999999994</v>
      </c>
      <c r="E2355" t="str">
        <f>IF(C2355="Initial Stage",'Calculation Sheet Crop 1'!$M$6,IF(C2355="Crop Development Phase",'Calculation Sheet Crop 1'!$M$7,IF(C2355="Mid Season",'Calculation Sheet Crop 1'!$M$8,IF(C2355="Late Season Stage",'Calculation Sheet Crop 1'!$M$9,""))))</f>
        <v/>
      </c>
      <c r="F2355">
        <f t="shared" si="469"/>
        <v>0</v>
      </c>
      <c r="P2355">
        <f t="shared" si="470"/>
        <v>0</v>
      </c>
      <c r="Q2355">
        <f t="shared" si="471"/>
        <v>0</v>
      </c>
      <c r="R2355">
        <f t="shared" si="472"/>
        <v>0</v>
      </c>
      <c r="S2355">
        <f t="shared" si="473"/>
        <v>0</v>
      </c>
      <c r="T2355">
        <f t="shared" si="474"/>
        <v>0</v>
      </c>
      <c r="U2355">
        <f t="shared" si="475"/>
        <v>0</v>
      </c>
      <c r="V2355">
        <f t="shared" si="476"/>
        <v>0</v>
      </c>
      <c r="W2355">
        <f t="shared" si="477"/>
        <v>0</v>
      </c>
      <c r="X2355">
        <f t="shared" si="478"/>
        <v>0</v>
      </c>
      <c r="Y2355">
        <f t="shared" si="479"/>
        <v>0</v>
      </c>
      <c r="Z2355">
        <f t="shared" si="480"/>
        <v>0</v>
      </c>
      <c r="AA2355">
        <f t="shared" si="481"/>
        <v>0</v>
      </c>
    </row>
    <row r="2356" spans="2:27">
      <c r="B2356" s="3">
        <v>45085</v>
      </c>
      <c r="C2356" t="str">
        <f>IF(AND(B2356&gt;='Calculation Sheet Crop 1'!$K$6,B2356&lt;='Calculation Sheet Crop 1'!$L$6),"Initial Stage",IF(AND(B2356+1&gt;'Calculation Sheet Crop 1'!$K$7,B2356&lt;='Calculation Sheet Crop 1'!$L$7),"Crop Development Phase",IF(AND(B2356+1&gt;'Calculation Sheet Crop 1'!$K$8,B2356&lt;'Calculation Sheet Crop 1'!$L$8+1),"Mid Season",IF(AND(B2356+1&gt;'Calculation Sheet Crop 1'!$K$9,B2356-1&lt;'Calculation Sheet Crop 1'!$L$9),"Late Season Stage",""))))</f>
        <v/>
      </c>
      <c r="D2356">
        <f>IF(MONTH(B2356)=1,'General Calculation'!$E$22,IF(MONTH(B2356)=2,'General Calculation'!$F$22,IF(MONTH(B2356)=3,'General Calculation'!$G$22,IF(MONTH(B2356)=4,'General Calculation'!$H$22,IF(MONTH(B2356)=5,'General Calculation'!$I$22,IF(MONTH(B2356)=6,'General Calculation'!$J$22,IF(MONTH(B2356)=7,'General Calculation'!$K$22,IF(MONTH(B2356)=8,'General Calculation'!$L$22,IF(MONTH(B2356)=9,'General Calculation'!$M$22,IF(MONTH(B2356)=10,'General Calculation'!$N$22,IF(MONTH(B2356)=11,'General Calculation'!$O$22,IF(MONTH(B2356)=12,'General Calculation'!$P$22,""))))))))))))</f>
        <v>5.3881999999999994</v>
      </c>
      <c r="E2356" t="str">
        <f>IF(C2356="Initial Stage",'Calculation Sheet Crop 1'!$M$6,IF(C2356="Crop Development Phase",'Calculation Sheet Crop 1'!$M$7,IF(C2356="Mid Season",'Calculation Sheet Crop 1'!$M$8,IF(C2356="Late Season Stage",'Calculation Sheet Crop 1'!$M$9,""))))</f>
        <v/>
      </c>
      <c r="F2356">
        <f t="shared" si="469"/>
        <v>0</v>
      </c>
      <c r="P2356">
        <f t="shared" si="470"/>
        <v>0</v>
      </c>
      <c r="Q2356">
        <f t="shared" si="471"/>
        <v>0</v>
      </c>
      <c r="R2356">
        <f t="shared" si="472"/>
        <v>0</v>
      </c>
      <c r="S2356">
        <f t="shared" si="473"/>
        <v>0</v>
      </c>
      <c r="T2356">
        <f t="shared" si="474"/>
        <v>0</v>
      </c>
      <c r="U2356">
        <f t="shared" si="475"/>
        <v>0</v>
      </c>
      <c r="V2356">
        <f t="shared" si="476"/>
        <v>0</v>
      </c>
      <c r="W2356">
        <f t="shared" si="477"/>
        <v>0</v>
      </c>
      <c r="X2356">
        <f t="shared" si="478"/>
        <v>0</v>
      </c>
      <c r="Y2356">
        <f t="shared" si="479"/>
        <v>0</v>
      </c>
      <c r="Z2356">
        <f t="shared" si="480"/>
        <v>0</v>
      </c>
      <c r="AA2356">
        <f t="shared" si="481"/>
        <v>0</v>
      </c>
    </row>
    <row r="2357" spans="2:27">
      <c r="B2357" s="3">
        <v>45086</v>
      </c>
      <c r="C2357" t="str">
        <f>IF(AND(B2357&gt;='Calculation Sheet Crop 1'!$K$6,B2357&lt;='Calculation Sheet Crop 1'!$L$6),"Initial Stage",IF(AND(B2357+1&gt;'Calculation Sheet Crop 1'!$K$7,B2357&lt;='Calculation Sheet Crop 1'!$L$7),"Crop Development Phase",IF(AND(B2357+1&gt;'Calculation Sheet Crop 1'!$K$8,B2357&lt;'Calculation Sheet Crop 1'!$L$8+1),"Mid Season",IF(AND(B2357+1&gt;'Calculation Sheet Crop 1'!$K$9,B2357-1&lt;'Calculation Sheet Crop 1'!$L$9),"Late Season Stage",""))))</f>
        <v/>
      </c>
      <c r="D2357">
        <f>IF(MONTH(B2357)=1,'General Calculation'!$E$22,IF(MONTH(B2357)=2,'General Calculation'!$F$22,IF(MONTH(B2357)=3,'General Calculation'!$G$22,IF(MONTH(B2357)=4,'General Calculation'!$H$22,IF(MONTH(B2357)=5,'General Calculation'!$I$22,IF(MONTH(B2357)=6,'General Calculation'!$J$22,IF(MONTH(B2357)=7,'General Calculation'!$K$22,IF(MONTH(B2357)=8,'General Calculation'!$L$22,IF(MONTH(B2357)=9,'General Calculation'!$M$22,IF(MONTH(B2357)=10,'General Calculation'!$N$22,IF(MONTH(B2357)=11,'General Calculation'!$O$22,IF(MONTH(B2357)=12,'General Calculation'!$P$22,""))))))))))))</f>
        <v>5.3881999999999994</v>
      </c>
      <c r="E2357" t="str">
        <f>IF(C2357="Initial Stage",'Calculation Sheet Crop 1'!$M$6,IF(C2357="Crop Development Phase",'Calculation Sheet Crop 1'!$M$7,IF(C2357="Mid Season",'Calculation Sheet Crop 1'!$M$8,IF(C2357="Late Season Stage",'Calculation Sheet Crop 1'!$M$9,""))))</f>
        <v/>
      </c>
      <c r="F2357">
        <f t="shared" si="469"/>
        <v>0</v>
      </c>
      <c r="P2357">
        <f t="shared" si="470"/>
        <v>0</v>
      </c>
      <c r="Q2357">
        <f t="shared" si="471"/>
        <v>0</v>
      </c>
      <c r="R2357">
        <f t="shared" si="472"/>
        <v>0</v>
      </c>
      <c r="S2357">
        <f t="shared" si="473"/>
        <v>0</v>
      </c>
      <c r="T2357">
        <f t="shared" si="474"/>
        <v>0</v>
      </c>
      <c r="U2357">
        <f t="shared" si="475"/>
        <v>0</v>
      </c>
      <c r="V2357">
        <f t="shared" si="476"/>
        <v>0</v>
      </c>
      <c r="W2357">
        <f t="shared" si="477"/>
        <v>0</v>
      </c>
      <c r="X2357">
        <f t="shared" si="478"/>
        <v>0</v>
      </c>
      <c r="Y2357">
        <f t="shared" si="479"/>
        <v>0</v>
      </c>
      <c r="Z2357">
        <f t="shared" si="480"/>
        <v>0</v>
      </c>
      <c r="AA2357">
        <f t="shared" si="481"/>
        <v>0</v>
      </c>
    </row>
    <row r="2358" spans="2:27">
      <c r="B2358" s="3">
        <v>45087</v>
      </c>
      <c r="C2358" t="str">
        <f>IF(AND(B2358&gt;='Calculation Sheet Crop 1'!$K$6,B2358&lt;='Calculation Sheet Crop 1'!$L$6),"Initial Stage",IF(AND(B2358+1&gt;'Calculation Sheet Crop 1'!$K$7,B2358&lt;='Calculation Sheet Crop 1'!$L$7),"Crop Development Phase",IF(AND(B2358+1&gt;'Calculation Sheet Crop 1'!$K$8,B2358&lt;'Calculation Sheet Crop 1'!$L$8+1),"Mid Season",IF(AND(B2358+1&gt;'Calculation Sheet Crop 1'!$K$9,B2358-1&lt;'Calculation Sheet Crop 1'!$L$9),"Late Season Stage",""))))</f>
        <v/>
      </c>
      <c r="D2358">
        <f>IF(MONTH(B2358)=1,'General Calculation'!$E$22,IF(MONTH(B2358)=2,'General Calculation'!$F$22,IF(MONTH(B2358)=3,'General Calculation'!$G$22,IF(MONTH(B2358)=4,'General Calculation'!$H$22,IF(MONTH(B2358)=5,'General Calculation'!$I$22,IF(MONTH(B2358)=6,'General Calculation'!$J$22,IF(MONTH(B2358)=7,'General Calculation'!$K$22,IF(MONTH(B2358)=8,'General Calculation'!$L$22,IF(MONTH(B2358)=9,'General Calculation'!$M$22,IF(MONTH(B2358)=10,'General Calculation'!$N$22,IF(MONTH(B2358)=11,'General Calculation'!$O$22,IF(MONTH(B2358)=12,'General Calculation'!$P$22,""))))))))))))</f>
        <v>5.3881999999999994</v>
      </c>
      <c r="E2358" t="str">
        <f>IF(C2358="Initial Stage",'Calculation Sheet Crop 1'!$M$6,IF(C2358="Crop Development Phase",'Calculation Sheet Crop 1'!$M$7,IF(C2358="Mid Season",'Calculation Sheet Crop 1'!$M$8,IF(C2358="Late Season Stage",'Calculation Sheet Crop 1'!$M$9,""))))</f>
        <v/>
      </c>
      <c r="F2358">
        <f t="shared" si="469"/>
        <v>0</v>
      </c>
      <c r="P2358">
        <f t="shared" si="470"/>
        <v>0</v>
      </c>
      <c r="Q2358">
        <f t="shared" si="471"/>
        <v>0</v>
      </c>
      <c r="R2358">
        <f t="shared" si="472"/>
        <v>0</v>
      </c>
      <c r="S2358">
        <f t="shared" si="473"/>
        <v>0</v>
      </c>
      <c r="T2358">
        <f t="shared" si="474"/>
        <v>0</v>
      </c>
      <c r="U2358">
        <f t="shared" si="475"/>
        <v>0</v>
      </c>
      <c r="V2358">
        <f t="shared" si="476"/>
        <v>0</v>
      </c>
      <c r="W2358">
        <f t="shared" si="477"/>
        <v>0</v>
      </c>
      <c r="X2358">
        <f t="shared" si="478"/>
        <v>0</v>
      </c>
      <c r="Y2358">
        <f t="shared" si="479"/>
        <v>0</v>
      </c>
      <c r="Z2358">
        <f t="shared" si="480"/>
        <v>0</v>
      </c>
      <c r="AA2358">
        <f t="shared" si="481"/>
        <v>0</v>
      </c>
    </row>
    <row r="2359" spans="2:27">
      <c r="B2359" s="3">
        <v>45088</v>
      </c>
      <c r="C2359" t="str">
        <f>IF(AND(B2359&gt;='Calculation Sheet Crop 1'!$K$6,B2359&lt;='Calculation Sheet Crop 1'!$L$6),"Initial Stage",IF(AND(B2359+1&gt;'Calculation Sheet Crop 1'!$K$7,B2359&lt;='Calculation Sheet Crop 1'!$L$7),"Crop Development Phase",IF(AND(B2359+1&gt;'Calculation Sheet Crop 1'!$K$8,B2359&lt;'Calculation Sheet Crop 1'!$L$8+1),"Mid Season",IF(AND(B2359+1&gt;'Calculation Sheet Crop 1'!$K$9,B2359-1&lt;'Calculation Sheet Crop 1'!$L$9),"Late Season Stage",""))))</f>
        <v/>
      </c>
      <c r="D2359">
        <f>IF(MONTH(B2359)=1,'General Calculation'!$E$22,IF(MONTH(B2359)=2,'General Calculation'!$F$22,IF(MONTH(B2359)=3,'General Calculation'!$G$22,IF(MONTH(B2359)=4,'General Calculation'!$H$22,IF(MONTH(B2359)=5,'General Calculation'!$I$22,IF(MONTH(B2359)=6,'General Calculation'!$J$22,IF(MONTH(B2359)=7,'General Calculation'!$K$22,IF(MONTH(B2359)=8,'General Calculation'!$L$22,IF(MONTH(B2359)=9,'General Calculation'!$M$22,IF(MONTH(B2359)=10,'General Calculation'!$N$22,IF(MONTH(B2359)=11,'General Calculation'!$O$22,IF(MONTH(B2359)=12,'General Calculation'!$P$22,""))))))))))))</f>
        <v>5.3881999999999994</v>
      </c>
      <c r="E2359" t="str">
        <f>IF(C2359="Initial Stage",'Calculation Sheet Crop 1'!$M$6,IF(C2359="Crop Development Phase",'Calculation Sheet Crop 1'!$M$7,IF(C2359="Mid Season",'Calculation Sheet Crop 1'!$M$8,IF(C2359="Late Season Stage",'Calculation Sheet Crop 1'!$M$9,""))))</f>
        <v/>
      </c>
      <c r="F2359">
        <f t="shared" si="469"/>
        <v>0</v>
      </c>
      <c r="P2359">
        <f t="shared" si="470"/>
        <v>0</v>
      </c>
      <c r="Q2359">
        <f t="shared" si="471"/>
        <v>0</v>
      </c>
      <c r="R2359">
        <f t="shared" si="472"/>
        <v>0</v>
      </c>
      <c r="S2359">
        <f t="shared" si="473"/>
        <v>0</v>
      </c>
      <c r="T2359">
        <f t="shared" si="474"/>
        <v>0</v>
      </c>
      <c r="U2359">
        <f t="shared" si="475"/>
        <v>0</v>
      </c>
      <c r="V2359">
        <f t="shared" si="476"/>
        <v>0</v>
      </c>
      <c r="W2359">
        <f t="shared" si="477"/>
        <v>0</v>
      </c>
      <c r="X2359">
        <f t="shared" si="478"/>
        <v>0</v>
      </c>
      <c r="Y2359">
        <f t="shared" si="479"/>
        <v>0</v>
      </c>
      <c r="Z2359">
        <f t="shared" si="480"/>
        <v>0</v>
      </c>
      <c r="AA2359">
        <f t="shared" si="481"/>
        <v>0</v>
      </c>
    </row>
    <row r="2360" spans="2:27">
      <c r="B2360" s="3">
        <v>45089</v>
      </c>
      <c r="C2360" t="str">
        <f>IF(AND(B2360&gt;='Calculation Sheet Crop 1'!$K$6,B2360&lt;='Calculation Sheet Crop 1'!$L$6),"Initial Stage",IF(AND(B2360+1&gt;'Calculation Sheet Crop 1'!$K$7,B2360&lt;='Calculation Sheet Crop 1'!$L$7),"Crop Development Phase",IF(AND(B2360+1&gt;'Calculation Sheet Crop 1'!$K$8,B2360&lt;'Calculation Sheet Crop 1'!$L$8+1),"Mid Season",IF(AND(B2360+1&gt;'Calculation Sheet Crop 1'!$K$9,B2360-1&lt;'Calculation Sheet Crop 1'!$L$9),"Late Season Stage",""))))</f>
        <v/>
      </c>
      <c r="D2360">
        <f>IF(MONTH(B2360)=1,'General Calculation'!$E$22,IF(MONTH(B2360)=2,'General Calculation'!$F$22,IF(MONTH(B2360)=3,'General Calculation'!$G$22,IF(MONTH(B2360)=4,'General Calculation'!$H$22,IF(MONTH(B2360)=5,'General Calculation'!$I$22,IF(MONTH(B2360)=6,'General Calculation'!$J$22,IF(MONTH(B2360)=7,'General Calculation'!$K$22,IF(MONTH(B2360)=8,'General Calculation'!$L$22,IF(MONTH(B2360)=9,'General Calculation'!$M$22,IF(MONTH(B2360)=10,'General Calculation'!$N$22,IF(MONTH(B2360)=11,'General Calculation'!$O$22,IF(MONTH(B2360)=12,'General Calculation'!$P$22,""))))))))))))</f>
        <v>5.3881999999999994</v>
      </c>
      <c r="E2360" t="str">
        <f>IF(C2360="Initial Stage",'Calculation Sheet Crop 1'!$M$6,IF(C2360="Crop Development Phase",'Calculation Sheet Crop 1'!$M$7,IF(C2360="Mid Season",'Calculation Sheet Crop 1'!$M$8,IF(C2360="Late Season Stage",'Calculation Sheet Crop 1'!$M$9,""))))</f>
        <v/>
      </c>
      <c r="F2360">
        <f t="shared" si="469"/>
        <v>0</v>
      </c>
      <c r="P2360">
        <f t="shared" si="470"/>
        <v>0</v>
      </c>
      <c r="Q2360">
        <f t="shared" si="471"/>
        <v>0</v>
      </c>
      <c r="R2360">
        <f t="shared" si="472"/>
        <v>0</v>
      </c>
      <c r="S2360">
        <f t="shared" si="473"/>
        <v>0</v>
      </c>
      <c r="T2360">
        <f t="shared" si="474"/>
        <v>0</v>
      </c>
      <c r="U2360">
        <f t="shared" si="475"/>
        <v>0</v>
      </c>
      <c r="V2360">
        <f t="shared" si="476"/>
        <v>0</v>
      </c>
      <c r="W2360">
        <f t="shared" si="477"/>
        <v>0</v>
      </c>
      <c r="X2360">
        <f t="shared" si="478"/>
        <v>0</v>
      </c>
      <c r="Y2360">
        <f t="shared" si="479"/>
        <v>0</v>
      </c>
      <c r="Z2360">
        <f t="shared" si="480"/>
        <v>0</v>
      </c>
      <c r="AA2360">
        <f t="shared" si="481"/>
        <v>0</v>
      </c>
    </row>
    <row r="2361" spans="2:27">
      <c r="B2361" s="3">
        <v>45090</v>
      </c>
      <c r="C2361" t="str">
        <f>IF(AND(B2361&gt;='Calculation Sheet Crop 1'!$K$6,B2361&lt;='Calculation Sheet Crop 1'!$L$6),"Initial Stage",IF(AND(B2361+1&gt;'Calculation Sheet Crop 1'!$K$7,B2361&lt;='Calculation Sheet Crop 1'!$L$7),"Crop Development Phase",IF(AND(B2361+1&gt;'Calculation Sheet Crop 1'!$K$8,B2361&lt;'Calculation Sheet Crop 1'!$L$8+1),"Mid Season",IF(AND(B2361+1&gt;'Calculation Sheet Crop 1'!$K$9,B2361-1&lt;'Calculation Sheet Crop 1'!$L$9),"Late Season Stage",""))))</f>
        <v/>
      </c>
      <c r="D2361">
        <f>IF(MONTH(B2361)=1,'General Calculation'!$E$22,IF(MONTH(B2361)=2,'General Calculation'!$F$22,IF(MONTH(B2361)=3,'General Calculation'!$G$22,IF(MONTH(B2361)=4,'General Calculation'!$H$22,IF(MONTH(B2361)=5,'General Calculation'!$I$22,IF(MONTH(B2361)=6,'General Calculation'!$J$22,IF(MONTH(B2361)=7,'General Calculation'!$K$22,IF(MONTH(B2361)=8,'General Calculation'!$L$22,IF(MONTH(B2361)=9,'General Calculation'!$M$22,IF(MONTH(B2361)=10,'General Calculation'!$N$22,IF(MONTH(B2361)=11,'General Calculation'!$O$22,IF(MONTH(B2361)=12,'General Calculation'!$P$22,""))))))))))))</f>
        <v>5.3881999999999994</v>
      </c>
      <c r="E2361" t="str">
        <f>IF(C2361="Initial Stage",'Calculation Sheet Crop 1'!$M$6,IF(C2361="Crop Development Phase",'Calculation Sheet Crop 1'!$M$7,IF(C2361="Mid Season",'Calculation Sheet Crop 1'!$M$8,IF(C2361="Late Season Stage",'Calculation Sheet Crop 1'!$M$9,""))))</f>
        <v/>
      </c>
      <c r="F2361">
        <f t="shared" si="469"/>
        <v>0</v>
      </c>
      <c r="P2361">
        <f t="shared" si="470"/>
        <v>0</v>
      </c>
      <c r="Q2361">
        <f t="shared" si="471"/>
        <v>0</v>
      </c>
      <c r="R2361">
        <f t="shared" si="472"/>
        <v>0</v>
      </c>
      <c r="S2361">
        <f t="shared" si="473"/>
        <v>0</v>
      </c>
      <c r="T2361">
        <f t="shared" si="474"/>
        <v>0</v>
      </c>
      <c r="U2361">
        <f t="shared" si="475"/>
        <v>0</v>
      </c>
      <c r="V2361">
        <f t="shared" si="476"/>
        <v>0</v>
      </c>
      <c r="W2361">
        <f t="shared" si="477"/>
        <v>0</v>
      </c>
      <c r="X2361">
        <f t="shared" si="478"/>
        <v>0</v>
      </c>
      <c r="Y2361">
        <f t="shared" si="479"/>
        <v>0</v>
      </c>
      <c r="Z2361">
        <f t="shared" si="480"/>
        <v>0</v>
      </c>
      <c r="AA2361">
        <f t="shared" si="481"/>
        <v>0</v>
      </c>
    </row>
    <row r="2362" spans="2:27">
      <c r="B2362" s="3">
        <v>45091</v>
      </c>
      <c r="C2362" t="str">
        <f>IF(AND(B2362&gt;='Calculation Sheet Crop 1'!$K$6,B2362&lt;='Calculation Sheet Crop 1'!$L$6),"Initial Stage",IF(AND(B2362+1&gt;'Calculation Sheet Crop 1'!$K$7,B2362&lt;='Calculation Sheet Crop 1'!$L$7),"Crop Development Phase",IF(AND(B2362+1&gt;'Calculation Sheet Crop 1'!$K$8,B2362&lt;'Calculation Sheet Crop 1'!$L$8+1),"Mid Season",IF(AND(B2362+1&gt;'Calculation Sheet Crop 1'!$K$9,B2362-1&lt;'Calculation Sheet Crop 1'!$L$9),"Late Season Stage",""))))</f>
        <v/>
      </c>
      <c r="D2362">
        <f>IF(MONTH(B2362)=1,'General Calculation'!$E$22,IF(MONTH(B2362)=2,'General Calculation'!$F$22,IF(MONTH(B2362)=3,'General Calculation'!$G$22,IF(MONTH(B2362)=4,'General Calculation'!$H$22,IF(MONTH(B2362)=5,'General Calculation'!$I$22,IF(MONTH(B2362)=6,'General Calculation'!$J$22,IF(MONTH(B2362)=7,'General Calculation'!$K$22,IF(MONTH(B2362)=8,'General Calculation'!$L$22,IF(MONTH(B2362)=9,'General Calculation'!$M$22,IF(MONTH(B2362)=10,'General Calculation'!$N$22,IF(MONTH(B2362)=11,'General Calculation'!$O$22,IF(MONTH(B2362)=12,'General Calculation'!$P$22,""))))))))))))</f>
        <v>5.3881999999999994</v>
      </c>
      <c r="E2362" t="str">
        <f>IF(C2362="Initial Stage",'Calculation Sheet Crop 1'!$M$6,IF(C2362="Crop Development Phase",'Calculation Sheet Crop 1'!$M$7,IF(C2362="Mid Season",'Calculation Sheet Crop 1'!$M$8,IF(C2362="Late Season Stage",'Calculation Sheet Crop 1'!$M$9,""))))</f>
        <v/>
      </c>
      <c r="F2362">
        <f t="shared" si="469"/>
        <v>0</v>
      </c>
      <c r="P2362">
        <f t="shared" si="470"/>
        <v>0</v>
      </c>
      <c r="Q2362">
        <f t="shared" si="471"/>
        <v>0</v>
      </c>
      <c r="R2362">
        <f t="shared" si="472"/>
        <v>0</v>
      </c>
      <c r="S2362">
        <f t="shared" si="473"/>
        <v>0</v>
      </c>
      <c r="T2362">
        <f t="shared" si="474"/>
        <v>0</v>
      </c>
      <c r="U2362">
        <f t="shared" si="475"/>
        <v>0</v>
      </c>
      <c r="V2362">
        <f t="shared" si="476"/>
        <v>0</v>
      </c>
      <c r="W2362">
        <f t="shared" si="477"/>
        <v>0</v>
      </c>
      <c r="X2362">
        <f t="shared" si="478"/>
        <v>0</v>
      </c>
      <c r="Y2362">
        <f t="shared" si="479"/>
        <v>0</v>
      </c>
      <c r="Z2362">
        <f t="shared" si="480"/>
        <v>0</v>
      </c>
      <c r="AA2362">
        <f t="shared" si="481"/>
        <v>0</v>
      </c>
    </row>
    <row r="2363" spans="2:27">
      <c r="B2363" s="3">
        <v>45092</v>
      </c>
      <c r="C2363" t="str">
        <f>IF(AND(B2363&gt;='Calculation Sheet Crop 1'!$K$6,B2363&lt;='Calculation Sheet Crop 1'!$L$6),"Initial Stage",IF(AND(B2363+1&gt;'Calculation Sheet Crop 1'!$K$7,B2363&lt;='Calculation Sheet Crop 1'!$L$7),"Crop Development Phase",IF(AND(B2363+1&gt;'Calculation Sheet Crop 1'!$K$8,B2363&lt;'Calculation Sheet Crop 1'!$L$8+1),"Mid Season",IF(AND(B2363+1&gt;'Calculation Sheet Crop 1'!$K$9,B2363-1&lt;'Calculation Sheet Crop 1'!$L$9),"Late Season Stage",""))))</f>
        <v/>
      </c>
      <c r="D2363">
        <f>IF(MONTH(B2363)=1,'General Calculation'!$E$22,IF(MONTH(B2363)=2,'General Calculation'!$F$22,IF(MONTH(B2363)=3,'General Calculation'!$G$22,IF(MONTH(B2363)=4,'General Calculation'!$H$22,IF(MONTH(B2363)=5,'General Calculation'!$I$22,IF(MONTH(B2363)=6,'General Calculation'!$J$22,IF(MONTH(B2363)=7,'General Calculation'!$K$22,IF(MONTH(B2363)=8,'General Calculation'!$L$22,IF(MONTH(B2363)=9,'General Calculation'!$M$22,IF(MONTH(B2363)=10,'General Calculation'!$N$22,IF(MONTH(B2363)=11,'General Calculation'!$O$22,IF(MONTH(B2363)=12,'General Calculation'!$P$22,""))))))))))))</f>
        <v>5.3881999999999994</v>
      </c>
      <c r="E2363" t="str">
        <f>IF(C2363="Initial Stage",'Calculation Sheet Crop 1'!$M$6,IF(C2363="Crop Development Phase",'Calculation Sheet Crop 1'!$M$7,IF(C2363="Mid Season",'Calculation Sheet Crop 1'!$M$8,IF(C2363="Late Season Stage",'Calculation Sheet Crop 1'!$M$9,""))))</f>
        <v/>
      </c>
      <c r="F2363">
        <f t="shared" si="469"/>
        <v>0</v>
      </c>
      <c r="P2363">
        <f t="shared" si="470"/>
        <v>0</v>
      </c>
      <c r="Q2363">
        <f t="shared" si="471"/>
        <v>0</v>
      </c>
      <c r="R2363">
        <f t="shared" si="472"/>
        <v>0</v>
      </c>
      <c r="S2363">
        <f t="shared" si="473"/>
        <v>0</v>
      </c>
      <c r="T2363">
        <f t="shared" si="474"/>
        <v>0</v>
      </c>
      <c r="U2363">
        <f t="shared" si="475"/>
        <v>0</v>
      </c>
      <c r="V2363">
        <f t="shared" si="476"/>
        <v>0</v>
      </c>
      <c r="W2363">
        <f t="shared" si="477"/>
        <v>0</v>
      </c>
      <c r="X2363">
        <f t="shared" si="478"/>
        <v>0</v>
      </c>
      <c r="Y2363">
        <f t="shared" si="479"/>
        <v>0</v>
      </c>
      <c r="Z2363">
        <f t="shared" si="480"/>
        <v>0</v>
      </c>
      <c r="AA2363">
        <f t="shared" si="481"/>
        <v>0</v>
      </c>
    </row>
    <row r="2364" spans="2:27">
      <c r="B2364" s="3">
        <v>45093</v>
      </c>
      <c r="C2364" t="str">
        <f>IF(AND(B2364&gt;='Calculation Sheet Crop 1'!$K$6,B2364&lt;='Calculation Sheet Crop 1'!$L$6),"Initial Stage",IF(AND(B2364+1&gt;'Calculation Sheet Crop 1'!$K$7,B2364&lt;='Calculation Sheet Crop 1'!$L$7),"Crop Development Phase",IF(AND(B2364+1&gt;'Calculation Sheet Crop 1'!$K$8,B2364&lt;'Calculation Sheet Crop 1'!$L$8+1),"Mid Season",IF(AND(B2364+1&gt;'Calculation Sheet Crop 1'!$K$9,B2364-1&lt;'Calculation Sheet Crop 1'!$L$9),"Late Season Stage",""))))</f>
        <v/>
      </c>
      <c r="D2364">
        <f>IF(MONTH(B2364)=1,'General Calculation'!$E$22,IF(MONTH(B2364)=2,'General Calculation'!$F$22,IF(MONTH(B2364)=3,'General Calculation'!$G$22,IF(MONTH(B2364)=4,'General Calculation'!$H$22,IF(MONTH(B2364)=5,'General Calculation'!$I$22,IF(MONTH(B2364)=6,'General Calculation'!$J$22,IF(MONTH(B2364)=7,'General Calculation'!$K$22,IF(MONTH(B2364)=8,'General Calculation'!$L$22,IF(MONTH(B2364)=9,'General Calculation'!$M$22,IF(MONTH(B2364)=10,'General Calculation'!$N$22,IF(MONTH(B2364)=11,'General Calculation'!$O$22,IF(MONTH(B2364)=12,'General Calculation'!$P$22,""))))))))))))</f>
        <v>5.3881999999999994</v>
      </c>
      <c r="E2364" t="str">
        <f>IF(C2364="Initial Stage",'Calculation Sheet Crop 1'!$M$6,IF(C2364="Crop Development Phase",'Calculation Sheet Crop 1'!$M$7,IF(C2364="Mid Season",'Calculation Sheet Crop 1'!$M$8,IF(C2364="Late Season Stage",'Calculation Sheet Crop 1'!$M$9,""))))</f>
        <v/>
      </c>
      <c r="F2364">
        <f t="shared" si="469"/>
        <v>0</v>
      </c>
      <c r="P2364">
        <f t="shared" si="470"/>
        <v>0</v>
      </c>
      <c r="Q2364">
        <f t="shared" si="471"/>
        <v>0</v>
      </c>
      <c r="R2364">
        <f t="shared" si="472"/>
        <v>0</v>
      </c>
      <c r="S2364">
        <f t="shared" si="473"/>
        <v>0</v>
      </c>
      <c r="T2364">
        <f t="shared" si="474"/>
        <v>0</v>
      </c>
      <c r="U2364">
        <f t="shared" si="475"/>
        <v>0</v>
      </c>
      <c r="V2364">
        <f t="shared" si="476"/>
        <v>0</v>
      </c>
      <c r="W2364">
        <f t="shared" si="477"/>
        <v>0</v>
      </c>
      <c r="X2364">
        <f t="shared" si="478"/>
        <v>0</v>
      </c>
      <c r="Y2364">
        <f t="shared" si="479"/>
        <v>0</v>
      </c>
      <c r="Z2364">
        <f t="shared" si="480"/>
        <v>0</v>
      </c>
      <c r="AA2364">
        <f t="shared" si="481"/>
        <v>0</v>
      </c>
    </row>
    <row r="2365" spans="2:27">
      <c r="B2365" s="3">
        <v>45094</v>
      </c>
      <c r="C2365" t="str">
        <f>IF(AND(B2365&gt;='Calculation Sheet Crop 1'!$K$6,B2365&lt;='Calculation Sheet Crop 1'!$L$6),"Initial Stage",IF(AND(B2365+1&gt;'Calculation Sheet Crop 1'!$K$7,B2365&lt;='Calculation Sheet Crop 1'!$L$7),"Crop Development Phase",IF(AND(B2365+1&gt;'Calculation Sheet Crop 1'!$K$8,B2365&lt;'Calculation Sheet Crop 1'!$L$8+1),"Mid Season",IF(AND(B2365+1&gt;'Calculation Sheet Crop 1'!$K$9,B2365-1&lt;'Calculation Sheet Crop 1'!$L$9),"Late Season Stage",""))))</f>
        <v/>
      </c>
      <c r="D2365">
        <f>IF(MONTH(B2365)=1,'General Calculation'!$E$22,IF(MONTH(B2365)=2,'General Calculation'!$F$22,IF(MONTH(B2365)=3,'General Calculation'!$G$22,IF(MONTH(B2365)=4,'General Calculation'!$H$22,IF(MONTH(B2365)=5,'General Calculation'!$I$22,IF(MONTH(B2365)=6,'General Calculation'!$J$22,IF(MONTH(B2365)=7,'General Calculation'!$K$22,IF(MONTH(B2365)=8,'General Calculation'!$L$22,IF(MONTH(B2365)=9,'General Calculation'!$M$22,IF(MONTH(B2365)=10,'General Calculation'!$N$22,IF(MONTH(B2365)=11,'General Calculation'!$O$22,IF(MONTH(B2365)=12,'General Calculation'!$P$22,""))))))))))))</f>
        <v>5.3881999999999994</v>
      </c>
      <c r="E2365" t="str">
        <f>IF(C2365="Initial Stage",'Calculation Sheet Crop 1'!$M$6,IF(C2365="Crop Development Phase",'Calculation Sheet Crop 1'!$M$7,IF(C2365="Mid Season",'Calculation Sheet Crop 1'!$M$8,IF(C2365="Late Season Stage",'Calculation Sheet Crop 1'!$M$9,""))))</f>
        <v/>
      </c>
      <c r="F2365">
        <f t="shared" si="469"/>
        <v>0</v>
      </c>
      <c r="P2365">
        <f t="shared" si="470"/>
        <v>0</v>
      </c>
      <c r="Q2365">
        <f t="shared" si="471"/>
        <v>0</v>
      </c>
      <c r="R2365">
        <f t="shared" si="472"/>
        <v>0</v>
      </c>
      <c r="S2365">
        <f t="shared" si="473"/>
        <v>0</v>
      </c>
      <c r="T2365">
        <f t="shared" si="474"/>
        <v>0</v>
      </c>
      <c r="U2365">
        <f t="shared" si="475"/>
        <v>0</v>
      </c>
      <c r="V2365">
        <f t="shared" si="476"/>
        <v>0</v>
      </c>
      <c r="W2365">
        <f t="shared" si="477"/>
        <v>0</v>
      </c>
      <c r="X2365">
        <f t="shared" si="478"/>
        <v>0</v>
      </c>
      <c r="Y2365">
        <f t="shared" si="479"/>
        <v>0</v>
      </c>
      <c r="Z2365">
        <f t="shared" si="480"/>
        <v>0</v>
      </c>
      <c r="AA2365">
        <f t="shared" si="481"/>
        <v>0</v>
      </c>
    </row>
    <row r="2366" spans="2:27">
      <c r="B2366" s="3">
        <v>45095</v>
      </c>
      <c r="C2366" t="str">
        <f>IF(AND(B2366&gt;='Calculation Sheet Crop 1'!$K$6,B2366&lt;='Calculation Sheet Crop 1'!$L$6),"Initial Stage",IF(AND(B2366+1&gt;'Calculation Sheet Crop 1'!$K$7,B2366&lt;='Calculation Sheet Crop 1'!$L$7),"Crop Development Phase",IF(AND(B2366+1&gt;'Calculation Sheet Crop 1'!$K$8,B2366&lt;'Calculation Sheet Crop 1'!$L$8+1),"Mid Season",IF(AND(B2366+1&gt;'Calculation Sheet Crop 1'!$K$9,B2366-1&lt;'Calculation Sheet Crop 1'!$L$9),"Late Season Stage",""))))</f>
        <v/>
      </c>
      <c r="D2366">
        <f>IF(MONTH(B2366)=1,'General Calculation'!$E$22,IF(MONTH(B2366)=2,'General Calculation'!$F$22,IF(MONTH(B2366)=3,'General Calculation'!$G$22,IF(MONTH(B2366)=4,'General Calculation'!$H$22,IF(MONTH(B2366)=5,'General Calculation'!$I$22,IF(MONTH(B2366)=6,'General Calculation'!$J$22,IF(MONTH(B2366)=7,'General Calculation'!$K$22,IF(MONTH(B2366)=8,'General Calculation'!$L$22,IF(MONTH(B2366)=9,'General Calculation'!$M$22,IF(MONTH(B2366)=10,'General Calculation'!$N$22,IF(MONTH(B2366)=11,'General Calculation'!$O$22,IF(MONTH(B2366)=12,'General Calculation'!$P$22,""))))))))))))</f>
        <v>5.3881999999999994</v>
      </c>
      <c r="E2366" t="str">
        <f>IF(C2366="Initial Stage",'Calculation Sheet Crop 1'!$M$6,IF(C2366="Crop Development Phase",'Calculation Sheet Crop 1'!$M$7,IF(C2366="Mid Season",'Calculation Sheet Crop 1'!$M$8,IF(C2366="Late Season Stage",'Calculation Sheet Crop 1'!$M$9,""))))</f>
        <v/>
      </c>
      <c r="F2366">
        <f t="shared" si="469"/>
        <v>0</v>
      </c>
      <c r="P2366">
        <f t="shared" si="470"/>
        <v>0</v>
      </c>
      <c r="Q2366">
        <f t="shared" si="471"/>
        <v>0</v>
      </c>
      <c r="R2366">
        <f t="shared" si="472"/>
        <v>0</v>
      </c>
      <c r="S2366">
        <f t="shared" si="473"/>
        <v>0</v>
      </c>
      <c r="T2366">
        <f t="shared" si="474"/>
        <v>0</v>
      </c>
      <c r="U2366">
        <f t="shared" si="475"/>
        <v>0</v>
      </c>
      <c r="V2366">
        <f t="shared" si="476"/>
        <v>0</v>
      </c>
      <c r="W2366">
        <f t="shared" si="477"/>
        <v>0</v>
      </c>
      <c r="X2366">
        <f t="shared" si="478"/>
        <v>0</v>
      </c>
      <c r="Y2366">
        <f t="shared" si="479"/>
        <v>0</v>
      </c>
      <c r="Z2366">
        <f t="shared" si="480"/>
        <v>0</v>
      </c>
      <c r="AA2366">
        <f t="shared" si="481"/>
        <v>0</v>
      </c>
    </row>
    <row r="2367" spans="2:27">
      <c r="B2367" s="3">
        <v>45096</v>
      </c>
      <c r="C2367" t="str">
        <f>IF(AND(B2367&gt;='Calculation Sheet Crop 1'!$K$6,B2367&lt;='Calculation Sheet Crop 1'!$L$6),"Initial Stage",IF(AND(B2367+1&gt;'Calculation Sheet Crop 1'!$K$7,B2367&lt;='Calculation Sheet Crop 1'!$L$7),"Crop Development Phase",IF(AND(B2367+1&gt;'Calculation Sheet Crop 1'!$K$8,B2367&lt;'Calculation Sheet Crop 1'!$L$8+1),"Mid Season",IF(AND(B2367+1&gt;'Calculation Sheet Crop 1'!$K$9,B2367-1&lt;'Calculation Sheet Crop 1'!$L$9),"Late Season Stage",""))))</f>
        <v/>
      </c>
      <c r="D2367">
        <f>IF(MONTH(B2367)=1,'General Calculation'!$E$22,IF(MONTH(B2367)=2,'General Calculation'!$F$22,IF(MONTH(B2367)=3,'General Calculation'!$G$22,IF(MONTH(B2367)=4,'General Calculation'!$H$22,IF(MONTH(B2367)=5,'General Calculation'!$I$22,IF(MONTH(B2367)=6,'General Calculation'!$J$22,IF(MONTH(B2367)=7,'General Calculation'!$K$22,IF(MONTH(B2367)=8,'General Calculation'!$L$22,IF(MONTH(B2367)=9,'General Calculation'!$M$22,IF(MONTH(B2367)=10,'General Calculation'!$N$22,IF(MONTH(B2367)=11,'General Calculation'!$O$22,IF(MONTH(B2367)=12,'General Calculation'!$P$22,""))))))))))))</f>
        <v>5.3881999999999994</v>
      </c>
      <c r="E2367" t="str">
        <f>IF(C2367="Initial Stage",'Calculation Sheet Crop 1'!$M$6,IF(C2367="Crop Development Phase",'Calculation Sheet Crop 1'!$M$7,IF(C2367="Mid Season",'Calculation Sheet Crop 1'!$M$8,IF(C2367="Late Season Stage",'Calculation Sheet Crop 1'!$M$9,""))))</f>
        <v/>
      </c>
      <c r="F2367">
        <f t="shared" si="469"/>
        <v>0</v>
      </c>
      <c r="P2367">
        <f t="shared" si="470"/>
        <v>0</v>
      </c>
      <c r="Q2367">
        <f t="shared" si="471"/>
        <v>0</v>
      </c>
      <c r="R2367">
        <f t="shared" si="472"/>
        <v>0</v>
      </c>
      <c r="S2367">
        <f t="shared" si="473"/>
        <v>0</v>
      </c>
      <c r="T2367">
        <f t="shared" si="474"/>
        <v>0</v>
      </c>
      <c r="U2367">
        <f t="shared" si="475"/>
        <v>0</v>
      </c>
      <c r="V2367">
        <f t="shared" si="476"/>
        <v>0</v>
      </c>
      <c r="W2367">
        <f t="shared" si="477"/>
        <v>0</v>
      </c>
      <c r="X2367">
        <f t="shared" si="478"/>
        <v>0</v>
      </c>
      <c r="Y2367">
        <f t="shared" si="479"/>
        <v>0</v>
      </c>
      <c r="Z2367">
        <f t="shared" si="480"/>
        <v>0</v>
      </c>
      <c r="AA2367">
        <f t="shared" si="481"/>
        <v>0</v>
      </c>
    </row>
    <row r="2368" spans="2:27">
      <c r="B2368" s="3">
        <v>45097</v>
      </c>
      <c r="C2368" t="str">
        <f>IF(AND(B2368&gt;='Calculation Sheet Crop 1'!$K$6,B2368&lt;='Calculation Sheet Crop 1'!$L$6),"Initial Stage",IF(AND(B2368+1&gt;'Calculation Sheet Crop 1'!$K$7,B2368&lt;='Calculation Sheet Crop 1'!$L$7),"Crop Development Phase",IF(AND(B2368+1&gt;'Calculation Sheet Crop 1'!$K$8,B2368&lt;'Calculation Sheet Crop 1'!$L$8+1),"Mid Season",IF(AND(B2368+1&gt;'Calculation Sheet Crop 1'!$K$9,B2368-1&lt;'Calculation Sheet Crop 1'!$L$9),"Late Season Stage",""))))</f>
        <v/>
      </c>
      <c r="D2368">
        <f>IF(MONTH(B2368)=1,'General Calculation'!$E$22,IF(MONTH(B2368)=2,'General Calculation'!$F$22,IF(MONTH(B2368)=3,'General Calculation'!$G$22,IF(MONTH(B2368)=4,'General Calculation'!$H$22,IF(MONTH(B2368)=5,'General Calculation'!$I$22,IF(MONTH(B2368)=6,'General Calculation'!$J$22,IF(MONTH(B2368)=7,'General Calculation'!$K$22,IF(MONTH(B2368)=8,'General Calculation'!$L$22,IF(MONTH(B2368)=9,'General Calculation'!$M$22,IF(MONTH(B2368)=10,'General Calculation'!$N$22,IF(MONTH(B2368)=11,'General Calculation'!$O$22,IF(MONTH(B2368)=12,'General Calculation'!$P$22,""))))))))))))</f>
        <v>5.3881999999999994</v>
      </c>
      <c r="E2368" t="str">
        <f>IF(C2368="Initial Stage",'Calculation Sheet Crop 1'!$M$6,IF(C2368="Crop Development Phase",'Calculation Sheet Crop 1'!$M$7,IF(C2368="Mid Season",'Calculation Sheet Crop 1'!$M$8,IF(C2368="Late Season Stage",'Calculation Sheet Crop 1'!$M$9,""))))</f>
        <v/>
      </c>
      <c r="F2368">
        <f t="shared" si="469"/>
        <v>0</v>
      </c>
      <c r="P2368">
        <f t="shared" si="470"/>
        <v>0</v>
      </c>
      <c r="Q2368">
        <f t="shared" si="471"/>
        <v>0</v>
      </c>
      <c r="R2368">
        <f t="shared" si="472"/>
        <v>0</v>
      </c>
      <c r="S2368">
        <f t="shared" si="473"/>
        <v>0</v>
      </c>
      <c r="T2368">
        <f t="shared" si="474"/>
        <v>0</v>
      </c>
      <c r="U2368">
        <f t="shared" si="475"/>
        <v>0</v>
      </c>
      <c r="V2368">
        <f t="shared" si="476"/>
        <v>0</v>
      </c>
      <c r="W2368">
        <f t="shared" si="477"/>
        <v>0</v>
      </c>
      <c r="X2368">
        <f t="shared" si="478"/>
        <v>0</v>
      </c>
      <c r="Y2368">
        <f t="shared" si="479"/>
        <v>0</v>
      </c>
      <c r="Z2368">
        <f t="shared" si="480"/>
        <v>0</v>
      </c>
      <c r="AA2368">
        <f t="shared" si="481"/>
        <v>0</v>
      </c>
    </row>
    <row r="2369" spans="2:27">
      <c r="B2369" s="3">
        <v>45098</v>
      </c>
      <c r="C2369" t="str">
        <f>IF(AND(B2369&gt;='Calculation Sheet Crop 1'!$K$6,B2369&lt;='Calculation Sheet Crop 1'!$L$6),"Initial Stage",IF(AND(B2369+1&gt;'Calculation Sheet Crop 1'!$K$7,B2369&lt;='Calculation Sheet Crop 1'!$L$7),"Crop Development Phase",IF(AND(B2369+1&gt;'Calculation Sheet Crop 1'!$K$8,B2369&lt;'Calculation Sheet Crop 1'!$L$8+1),"Mid Season",IF(AND(B2369+1&gt;'Calculation Sheet Crop 1'!$K$9,B2369-1&lt;'Calculation Sheet Crop 1'!$L$9),"Late Season Stage",""))))</f>
        <v/>
      </c>
      <c r="D2369">
        <f>IF(MONTH(B2369)=1,'General Calculation'!$E$22,IF(MONTH(B2369)=2,'General Calculation'!$F$22,IF(MONTH(B2369)=3,'General Calculation'!$G$22,IF(MONTH(B2369)=4,'General Calculation'!$H$22,IF(MONTH(B2369)=5,'General Calculation'!$I$22,IF(MONTH(B2369)=6,'General Calculation'!$J$22,IF(MONTH(B2369)=7,'General Calculation'!$K$22,IF(MONTH(B2369)=8,'General Calculation'!$L$22,IF(MONTH(B2369)=9,'General Calculation'!$M$22,IF(MONTH(B2369)=10,'General Calculation'!$N$22,IF(MONTH(B2369)=11,'General Calculation'!$O$22,IF(MONTH(B2369)=12,'General Calculation'!$P$22,""))))))))))))</f>
        <v>5.3881999999999994</v>
      </c>
      <c r="E2369" t="str">
        <f>IF(C2369="Initial Stage",'Calculation Sheet Crop 1'!$M$6,IF(C2369="Crop Development Phase",'Calculation Sheet Crop 1'!$M$7,IF(C2369="Mid Season",'Calculation Sheet Crop 1'!$M$8,IF(C2369="Late Season Stage",'Calculation Sheet Crop 1'!$M$9,""))))</f>
        <v/>
      </c>
      <c r="F2369">
        <f t="shared" si="469"/>
        <v>0</v>
      </c>
      <c r="P2369">
        <f t="shared" si="470"/>
        <v>0</v>
      </c>
      <c r="Q2369">
        <f t="shared" si="471"/>
        <v>0</v>
      </c>
      <c r="R2369">
        <f t="shared" si="472"/>
        <v>0</v>
      </c>
      <c r="S2369">
        <f t="shared" si="473"/>
        <v>0</v>
      </c>
      <c r="T2369">
        <f t="shared" si="474"/>
        <v>0</v>
      </c>
      <c r="U2369">
        <f t="shared" si="475"/>
        <v>0</v>
      </c>
      <c r="V2369">
        <f t="shared" si="476"/>
        <v>0</v>
      </c>
      <c r="W2369">
        <f t="shared" si="477"/>
        <v>0</v>
      </c>
      <c r="X2369">
        <f t="shared" si="478"/>
        <v>0</v>
      </c>
      <c r="Y2369">
        <f t="shared" si="479"/>
        <v>0</v>
      </c>
      <c r="Z2369">
        <f t="shared" si="480"/>
        <v>0</v>
      </c>
      <c r="AA2369">
        <f t="shared" si="481"/>
        <v>0</v>
      </c>
    </row>
    <row r="2370" spans="2:27">
      <c r="B2370" s="3">
        <v>45099</v>
      </c>
      <c r="C2370" t="str">
        <f>IF(AND(B2370&gt;='Calculation Sheet Crop 1'!$K$6,B2370&lt;='Calculation Sheet Crop 1'!$L$6),"Initial Stage",IF(AND(B2370+1&gt;'Calculation Sheet Crop 1'!$K$7,B2370&lt;='Calculation Sheet Crop 1'!$L$7),"Crop Development Phase",IF(AND(B2370+1&gt;'Calculation Sheet Crop 1'!$K$8,B2370&lt;'Calculation Sheet Crop 1'!$L$8+1),"Mid Season",IF(AND(B2370+1&gt;'Calculation Sheet Crop 1'!$K$9,B2370-1&lt;'Calculation Sheet Crop 1'!$L$9),"Late Season Stage",""))))</f>
        <v/>
      </c>
      <c r="D2370">
        <f>IF(MONTH(B2370)=1,'General Calculation'!$E$22,IF(MONTH(B2370)=2,'General Calculation'!$F$22,IF(MONTH(B2370)=3,'General Calculation'!$G$22,IF(MONTH(B2370)=4,'General Calculation'!$H$22,IF(MONTH(B2370)=5,'General Calculation'!$I$22,IF(MONTH(B2370)=6,'General Calculation'!$J$22,IF(MONTH(B2370)=7,'General Calculation'!$K$22,IF(MONTH(B2370)=8,'General Calculation'!$L$22,IF(MONTH(B2370)=9,'General Calculation'!$M$22,IF(MONTH(B2370)=10,'General Calculation'!$N$22,IF(MONTH(B2370)=11,'General Calculation'!$O$22,IF(MONTH(B2370)=12,'General Calculation'!$P$22,""))))))))))))</f>
        <v>5.3881999999999994</v>
      </c>
      <c r="E2370" t="str">
        <f>IF(C2370="Initial Stage",'Calculation Sheet Crop 1'!$M$6,IF(C2370="Crop Development Phase",'Calculation Sheet Crop 1'!$M$7,IF(C2370="Mid Season",'Calculation Sheet Crop 1'!$M$8,IF(C2370="Late Season Stage",'Calculation Sheet Crop 1'!$M$9,""))))</f>
        <v/>
      </c>
      <c r="F2370">
        <f t="shared" si="469"/>
        <v>0</v>
      </c>
      <c r="P2370">
        <f t="shared" si="470"/>
        <v>0</v>
      </c>
      <c r="Q2370">
        <f t="shared" si="471"/>
        <v>0</v>
      </c>
      <c r="R2370">
        <f t="shared" si="472"/>
        <v>0</v>
      </c>
      <c r="S2370">
        <f t="shared" si="473"/>
        <v>0</v>
      </c>
      <c r="T2370">
        <f t="shared" si="474"/>
        <v>0</v>
      </c>
      <c r="U2370">
        <f t="shared" si="475"/>
        <v>0</v>
      </c>
      <c r="V2370">
        <f t="shared" si="476"/>
        <v>0</v>
      </c>
      <c r="W2370">
        <f t="shared" si="477"/>
        <v>0</v>
      </c>
      <c r="X2370">
        <f t="shared" si="478"/>
        <v>0</v>
      </c>
      <c r="Y2370">
        <f t="shared" si="479"/>
        <v>0</v>
      </c>
      <c r="Z2370">
        <f t="shared" si="480"/>
        <v>0</v>
      </c>
      <c r="AA2370">
        <f t="shared" si="481"/>
        <v>0</v>
      </c>
    </row>
    <row r="2371" spans="2:27">
      <c r="B2371" s="3">
        <v>45100</v>
      </c>
      <c r="C2371" t="str">
        <f>IF(AND(B2371&gt;='Calculation Sheet Crop 1'!$K$6,B2371&lt;='Calculation Sheet Crop 1'!$L$6),"Initial Stage",IF(AND(B2371+1&gt;'Calculation Sheet Crop 1'!$K$7,B2371&lt;='Calculation Sheet Crop 1'!$L$7),"Crop Development Phase",IF(AND(B2371+1&gt;'Calculation Sheet Crop 1'!$K$8,B2371&lt;'Calculation Sheet Crop 1'!$L$8+1),"Mid Season",IF(AND(B2371+1&gt;'Calculation Sheet Crop 1'!$K$9,B2371-1&lt;'Calculation Sheet Crop 1'!$L$9),"Late Season Stage",""))))</f>
        <v/>
      </c>
      <c r="D2371">
        <f>IF(MONTH(B2371)=1,'General Calculation'!$E$22,IF(MONTH(B2371)=2,'General Calculation'!$F$22,IF(MONTH(B2371)=3,'General Calculation'!$G$22,IF(MONTH(B2371)=4,'General Calculation'!$H$22,IF(MONTH(B2371)=5,'General Calculation'!$I$22,IF(MONTH(B2371)=6,'General Calculation'!$J$22,IF(MONTH(B2371)=7,'General Calculation'!$K$22,IF(MONTH(B2371)=8,'General Calculation'!$L$22,IF(MONTH(B2371)=9,'General Calculation'!$M$22,IF(MONTH(B2371)=10,'General Calculation'!$N$22,IF(MONTH(B2371)=11,'General Calculation'!$O$22,IF(MONTH(B2371)=12,'General Calculation'!$P$22,""))))))))))))</f>
        <v>5.3881999999999994</v>
      </c>
      <c r="E2371" t="str">
        <f>IF(C2371="Initial Stage",'Calculation Sheet Crop 1'!$M$6,IF(C2371="Crop Development Phase",'Calculation Sheet Crop 1'!$M$7,IF(C2371="Mid Season",'Calculation Sheet Crop 1'!$M$8,IF(C2371="Late Season Stage",'Calculation Sheet Crop 1'!$M$9,""))))</f>
        <v/>
      </c>
      <c r="F2371">
        <f t="shared" si="469"/>
        <v>0</v>
      </c>
      <c r="P2371">
        <f t="shared" si="470"/>
        <v>0</v>
      </c>
      <c r="Q2371">
        <f t="shared" si="471"/>
        <v>0</v>
      </c>
      <c r="R2371">
        <f t="shared" si="472"/>
        <v>0</v>
      </c>
      <c r="S2371">
        <f t="shared" si="473"/>
        <v>0</v>
      </c>
      <c r="T2371">
        <f t="shared" si="474"/>
        <v>0</v>
      </c>
      <c r="U2371">
        <f t="shared" si="475"/>
        <v>0</v>
      </c>
      <c r="V2371">
        <f t="shared" si="476"/>
        <v>0</v>
      </c>
      <c r="W2371">
        <f t="shared" si="477"/>
        <v>0</v>
      </c>
      <c r="X2371">
        <f t="shared" si="478"/>
        <v>0</v>
      </c>
      <c r="Y2371">
        <f t="shared" si="479"/>
        <v>0</v>
      </c>
      <c r="Z2371">
        <f t="shared" si="480"/>
        <v>0</v>
      </c>
      <c r="AA2371">
        <f t="shared" si="481"/>
        <v>0</v>
      </c>
    </row>
    <row r="2372" spans="2:27">
      <c r="B2372" s="3">
        <v>45101</v>
      </c>
      <c r="C2372" t="str">
        <f>IF(AND(B2372&gt;='Calculation Sheet Crop 1'!$K$6,B2372&lt;='Calculation Sheet Crop 1'!$L$6),"Initial Stage",IF(AND(B2372+1&gt;'Calculation Sheet Crop 1'!$K$7,B2372&lt;='Calculation Sheet Crop 1'!$L$7),"Crop Development Phase",IF(AND(B2372+1&gt;'Calculation Sheet Crop 1'!$K$8,B2372&lt;'Calculation Sheet Crop 1'!$L$8+1),"Mid Season",IF(AND(B2372+1&gt;'Calculation Sheet Crop 1'!$K$9,B2372-1&lt;'Calculation Sheet Crop 1'!$L$9),"Late Season Stage",""))))</f>
        <v/>
      </c>
      <c r="D2372">
        <f>IF(MONTH(B2372)=1,'General Calculation'!$E$22,IF(MONTH(B2372)=2,'General Calculation'!$F$22,IF(MONTH(B2372)=3,'General Calculation'!$G$22,IF(MONTH(B2372)=4,'General Calculation'!$H$22,IF(MONTH(B2372)=5,'General Calculation'!$I$22,IF(MONTH(B2372)=6,'General Calculation'!$J$22,IF(MONTH(B2372)=7,'General Calculation'!$K$22,IF(MONTH(B2372)=8,'General Calculation'!$L$22,IF(MONTH(B2372)=9,'General Calculation'!$M$22,IF(MONTH(B2372)=10,'General Calculation'!$N$22,IF(MONTH(B2372)=11,'General Calculation'!$O$22,IF(MONTH(B2372)=12,'General Calculation'!$P$22,""))))))))))))</f>
        <v>5.3881999999999994</v>
      </c>
      <c r="E2372" t="str">
        <f>IF(C2372="Initial Stage",'Calculation Sheet Crop 1'!$M$6,IF(C2372="Crop Development Phase",'Calculation Sheet Crop 1'!$M$7,IF(C2372="Mid Season",'Calculation Sheet Crop 1'!$M$8,IF(C2372="Late Season Stage",'Calculation Sheet Crop 1'!$M$9,""))))</f>
        <v/>
      </c>
      <c r="F2372">
        <f t="shared" si="469"/>
        <v>0</v>
      </c>
      <c r="P2372">
        <f t="shared" si="470"/>
        <v>0</v>
      </c>
      <c r="Q2372">
        <f t="shared" si="471"/>
        <v>0</v>
      </c>
      <c r="R2372">
        <f t="shared" si="472"/>
        <v>0</v>
      </c>
      <c r="S2372">
        <f t="shared" si="473"/>
        <v>0</v>
      </c>
      <c r="T2372">
        <f t="shared" si="474"/>
        <v>0</v>
      </c>
      <c r="U2372">
        <f t="shared" si="475"/>
        <v>0</v>
      </c>
      <c r="V2372">
        <f t="shared" si="476"/>
        <v>0</v>
      </c>
      <c r="W2372">
        <f t="shared" si="477"/>
        <v>0</v>
      </c>
      <c r="X2372">
        <f t="shared" si="478"/>
        <v>0</v>
      </c>
      <c r="Y2372">
        <f t="shared" si="479"/>
        <v>0</v>
      </c>
      <c r="Z2372">
        <f t="shared" si="480"/>
        <v>0</v>
      </c>
      <c r="AA2372">
        <f t="shared" si="481"/>
        <v>0</v>
      </c>
    </row>
    <row r="2373" spans="2:27">
      <c r="B2373" s="3">
        <v>45102</v>
      </c>
      <c r="C2373" t="str">
        <f>IF(AND(B2373&gt;='Calculation Sheet Crop 1'!$K$6,B2373&lt;='Calculation Sheet Crop 1'!$L$6),"Initial Stage",IF(AND(B2373+1&gt;'Calculation Sheet Crop 1'!$K$7,B2373&lt;='Calculation Sheet Crop 1'!$L$7),"Crop Development Phase",IF(AND(B2373+1&gt;'Calculation Sheet Crop 1'!$K$8,B2373&lt;'Calculation Sheet Crop 1'!$L$8+1),"Mid Season",IF(AND(B2373+1&gt;'Calculation Sheet Crop 1'!$K$9,B2373-1&lt;'Calculation Sheet Crop 1'!$L$9),"Late Season Stage",""))))</f>
        <v/>
      </c>
      <c r="D2373">
        <f>IF(MONTH(B2373)=1,'General Calculation'!$E$22,IF(MONTH(B2373)=2,'General Calculation'!$F$22,IF(MONTH(B2373)=3,'General Calculation'!$G$22,IF(MONTH(B2373)=4,'General Calculation'!$H$22,IF(MONTH(B2373)=5,'General Calculation'!$I$22,IF(MONTH(B2373)=6,'General Calculation'!$J$22,IF(MONTH(B2373)=7,'General Calculation'!$K$22,IF(MONTH(B2373)=8,'General Calculation'!$L$22,IF(MONTH(B2373)=9,'General Calculation'!$M$22,IF(MONTH(B2373)=10,'General Calculation'!$N$22,IF(MONTH(B2373)=11,'General Calculation'!$O$22,IF(MONTH(B2373)=12,'General Calculation'!$P$22,""))))))))))))</f>
        <v>5.3881999999999994</v>
      </c>
      <c r="E2373" t="str">
        <f>IF(C2373="Initial Stage",'Calculation Sheet Crop 1'!$M$6,IF(C2373="Crop Development Phase",'Calculation Sheet Crop 1'!$M$7,IF(C2373="Mid Season",'Calculation Sheet Crop 1'!$M$8,IF(C2373="Late Season Stage",'Calculation Sheet Crop 1'!$M$9,""))))</f>
        <v/>
      </c>
      <c r="F2373">
        <f t="shared" si="469"/>
        <v>0</v>
      </c>
      <c r="P2373">
        <f t="shared" si="470"/>
        <v>0</v>
      </c>
      <c r="Q2373">
        <f t="shared" si="471"/>
        <v>0</v>
      </c>
      <c r="R2373">
        <f t="shared" si="472"/>
        <v>0</v>
      </c>
      <c r="S2373">
        <f t="shared" si="473"/>
        <v>0</v>
      </c>
      <c r="T2373">
        <f t="shared" si="474"/>
        <v>0</v>
      </c>
      <c r="U2373">
        <f t="shared" si="475"/>
        <v>0</v>
      </c>
      <c r="V2373">
        <f t="shared" si="476"/>
        <v>0</v>
      </c>
      <c r="W2373">
        <f t="shared" si="477"/>
        <v>0</v>
      </c>
      <c r="X2373">
        <f t="shared" si="478"/>
        <v>0</v>
      </c>
      <c r="Y2373">
        <f t="shared" si="479"/>
        <v>0</v>
      </c>
      <c r="Z2373">
        <f t="shared" si="480"/>
        <v>0</v>
      </c>
      <c r="AA2373">
        <f t="shared" si="481"/>
        <v>0</v>
      </c>
    </row>
    <row r="2374" spans="2:27">
      <c r="B2374" s="3">
        <v>45103</v>
      </c>
      <c r="C2374" t="str">
        <f>IF(AND(B2374&gt;='Calculation Sheet Crop 1'!$K$6,B2374&lt;='Calculation Sheet Crop 1'!$L$6),"Initial Stage",IF(AND(B2374+1&gt;'Calculation Sheet Crop 1'!$K$7,B2374&lt;='Calculation Sheet Crop 1'!$L$7),"Crop Development Phase",IF(AND(B2374+1&gt;'Calculation Sheet Crop 1'!$K$8,B2374&lt;'Calculation Sheet Crop 1'!$L$8+1),"Mid Season",IF(AND(B2374+1&gt;'Calculation Sheet Crop 1'!$K$9,B2374-1&lt;'Calculation Sheet Crop 1'!$L$9),"Late Season Stage",""))))</f>
        <v/>
      </c>
      <c r="D2374">
        <f>IF(MONTH(B2374)=1,'General Calculation'!$E$22,IF(MONTH(B2374)=2,'General Calculation'!$F$22,IF(MONTH(B2374)=3,'General Calculation'!$G$22,IF(MONTH(B2374)=4,'General Calculation'!$H$22,IF(MONTH(B2374)=5,'General Calculation'!$I$22,IF(MONTH(B2374)=6,'General Calculation'!$J$22,IF(MONTH(B2374)=7,'General Calculation'!$K$22,IF(MONTH(B2374)=8,'General Calculation'!$L$22,IF(MONTH(B2374)=9,'General Calculation'!$M$22,IF(MONTH(B2374)=10,'General Calculation'!$N$22,IF(MONTH(B2374)=11,'General Calculation'!$O$22,IF(MONTH(B2374)=12,'General Calculation'!$P$22,""))))))))))))</f>
        <v>5.3881999999999994</v>
      </c>
      <c r="E2374" t="str">
        <f>IF(C2374="Initial Stage",'Calculation Sheet Crop 1'!$M$6,IF(C2374="Crop Development Phase",'Calculation Sheet Crop 1'!$M$7,IF(C2374="Mid Season",'Calculation Sheet Crop 1'!$M$8,IF(C2374="Late Season Stage",'Calculation Sheet Crop 1'!$M$9,""))))</f>
        <v/>
      </c>
      <c r="F2374">
        <f t="shared" si="469"/>
        <v>0</v>
      </c>
      <c r="P2374">
        <f t="shared" si="470"/>
        <v>0</v>
      </c>
      <c r="Q2374">
        <f t="shared" si="471"/>
        <v>0</v>
      </c>
      <c r="R2374">
        <f t="shared" si="472"/>
        <v>0</v>
      </c>
      <c r="S2374">
        <f t="shared" si="473"/>
        <v>0</v>
      </c>
      <c r="T2374">
        <f t="shared" si="474"/>
        <v>0</v>
      </c>
      <c r="U2374">
        <f t="shared" si="475"/>
        <v>0</v>
      </c>
      <c r="V2374">
        <f t="shared" si="476"/>
        <v>0</v>
      </c>
      <c r="W2374">
        <f t="shared" si="477"/>
        <v>0</v>
      </c>
      <c r="X2374">
        <f t="shared" si="478"/>
        <v>0</v>
      </c>
      <c r="Y2374">
        <f t="shared" si="479"/>
        <v>0</v>
      </c>
      <c r="Z2374">
        <f t="shared" si="480"/>
        <v>0</v>
      </c>
      <c r="AA2374">
        <f t="shared" si="481"/>
        <v>0</v>
      </c>
    </row>
    <row r="2375" spans="2:27">
      <c r="B2375" s="3">
        <v>45104</v>
      </c>
      <c r="C2375" t="str">
        <f>IF(AND(B2375&gt;='Calculation Sheet Crop 1'!$K$6,B2375&lt;='Calculation Sheet Crop 1'!$L$6),"Initial Stage",IF(AND(B2375+1&gt;'Calculation Sheet Crop 1'!$K$7,B2375&lt;='Calculation Sheet Crop 1'!$L$7),"Crop Development Phase",IF(AND(B2375+1&gt;'Calculation Sheet Crop 1'!$K$8,B2375&lt;'Calculation Sheet Crop 1'!$L$8+1),"Mid Season",IF(AND(B2375+1&gt;'Calculation Sheet Crop 1'!$K$9,B2375-1&lt;'Calculation Sheet Crop 1'!$L$9),"Late Season Stage",""))))</f>
        <v/>
      </c>
      <c r="D2375">
        <f>IF(MONTH(B2375)=1,'General Calculation'!$E$22,IF(MONTH(B2375)=2,'General Calculation'!$F$22,IF(MONTH(B2375)=3,'General Calculation'!$G$22,IF(MONTH(B2375)=4,'General Calculation'!$H$22,IF(MONTH(B2375)=5,'General Calculation'!$I$22,IF(MONTH(B2375)=6,'General Calculation'!$J$22,IF(MONTH(B2375)=7,'General Calculation'!$K$22,IF(MONTH(B2375)=8,'General Calculation'!$L$22,IF(MONTH(B2375)=9,'General Calculation'!$M$22,IF(MONTH(B2375)=10,'General Calculation'!$N$22,IF(MONTH(B2375)=11,'General Calculation'!$O$22,IF(MONTH(B2375)=12,'General Calculation'!$P$22,""))))))))))))</f>
        <v>5.3881999999999994</v>
      </c>
      <c r="E2375" t="str">
        <f>IF(C2375="Initial Stage",'Calculation Sheet Crop 1'!$M$6,IF(C2375="Crop Development Phase",'Calculation Sheet Crop 1'!$M$7,IF(C2375="Mid Season",'Calculation Sheet Crop 1'!$M$8,IF(C2375="Late Season Stage",'Calculation Sheet Crop 1'!$M$9,""))))</f>
        <v/>
      </c>
      <c r="F2375">
        <f t="shared" si="469"/>
        <v>0</v>
      </c>
      <c r="P2375">
        <f t="shared" si="470"/>
        <v>0</v>
      </c>
      <c r="Q2375">
        <f t="shared" si="471"/>
        <v>0</v>
      </c>
      <c r="R2375">
        <f t="shared" si="472"/>
        <v>0</v>
      </c>
      <c r="S2375">
        <f t="shared" si="473"/>
        <v>0</v>
      </c>
      <c r="T2375">
        <f t="shared" si="474"/>
        <v>0</v>
      </c>
      <c r="U2375">
        <f t="shared" si="475"/>
        <v>0</v>
      </c>
      <c r="V2375">
        <f t="shared" si="476"/>
        <v>0</v>
      </c>
      <c r="W2375">
        <f t="shared" si="477"/>
        <v>0</v>
      </c>
      <c r="X2375">
        <f t="shared" si="478"/>
        <v>0</v>
      </c>
      <c r="Y2375">
        <f t="shared" si="479"/>
        <v>0</v>
      </c>
      <c r="Z2375">
        <f t="shared" si="480"/>
        <v>0</v>
      </c>
      <c r="AA2375">
        <f t="shared" si="481"/>
        <v>0</v>
      </c>
    </row>
    <row r="2376" spans="2:27">
      <c r="B2376" s="3">
        <v>45105</v>
      </c>
      <c r="C2376" t="str">
        <f>IF(AND(B2376&gt;='Calculation Sheet Crop 1'!$K$6,B2376&lt;='Calculation Sheet Crop 1'!$L$6),"Initial Stage",IF(AND(B2376+1&gt;'Calculation Sheet Crop 1'!$K$7,B2376&lt;='Calculation Sheet Crop 1'!$L$7),"Crop Development Phase",IF(AND(B2376+1&gt;'Calculation Sheet Crop 1'!$K$8,B2376&lt;'Calculation Sheet Crop 1'!$L$8+1),"Mid Season",IF(AND(B2376+1&gt;'Calculation Sheet Crop 1'!$K$9,B2376-1&lt;'Calculation Sheet Crop 1'!$L$9),"Late Season Stage",""))))</f>
        <v/>
      </c>
      <c r="D2376">
        <f>IF(MONTH(B2376)=1,'General Calculation'!$E$22,IF(MONTH(B2376)=2,'General Calculation'!$F$22,IF(MONTH(B2376)=3,'General Calculation'!$G$22,IF(MONTH(B2376)=4,'General Calculation'!$H$22,IF(MONTH(B2376)=5,'General Calculation'!$I$22,IF(MONTH(B2376)=6,'General Calculation'!$J$22,IF(MONTH(B2376)=7,'General Calculation'!$K$22,IF(MONTH(B2376)=8,'General Calculation'!$L$22,IF(MONTH(B2376)=9,'General Calculation'!$M$22,IF(MONTH(B2376)=10,'General Calculation'!$N$22,IF(MONTH(B2376)=11,'General Calculation'!$O$22,IF(MONTH(B2376)=12,'General Calculation'!$P$22,""))))))))))))</f>
        <v>5.3881999999999994</v>
      </c>
      <c r="E2376" t="str">
        <f>IF(C2376="Initial Stage",'Calculation Sheet Crop 1'!$M$6,IF(C2376="Crop Development Phase",'Calculation Sheet Crop 1'!$M$7,IF(C2376="Mid Season",'Calculation Sheet Crop 1'!$M$8,IF(C2376="Late Season Stage",'Calculation Sheet Crop 1'!$M$9,""))))</f>
        <v/>
      </c>
      <c r="F2376">
        <f t="shared" ref="F2376:F2439" si="482">IFERROR((D2376*E2376),0)</f>
        <v>0</v>
      </c>
      <c r="P2376">
        <f t="shared" ref="P2376:P2439" si="483">IF(MONTH($B2376)=1,$F2376,0)</f>
        <v>0</v>
      </c>
      <c r="Q2376">
        <f t="shared" ref="Q2376:Q2439" si="484">IF(MONTH($B2376)=2,$F2376,0)</f>
        <v>0</v>
      </c>
      <c r="R2376">
        <f t="shared" ref="R2376:R2439" si="485">IF(MONTH($B2376)=3,$F2376,0)</f>
        <v>0</v>
      </c>
      <c r="S2376">
        <f t="shared" ref="S2376:S2439" si="486">IF(MONTH($B2376)=4,$F2376,0)</f>
        <v>0</v>
      </c>
      <c r="T2376">
        <f t="shared" ref="T2376:T2439" si="487">IF(MONTH($B2376)=5,$F2376,0)</f>
        <v>0</v>
      </c>
      <c r="U2376">
        <f t="shared" ref="U2376:U2439" si="488">IF(MONTH($B2376)=6,$F2376,0)</f>
        <v>0</v>
      </c>
      <c r="V2376">
        <f t="shared" ref="V2376:V2439" si="489">IF(MONTH($B2376)=7,$F2376,0)</f>
        <v>0</v>
      </c>
      <c r="W2376">
        <f t="shared" ref="W2376:W2439" si="490">IF(MONTH($B2376)=8,$F2376,0)</f>
        <v>0</v>
      </c>
      <c r="X2376">
        <f t="shared" ref="X2376:X2439" si="491">IF(MONTH($B2376)=9,$F2376,0)</f>
        <v>0</v>
      </c>
      <c r="Y2376">
        <f t="shared" ref="Y2376:Y2439" si="492">IF(MONTH($B2376)=10,$F2376,0)</f>
        <v>0</v>
      </c>
      <c r="Z2376">
        <f t="shared" ref="Z2376:Z2439" si="493">IF(MONTH($B2376)=11,$F2376,0)</f>
        <v>0</v>
      </c>
      <c r="AA2376">
        <f t="shared" ref="AA2376:AA2439" si="494">IF(MONTH($B2376)=12,$F2376,0)</f>
        <v>0</v>
      </c>
    </row>
    <row r="2377" spans="2:27">
      <c r="B2377" s="3">
        <v>45106</v>
      </c>
      <c r="C2377" t="str">
        <f>IF(AND(B2377&gt;='Calculation Sheet Crop 1'!$K$6,B2377&lt;='Calculation Sheet Crop 1'!$L$6),"Initial Stage",IF(AND(B2377+1&gt;'Calculation Sheet Crop 1'!$K$7,B2377&lt;='Calculation Sheet Crop 1'!$L$7),"Crop Development Phase",IF(AND(B2377+1&gt;'Calculation Sheet Crop 1'!$K$8,B2377&lt;'Calculation Sheet Crop 1'!$L$8+1),"Mid Season",IF(AND(B2377+1&gt;'Calculation Sheet Crop 1'!$K$9,B2377-1&lt;'Calculation Sheet Crop 1'!$L$9),"Late Season Stage",""))))</f>
        <v/>
      </c>
      <c r="D2377">
        <f>IF(MONTH(B2377)=1,'General Calculation'!$E$22,IF(MONTH(B2377)=2,'General Calculation'!$F$22,IF(MONTH(B2377)=3,'General Calculation'!$G$22,IF(MONTH(B2377)=4,'General Calculation'!$H$22,IF(MONTH(B2377)=5,'General Calculation'!$I$22,IF(MONTH(B2377)=6,'General Calculation'!$J$22,IF(MONTH(B2377)=7,'General Calculation'!$K$22,IF(MONTH(B2377)=8,'General Calculation'!$L$22,IF(MONTH(B2377)=9,'General Calculation'!$M$22,IF(MONTH(B2377)=10,'General Calculation'!$N$22,IF(MONTH(B2377)=11,'General Calculation'!$O$22,IF(MONTH(B2377)=12,'General Calculation'!$P$22,""))))))))))))</f>
        <v>5.3881999999999994</v>
      </c>
      <c r="E2377" t="str">
        <f>IF(C2377="Initial Stage",'Calculation Sheet Crop 1'!$M$6,IF(C2377="Crop Development Phase",'Calculation Sheet Crop 1'!$M$7,IF(C2377="Mid Season",'Calculation Sheet Crop 1'!$M$8,IF(C2377="Late Season Stage",'Calculation Sheet Crop 1'!$M$9,""))))</f>
        <v/>
      </c>
      <c r="F2377">
        <f t="shared" si="482"/>
        <v>0</v>
      </c>
      <c r="P2377">
        <f t="shared" si="483"/>
        <v>0</v>
      </c>
      <c r="Q2377">
        <f t="shared" si="484"/>
        <v>0</v>
      </c>
      <c r="R2377">
        <f t="shared" si="485"/>
        <v>0</v>
      </c>
      <c r="S2377">
        <f t="shared" si="486"/>
        <v>0</v>
      </c>
      <c r="T2377">
        <f t="shared" si="487"/>
        <v>0</v>
      </c>
      <c r="U2377">
        <f t="shared" si="488"/>
        <v>0</v>
      </c>
      <c r="V2377">
        <f t="shared" si="489"/>
        <v>0</v>
      </c>
      <c r="W2377">
        <f t="shared" si="490"/>
        <v>0</v>
      </c>
      <c r="X2377">
        <f t="shared" si="491"/>
        <v>0</v>
      </c>
      <c r="Y2377">
        <f t="shared" si="492"/>
        <v>0</v>
      </c>
      <c r="Z2377">
        <f t="shared" si="493"/>
        <v>0</v>
      </c>
      <c r="AA2377">
        <f t="shared" si="494"/>
        <v>0</v>
      </c>
    </row>
    <row r="2378" spans="2:27">
      <c r="B2378" s="3">
        <v>45107</v>
      </c>
      <c r="C2378" t="str">
        <f>IF(AND(B2378&gt;='Calculation Sheet Crop 1'!$K$6,B2378&lt;='Calculation Sheet Crop 1'!$L$6),"Initial Stage",IF(AND(B2378+1&gt;'Calculation Sheet Crop 1'!$K$7,B2378&lt;='Calculation Sheet Crop 1'!$L$7),"Crop Development Phase",IF(AND(B2378+1&gt;'Calculation Sheet Crop 1'!$K$8,B2378&lt;'Calculation Sheet Crop 1'!$L$8+1),"Mid Season",IF(AND(B2378+1&gt;'Calculation Sheet Crop 1'!$K$9,B2378-1&lt;'Calculation Sheet Crop 1'!$L$9),"Late Season Stage",""))))</f>
        <v/>
      </c>
      <c r="D2378">
        <f>IF(MONTH(B2378)=1,'General Calculation'!$E$22,IF(MONTH(B2378)=2,'General Calculation'!$F$22,IF(MONTH(B2378)=3,'General Calculation'!$G$22,IF(MONTH(B2378)=4,'General Calculation'!$H$22,IF(MONTH(B2378)=5,'General Calculation'!$I$22,IF(MONTH(B2378)=6,'General Calculation'!$J$22,IF(MONTH(B2378)=7,'General Calculation'!$K$22,IF(MONTH(B2378)=8,'General Calculation'!$L$22,IF(MONTH(B2378)=9,'General Calculation'!$M$22,IF(MONTH(B2378)=10,'General Calculation'!$N$22,IF(MONTH(B2378)=11,'General Calculation'!$O$22,IF(MONTH(B2378)=12,'General Calculation'!$P$22,""))))))))))))</f>
        <v>5.3881999999999994</v>
      </c>
      <c r="E2378" t="str">
        <f>IF(C2378="Initial Stage",'Calculation Sheet Crop 1'!$M$6,IF(C2378="Crop Development Phase",'Calculation Sheet Crop 1'!$M$7,IF(C2378="Mid Season",'Calculation Sheet Crop 1'!$M$8,IF(C2378="Late Season Stage",'Calculation Sheet Crop 1'!$M$9,""))))</f>
        <v/>
      </c>
      <c r="F2378">
        <f t="shared" si="482"/>
        <v>0</v>
      </c>
      <c r="P2378">
        <f t="shared" si="483"/>
        <v>0</v>
      </c>
      <c r="Q2378">
        <f t="shared" si="484"/>
        <v>0</v>
      </c>
      <c r="R2378">
        <f t="shared" si="485"/>
        <v>0</v>
      </c>
      <c r="S2378">
        <f t="shared" si="486"/>
        <v>0</v>
      </c>
      <c r="T2378">
        <f t="shared" si="487"/>
        <v>0</v>
      </c>
      <c r="U2378">
        <f t="shared" si="488"/>
        <v>0</v>
      </c>
      <c r="V2378">
        <f t="shared" si="489"/>
        <v>0</v>
      </c>
      <c r="W2378">
        <f t="shared" si="490"/>
        <v>0</v>
      </c>
      <c r="X2378">
        <f t="shared" si="491"/>
        <v>0</v>
      </c>
      <c r="Y2378">
        <f t="shared" si="492"/>
        <v>0</v>
      </c>
      <c r="Z2378">
        <f t="shared" si="493"/>
        <v>0</v>
      </c>
      <c r="AA2378">
        <f t="shared" si="494"/>
        <v>0</v>
      </c>
    </row>
    <row r="2379" spans="2:27">
      <c r="B2379" s="3">
        <v>45108</v>
      </c>
      <c r="C2379" t="str">
        <f>IF(AND(B2379&gt;='Calculation Sheet Crop 1'!$K$6,B2379&lt;='Calculation Sheet Crop 1'!$L$6),"Initial Stage",IF(AND(B2379+1&gt;'Calculation Sheet Crop 1'!$K$7,B2379&lt;='Calculation Sheet Crop 1'!$L$7),"Crop Development Phase",IF(AND(B2379+1&gt;'Calculation Sheet Crop 1'!$K$8,B2379&lt;'Calculation Sheet Crop 1'!$L$8+1),"Mid Season",IF(AND(B2379+1&gt;'Calculation Sheet Crop 1'!$K$9,B2379-1&lt;'Calculation Sheet Crop 1'!$L$9),"Late Season Stage",""))))</f>
        <v/>
      </c>
      <c r="D2379">
        <f>IF(MONTH(B2379)=1,'General Calculation'!$E$22,IF(MONTH(B2379)=2,'General Calculation'!$F$22,IF(MONTH(B2379)=3,'General Calculation'!$G$22,IF(MONTH(B2379)=4,'General Calculation'!$H$22,IF(MONTH(B2379)=5,'General Calculation'!$I$22,IF(MONTH(B2379)=6,'General Calculation'!$J$22,IF(MONTH(B2379)=7,'General Calculation'!$K$22,IF(MONTH(B2379)=8,'General Calculation'!$L$22,IF(MONTH(B2379)=9,'General Calculation'!$M$22,IF(MONTH(B2379)=10,'General Calculation'!$N$22,IF(MONTH(B2379)=11,'General Calculation'!$O$22,IF(MONTH(B2379)=12,'General Calculation'!$P$22,""))))))))))))</f>
        <v>5.2548000000000004</v>
      </c>
      <c r="E2379" t="str">
        <f>IF(C2379="Initial Stage",'Calculation Sheet Crop 1'!$M$6,IF(C2379="Crop Development Phase",'Calculation Sheet Crop 1'!$M$7,IF(C2379="Mid Season",'Calculation Sheet Crop 1'!$M$8,IF(C2379="Late Season Stage",'Calculation Sheet Crop 1'!$M$9,""))))</f>
        <v/>
      </c>
      <c r="F2379">
        <f t="shared" si="482"/>
        <v>0</v>
      </c>
      <c r="P2379">
        <f t="shared" si="483"/>
        <v>0</v>
      </c>
      <c r="Q2379">
        <f t="shared" si="484"/>
        <v>0</v>
      </c>
      <c r="R2379">
        <f t="shared" si="485"/>
        <v>0</v>
      </c>
      <c r="S2379">
        <f t="shared" si="486"/>
        <v>0</v>
      </c>
      <c r="T2379">
        <f t="shared" si="487"/>
        <v>0</v>
      </c>
      <c r="U2379">
        <f t="shared" si="488"/>
        <v>0</v>
      </c>
      <c r="V2379">
        <f t="shared" si="489"/>
        <v>0</v>
      </c>
      <c r="W2379">
        <f t="shared" si="490"/>
        <v>0</v>
      </c>
      <c r="X2379">
        <f t="shared" si="491"/>
        <v>0</v>
      </c>
      <c r="Y2379">
        <f t="shared" si="492"/>
        <v>0</v>
      </c>
      <c r="Z2379">
        <f t="shared" si="493"/>
        <v>0</v>
      </c>
      <c r="AA2379">
        <f t="shared" si="494"/>
        <v>0</v>
      </c>
    </row>
    <row r="2380" spans="2:27">
      <c r="B2380" s="3">
        <v>45109</v>
      </c>
      <c r="C2380" t="str">
        <f>IF(AND(B2380&gt;='Calculation Sheet Crop 1'!$K$6,B2380&lt;='Calculation Sheet Crop 1'!$L$6),"Initial Stage",IF(AND(B2380+1&gt;'Calculation Sheet Crop 1'!$K$7,B2380&lt;='Calculation Sheet Crop 1'!$L$7),"Crop Development Phase",IF(AND(B2380+1&gt;'Calculation Sheet Crop 1'!$K$8,B2380&lt;'Calculation Sheet Crop 1'!$L$8+1),"Mid Season",IF(AND(B2380+1&gt;'Calculation Sheet Crop 1'!$K$9,B2380-1&lt;'Calculation Sheet Crop 1'!$L$9),"Late Season Stage",""))))</f>
        <v/>
      </c>
      <c r="D2380">
        <f>IF(MONTH(B2380)=1,'General Calculation'!$E$22,IF(MONTH(B2380)=2,'General Calculation'!$F$22,IF(MONTH(B2380)=3,'General Calculation'!$G$22,IF(MONTH(B2380)=4,'General Calculation'!$H$22,IF(MONTH(B2380)=5,'General Calculation'!$I$22,IF(MONTH(B2380)=6,'General Calculation'!$J$22,IF(MONTH(B2380)=7,'General Calculation'!$K$22,IF(MONTH(B2380)=8,'General Calculation'!$L$22,IF(MONTH(B2380)=9,'General Calculation'!$M$22,IF(MONTH(B2380)=10,'General Calculation'!$N$22,IF(MONTH(B2380)=11,'General Calculation'!$O$22,IF(MONTH(B2380)=12,'General Calculation'!$P$22,""))))))))))))</f>
        <v>5.2548000000000004</v>
      </c>
      <c r="E2380" t="str">
        <f>IF(C2380="Initial Stage",'Calculation Sheet Crop 1'!$M$6,IF(C2380="Crop Development Phase",'Calculation Sheet Crop 1'!$M$7,IF(C2380="Mid Season",'Calculation Sheet Crop 1'!$M$8,IF(C2380="Late Season Stage",'Calculation Sheet Crop 1'!$M$9,""))))</f>
        <v/>
      </c>
      <c r="F2380">
        <f t="shared" si="482"/>
        <v>0</v>
      </c>
      <c r="P2380">
        <f t="shared" si="483"/>
        <v>0</v>
      </c>
      <c r="Q2380">
        <f t="shared" si="484"/>
        <v>0</v>
      </c>
      <c r="R2380">
        <f t="shared" si="485"/>
        <v>0</v>
      </c>
      <c r="S2380">
        <f t="shared" si="486"/>
        <v>0</v>
      </c>
      <c r="T2380">
        <f t="shared" si="487"/>
        <v>0</v>
      </c>
      <c r="U2380">
        <f t="shared" si="488"/>
        <v>0</v>
      </c>
      <c r="V2380">
        <f t="shared" si="489"/>
        <v>0</v>
      </c>
      <c r="W2380">
        <f t="shared" si="490"/>
        <v>0</v>
      </c>
      <c r="X2380">
        <f t="shared" si="491"/>
        <v>0</v>
      </c>
      <c r="Y2380">
        <f t="shared" si="492"/>
        <v>0</v>
      </c>
      <c r="Z2380">
        <f t="shared" si="493"/>
        <v>0</v>
      </c>
      <c r="AA2380">
        <f t="shared" si="494"/>
        <v>0</v>
      </c>
    </row>
    <row r="2381" spans="2:27">
      <c r="B2381" s="3">
        <v>45110</v>
      </c>
      <c r="C2381" t="str">
        <f>IF(AND(B2381&gt;='Calculation Sheet Crop 1'!$K$6,B2381&lt;='Calculation Sheet Crop 1'!$L$6),"Initial Stage",IF(AND(B2381+1&gt;'Calculation Sheet Crop 1'!$K$7,B2381&lt;='Calculation Sheet Crop 1'!$L$7),"Crop Development Phase",IF(AND(B2381+1&gt;'Calculation Sheet Crop 1'!$K$8,B2381&lt;'Calculation Sheet Crop 1'!$L$8+1),"Mid Season",IF(AND(B2381+1&gt;'Calculation Sheet Crop 1'!$K$9,B2381-1&lt;'Calculation Sheet Crop 1'!$L$9),"Late Season Stage",""))))</f>
        <v/>
      </c>
      <c r="D2381">
        <f>IF(MONTH(B2381)=1,'General Calculation'!$E$22,IF(MONTH(B2381)=2,'General Calculation'!$F$22,IF(MONTH(B2381)=3,'General Calculation'!$G$22,IF(MONTH(B2381)=4,'General Calculation'!$H$22,IF(MONTH(B2381)=5,'General Calculation'!$I$22,IF(MONTH(B2381)=6,'General Calculation'!$J$22,IF(MONTH(B2381)=7,'General Calculation'!$K$22,IF(MONTH(B2381)=8,'General Calculation'!$L$22,IF(MONTH(B2381)=9,'General Calculation'!$M$22,IF(MONTH(B2381)=10,'General Calculation'!$N$22,IF(MONTH(B2381)=11,'General Calculation'!$O$22,IF(MONTH(B2381)=12,'General Calculation'!$P$22,""))))))))))))</f>
        <v>5.2548000000000004</v>
      </c>
      <c r="E2381" t="str">
        <f>IF(C2381="Initial Stage",'Calculation Sheet Crop 1'!$M$6,IF(C2381="Crop Development Phase",'Calculation Sheet Crop 1'!$M$7,IF(C2381="Mid Season",'Calculation Sheet Crop 1'!$M$8,IF(C2381="Late Season Stage",'Calculation Sheet Crop 1'!$M$9,""))))</f>
        <v/>
      </c>
      <c r="F2381">
        <f t="shared" si="482"/>
        <v>0</v>
      </c>
      <c r="P2381">
        <f t="shared" si="483"/>
        <v>0</v>
      </c>
      <c r="Q2381">
        <f t="shared" si="484"/>
        <v>0</v>
      </c>
      <c r="R2381">
        <f t="shared" si="485"/>
        <v>0</v>
      </c>
      <c r="S2381">
        <f t="shared" si="486"/>
        <v>0</v>
      </c>
      <c r="T2381">
        <f t="shared" si="487"/>
        <v>0</v>
      </c>
      <c r="U2381">
        <f t="shared" si="488"/>
        <v>0</v>
      </c>
      <c r="V2381">
        <f t="shared" si="489"/>
        <v>0</v>
      </c>
      <c r="W2381">
        <f t="shared" si="490"/>
        <v>0</v>
      </c>
      <c r="X2381">
        <f t="shared" si="491"/>
        <v>0</v>
      </c>
      <c r="Y2381">
        <f t="shared" si="492"/>
        <v>0</v>
      </c>
      <c r="Z2381">
        <f t="shared" si="493"/>
        <v>0</v>
      </c>
      <c r="AA2381">
        <f t="shared" si="494"/>
        <v>0</v>
      </c>
    </row>
    <row r="2382" spans="2:27">
      <c r="B2382" s="3">
        <v>45111</v>
      </c>
      <c r="C2382" t="str">
        <f>IF(AND(B2382&gt;='Calculation Sheet Crop 1'!$K$6,B2382&lt;='Calculation Sheet Crop 1'!$L$6),"Initial Stage",IF(AND(B2382+1&gt;'Calculation Sheet Crop 1'!$K$7,B2382&lt;='Calculation Sheet Crop 1'!$L$7),"Crop Development Phase",IF(AND(B2382+1&gt;'Calculation Sheet Crop 1'!$K$8,B2382&lt;'Calculation Sheet Crop 1'!$L$8+1),"Mid Season",IF(AND(B2382+1&gt;'Calculation Sheet Crop 1'!$K$9,B2382-1&lt;'Calculation Sheet Crop 1'!$L$9),"Late Season Stage",""))))</f>
        <v/>
      </c>
      <c r="D2382">
        <f>IF(MONTH(B2382)=1,'General Calculation'!$E$22,IF(MONTH(B2382)=2,'General Calculation'!$F$22,IF(MONTH(B2382)=3,'General Calculation'!$G$22,IF(MONTH(B2382)=4,'General Calculation'!$H$22,IF(MONTH(B2382)=5,'General Calculation'!$I$22,IF(MONTH(B2382)=6,'General Calculation'!$J$22,IF(MONTH(B2382)=7,'General Calculation'!$K$22,IF(MONTH(B2382)=8,'General Calculation'!$L$22,IF(MONTH(B2382)=9,'General Calculation'!$M$22,IF(MONTH(B2382)=10,'General Calculation'!$N$22,IF(MONTH(B2382)=11,'General Calculation'!$O$22,IF(MONTH(B2382)=12,'General Calculation'!$P$22,""))))))))))))</f>
        <v>5.2548000000000004</v>
      </c>
      <c r="E2382" t="str">
        <f>IF(C2382="Initial Stage",'Calculation Sheet Crop 1'!$M$6,IF(C2382="Crop Development Phase",'Calculation Sheet Crop 1'!$M$7,IF(C2382="Mid Season",'Calculation Sheet Crop 1'!$M$8,IF(C2382="Late Season Stage",'Calculation Sheet Crop 1'!$M$9,""))))</f>
        <v/>
      </c>
      <c r="F2382">
        <f t="shared" si="482"/>
        <v>0</v>
      </c>
      <c r="P2382">
        <f t="shared" si="483"/>
        <v>0</v>
      </c>
      <c r="Q2382">
        <f t="shared" si="484"/>
        <v>0</v>
      </c>
      <c r="R2382">
        <f t="shared" si="485"/>
        <v>0</v>
      </c>
      <c r="S2382">
        <f t="shared" si="486"/>
        <v>0</v>
      </c>
      <c r="T2382">
        <f t="shared" si="487"/>
        <v>0</v>
      </c>
      <c r="U2382">
        <f t="shared" si="488"/>
        <v>0</v>
      </c>
      <c r="V2382">
        <f t="shared" si="489"/>
        <v>0</v>
      </c>
      <c r="W2382">
        <f t="shared" si="490"/>
        <v>0</v>
      </c>
      <c r="X2382">
        <f t="shared" si="491"/>
        <v>0</v>
      </c>
      <c r="Y2382">
        <f t="shared" si="492"/>
        <v>0</v>
      </c>
      <c r="Z2382">
        <f t="shared" si="493"/>
        <v>0</v>
      </c>
      <c r="AA2382">
        <f t="shared" si="494"/>
        <v>0</v>
      </c>
    </row>
    <row r="2383" spans="2:27">
      <c r="B2383" s="3">
        <v>45112</v>
      </c>
      <c r="C2383" t="str">
        <f>IF(AND(B2383&gt;='Calculation Sheet Crop 1'!$K$6,B2383&lt;='Calculation Sheet Crop 1'!$L$6),"Initial Stage",IF(AND(B2383+1&gt;'Calculation Sheet Crop 1'!$K$7,B2383&lt;='Calculation Sheet Crop 1'!$L$7),"Crop Development Phase",IF(AND(B2383+1&gt;'Calculation Sheet Crop 1'!$K$8,B2383&lt;'Calculation Sheet Crop 1'!$L$8+1),"Mid Season",IF(AND(B2383+1&gt;'Calculation Sheet Crop 1'!$K$9,B2383-1&lt;'Calculation Sheet Crop 1'!$L$9),"Late Season Stage",""))))</f>
        <v/>
      </c>
      <c r="D2383">
        <f>IF(MONTH(B2383)=1,'General Calculation'!$E$22,IF(MONTH(B2383)=2,'General Calculation'!$F$22,IF(MONTH(B2383)=3,'General Calculation'!$G$22,IF(MONTH(B2383)=4,'General Calculation'!$H$22,IF(MONTH(B2383)=5,'General Calculation'!$I$22,IF(MONTH(B2383)=6,'General Calculation'!$J$22,IF(MONTH(B2383)=7,'General Calculation'!$K$22,IF(MONTH(B2383)=8,'General Calculation'!$L$22,IF(MONTH(B2383)=9,'General Calculation'!$M$22,IF(MONTH(B2383)=10,'General Calculation'!$N$22,IF(MONTH(B2383)=11,'General Calculation'!$O$22,IF(MONTH(B2383)=12,'General Calculation'!$P$22,""))))))))))))</f>
        <v>5.2548000000000004</v>
      </c>
      <c r="E2383" t="str">
        <f>IF(C2383="Initial Stage",'Calculation Sheet Crop 1'!$M$6,IF(C2383="Crop Development Phase",'Calculation Sheet Crop 1'!$M$7,IF(C2383="Mid Season",'Calculation Sheet Crop 1'!$M$8,IF(C2383="Late Season Stage",'Calculation Sheet Crop 1'!$M$9,""))))</f>
        <v/>
      </c>
      <c r="F2383">
        <f t="shared" si="482"/>
        <v>0</v>
      </c>
      <c r="P2383">
        <f t="shared" si="483"/>
        <v>0</v>
      </c>
      <c r="Q2383">
        <f t="shared" si="484"/>
        <v>0</v>
      </c>
      <c r="R2383">
        <f t="shared" si="485"/>
        <v>0</v>
      </c>
      <c r="S2383">
        <f t="shared" si="486"/>
        <v>0</v>
      </c>
      <c r="T2383">
        <f t="shared" si="487"/>
        <v>0</v>
      </c>
      <c r="U2383">
        <f t="shared" si="488"/>
        <v>0</v>
      </c>
      <c r="V2383">
        <f t="shared" si="489"/>
        <v>0</v>
      </c>
      <c r="W2383">
        <f t="shared" si="490"/>
        <v>0</v>
      </c>
      <c r="X2383">
        <f t="shared" si="491"/>
        <v>0</v>
      </c>
      <c r="Y2383">
        <f t="shared" si="492"/>
        <v>0</v>
      </c>
      <c r="Z2383">
        <f t="shared" si="493"/>
        <v>0</v>
      </c>
      <c r="AA2383">
        <f t="shared" si="494"/>
        <v>0</v>
      </c>
    </row>
    <row r="2384" spans="2:27">
      <c r="B2384" s="3">
        <v>45113</v>
      </c>
      <c r="C2384" t="str">
        <f>IF(AND(B2384&gt;='Calculation Sheet Crop 1'!$K$6,B2384&lt;='Calculation Sheet Crop 1'!$L$6),"Initial Stage",IF(AND(B2384+1&gt;'Calculation Sheet Crop 1'!$K$7,B2384&lt;='Calculation Sheet Crop 1'!$L$7),"Crop Development Phase",IF(AND(B2384+1&gt;'Calculation Sheet Crop 1'!$K$8,B2384&lt;'Calculation Sheet Crop 1'!$L$8+1),"Mid Season",IF(AND(B2384+1&gt;'Calculation Sheet Crop 1'!$K$9,B2384-1&lt;'Calculation Sheet Crop 1'!$L$9),"Late Season Stage",""))))</f>
        <v/>
      </c>
      <c r="D2384">
        <f>IF(MONTH(B2384)=1,'General Calculation'!$E$22,IF(MONTH(B2384)=2,'General Calculation'!$F$22,IF(MONTH(B2384)=3,'General Calculation'!$G$22,IF(MONTH(B2384)=4,'General Calculation'!$H$22,IF(MONTH(B2384)=5,'General Calculation'!$I$22,IF(MONTH(B2384)=6,'General Calculation'!$J$22,IF(MONTH(B2384)=7,'General Calculation'!$K$22,IF(MONTH(B2384)=8,'General Calculation'!$L$22,IF(MONTH(B2384)=9,'General Calculation'!$M$22,IF(MONTH(B2384)=10,'General Calculation'!$N$22,IF(MONTH(B2384)=11,'General Calculation'!$O$22,IF(MONTH(B2384)=12,'General Calculation'!$P$22,""))))))))))))</f>
        <v>5.2548000000000004</v>
      </c>
      <c r="E2384" t="str">
        <f>IF(C2384="Initial Stage",'Calculation Sheet Crop 1'!$M$6,IF(C2384="Crop Development Phase",'Calculation Sheet Crop 1'!$M$7,IF(C2384="Mid Season",'Calculation Sheet Crop 1'!$M$8,IF(C2384="Late Season Stage",'Calculation Sheet Crop 1'!$M$9,""))))</f>
        <v/>
      </c>
      <c r="F2384">
        <f t="shared" si="482"/>
        <v>0</v>
      </c>
      <c r="P2384">
        <f t="shared" si="483"/>
        <v>0</v>
      </c>
      <c r="Q2384">
        <f t="shared" si="484"/>
        <v>0</v>
      </c>
      <c r="R2384">
        <f t="shared" si="485"/>
        <v>0</v>
      </c>
      <c r="S2384">
        <f t="shared" si="486"/>
        <v>0</v>
      </c>
      <c r="T2384">
        <f t="shared" si="487"/>
        <v>0</v>
      </c>
      <c r="U2384">
        <f t="shared" si="488"/>
        <v>0</v>
      </c>
      <c r="V2384">
        <f t="shared" si="489"/>
        <v>0</v>
      </c>
      <c r="W2384">
        <f t="shared" si="490"/>
        <v>0</v>
      </c>
      <c r="X2384">
        <f t="shared" si="491"/>
        <v>0</v>
      </c>
      <c r="Y2384">
        <f t="shared" si="492"/>
        <v>0</v>
      </c>
      <c r="Z2384">
        <f t="shared" si="493"/>
        <v>0</v>
      </c>
      <c r="AA2384">
        <f t="shared" si="494"/>
        <v>0</v>
      </c>
    </row>
    <row r="2385" spans="2:27">
      <c r="B2385" s="3">
        <v>45114</v>
      </c>
      <c r="C2385" t="str">
        <f>IF(AND(B2385&gt;='Calculation Sheet Crop 1'!$K$6,B2385&lt;='Calculation Sheet Crop 1'!$L$6),"Initial Stage",IF(AND(B2385+1&gt;'Calculation Sheet Crop 1'!$K$7,B2385&lt;='Calculation Sheet Crop 1'!$L$7),"Crop Development Phase",IF(AND(B2385+1&gt;'Calculation Sheet Crop 1'!$K$8,B2385&lt;'Calculation Sheet Crop 1'!$L$8+1),"Mid Season",IF(AND(B2385+1&gt;'Calculation Sheet Crop 1'!$K$9,B2385-1&lt;'Calculation Sheet Crop 1'!$L$9),"Late Season Stage",""))))</f>
        <v/>
      </c>
      <c r="D2385">
        <f>IF(MONTH(B2385)=1,'General Calculation'!$E$22,IF(MONTH(B2385)=2,'General Calculation'!$F$22,IF(MONTH(B2385)=3,'General Calculation'!$G$22,IF(MONTH(B2385)=4,'General Calculation'!$H$22,IF(MONTH(B2385)=5,'General Calculation'!$I$22,IF(MONTH(B2385)=6,'General Calculation'!$J$22,IF(MONTH(B2385)=7,'General Calculation'!$K$22,IF(MONTH(B2385)=8,'General Calculation'!$L$22,IF(MONTH(B2385)=9,'General Calculation'!$M$22,IF(MONTH(B2385)=10,'General Calculation'!$N$22,IF(MONTH(B2385)=11,'General Calculation'!$O$22,IF(MONTH(B2385)=12,'General Calculation'!$P$22,""))))))))))))</f>
        <v>5.2548000000000004</v>
      </c>
      <c r="E2385" t="str">
        <f>IF(C2385="Initial Stage",'Calculation Sheet Crop 1'!$M$6,IF(C2385="Crop Development Phase",'Calculation Sheet Crop 1'!$M$7,IF(C2385="Mid Season",'Calculation Sheet Crop 1'!$M$8,IF(C2385="Late Season Stage",'Calculation Sheet Crop 1'!$M$9,""))))</f>
        <v/>
      </c>
      <c r="F2385">
        <f t="shared" si="482"/>
        <v>0</v>
      </c>
      <c r="P2385">
        <f t="shared" si="483"/>
        <v>0</v>
      </c>
      <c r="Q2385">
        <f t="shared" si="484"/>
        <v>0</v>
      </c>
      <c r="R2385">
        <f t="shared" si="485"/>
        <v>0</v>
      </c>
      <c r="S2385">
        <f t="shared" si="486"/>
        <v>0</v>
      </c>
      <c r="T2385">
        <f t="shared" si="487"/>
        <v>0</v>
      </c>
      <c r="U2385">
        <f t="shared" si="488"/>
        <v>0</v>
      </c>
      <c r="V2385">
        <f t="shared" si="489"/>
        <v>0</v>
      </c>
      <c r="W2385">
        <f t="shared" si="490"/>
        <v>0</v>
      </c>
      <c r="X2385">
        <f t="shared" si="491"/>
        <v>0</v>
      </c>
      <c r="Y2385">
        <f t="shared" si="492"/>
        <v>0</v>
      </c>
      <c r="Z2385">
        <f t="shared" si="493"/>
        <v>0</v>
      </c>
      <c r="AA2385">
        <f t="shared" si="494"/>
        <v>0</v>
      </c>
    </row>
    <row r="2386" spans="2:27">
      <c r="B2386" s="3">
        <v>45115</v>
      </c>
      <c r="C2386" t="str">
        <f>IF(AND(B2386&gt;='Calculation Sheet Crop 1'!$K$6,B2386&lt;='Calculation Sheet Crop 1'!$L$6),"Initial Stage",IF(AND(B2386+1&gt;'Calculation Sheet Crop 1'!$K$7,B2386&lt;='Calculation Sheet Crop 1'!$L$7),"Crop Development Phase",IF(AND(B2386+1&gt;'Calculation Sheet Crop 1'!$K$8,B2386&lt;'Calculation Sheet Crop 1'!$L$8+1),"Mid Season",IF(AND(B2386+1&gt;'Calculation Sheet Crop 1'!$K$9,B2386-1&lt;'Calculation Sheet Crop 1'!$L$9),"Late Season Stage",""))))</f>
        <v/>
      </c>
      <c r="D2386">
        <f>IF(MONTH(B2386)=1,'General Calculation'!$E$22,IF(MONTH(B2386)=2,'General Calculation'!$F$22,IF(MONTH(B2386)=3,'General Calculation'!$G$22,IF(MONTH(B2386)=4,'General Calculation'!$H$22,IF(MONTH(B2386)=5,'General Calculation'!$I$22,IF(MONTH(B2386)=6,'General Calculation'!$J$22,IF(MONTH(B2386)=7,'General Calculation'!$K$22,IF(MONTH(B2386)=8,'General Calculation'!$L$22,IF(MONTH(B2386)=9,'General Calculation'!$M$22,IF(MONTH(B2386)=10,'General Calculation'!$N$22,IF(MONTH(B2386)=11,'General Calculation'!$O$22,IF(MONTH(B2386)=12,'General Calculation'!$P$22,""))))))))))))</f>
        <v>5.2548000000000004</v>
      </c>
      <c r="E2386" t="str">
        <f>IF(C2386="Initial Stage",'Calculation Sheet Crop 1'!$M$6,IF(C2386="Crop Development Phase",'Calculation Sheet Crop 1'!$M$7,IF(C2386="Mid Season",'Calculation Sheet Crop 1'!$M$8,IF(C2386="Late Season Stage",'Calculation Sheet Crop 1'!$M$9,""))))</f>
        <v/>
      </c>
      <c r="F2386">
        <f t="shared" si="482"/>
        <v>0</v>
      </c>
      <c r="P2386">
        <f t="shared" si="483"/>
        <v>0</v>
      </c>
      <c r="Q2386">
        <f t="shared" si="484"/>
        <v>0</v>
      </c>
      <c r="R2386">
        <f t="shared" si="485"/>
        <v>0</v>
      </c>
      <c r="S2386">
        <f t="shared" si="486"/>
        <v>0</v>
      </c>
      <c r="T2386">
        <f t="shared" si="487"/>
        <v>0</v>
      </c>
      <c r="U2386">
        <f t="shared" si="488"/>
        <v>0</v>
      </c>
      <c r="V2386">
        <f t="shared" si="489"/>
        <v>0</v>
      </c>
      <c r="W2386">
        <f t="shared" si="490"/>
        <v>0</v>
      </c>
      <c r="X2386">
        <f t="shared" si="491"/>
        <v>0</v>
      </c>
      <c r="Y2386">
        <f t="shared" si="492"/>
        <v>0</v>
      </c>
      <c r="Z2386">
        <f t="shared" si="493"/>
        <v>0</v>
      </c>
      <c r="AA2386">
        <f t="shared" si="494"/>
        <v>0</v>
      </c>
    </row>
    <row r="2387" spans="2:27">
      <c r="B2387" s="3">
        <v>45116</v>
      </c>
      <c r="C2387" t="str">
        <f>IF(AND(B2387&gt;='Calculation Sheet Crop 1'!$K$6,B2387&lt;='Calculation Sheet Crop 1'!$L$6),"Initial Stage",IF(AND(B2387+1&gt;'Calculation Sheet Crop 1'!$K$7,B2387&lt;='Calculation Sheet Crop 1'!$L$7),"Crop Development Phase",IF(AND(B2387+1&gt;'Calculation Sheet Crop 1'!$K$8,B2387&lt;'Calculation Sheet Crop 1'!$L$8+1),"Mid Season",IF(AND(B2387+1&gt;'Calculation Sheet Crop 1'!$K$9,B2387-1&lt;'Calculation Sheet Crop 1'!$L$9),"Late Season Stage",""))))</f>
        <v/>
      </c>
      <c r="D2387">
        <f>IF(MONTH(B2387)=1,'General Calculation'!$E$22,IF(MONTH(B2387)=2,'General Calculation'!$F$22,IF(MONTH(B2387)=3,'General Calculation'!$G$22,IF(MONTH(B2387)=4,'General Calculation'!$H$22,IF(MONTH(B2387)=5,'General Calculation'!$I$22,IF(MONTH(B2387)=6,'General Calculation'!$J$22,IF(MONTH(B2387)=7,'General Calculation'!$K$22,IF(MONTH(B2387)=8,'General Calculation'!$L$22,IF(MONTH(B2387)=9,'General Calculation'!$M$22,IF(MONTH(B2387)=10,'General Calculation'!$N$22,IF(MONTH(B2387)=11,'General Calculation'!$O$22,IF(MONTH(B2387)=12,'General Calculation'!$P$22,""))))))))))))</f>
        <v>5.2548000000000004</v>
      </c>
      <c r="E2387" t="str">
        <f>IF(C2387="Initial Stage",'Calculation Sheet Crop 1'!$M$6,IF(C2387="Crop Development Phase",'Calculation Sheet Crop 1'!$M$7,IF(C2387="Mid Season",'Calculation Sheet Crop 1'!$M$8,IF(C2387="Late Season Stage",'Calculation Sheet Crop 1'!$M$9,""))))</f>
        <v/>
      </c>
      <c r="F2387">
        <f t="shared" si="482"/>
        <v>0</v>
      </c>
      <c r="P2387">
        <f t="shared" si="483"/>
        <v>0</v>
      </c>
      <c r="Q2387">
        <f t="shared" si="484"/>
        <v>0</v>
      </c>
      <c r="R2387">
        <f t="shared" si="485"/>
        <v>0</v>
      </c>
      <c r="S2387">
        <f t="shared" si="486"/>
        <v>0</v>
      </c>
      <c r="T2387">
        <f t="shared" si="487"/>
        <v>0</v>
      </c>
      <c r="U2387">
        <f t="shared" si="488"/>
        <v>0</v>
      </c>
      <c r="V2387">
        <f t="shared" si="489"/>
        <v>0</v>
      </c>
      <c r="W2387">
        <f t="shared" si="490"/>
        <v>0</v>
      </c>
      <c r="X2387">
        <f t="shared" si="491"/>
        <v>0</v>
      </c>
      <c r="Y2387">
        <f t="shared" si="492"/>
        <v>0</v>
      </c>
      <c r="Z2387">
        <f t="shared" si="493"/>
        <v>0</v>
      </c>
      <c r="AA2387">
        <f t="shared" si="494"/>
        <v>0</v>
      </c>
    </row>
    <row r="2388" spans="2:27">
      <c r="B2388" s="3">
        <v>45117</v>
      </c>
      <c r="C2388" t="str">
        <f>IF(AND(B2388&gt;='Calculation Sheet Crop 1'!$K$6,B2388&lt;='Calculation Sheet Crop 1'!$L$6),"Initial Stage",IF(AND(B2388+1&gt;'Calculation Sheet Crop 1'!$K$7,B2388&lt;='Calculation Sheet Crop 1'!$L$7),"Crop Development Phase",IF(AND(B2388+1&gt;'Calculation Sheet Crop 1'!$K$8,B2388&lt;'Calculation Sheet Crop 1'!$L$8+1),"Mid Season",IF(AND(B2388+1&gt;'Calculation Sheet Crop 1'!$K$9,B2388-1&lt;'Calculation Sheet Crop 1'!$L$9),"Late Season Stage",""))))</f>
        <v/>
      </c>
      <c r="D2388">
        <f>IF(MONTH(B2388)=1,'General Calculation'!$E$22,IF(MONTH(B2388)=2,'General Calculation'!$F$22,IF(MONTH(B2388)=3,'General Calculation'!$G$22,IF(MONTH(B2388)=4,'General Calculation'!$H$22,IF(MONTH(B2388)=5,'General Calculation'!$I$22,IF(MONTH(B2388)=6,'General Calculation'!$J$22,IF(MONTH(B2388)=7,'General Calculation'!$K$22,IF(MONTH(B2388)=8,'General Calculation'!$L$22,IF(MONTH(B2388)=9,'General Calculation'!$M$22,IF(MONTH(B2388)=10,'General Calculation'!$N$22,IF(MONTH(B2388)=11,'General Calculation'!$O$22,IF(MONTH(B2388)=12,'General Calculation'!$P$22,""))))))))))))</f>
        <v>5.2548000000000004</v>
      </c>
      <c r="E2388" t="str">
        <f>IF(C2388="Initial Stage",'Calculation Sheet Crop 1'!$M$6,IF(C2388="Crop Development Phase",'Calculation Sheet Crop 1'!$M$7,IF(C2388="Mid Season",'Calculation Sheet Crop 1'!$M$8,IF(C2388="Late Season Stage",'Calculation Sheet Crop 1'!$M$9,""))))</f>
        <v/>
      </c>
      <c r="F2388">
        <f t="shared" si="482"/>
        <v>0</v>
      </c>
      <c r="P2388">
        <f t="shared" si="483"/>
        <v>0</v>
      </c>
      <c r="Q2388">
        <f t="shared" si="484"/>
        <v>0</v>
      </c>
      <c r="R2388">
        <f t="shared" si="485"/>
        <v>0</v>
      </c>
      <c r="S2388">
        <f t="shared" si="486"/>
        <v>0</v>
      </c>
      <c r="T2388">
        <f t="shared" si="487"/>
        <v>0</v>
      </c>
      <c r="U2388">
        <f t="shared" si="488"/>
        <v>0</v>
      </c>
      <c r="V2388">
        <f t="shared" si="489"/>
        <v>0</v>
      </c>
      <c r="W2388">
        <f t="shared" si="490"/>
        <v>0</v>
      </c>
      <c r="X2388">
        <f t="shared" si="491"/>
        <v>0</v>
      </c>
      <c r="Y2388">
        <f t="shared" si="492"/>
        <v>0</v>
      </c>
      <c r="Z2388">
        <f t="shared" si="493"/>
        <v>0</v>
      </c>
      <c r="AA2388">
        <f t="shared" si="494"/>
        <v>0</v>
      </c>
    </row>
    <row r="2389" spans="2:27">
      <c r="B2389" s="3">
        <v>45118</v>
      </c>
      <c r="C2389" t="str">
        <f>IF(AND(B2389&gt;='Calculation Sheet Crop 1'!$K$6,B2389&lt;='Calculation Sheet Crop 1'!$L$6),"Initial Stage",IF(AND(B2389+1&gt;'Calculation Sheet Crop 1'!$K$7,B2389&lt;='Calculation Sheet Crop 1'!$L$7),"Crop Development Phase",IF(AND(B2389+1&gt;'Calculation Sheet Crop 1'!$K$8,B2389&lt;'Calculation Sheet Crop 1'!$L$8+1),"Mid Season",IF(AND(B2389+1&gt;'Calculation Sheet Crop 1'!$K$9,B2389-1&lt;'Calculation Sheet Crop 1'!$L$9),"Late Season Stage",""))))</f>
        <v/>
      </c>
      <c r="D2389">
        <f>IF(MONTH(B2389)=1,'General Calculation'!$E$22,IF(MONTH(B2389)=2,'General Calculation'!$F$22,IF(MONTH(B2389)=3,'General Calculation'!$G$22,IF(MONTH(B2389)=4,'General Calculation'!$H$22,IF(MONTH(B2389)=5,'General Calculation'!$I$22,IF(MONTH(B2389)=6,'General Calculation'!$J$22,IF(MONTH(B2389)=7,'General Calculation'!$K$22,IF(MONTH(B2389)=8,'General Calculation'!$L$22,IF(MONTH(B2389)=9,'General Calculation'!$M$22,IF(MONTH(B2389)=10,'General Calculation'!$N$22,IF(MONTH(B2389)=11,'General Calculation'!$O$22,IF(MONTH(B2389)=12,'General Calculation'!$P$22,""))))))))))))</f>
        <v>5.2548000000000004</v>
      </c>
      <c r="E2389" t="str">
        <f>IF(C2389="Initial Stage",'Calculation Sheet Crop 1'!$M$6,IF(C2389="Crop Development Phase",'Calculation Sheet Crop 1'!$M$7,IF(C2389="Mid Season",'Calculation Sheet Crop 1'!$M$8,IF(C2389="Late Season Stage",'Calculation Sheet Crop 1'!$M$9,""))))</f>
        <v/>
      </c>
      <c r="F2389">
        <f t="shared" si="482"/>
        <v>0</v>
      </c>
      <c r="P2389">
        <f t="shared" si="483"/>
        <v>0</v>
      </c>
      <c r="Q2389">
        <f t="shared" si="484"/>
        <v>0</v>
      </c>
      <c r="R2389">
        <f t="shared" si="485"/>
        <v>0</v>
      </c>
      <c r="S2389">
        <f t="shared" si="486"/>
        <v>0</v>
      </c>
      <c r="T2389">
        <f t="shared" si="487"/>
        <v>0</v>
      </c>
      <c r="U2389">
        <f t="shared" si="488"/>
        <v>0</v>
      </c>
      <c r="V2389">
        <f t="shared" si="489"/>
        <v>0</v>
      </c>
      <c r="W2389">
        <f t="shared" si="490"/>
        <v>0</v>
      </c>
      <c r="X2389">
        <f t="shared" si="491"/>
        <v>0</v>
      </c>
      <c r="Y2389">
        <f t="shared" si="492"/>
        <v>0</v>
      </c>
      <c r="Z2389">
        <f t="shared" si="493"/>
        <v>0</v>
      </c>
      <c r="AA2389">
        <f t="shared" si="494"/>
        <v>0</v>
      </c>
    </row>
    <row r="2390" spans="2:27">
      <c r="B2390" s="3">
        <v>45119</v>
      </c>
      <c r="C2390" t="str">
        <f>IF(AND(B2390&gt;='Calculation Sheet Crop 1'!$K$6,B2390&lt;='Calculation Sheet Crop 1'!$L$6),"Initial Stage",IF(AND(B2390+1&gt;'Calculation Sheet Crop 1'!$K$7,B2390&lt;='Calculation Sheet Crop 1'!$L$7),"Crop Development Phase",IF(AND(B2390+1&gt;'Calculation Sheet Crop 1'!$K$8,B2390&lt;'Calculation Sheet Crop 1'!$L$8+1),"Mid Season",IF(AND(B2390+1&gt;'Calculation Sheet Crop 1'!$K$9,B2390-1&lt;'Calculation Sheet Crop 1'!$L$9),"Late Season Stage",""))))</f>
        <v/>
      </c>
      <c r="D2390">
        <f>IF(MONTH(B2390)=1,'General Calculation'!$E$22,IF(MONTH(B2390)=2,'General Calculation'!$F$22,IF(MONTH(B2390)=3,'General Calculation'!$G$22,IF(MONTH(B2390)=4,'General Calculation'!$H$22,IF(MONTH(B2390)=5,'General Calculation'!$I$22,IF(MONTH(B2390)=6,'General Calculation'!$J$22,IF(MONTH(B2390)=7,'General Calculation'!$K$22,IF(MONTH(B2390)=8,'General Calculation'!$L$22,IF(MONTH(B2390)=9,'General Calculation'!$M$22,IF(MONTH(B2390)=10,'General Calculation'!$N$22,IF(MONTH(B2390)=11,'General Calculation'!$O$22,IF(MONTH(B2390)=12,'General Calculation'!$P$22,""))))))))))))</f>
        <v>5.2548000000000004</v>
      </c>
      <c r="E2390" t="str">
        <f>IF(C2390="Initial Stage",'Calculation Sheet Crop 1'!$M$6,IF(C2390="Crop Development Phase",'Calculation Sheet Crop 1'!$M$7,IF(C2390="Mid Season",'Calculation Sheet Crop 1'!$M$8,IF(C2390="Late Season Stage",'Calculation Sheet Crop 1'!$M$9,""))))</f>
        <v/>
      </c>
      <c r="F2390">
        <f t="shared" si="482"/>
        <v>0</v>
      </c>
      <c r="P2390">
        <f t="shared" si="483"/>
        <v>0</v>
      </c>
      <c r="Q2390">
        <f t="shared" si="484"/>
        <v>0</v>
      </c>
      <c r="R2390">
        <f t="shared" si="485"/>
        <v>0</v>
      </c>
      <c r="S2390">
        <f t="shared" si="486"/>
        <v>0</v>
      </c>
      <c r="T2390">
        <f t="shared" si="487"/>
        <v>0</v>
      </c>
      <c r="U2390">
        <f t="shared" si="488"/>
        <v>0</v>
      </c>
      <c r="V2390">
        <f t="shared" si="489"/>
        <v>0</v>
      </c>
      <c r="W2390">
        <f t="shared" si="490"/>
        <v>0</v>
      </c>
      <c r="X2390">
        <f t="shared" si="491"/>
        <v>0</v>
      </c>
      <c r="Y2390">
        <f t="shared" si="492"/>
        <v>0</v>
      </c>
      <c r="Z2390">
        <f t="shared" si="493"/>
        <v>0</v>
      </c>
      <c r="AA2390">
        <f t="shared" si="494"/>
        <v>0</v>
      </c>
    </row>
    <row r="2391" spans="2:27">
      <c r="B2391" s="3">
        <v>45120</v>
      </c>
      <c r="C2391" t="str">
        <f>IF(AND(B2391&gt;='Calculation Sheet Crop 1'!$K$6,B2391&lt;='Calculation Sheet Crop 1'!$L$6),"Initial Stage",IF(AND(B2391+1&gt;'Calculation Sheet Crop 1'!$K$7,B2391&lt;='Calculation Sheet Crop 1'!$L$7),"Crop Development Phase",IF(AND(B2391+1&gt;'Calculation Sheet Crop 1'!$K$8,B2391&lt;'Calculation Sheet Crop 1'!$L$8+1),"Mid Season",IF(AND(B2391+1&gt;'Calculation Sheet Crop 1'!$K$9,B2391-1&lt;'Calculation Sheet Crop 1'!$L$9),"Late Season Stage",""))))</f>
        <v/>
      </c>
      <c r="D2391">
        <f>IF(MONTH(B2391)=1,'General Calculation'!$E$22,IF(MONTH(B2391)=2,'General Calculation'!$F$22,IF(MONTH(B2391)=3,'General Calculation'!$G$22,IF(MONTH(B2391)=4,'General Calculation'!$H$22,IF(MONTH(B2391)=5,'General Calculation'!$I$22,IF(MONTH(B2391)=6,'General Calculation'!$J$22,IF(MONTH(B2391)=7,'General Calculation'!$K$22,IF(MONTH(B2391)=8,'General Calculation'!$L$22,IF(MONTH(B2391)=9,'General Calculation'!$M$22,IF(MONTH(B2391)=10,'General Calculation'!$N$22,IF(MONTH(B2391)=11,'General Calculation'!$O$22,IF(MONTH(B2391)=12,'General Calculation'!$P$22,""))))))))))))</f>
        <v>5.2548000000000004</v>
      </c>
      <c r="E2391" t="str">
        <f>IF(C2391="Initial Stage",'Calculation Sheet Crop 1'!$M$6,IF(C2391="Crop Development Phase",'Calculation Sheet Crop 1'!$M$7,IF(C2391="Mid Season",'Calculation Sheet Crop 1'!$M$8,IF(C2391="Late Season Stage",'Calculation Sheet Crop 1'!$M$9,""))))</f>
        <v/>
      </c>
      <c r="F2391">
        <f t="shared" si="482"/>
        <v>0</v>
      </c>
      <c r="P2391">
        <f t="shared" si="483"/>
        <v>0</v>
      </c>
      <c r="Q2391">
        <f t="shared" si="484"/>
        <v>0</v>
      </c>
      <c r="R2391">
        <f t="shared" si="485"/>
        <v>0</v>
      </c>
      <c r="S2391">
        <f t="shared" si="486"/>
        <v>0</v>
      </c>
      <c r="T2391">
        <f t="shared" si="487"/>
        <v>0</v>
      </c>
      <c r="U2391">
        <f t="shared" si="488"/>
        <v>0</v>
      </c>
      <c r="V2391">
        <f t="shared" si="489"/>
        <v>0</v>
      </c>
      <c r="W2391">
        <f t="shared" si="490"/>
        <v>0</v>
      </c>
      <c r="X2391">
        <f t="shared" si="491"/>
        <v>0</v>
      </c>
      <c r="Y2391">
        <f t="shared" si="492"/>
        <v>0</v>
      </c>
      <c r="Z2391">
        <f t="shared" si="493"/>
        <v>0</v>
      </c>
      <c r="AA2391">
        <f t="shared" si="494"/>
        <v>0</v>
      </c>
    </row>
    <row r="2392" spans="2:27">
      <c r="B2392" s="3">
        <v>45121</v>
      </c>
      <c r="C2392" t="str">
        <f>IF(AND(B2392&gt;='Calculation Sheet Crop 1'!$K$6,B2392&lt;='Calculation Sheet Crop 1'!$L$6),"Initial Stage",IF(AND(B2392+1&gt;'Calculation Sheet Crop 1'!$K$7,B2392&lt;='Calculation Sheet Crop 1'!$L$7),"Crop Development Phase",IF(AND(B2392+1&gt;'Calculation Sheet Crop 1'!$K$8,B2392&lt;'Calculation Sheet Crop 1'!$L$8+1),"Mid Season",IF(AND(B2392+1&gt;'Calculation Sheet Crop 1'!$K$9,B2392-1&lt;'Calculation Sheet Crop 1'!$L$9),"Late Season Stage",""))))</f>
        <v/>
      </c>
      <c r="D2392">
        <f>IF(MONTH(B2392)=1,'General Calculation'!$E$22,IF(MONTH(B2392)=2,'General Calculation'!$F$22,IF(MONTH(B2392)=3,'General Calculation'!$G$22,IF(MONTH(B2392)=4,'General Calculation'!$H$22,IF(MONTH(B2392)=5,'General Calculation'!$I$22,IF(MONTH(B2392)=6,'General Calculation'!$J$22,IF(MONTH(B2392)=7,'General Calculation'!$K$22,IF(MONTH(B2392)=8,'General Calculation'!$L$22,IF(MONTH(B2392)=9,'General Calculation'!$M$22,IF(MONTH(B2392)=10,'General Calculation'!$N$22,IF(MONTH(B2392)=11,'General Calculation'!$O$22,IF(MONTH(B2392)=12,'General Calculation'!$P$22,""))))))))))))</f>
        <v>5.2548000000000004</v>
      </c>
      <c r="E2392" t="str">
        <f>IF(C2392="Initial Stage",'Calculation Sheet Crop 1'!$M$6,IF(C2392="Crop Development Phase",'Calculation Sheet Crop 1'!$M$7,IF(C2392="Mid Season",'Calculation Sheet Crop 1'!$M$8,IF(C2392="Late Season Stage",'Calculation Sheet Crop 1'!$M$9,""))))</f>
        <v/>
      </c>
      <c r="F2392">
        <f t="shared" si="482"/>
        <v>0</v>
      </c>
      <c r="P2392">
        <f t="shared" si="483"/>
        <v>0</v>
      </c>
      <c r="Q2392">
        <f t="shared" si="484"/>
        <v>0</v>
      </c>
      <c r="R2392">
        <f t="shared" si="485"/>
        <v>0</v>
      </c>
      <c r="S2392">
        <f t="shared" si="486"/>
        <v>0</v>
      </c>
      <c r="T2392">
        <f t="shared" si="487"/>
        <v>0</v>
      </c>
      <c r="U2392">
        <f t="shared" si="488"/>
        <v>0</v>
      </c>
      <c r="V2392">
        <f t="shared" si="489"/>
        <v>0</v>
      </c>
      <c r="W2392">
        <f t="shared" si="490"/>
        <v>0</v>
      </c>
      <c r="X2392">
        <f t="shared" si="491"/>
        <v>0</v>
      </c>
      <c r="Y2392">
        <f t="shared" si="492"/>
        <v>0</v>
      </c>
      <c r="Z2392">
        <f t="shared" si="493"/>
        <v>0</v>
      </c>
      <c r="AA2392">
        <f t="shared" si="494"/>
        <v>0</v>
      </c>
    </row>
    <row r="2393" spans="2:27">
      <c r="B2393" s="3">
        <v>45122</v>
      </c>
      <c r="C2393" t="str">
        <f>IF(AND(B2393&gt;='Calculation Sheet Crop 1'!$K$6,B2393&lt;='Calculation Sheet Crop 1'!$L$6),"Initial Stage",IF(AND(B2393+1&gt;'Calculation Sheet Crop 1'!$K$7,B2393&lt;='Calculation Sheet Crop 1'!$L$7),"Crop Development Phase",IF(AND(B2393+1&gt;'Calculation Sheet Crop 1'!$K$8,B2393&lt;'Calculation Sheet Crop 1'!$L$8+1),"Mid Season",IF(AND(B2393+1&gt;'Calculation Sheet Crop 1'!$K$9,B2393-1&lt;'Calculation Sheet Crop 1'!$L$9),"Late Season Stage",""))))</f>
        <v/>
      </c>
      <c r="D2393">
        <f>IF(MONTH(B2393)=1,'General Calculation'!$E$22,IF(MONTH(B2393)=2,'General Calculation'!$F$22,IF(MONTH(B2393)=3,'General Calculation'!$G$22,IF(MONTH(B2393)=4,'General Calculation'!$H$22,IF(MONTH(B2393)=5,'General Calculation'!$I$22,IF(MONTH(B2393)=6,'General Calculation'!$J$22,IF(MONTH(B2393)=7,'General Calculation'!$K$22,IF(MONTH(B2393)=8,'General Calculation'!$L$22,IF(MONTH(B2393)=9,'General Calculation'!$M$22,IF(MONTH(B2393)=10,'General Calculation'!$N$22,IF(MONTH(B2393)=11,'General Calculation'!$O$22,IF(MONTH(B2393)=12,'General Calculation'!$P$22,""))))))))))))</f>
        <v>5.2548000000000004</v>
      </c>
      <c r="E2393" t="str">
        <f>IF(C2393="Initial Stage",'Calculation Sheet Crop 1'!$M$6,IF(C2393="Crop Development Phase",'Calculation Sheet Crop 1'!$M$7,IF(C2393="Mid Season",'Calculation Sheet Crop 1'!$M$8,IF(C2393="Late Season Stage",'Calculation Sheet Crop 1'!$M$9,""))))</f>
        <v/>
      </c>
      <c r="F2393">
        <f t="shared" si="482"/>
        <v>0</v>
      </c>
      <c r="P2393">
        <f t="shared" si="483"/>
        <v>0</v>
      </c>
      <c r="Q2393">
        <f t="shared" si="484"/>
        <v>0</v>
      </c>
      <c r="R2393">
        <f t="shared" si="485"/>
        <v>0</v>
      </c>
      <c r="S2393">
        <f t="shared" si="486"/>
        <v>0</v>
      </c>
      <c r="T2393">
        <f t="shared" si="487"/>
        <v>0</v>
      </c>
      <c r="U2393">
        <f t="shared" si="488"/>
        <v>0</v>
      </c>
      <c r="V2393">
        <f t="shared" si="489"/>
        <v>0</v>
      </c>
      <c r="W2393">
        <f t="shared" si="490"/>
        <v>0</v>
      </c>
      <c r="X2393">
        <f t="shared" si="491"/>
        <v>0</v>
      </c>
      <c r="Y2393">
        <f t="shared" si="492"/>
        <v>0</v>
      </c>
      <c r="Z2393">
        <f t="shared" si="493"/>
        <v>0</v>
      </c>
      <c r="AA2393">
        <f t="shared" si="494"/>
        <v>0</v>
      </c>
    </row>
    <row r="2394" spans="2:27">
      <c r="B2394" s="3">
        <v>45123</v>
      </c>
      <c r="C2394" t="str">
        <f>IF(AND(B2394&gt;='Calculation Sheet Crop 1'!$K$6,B2394&lt;='Calculation Sheet Crop 1'!$L$6),"Initial Stage",IF(AND(B2394+1&gt;'Calculation Sheet Crop 1'!$K$7,B2394&lt;='Calculation Sheet Crop 1'!$L$7),"Crop Development Phase",IF(AND(B2394+1&gt;'Calculation Sheet Crop 1'!$K$8,B2394&lt;'Calculation Sheet Crop 1'!$L$8+1),"Mid Season",IF(AND(B2394+1&gt;'Calculation Sheet Crop 1'!$K$9,B2394-1&lt;'Calculation Sheet Crop 1'!$L$9),"Late Season Stage",""))))</f>
        <v/>
      </c>
      <c r="D2394">
        <f>IF(MONTH(B2394)=1,'General Calculation'!$E$22,IF(MONTH(B2394)=2,'General Calculation'!$F$22,IF(MONTH(B2394)=3,'General Calculation'!$G$22,IF(MONTH(B2394)=4,'General Calculation'!$H$22,IF(MONTH(B2394)=5,'General Calculation'!$I$22,IF(MONTH(B2394)=6,'General Calculation'!$J$22,IF(MONTH(B2394)=7,'General Calculation'!$K$22,IF(MONTH(B2394)=8,'General Calculation'!$L$22,IF(MONTH(B2394)=9,'General Calculation'!$M$22,IF(MONTH(B2394)=10,'General Calculation'!$N$22,IF(MONTH(B2394)=11,'General Calculation'!$O$22,IF(MONTH(B2394)=12,'General Calculation'!$P$22,""))))))))))))</f>
        <v>5.2548000000000004</v>
      </c>
      <c r="E2394" t="str">
        <f>IF(C2394="Initial Stage",'Calculation Sheet Crop 1'!$M$6,IF(C2394="Crop Development Phase",'Calculation Sheet Crop 1'!$M$7,IF(C2394="Mid Season",'Calculation Sheet Crop 1'!$M$8,IF(C2394="Late Season Stage",'Calculation Sheet Crop 1'!$M$9,""))))</f>
        <v/>
      </c>
      <c r="F2394">
        <f t="shared" si="482"/>
        <v>0</v>
      </c>
      <c r="P2394">
        <f t="shared" si="483"/>
        <v>0</v>
      </c>
      <c r="Q2394">
        <f t="shared" si="484"/>
        <v>0</v>
      </c>
      <c r="R2394">
        <f t="shared" si="485"/>
        <v>0</v>
      </c>
      <c r="S2394">
        <f t="shared" si="486"/>
        <v>0</v>
      </c>
      <c r="T2394">
        <f t="shared" si="487"/>
        <v>0</v>
      </c>
      <c r="U2394">
        <f t="shared" si="488"/>
        <v>0</v>
      </c>
      <c r="V2394">
        <f t="shared" si="489"/>
        <v>0</v>
      </c>
      <c r="W2394">
        <f t="shared" si="490"/>
        <v>0</v>
      </c>
      <c r="X2394">
        <f t="shared" si="491"/>
        <v>0</v>
      </c>
      <c r="Y2394">
        <f t="shared" si="492"/>
        <v>0</v>
      </c>
      <c r="Z2394">
        <f t="shared" si="493"/>
        <v>0</v>
      </c>
      <c r="AA2394">
        <f t="shared" si="494"/>
        <v>0</v>
      </c>
    </row>
    <row r="2395" spans="2:27">
      <c r="B2395" s="3">
        <v>45124</v>
      </c>
      <c r="C2395" t="str">
        <f>IF(AND(B2395&gt;='Calculation Sheet Crop 1'!$K$6,B2395&lt;='Calculation Sheet Crop 1'!$L$6),"Initial Stage",IF(AND(B2395+1&gt;'Calculation Sheet Crop 1'!$K$7,B2395&lt;='Calculation Sheet Crop 1'!$L$7),"Crop Development Phase",IF(AND(B2395+1&gt;'Calculation Sheet Crop 1'!$K$8,B2395&lt;'Calculation Sheet Crop 1'!$L$8+1),"Mid Season",IF(AND(B2395+1&gt;'Calculation Sheet Crop 1'!$K$9,B2395-1&lt;'Calculation Sheet Crop 1'!$L$9),"Late Season Stage",""))))</f>
        <v/>
      </c>
      <c r="D2395">
        <f>IF(MONTH(B2395)=1,'General Calculation'!$E$22,IF(MONTH(B2395)=2,'General Calculation'!$F$22,IF(MONTH(B2395)=3,'General Calculation'!$G$22,IF(MONTH(B2395)=4,'General Calculation'!$H$22,IF(MONTH(B2395)=5,'General Calculation'!$I$22,IF(MONTH(B2395)=6,'General Calculation'!$J$22,IF(MONTH(B2395)=7,'General Calculation'!$K$22,IF(MONTH(B2395)=8,'General Calculation'!$L$22,IF(MONTH(B2395)=9,'General Calculation'!$M$22,IF(MONTH(B2395)=10,'General Calculation'!$N$22,IF(MONTH(B2395)=11,'General Calculation'!$O$22,IF(MONTH(B2395)=12,'General Calculation'!$P$22,""))))))))))))</f>
        <v>5.2548000000000004</v>
      </c>
      <c r="E2395" t="str">
        <f>IF(C2395="Initial Stage",'Calculation Sheet Crop 1'!$M$6,IF(C2395="Crop Development Phase",'Calculation Sheet Crop 1'!$M$7,IF(C2395="Mid Season",'Calculation Sheet Crop 1'!$M$8,IF(C2395="Late Season Stage",'Calculation Sheet Crop 1'!$M$9,""))))</f>
        <v/>
      </c>
      <c r="F2395">
        <f t="shared" si="482"/>
        <v>0</v>
      </c>
      <c r="P2395">
        <f t="shared" si="483"/>
        <v>0</v>
      </c>
      <c r="Q2395">
        <f t="shared" si="484"/>
        <v>0</v>
      </c>
      <c r="R2395">
        <f t="shared" si="485"/>
        <v>0</v>
      </c>
      <c r="S2395">
        <f t="shared" si="486"/>
        <v>0</v>
      </c>
      <c r="T2395">
        <f t="shared" si="487"/>
        <v>0</v>
      </c>
      <c r="U2395">
        <f t="shared" si="488"/>
        <v>0</v>
      </c>
      <c r="V2395">
        <f t="shared" si="489"/>
        <v>0</v>
      </c>
      <c r="W2395">
        <f t="shared" si="490"/>
        <v>0</v>
      </c>
      <c r="X2395">
        <f t="shared" si="491"/>
        <v>0</v>
      </c>
      <c r="Y2395">
        <f t="shared" si="492"/>
        <v>0</v>
      </c>
      <c r="Z2395">
        <f t="shared" si="493"/>
        <v>0</v>
      </c>
      <c r="AA2395">
        <f t="shared" si="494"/>
        <v>0</v>
      </c>
    </row>
    <row r="2396" spans="2:27">
      <c r="B2396" s="3">
        <v>45125</v>
      </c>
      <c r="C2396" t="str">
        <f>IF(AND(B2396&gt;='Calculation Sheet Crop 1'!$K$6,B2396&lt;='Calculation Sheet Crop 1'!$L$6),"Initial Stage",IF(AND(B2396+1&gt;'Calculation Sheet Crop 1'!$K$7,B2396&lt;='Calculation Sheet Crop 1'!$L$7),"Crop Development Phase",IF(AND(B2396+1&gt;'Calculation Sheet Crop 1'!$K$8,B2396&lt;'Calculation Sheet Crop 1'!$L$8+1),"Mid Season",IF(AND(B2396+1&gt;'Calculation Sheet Crop 1'!$K$9,B2396-1&lt;'Calculation Sheet Crop 1'!$L$9),"Late Season Stage",""))))</f>
        <v/>
      </c>
      <c r="D2396">
        <f>IF(MONTH(B2396)=1,'General Calculation'!$E$22,IF(MONTH(B2396)=2,'General Calculation'!$F$22,IF(MONTH(B2396)=3,'General Calculation'!$G$22,IF(MONTH(B2396)=4,'General Calculation'!$H$22,IF(MONTH(B2396)=5,'General Calculation'!$I$22,IF(MONTH(B2396)=6,'General Calculation'!$J$22,IF(MONTH(B2396)=7,'General Calculation'!$K$22,IF(MONTH(B2396)=8,'General Calculation'!$L$22,IF(MONTH(B2396)=9,'General Calculation'!$M$22,IF(MONTH(B2396)=10,'General Calculation'!$N$22,IF(MONTH(B2396)=11,'General Calculation'!$O$22,IF(MONTH(B2396)=12,'General Calculation'!$P$22,""))))))))))))</f>
        <v>5.2548000000000004</v>
      </c>
      <c r="E2396" t="str">
        <f>IF(C2396="Initial Stage",'Calculation Sheet Crop 1'!$M$6,IF(C2396="Crop Development Phase",'Calculation Sheet Crop 1'!$M$7,IF(C2396="Mid Season",'Calculation Sheet Crop 1'!$M$8,IF(C2396="Late Season Stage",'Calculation Sheet Crop 1'!$M$9,""))))</f>
        <v/>
      </c>
      <c r="F2396">
        <f t="shared" si="482"/>
        <v>0</v>
      </c>
      <c r="P2396">
        <f t="shared" si="483"/>
        <v>0</v>
      </c>
      <c r="Q2396">
        <f t="shared" si="484"/>
        <v>0</v>
      </c>
      <c r="R2396">
        <f t="shared" si="485"/>
        <v>0</v>
      </c>
      <c r="S2396">
        <f t="shared" si="486"/>
        <v>0</v>
      </c>
      <c r="T2396">
        <f t="shared" si="487"/>
        <v>0</v>
      </c>
      <c r="U2396">
        <f t="shared" si="488"/>
        <v>0</v>
      </c>
      <c r="V2396">
        <f t="shared" si="489"/>
        <v>0</v>
      </c>
      <c r="W2396">
        <f t="shared" si="490"/>
        <v>0</v>
      </c>
      <c r="X2396">
        <f t="shared" si="491"/>
        <v>0</v>
      </c>
      <c r="Y2396">
        <f t="shared" si="492"/>
        <v>0</v>
      </c>
      <c r="Z2396">
        <f t="shared" si="493"/>
        <v>0</v>
      </c>
      <c r="AA2396">
        <f t="shared" si="494"/>
        <v>0</v>
      </c>
    </row>
    <row r="2397" spans="2:27">
      <c r="B2397" s="3">
        <v>45126</v>
      </c>
      <c r="C2397" t="str">
        <f>IF(AND(B2397&gt;='Calculation Sheet Crop 1'!$K$6,B2397&lt;='Calculation Sheet Crop 1'!$L$6),"Initial Stage",IF(AND(B2397+1&gt;'Calculation Sheet Crop 1'!$K$7,B2397&lt;='Calculation Sheet Crop 1'!$L$7),"Crop Development Phase",IF(AND(B2397+1&gt;'Calculation Sheet Crop 1'!$K$8,B2397&lt;'Calculation Sheet Crop 1'!$L$8+1),"Mid Season",IF(AND(B2397+1&gt;'Calculation Sheet Crop 1'!$K$9,B2397-1&lt;'Calculation Sheet Crop 1'!$L$9),"Late Season Stage",""))))</f>
        <v/>
      </c>
      <c r="D2397">
        <f>IF(MONTH(B2397)=1,'General Calculation'!$E$22,IF(MONTH(B2397)=2,'General Calculation'!$F$22,IF(MONTH(B2397)=3,'General Calculation'!$G$22,IF(MONTH(B2397)=4,'General Calculation'!$H$22,IF(MONTH(B2397)=5,'General Calculation'!$I$22,IF(MONTH(B2397)=6,'General Calculation'!$J$22,IF(MONTH(B2397)=7,'General Calculation'!$K$22,IF(MONTH(B2397)=8,'General Calculation'!$L$22,IF(MONTH(B2397)=9,'General Calculation'!$M$22,IF(MONTH(B2397)=10,'General Calculation'!$N$22,IF(MONTH(B2397)=11,'General Calculation'!$O$22,IF(MONTH(B2397)=12,'General Calculation'!$P$22,""))))))))))))</f>
        <v>5.2548000000000004</v>
      </c>
      <c r="E2397" t="str">
        <f>IF(C2397="Initial Stage",'Calculation Sheet Crop 1'!$M$6,IF(C2397="Crop Development Phase",'Calculation Sheet Crop 1'!$M$7,IF(C2397="Mid Season",'Calculation Sheet Crop 1'!$M$8,IF(C2397="Late Season Stage",'Calculation Sheet Crop 1'!$M$9,""))))</f>
        <v/>
      </c>
      <c r="F2397">
        <f t="shared" si="482"/>
        <v>0</v>
      </c>
      <c r="P2397">
        <f t="shared" si="483"/>
        <v>0</v>
      </c>
      <c r="Q2397">
        <f t="shared" si="484"/>
        <v>0</v>
      </c>
      <c r="R2397">
        <f t="shared" si="485"/>
        <v>0</v>
      </c>
      <c r="S2397">
        <f t="shared" si="486"/>
        <v>0</v>
      </c>
      <c r="T2397">
        <f t="shared" si="487"/>
        <v>0</v>
      </c>
      <c r="U2397">
        <f t="shared" si="488"/>
        <v>0</v>
      </c>
      <c r="V2397">
        <f t="shared" si="489"/>
        <v>0</v>
      </c>
      <c r="W2397">
        <f t="shared" si="490"/>
        <v>0</v>
      </c>
      <c r="X2397">
        <f t="shared" si="491"/>
        <v>0</v>
      </c>
      <c r="Y2397">
        <f t="shared" si="492"/>
        <v>0</v>
      </c>
      <c r="Z2397">
        <f t="shared" si="493"/>
        <v>0</v>
      </c>
      <c r="AA2397">
        <f t="shared" si="494"/>
        <v>0</v>
      </c>
    </row>
    <row r="2398" spans="2:27">
      <c r="B2398" s="3">
        <v>45127</v>
      </c>
      <c r="C2398" t="str">
        <f>IF(AND(B2398&gt;='Calculation Sheet Crop 1'!$K$6,B2398&lt;='Calculation Sheet Crop 1'!$L$6),"Initial Stage",IF(AND(B2398+1&gt;'Calculation Sheet Crop 1'!$K$7,B2398&lt;='Calculation Sheet Crop 1'!$L$7),"Crop Development Phase",IF(AND(B2398+1&gt;'Calculation Sheet Crop 1'!$K$8,B2398&lt;'Calculation Sheet Crop 1'!$L$8+1),"Mid Season",IF(AND(B2398+1&gt;'Calculation Sheet Crop 1'!$K$9,B2398-1&lt;'Calculation Sheet Crop 1'!$L$9),"Late Season Stage",""))))</f>
        <v/>
      </c>
      <c r="D2398">
        <f>IF(MONTH(B2398)=1,'General Calculation'!$E$22,IF(MONTH(B2398)=2,'General Calculation'!$F$22,IF(MONTH(B2398)=3,'General Calculation'!$G$22,IF(MONTH(B2398)=4,'General Calculation'!$H$22,IF(MONTH(B2398)=5,'General Calculation'!$I$22,IF(MONTH(B2398)=6,'General Calculation'!$J$22,IF(MONTH(B2398)=7,'General Calculation'!$K$22,IF(MONTH(B2398)=8,'General Calculation'!$L$22,IF(MONTH(B2398)=9,'General Calculation'!$M$22,IF(MONTH(B2398)=10,'General Calculation'!$N$22,IF(MONTH(B2398)=11,'General Calculation'!$O$22,IF(MONTH(B2398)=12,'General Calculation'!$P$22,""))))))))))))</f>
        <v>5.2548000000000004</v>
      </c>
      <c r="E2398" t="str">
        <f>IF(C2398="Initial Stage",'Calculation Sheet Crop 1'!$M$6,IF(C2398="Crop Development Phase",'Calculation Sheet Crop 1'!$M$7,IF(C2398="Mid Season",'Calculation Sheet Crop 1'!$M$8,IF(C2398="Late Season Stage",'Calculation Sheet Crop 1'!$M$9,""))))</f>
        <v/>
      </c>
      <c r="F2398">
        <f t="shared" si="482"/>
        <v>0</v>
      </c>
      <c r="P2398">
        <f t="shared" si="483"/>
        <v>0</v>
      </c>
      <c r="Q2398">
        <f t="shared" si="484"/>
        <v>0</v>
      </c>
      <c r="R2398">
        <f t="shared" si="485"/>
        <v>0</v>
      </c>
      <c r="S2398">
        <f t="shared" si="486"/>
        <v>0</v>
      </c>
      <c r="T2398">
        <f t="shared" si="487"/>
        <v>0</v>
      </c>
      <c r="U2398">
        <f t="shared" si="488"/>
        <v>0</v>
      </c>
      <c r="V2398">
        <f t="shared" si="489"/>
        <v>0</v>
      </c>
      <c r="W2398">
        <f t="shared" si="490"/>
        <v>0</v>
      </c>
      <c r="X2398">
        <f t="shared" si="491"/>
        <v>0</v>
      </c>
      <c r="Y2398">
        <f t="shared" si="492"/>
        <v>0</v>
      </c>
      <c r="Z2398">
        <f t="shared" si="493"/>
        <v>0</v>
      </c>
      <c r="AA2398">
        <f t="shared" si="494"/>
        <v>0</v>
      </c>
    </row>
    <row r="2399" spans="2:27">
      <c r="B2399" s="3">
        <v>45128</v>
      </c>
      <c r="C2399" t="str">
        <f>IF(AND(B2399&gt;='Calculation Sheet Crop 1'!$K$6,B2399&lt;='Calculation Sheet Crop 1'!$L$6),"Initial Stage",IF(AND(B2399+1&gt;'Calculation Sheet Crop 1'!$K$7,B2399&lt;='Calculation Sheet Crop 1'!$L$7),"Crop Development Phase",IF(AND(B2399+1&gt;'Calculation Sheet Crop 1'!$K$8,B2399&lt;'Calculation Sheet Crop 1'!$L$8+1),"Mid Season",IF(AND(B2399+1&gt;'Calculation Sheet Crop 1'!$K$9,B2399-1&lt;'Calculation Sheet Crop 1'!$L$9),"Late Season Stage",""))))</f>
        <v/>
      </c>
      <c r="D2399">
        <f>IF(MONTH(B2399)=1,'General Calculation'!$E$22,IF(MONTH(B2399)=2,'General Calculation'!$F$22,IF(MONTH(B2399)=3,'General Calculation'!$G$22,IF(MONTH(B2399)=4,'General Calculation'!$H$22,IF(MONTH(B2399)=5,'General Calculation'!$I$22,IF(MONTH(B2399)=6,'General Calculation'!$J$22,IF(MONTH(B2399)=7,'General Calculation'!$K$22,IF(MONTH(B2399)=8,'General Calculation'!$L$22,IF(MONTH(B2399)=9,'General Calculation'!$M$22,IF(MONTH(B2399)=10,'General Calculation'!$N$22,IF(MONTH(B2399)=11,'General Calculation'!$O$22,IF(MONTH(B2399)=12,'General Calculation'!$P$22,""))))))))))))</f>
        <v>5.2548000000000004</v>
      </c>
      <c r="E2399" t="str">
        <f>IF(C2399="Initial Stage",'Calculation Sheet Crop 1'!$M$6,IF(C2399="Crop Development Phase",'Calculation Sheet Crop 1'!$M$7,IF(C2399="Mid Season",'Calculation Sheet Crop 1'!$M$8,IF(C2399="Late Season Stage",'Calculation Sheet Crop 1'!$M$9,""))))</f>
        <v/>
      </c>
      <c r="F2399">
        <f t="shared" si="482"/>
        <v>0</v>
      </c>
      <c r="P2399">
        <f t="shared" si="483"/>
        <v>0</v>
      </c>
      <c r="Q2399">
        <f t="shared" si="484"/>
        <v>0</v>
      </c>
      <c r="R2399">
        <f t="shared" si="485"/>
        <v>0</v>
      </c>
      <c r="S2399">
        <f t="shared" si="486"/>
        <v>0</v>
      </c>
      <c r="T2399">
        <f t="shared" si="487"/>
        <v>0</v>
      </c>
      <c r="U2399">
        <f t="shared" si="488"/>
        <v>0</v>
      </c>
      <c r="V2399">
        <f t="shared" si="489"/>
        <v>0</v>
      </c>
      <c r="W2399">
        <f t="shared" si="490"/>
        <v>0</v>
      </c>
      <c r="X2399">
        <f t="shared" si="491"/>
        <v>0</v>
      </c>
      <c r="Y2399">
        <f t="shared" si="492"/>
        <v>0</v>
      </c>
      <c r="Z2399">
        <f t="shared" si="493"/>
        <v>0</v>
      </c>
      <c r="AA2399">
        <f t="shared" si="494"/>
        <v>0</v>
      </c>
    </row>
    <row r="2400" spans="2:27">
      <c r="B2400" s="3">
        <v>45129</v>
      </c>
      <c r="C2400" t="str">
        <f>IF(AND(B2400&gt;='Calculation Sheet Crop 1'!$K$6,B2400&lt;='Calculation Sheet Crop 1'!$L$6),"Initial Stage",IF(AND(B2400+1&gt;'Calculation Sheet Crop 1'!$K$7,B2400&lt;='Calculation Sheet Crop 1'!$L$7),"Crop Development Phase",IF(AND(B2400+1&gt;'Calculation Sheet Crop 1'!$K$8,B2400&lt;'Calculation Sheet Crop 1'!$L$8+1),"Mid Season",IF(AND(B2400+1&gt;'Calculation Sheet Crop 1'!$K$9,B2400-1&lt;'Calculation Sheet Crop 1'!$L$9),"Late Season Stage",""))))</f>
        <v/>
      </c>
      <c r="D2400">
        <f>IF(MONTH(B2400)=1,'General Calculation'!$E$22,IF(MONTH(B2400)=2,'General Calculation'!$F$22,IF(MONTH(B2400)=3,'General Calculation'!$G$22,IF(MONTH(B2400)=4,'General Calculation'!$H$22,IF(MONTH(B2400)=5,'General Calculation'!$I$22,IF(MONTH(B2400)=6,'General Calculation'!$J$22,IF(MONTH(B2400)=7,'General Calculation'!$K$22,IF(MONTH(B2400)=8,'General Calculation'!$L$22,IF(MONTH(B2400)=9,'General Calculation'!$M$22,IF(MONTH(B2400)=10,'General Calculation'!$N$22,IF(MONTH(B2400)=11,'General Calculation'!$O$22,IF(MONTH(B2400)=12,'General Calculation'!$P$22,""))))))))))))</f>
        <v>5.2548000000000004</v>
      </c>
      <c r="E2400" t="str">
        <f>IF(C2400="Initial Stage",'Calculation Sheet Crop 1'!$M$6,IF(C2400="Crop Development Phase",'Calculation Sheet Crop 1'!$M$7,IF(C2400="Mid Season",'Calculation Sheet Crop 1'!$M$8,IF(C2400="Late Season Stage",'Calculation Sheet Crop 1'!$M$9,""))))</f>
        <v/>
      </c>
      <c r="F2400">
        <f t="shared" si="482"/>
        <v>0</v>
      </c>
      <c r="P2400">
        <f t="shared" si="483"/>
        <v>0</v>
      </c>
      <c r="Q2400">
        <f t="shared" si="484"/>
        <v>0</v>
      </c>
      <c r="R2400">
        <f t="shared" si="485"/>
        <v>0</v>
      </c>
      <c r="S2400">
        <f t="shared" si="486"/>
        <v>0</v>
      </c>
      <c r="T2400">
        <f t="shared" si="487"/>
        <v>0</v>
      </c>
      <c r="U2400">
        <f t="shared" si="488"/>
        <v>0</v>
      </c>
      <c r="V2400">
        <f t="shared" si="489"/>
        <v>0</v>
      </c>
      <c r="W2400">
        <f t="shared" si="490"/>
        <v>0</v>
      </c>
      <c r="X2400">
        <f t="shared" si="491"/>
        <v>0</v>
      </c>
      <c r="Y2400">
        <f t="shared" si="492"/>
        <v>0</v>
      </c>
      <c r="Z2400">
        <f t="shared" si="493"/>
        <v>0</v>
      </c>
      <c r="AA2400">
        <f t="shared" si="494"/>
        <v>0</v>
      </c>
    </row>
    <row r="2401" spans="2:27">
      <c r="B2401" s="3">
        <v>45130</v>
      </c>
      <c r="C2401" t="str">
        <f>IF(AND(B2401&gt;='Calculation Sheet Crop 1'!$K$6,B2401&lt;='Calculation Sheet Crop 1'!$L$6),"Initial Stage",IF(AND(B2401+1&gt;'Calculation Sheet Crop 1'!$K$7,B2401&lt;='Calculation Sheet Crop 1'!$L$7),"Crop Development Phase",IF(AND(B2401+1&gt;'Calculation Sheet Crop 1'!$K$8,B2401&lt;'Calculation Sheet Crop 1'!$L$8+1),"Mid Season",IF(AND(B2401+1&gt;'Calculation Sheet Crop 1'!$K$9,B2401-1&lt;'Calculation Sheet Crop 1'!$L$9),"Late Season Stage",""))))</f>
        <v/>
      </c>
      <c r="D2401">
        <f>IF(MONTH(B2401)=1,'General Calculation'!$E$22,IF(MONTH(B2401)=2,'General Calculation'!$F$22,IF(MONTH(B2401)=3,'General Calculation'!$G$22,IF(MONTH(B2401)=4,'General Calculation'!$H$22,IF(MONTH(B2401)=5,'General Calculation'!$I$22,IF(MONTH(B2401)=6,'General Calculation'!$J$22,IF(MONTH(B2401)=7,'General Calculation'!$K$22,IF(MONTH(B2401)=8,'General Calculation'!$L$22,IF(MONTH(B2401)=9,'General Calculation'!$M$22,IF(MONTH(B2401)=10,'General Calculation'!$N$22,IF(MONTH(B2401)=11,'General Calculation'!$O$22,IF(MONTH(B2401)=12,'General Calculation'!$P$22,""))))))))))))</f>
        <v>5.2548000000000004</v>
      </c>
      <c r="E2401" t="str">
        <f>IF(C2401="Initial Stage",'Calculation Sheet Crop 1'!$M$6,IF(C2401="Crop Development Phase",'Calculation Sheet Crop 1'!$M$7,IF(C2401="Mid Season",'Calculation Sheet Crop 1'!$M$8,IF(C2401="Late Season Stage",'Calculation Sheet Crop 1'!$M$9,""))))</f>
        <v/>
      </c>
      <c r="F2401">
        <f t="shared" si="482"/>
        <v>0</v>
      </c>
      <c r="P2401">
        <f t="shared" si="483"/>
        <v>0</v>
      </c>
      <c r="Q2401">
        <f t="shared" si="484"/>
        <v>0</v>
      </c>
      <c r="R2401">
        <f t="shared" si="485"/>
        <v>0</v>
      </c>
      <c r="S2401">
        <f t="shared" si="486"/>
        <v>0</v>
      </c>
      <c r="T2401">
        <f t="shared" si="487"/>
        <v>0</v>
      </c>
      <c r="U2401">
        <f t="shared" si="488"/>
        <v>0</v>
      </c>
      <c r="V2401">
        <f t="shared" si="489"/>
        <v>0</v>
      </c>
      <c r="W2401">
        <f t="shared" si="490"/>
        <v>0</v>
      </c>
      <c r="X2401">
        <f t="shared" si="491"/>
        <v>0</v>
      </c>
      <c r="Y2401">
        <f t="shared" si="492"/>
        <v>0</v>
      </c>
      <c r="Z2401">
        <f t="shared" si="493"/>
        <v>0</v>
      </c>
      <c r="AA2401">
        <f t="shared" si="494"/>
        <v>0</v>
      </c>
    </row>
    <row r="2402" spans="2:27">
      <c r="B2402" s="3">
        <v>45131</v>
      </c>
      <c r="C2402" t="str">
        <f>IF(AND(B2402&gt;='Calculation Sheet Crop 1'!$K$6,B2402&lt;='Calculation Sheet Crop 1'!$L$6),"Initial Stage",IF(AND(B2402+1&gt;'Calculation Sheet Crop 1'!$K$7,B2402&lt;='Calculation Sheet Crop 1'!$L$7),"Crop Development Phase",IF(AND(B2402+1&gt;'Calculation Sheet Crop 1'!$K$8,B2402&lt;'Calculation Sheet Crop 1'!$L$8+1),"Mid Season",IF(AND(B2402+1&gt;'Calculation Sheet Crop 1'!$K$9,B2402-1&lt;'Calculation Sheet Crop 1'!$L$9),"Late Season Stage",""))))</f>
        <v/>
      </c>
      <c r="D2402">
        <f>IF(MONTH(B2402)=1,'General Calculation'!$E$22,IF(MONTH(B2402)=2,'General Calculation'!$F$22,IF(MONTH(B2402)=3,'General Calculation'!$G$22,IF(MONTH(B2402)=4,'General Calculation'!$H$22,IF(MONTH(B2402)=5,'General Calculation'!$I$22,IF(MONTH(B2402)=6,'General Calculation'!$J$22,IF(MONTH(B2402)=7,'General Calculation'!$K$22,IF(MONTH(B2402)=8,'General Calculation'!$L$22,IF(MONTH(B2402)=9,'General Calculation'!$M$22,IF(MONTH(B2402)=10,'General Calculation'!$N$22,IF(MONTH(B2402)=11,'General Calculation'!$O$22,IF(MONTH(B2402)=12,'General Calculation'!$P$22,""))))))))))))</f>
        <v>5.2548000000000004</v>
      </c>
      <c r="E2402" t="str">
        <f>IF(C2402="Initial Stage",'Calculation Sheet Crop 1'!$M$6,IF(C2402="Crop Development Phase",'Calculation Sheet Crop 1'!$M$7,IF(C2402="Mid Season",'Calculation Sheet Crop 1'!$M$8,IF(C2402="Late Season Stage",'Calculation Sheet Crop 1'!$M$9,""))))</f>
        <v/>
      </c>
      <c r="F2402">
        <f t="shared" si="482"/>
        <v>0</v>
      </c>
      <c r="P2402">
        <f t="shared" si="483"/>
        <v>0</v>
      </c>
      <c r="Q2402">
        <f t="shared" si="484"/>
        <v>0</v>
      </c>
      <c r="R2402">
        <f t="shared" si="485"/>
        <v>0</v>
      </c>
      <c r="S2402">
        <f t="shared" si="486"/>
        <v>0</v>
      </c>
      <c r="T2402">
        <f t="shared" si="487"/>
        <v>0</v>
      </c>
      <c r="U2402">
        <f t="shared" si="488"/>
        <v>0</v>
      </c>
      <c r="V2402">
        <f t="shared" si="489"/>
        <v>0</v>
      </c>
      <c r="W2402">
        <f t="shared" si="490"/>
        <v>0</v>
      </c>
      <c r="X2402">
        <f t="shared" si="491"/>
        <v>0</v>
      </c>
      <c r="Y2402">
        <f t="shared" si="492"/>
        <v>0</v>
      </c>
      <c r="Z2402">
        <f t="shared" si="493"/>
        <v>0</v>
      </c>
      <c r="AA2402">
        <f t="shared" si="494"/>
        <v>0</v>
      </c>
    </row>
    <row r="2403" spans="2:27">
      <c r="B2403" s="3">
        <v>45132</v>
      </c>
      <c r="C2403" t="str">
        <f>IF(AND(B2403&gt;='Calculation Sheet Crop 1'!$K$6,B2403&lt;='Calculation Sheet Crop 1'!$L$6),"Initial Stage",IF(AND(B2403+1&gt;'Calculation Sheet Crop 1'!$K$7,B2403&lt;='Calculation Sheet Crop 1'!$L$7),"Crop Development Phase",IF(AND(B2403+1&gt;'Calculation Sheet Crop 1'!$K$8,B2403&lt;'Calculation Sheet Crop 1'!$L$8+1),"Mid Season",IF(AND(B2403+1&gt;'Calculation Sheet Crop 1'!$K$9,B2403-1&lt;'Calculation Sheet Crop 1'!$L$9),"Late Season Stage",""))))</f>
        <v/>
      </c>
      <c r="D2403">
        <f>IF(MONTH(B2403)=1,'General Calculation'!$E$22,IF(MONTH(B2403)=2,'General Calculation'!$F$22,IF(MONTH(B2403)=3,'General Calculation'!$G$22,IF(MONTH(B2403)=4,'General Calculation'!$H$22,IF(MONTH(B2403)=5,'General Calculation'!$I$22,IF(MONTH(B2403)=6,'General Calculation'!$J$22,IF(MONTH(B2403)=7,'General Calculation'!$K$22,IF(MONTH(B2403)=8,'General Calculation'!$L$22,IF(MONTH(B2403)=9,'General Calculation'!$M$22,IF(MONTH(B2403)=10,'General Calculation'!$N$22,IF(MONTH(B2403)=11,'General Calculation'!$O$22,IF(MONTH(B2403)=12,'General Calculation'!$P$22,""))))))))))))</f>
        <v>5.2548000000000004</v>
      </c>
      <c r="E2403" t="str">
        <f>IF(C2403="Initial Stage",'Calculation Sheet Crop 1'!$M$6,IF(C2403="Crop Development Phase",'Calculation Sheet Crop 1'!$M$7,IF(C2403="Mid Season",'Calculation Sheet Crop 1'!$M$8,IF(C2403="Late Season Stage",'Calculation Sheet Crop 1'!$M$9,""))))</f>
        <v/>
      </c>
      <c r="F2403">
        <f t="shared" si="482"/>
        <v>0</v>
      </c>
      <c r="P2403">
        <f t="shared" si="483"/>
        <v>0</v>
      </c>
      <c r="Q2403">
        <f t="shared" si="484"/>
        <v>0</v>
      </c>
      <c r="R2403">
        <f t="shared" si="485"/>
        <v>0</v>
      </c>
      <c r="S2403">
        <f t="shared" si="486"/>
        <v>0</v>
      </c>
      <c r="T2403">
        <f t="shared" si="487"/>
        <v>0</v>
      </c>
      <c r="U2403">
        <f t="shared" si="488"/>
        <v>0</v>
      </c>
      <c r="V2403">
        <f t="shared" si="489"/>
        <v>0</v>
      </c>
      <c r="W2403">
        <f t="shared" si="490"/>
        <v>0</v>
      </c>
      <c r="X2403">
        <f t="shared" si="491"/>
        <v>0</v>
      </c>
      <c r="Y2403">
        <f t="shared" si="492"/>
        <v>0</v>
      </c>
      <c r="Z2403">
        <f t="shared" si="493"/>
        <v>0</v>
      </c>
      <c r="AA2403">
        <f t="shared" si="494"/>
        <v>0</v>
      </c>
    </row>
    <row r="2404" spans="2:27">
      <c r="B2404" s="3">
        <v>45133</v>
      </c>
      <c r="C2404" t="str">
        <f>IF(AND(B2404&gt;='Calculation Sheet Crop 1'!$K$6,B2404&lt;='Calculation Sheet Crop 1'!$L$6),"Initial Stage",IF(AND(B2404+1&gt;'Calculation Sheet Crop 1'!$K$7,B2404&lt;='Calculation Sheet Crop 1'!$L$7),"Crop Development Phase",IF(AND(B2404+1&gt;'Calculation Sheet Crop 1'!$K$8,B2404&lt;'Calculation Sheet Crop 1'!$L$8+1),"Mid Season",IF(AND(B2404+1&gt;'Calculation Sheet Crop 1'!$K$9,B2404-1&lt;'Calculation Sheet Crop 1'!$L$9),"Late Season Stage",""))))</f>
        <v/>
      </c>
      <c r="D2404">
        <f>IF(MONTH(B2404)=1,'General Calculation'!$E$22,IF(MONTH(B2404)=2,'General Calculation'!$F$22,IF(MONTH(B2404)=3,'General Calculation'!$G$22,IF(MONTH(B2404)=4,'General Calculation'!$H$22,IF(MONTH(B2404)=5,'General Calculation'!$I$22,IF(MONTH(B2404)=6,'General Calculation'!$J$22,IF(MONTH(B2404)=7,'General Calculation'!$K$22,IF(MONTH(B2404)=8,'General Calculation'!$L$22,IF(MONTH(B2404)=9,'General Calculation'!$M$22,IF(MONTH(B2404)=10,'General Calculation'!$N$22,IF(MONTH(B2404)=11,'General Calculation'!$O$22,IF(MONTH(B2404)=12,'General Calculation'!$P$22,""))))))))))))</f>
        <v>5.2548000000000004</v>
      </c>
      <c r="E2404" t="str">
        <f>IF(C2404="Initial Stage",'Calculation Sheet Crop 1'!$M$6,IF(C2404="Crop Development Phase",'Calculation Sheet Crop 1'!$M$7,IF(C2404="Mid Season",'Calculation Sheet Crop 1'!$M$8,IF(C2404="Late Season Stage",'Calculation Sheet Crop 1'!$M$9,""))))</f>
        <v/>
      </c>
      <c r="F2404">
        <f t="shared" si="482"/>
        <v>0</v>
      </c>
      <c r="P2404">
        <f t="shared" si="483"/>
        <v>0</v>
      </c>
      <c r="Q2404">
        <f t="shared" si="484"/>
        <v>0</v>
      </c>
      <c r="R2404">
        <f t="shared" si="485"/>
        <v>0</v>
      </c>
      <c r="S2404">
        <f t="shared" si="486"/>
        <v>0</v>
      </c>
      <c r="T2404">
        <f t="shared" si="487"/>
        <v>0</v>
      </c>
      <c r="U2404">
        <f t="shared" si="488"/>
        <v>0</v>
      </c>
      <c r="V2404">
        <f t="shared" si="489"/>
        <v>0</v>
      </c>
      <c r="W2404">
        <f t="shared" si="490"/>
        <v>0</v>
      </c>
      <c r="X2404">
        <f t="shared" si="491"/>
        <v>0</v>
      </c>
      <c r="Y2404">
        <f t="shared" si="492"/>
        <v>0</v>
      </c>
      <c r="Z2404">
        <f t="shared" si="493"/>
        <v>0</v>
      </c>
      <c r="AA2404">
        <f t="shared" si="494"/>
        <v>0</v>
      </c>
    </row>
    <row r="2405" spans="2:27">
      <c r="B2405" s="3">
        <v>45134</v>
      </c>
      <c r="C2405" t="str">
        <f>IF(AND(B2405&gt;='Calculation Sheet Crop 1'!$K$6,B2405&lt;='Calculation Sheet Crop 1'!$L$6),"Initial Stage",IF(AND(B2405+1&gt;'Calculation Sheet Crop 1'!$K$7,B2405&lt;='Calculation Sheet Crop 1'!$L$7),"Crop Development Phase",IF(AND(B2405+1&gt;'Calculation Sheet Crop 1'!$K$8,B2405&lt;'Calculation Sheet Crop 1'!$L$8+1),"Mid Season",IF(AND(B2405+1&gt;'Calculation Sheet Crop 1'!$K$9,B2405-1&lt;'Calculation Sheet Crop 1'!$L$9),"Late Season Stage",""))))</f>
        <v/>
      </c>
      <c r="D2405">
        <f>IF(MONTH(B2405)=1,'General Calculation'!$E$22,IF(MONTH(B2405)=2,'General Calculation'!$F$22,IF(MONTH(B2405)=3,'General Calculation'!$G$22,IF(MONTH(B2405)=4,'General Calculation'!$H$22,IF(MONTH(B2405)=5,'General Calculation'!$I$22,IF(MONTH(B2405)=6,'General Calculation'!$J$22,IF(MONTH(B2405)=7,'General Calculation'!$K$22,IF(MONTH(B2405)=8,'General Calculation'!$L$22,IF(MONTH(B2405)=9,'General Calculation'!$M$22,IF(MONTH(B2405)=10,'General Calculation'!$N$22,IF(MONTH(B2405)=11,'General Calculation'!$O$22,IF(MONTH(B2405)=12,'General Calculation'!$P$22,""))))))))))))</f>
        <v>5.2548000000000004</v>
      </c>
      <c r="E2405" t="str">
        <f>IF(C2405="Initial Stage",'Calculation Sheet Crop 1'!$M$6,IF(C2405="Crop Development Phase",'Calculation Sheet Crop 1'!$M$7,IF(C2405="Mid Season",'Calculation Sheet Crop 1'!$M$8,IF(C2405="Late Season Stage",'Calculation Sheet Crop 1'!$M$9,""))))</f>
        <v/>
      </c>
      <c r="F2405">
        <f t="shared" si="482"/>
        <v>0</v>
      </c>
      <c r="P2405">
        <f t="shared" si="483"/>
        <v>0</v>
      </c>
      <c r="Q2405">
        <f t="shared" si="484"/>
        <v>0</v>
      </c>
      <c r="R2405">
        <f t="shared" si="485"/>
        <v>0</v>
      </c>
      <c r="S2405">
        <f t="shared" si="486"/>
        <v>0</v>
      </c>
      <c r="T2405">
        <f t="shared" si="487"/>
        <v>0</v>
      </c>
      <c r="U2405">
        <f t="shared" si="488"/>
        <v>0</v>
      </c>
      <c r="V2405">
        <f t="shared" si="489"/>
        <v>0</v>
      </c>
      <c r="W2405">
        <f t="shared" si="490"/>
        <v>0</v>
      </c>
      <c r="X2405">
        <f t="shared" si="491"/>
        <v>0</v>
      </c>
      <c r="Y2405">
        <f t="shared" si="492"/>
        <v>0</v>
      </c>
      <c r="Z2405">
        <f t="shared" si="493"/>
        <v>0</v>
      </c>
      <c r="AA2405">
        <f t="shared" si="494"/>
        <v>0</v>
      </c>
    </row>
    <row r="2406" spans="2:27">
      <c r="B2406" s="3">
        <v>45135</v>
      </c>
      <c r="C2406" t="str">
        <f>IF(AND(B2406&gt;='Calculation Sheet Crop 1'!$K$6,B2406&lt;='Calculation Sheet Crop 1'!$L$6),"Initial Stage",IF(AND(B2406+1&gt;'Calculation Sheet Crop 1'!$K$7,B2406&lt;='Calculation Sheet Crop 1'!$L$7),"Crop Development Phase",IF(AND(B2406+1&gt;'Calculation Sheet Crop 1'!$K$8,B2406&lt;'Calculation Sheet Crop 1'!$L$8+1),"Mid Season",IF(AND(B2406+1&gt;'Calculation Sheet Crop 1'!$K$9,B2406-1&lt;'Calculation Sheet Crop 1'!$L$9),"Late Season Stage",""))))</f>
        <v/>
      </c>
      <c r="D2406">
        <f>IF(MONTH(B2406)=1,'General Calculation'!$E$22,IF(MONTH(B2406)=2,'General Calculation'!$F$22,IF(MONTH(B2406)=3,'General Calculation'!$G$22,IF(MONTH(B2406)=4,'General Calculation'!$H$22,IF(MONTH(B2406)=5,'General Calculation'!$I$22,IF(MONTH(B2406)=6,'General Calculation'!$J$22,IF(MONTH(B2406)=7,'General Calculation'!$K$22,IF(MONTH(B2406)=8,'General Calculation'!$L$22,IF(MONTH(B2406)=9,'General Calculation'!$M$22,IF(MONTH(B2406)=10,'General Calculation'!$N$22,IF(MONTH(B2406)=11,'General Calculation'!$O$22,IF(MONTH(B2406)=12,'General Calculation'!$P$22,""))))))))))))</f>
        <v>5.2548000000000004</v>
      </c>
      <c r="E2406" t="str">
        <f>IF(C2406="Initial Stage",'Calculation Sheet Crop 1'!$M$6,IF(C2406="Crop Development Phase",'Calculation Sheet Crop 1'!$M$7,IF(C2406="Mid Season",'Calculation Sheet Crop 1'!$M$8,IF(C2406="Late Season Stage",'Calculation Sheet Crop 1'!$M$9,""))))</f>
        <v/>
      </c>
      <c r="F2406">
        <f t="shared" si="482"/>
        <v>0</v>
      </c>
      <c r="P2406">
        <f t="shared" si="483"/>
        <v>0</v>
      </c>
      <c r="Q2406">
        <f t="shared" si="484"/>
        <v>0</v>
      </c>
      <c r="R2406">
        <f t="shared" si="485"/>
        <v>0</v>
      </c>
      <c r="S2406">
        <f t="shared" si="486"/>
        <v>0</v>
      </c>
      <c r="T2406">
        <f t="shared" si="487"/>
        <v>0</v>
      </c>
      <c r="U2406">
        <f t="shared" si="488"/>
        <v>0</v>
      </c>
      <c r="V2406">
        <f t="shared" si="489"/>
        <v>0</v>
      </c>
      <c r="W2406">
        <f t="shared" si="490"/>
        <v>0</v>
      </c>
      <c r="X2406">
        <f t="shared" si="491"/>
        <v>0</v>
      </c>
      <c r="Y2406">
        <f t="shared" si="492"/>
        <v>0</v>
      </c>
      <c r="Z2406">
        <f t="shared" si="493"/>
        <v>0</v>
      </c>
      <c r="AA2406">
        <f t="shared" si="494"/>
        <v>0</v>
      </c>
    </row>
    <row r="2407" spans="2:27">
      <c r="B2407" s="3">
        <v>45136</v>
      </c>
      <c r="C2407" t="str">
        <f>IF(AND(B2407&gt;='Calculation Sheet Crop 1'!$K$6,B2407&lt;='Calculation Sheet Crop 1'!$L$6),"Initial Stage",IF(AND(B2407+1&gt;'Calculation Sheet Crop 1'!$K$7,B2407&lt;='Calculation Sheet Crop 1'!$L$7),"Crop Development Phase",IF(AND(B2407+1&gt;'Calculation Sheet Crop 1'!$K$8,B2407&lt;'Calculation Sheet Crop 1'!$L$8+1),"Mid Season",IF(AND(B2407+1&gt;'Calculation Sheet Crop 1'!$K$9,B2407-1&lt;'Calculation Sheet Crop 1'!$L$9),"Late Season Stage",""))))</f>
        <v/>
      </c>
      <c r="D2407">
        <f>IF(MONTH(B2407)=1,'General Calculation'!$E$22,IF(MONTH(B2407)=2,'General Calculation'!$F$22,IF(MONTH(B2407)=3,'General Calculation'!$G$22,IF(MONTH(B2407)=4,'General Calculation'!$H$22,IF(MONTH(B2407)=5,'General Calculation'!$I$22,IF(MONTH(B2407)=6,'General Calculation'!$J$22,IF(MONTH(B2407)=7,'General Calculation'!$K$22,IF(MONTH(B2407)=8,'General Calculation'!$L$22,IF(MONTH(B2407)=9,'General Calculation'!$M$22,IF(MONTH(B2407)=10,'General Calculation'!$N$22,IF(MONTH(B2407)=11,'General Calculation'!$O$22,IF(MONTH(B2407)=12,'General Calculation'!$P$22,""))))))))))))</f>
        <v>5.2548000000000004</v>
      </c>
      <c r="E2407" t="str">
        <f>IF(C2407="Initial Stage",'Calculation Sheet Crop 1'!$M$6,IF(C2407="Crop Development Phase",'Calculation Sheet Crop 1'!$M$7,IF(C2407="Mid Season",'Calculation Sheet Crop 1'!$M$8,IF(C2407="Late Season Stage",'Calculation Sheet Crop 1'!$M$9,""))))</f>
        <v/>
      </c>
      <c r="F2407">
        <f t="shared" si="482"/>
        <v>0</v>
      </c>
      <c r="P2407">
        <f t="shared" si="483"/>
        <v>0</v>
      </c>
      <c r="Q2407">
        <f t="shared" si="484"/>
        <v>0</v>
      </c>
      <c r="R2407">
        <f t="shared" si="485"/>
        <v>0</v>
      </c>
      <c r="S2407">
        <f t="shared" si="486"/>
        <v>0</v>
      </c>
      <c r="T2407">
        <f t="shared" si="487"/>
        <v>0</v>
      </c>
      <c r="U2407">
        <f t="shared" si="488"/>
        <v>0</v>
      </c>
      <c r="V2407">
        <f t="shared" si="489"/>
        <v>0</v>
      </c>
      <c r="W2407">
        <f t="shared" si="490"/>
        <v>0</v>
      </c>
      <c r="X2407">
        <f t="shared" si="491"/>
        <v>0</v>
      </c>
      <c r="Y2407">
        <f t="shared" si="492"/>
        <v>0</v>
      </c>
      <c r="Z2407">
        <f t="shared" si="493"/>
        <v>0</v>
      </c>
      <c r="AA2407">
        <f t="shared" si="494"/>
        <v>0</v>
      </c>
    </row>
    <row r="2408" spans="2:27">
      <c r="B2408" s="3">
        <v>45137</v>
      </c>
      <c r="C2408" t="str">
        <f>IF(AND(B2408&gt;='Calculation Sheet Crop 1'!$K$6,B2408&lt;='Calculation Sheet Crop 1'!$L$6),"Initial Stage",IF(AND(B2408+1&gt;'Calculation Sheet Crop 1'!$K$7,B2408&lt;='Calculation Sheet Crop 1'!$L$7),"Crop Development Phase",IF(AND(B2408+1&gt;'Calculation Sheet Crop 1'!$K$8,B2408&lt;'Calculation Sheet Crop 1'!$L$8+1),"Mid Season",IF(AND(B2408+1&gt;'Calculation Sheet Crop 1'!$K$9,B2408-1&lt;'Calculation Sheet Crop 1'!$L$9),"Late Season Stage",""))))</f>
        <v/>
      </c>
      <c r="D2408">
        <f>IF(MONTH(B2408)=1,'General Calculation'!$E$22,IF(MONTH(B2408)=2,'General Calculation'!$F$22,IF(MONTH(B2408)=3,'General Calculation'!$G$22,IF(MONTH(B2408)=4,'General Calculation'!$H$22,IF(MONTH(B2408)=5,'General Calculation'!$I$22,IF(MONTH(B2408)=6,'General Calculation'!$J$22,IF(MONTH(B2408)=7,'General Calculation'!$K$22,IF(MONTH(B2408)=8,'General Calculation'!$L$22,IF(MONTH(B2408)=9,'General Calculation'!$M$22,IF(MONTH(B2408)=10,'General Calculation'!$N$22,IF(MONTH(B2408)=11,'General Calculation'!$O$22,IF(MONTH(B2408)=12,'General Calculation'!$P$22,""))))))))))))</f>
        <v>5.2548000000000004</v>
      </c>
      <c r="E2408" t="str">
        <f>IF(C2408="Initial Stage",'Calculation Sheet Crop 1'!$M$6,IF(C2408="Crop Development Phase",'Calculation Sheet Crop 1'!$M$7,IF(C2408="Mid Season",'Calculation Sheet Crop 1'!$M$8,IF(C2408="Late Season Stage",'Calculation Sheet Crop 1'!$M$9,""))))</f>
        <v/>
      </c>
      <c r="F2408">
        <f t="shared" si="482"/>
        <v>0</v>
      </c>
      <c r="P2408">
        <f t="shared" si="483"/>
        <v>0</v>
      </c>
      <c r="Q2408">
        <f t="shared" si="484"/>
        <v>0</v>
      </c>
      <c r="R2408">
        <f t="shared" si="485"/>
        <v>0</v>
      </c>
      <c r="S2408">
        <f t="shared" si="486"/>
        <v>0</v>
      </c>
      <c r="T2408">
        <f t="shared" si="487"/>
        <v>0</v>
      </c>
      <c r="U2408">
        <f t="shared" si="488"/>
        <v>0</v>
      </c>
      <c r="V2408">
        <f t="shared" si="489"/>
        <v>0</v>
      </c>
      <c r="W2408">
        <f t="shared" si="490"/>
        <v>0</v>
      </c>
      <c r="X2408">
        <f t="shared" si="491"/>
        <v>0</v>
      </c>
      <c r="Y2408">
        <f t="shared" si="492"/>
        <v>0</v>
      </c>
      <c r="Z2408">
        <f t="shared" si="493"/>
        <v>0</v>
      </c>
      <c r="AA2408">
        <f t="shared" si="494"/>
        <v>0</v>
      </c>
    </row>
    <row r="2409" spans="2:27">
      <c r="B2409" s="3">
        <v>45138</v>
      </c>
      <c r="C2409" t="str">
        <f>IF(AND(B2409&gt;='Calculation Sheet Crop 1'!$K$6,B2409&lt;='Calculation Sheet Crop 1'!$L$6),"Initial Stage",IF(AND(B2409+1&gt;'Calculation Sheet Crop 1'!$K$7,B2409&lt;='Calculation Sheet Crop 1'!$L$7),"Crop Development Phase",IF(AND(B2409+1&gt;'Calculation Sheet Crop 1'!$K$8,B2409&lt;'Calculation Sheet Crop 1'!$L$8+1),"Mid Season",IF(AND(B2409+1&gt;'Calculation Sheet Crop 1'!$K$9,B2409-1&lt;'Calculation Sheet Crop 1'!$L$9),"Late Season Stage",""))))</f>
        <v/>
      </c>
      <c r="D2409">
        <f>IF(MONTH(B2409)=1,'General Calculation'!$E$22,IF(MONTH(B2409)=2,'General Calculation'!$F$22,IF(MONTH(B2409)=3,'General Calculation'!$G$22,IF(MONTH(B2409)=4,'General Calculation'!$H$22,IF(MONTH(B2409)=5,'General Calculation'!$I$22,IF(MONTH(B2409)=6,'General Calculation'!$J$22,IF(MONTH(B2409)=7,'General Calculation'!$K$22,IF(MONTH(B2409)=8,'General Calculation'!$L$22,IF(MONTH(B2409)=9,'General Calculation'!$M$22,IF(MONTH(B2409)=10,'General Calculation'!$N$22,IF(MONTH(B2409)=11,'General Calculation'!$O$22,IF(MONTH(B2409)=12,'General Calculation'!$P$22,""))))))))))))</f>
        <v>5.2548000000000004</v>
      </c>
      <c r="E2409" t="str">
        <f>IF(C2409="Initial Stage",'Calculation Sheet Crop 1'!$M$6,IF(C2409="Crop Development Phase",'Calculation Sheet Crop 1'!$M$7,IF(C2409="Mid Season",'Calculation Sheet Crop 1'!$M$8,IF(C2409="Late Season Stage",'Calculation Sheet Crop 1'!$M$9,""))))</f>
        <v/>
      </c>
      <c r="F2409">
        <f t="shared" si="482"/>
        <v>0</v>
      </c>
      <c r="P2409">
        <f t="shared" si="483"/>
        <v>0</v>
      </c>
      <c r="Q2409">
        <f t="shared" si="484"/>
        <v>0</v>
      </c>
      <c r="R2409">
        <f t="shared" si="485"/>
        <v>0</v>
      </c>
      <c r="S2409">
        <f t="shared" si="486"/>
        <v>0</v>
      </c>
      <c r="T2409">
        <f t="shared" si="487"/>
        <v>0</v>
      </c>
      <c r="U2409">
        <f t="shared" si="488"/>
        <v>0</v>
      </c>
      <c r="V2409">
        <f t="shared" si="489"/>
        <v>0</v>
      </c>
      <c r="W2409">
        <f t="shared" si="490"/>
        <v>0</v>
      </c>
      <c r="X2409">
        <f t="shared" si="491"/>
        <v>0</v>
      </c>
      <c r="Y2409">
        <f t="shared" si="492"/>
        <v>0</v>
      </c>
      <c r="Z2409">
        <f t="shared" si="493"/>
        <v>0</v>
      </c>
      <c r="AA2409">
        <f t="shared" si="494"/>
        <v>0</v>
      </c>
    </row>
    <row r="2410" spans="2:27">
      <c r="B2410" s="3">
        <v>45139</v>
      </c>
      <c r="C2410" t="str">
        <f>IF(AND(B2410&gt;='Calculation Sheet Crop 1'!$K$6,B2410&lt;='Calculation Sheet Crop 1'!$L$6),"Initial Stage",IF(AND(B2410+1&gt;'Calculation Sheet Crop 1'!$K$7,B2410&lt;='Calculation Sheet Crop 1'!$L$7),"Crop Development Phase",IF(AND(B2410+1&gt;'Calculation Sheet Crop 1'!$K$8,B2410&lt;'Calculation Sheet Crop 1'!$L$8+1),"Mid Season",IF(AND(B2410+1&gt;'Calculation Sheet Crop 1'!$K$9,B2410-1&lt;'Calculation Sheet Crop 1'!$L$9),"Late Season Stage",""))))</f>
        <v/>
      </c>
      <c r="D2410">
        <f>IF(MONTH(B2410)=1,'General Calculation'!$E$22,IF(MONTH(B2410)=2,'General Calculation'!$F$22,IF(MONTH(B2410)=3,'General Calculation'!$G$22,IF(MONTH(B2410)=4,'General Calculation'!$H$22,IF(MONTH(B2410)=5,'General Calculation'!$I$22,IF(MONTH(B2410)=6,'General Calculation'!$J$22,IF(MONTH(B2410)=7,'General Calculation'!$K$22,IF(MONTH(B2410)=8,'General Calculation'!$L$22,IF(MONTH(B2410)=9,'General Calculation'!$M$22,IF(MONTH(B2410)=10,'General Calculation'!$N$22,IF(MONTH(B2410)=11,'General Calculation'!$O$22,IF(MONTH(B2410)=12,'General Calculation'!$P$22,""))))))))))))</f>
        <v>5.2023999999999999</v>
      </c>
      <c r="E2410" t="str">
        <f>IF(C2410="Initial Stage",'Calculation Sheet Crop 1'!$M$6,IF(C2410="Crop Development Phase",'Calculation Sheet Crop 1'!$M$7,IF(C2410="Mid Season",'Calculation Sheet Crop 1'!$M$8,IF(C2410="Late Season Stage",'Calculation Sheet Crop 1'!$M$9,""))))</f>
        <v/>
      </c>
      <c r="F2410">
        <f t="shared" si="482"/>
        <v>0</v>
      </c>
      <c r="P2410">
        <f t="shared" si="483"/>
        <v>0</v>
      </c>
      <c r="Q2410">
        <f t="shared" si="484"/>
        <v>0</v>
      </c>
      <c r="R2410">
        <f t="shared" si="485"/>
        <v>0</v>
      </c>
      <c r="S2410">
        <f t="shared" si="486"/>
        <v>0</v>
      </c>
      <c r="T2410">
        <f t="shared" si="487"/>
        <v>0</v>
      </c>
      <c r="U2410">
        <f t="shared" si="488"/>
        <v>0</v>
      </c>
      <c r="V2410">
        <f t="shared" si="489"/>
        <v>0</v>
      </c>
      <c r="W2410">
        <f t="shared" si="490"/>
        <v>0</v>
      </c>
      <c r="X2410">
        <f t="shared" si="491"/>
        <v>0</v>
      </c>
      <c r="Y2410">
        <f t="shared" si="492"/>
        <v>0</v>
      </c>
      <c r="Z2410">
        <f t="shared" si="493"/>
        <v>0</v>
      </c>
      <c r="AA2410">
        <f t="shared" si="494"/>
        <v>0</v>
      </c>
    </row>
    <row r="2411" spans="2:27">
      <c r="B2411" s="3">
        <v>45140</v>
      </c>
      <c r="C2411" t="str">
        <f>IF(AND(B2411&gt;='Calculation Sheet Crop 1'!$K$6,B2411&lt;='Calculation Sheet Crop 1'!$L$6),"Initial Stage",IF(AND(B2411+1&gt;'Calculation Sheet Crop 1'!$K$7,B2411&lt;='Calculation Sheet Crop 1'!$L$7),"Crop Development Phase",IF(AND(B2411+1&gt;'Calculation Sheet Crop 1'!$K$8,B2411&lt;'Calculation Sheet Crop 1'!$L$8+1),"Mid Season",IF(AND(B2411+1&gt;'Calculation Sheet Crop 1'!$K$9,B2411-1&lt;'Calculation Sheet Crop 1'!$L$9),"Late Season Stage",""))))</f>
        <v/>
      </c>
      <c r="D2411">
        <f>IF(MONTH(B2411)=1,'General Calculation'!$E$22,IF(MONTH(B2411)=2,'General Calculation'!$F$22,IF(MONTH(B2411)=3,'General Calculation'!$G$22,IF(MONTH(B2411)=4,'General Calculation'!$H$22,IF(MONTH(B2411)=5,'General Calculation'!$I$22,IF(MONTH(B2411)=6,'General Calculation'!$J$22,IF(MONTH(B2411)=7,'General Calculation'!$K$22,IF(MONTH(B2411)=8,'General Calculation'!$L$22,IF(MONTH(B2411)=9,'General Calculation'!$M$22,IF(MONTH(B2411)=10,'General Calculation'!$N$22,IF(MONTH(B2411)=11,'General Calculation'!$O$22,IF(MONTH(B2411)=12,'General Calculation'!$P$22,""))))))))))))</f>
        <v>5.2023999999999999</v>
      </c>
      <c r="E2411" t="str">
        <f>IF(C2411="Initial Stage",'Calculation Sheet Crop 1'!$M$6,IF(C2411="Crop Development Phase",'Calculation Sheet Crop 1'!$M$7,IF(C2411="Mid Season",'Calculation Sheet Crop 1'!$M$8,IF(C2411="Late Season Stage",'Calculation Sheet Crop 1'!$M$9,""))))</f>
        <v/>
      </c>
      <c r="F2411">
        <f t="shared" si="482"/>
        <v>0</v>
      </c>
      <c r="P2411">
        <f t="shared" si="483"/>
        <v>0</v>
      </c>
      <c r="Q2411">
        <f t="shared" si="484"/>
        <v>0</v>
      </c>
      <c r="R2411">
        <f t="shared" si="485"/>
        <v>0</v>
      </c>
      <c r="S2411">
        <f t="shared" si="486"/>
        <v>0</v>
      </c>
      <c r="T2411">
        <f t="shared" si="487"/>
        <v>0</v>
      </c>
      <c r="U2411">
        <f t="shared" si="488"/>
        <v>0</v>
      </c>
      <c r="V2411">
        <f t="shared" si="489"/>
        <v>0</v>
      </c>
      <c r="W2411">
        <f t="shared" si="490"/>
        <v>0</v>
      </c>
      <c r="X2411">
        <f t="shared" si="491"/>
        <v>0</v>
      </c>
      <c r="Y2411">
        <f t="shared" si="492"/>
        <v>0</v>
      </c>
      <c r="Z2411">
        <f t="shared" si="493"/>
        <v>0</v>
      </c>
      <c r="AA2411">
        <f t="shared" si="494"/>
        <v>0</v>
      </c>
    </row>
    <row r="2412" spans="2:27">
      <c r="B2412" s="3">
        <v>45141</v>
      </c>
      <c r="C2412" t="str">
        <f>IF(AND(B2412&gt;='Calculation Sheet Crop 1'!$K$6,B2412&lt;='Calculation Sheet Crop 1'!$L$6),"Initial Stage",IF(AND(B2412+1&gt;'Calculation Sheet Crop 1'!$K$7,B2412&lt;='Calculation Sheet Crop 1'!$L$7),"Crop Development Phase",IF(AND(B2412+1&gt;'Calculation Sheet Crop 1'!$K$8,B2412&lt;'Calculation Sheet Crop 1'!$L$8+1),"Mid Season",IF(AND(B2412+1&gt;'Calculation Sheet Crop 1'!$K$9,B2412-1&lt;'Calculation Sheet Crop 1'!$L$9),"Late Season Stage",""))))</f>
        <v/>
      </c>
      <c r="D2412">
        <f>IF(MONTH(B2412)=1,'General Calculation'!$E$22,IF(MONTH(B2412)=2,'General Calculation'!$F$22,IF(MONTH(B2412)=3,'General Calculation'!$G$22,IF(MONTH(B2412)=4,'General Calculation'!$H$22,IF(MONTH(B2412)=5,'General Calculation'!$I$22,IF(MONTH(B2412)=6,'General Calculation'!$J$22,IF(MONTH(B2412)=7,'General Calculation'!$K$22,IF(MONTH(B2412)=8,'General Calculation'!$L$22,IF(MONTH(B2412)=9,'General Calculation'!$M$22,IF(MONTH(B2412)=10,'General Calculation'!$N$22,IF(MONTH(B2412)=11,'General Calculation'!$O$22,IF(MONTH(B2412)=12,'General Calculation'!$P$22,""))))))))))))</f>
        <v>5.2023999999999999</v>
      </c>
      <c r="E2412" t="str">
        <f>IF(C2412="Initial Stage",'Calculation Sheet Crop 1'!$M$6,IF(C2412="Crop Development Phase",'Calculation Sheet Crop 1'!$M$7,IF(C2412="Mid Season",'Calculation Sheet Crop 1'!$M$8,IF(C2412="Late Season Stage",'Calculation Sheet Crop 1'!$M$9,""))))</f>
        <v/>
      </c>
      <c r="F2412">
        <f t="shared" si="482"/>
        <v>0</v>
      </c>
      <c r="P2412">
        <f t="shared" si="483"/>
        <v>0</v>
      </c>
      <c r="Q2412">
        <f t="shared" si="484"/>
        <v>0</v>
      </c>
      <c r="R2412">
        <f t="shared" si="485"/>
        <v>0</v>
      </c>
      <c r="S2412">
        <f t="shared" si="486"/>
        <v>0</v>
      </c>
      <c r="T2412">
        <f t="shared" si="487"/>
        <v>0</v>
      </c>
      <c r="U2412">
        <f t="shared" si="488"/>
        <v>0</v>
      </c>
      <c r="V2412">
        <f t="shared" si="489"/>
        <v>0</v>
      </c>
      <c r="W2412">
        <f t="shared" si="490"/>
        <v>0</v>
      </c>
      <c r="X2412">
        <f t="shared" si="491"/>
        <v>0</v>
      </c>
      <c r="Y2412">
        <f t="shared" si="492"/>
        <v>0</v>
      </c>
      <c r="Z2412">
        <f t="shared" si="493"/>
        <v>0</v>
      </c>
      <c r="AA2412">
        <f t="shared" si="494"/>
        <v>0</v>
      </c>
    </row>
    <row r="2413" spans="2:27">
      <c r="B2413" s="3">
        <v>45142</v>
      </c>
      <c r="C2413" t="str">
        <f>IF(AND(B2413&gt;='Calculation Sheet Crop 1'!$K$6,B2413&lt;='Calculation Sheet Crop 1'!$L$6),"Initial Stage",IF(AND(B2413+1&gt;'Calculation Sheet Crop 1'!$K$7,B2413&lt;='Calculation Sheet Crop 1'!$L$7),"Crop Development Phase",IF(AND(B2413+1&gt;'Calculation Sheet Crop 1'!$K$8,B2413&lt;'Calculation Sheet Crop 1'!$L$8+1),"Mid Season",IF(AND(B2413+1&gt;'Calculation Sheet Crop 1'!$K$9,B2413-1&lt;'Calculation Sheet Crop 1'!$L$9),"Late Season Stage",""))))</f>
        <v/>
      </c>
      <c r="D2413">
        <f>IF(MONTH(B2413)=1,'General Calculation'!$E$22,IF(MONTH(B2413)=2,'General Calculation'!$F$22,IF(MONTH(B2413)=3,'General Calculation'!$G$22,IF(MONTH(B2413)=4,'General Calculation'!$H$22,IF(MONTH(B2413)=5,'General Calculation'!$I$22,IF(MONTH(B2413)=6,'General Calculation'!$J$22,IF(MONTH(B2413)=7,'General Calculation'!$K$22,IF(MONTH(B2413)=8,'General Calculation'!$L$22,IF(MONTH(B2413)=9,'General Calculation'!$M$22,IF(MONTH(B2413)=10,'General Calculation'!$N$22,IF(MONTH(B2413)=11,'General Calculation'!$O$22,IF(MONTH(B2413)=12,'General Calculation'!$P$22,""))))))))))))</f>
        <v>5.2023999999999999</v>
      </c>
      <c r="E2413" t="str">
        <f>IF(C2413="Initial Stage",'Calculation Sheet Crop 1'!$M$6,IF(C2413="Crop Development Phase",'Calculation Sheet Crop 1'!$M$7,IF(C2413="Mid Season",'Calculation Sheet Crop 1'!$M$8,IF(C2413="Late Season Stage",'Calculation Sheet Crop 1'!$M$9,""))))</f>
        <v/>
      </c>
      <c r="F2413">
        <f t="shared" si="482"/>
        <v>0</v>
      </c>
      <c r="P2413">
        <f t="shared" si="483"/>
        <v>0</v>
      </c>
      <c r="Q2413">
        <f t="shared" si="484"/>
        <v>0</v>
      </c>
      <c r="R2413">
        <f t="shared" si="485"/>
        <v>0</v>
      </c>
      <c r="S2413">
        <f t="shared" si="486"/>
        <v>0</v>
      </c>
      <c r="T2413">
        <f t="shared" si="487"/>
        <v>0</v>
      </c>
      <c r="U2413">
        <f t="shared" si="488"/>
        <v>0</v>
      </c>
      <c r="V2413">
        <f t="shared" si="489"/>
        <v>0</v>
      </c>
      <c r="W2413">
        <f t="shared" si="490"/>
        <v>0</v>
      </c>
      <c r="X2413">
        <f t="shared" si="491"/>
        <v>0</v>
      </c>
      <c r="Y2413">
        <f t="shared" si="492"/>
        <v>0</v>
      </c>
      <c r="Z2413">
        <f t="shared" si="493"/>
        <v>0</v>
      </c>
      <c r="AA2413">
        <f t="shared" si="494"/>
        <v>0</v>
      </c>
    </row>
    <row r="2414" spans="2:27">
      <c r="B2414" s="3">
        <v>45143</v>
      </c>
      <c r="C2414" t="str">
        <f>IF(AND(B2414&gt;='Calculation Sheet Crop 1'!$K$6,B2414&lt;='Calculation Sheet Crop 1'!$L$6),"Initial Stage",IF(AND(B2414+1&gt;'Calculation Sheet Crop 1'!$K$7,B2414&lt;='Calculation Sheet Crop 1'!$L$7),"Crop Development Phase",IF(AND(B2414+1&gt;'Calculation Sheet Crop 1'!$K$8,B2414&lt;'Calculation Sheet Crop 1'!$L$8+1),"Mid Season",IF(AND(B2414+1&gt;'Calculation Sheet Crop 1'!$K$9,B2414-1&lt;'Calculation Sheet Crop 1'!$L$9),"Late Season Stage",""))))</f>
        <v/>
      </c>
      <c r="D2414">
        <f>IF(MONTH(B2414)=1,'General Calculation'!$E$22,IF(MONTH(B2414)=2,'General Calculation'!$F$22,IF(MONTH(B2414)=3,'General Calculation'!$G$22,IF(MONTH(B2414)=4,'General Calculation'!$H$22,IF(MONTH(B2414)=5,'General Calculation'!$I$22,IF(MONTH(B2414)=6,'General Calculation'!$J$22,IF(MONTH(B2414)=7,'General Calculation'!$K$22,IF(MONTH(B2414)=8,'General Calculation'!$L$22,IF(MONTH(B2414)=9,'General Calculation'!$M$22,IF(MONTH(B2414)=10,'General Calculation'!$N$22,IF(MONTH(B2414)=11,'General Calculation'!$O$22,IF(MONTH(B2414)=12,'General Calculation'!$P$22,""))))))))))))</f>
        <v>5.2023999999999999</v>
      </c>
      <c r="E2414" t="str">
        <f>IF(C2414="Initial Stage",'Calculation Sheet Crop 1'!$M$6,IF(C2414="Crop Development Phase",'Calculation Sheet Crop 1'!$M$7,IF(C2414="Mid Season",'Calculation Sheet Crop 1'!$M$8,IF(C2414="Late Season Stage",'Calculation Sheet Crop 1'!$M$9,""))))</f>
        <v/>
      </c>
      <c r="F2414">
        <f t="shared" si="482"/>
        <v>0</v>
      </c>
      <c r="P2414">
        <f t="shared" si="483"/>
        <v>0</v>
      </c>
      <c r="Q2414">
        <f t="shared" si="484"/>
        <v>0</v>
      </c>
      <c r="R2414">
        <f t="shared" si="485"/>
        <v>0</v>
      </c>
      <c r="S2414">
        <f t="shared" si="486"/>
        <v>0</v>
      </c>
      <c r="T2414">
        <f t="shared" si="487"/>
        <v>0</v>
      </c>
      <c r="U2414">
        <f t="shared" si="488"/>
        <v>0</v>
      </c>
      <c r="V2414">
        <f t="shared" si="489"/>
        <v>0</v>
      </c>
      <c r="W2414">
        <f t="shared" si="490"/>
        <v>0</v>
      </c>
      <c r="X2414">
        <f t="shared" si="491"/>
        <v>0</v>
      </c>
      <c r="Y2414">
        <f t="shared" si="492"/>
        <v>0</v>
      </c>
      <c r="Z2414">
        <f t="shared" si="493"/>
        <v>0</v>
      </c>
      <c r="AA2414">
        <f t="shared" si="494"/>
        <v>0</v>
      </c>
    </row>
    <row r="2415" spans="2:27">
      <c r="B2415" s="3">
        <v>45144</v>
      </c>
      <c r="C2415" t="str">
        <f>IF(AND(B2415&gt;='Calculation Sheet Crop 1'!$K$6,B2415&lt;='Calculation Sheet Crop 1'!$L$6),"Initial Stage",IF(AND(B2415+1&gt;'Calculation Sheet Crop 1'!$K$7,B2415&lt;='Calculation Sheet Crop 1'!$L$7),"Crop Development Phase",IF(AND(B2415+1&gt;'Calculation Sheet Crop 1'!$K$8,B2415&lt;'Calculation Sheet Crop 1'!$L$8+1),"Mid Season",IF(AND(B2415+1&gt;'Calculation Sheet Crop 1'!$K$9,B2415-1&lt;'Calculation Sheet Crop 1'!$L$9),"Late Season Stage",""))))</f>
        <v/>
      </c>
      <c r="D2415">
        <f>IF(MONTH(B2415)=1,'General Calculation'!$E$22,IF(MONTH(B2415)=2,'General Calculation'!$F$22,IF(MONTH(B2415)=3,'General Calculation'!$G$22,IF(MONTH(B2415)=4,'General Calculation'!$H$22,IF(MONTH(B2415)=5,'General Calculation'!$I$22,IF(MONTH(B2415)=6,'General Calculation'!$J$22,IF(MONTH(B2415)=7,'General Calculation'!$K$22,IF(MONTH(B2415)=8,'General Calculation'!$L$22,IF(MONTH(B2415)=9,'General Calculation'!$M$22,IF(MONTH(B2415)=10,'General Calculation'!$N$22,IF(MONTH(B2415)=11,'General Calculation'!$O$22,IF(MONTH(B2415)=12,'General Calculation'!$P$22,""))))))))))))</f>
        <v>5.2023999999999999</v>
      </c>
      <c r="E2415" t="str">
        <f>IF(C2415="Initial Stage",'Calculation Sheet Crop 1'!$M$6,IF(C2415="Crop Development Phase",'Calculation Sheet Crop 1'!$M$7,IF(C2415="Mid Season",'Calculation Sheet Crop 1'!$M$8,IF(C2415="Late Season Stage",'Calculation Sheet Crop 1'!$M$9,""))))</f>
        <v/>
      </c>
      <c r="F2415">
        <f t="shared" si="482"/>
        <v>0</v>
      </c>
      <c r="P2415">
        <f t="shared" si="483"/>
        <v>0</v>
      </c>
      <c r="Q2415">
        <f t="shared" si="484"/>
        <v>0</v>
      </c>
      <c r="R2415">
        <f t="shared" si="485"/>
        <v>0</v>
      </c>
      <c r="S2415">
        <f t="shared" si="486"/>
        <v>0</v>
      </c>
      <c r="T2415">
        <f t="shared" si="487"/>
        <v>0</v>
      </c>
      <c r="U2415">
        <f t="shared" si="488"/>
        <v>0</v>
      </c>
      <c r="V2415">
        <f t="shared" si="489"/>
        <v>0</v>
      </c>
      <c r="W2415">
        <f t="shared" si="490"/>
        <v>0</v>
      </c>
      <c r="X2415">
        <f t="shared" si="491"/>
        <v>0</v>
      </c>
      <c r="Y2415">
        <f t="shared" si="492"/>
        <v>0</v>
      </c>
      <c r="Z2415">
        <f t="shared" si="493"/>
        <v>0</v>
      </c>
      <c r="AA2415">
        <f t="shared" si="494"/>
        <v>0</v>
      </c>
    </row>
    <row r="2416" spans="2:27">
      <c r="B2416" s="3">
        <v>45145</v>
      </c>
      <c r="C2416" t="str">
        <f>IF(AND(B2416&gt;='Calculation Sheet Crop 1'!$K$6,B2416&lt;='Calculation Sheet Crop 1'!$L$6),"Initial Stage",IF(AND(B2416+1&gt;'Calculation Sheet Crop 1'!$K$7,B2416&lt;='Calculation Sheet Crop 1'!$L$7),"Crop Development Phase",IF(AND(B2416+1&gt;'Calculation Sheet Crop 1'!$K$8,B2416&lt;'Calculation Sheet Crop 1'!$L$8+1),"Mid Season",IF(AND(B2416+1&gt;'Calculation Sheet Crop 1'!$K$9,B2416-1&lt;'Calculation Sheet Crop 1'!$L$9),"Late Season Stage",""))))</f>
        <v/>
      </c>
      <c r="D2416">
        <f>IF(MONTH(B2416)=1,'General Calculation'!$E$22,IF(MONTH(B2416)=2,'General Calculation'!$F$22,IF(MONTH(B2416)=3,'General Calculation'!$G$22,IF(MONTH(B2416)=4,'General Calculation'!$H$22,IF(MONTH(B2416)=5,'General Calculation'!$I$22,IF(MONTH(B2416)=6,'General Calculation'!$J$22,IF(MONTH(B2416)=7,'General Calculation'!$K$22,IF(MONTH(B2416)=8,'General Calculation'!$L$22,IF(MONTH(B2416)=9,'General Calculation'!$M$22,IF(MONTH(B2416)=10,'General Calculation'!$N$22,IF(MONTH(B2416)=11,'General Calculation'!$O$22,IF(MONTH(B2416)=12,'General Calculation'!$P$22,""))))))))))))</f>
        <v>5.2023999999999999</v>
      </c>
      <c r="E2416" t="str">
        <f>IF(C2416="Initial Stage",'Calculation Sheet Crop 1'!$M$6,IF(C2416="Crop Development Phase",'Calculation Sheet Crop 1'!$M$7,IF(C2416="Mid Season",'Calculation Sheet Crop 1'!$M$8,IF(C2416="Late Season Stage",'Calculation Sheet Crop 1'!$M$9,""))))</f>
        <v/>
      </c>
      <c r="F2416">
        <f t="shared" si="482"/>
        <v>0</v>
      </c>
      <c r="P2416">
        <f t="shared" si="483"/>
        <v>0</v>
      </c>
      <c r="Q2416">
        <f t="shared" si="484"/>
        <v>0</v>
      </c>
      <c r="R2416">
        <f t="shared" si="485"/>
        <v>0</v>
      </c>
      <c r="S2416">
        <f t="shared" si="486"/>
        <v>0</v>
      </c>
      <c r="T2416">
        <f t="shared" si="487"/>
        <v>0</v>
      </c>
      <c r="U2416">
        <f t="shared" si="488"/>
        <v>0</v>
      </c>
      <c r="V2416">
        <f t="shared" si="489"/>
        <v>0</v>
      </c>
      <c r="W2416">
        <f t="shared" si="490"/>
        <v>0</v>
      </c>
      <c r="X2416">
        <f t="shared" si="491"/>
        <v>0</v>
      </c>
      <c r="Y2416">
        <f t="shared" si="492"/>
        <v>0</v>
      </c>
      <c r="Z2416">
        <f t="shared" si="493"/>
        <v>0</v>
      </c>
      <c r="AA2416">
        <f t="shared" si="494"/>
        <v>0</v>
      </c>
    </row>
    <row r="2417" spans="2:27">
      <c r="B2417" s="3">
        <v>45146</v>
      </c>
      <c r="C2417" t="str">
        <f>IF(AND(B2417&gt;='Calculation Sheet Crop 1'!$K$6,B2417&lt;='Calculation Sheet Crop 1'!$L$6),"Initial Stage",IF(AND(B2417+1&gt;'Calculation Sheet Crop 1'!$K$7,B2417&lt;='Calculation Sheet Crop 1'!$L$7),"Crop Development Phase",IF(AND(B2417+1&gt;'Calculation Sheet Crop 1'!$K$8,B2417&lt;'Calculation Sheet Crop 1'!$L$8+1),"Mid Season",IF(AND(B2417+1&gt;'Calculation Sheet Crop 1'!$K$9,B2417-1&lt;'Calculation Sheet Crop 1'!$L$9),"Late Season Stage",""))))</f>
        <v/>
      </c>
      <c r="D2417">
        <f>IF(MONTH(B2417)=1,'General Calculation'!$E$22,IF(MONTH(B2417)=2,'General Calculation'!$F$22,IF(MONTH(B2417)=3,'General Calculation'!$G$22,IF(MONTH(B2417)=4,'General Calculation'!$H$22,IF(MONTH(B2417)=5,'General Calculation'!$I$22,IF(MONTH(B2417)=6,'General Calculation'!$J$22,IF(MONTH(B2417)=7,'General Calculation'!$K$22,IF(MONTH(B2417)=8,'General Calculation'!$L$22,IF(MONTH(B2417)=9,'General Calculation'!$M$22,IF(MONTH(B2417)=10,'General Calculation'!$N$22,IF(MONTH(B2417)=11,'General Calculation'!$O$22,IF(MONTH(B2417)=12,'General Calculation'!$P$22,""))))))))))))</f>
        <v>5.2023999999999999</v>
      </c>
      <c r="E2417" t="str">
        <f>IF(C2417="Initial Stage",'Calculation Sheet Crop 1'!$M$6,IF(C2417="Crop Development Phase",'Calculation Sheet Crop 1'!$M$7,IF(C2417="Mid Season",'Calculation Sheet Crop 1'!$M$8,IF(C2417="Late Season Stage",'Calculation Sheet Crop 1'!$M$9,""))))</f>
        <v/>
      </c>
      <c r="F2417">
        <f t="shared" si="482"/>
        <v>0</v>
      </c>
      <c r="P2417">
        <f t="shared" si="483"/>
        <v>0</v>
      </c>
      <c r="Q2417">
        <f t="shared" si="484"/>
        <v>0</v>
      </c>
      <c r="R2417">
        <f t="shared" si="485"/>
        <v>0</v>
      </c>
      <c r="S2417">
        <f t="shared" si="486"/>
        <v>0</v>
      </c>
      <c r="T2417">
        <f t="shared" si="487"/>
        <v>0</v>
      </c>
      <c r="U2417">
        <f t="shared" si="488"/>
        <v>0</v>
      </c>
      <c r="V2417">
        <f t="shared" si="489"/>
        <v>0</v>
      </c>
      <c r="W2417">
        <f t="shared" si="490"/>
        <v>0</v>
      </c>
      <c r="X2417">
        <f t="shared" si="491"/>
        <v>0</v>
      </c>
      <c r="Y2417">
        <f t="shared" si="492"/>
        <v>0</v>
      </c>
      <c r="Z2417">
        <f t="shared" si="493"/>
        <v>0</v>
      </c>
      <c r="AA2417">
        <f t="shared" si="494"/>
        <v>0</v>
      </c>
    </row>
    <row r="2418" spans="2:27">
      <c r="B2418" s="3">
        <v>45147</v>
      </c>
      <c r="C2418" t="str">
        <f>IF(AND(B2418&gt;='Calculation Sheet Crop 1'!$K$6,B2418&lt;='Calculation Sheet Crop 1'!$L$6),"Initial Stage",IF(AND(B2418+1&gt;'Calculation Sheet Crop 1'!$K$7,B2418&lt;='Calculation Sheet Crop 1'!$L$7),"Crop Development Phase",IF(AND(B2418+1&gt;'Calculation Sheet Crop 1'!$K$8,B2418&lt;'Calculation Sheet Crop 1'!$L$8+1),"Mid Season",IF(AND(B2418+1&gt;'Calculation Sheet Crop 1'!$K$9,B2418-1&lt;'Calculation Sheet Crop 1'!$L$9),"Late Season Stage",""))))</f>
        <v/>
      </c>
      <c r="D2418">
        <f>IF(MONTH(B2418)=1,'General Calculation'!$E$22,IF(MONTH(B2418)=2,'General Calculation'!$F$22,IF(MONTH(B2418)=3,'General Calculation'!$G$22,IF(MONTH(B2418)=4,'General Calculation'!$H$22,IF(MONTH(B2418)=5,'General Calculation'!$I$22,IF(MONTH(B2418)=6,'General Calculation'!$J$22,IF(MONTH(B2418)=7,'General Calculation'!$K$22,IF(MONTH(B2418)=8,'General Calculation'!$L$22,IF(MONTH(B2418)=9,'General Calculation'!$M$22,IF(MONTH(B2418)=10,'General Calculation'!$N$22,IF(MONTH(B2418)=11,'General Calculation'!$O$22,IF(MONTH(B2418)=12,'General Calculation'!$P$22,""))))))))))))</f>
        <v>5.2023999999999999</v>
      </c>
      <c r="E2418" t="str">
        <f>IF(C2418="Initial Stage",'Calculation Sheet Crop 1'!$M$6,IF(C2418="Crop Development Phase",'Calculation Sheet Crop 1'!$M$7,IF(C2418="Mid Season",'Calculation Sheet Crop 1'!$M$8,IF(C2418="Late Season Stage",'Calculation Sheet Crop 1'!$M$9,""))))</f>
        <v/>
      </c>
      <c r="F2418">
        <f t="shared" si="482"/>
        <v>0</v>
      </c>
      <c r="P2418">
        <f t="shared" si="483"/>
        <v>0</v>
      </c>
      <c r="Q2418">
        <f t="shared" si="484"/>
        <v>0</v>
      </c>
      <c r="R2418">
        <f t="shared" si="485"/>
        <v>0</v>
      </c>
      <c r="S2418">
        <f t="shared" si="486"/>
        <v>0</v>
      </c>
      <c r="T2418">
        <f t="shared" si="487"/>
        <v>0</v>
      </c>
      <c r="U2418">
        <f t="shared" si="488"/>
        <v>0</v>
      </c>
      <c r="V2418">
        <f t="shared" si="489"/>
        <v>0</v>
      </c>
      <c r="W2418">
        <f t="shared" si="490"/>
        <v>0</v>
      </c>
      <c r="X2418">
        <f t="shared" si="491"/>
        <v>0</v>
      </c>
      <c r="Y2418">
        <f t="shared" si="492"/>
        <v>0</v>
      </c>
      <c r="Z2418">
        <f t="shared" si="493"/>
        <v>0</v>
      </c>
      <c r="AA2418">
        <f t="shared" si="494"/>
        <v>0</v>
      </c>
    </row>
    <row r="2419" spans="2:27">
      <c r="B2419" s="3">
        <v>45148</v>
      </c>
      <c r="C2419" t="str">
        <f>IF(AND(B2419&gt;='Calculation Sheet Crop 1'!$K$6,B2419&lt;='Calculation Sheet Crop 1'!$L$6),"Initial Stage",IF(AND(B2419+1&gt;'Calculation Sheet Crop 1'!$K$7,B2419&lt;='Calculation Sheet Crop 1'!$L$7),"Crop Development Phase",IF(AND(B2419+1&gt;'Calculation Sheet Crop 1'!$K$8,B2419&lt;'Calculation Sheet Crop 1'!$L$8+1),"Mid Season",IF(AND(B2419+1&gt;'Calculation Sheet Crop 1'!$K$9,B2419-1&lt;'Calculation Sheet Crop 1'!$L$9),"Late Season Stage",""))))</f>
        <v/>
      </c>
      <c r="D2419">
        <f>IF(MONTH(B2419)=1,'General Calculation'!$E$22,IF(MONTH(B2419)=2,'General Calculation'!$F$22,IF(MONTH(B2419)=3,'General Calculation'!$G$22,IF(MONTH(B2419)=4,'General Calculation'!$H$22,IF(MONTH(B2419)=5,'General Calculation'!$I$22,IF(MONTH(B2419)=6,'General Calculation'!$J$22,IF(MONTH(B2419)=7,'General Calculation'!$K$22,IF(MONTH(B2419)=8,'General Calculation'!$L$22,IF(MONTH(B2419)=9,'General Calculation'!$M$22,IF(MONTH(B2419)=10,'General Calculation'!$N$22,IF(MONTH(B2419)=11,'General Calculation'!$O$22,IF(MONTH(B2419)=12,'General Calculation'!$P$22,""))))))))))))</f>
        <v>5.2023999999999999</v>
      </c>
      <c r="E2419" t="str">
        <f>IF(C2419="Initial Stage",'Calculation Sheet Crop 1'!$M$6,IF(C2419="Crop Development Phase",'Calculation Sheet Crop 1'!$M$7,IF(C2419="Mid Season",'Calculation Sheet Crop 1'!$M$8,IF(C2419="Late Season Stage",'Calculation Sheet Crop 1'!$M$9,""))))</f>
        <v/>
      </c>
      <c r="F2419">
        <f t="shared" si="482"/>
        <v>0</v>
      </c>
      <c r="P2419">
        <f t="shared" si="483"/>
        <v>0</v>
      </c>
      <c r="Q2419">
        <f t="shared" si="484"/>
        <v>0</v>
      </c>
      <c r="R2419">
        <f t="shared" si="485"/>
        <v>0</v>
      </c>
      <c r="S2419">
        <f t="shared" si="486"/>
        <v>0</v>
      </c>
      <c r="T2419">
        <f t="shared" si="487"/>
        <v>0</v>
      </c>
      <c r="U2419">
        <f t="shared" si="488"/>
        <v>0</v>
      </c>
      <c r="V2419">
        <f t="shared" si="489"/>
        <v>0</v>
      </c>
      <c r="W2419">
        <f t="shared" si="490"/>
        <v>0</v>
      </c>
      <c r="X2419">
        <f t="shared" si="491"/>
        <v>0</v>
      </c>
      <c r="Y2419">
        <f t="shared" si="492"/>
        <v>0</v>
      </c>
      <c r="Z2419">
        <f t="shared" si="493"/>
        <v>0</v>
      </c>
      <c r="AA2419">
        <f t="shared" si="494"/>
        <v>0</v>
      </c>
    </row>
    <row r="2420" spans="2:27">
      <c r="B2420" s="3">
        <v>45149</v>
      </c>
      <c r="C2420" t="str">
        <f>IF(AND(B2420&gt;='Calculation Sheet Crop 1'!$K$6,B2420&lt;='Calculation Sheet Crop 1'!$L$6),"Initial Stage",IF(AND(B2420+1&gt;'Calculation Sheet Crop 1'!$K$7,B2420&lt;='Calculation Sheet Crop 1'!$L$7),"Crop Development Phase",IF(AND(B2420+1&gt;'Calculation Sheet Crop 1'!$K$8,B2420&lt;'Calculation Sheet Crop 1'!$L$8+1),"Mid Season",IF(AND(B2420+1&gt;'Calculation Sheet Crop 1'!$K$9,B2420-1&lt;'Calculation Sheet Crop 1'!$L$9),"Late Season Stage",""))))</f>
        <v/>
      </c>
      <c r="D2420">
        <f>IF(MONTH(B2420)=1,'General Calculation'!$E$22,IF(MONTH(B2420)=2,'General Calculation'!$F$22,IF(MONTH(B2420)=3,'General Calculation'!$G$22,IF(MONTH(B2420)=4,'General Calculation'!$H$22,IF(MONTH(B2420)=5,'General Calculation'!$I$22,IF(MONTH(B2420)=6,'General Calculation'!$J$22,IF(MONTH(B2420)=7,'General Calculation'!$K$22,IF(MONTH(B2420)=8,'General Calculation'!$L$22,IF(MONTH(B2420)=9,'General Calculation'!$M$22,IF(MONTH(B2420)=10,'General Calculation'!$N$22,IF(MONTH(B2420)=11,'General Calculation'!$O$22,IF(MONTH(B2420)=12,'General Calculation'!$P$22,""))))))))))))</f>
        <v>5.2023999999999999</v>
      </c>
      <c r="E2420" t="str">
        <f>IF(C2420="Initial Stage",'Calculation Sheet Crop 1'!$M$6,IF(C2420="Crop Development Phase",'Calculation Sheet Crop 1'!$M$7,IF(C2420="Mid Season",'Calculation Sheet Crop 1'!$M$8,IF(C2420="Late Season Stage",'Calculation Sheet Crop 1'!$M$9,""))))</f>
        <v/>
      </c>
      <c r="F2420">
        <f t="shared" si="482"/>
        <v>0</v>
      </c>
      <c r="P2420">
        <f t="shared" si="483"/>
        <v>0</v>
      </c>
      <c r="Q2420">
        <f t="shared" si="484"/>
        <v>0</v>
      </c>
      <c r="R2420">
        <f t="shared" si="485"/>
        <v>0</v>
      </c>
      <c r="S2420">
        <f t="shared" si="486"/>
        <v>0</v>
      </c>
      <c r="T2420">
        <f t="shared" si="487"/>
        <v>0</v>
      </c>
      <c r="U2420">
        <f t="shared" si="488"/>
        <v>0</v>
      </c>
      <c r="V2420">
        <f t="shared" si="489"/>
        <v>0</v>
      </c>
      <c r="W2420">
        <f t="shared" si="490"/>
        <v>0</v>
      </c>
      <c r="X2420">
        <f t="shared" si="491"/>
        <v>0</v>
      </c>
      <c r="Y2420">
        <f t="shared" si="492"/>
        <v>0</v>
      </c>
      <c r="Z2420">
        <f t="shared" si="493"/>
        <v>0</v>
      </c>
      <c r="AA2420">
        <f t="shared" si="494"/>
        <v>0</v>
      </c>
    </row>
    <row r="2421" spans="2:27">
      <c r="B2421" s="3">
        <v>45150</v>
      </c>
      <c r="C2421" t="str">
        <f>IF(AND(B2421&gt;='Calculation Sheet Crop 1'!$K$6,B2421&lt;='Calculation Sheet Crop 1'!$L$6),"Initial Stage",IF(AND(B2421+1&gt;'Calculation Sheet Crop 1'!$K$7,B2421&lt;='Calculation Sheet Crop 1'!$L$7),"Crop Development Phase",IF(AND(B2421+1&gt;'Calculation Sheet Crop 1'!$K$8,B2421&lt;'Calculation Sheet Crop 1'!$L$8+1),"Mid Season",IF(AND(B2421+1&gt;'Calculation Sheet Crop 1'!$K$9,B2421-1&lt;'Calculation Sheet Crop 1'!$L$9),"Late Season Stage",""))))</f>
        <v/>
      </c>
      <c r="D2421">
        <f>IF(MONTH(B2421)=1,'General Calculation'!$E$22,IF(MONTH(B2421)=2,'General Calculation'!$F$22,IF(MONTH(B2421)=3,'General Calculation'!$G$22,IF(MONTH(B2421)=4,'General Calculation'!$H$22,IF(MONTH(B2421)=5,'General Calculation'!$I$22,IF(MONTH(B2421)=6,'General Calculation'!$J$22,IF(MONTH(B2421)=7,'General Calculation'!$K$22,IF(MONTH(B2421)=8,'General Calculation'!$L$22,IF(MONTH(B2421)=9,'General Calculation'!$M$22,IF(MONTH(B2421)=10,'General Calculation'!$N$22,IF(MONTH(B2421)=11,'General Calculation'!$O$22,IF(MONTH(B2421)=12,'General Calculation'!$P$22,""))))))))))))</f>
        <v>5.2023999999999999</v>
      </c>
      <c r="E2421" t="str">
        <f>IF(C2421="Initial Stage",'Calculation Sheet Crop 1'!$M$6,IF(C2421="Crop Development Phase",'Calculation Sheet Crop 1'!$M$7,IF(C2421="Mid Season",'Calculation Sheet Crop 1'!$M$8,IF(C2421="Late Season Stage",'Calculation Sheet Crop 1'!$M$9,""))))</f>
        <v/>
      </c>
      <c r="F2421">
        <f t="shared" si="482"/>
        <v>0</v>
      </c>
      <c r="P2421">
        <f t="shared" si="483"/>
        <v>0</v>
      </c>
      <c r="Q2421">
        <f t="shared" si="484"/>
        <v>0</v>
      </c>
      <c r="R2421">
        <f t="shared" si="485"/>
        <v>0</v>
      </c>
      <c r="S2421">
        <f t="shared" si="486"/>
        <v>0</v>
      </c>
      <c r="T2421">
        <f t="shared" si="487"/>
        <v>0</v>
      </c>
      <c r="U2421">
        <f t="shared" si="488"/>
        <v>0</v>
      </c>
      <c r="V2421">
        <f t="shared" si="489"/>
        <v>0</v>
      </c>
      <c r="W2421">
        <f t="shared" si="490"/>
        <v>0</v>
      </c>
      <c r="X2421">
        <f t="shared" si="491"/>
        <v>0</v>
      </c>
      <c r="Y2421">
        <f t="shared" si="492"/>
        <v>0</v>
      </c>
      <c r="Z2421">
        <f t="shared" si="493"/>
        <v>0</v>
      </c>
      <c r="AA2421">
        <f t="shared" si="494"/>
        <v>0</v>
      </c>
    </row>
    <row r="2422" spans="2:27">
      <c r="B2422" s="3">
        <v>45151</v>
      </c>
      <c r="C2422" t="str">
        <f>IF(AND(B2422&gt;='Calculation Sheet Crop 1'!$K$6,B2422&lt;='Calculation Sheet Crop 1'!$L$6),"Initial Stage",IF(AND(B2422+1&gt;'Calculation Sheet Crop 1'!$K$7,B2422&lt;='Calculation Sheet Crop 1'!$L$7),"Crop Development Phase",IF(AND(B2422+1&gt;'Calculation Sheet Crop 1'!$K$8,B2422&lt;'Calculation Sheet Crop 1'!$L$8+1),"Mid Season",IF(AND(B2422+1&gt;'Calculation Sheet Crop 1'!$K$9,B2422-1&lt;'Calculation Sheet Crop 1'!$L$9),"Late Season Stage",""))))</f>
        <v/>
      </c>
      <c r="D2422">
        <f>IF(MONTH(B2422)=1,'General Calculation'!$E$22,IF(MONTH(B2422)=2,'General Calculation'!$F$22,IF(MONTH(B2422)=3,'General Calculation'!$G$22,IF(MONTH(B2422)=4,'General Calculation'!$H$22,IF(MONTH(B2422)=5,'General Calculation'!$I$22,IF(MONTH(B2422)=6,'General Calculation'!$J$22,IF(MONTH(B2422)=7,'General Calculation'!$K$22,IF(MONTH(B2422)=8,'General Calculation'!$L$22,IF(MONTH(B2422)=9,'General Calculation'!$M$22,IF(MONTH(B2422)=10,'General Calculation'!$N$22,IF(MONTH(B2422)=11,'General Calculation'!$O$22,IF(MONTH(B2422)=12,'General Calculation'!$P$22,""))))))))))))</f>
        <v>5.2023999999999999</v>
      </c>
      <c r="E2422" t="str">
        <f>IF(C2422="Initial Stage",'Calculation Sheet Crop 1'!$M$6,IF(C2422="Crop Development Phase",'Calculation Sheet Crop 1'!$M$7,IF(C2422="Mid Season",'Calculation Sheet Crop 1'!$M$8,IF(C2422="Late Season Stage",'Calculation Sheet Crop 1'!$M$9,""))))</f>
        <v/>
      </c>
      <c r="F2422">
        <f t="shared" si="482"/>
        <v>0</v>
      </c>
      <c r="P2422">
        <f t="shared" si="483"/>
        <v>0</v>
      </c>
      <c r="Q2422">
        <f t="shared" si="484"/>
        <v>0</v>
      </c>
      <c r="R2422">
        <f t="shared" si="485"/>
        <v>0</v>
      </c>
      <c r="S2422">
        <f t="shared" si="486"/>
        <v>0</v>
      </c>
      <c r="T2422">
        <f t="shared" si="487"/>
        <v>0</v>
      </c>
      <c r="U2422">
        <f t="shared" si="488"/>
        <v>0</v>
      </c>
      <c r="V2422">
        <f t="shared" si="489"/>
        <v>0</v>
      </c>
      <c r="W2422">
        <f t="shared" si="490"/>
        <v>0</v>
      </c>
      <c r="X2422">
        <f t="shared" si="491"/>
        <v>0</v>
      </c>
      <c r="Y2422">
        <f t="shared" si="492"/>
        <v>0</v>
      </c>
      <c r="Z2422">
        <f t="shared" si="493"/>
        <v>0</v>
      </c>
      <c r="AA2422">
        <f t="shared" si="494"/>
        <v>0</v>
      </c>
    </row>
    <row r="2423" spans="2:27">
      <c r="B2423" s="3">
        <v>45152</v>
      </c>
      <c r="C2423" t="str">
        <f>IF(AND(B2423&gt;='Calculation Sheet Crop 1'!$K$6,B2423&lt;='Calculation Sheet Crop 1'!$L$6),"Initial Stage",IF(AND(B2423+1&gt;'Calculation Sheet Crop 1'!$K$7,B2423&lt;='Calculation Sheet Crop 1'!$L$7),"Crop Development Phase",IF(AND(B2423+1&gt;'Calculation Sheet Crop 1'!$K$8,B2423&lt;'Calculation Sheet Crop 1'!$L$8+1),"Mid Season",IF(AND(B2423+1&gt;'Calculation Sheet Crop 1'!$K$9,B2423-1&lt;'Calculation Sheet Crop 1'!$L$9),"Late Season Stage",""))))</f>
        <v/>
      </c>
      <c r="D2423">
        <f>IF(MONTH(B2423)=1,'General Calculation'!$E$22,IF(MONTH(B2423)=2,'General Calculation'!$F$22,IF(MONTH(B2423)=3,'General Calculation'!$G$22,IF(MONTH(B2423)=4,'General Calculation'!$H$22,IF(MONTH(B2423)=5,'General Calculation'!$I$22,IF(MONTH(B2423)=6,'General Calculation'!$J$22,IF(MONTH(B2423)=7,'General Calculation'!$K$22,IF(MONTH(B2423)=8,'General Calculation'!$L$22,IF(MONTH(B2423)=9,'General Calculation'!$M$22,IF(MONTH(B2423)=10,'General Calculation'!$N$22,IF(MONTH(B2423)=11,'General Calculation'!$O$22,IF(MONTH(B2423)=12,'General Calculation'!$P$22,""))))))))))))</f>
        <v>5.2023999999999999</v>
      </c>
      <c r="E2423" t="str">
        <f>IF(C2423="Initial Stage",'Calculation Sheet Crop 1'!$M$6,IF(C2423="Crop Development Phase",'Calculation Sheet Crop 1'!$M$7,IF(C2423="Mid Season",'Calculation Sheet Crop 1'!$M$8,IF(C2423="Late Season Stage",'Calculation Sheet Crop 1'!$M$9,""))))</f>
        <v/>
      </c>
      <c r="F2423">
        <f t="shared" si="482"/>
        <v>0</v>
      </c>
      <c r="P2423">
        <f t="shared" si="483"/>
        <v>0</v>
      </c>
      <c r="Q2423">
        <f t="shared" si="484"/>
        <v>0</v>
      </c>
      <c r="R2423">
        <f t="shared" si="485"/>
        <v>0</v>
      </c>
      <c r="S2423">
        <f t="shared" si="486"/>
        <v>0</v>
      </c>
      <c r="T2423">
        <f t="shared" si="487"/>
        <v>0</v>
      </c>
      <c r="U2423">
        <f t="shared" si="488"/>
        <v>0</v>
      </c>
      <c r="V2423">
        <f t="shared" si="489"/>
        <v>0</v>
      </c>
      <c r="W2423">
        <f t="shared" si="490"/>
        <v>0</v>
      </c>
      <c r="X2423">
        <f t="shared" si="491"/>
        <v>0</v>
      </c>
      <c r="Y2423">
        <f t="shared" si="492"/>
        <v>0</v>
      </c>
      <c r="Z2423">
        <f t="shared" si="493"/>
        <v>0</v>
      </c>
      <c r="AA2423">
        <f t="shared" si="494"/>
        <v>0</v>
      </c>
    </row>
    <row r="2424" spans="2:27">
      <c r="B2424" s="3">
        <v>45153</v>
      </c>
      <c r="C2424" t="str">
        <f>IF(AND(B2424&gt;='Calculation Sheet Crop 1'!$K$6,B2424&lt;='Calculation Sheet Crop 1'!$L$6),"Initial Stage",IF(AND(B2424+1&gt;'Calculation Sheet Crop 1'!$K$7,B2424&lt;='Calculation Sheet Crop 1'!$L$7),"Crop Development Phase",IF(AND(B2424+1&gt;'Calculation Sheet Crop 1'!$K$8,B2424&lt;'Calculation Sheet Crop 1'!$L$8+1),"Mid Season",IF(AND(B2424+1&gt;'Calculation Sheet Crop 1'!$K$9,B2424-1&lt;'Calculation Sheet Crop 1'!$L$9),"Late Season Stage",""))))</f>
        <v/>
      </c>
      <c r="D2424">
        <f>IF(MONTH(B2424)=1,'General Calculation'!$E$22,IF(MONTH(B2424)=2,'General Calculation'!$F$22,IF(MONTH(B2424)=3,'General Calculation'!$G$22,IF(MONTH(B2424)=4,'General Calculation'!$H$22,IF(MONTH(B2424)=5,'General Calculation'!$I$22,IF(MONTH(B2424)=6,'General Calculation'!$J$22,IF(MONTH(B2424)=7,'General Calculation'!$K$22,IF(MONTH(B2424)=8,'General Calculation'!$L$22,IF(MONTH(B2424)=9,'General Calculation'!$M$22,IF(MONTH(B2424)=10,'General Calculation'!$N$22,IF(MONTH(B2424)=11,'General Calculation'!$O$22,IF(MONTH(B2424)=12,'General Calculation'!$P$22,""))))))))))))</f>
        <v>5.2023999999999999</v>
      </c>
      <c r="E2424" t="str">
        <f>IF(C2424="Initial Stage",'Calculation Sheet Crop 1'!$M$6,IF(C2424="Crop Development Phase",'Calculation Sheet Crop 1'!$M$7,IF(C2424="Mid Season",'Calculation Sheet Crop 1'!$M$8,IF(C2424="Late Season Stage",'Calculation Sheet Crop 1'!$M$9,""))))</f>
        <v/>
      </c>
      <c r="F2424">
        <f t="shared" si="482"/>
        <v>0</v>
      </c>
      <c r="P2424">
        <f t="shared" si="483"/>
        <v>0</v>
      </c>
      <c r="Q2424">
        <f t="shared" si="484"/>
        <v>0</v>
      </c>
      <c r="R2424">
        <f t="shared" si="485"/>
        <v>0</v>
      </c>
      <c r="S2424">
        <f t="shared" si="486"/>
        <v>0</v>
      </c>
      <c r="T2424">
        <f t="shared" si="487"/>
        <v>0</v>
      </c>
      <c r="U2424">
        <f t="shared" si="488"/>
        <v>0</v>
      </c>
      <c r="V2424">
        <f t="shared" si="489"/>
        <v>0</v>
      </c>
      <c r="W2424">
        <f t="shared" si="490"/>
        <v>0</v>
      </c>
      <c r="X2424">
        <f t="shared" si="491"/>
        <v>0</v>
      </c>
      <c r="Y2424">
        <f t="shared" si="492"/>
        <v>0</v>
      </c>
      <c r="Z2424">
        <f t="shared" si="493"/>
        <v>0</v>
      </c>
      <c r="AA2424">
        <f t="shared" si="494"/>
        <v>0</v>
      </c>
    </row>
    <row r="2425" spans="2:27">
      <c r="B2425" s="3">
        <v>45154</v>
      </c>
      <c r="C2425" t="str">
        <f>IF(AND(B2425&gt;='Calculation Sheet Crop 1'!$K$6,B2425&lt;='Calculation Sheet Crop 1'!$L$6),"Initial Stage",IF(AND(B2425+1&gt;'Calculation Sheet Crop 1'!$K$7,B2425&lt;='Calculation Sheet Crop 1'!$L$7),"Crop Development Phase",IF(AND(B2425+1&gt;'Calculation Sheet Crop 1'!$K$8,B2425&lt;'Calculation Sheet Crop 1'!$L$8+1),"Mid Season",IF(AND(B2425+1&gt;'Calculation Sheet Crop 1'!$K$9,B2425-1&lt;'Calculation Sheet Crop 1'!$L$9),"Late Season Stage",""))))</f>
        <v/>
      </c>
      <c r="D2425">
        <f>IF(MONTH(B2425)=1,'General Calculation'!$E$22,IF(MONTH(B2425)=2,'General Calculation'!$F$22,IF(MONTH(B2425)=3,'General Calculation'!$G$22,IF(MONTH(B2425)=4,'General Calculation'!$H$22,IF(MONTH(B2425)=5,'General Calculation'!$I$22,IF(MONTH(B2425)=6,'General Calculation'!$J$22,IF(MONTH(B2425)=7,'General Calculation'!$K$22,IF(MONTH(B2425)=8,'General Calculation'!$L$22,IF(MONTH(B2425)=9,'General Calculation'!$M$22,IF(MONTH(B2425)=10,'General Calculation'!$N$22,IF(MONTH(B2425)=11,'General Calculation'!$O$22,IF(MONTH(B2425)=12,'General Calculation'!$P$22,""))))))))))))</f>
        <v>5.2023999999999999</v>
      </c>
      <c r="E2425" t="str">
        <f>IF(C2425="Initial Stage",'Calculation Sheet Crop 1'!$M$6,IF(C2425="Crop Development Phase",'Calculation Sheet Crop 1'!$M$7,IF(C2425="Mid Season",'Calculation Sheet Crop 1'!$M$8,IF(C2425="Late Season Stage",'Calculation Sheet Crop 1'!$M$9,""))))</f>
        <v/>
      </c>
      <c r="F2425">
        <f t="shared" si="482"/>
        <v>0</v>
      </c>
      <c r="P2425">
        <f t="shared" si="483"/>
        <v>0</v>
      </c>
      <c r="Q2425">
        <f t="shared" si="484"/>
        <v>0</v>
      </c>
      <c r="R2425">
        <f t="shared" si="485"/>
        <v>0</v>
      </c>
      <c r="S2425">
        <f t="shared" si="486"/>
        <v>0</v>
      </c>
      <c r="T2425">
        <f t="shared" si="487"/>
        <v>0</v>
      </c>
      <c r="U2425">
        <f t="shared" si="488"/>
        <v>0</v>
      </c>
      <c r="V2425">
        <f t="shared" si="489"/>
        <v>0</v>
      </c>
      <c r="W2425">
        <f t="shared" si="490"/>
        <v>0</v>
      </c>
      <c r="X2425">
        <f t="shared" si="491"/>
        <v>0</v>
      </c>
      <c r="Y2425">
        <f t="shared" si="492"/>
        <v>0</v>
      </c>
      <c r="Z2425">
        <f t="shared" si="493"/>
        <v>0</v>
      </c>
      <c r="AA2425">
        <f t="shared" si="494"/>
        <v>0</v>
      </c>
    </row>
    <row r="2426" spans="2:27">
      <c r="B2426" s="3">
        <v>45155</v>
      </c>
      <c r="C2426" t="str">
        <f>IF(AND(B2426&gt;='Calculation Sheet Crop 1'!$K$6,B2426&lt;='Calculation Sheet Crop 1'!$L$6),"Initial Stage",IF(AND(B2426+1&gt;'Calculation Sheet Crop 1'!$K$7,B2426&lt;='Calculation Sheet Crop 1'!$L$7),"Crop Development Phase",IF(AND(B2426+1&gt;'Calculation Sheet Crop 1'!$K$8,B2426&lt;'Calculation Sheet Crop 1'!$L$8+1),"Mid Season",IF(AND(B2426+1&gt;'Calculation Sheet Crop 1'!$K$9,B2426-1&lt;'Calculation Sheet Crop 1'!$L$9),"Late Season Stage",""))))</f>
        <v/>
      </c>
      <c r="D2426">
        <f>IF(MONTH(B2426)=1,'General Calculation'!$E$22,IF(MONTH(B2426)=2,'General Calculation'!$F$22,IF(MONTH(B2426)=3,'General Calculation'!$G$22,IF(MONTH(B2426)=4,'General Calculation'!$H$22,IF(MONTH(B2426)=5,'General Calculation'!$I$22,IF(MONTH(B2426)=6,'General Calculation'!$J$22,IF(MONTH(B2426)=7,'General Calculation'!$K$22,IF(MONTH(B2426)=8,'General Calculation'!$L$22,IF(MONTH(B2426)=9,'General Calculation'!$M$22,IF(MONTH(B2426)=10,'General Calculation'!$N$22,IF(MONTH(B2426)=11,'General Calculation'!$O$22,IF(MONTH(B2426)=12,'General Calculation'!$P$22,""))))))))))))</f>
        <v>5.2023999999999999</v>
      </c>
      <c r="E2426" t="str">
        <f>IF(C2426="Initial Stage",'Calculation Sheet Crop 1'!$M$6,IF(C2426="Crop Development Phase",'Calculation Sheet Crop 1'!$M$7,IF(C2426="Mid Season",'Calculation Sheet Crop 1'!$M$8,IF(C2426="Late Season Stage",'Calculation Sheet Crop 1'!$M$9,""))))</f>
        <v/>
      </c>
      <c r="F2426">
        <f t="shared" si="482"/>
        <v>0</v>
      </c>
      <c r="P2426">
        <f t="shared" si="483"/>
        <v>0</v>
      </c>
      <c r="Q2426">
        <f t="shared" si="484"/>
        <v>0</v>
      </c>
      <c r="R2426">
        <f t="shared" si="485"/>
        <v>0</v>
      </c>
      <c r="S2426">
        <f t="shared" si="486"/>
        <v>0</v>
      </c>
      <c r="T2426">
        <f t="shared" si="487"/>
        <v>0</v>
      </c>
      <c r="U2426">
        <f t="shared" si="488"/>
        <v>0</v>
      </c>
      <c r="V2426">
        <f t="shared" si="489"/>
        <v>0</v>
      </c>
      <c r="W2426">
        <f t="shared" si="490"/>
        <v>0</v>
      </c>
      <c r="X2426">
        <f t="shared" si="491"/>
        <v>0</v>
      </c>
      <c r="Y2426">
        <f t="shared" si="492"/>
        <v>0</v>
      </c>
      <c r="Z2426">
        <f t="shared" si="493"/>
        <v>0</v>
      </c>
      <c r="AA2426">
        <f t="shared" si="494"/>
        <v>0</v>
      </c>
    </row>
    <row r="2427" spans="2:27">
      <c r="B2427" s="3">
        <v>45156</v>
      </c>
      <c r="C2427" t="str">
        <f>IF(AND(B2427&gt;='Calculation Sheet Crop 1'!$K$6,B2427&lt;='Calculation Sheet Crop 1'!$L$6),"Initial Stage",IF(AND(B2427+1&gt;'Calculation Sheet Crop 1'!$K$7,B2427&lt;='Calculation Sheet Crop 1'!$L$7),"Crop Development Phase",IF(AND(B2427+1&gt;'Calculation Sheet Crop 1'!$K$8,B2427&lt;'Calculation Sheet Crop 1'!$L$8+1),"Mid Season",IF(AND(B2427+1&gt;'Calculation Sheet Crop 1'!$K$9,B2427-1&lt;'Calculation Sheet Crop 1'!$L$9),"Late Season Stage",""))))</f>
        <v/>
      </c>
      <c r="D2427">
        <f>IF(MONTH(B2427)=1,'General Calculation'!$E$22,IF(MONTH(B2427)=2,'General Calculation'!$F$22,IF(MONTH(B2427)=3,'General Calculation'!$G$22,IF(MONTH(B2427)=4,'General Calculation'!$H$22,IF(MONTH(B2427)=5,'General Calculation'!$I$22,IF(MONTH(B2427)=6,'General Calculation'!$J$22,IF(MONTH(B2427)=7,'General Calculation'!$K$22,IF(MONTH(B2427)=8,'General Calculation'!$L$22,IF(MONTH(B2427)=9,'General Calculation'!$M$22,IF(MONTH(B2427)=10,'General Calculation'!$N$22,IF(MONTH(B2427)=11,'General Calculation'!$O$22,IF(MONTH(B2427)=12,'General Calculation'!$P$22,""))))))))))))</f>
        <v>5.2023999999999999</v>
      </c>
      <c r="E2427" t="str">
        <f>IF(C2427="Initial Stage",'Calculation Sheet Crop 1'!$M$6,IF(C2427="Crop Development Phase",'Calculation Sheet Crop 1'!$M$7,IF(C2427="Mid Season",'Calculation Sheet Crop 1'!$M$8,IF(C2427="Late Season Stage",'Calculation Sheet Crop 1'!$M$9,""))))</f>
        <v/>
      </c>
      <c r="F2427">
        <f t="shared" si="482"/>
        <v>0</v>
      </c>
      <c r="P2427">
        <f t="shared" si="483"/>
        <v>0</v>
      </c>
      <c r="Q2427">
        <f t="shared" si="484"/>
        <v>0</v>
      </c>
      <c r="R2427">
        <f t="shared" si="485"/>
        <v>0</v>
      </c>
      <c r="S2427">
        <f t="shared" si="486"/>
        <v>0</v>
      </c>
      <c r="T2427">
        <f t="shared" si="487"/>
        <v>0</v>
      </c>
      <c r="U2427">
        <f t="shared" si="488"/>
        <v>0</v>
      </c>
      <c r="V2427">
        <f t="shared" si="489"/>
        <v>0</v>
      </c>
      <c r="W2427">
        <f t="shared" si="490"/>
        <v>0</v>
      </c>
      <c r="X2427">
        <f t="shared" si="491"/>
        <v>0</v>
      </c>
      <c r="Y2427">
        <f t="shared" si="492"/>
        <v>0</v>
      </c>
      <c r="Z2427">
        <f t="shared" si="493"/>
        <v>0</v>
      </c>
      <c r="AA2427">
        <f t="shared" si="494"/>
        <v>0</v>
      </c>
    </row>
    <row r="2428" spans="2:27">
      <c r="B2428" s="3">
        <v>45157</v>
      </c>
      <c r="C2428" t="str">
        <f>IF(AND(B2428&gt;='Calculation Sheet Crop 1'!$K$6,B2428&lt;='Calculation Sheet Crop 1'!$L$6),"Initial Stage",IF(AND(B2428+1&gt;'Calculation Sheet Crop 1'!$K$7,B2428&lt;='Calculation Sheet Crop 1'!$L$7),"Crop Development Phase",IF(AND(B2428+1&gt;'Calculation Sheet Crop 1'!$K$8,B2428&lt;'Calculation Sheet Crop 1'!$L$8+1),"Mid Season",IF(AND(B2428+1&gt;'Calculation Sheet Crop 1'!$K$9,B2428-1&lt;'Calculation Sheet Crop 1'!$L$9),"Late Season Stage",""))))</f>
        <v/>
      </c>
      <c r="D2428">
        <f>IF(MONTH(B2428)=1,'General Calculation'!$E$22,IF(MONTH(B2428)=2,'General Calculation'!$F$22,IF(MONTH(B2428)=3,'General Calculation'!$G$22,IF(MONTH(B2428)=4,'General Calculation'!$H$22,IF(MONTH(B2428)=5,'General Calculation'!$I$22,IF(MONTH(B2428)=6,'General Calculation'!$J$22,IF(MONTH(B2428)=7,'General Calculation'!$K$22,IF(MONTH(B2428)=8,'General Calculation'!$L$22,IF(MONTH(B2428)=9,'General Calculation'!$M$22,IF(MONTH(B2428)=10,'General Calculation'!$N$22,IF(MONTH(B2428)=11,'General Calculation'!$O$22,IF(MONTH(B2428)=12,'General Calculation'!$P$22,""))))))))))))</f>
        <v>5.2023999999999999</v>
      </c>
      <c r="E2428" t="str">
        <f>IF(C2428="Initial Stage",'Calculation Sheet Crop 1'!$M$6,IF(C2428="Crop Development Phase",'Calculation Sheet Crop 1'!$M$7,IF(C2428="Mid Season",'Calculation Sheet Crop 1'!$M$8,IF(C2428="Late Season Stage",'Calculation Sheet Crop 1'!$M$9,""))))</f>
        <v/>
      </c>
      <c r="F2428">
        <f t="shared" si="482"/>
        <v>0</v>
      </c>
      <c r="P2428">
        <f t="shared" si="483"/>
        <v>0</v>
      </c>
      <c r="Q2428">
        <f t="shared" si="484"/>
        <v>0</v>
      </c>
      <c r="R2428">
        <f t="shared" si="485"/>
        <v>0</v>
      </c>
      <c r="S2428">
        <f t="shared" si="486"/>
        <v>0</v>
      </c>
      <c r="T2428">
        <f t="shared" si="487"/>
        <v>0</v>
      </c>
      <c r="U2428">
        <f t="shared" si="488"/>
        <v>0</v>
      </c>
      <c r="V2428">
        <f t="shared" si="489"/>
        <v>0</v>
      </c>
      <c r="W2428">
        <f t="shared" si="490"/>
        <v>0</v>
      </c>
      <c r="X2428">
        <f t="shared" si="491"/>
        <v>0</v>
      </c>
      <c r="Y2428">
        <f t="shared" si="492"/>
        <v>0</v>
      </c>
      <c r="Z2428">
        <f t="shared" si="493"/>
        <v>0</v>
      </c>
      <c r="AA2428">
        <f t="shared" si="494"/>
        <v>0</v>
      </c>
    </row>
    <row r="2429" spans="2:27">
      <c r="B2429" s="3">
        <v>45158</v>
      </c>
      <c r="C2429" t="str">
        <f>IF(AND(B2429&gt;='Calculation Sheet Crop 1'!$K$6,B2429&lt;='Calculation Sheet Crop 1'!$L$6),"Initial Stage",IF(AND(B2429+1&gt;'Calculation Sheet Crop 1'!$K$7,B2429&lt;='Calculation Sheet Crop 1'!$L$7),"Crop Development Phase",IF(AND(B2429+1&gt;'Calculation Sheet Crop 1'!$K$8,B2429&lt;'Calculation Sheet Crop 1'!$L$8+1),"Mid Season",IF(AND(B2429+1&gt;'Calculation Sheet Crop 1'!$K$9,B2429-1&lt;'Calculation Sheet Crop 1'!$L$9),"Late Season Stage",""))))</f>
        <v/>
      </c>
      <c r="D2429">
        <f>IF(MONTH(B2429)=1,'General Calculation'!$E$22,IF(MONTH(B2429)=2,'General Calculation'!$F$22,IF(MONTH(B2429)=3,'General Calculation'!$G$22,IF(MONTH(B2429)=4,'General Calculation'!$H$22,IF(MONTH(B2429)=5,'General Calculation'!$I$22,IF(MONTH(B2429)=6,'General Calculation'!$J$22,IF(MONTH(B2429)=7,'General Calculation'!$K$22,IF(MONTH(B2429)=8,'General Calculation'!$L$22,IF(MONTH(B2429)=9,'General Calculation'!$M$22,IF(MONTH(B2429)=10,'General Calculation'!$N$22,IF(MONTH(B2429)=11,'General Calculation'!$O$22,IF(MONTH(B2429)=12,'General Calculation'!$P$22,""))))))))))))</f>
        <v>5.2023999999999999</v>
      </c>
      <c r="E2429" t="str">
        <f>IF(C2429="Initial Stage",'Calculation Sheet Crop 1'!$M$6,IF(C2429="Crop Development Phase",'Calculation Sheet Crop 1'!$M$7,IF(C2429="Mid Season",'Calculation Sheet Crop 1'!$M$8,IF(C2429="Late Season Stage",'Calculation Sheet Crop 1'!$M$9,""))))</f>
        <v/>
      </c>
      <c r="F2429">
        <f t="shared" si="482"/>
        <v>0</v>
      </c>
      <c r="P2429">
        <f t="shared" si="483"/>
        <v>0</v>
      </c>
      <c r="Q2429">
        <f t="shared" si="484"/>
        <v>0</v>
      </c>
      <c r="R2429">
        <f t="shared" si="485"/>
        <v>0</v>
      </c>
      <c r="S2429">
        <f t="shared" si="486"/>
        <v>0</v>
      </c>
      <c r="T2429">
        <f t="shared" si="487"/>
        <v>0</v>
      </c>
      <c r="U2429">
        <f t="shared" si="488"/>
        <v>0</v>
      </c>
      <c r="V2429">
        <f t="shared" si="489"/>
        <v>0</v>
      </c>
      <c r="W2429">
        <f t="shared" si="490"/>
        <v>0</v>
      </c>
      <c r="X2429">
        <f t="shared" si="491"/>
        <v>0</v>
      </c>
      <c r="Y2429">
        <f t="shared" si="492"/>
        <v>0</v>
      </c>
      <c r="Z2429">
        <f t="shared" si="493"/>
        <v>0</v>
      </c>
      <c r="AA2429">
        <f t="shared" si="494"/>
        <v>0</v>
      </c>
    </row>
    <row r="2430" spans="2:27">
      <c r="B2430" s="3">
        <v>45159</v>
      </c>
      <c r="C2430" t="str">
        <f>IF(AND(B2430&gt;='Calculation Sheet Crop 1'!$K$6,B2430&lt;='Calculation Sheet Crop 1'!$L$6),"Initial Stage",IF(AND(B2430+1&gt;'Calculation Sheet Crop 1'!$K$7,B2430&lt;='Calculation Sheet Crop 1'!$L$7),"Crop Development Phase",IF(AND(B2430+1&gt;'Calculation Sheet Crop 1'!$K$8,B2430&lt;'Calculation Sheet Crop 1'!$L$8+1),"Mid Season",IF(AND(B2430+1&gt;'Calculation Sheet Crop 1'!$K$9,B2430-1&lt;'Calculation Sheet Crop 1'!$L$9),"Late Season Stage",""))))</f>
        <v/>
      </c>
      <c r="D2430">
        <f>IF(MONTH(B2430)=1,'General Calculation'!$E$22,IF(MONTH(B2430)=2,'General Calculation'!$F$22,IF(MONTH(B2430)=3,'General Calculation'!$G$22,IF(MONTH(B2430)=4,'General Calculation'!$H$22,IF(MONTH(B2430)=5,'General Calculation'!$I$22,IF(MONTH(B2430)=6,'General Calculation'!$J$22,IF(MONTH(B2430)=7,'General Calculation'!$K$22,IF(MONTH(B2430)=8,'General Calculation'!$L$22,IF(MONTH(B2430)=9,'General Calculation'!$M$22,IF(MONTH(B2430)=10,'General Calculation'!$N$22,IF(MONTH(B2430)=11,'General Calculation'!$O$22,IF(MONTH(B2430)=12,'General Calculation'!$P$22,""))))))))))))</f>
        <v>5.2023999999999999</v>
      </c>
      <c r="E2430" t="str">
        <f>IF(C2430="Initial Stage",'Calculation Sheet Crop 1'!$M$6,IF(C2430="Crop Development Phase",'Calculation Sheet Crop 1'!$M$7,IF(C2430="Mid Season",'Calculation Sheet Crop 1'!$M$8,IF(C2430="Late Season Stage",'Calculation Sheet Crop 1'!$M$9,""))))</f>
        <v/>
      </c>
      <c r="F2430">
        <f t="shared" si="482"/>
        <v>0</v>
      </c>
      <c r="P2430">
        <f t="shared" si="483"/>
        <v>0</v>
      </c>
      <c r="Q2430">
        <f t="shared" si="484"/>
        <v>0</v>
      </c>
      <c r="R2430">
        <f t="shared" si="485"/>
        <v>0</v>
      </c>
      <c r="S2430">
        <f t="shared" si="486"/>
        <v>0</v>
      </c>
      <c r="T2430">
        <f t="shared" si="487"/>
        <v>0</v>
      </c>
      <c r="U2430">
        <f t="shared" si="488"/>
        <v>0</v>
      </c>
      <c r="V2430">
        <f t="shared" si="489"/>
        <v>0</v>
      </c>
      <c r="W2430">
        <f t="shared" si="490"/>
        <v>0</v>
      </c>
      <c r="X2430">
        <f t="shared" si="491"/>
        <v>0</v>
      </c>
      <c r="Y2430">
        <f t="shared" si="492"/>
        <v>0</v>
      </c>
      <c r="Z2430">
        <f t="shared" si="493"/>
        <v>0</v>
      </c>
      <c r="AA2430">
        <f t="shared" si="494"/>
        <v>0</v>
      </c>
    </row>
    <row r="2431" spans="2:27">
      <c r="B2431" s="3">
        <v>45160</v>
      </c>
      <c r="C2431" t="str">
        <f>IF(AND(B2431&gt;='Calculation Sheet Crop 1'!$K$6,B2431&lt;='Calculation Sheet Crop 1'!$L$6),"Initial Stage",IF(AND(B2431+1&gt;'Calculation Sheet Crop 1'!$K$7,B2431&lt;='Calculation Sheet Crop 1'!$L$7),"Crop Development Phase",IF(AND(B2431+1&gt;'Calculation Sheet Crop 1'!$K$8,B2431&lt;'Calculation Sheet Crop 1'!$L$8+1),"Mid Season",IF(AND(B2431+1&gt;'Calculation Sheet Crop 1'!$K$9,B2431-1&lt;'Calculation Sheet Crop 1'!$L$9),"Late Season Stage",""))))</f>
        <v/>
      </c>
      <c r="D2431">
        <f>IF(MONTH(B2431)=1,'General Calculation'!$E$22,IF(MONTH(B2431)=2,'General Calculation'!$F$22,IF(MONTH(B2431)=3,'General Calculation'!$G$22,IF(MONTH(B2431)=4,'General Calculation'!$H$22,IF(MONTH(B2431)=5,'General Calculation'!$I$22,IF(MONTH(B2431)=6,'General Calculation'!$J$22,IF(MONTH(B2431)=7,'General Calculation'!$K$22,IF(MONTH(B2431)=8,'General Calculation'!$L$22,IF(MONTH(B2431)=9,'General Calculation'!$M$22,IF(MONTH(B2431)=10,'General Calculation'!$N$22,IF(MONTH(B2431)=11,'General Calculation'!$O$22,IF(MONTH(B2431)=12,'General Calculation'!$P$22,""))))))))))))</f>
        <v>5.2023999999999999</v>
      </c>
      <c r="E2431" t="str">
        <f>IF(C2431="Initial Stage",'Calculation Sheet Crop 1'!$M$6,IF(C2431="Crop Development Phase",'Calculation Sheet Crop 1'!$M$7,IF(C2431="Mid Season",'Calculation Sheet Crop 1'!$M$8,IF(C2431="Late Season Stage",'Calculation Sheet Crop 1'!$M$9,""))))</f>
        <v/>
      </c>
      <c r="F2431">
        <f t="shared" si="482"/>
        <v>0</v>
      </c>
      <c r="P2431">
        <f t="shared" si="483"/>
        <v>0</v>
      </c>
      <c r="Q2431">
        <f t="shared" si="484"/>
        <v>0</v>
      </c>
      <c r="R2431">
        <f t="shared" si="485"/>
        <v>0</v>
      </c>
      <c r="S2431">
        <f t="shared" si="486"/>
        <v>0</v>
      </c>
      <c r="T2431">
        <f t="shared" si="487"/>
        <v>0</v>
      </c>
      <c r="U2431">
        <f t="shared" si="488"/>
        <v>0</v>
      </c>
      <c r="V2431">
        <f t="shared" si="489"/>
        <v>0</v>
      </c>
      <c r="W2431">
        <f t="shared" si="490"/>
        <v>0</v>
      </c>
      <c r="X2431">
        <f t="shared" si="491"/>
        <v>0</v>
      </c>
      <c r="Y2431">
        <f t="shared" si="492"/>
        <v>0</v>
      </c>
      <c r="Z2431">
        <f t="shared" si="493"/>
        <v>0</v>
      </c>
      <c r="AA2431">
        <f t="shared" si="494"/>
        <v>0</v>
      </c>
    </row>
    <row r="2432" spans="2:27">
      <c r="B2432" s="3">
        <v>45161</v>
      </c>
      <c r="C2432" t="str">
        <f>IF(AND(B2432&gt;='Calculation Sheet Crop 1'!$K$6,B2432&lt;='Calculation Sheet Crop 1'!$L$6),"Initial Stage",IF(AND(B2432+1&gt;'Calculation Sheet Crop 1'!$K$7,B2432&lt;='Calculation Sheet Crop 1'!$L$7),"Crop Development Phase",IF(AND(B2432+1&gt;'Calculation Sheet Crop 1'!$K$8,B2432&lt;'Calculation Sheet Crop 1'!$L$8+1),"Mid Season",IF(AND(B2432+1&gt;'Calculation Sheet Crop 1'!$K$9,B2432-1&lt;'Calculation Sheet Crop 1'!$L$9),"Late Season Stage",""))))</f>
        <v/>
      </c>
      <c r="D2432">
        <f>IF(MONTH(B2432)=1,'General Calculation'!$E$22,IF(MONTH(B2432)=2,'General Calculation'!$F$22,IF(MONTH(B2432)=3,'General Calculation'!$G$22,IF(MONTH(B2432)=4,'General Calculation'!$H$22,IF(MONTH(B2432)=5,'General Calculation'!$I$22,IF(MONTH(B2432)=6,'General Calculation'!$J$22,IF(MONTH(B2432)=7,'General Calculation'!$K$22,IF(MONTH(B2432)=8,'General Calculation'!$L$22,IF(MONTH(B2432)=9,'General Calculation'!$M$22,IF(MONTH(B2432)=10,'General Calculation'!$N$22,IF(MONTH(B2432)=11,'General Calculation'!$O$22,IF(MONTH(B2432)=12,'General Calculation'!$P$22,""))))))))))))</f>
        <v>5.2023999999999999</v>
      </c>
      <c r="E2432" t="str">
        <f>IF(C2432="Initial Stage",'Calculation Sheet Crop 1'!$M$6,IF(C2432="Crop Development Phase",'Calculation Sheet Crop 1'!$M$7,IF(C2432="Mid Season",'Calculation Sheet Crop 1'!$M$8,IF(C2432="Late Season Stage",'Calculation Sheet Crop 1'!$M$9,""))))</f>
        <v/>
      </c>
      <c r="F2432">
        <f t="shared" si="482"/>
        <v>0</v>
      </c>
      <c r="P2432">
        <f t="shared" si="483"/>
        <v>0</v>
      </c>
      <c r="Q2432">
        <f t="shared" si="484"/>
        <v>0</v>
      </c>
      <c r="R2432">
        <f t="shared" si="485"/>
        <v>0</v>
      </c>
      <c r="S2432">
        <f t="shared" si="486"/>
        <v>0</v>
      </c>
      <c r="T2432">
        <f t="shared" si="487"/>
        <v>0</v>
      </c>
      <c r="U2432">
        <f t="shared" si="488"/>
        <v>0</v>
      </c>
      <c r="V2432">
        <f t="shared" si="489"/>
        <v>0</v>
      </c>
      <c r="W2432">
        <f t="shared" si="490"/>
        <v>0</v>
      </c>
      <c r="X2432">
        <f t="shared" si="491"/>
        <v>0</v>
      </c>
      <c r="Y2432">
        <f t="shared" si="492"/>
        <v>0</v>
      </c>
      <c r="Z2432">
        <f t="shared" si="493"/>
        <v>0</v>
      </c>
      <c r="AA2432">
        <f t="shared" si="494"/>
        <v>0</v>
      </c>
    </row>
    <row r="2433" spans="2:27">
      <c r="B2433" s="3">
        <v>45162</v>
      </c>
      <c r="C2433" t="str">
        <f>IF(AND(B2433&gt;='Calculation Sheet Crop 1'!$K$6,B2433&lt;='Calculation Sheet Crop 1'!$L$6),"Initial Stage",IF(AND(B2433+1&gt;'Calculation Sheet Crop 1'!$K$7,B2433&lt;='Calculation Sheet Crop 1'!$L$7),"Crop Development Phase",IF(AND(B2433+1&gt;'Calculation Sheet Crop 1'!$K$8,B2433&lt;'Calculation Sheet Crop 1'!$L$8+1),"Mid Season",IF(AND(B2433+1&gt;'Calculation Sheet Crop 1'!$K$9,B2433-1&lt;'Calculation Sheet Crop 1'!$L$9),"Late Season Stage",""))))</f>
        <v/>
      </c>
      <c r="D2433">
        <f>IF(MONTH(B2433)=1,'General Calculation'!$E$22,IF(MONTH(B2433)=2,'General Calculation'!$F$22,IF(MONTH(B2433)=3,'General Calculation'!$G$22,IF(MONTH(B2433)=4,'General Calculation'!$H$22,IF(MONTH(B2433)=5,'General Calculation'!$I$22,IF(MONTH(B2433)=6,'General Calculation'!$J$22,IF(MONTH(B2433)=7,'General Calculation'!$K$22,IF(MONTH(B2433)=8,'General Calculation'!$L$22,IF(MONTH(B2433)=9,'General Calculation'!$M$22,IF(MONTH(B2433)=10,'General Calculation'!$N$22,IF(MONTH(B2433)=11,'General Calculation'!$O$22,IF(MONTH(B2433)=12,'General Calculation'!$P$22,""))))))))))))</f>
        <v>5.2023999999999999</v>
      </c>
      <c r="E2433" t="str">
        <f>IF(C2433="Initial Stage",'Calculation Sheet Crop 1'!$M$6,IF(C2433="Crop Development Phase",'Calculation Sheet Crop 1'!$M$7,IF(C2433="Mid Season",'Calculation Sheet Crop 1'!$M$8,IF(C2433="Late Season Stage",'Calculation Sheet Crop 1'!$M$9,""))))</f>
        <v/>
      </c>
      <c r="F2433">
        <f t="shared" si="482"/>
        <v>0</v>
      </c>
      <c r="P2433">
        <f t="shared" si="483"/>
        <v>0</v>
      </c>
      <c r="Q2433">
        <f t="shared" si="484"/>
        <v>0</v>
      </c>
      <c r="R2433">
        <f t="shared" si="485"/>
        <v>0</v>
      </c>
      <c r="S2433">
        <f t="shared" si="486"/>
        <v>0</v>
      </c>
      <c r="T2433">
        <f t="shared" si="487"/>
        <v>0</v>
      </c>
      <c r="U2433">
        <f t="shared" si="488"/>
        <v>0</v>
      </c>
      <c r="V2433">
        <f t="shared" si="489"/>
        <v>0</v>
      </c>
      <c r="W2433">
        <f t="shared" si="490"/>
        <v>0</v>
      </c>
      <c r="X2433">
        <f t="shared" si="491"/>
        <v>0</v>
      </c>
      <c r="Y2433">
        <f t="shared" si="492"/>
        <v>0</v>
      </c>
      <c r="Z2433">
        <f t="shared" si="493"/>
        <v>0</v>
      </c>
      <c r="AA2433">
        <f t="shared" si="494"/>
        <v>0</v>
      </c>
    </row>
    <row r="2434" spans="2:27">
      <c r="B2434" s="3">
        <v>45163</v>
      </c>
      <c r="C2434" t="str">
        <f>IF(AND(B2434&gt;='Calculation Sheet Crop 1'!$K$6,B2434&lt;='Calculation Sheet Crop 1'!$L$6),"Initial Stage",IF(AND(B2434+1&gt;'Calculation Sheet Crop 1'!$K$7,B2434&lt;='Calculation Sheet Crop 1'!$L$7),"Crop Development Phase",IF(AND(B2434+1&gt;'Calculation Sheet Crop 1'!$K$8,B2434&lt;'Calculation Sheet Crop 1'!$L$8+1),"Mid Season",IF(AND(B2434+1&gt;'Calculation Sheet Crop 1'!$K$9,B2434-1&lt;'Calculation Sheet Crop 1'!$L$9),"Late Season Stage",""))))</f>
        <v/>
      </c>
      <c r="D2434">
        <f>IF(MONTH(B2434)=1,'General Calculation'!$E$22,IF(MONTH(B2434)=2,'General Calculation'!$F$22,IF(MONTH(B2434)=3,'General Calculation'!$G$22,IF(MONTH(B2434)=4,'General Calculation'!$H$22,IF(MONTH(B2434)=5,'General Calculation'!$I$22,IF(MONTH(B2434)=6,'General Calculation'!$J$22,IF(MONTH(B2434)=7,'General Calculation'!$K$22,IF(MONTH(B2434)=8,'General Calculation'!$L$22,IF(MONTH(B2434)=9,'General Calculation'!$M$22,IF(MONTH(B2434)=10,'General Calculation'!$N$22,IF(MONTH(B2434)=11,'General Calculation'!$O$22,IF(MONTH(B2434)=12,'General Calculation'!$P$22,""))))))))))))</f>
        <v>5.2023999999999999</v>
      </c>
      <c r="E2434" t="str">
        <f>IF(C2434="Initial Stage",'Calculation Sheet Crop 1'!$M$6,IF(C2434="Crop Development Phase",'Calculation Sheet Crop 1'!$M$7,IF(C2434="Mid Season",'Calculation Sheet Crop 1'!$M$8,IF(C2434="Late Season Stage",'Calculation Sheet Crop 1'!$M$9,""))))</f>
        <v/>
      </c>
      <c r="F2434">
        <f t="shared" si="482"/>
        <v>0</v>
      </c>
      <c r="P2434">
        <f t="shared" si="483"/>
        <v>0</v>
      </c>
      <c r="Q2434">
        <f t="shared" si="484"/>
        <v>0</v>
      </c>
      <c r="R2434">
        <f t="shared" si="485"/>
        <v>0</v>
      </c>
      <c r="S2434">
        <f t="shared" si="486"/>
        <v>0</v>
      </c>
      <c r="T2434">
        <f t="shared" si="487"/>
        <v>0</v>
      </c>
      <c r="U2434">
        <f t="shared" si="488"/>
        <v>0</v>
      </c>
      <c r="V2434">
        <f t="shared" si="489"/>
        <v>0</v>
      </c>
      <c r="W2434">
        <f t="shared" si="490"/>
        <v>0</v>
      </c>
      <c r="X2434">
        <f t="shared" si="491"/>
        <v>0</v>
      </c>
      <c r="Y2434">
        <f t="shared" si="492"/>
        <v>0</v>
      </c>
      <c r="Z2434">
        <f t="shared" si="493"/>
        <v>0</v>
      </c>
      <c r="AA2434">
        <f t="shared" si="494"/>
        <v>0</v>
      </c>
    </row>
    <row r="2435" spans="2:27">
      <c r="B2435" s="3">
        <v>45164</v>
      </c>
      <c r="C2435" t="str">
        <f>IF(AND(B2435&gt;='Calculation Sheet Crop 1'!$K$6,B2435&lt;='Calculation Sheet Crop 1'!$L$6),"Initial Stage",IF(AND(B2435+1&gt;'Calculation Sheet Crop 1'!$K$7,B2435&lt;='Calculation Sheet Crop 1'!$L$7),"Crop Development Phase",IF(AND(B2435+1&gt;'Calculation Sheet Crop 1'!$K$8,B2435&lt;'Calculation Sheet Crop 1'!$L$8+1),"Mid Season",IF(AND(B2435+1&gt;'Calculation Sheet Crop 1'!$K$9,B2435-1&lt;'Calculation Sheet Crop 1'!$L$9),"Late Season Stage",""))))</f>
        <v/>
      </c>
      <c r="D2435">
        <f>IF(MONTH(B2435)=1,'General Calculation'!$E$22,IF(MONTH(B2435)=2,'General Calculation'!$F$22,IF(MONTH(B2435)=3,'General Calculation'!$G$22,IF(MONTH(B2435)=4,'General Calculation'!$H$22,IF(MONTH(B2435)=5,'General Calculation'!$I$22,IF(MONTH(B2435)=6,'General Calculation'!$J$22,IF(MONTH(B2435)=7,'General Calculation'!$K$22,IF(MONTH(B2435)=8,'General Calculation'!$L$22,IF(MONTH(B2435)=9,'General Calculation'!$M$22,IF(MONTH(B2435)=10,'General Calculation'!$N$22,IF(MONTH(B2435)=11,'General Calculation'!$O$22,IF(MONTH(B2435)=12,'General Calculation'!$P$22,""))))))))))))</f>
        <v>5.2023999999999999</v>
      </c>
      <c r="E2435" t="str">
        <f>IF(C2435="Initial Stage",'Calculation Sheet Crop 1'!$M$6,IF(C2435="Crop Development Phase",'Calculation Sheet Crop 1'!$M$7,IF(C2435="Mid Season",'Calculation Sheet Crop 1'!$M$8,IF(C2435="Late Season Stage",'Calculation Sheet Crop 1'!$M$9,""))))</f>
        <v/>
      </c>
      <c r="F2435">
        <f t="shared" si="482"/>
        <v>0</v>
      </c>
      <c r="P2435">
        <f t="shared" si="483"/>
        <v>0</v>
      </c>
      <c r="Q2435">
        <f t="shared" si="484"/>
        <v>0</v>
      </c>
      <c r="R2435">
        <f t="shared" si="485"/>
        <v>0</v>
      </c>
      <c r="S2435">
        <f t="shared" si="486"/>
        <v>0</v>
      </c>
      <c r="T2435">
        <f t="shared" si="487"/>
        <v>0</v>
      </c>
      <c r="U2435">
        <f t="shared" si="488"/>
        <v>0</v>
      </c>
      <c r="V2435">
        <f t="shared" si="489"/>
        <v>0</v>
      </c>
      <c r="W2435">
        <f t="shared" si="490"/>
        <v>0</v>
      </c>
      <c r="X2435">
        <f t="shared" si="491"/>
        <v>0</v>
      </c>
      <c r="Y2435">
        <f t="shared" si="492"/>
        <v>0</v>
      </c>
      <c r="Z2435">
        <f t="shared" si="493"/>
        <v>0</v>
      </c>
      <c r="AA2435">
        <f t="shared" si="494"/>
        <v>0</v>
      </c>
    </row>
    <row r="2436" spans="2:27">
      <c r="B2436" s="3">
        <v>45165</v>
      </c>
      <c r="C2436" t="str">
        <f>IF(AND(B2436&gt;='Calculation Sheet Crop 1'!$K$6,B2436&lt;='Calculation Sheet Crop 1'!$L$6),"Initial Stage",IF(AND(B2436+1&gt;'Calculation Sheet Crop 1'!$K$7,B2436&lt;='Calculation Sheet Crop 1'!$L$7),"Crop Development Phase",IF(AND(B2436+1&gt;'Calculation Sheet Crop 1'!$K$8,B2436&lt;'Calculation Sheet Crop 1'!$L$8+1),"Mid Season",IF(AND(B2436+1&gt;'Calculation Sheet Crop 1'!$K$9,B2436-1&lt;'Calculation Sheet Crop 1'!$L$9),"Late Season Stage",""))))</f>
        <v/>
      </c>
      <c r="D2436">
        <f>IF(MONTH(B2436)=1,'General Calculation'!$E$22,IF(MONTH(B2436)=2,'General Calculation'!$F$22,IF(MONTH(B2436)=3,'General Calculation'!$G$22,IF(MONTH(B2436)=4,'General Calculation'!$H$22,IF(MONTH(B2436)=5,'General Calculation'!$I$22,IF(MONTH(B2436)=6,'General Calculation'!$J$22,IF(MONTH(B2436)=7,'General Calculation'!$K$22,IF(MONTH(B2436)=8,'General Calculation'!$L$22,IF(MONTH(B2436)=9,'General Calculation'!$M$22,IF(MONTH(B2436)=10,'General Calculation'!$N$22,IF(MONTH(B2436)=11,'General Calculation'!$O$22,IF(MONTH(B2436)=12,'General Calculation'!$P$22,""))))))))))))</f>
        <v>5.2023999999999999</v>
      </c>
      <c r="E2436" t="str">
        <f>IF(C2436="Initial Stage",'Calculation Sheet Crop 1'!$M$6,IF(C2436="Crop Development Phase",'Calculation Sheet Crop 1'!$M$7,IF(C2436="Mid Season",'Calculation Sheet Crop 1'!$M$8,IF(C2436="Late Season Stage",'Calculation Sheet Crop 1'!$M$9,""))))</f>
        <v/>
      </c>
      <c r="F2436">
        <f t="shared" si="482"/>
        <v>0</v>
      </c>
      <c r="P2436">
        <f t="shared" si="483"/>
        <v>0</v>
      </c>
      <c r="Q2436">
        <f t="shared" si="484"/>
        <v>0</v>
      </c>
      <c r="R2436">
        <f t="shared" si="485"/>
        <v>0</v>
      </c>
      <c r="S2436">
        <f t="shared" si="486"/>
        <v>0</v>
      </c>
      <c r="T2436">
        <f t="shared" si="487"/>
        <v>0</v>
      </c>
      <c r="U2436">
        <f t="shared" si="488"/>
        <v>0</v>
      </c>
      <c r="V2436">
        <f t="shared" si="489"/>
        <v>0</v>
      </c>
      <c r="W2436">
        <f t="shared" si="490"/>
        <v>0</v>
      </c>
      <c r="X2436">
        <f t="shared" si="491"/>
        <v>0</v>
      </c>
      <c r="Y2436">
        <f t="shared" si="492"/>
        <v>0</v>
      </c>
      <c r="Z2436">
        <f t="shared" si="493"/>
        <v>0</v>
      </c>
      <c r="AA2436">
        <f t="shared" si="494"/>
        <v>0</v>
      </c>
    </row>
    <row r="2437" spans="2:27">
      <c r="B2437" s="3">
        <v>45166</v>
      </c>
      <c r="C2437" t="str">
        <f>IF(AND(B2437&gt;='Calculation Sheet Crop 1'!$K$6,B2437&lt;='Calculation Sheet Crop 1'!$L$6),"Initial Stage",IF(AND(B2437+1&gt;'Calculation Sheet Crop 1'!$K$7,B2437&lt;='Calculation Sheet Crop 1'!$L$7),"Crop Development Phase",IF(AND(B2437+1&gt;'Calculation Sheet Crop 1'!$K$8,B2437&lt;'Calculation Sheet Crop 1'!$L$8+1),"Mid Season",IF(AND(B2437+1&gt;'Calculation Sheet Crop 1'!$K$9,B2437-1&lt;'Calculation Sheet Crop 1'!$L$9),"Late Season Stage",""))))</f>
        <v/>
      </c>
      <c r="D2437">
        <f>IF(MONTH(B2437)=1,'General Calculation'!$E$22,IF(MONTH(B2437)=2,'General Calculation'!$F$22,IF(MONTH(B2437)=3,'General Calculation'!$G$22,IF(MONTH(B2437)=4,'General Calculation'!$H$22,IF(MONTH(B2437)=5,'General Calculation'!$I$22,IF(MONTH(B2437)=6,'General Calculation'!$J$22,IF(MONTH(B2437)=7,'General Calculation'!$K$22,IF(MONTH(B2437)=8,'General Calculation'!$L$22,IF(MONTH(B2437)=9,'General Calculation'!$M$22,IF(MONTH(B2437)=10,'General Calculation'!$N$22,IF(MONTH(B2437)=11,'General Calculation'!$O$22,IF(MONTH(B2437)=12,'General Calculation'!$P$22,""))))))))))))</f>
        <v>5.2023999999999999</v>
      </c>
      <c r="E2437" t="str">
        <f>IF(C2437="Initial Stage",'Calculation Sheet Crop 1'!$M$6,IF(C2437="Crop Development Phase",'Calculation Sheet Crop 1'!$M$7,IF(C2437="Mid Season",'Calculation Sheet Crop 1'!$M$8,IF(C2437="Late Season Stage",'Calculation Sheet Crop 1'!$M$9,""))))</f>
        <v/>
      </c>
      <c r="F2437">
        <f t="shared" si="482"/>
        <v>0</v>
      </c>
      <c r="P2437">
        <f t="shared" si="483"/>
        <v>0</v>
      </c>
      <c r="Q2437">
        <f t="shared" si="484"/>
        <v>0</v>
      </c>
      <c r="R2437">
        <f t="shared" si="485"/>
        <v>0</v>
      </c>
      <c r="S2437">
        <f t="shared" si="486"/>
        <v>0</v>
      </c>
      <c r="T2437">
        <f t="shared" si="487"/>
        <v>0</v>
      </c>
      <c r="U2437">
        <f t="shared" si="488"/>
        <v>0</v>
      </c>
      <c r="V2437">
        <f t="shared" si="489"/>
        <v>0</v>
      </c>
      <c r="W2437">
        <f t="shared" si="490"/>
        <v>0</v>
      </c>
      <c r="X2437">
        <f t="shared" si="491"/>
        <v>0</v>
      </c>
      <c r="Y2437">
        <f t="shared" si="492"/>
        <v>0</v>
      </c>
      <c r="Z2437">
        <f t="shared" si="493"/>
        <v>0</v>
      </c>
      <c r="AA2437">
        <f t="shared" si="494"/>
        <v>0</v>
      </c>
    </row>
    <row r="2438" spans="2:27">
      <c r="B2438" s="3">
        <v>45167</v>
      </c>
      <c r="C2438" t="str">
        <f>IF(AND(B2438&gt;='Calculation Sheet Crop 1'!$K$6,B2438&lt;='Calculation Sheet Crop 1'!$L$6),"Initial Stage",IF(AND(B2438+1&gt;'Calculation Sheet Crop 1'!$K$7,B2438&lt;='Calculation Sheet Crop 1'!$L$7),"Crop Development Phase",IF(AND(B2438+1&gt;'Calculation Sheet Crop 1'!$K$8,B2438&lt;'Calculation Sheet Crop 1'!$L$8+1),"Mid Season",IF(AND(B2438+1&gt;'Calculation Sheet Crop 1'!$K$9,B2438-1&lt;'Calculation Sheet Crop 1'!$L$9),"Late Season Stage",""))))</f>
        <v/>
      </c>
      <c r="D2438">
        <f>IF(MONTH(B2438)=1,'General Calculation'!$E$22,IF(MONTH(B2438)=2,'General Calculation'!$F$22,IF(MONTH(B2438)=3,'General Calculation'!$G$22,IF(MONTH(B2438)=4,'General Calculation'!$H$22,IF(MONTH(B2438)=5,'General Calculation'!$I$22,IF(MONTH(B2438)=6,'General Calculation'!$J$22,IF(MONTH(B2438)=7,'General Calculation'!$K$22,IF(MONTH(B2438)=8,'General Calculation'!$L$22,IF(MONTH(B2438)=9,'General Calculation'!$M$22,IF(MONTH(B2438)=10,'General Calculation'!$N$22,IF(MONTH(B2438)=11,'General Calculation'!$O$22,IF(MONTH(B2438)=12,'General Calculation'!$P$22,""))))))))))))</f>
        <v>5.2023999999999999</v>
      </c>
      <c r="E2438" t="str">
        <f>IF(C2438="Initial Stage",'Calculation Sheet Crop 1'!$M$6,IF(C2438="Crop Development Phase",'Calculation Sheet Crop 1'!$M$7,IF(C2438="Mid Season",'Calculation Sheet Crop 1'!$M$8,IF(C2438="Late Season Stage",'Calculation Sheet Crop 1'!$M$9,""))))</f>
        <v/>
      </c>
      <c r="F2438">
        <f t="shared" si="482"/>
        <v>0</v>
      </c>
      <c r="P2438">
        <f t="shared" si="483"/>
        <v>0</v>
      </c>
      <c r="Q2438">
        <f t="shared" si="484"/>
        <v>0</v>
      </c>
      <c r="R2438">
        <f t="shared" si="485"/>
        <v>0</v>
      </c>
      <c r="S2438">
        <f t="shared" si="486"/>
        <v>0</v>
      </c>
      <c r="T2438">
        <f t="shared" si="487"/>
        <v>0</v>
      </c>
      <c r="U2438">
        <f t="shared" si="488"/>
        <v>0</v>
      </c>
      <c r="V2438">
        <f t="shared" si="489"/>
        <v>0</v>
      </c>
      <c r="W2438">
        <f t="shared" si="490"/>
        <v>0</v>
      </c>
      <c r="X2438">
        <f t="shared" si="491"/>
        <v>0</v>
      </c>
      <c r="Y2438">
        <f t="shared" si="492"/>
        <v>0</v>
      </c>
      <c r="Z2438">
        <f t="shared" si="493"/>
        <v>0</v>
      </c>
      <c r="AA2438">
        <f t="shared" si="494"/>
        <v>0</v>
      </c>
    </row>
    <row r="2439" spans="2:27">
      <c r="B2439" s="3">
        <v>45168</v>
      </c>
      <c r="C2439" t="str">
        <f>IF(AND(B2439&gt;='Calculation Sheet Crop 1'!$K$6,B2439&lt;='Calculation Sheet Crop 1'!$L$6),"Initial Stage",IF(AND(B2439+1&gt;'Calculation Sheet Crop 1'!$K$7,B2439&lt;='Calculation Sheet Crop 1'!$L$7),"Crop Development Phase",IF(AND(B2439+1&gt;'Calculation Sheet Crop 1'!$K$8,B2439&lt;'Calculation Sheet Crop 1'!$L$8+1),"Mid Season",IF(AND(B2439+1&gt;'Calculation Sheet Crop 1'!$K$9,B2439-1&lt;'Calculation Sheet Crop 1'!$L$9),"Late Season Stage",""))))</f>
        <v/>
      </c>
      <c r="D2439">
        <f>IF(MONTH(B2439)=1,'General Calculation'!$E$22,IF(MONTH(B2439)=2,'General Calculation'!$F$22,IF(MONTH(B2439)=3,'General Calculation'!$G$22,IF(MONTH(B2439)=4,'General Calculation'!$H$22,IF(MONTH(B2439)=5,'General Calculation'!$I$22,IF(MONTH(B2439)=6,'General Calculation'!$J$22,IF(MONTH(B2439)=7,'General Calculation'!$K$22,IF(MONTH(B2439)=8,'General Calculation'!$L$22,IF(MONTH(B2439)=9,'General Calculation'!$M$22,IF(MONTH(B2439)=10,'General Calculation'!$N$22,IF(MONTH(B2439)=11,'General Calculation'!$O$22,IF(MONTH(B2439)=12,'General Calculation'!$P$22,""))))))))))))</f>
        <v>5.2023999999999999</v>
      </c>
      <c r="E2439" t="str">
        <f>IF(C2439="Initial Stage",'Calculation Sheet Crop 1'!$M$6,IF(C2439="Crop Development Phase",'Calculation Sheet Crop 1'!$M$7,IF(C2439="Mid Season",'Calculation Sheet Crop 1'!$M$8,IF(C2439="Late Season Stage",'Calculation Sheet Crop 1'!$M$9,""))))</f>
        <v/>
      </c>
      <c r="F2439">
        <f t="shared" si="482"/>
        <v>0</v>
      </c>
      <c r="P2439">
        <f t="shared" si="483"/>
        <v>0</v>
      </c>
      <c r="Q2439">
        <f t="shared" si="484"/>
        <v>0</v>
      </c>
      <c r="R2439">
        <f t="shared" si="485"/>
        <v>0</v>
      </c>
      <c r="S2439">
        <f t="shared" si="486"/>
        <v>0</v>
      </c>
      <c r="T2439">
        <f t="shared" si="487"/>
        <v>0</v>
      </c>
      <c r="U2439">
        <f t="shared" si="488"/>
        <v>0</v>
      </c>
      <c r="V2439">
        <f t="shared" si="489"/>
        <v>0</v>
      </c>
      <c r="W2439">
        <f t="shared" si="490"/>
        <v>0</v>
      </c>
      <c r="X2439">
        <f t="shared" si="491"/>
        <v>0</v>
      </c>
      <c r="Y2439">
        <f t="shared" si="492"/>
        <v>0</v>
      </c>
      <c r="Z2439">
        <f t="shared" si="493"/>
        <v>0</v>
      </c>
      <c r="AA2439">
        <f t="shared" si="494"/>
        <v>0</v>
      </c>
    </row>
    <row r="2440" spans="2:27">
      <c r="B2440" s="3">
        <v>45169</v>
      </c>
      <c r="C2440" t="str">
        <f>IF(AND(B2440&gt;='Calculation Sheet Crop 1'!$K$6,B2440&lt;='Calculation Sheet Crop 1'!$L$6),"Initial Stage",IF(AND(B2440+1&gt;'Calculation Sheet Crop 1'!$K$7,B2440&lt;='Calculation Sheet Crop 1'!$L$7),"Crop Development Phase",IF(AND(B2440+1&gt;'Calculation Sheet Crop 1'!$K$8,B2440&lt;'Calculation Sheet Crop 1'!$L$8+1),"Mid Season",IF(AND(B2440+1&gt;'Calculation Sheet Crop 1'!$K$9,B2440-1&lt;'Calculation Sheet Crop 1'!$L$9),"Late Season Stage",""))))</f>
        <v/>
      </c>
      <c r="D2440">
        <f>IF(MONTH(B2440)=1,'General Calculation'!$E$22,IF(MONTH(B2440)=2,'General Calculation'!$F$22,IF(MONTH(B2440)=3,'General Calculation'!$G$22,IF(MONTH(B2440)=4,'General Calculation'!$H$22,IF(MONTH(B2440)=5,'General Calculation'!$I$22,IF(MONTH(B2440)=6,'General Calculation'!$J$22,IF(MONTH(B2440)=7,'General Calculation'!$K$22,IF(MONTH(B2440)=8,'General Calculation'!$L$22,IF(MONTH(B2440)=9,'General Calculation'!$M$22,IF(MONTH(B2440)=10,'General Calculation'!$N$22,IF(MONTH(B2440)=11,'General Calculation'!$O$22,IF(MONTH(B2440)=12,'General Calculation'!$P$22,""))))))))))))</f>
        <v>5.2023999999999999</v>
      </c>
      <c r="E2440" t="str">
        <f>IF(C2440="Initial Stage",'Calculation Sheet Crop 1'!$M$6,IF(C2440="Crop Development Phase",'Calculation Sheet Crop 1'!$M$7,IF(C2440="Mid Season",'Calculation Sheet Crop 1'!$M$8,IF(C2440="Late Season Stage",'Calculation Sheet Crop 1'!$M$9,""))))</f>
        <v/>
      </c>
      <c r="F2440">
        <f t="shared" ref="F2440:F2503" si="495">IFERROR((D2440*E2440),0)</f>
        <v>0</v>
      </c>
      <c r="P2440">
        <f t="shared" ref="P2440:P2503" si="496">IF(MONTH($B2440)=1,$F2440,0)</f>
        <v>0</v>
      </c>
      <c r="Q2440">
        <f t="shared" ref="Q2440:Q2503" si="497">IF(MONTH($B2440)=2,$F2440,0)</f>
        <v>0</v>
      </c>
      <c r="R2440">
        <f t="shared" ref="R2440:R2503" si="498">IF(MONTH($B2440)=3,$F2440,0)</f>
        <v>0</v>
      </c>
      <c r="S2440">
        <f t="shared" ref="S2440:S2503" si="499">IF(MONTH($B2440)=4,$F2440,0)</f>
        <v>0</v>
      </c>
      <c r="T2440">
        <f t="shared" ref="T2440:T2503" si="500">IF(MONTH($B2440)=5,$F2440,0)</f>
        <v>0</v>
      </c>
      <c r="U2440">
        <f t="shared" ref="U2440:U2503" si="501">IF(MONTH($B2440)=6,$F2440,0)</f>
        <v>0</v>
      </c>
      <c r="V2440">
        <f t="shared" ref="V2440:V2503" si="502">IF(MONTH($B2440)=7,$F2440,0)</f>
        <v>0</v>
      </c>
      <c r="W2440">
        <f t="shared" ref="W2440:W2503" si="503">IF(MONTH($B2440)=8,$F2440,0)</f>
        <v>0</v>
      </c>
      <c r="X2440">
        <f t="shared" ref="X2440:X2503" si="504">IF(MONTH($B2440)=9,$F2440,0)</f>
        <v>0</v>
      </c>
      <c r="Y2440">
        <f t="shared" ref="Y2440:Y2503" si="505">IF(MONTH($B2440)=10,$F2440,0)</f>
        <v>0</v>
      </c>
      <c r="Z2440">
        <f t="shared" ref="Z2440:Z2503" si="506">IF(MONTH($B2440)=11,$F2440,0)</f>
        <v>0</v>
      </c>
      <c r="AA2440">
        <f t="shared" ref="AA2440:AA2503" si="507">IF(MONTH($B2440)=12,$F2440,0)</f>
        <v>0</v>
      </c>
    </row>
    <row r="2441" spans="2:27">
      <c r="B2441" s="3">
        <v>45170</v>
      </c>
      <c r="C2441" t="str">
        <f>IF(AND(B2441&gt;='Calculation Sheet Crop 1'!$K$6,B2441&lt;='Calculation Sheet Crop 1'!$L$6),"Initial Stage",IF(AND(B2441+1&gt;'Calculation Sheet Crop 1'!$K$7,B2441&lt;='Calculation Sheet Crop 1'!$L$7),"Crop Development Phase",IF(AND(B2441+1&gt;'Calculation Sheet Crop 1'!$K$8,B2441&lt;'Calculation Sheet Crop 1'!$L$8+1),"Mid Season",IF(AND(B2441+1&gt;'Calculation Sheet Crop 1'!$K$9,B2441-1&lt;'Calculation Sheet Crop 1'!$L$9),"Late Season Stage",""))))</f>
        <v/>
      </c>
      <c r="D2441">
        <f>IF(MONTH(B2441)=1,'General Calculation'!$E$22,IF(MONTH(B2441)=2,'General Calculation'!$F$22,IF(MONTH(B2441)=3,'General Calculation'!$G$22,IF(MONTH(B2441)=4,'General Calculation'!$H$22,IF(MONTH(B2441)=5,'General Calculation'!$I$22,IF(MONTH(B2441)=6,'General Calculation'!$J$22,IF(MONTH(B2441)=7,'General Calculation'!$K$22,IF(MONTH(B2441)=8,'General Calculation'!$L$22,IF(MONTH(B2441)=9,'General Calculation'!$M$22,IF(MONTH(B2441)=10,'General Calculation'!$N$22,IF(MONTH(B2441)=11,'General Calculation'!$O$22,IF(MONTH(B2441)=12,'General Calculation'!$P$22,""))))))))))))</f>
        <v>5.3311999999999999</v>
      </c>
      <c r="E2441" t="str">
        <f>IF(C2441="Initial Stage",'Calculation Sheet Crop 1'!$M$6,IF(C2441="Crop Development Phase",'Calculation Sheet Crop 1'!$M$7,IF(C2441="Mid Season",'Calculation Sheet Crop 1'!$M$8,IF(C2441="Late Season Stage",'Calculation Sheet Crop 1'!$M$9,""))))</f>
        <v/>
      </c>
      <c r="F2441">
        <f t="shared" si="495"/>
        <v>0</v>
      </c>
      <c r="P2441">
        <f t="shared" si="496"/>
        <v>0</v>
      </c>
      <c r="Q2441">
        <f t="shared" si="497"/>
        <v>0</v>
      </c>
      <c r="R2441">
        <f t="shared" si="498"/>
        <v>0</v>
      </c>
      <c r="S2441">
        <f t="shared" si="499"/>
        <v>0</v>
      </c>
      <c r="T2441">
        <f t="shared" si="500"/>
        <v>0</v>
      </c>
      <c r="U2441">
        <f t="shared" si="501"/>
        <v>0</v>
      </c>
      <c r="V2441">
        <f t="shared" si="502"/>
        <v>0</v>
      </c>
      <c r="W2441">
        <f t="shared" si="503"/>
        <v>0</v>
      </c>
      <c r="X2441">
        <f t="shared" si="504"/>
        <v>0</v>
      </c>
      <c r="Y2441">
        <f t="shared" si="505"/>
        <v>0</v>
      </c>
      <c r="Z2441">
        <f t="shared" si="506"/>
        <v>0</v>
      </c>
      <c r="AA2441">
        <f t="shared" si="507"/>
        <v>0</v>
      </c>
    </row>
    <row r="2442" spans="2:27">
      <c r="B2442" s="3">
        <v>45171</v>
      </c>
      <c r="C2442" t="str">
        <f>IF(AND(B2442&gt;='Calculation Sheet Crop 1'!$K$6,B2442&lt;='Calculation Sheet Crop 1'!$L$6),"Initial Stage",IF(AND(B2442+1&gt;'Calculation Sheet Crop 1'!$K$7,B2442&lt;='Calculation Sheet Crop 1'!$L$7),"Crop Development Phase",IF(AND(B2442+1&gt;'Calculation Sheet Crop 1'!$K$8,B2442&lt;'Calculation Sheet Crop 1'!$L$8+1),"Mid Season",IF(AND(B2442+1&gt;'Calculation Sheet Crop 1'!$K$9,B2442-1&lt;'Calculation Sheet Crop 1'!$L$9),"Late Season Stage",""))))</f>
        <v/>
      </c>
      <c r="D2442">
        <f>IF(MONTH(B2442)=1,'General Calculation'!$E$22,IF(MONTH(B2442)=2,'General Calculation'!$F$22,IF(MONTH(B2442)=3,'General Calculation'!$G$22,IF(MONTH(B2442)=4,'General Calculation'!$H$22,IF(MONTH(B2442)=5,'General Calculation'!$I$22,IF(MONTH(B2442)=6,'General Calculation'!$J$22,IF(MONTH(B2442)=7,'General Calculation'!$K$22,IF(MONTH(B2442)=8,'General Calculation'!$L$22,IF(MONTH(B2442)=9,'General Calculation'!$M$22,IF(MONTH(B2442)=10,'General Calculation'!$N$22,IF(MONTH(B2442)=11,'General Calculation'!$O$22,IF(MONTH(B2442)=12,'General Calculation'!$P$22,""))))))))))))</f>
        <v>5.3311999999999999</v>
      </c>
      <c r="E2442" t="str">
        <f>IF(C2442="Initial Stage",'Calculation Sheet Crop 1'!$M$6,IF(C2442="Crop Development Phase",'Calculation Sheet Crop 1'!$M$7,IF(C2442="Mid Season",'Calculation Sheet Crop 1'!$M$8,IF(C2442="Late Season Stage",'Calculation Sheet Crop 1'!$M$9,""))))</f>
        <v/>
      </c>
      <c r="F2442">
        <f t="shared" si="495"/>
        <v>0</v>
      </c>
      <c r="P2442">
        <f t="shared" si="496"/>
        <v>0</v>
      </c>
      <c r="Q2442">
        <f t="shared" si="497"/>
        <v>0</v>
      </c>
      <c r="R2442">
        <f t="shared" si="498"/>
        <v>0</v>
      </c>
      <c r="S2442">
        <f t="shared" si="499"/>
        <v>0</v>
      </c>
      <c r="T2442">
        <f t="shared" si="500"/>
        <v>0</v>
      </c>
      <c r="U2442">
        <f t="shared" si="501"/>
        <v>0</v>
      </c>
      <c r="V2442">
        <f t="shared" si="502"/>
        <v>0</v>
      </c>
      <c r="W2442">
        <f t="shared" si="503"/>
        <v>0</v>
      </c>
      <c r="X2442">
        <f t="shared" si="504"/>
        <v>0</v>
      </c>
      <c r="Y2442">
        <f t="shared" si="505"/>
        <v>0</v>
      </c>
      <c r="Z2442">
        <f t="shared" si="506"/>
        <v>0</v>
      </c>
      <c r="AA2442">
        <f t="shared" si="507"/>
        <v>0</v>
      </c>
    </row>
    <row r="2443" spans="2:27">
      <c r="B2443" s="3">
        <v>45172</v>
      </c>
      <c r="C2443" t="str">
        <f>IF(AND(B2443&gt;='Calculation Sheet Crop 1'!$K$6,B2443&lt;='Calculation Sheet Crop 1'!$L$6),"Initial Stage",IF(AND(B2443+1&gt;'Calculation Sheet Crop 1'!$K$7,B2443&lt;='Calculation Sheet Crop 1'!$L$7),"Crop Development Phase",IF(AND(B2443+1&gt;'Calculation Sheet Crop 1'!$K$8,B2443&lt;'Calculation Sheet Crop 1'!$L$8+1),"Mid Season",IF(AND(B2443+1&gt;'Calculation Sheet Crop 1'!$K$9,B2443-1&lt;'Calculation Sheet Crop 1'!$L$9),"Late Season Stage",""))))</f>
        <v/>
      </c>
      <c r="D2443">
        <f>IF(MONTH(B2443)=1,'General Calculation'!$E$22,IF(MONTH(B2443)=2,'General Calculation'!$F$22,IF(MONTH(B2443)=3,'General Calculation'!$G$22,IF(MONTH(B2443)=4,'General Calculation'!$H$22,IF(MONTH(B2443)=5,'General Calculation'!$I$22,IF(MONTH(B2443)=6,'General Calculation'!$J$22,IF(MONTH(B2443)=7,'General Calculation'!$K$22,IF(MONTH(B2443)=8,'General Calculation'!$L$22,IF(MONTH(B2443)=9,'General Calculation'!$M$22,IF(MONTH(B2443)=10,'General Calculation'!$N$22,IF(MONTH(B2443)=11,'General Calculation'!$O$22,IF(MONTH(B2443)=12,'General Calculation'!$P$22,""))))))))))))</f>
        <v>5.3311999999999999</v>
      </c>
      <c r="E2443" t="str">
        <f>IF(C2443="Initial Stage",'Calculation Sheet Crop 1'!$M$6,IF(C2443="Crop Development Phase",'Calculation Sheet Crop 1'!$M$7,IF(C2443="Mid Season",'Calculation Sheet Crop 1'!$M$8,IF(C2443="Late Season Stage",'Calculation Sheet Crop 1'!$M$9,""))))</f>
        <v/>
      </c>
      <c r="F2443">
        <f t="shared" si="495"/>
        <v>0</v>
      </c>
      <c r="P2443">
        <f t="shared" si="496"/>
        <v>0</v>
      </c>
      <c r="Q2443">
        <f t="shared" si="497"/>
        <v>0</v>
      </c>
      <c r="R2443">
        <f t="shared" si="498"/>
        <v>0</v>
      </c>
      <c r="S2443">
        <f t="shared" si="499"/>
        <v>0</v>
      </c>
      <c r="T2443">
        <f t="shared" si="500"/>
        <v>0</v>
      </c>
      <c r="U2443">
        <f t="shared" si="501"/>
        <v>0</v>
      </c>
      <c r="V2443">
        <f t="shared" si="502"/>
        <v>0</v>
      </c>
      <c r="W2443">
        <f t="shared" si="503"/>
        <v>0</v>
      </c>
      <c r="X2443">
        <f t="shared" si="504"/>
        <v>0</v>
      </c>
      <c r="Y2443">
        <f t="shared" si="505"/>
        <v>0</v>
      </c>
      <c r="Z2443">
        <f t="shared" si="506"/>
        <v>0</v>
      </c>
      <c r="AA2443">
        <f t="shared" si="507"/>
        <v>0</v>
      </c>
    </row>
    <row r="2444" spans="2:27">
      <c r="B2444" s="3">
        <v>45173</v>
      </c>
      <c r="C2444" t="str">
        <f>IF(AND(B2444&gt;='Calculation Sheet Crop 1'!$K$6,B2444&lt;='Calculation Sheet Crop 1'!$L$6),"Initial Stage",IF(AND(B2444+1&gt;'Calculation Sheet Crop 1'!$K$7,B2444&lt;='Calculation Sheet Crop 1'!$L$7),"Crop Development Phase",IF(AND(B2444+1&gt;'Calculation Sheet Crop 1'!$K$8,B2444&lt;'Calculation Sheet Crop 1'!$L$8+1),"Mid Season",IF(AND(B2444+1&gt;'Calculation Sheet Crop 1'!$K$9,B2444-1&lt;'Calculation Sheet Crop 1'!$L$9),"Late Season Stage",""))))</f>
        <v/>
      </c>
      <c r="D2444">
        <f>IF(MONTH(B2444)=1,'General Calculation'!$E$22,IF(MONTH(B2444)=2,'General Calculation'!$F$22,IF(MONTH(B2444)=3,'General Calculation'!$G$22,IF(MONTH(B2444)=4,'General Calculation'!$H$22,IF(MONTH(B2444)=5,'General Calculation'!$I$22,IF(MONTH(B2444)=6,'General Calculation'!$J$22,IF(MONTH(B2444)=7,'General Calculation'!$K$22,IF(MONTH(B2444)=8,'General Calculation'!$L$22,IF(MONTH(B2444)=9,'General Calculation'!$M$22,IF(MONTH(B2444)=10,'General Calculation'!$N$22,IF(MONTH(B2444)=11,'General Calculation'!$O$22,IF(MONTH(B2444)=12,'General Calculation'!$P$22,""))))))))))))</f>
        <v>5.3311999999999999</v>
      </c>
      <c r="E2444" t="str">
        <f>IF(C2444="Initial Stage",'Calculation Sheet Crop 1'!$M$6,IF(C2444="Crop Development Phase",'Calculation Sheet Crop 1'!$M$7,IF(C2444="Mid Season",'Calculation Sheet Crop 1'!$M$8,IF(C2444="Late Season Stage",'Calculation Sheet Crop 1'!$M$9,""))))</f>
        <v/>
      </c>
      <c r="F2444">
        <f t="shared" si="495"/>
        <v>0</v>
      </c>
      <c r="P2444">
        <f t="shared" si="496"/>
        <v>0</v>
      </c>
      <c r="Q2444">
        <f t="shared" si="497"/>
        <v>0</v>
      </c>
      <c r="R2444">
        <f t="shared" si="498"/>
        <v>0</v>
      </c>
      <c r="S2444">
        <f t="shared" si="499"/>
        <v>0</v>
      </c>
      <c r="T2444">
        <f t="shared" si="500"/>
        <v>0</v>
      </c>
      <c r="U2444">
        <f t="shared" si="501"/>
        <v>0</v>
      </c>
      <c r="V2444">
        <f t="shared" si="502"/>
        <v>0</v>
      </c>
      <c r="W2444">
        <f t="shared" si="503"/>
        <v>0</v>
      </c>
      <c r="X2444">
        <f t="shared" si="504"/>
        <v>0</v>
      </c>
      <c r="Y2444">
        <f t="shared" si="505"/>
        <v>0</v>
      </c>
      <c r="Z2444">
        <f t="shared" si="506"/>
        <v>0</v>
      </c>
      <c r="AA2444">
        <f t="shared" si="507"/>
        <v>0</v>
      </c>
    </row>
    <row r="2445" spans="2:27">
      <c r="B2445" s="3">
        <v>45174</v>
      </c>
      <c r="C2445" t="str">
        <f>IF(AND(B2445&gt;='Calculation Sheet Crop 1'!$K$6,B2445&lt;='Calculation Sheet Crop 1'!$L$6),"Initial Stage",IF(AND(B2445+1&gt;'Calculation Sheet Crop 1'!$K$7,B2445&lt;='Calculation Sheet Crop 1'!$L$7),"Crop Development Phase",IF(AND(B2445+1&gt;'Calculation Sheet Crop 1'!$K$8,B2445&lt;'Calculation Sheet Crop 1'!$L$8+1),"Mid Season",IF(AND(B2445+1&gt;'Calculation Sheet Crop 1'!$K$9,B2445-1&lt;'Calculation Sheet Crop 1'!$L$9),"Late Season Stage",""))))</f>
        <v/>
      </c>
      <c r="D2445">
        <f>IF(MONTH(B2445)=1,'General Calculation'!$E$22,IF(MONTH(B2445)=2,'General Calculation'!$F$22,IF(MONTH(B2445)=3,'General Calculation'!$G$22,IF(MONTH(B2445)=4,'General Calculation'!$H$22,IF(MONTH(B2445)=5,'General Calculation'!$I$22,IF(MONTH(B2445)=6,'General Calculation'!$J$22,IF(MONTH(B2445)=7,'General Calculation'!$K$22,IF(MONTH(B2445)=8,'General Calculation'!$L$22,IF(MONTH(B2445)=9,'General Calculation'!$M$22,IF(MONTH(B2445)=10,'General Calculation'!$N$22,IF(MONTH(B2445)=11,'General Calculation'!$O$22,IF(MONTH(B2445)=12,'General Calculation'!$P$22,""))))))))))))</f>
        <v>5.3311999999999999</v>
      </c>
      <c r="E2445" t="str">
        <f>IF(C2445="Initial Stage",'Calculation Sheet Crop 1'!$M$6,IF(C2445="Crop Development Phase",'Calculation Sheet Crop 1'!$M$7,IF(C2445="Mid Season",'Calculation Sheet Crop 1'!$M$8,IF(C2445="Late Season Stage",'Calculation Sheet Crop 1'!$M$9,""))))</f>
        <v/>
      </c>
      <c r="F2445">
        <f t="shared" si="495"/>
        <v>0</v>
      </c>
      <c r="P2445">
        <f t="shared" si="496"/>
        <v>0</v>
      </c>
      <c r="Q2445">
        <f t="shared" si="497"/>
        <v>0</v>
      </c>
      <c r="R2445">
        <f t="shared" si="498"/>
        <v>0</v>
      </c>
      <c r="S2445">
        <f t="shared" si="499"/>
        <v>0</v>
      </c>
      <c r="T2445">
        <f t="shared" si="500"/>
        <v>0</v>
      </c>
      <c r="U2445">
        <f t="shared" si="501"/>
        <v>0</v>
      </c>
      <c r="V2445">
        <f t="shared" si="502"/>
        <v>0</v>
      </c>
      <c r="W2445">
        <f t="shared" si="503"/>
        <v>0</v>
      </c>
      <c r="X2445">
        <f t="shared" si="504"/>
        <v>0</v>
      </c>
      <c r="Y2445">
        <f t="shared" si="505"/>
        <v>0</v>
      </c>
      <c r="Z2445">
        <f t="shared" si="506"/>
        <v>0</v>
      </c>
      <c r="AA2445">
        <f t="shared" si="507"/>
        <v>0</v>
      </c>
    </row>
    <row r="2446" spans="2:27">
      <c r="B2446" s="3">
        <v>45175</v>
      </c>
      <c r="C2446" t="str">
        <f>IF(AND(B2446&gt;='Calculation Sheet Crop 1'!$K$6,B2446&lt;='Calculation Sheet Crop 1'!$L$6),"Initial Stage",IF(AND(B2446+1&gt;'Calculation Sheet Crop 1'!$K$7,B2446&lt;='Calculation Sheet Crop 1'!$L$7),"Crop Development Phase",IF(AND(B2446+1&gt;'Calculation Sheet Crop 1'!$K$8,B2446&lt;'Calculation Sheet Crop 1'!$L$8+1),"Mid Season",IF(AND(B2446+1&gt;'Calculation Sheet Crop 1'!$K$9,B2446-1&lt;'Calculation Sheet Crop 1'!$L$9),"Late Season Stage",""))))</f>
        <v/>
      </c>
      <c r="D2446">
        <f>IF(MONTH(B2446)=1,'General Calculation'!$E$22,IF(MONTH(B2446)=2,'General Calculation'!$F$22,IF(MONTH(B2446)=3,'General Calculation'!$G$22,IF(MONTH(B2446)=4,'General Calculation'!$H$22,IF(MONTH(B2446)=5,'General Calculation'!$I$22,IF(MONTH(B2446)=6,'General Calculation'!$J$22,IF(MONTH(B2446)=7,'General Calculation'!$K$22,IF(MONTH(B2446)=8,'General Calculation'!$L$22,IF(MONTH(B2446)=9,'General Calculation'!$M$22,IF(MONTH(B2446)=10,'General Calculation'!$N$22,IF(MONTH(B2446)=11,'General Calculation'!$O$22,IF(MONTH(B2446)=12,'General Calculation'!$P$22,""))))))))))))</f>
        <v>5.3311999999999999</v>
      </c>
      <c r="E2446" t="str">
        <f>IF(C2446="Initial Stage",'Calculation Sheet Crop 1'!$M$6,IF(C2446="Crop Development Phase",'Calculation Sheet Crop 1'!$M$7,IF(C2446="Mid Season",'Calculation Sheet Crop 1'!$M$8,IF(C2446="Late Season Stage",'Calculation Sheet Crop 1'!$M$9,""))))</f>
        <v/>
      </c>
      <c r="F2446">
        <f t="shared" si="495"/>
        <v>0</v>
      </c>
      <c r="P2446">
        <f t="shared" si="496"/>
        <v>0</v>
      </c>
      <c r="Q2446">
        <f t="shared" si="497"/>
        <v>0</v>
      </c>
      <c r="R2446">
        <f t="shared" si="498"/>
        <v>0</v>
      </c>
      <c r="S2446">
        <f t="shared" si="499"/>
        <v>0</v>
      </c>
      <c r="T2446">
        <f t="shared" si="500"/>
        <v>0</v>
      </c>
      <c r="U2446">
        <f t="shared" si="501"/>
        <v>0</v>
      </c>
      <c r="V2446">
        <f t="shared" si="502"/>
        <v>0</v>
      </c>
      <c r="W2446">
        <f t="shared" si="503"/>
        <v>0</v>
      </c>
      <c r="X2446">
        <f t="shared" si="504"/>
        <v>0</v>
      </c>
      <c r="Y2446">
        <f t="shared" si="505"/>
        <v>0</v>
      </c>
      <c r="Z2446">
        <f t="shared" si="506"/>
        <v>0</v>
      </c>
      <c r="AA2446">
        <f t="shared" si="507"/>
        <v>0</v>
      </c>
    </row>
    <row r="2447" spans="2:27">
      <c r="B2447" s="3">
        <v>45176</v>
      </c>
      <c r="C2447" t="str">
        <f>IF(AND(B2447&gt;='Calculation Sheet Crop 1'!$K$6,B2447&lt;='Calculation Sheet Crop 1'!$L$6),"Initial Stage",IF(AND(B2447+1&gt;'Calculation Sheet Crop 1'!$K$7,B2447&lt;='Calculation Sheet Crop 1'!$L$7),"Crop Development Phase",IF(AND(B2447+1&gt;'Calculation Sheet Crop 1'!$K$8,B2447&lt;'Calculation Sheet Crop 1'!$L$8+1),"Mid Season",IF(AND(B2447+1&gt;'Calculation Sheet Crop 1'!$K$9,B2447-1&lt;'Calculation Sheet Crop 1'!$L$9),"Late Season Stage",""))))</f>
        <v/>
      </c>
      <c r="D2447">
        <f>IF(MONTH(B2447)=1,'General Calculation'!$E$22,IF(MONTH(B2447)=2,'General Calculation'!$F$22,IF(MONTH(B2447)=3,'General Calculation'!$G$22,IF(MONTH(B2447)=4,'General Calculation'!$H$22,IF(MONTH(B2447)=5,'General Calculation'!$I$22,IF(MONTH(B2447)=6,'General Calculation'!$J$22,IF(MONTH(B2447)=7,'General Calculation'!$K$22,IF(MONTH(B2447)=8,'General Calculation'!$L$22,IF(MONTH(B2447)=9,'General Calculation'!$M$22,IF(MONTH(B2447)=10,'General Calculation'!$N$22,IF(MONTH(B2447)=11,'General Calculation'!$O$22,IF(MONTH(B2447)=12,'General Calculation'!$P$22,""))))))))))))</f>
        <v>5.3311999999999999</v>
      </c>
      <c r="E2447" t="str">
        <f>IF(C2447="Initial Stage",'Calculation Sheet Crop 1'!$M$6,IF(C2447="Crop Development Phase",'Calculation Sheet Crop 1'!$M$7,IF(C2447="Mid Season",'Calculation Sheet Crop 1'!$M$8,IF(C2447="Late Season Stage",'Calculation Sheet Crop 1'!$M$9,""))))</f>
        <v/>
      </c>
      <c r="F2447">
        <f t="shared" si="495"/>
        <v>0</v>
      </c>
      <c r="P2447">
        <f t="shared" si="496"/>
        <v>0</v>
      </c>
      <c r="Q2447">
        <f t="shared" si="497"/>
        <v>0</v>
      </c>
      <c r="R2447">
        <f t="shared" si="498"/>
        <v>0</v>
      </c>
      <c r="S2447">
        <f t="shared" si="499"/>
        <v>0</v>
      </c>
      <c r="T2447">
        <f t="shared" si="500"/>
        <v>0</v>
      </c>
      <c r="U2447">
        <f t="shared" si="501"/>
        <v>0</v>
      </c>
      <c r="V2447">
        <f t="shared" si="502"/>
        <v>0</v>
      </c>
      <c r="W2447">
        <f t="shared" si="503"/>
        <v>0</v>
      </c>
      <c r="X2447">
        <f t="shared" si="504"/>
        <v>0</v>
      </c>
      <c r="Y2447">
        <f t="shared" si="505"/>
        <v>0</v>
      </c>
      <c r="Z2447">
        <f t="shared" si="506"/>
        <v>0</v>
      </c>
      <c r="AA2447">
        <f t="shared" si="507"/>
        <v>0</v>
      </c>
    </row>
    <row r="2448" spans="2:27">
      <c r="B2448" s="3">
        <v>45177</v>
      </c>
      <c r="C2448" t="str">
        <f>IF(AND(B2448&gt;='Calculation Sheet Crop 1'!$K$6,B2448&lt;='Calculation Sheet Crop 1'!$L$6),"Initial Stage",IF(AND(B2448+1&gt;'Calculation Sheet Crop 1'!$K$7,B2448&lt;='Calculation Sheet Crop 1'!$L$7),"Crop Development Phase",IF(AND(B2448+1&gt;'Calculation Sheet Crop 1'!$K$8,B2448&lt;'Calculation Sheet Crop 1'!$L$8+1),"Mid Season",IF(AND(B2448+1&gt;'Calculation Sheet Crop 1'!$K$9,B2448-1&lt;'Calculation Sheet Crop 1'!$L$9),"Late Season Stage",""))))</f>
        <v/>
      </c>
      <c r="D2448">
        <f>IF(MONTH(B2448)=1,'General Calculation'!$E$22,IF(MONTH(B2448)=2,'General Calculation'!$F$22,IF(MONTH(B2448)=3,'General Calculation'!$G$22,IF(MONTH(B2448)=4,'General Calculation'!$H$22,IF(MONTH(B2448)=5,'General Calculation'!$I$22,IF(MONTH(B2448)=6,'General Calculation'!$J$22,IF(MONTH(B2448)=7,'General Calculation'!$K$22,IF(MONTH(B2448)=8,'General Calculation'!$L$22,IF(MONTH(B2448)=9,'General Calculation'!$M$22,IF(MONTH(B2448)=10,'General Calculation'!$N$22,IF(MONTH(B2448)=11,'General Calculation'!$O$22,IF(MONTH(B2448)=12,'General Calculation'!$P$22,""))))))))))))</f>
        <v>5.3311999999999999</v>
      </c>
      <c r="E2448" t="str">
        <f>IF(C2448="Initial Stage",'Calculation Sheet Crop 1'!$M$6,IF(C2448="Crop Development Phase",'Calculation Sheet Crop 1'!$M$7,IF(C2448="Mid Season",'Calculation Sheet Crop 1'!$M$8,IF(C2448="Late Season Stage",'Calculation Sheet Crop 1'!$M$9,""))))</f>
        <v/>
      </c>
      <c r="F2448">
        <f t="shared" si="495"/>
        <v>0</v>
      </c>
      <c r="P2448">
        <f t="shared" si="496"/>
        <v>0</v>
      </c>
      <c r="Q2448">
        <f t="shared" si="497"/>
        <v>0</v>
      </c>
      <c r="R2448">
        <f t="shared" si="498"/>
        <v>0</v>
      </c>
      <c r="S2448">
        <f t="shared" si="499"/>
        <v>0</v>
      </c>
      <c r="T2448">
        <f t="shared" si="500"/>
        <v>0</v>
      </c>
      <c r="U2448">
        <f t="shared" si="501"/>
        <v>0</v>
      </c>
      <c r="V2448">
        <f t="shared" si="502"/>
        <v>0</v>
      </c>
      <c r="W2448">
        <f t="shared" si="503"/>
        <v>0</v>
      </c>
      <c r="X2448">
        <f t="shared" si="504"/>
        <v>0</v>
      </c>
      <c r="Y2448">
        <f t="shared" si="505"/>
        <v>0</v>
      </c>
      <c r="Z2448">
        <f t="shared" si="506"/>
        <v>0</v>
      </c>
      <c r="AA2448">
        <f t="shared" si="507"/>
        <v>0</v>
      </c>
    </row>
    <row r="2449" spans="2:27">
      <c r="B2449" s="3">
        <v>45178</v>
      </c>
      <c r="C2449" t="str">
        <f>IF(AND(B2449&gt;='Calculation Sheet Crop 1'!$K$6,B2449&lt;='Calculation Sheet Crop 1'!$L$6),"Initial Stage",IF(AND(B2449+1&gt;'Calculation Sheet Crop 1'!$K$7,B2449&lt;='Calculation Sheet Crop 1'!$L$7),"Crop Development Phase",IF(AND(B2449+1&gt;'Calculation Sheet Crop 1'!$K$8,B2449&lt;'Calculation Sheet Crop 1'!$L$8+1),"Mid Season",IF(AND(B2449+1&gt;'Calculation Sheet Crop 1'!$K$9,B2449-1&lt;'Calculation Sheet Crop 1'!$L$9),"Late Season Stage",""))))</f>
        <v/>
      </c>
      <c r="D2449">
        <f>IF(MONTH(B2449)=1,'General Calculation'!$E$22,IF(MONTH(B2449)=2,'General Calculation'!$F$22,IF(MONTH(B2449)=3,'General Calculation'!$G$22,IF(MONTH(B2449)=4,'General Calculation'!$H$22,IF(MONTH(B2449)=5,'General Calculation'!$I$22,IF(MONTH(B2449)=6,'General Calculation'!$J$22,IF(MONTH(B2449)=7,'General Calculation'!$K$22,IF(MONTH(B2449)=8,'General Calculation'!$L$22,IF(MONTH(B2449)=9,'General Calculation'!$M$22,IF(MONTH(B2449)=10,'General Calculation'!$N$22,IF(MONTH(B2449)=11,'General Calculation'!$O$22,IF(MONTH(B2449)=12,'General Calculation'!$P$22,""))))))))))))</f>
        <v>5.3311999999999999</v>
      </c>
      <c r="E2449" t="str">
        <f>IF(C2449="Initial Stage",'Calculation Sheet Crop 1'!$M$6,IF(C2449="Crop Development Phase",'Calculation Sheet Crop 1'!$M$7,IF(C2449="Mid Season",'Calculation Sheet Crop 1'!$M$8,IF(C2449="Late Season Stage",'Calculation Sheet Crop 1'!$M$9,""))))</f>
        <v/>
      </c>
      <c r="F2449">
        <f t="shared" si="495"/>
        <v>0</v>
      </c>
      <c r="P2449">
        <f t="shared" si="496"/>
        <v>0</v>
      </c>
      <c r="Q2449">
        <f t="shared" si="497"/>
        <v>0</v>
      </c>
      <c r="R2449">
        <f t="shared" si="498"/>
        <v>0</v>
      </c>
      <c r="S2449">
        <f t="shared" si="499"/>
        <v>0</v>
      </c>
      <c r="T2449">
        <f t="shared" si="500"/>
        <v>0</v>
      </c>
      <c r="U2449">
        <f t="shared" si="501"/>
        <v>0</v>
      </c>
      <c r="V2449">
        <f t="shared" si="502"/>
        <v>0</v>
      </c>
      <c r="W2449">
        <f t="shared" si="503"/>
        <v>0</v>
      </c>
      <c r="X2449">
        <f t="shared" si="504"/>
        <v>0</v>
      </c>
      <c r="Y2449">
        <f t="shared" si="505"/>
        <v>0</v>
      </c>
      <c r="Z2449">
        <f t="shared" si="506"/>
        <v>0</v>
      </c>
      <c r="AA2449">
        <f t="shared" si="507"/>
        <v>0</v>
      </c>
    </row>
    <row r="2450" spans="2:27">
      <c r="B2450" s="3">
        <v>45179</v>
      </c>
      <c r="C2450" t="str">
        <f>IF(AND(B2450&gt;='Calculation Sheet Crop 1'!$K$6,B2450&lt;='Calculation Sheet Crop 1'!$L$6),"Initial Stage",IF(AND(B2450+1&gt;'Calculation Sheet Crop 1'!$K$7,B2450&lt;='Calculation Sheet Crop 1'!$L$7),"Crop Development Phase",IF(AND(B2450+1&gt;'Calculation Sheet Crop 1'!$K$8,B2450&lt;'Calculation Sheet Crop 1'!$L$8+1),"Mid Season",IF(AND(B2450+1&gt;'Calculation Sheet Crop 1'!$K$9,B2450-1&lt;'Calculation Sheet Crop 1'!$L$9),"Late Season Stage",""))))</f>
        <v/>
      </c>
      <c r="D2450">
        <f>IF(MONTH(B2450)=1,'General Calculation'!$E$22,IF(MONTH(B2450)=2,'General Calculation'!$F$22,IF(MONTH(B2450)=3,'General Calculation'!$G$22,IF(MONTH(B2450)=4,'General Calculation'!$H$22,IF(MONTH(B2450)=5,'General Calculation'!$I$22,IF(MONTH(B2450)=6,'General Calculation'!$J$22,IF(MONTH(B2450)=7,'General Calculation'!$K$22,IF(MONTH(B2450)=8,'General Calculation'!$L$22,IF(MONTH(B2450)=9,'General Calculation'!$M$22,IF(MONTH(B2450)=10,'General Calculation'!$N$22,IF(MONTH(B2450)=11,'General Calculation'!$O$22,IF(MONTH(B2450)=12,'General Calculation'!$P$22,""))))))))))))</f>
        <v>5.3311999999999999</v>
      </c>
      <c r="E2450" t="str">
        <f>IF(C2450="Initial Stage",'Calculation Sheet Crop 1'!$M$6,IF(C2450="Crop Development Phase",'Calculation Sheet Crop 1'!$M$7,IF(C2450="Mid Season",'Calculation Sheet Crop 1'!$M$8,IF(C2450="Late Season Stage",'Calculation Sheet Crop 1'!$M$9,""))))</f>
        <v/>
      </c>
      <c r="F2450">
        <f t="shared" si="495"/>
        <v>0</v>
      </c>
      <c r="P2450">
        <f t="shared" si="496"/>
        <v>0</v>
      </c>
      <c r="Q2450">
        <f t="shared" si="497"/>
        <v>0</v>
      </c>
      <c r="R2450">
        <f t="shared" si="498"/>
        <v>0</v>
      </c>
      <c r="S2450">
        <f t="shared" si="499"/>
        <v>0</v>
      </c>
      <c r="T2450">
        <f t="shared" si="500"/>
        <v>0</v>
      </c>
      <c r="U2450">
        <f t="shared" si="501"/>
        <v>0</v>
      </c>
      <c r="V2450">
        <f t="shared" si="502"/>
        <v>0</v>
      </c>
      <c r="W2450">
        <f t="shared" si="503"/>
        <v>0</v>
      </c>
      <c r="X2450">
        <f t="shared" si="504"/>
        <v>0</v>
      </c>
      <c r="Y2450">
        <f t="shared" si="505"/>
        <v>0</v>
      </c>
      <c r="Z2450">
        <f t="shared" si="506"/>
        <v>0</v>
      </c>
      <c r="AA2450">
        <f t="shared" si="507"/>
        <v>0</v>
      </c>
    </row>
    <row r="2451" spans="2:27">
      <c r="B2451" s="3">
        <v>45180</v>
      </c>
      <c r="C2451" t="str">
        <f>IF(AND(B2451&gt;='Calculation Sheet Crop 1'!$K$6,B2451&lt;='Calculation Sheet Crop 1'!$L$6),"Initial Stage",IF(AND(B2451+1&gt;'Calculation Sheet Crop 1'!$K$7,B2451&lt;='Calculation Sheet Crop 1'!$L$7),"Crop Development Phase",IF(AND(B2451+1&gt;'Calculation Sheet Crop 1'!$K$8,B2451&lt;'Calculation Sheet Crop 1'!$L$8+1),"Mid Season",IF(AND(B2451+1&gt;'Calculation Sheet Crop 1'!$K$9,B2451-1&lt;'Calculation Sheet Crop 1'!$L$9),"Late Season Stage",""))))</f>
        <v/>
      </c>
      <c r="D2451">
        <f>IF(MONTH(B2451)=1,'General Calculation'!$E$22,IF(MONTH(B2451)=2,'General Calculation'!$F$22,IF(MONTH(B2451)=3,'General Calculation'!$G$22,IF(MONTH(B2451)=4,'General Calculation'!$H$22,IF(MONTH(B2451)=5,'General Calculation'!$I$22,IF(MONTH(B2451)=6,'General Calculation'!$J$22,IF(MONTH(B2451)=7,'General Calculation'!$K$22,IF(MONTH(B2451)=8,'General Calculation'!$L$22,IF(MONTH(B2451)=9,'General Calculation'!$M$22,IF(MONTH(B2451)=10,'General Calculation'!$N$22,IF(MONTH(B2451)=11,'General Calculation'!$O$22,IF(MONTH(B2451)=12,'General Calculation'!$P$22,""))))))))))))</f>
        <v>5.3311999999999999</v>
      </c>
      <c r="E2451" t="str">
        <f>IF(C2451="Initial Stage",'Calculation Sheet Crop 1'!$M$6,IF(C2451="Crop Development Phase",'Calculation Sheet Crop 1'!$M$7,IF(C2451="Mid Season",'Calculation Sheet Crop 1'!$M$8,IF(C2451="Late Season Stage",'Calculation Sheet Crop 1'!$M$9,""))))</f>
        <v/>
      </c>
      <c r="F2451">
        <f t="shared" si="495"/>
        <v>0</v>
      </c>
      <c r="P2451">
        <f t="shared" si="496"/>
        <v>0</v>
      </c>
      <c r="Q2451">
        <f t="shared" si="497"/>
        <v>0</v>
      </c>
      <c r="R2451">
        <f t="shared" si="498"/>
        <v>0</v>
      </c>
      <c r="S2451">
        <f t="shared" si="499"/>
        <v>0</v>
      </c>
      <c r="T2451">
        <f t="shared" si="500"/>
        <v>0</v>
      </c>
      <c r="U2451">
        <f t="shared" si="501"/>
        <v>0</v>
      </c>
      <c r="V2451">
        <f t="shared" si="502"/>
        <v>0</v>
      </c>
      <c r="W2451">
        <f t="shared" si="503"/>
        <v>0</v>
      </c>
      <c r="X2451">
        <f t="shared" si="504"/>
        <v>0</v>
      </c>
      <c r="Y2451">
        <f t="shared" si="505"/>
        <v>0</v>
      </c>
      <c r="Z2451">
        <f t="shared" si="506"/>
        <v>0</v>
      </c>
      <c r="AA2451">
        <f t="shared" si="507"/>
        <v>0</v>
      </c>
    </row>
    <row r="2452" spans="2:27">
      <c r="B2452" s="3">
        <v>45181</v>
      </c>
      <c r="C2452" t="str">
        <f>IF(AND(B2452&gt;='Calculation Sheet Crop 1'!$K$6,B2452&lt;='Calculation Sheet Crop 1'!$L$6),"Initial Stage",IF(AND(B2452+1&gt;'Calculation Sheet Crop 1'!$K$7,B2452&lt;='Calculation Sheet Crop 1'!$L$7),"Crop Development Phase",IF(AND(B2452+1&gt;'Calculation Sheet Crop 1'!$K$8,B2452&lt;'Calculation Sheet Crop 1'!$L$8+1),"Mid Season",IF(AND(B2452+1&gt;'Calculation Sheet Crop 1'!$K$9,B2452-1&lt;'Calculation Sheet Crop 1'!$L$9),"Late Season Stage",""))))</f>
        <v/>
      </c>
      <c r="D2452">
        <f>IF(MONTH(B2452)=1,'General Calculation'!$E$22,IF(MONTH(B2452)=2,'General Calculation'!$F$22,IF(MONTH(B2452)=3,'General Calculation'!$G$22,IF(MONTH(B2452)=4,'General Calculation'!$H$22,IF(MONTH(B2452)=5,'General Calculation'!$I$22,IF(MONTH(B2452)=6,'General Calculation'!$J$22,IF(MONTH(B2452)=7,'General Calculation'!$K$22,IF(MONTH(B2452)=8,'General Calculation'!$L$22,IF(MONTH(B2452)=9,'General Calculation'!$M$22,IF(MONTH(B2452)=10,'General Calculation'!$N$22,IF(MONTH(B2452)=11,'General Calculation'!$O$22,IF(MONTH(B2452)=12,'General Calculation'!$P$22,""))))))))))))</f>
        <v>5.3311999999999999</v>
      </c>
      <c r="E2452" t="str">
        <f>IF(C2452="Initial Stage",'Calculation Sheet Crop 1'!$M$6,IF(C2452="Crop Development Phase",'Calculation Sheet Crop 1'!$M$7,IF(C2452="Mid Season",'Calculation Sheet Crop 1'!$M$8,IF(C2452="Late Season Stage",'Calculation Sheet Crop 1'!$M$9,""))))</f>
        <v/>
      </c>
      <c r="F2452">
        <f t="shared" si="495"/>
        <v>0</v>
      </c>
      <c r="P2452">
        <f t="shared" si="496"/>
        <v>0</v>
      </c>
      <c r="Q2452">
        <f t="shared" si="497"/>
        <v>0</v>
      </c>
      <c r="R2452">
        <f t="shared" si="498"/>
        <v>0</v>
      </c>
      <c r="S2452">
        <f t="shared" si="499"/>
        <v>0</v>
      </c>
      <c r="T2452">
        <f t="shared" si="500"/>
        <v>0</v>
      </c>
      <c r="U2452">
        <f t="shared" si="501"/>
        <v>0</v>
      </c>
      <c r="V2452">
        <f t="shared" si="502"/>
        <v>0</v>
      </c>
      <c r="W2452">
        <f t="shared" si="503"/>
        <v>0</v>
      </c>
      <c r="X2452">
        <f t="shared" si="504"/>
        <v>0</v>
      </c>
      <c r="Y2452">
        <f t="shared" si="505"/>
        <v>0</v>
      </c>
      <c r="Z2452">
        <f t="shared" si="506"/>
        <v>0</v>
      </c>
      <c r="AA2452">
        <f t="shared" si="507"/>
        <v>0</v>
      </c>
    </row>
    <row r="2453" spans="2:27">
      <c r="B2453" s="3">
        <v>45182</v>
      </c>
      <c r="C2453" t="str">
        <f>IF(AND(B2453&gt;='Calculation Sheet Crop 1'!$K$6,B2453&lt;='Calculation Sheet Crop 1'!$L$6),"Initial Stage",IF(AND(B2453+1&gt;'Calculation Sheet Crop 1'!$K$7,B2453&lt;='Calculation Sheet Crop 1'!$L$7),"Crop Development Phase",IF(AND(B2453+1&gt;'Calculation Sheet Crop 1'!$K$8,B2453&lt;'Calculation Sheet Crop 1'!$L$8+1),"Mid Season",IF(AND(B2453+1&gt;'Calculation Sheet Crop 1'!$K$9,B2453-1&lt;'Calculation Sheet Crop 1'!$L$9),"Late Season Stage",""))))</f>
        <v/>
      </c>
      <c r="D2453">
        <f>IF(MONTH(B2453)=1,'General Calculation'!$E$22,IF(MONTH(B2453)=2,'General Calculation'!$F$22,IF(MONTH(B2453)=3,'General Calculation'!$G$22,IF(MONTH(B2453)=4,'General Calculation'!$H$22,IF(MONTH(B2453)=5,'General Calculation'!$I$22,IF(MONTH(B2453)=6,'General Calculation'!$J$22,IF(MONTH(B2453)=7,'General Calculation'!$K$22,IF(MONTH(B2453)=8,'General Calculation'!$L$22,IF(MONTH(B2453)=9,'General Calculation'!$M$22,IF(MONTH(B2453)=10,'General Calculation'!$N$22,IF(MONTH(B2453)=11,'General Calculation'!$O$22,IF(MONTH(B2453)=12,'General Calculation'!$P$22,""))))))))))))</f>
        <v>5.3311999999999999</v>
      </c>
      <c r="E2453" t="str">
        <f>IF(C2453="Initial Stage",'Calculation Sheet Crop 1'!$M$6,IF(C2453="Crop Development Phase",'Calculation Sheet Crop 1'!$M$7,IF(C2453="Mid Season",'Calculation Sheet Crop 1'!$M$8,IF(C2453="Late Season Stage",'Calculation Sheet Crop 1'!$M$9,""))))</f>
        <v/>
      </c>
      <c r="F2453">
        <f t="shared" si="495"/>
        <v>0</v>
      </c>
      <c r="P2453">
        <f t="shared" si="496"/>
        <v>0</v>
      </c>
      <c r="Q2453">
        <f t="shared" si="497"/>
        <v>0</v>
      </c>
      <c r="R2453">
        <f t="shared" si="498"/>
        <v>0</v>
      </c>
      <c r="S2453">
        <f t="shared" si="499"/>
        <v>0</v>
      </c>
      <c r="T2453">
        <f t="shared" si="500"/>
        <v>0</v>
      </c>
      <c r="U2453">
        <f t="shared" si="501"/>
        <v>0</v>
      </c>
      <c r="V2453">
        <f t="shared" si="502"/>
        <v>0</v>
      </c>
      <c r="W2453">
        <f t="shared" si="503"/>
        <v>0</v>
      </c>
      <c r="X2453">
        <f t="shared" si="504"/>
        <v>0</v>
      </c>
      <c r="Y2453">
        <f t="shared" si="505"/>
        <v>0</v>
      </c>
      <c r="Z2453">
        <f t="shared" si="506"/>
        <v>0</v>
      </c>
      <c r="AA2453">
        <f t="shared" si="507"/>
        <v>0</v>
      </c>
    </row>
    <row r="2454" spans="2:27">
      <c r="B2454" s="3">
        <v>45183</v>
      </c>
      <c r="C2454" t="str">
        <f>IF(AND(B2454&gt;='Calculation Sheet Crop 1'!$K$6,B2454&lt;='Calculation Sheet Crop 1'!$L$6),"Initial Stage",IF(AND(B2454+1&gt;'Calculation Sheet Crop 1'!$K$7,B2454&lt;='Calculation Sheet Crop 1'!$L$7),"Crop Development Phase",IF(AND(B2454+1&gt;'Calculation Sheet Crop 1'!$K$8,B2454&lt;'Calculation Sheet Crop 1'!$L$8+1),"Mid Season",IF(AND(B2454+1&gt;'Calculation Sheet Crop 1'!$K$9,B2454-1&lt;'Calculation Sheet Crop 1'!$L$9),"Late Season Stage",""))))</f>
        <v/>
      </c>
      <c r="D2454">
        <f>IF(MONTH(B2454)=1,'General Calculation'!$E$22,IF(MONTH(B2454)=2,'General Calculation'!$F$22,IF(MONTH(B2454)=3,'General Calculation'!$G$22,IF(MONTH(B2454)=4,'General Calculation'!$H$22,IF(MONTH(B2454)=5,'General Calculation'!$I$22,IF(MONTH(B2454)=6,'General Calculation'!$J$22,IF(MONTH(B2454)=7,'General Calculation'!$K$22,IF(MONTH(B2454)=8,'General Calculation'!$L$22,IF(MONTH(B2454)=9,'General Calculation'!$M$22,IF(MONTH(B2454)=10,'General Calculation'!$N$22,IF(MONTH(B2454)=11,'General Calculation'!$O$22,IF(MONTH(B2454)=12,'General Calculation'!$P$22,""))))))))))))</f>
        <v>5.3311999999999999</v>
      </c>
      <c r="E2454" t="str">
        <f>IF(C2454="Initial Stage",'Calculation Sheet Crop 1'!$M$6,IF(C2454="Crop Development Phase",'Calculation Sheet Crop 1'!$M$7,IF(C2454="Mid Season",'Calculation Sheet Crop 1'!$M$8,IF(C2454="Late Season Stage",'Calculation Sheet Crop 1'!$M$9,""))))</f>
        <v/>
      </c>
      <c r="F2454">
        <f t="shared" si="495"/>
        <v>0</v>
      </c>
      <c r="P2454">
        <f t="shared" si="496"/>
        <v>0</v>
      </c>
      <c r="Q2454">
        <f t="shared" si="497"/>
        <v>0</v>
      </c>
      <c r="R2454">
        <f t="shared" si="498"/>
        <v>0</v>
      </c>
      <c r="S2454">
        <f t="shared" si="499"/>
        <v>0</v>
      </c>
      <c r="T2454">
        <f t="shared" si="500"/>
        <v>0</v>
      </c>
      <c r="U2454">
        <f t="shared" si="501"/>
        <v>0</v>
      </c>
      <c r="V2454">
        <f t="shared" si="502"/>
        <v>0</v>
      </c>
      <c r="W2454">
        <f t="shared" si="503"/>
        <v>0</v>
      </c>
      <c r="X2454">
        <f t="shared" si="504"/>
        <v>0</v>
      </c>
      <c r="Y2454">
        <f t="shared" si="505"/>
        <v>0</v>
      </c>
      <c r="Z2454">
        <f t="shared" si="506"/>
        <v>0</v>
      </c>
      <c r="AA2454">
        <f t="shared" si="507"/>
        <v>0</v>
      </c>
    </row>
    <row r="2455" spans="2:27">
      <c r="B2455" s="3">
        <v>45184</v>
      </c>
      <c r="C2455" t="str">
        <f>IF(AND(B2455&gt;='Calculation Sheet Crop 1'!$K$6,B2455&lt;='Calculation Sheet Crop 1'!$L$6),"Initial Stage",IF(AND(B2455+1&gt;'Calculation Sheet Crop 1'!$K$7,B2455&lt;='Calculation Sheet Crop 1'!$L$7),"Crop Development Phase",IF(AND(B2455+1&gt;'Calculation Sheet Crop 1'!$K$8,B2455&lt;'Calculation Sheet Crop 1'!$L$8+1),"Mid Season",IF(AND(B2455+1&gt;'Calculation Sheet Crop 1'!$K$9,B2455-1&lt;'Calculation Sheet Crop 1'!$L$9),"Late Season Stage",""))))</f>
        <v/>
      </c>
      <c r="D2455">
        <f>IF(MONTH(B2455)=1,'General Calculation'!$E$22,IF(MONTH(B2455)=2,'General Calculation'!$F$22,IF(MONTH(B2455)=3,'General Calculation'!$G$22,IF(MONTH(B2455)=4,'General Calculation'!$H$22,IF(MONTH(B2455)=5,'General Calculation'!$I$22,IF(MONTH(B2455)=6,'General Calculation'!$J$22,IF(MONTH(B2455)=7,'General Calculation'!$K$22,IF(MONTH(B2455)=8,'General Calculation'!$L$22,IF(MONTH(B2455)=9,'General Calculation'!$M$22,IF(MONTH(B2455)=10,'General Calculation'!$N$22,IF(MONTH(B2455)=11,'General Calculation'!$O$22,IF(MONTH(B2455)=12,'General Calculation'!$P$22,""))))))))))))</f>
        <v>5.3311999999999999</v>
      </c>
      <c r="E2455" t="str">
        <f>IF(C2455="Initial Stage",'Calculation Sheet Crop 1'!$M$6,IF(C2455="Crop Development Phase",'Calculation Sheet Crop 1'!$M$7,IF(C2455="Mid Season",'Calculation Sheet Crop 1'!$M$8,IF(C2455="Late Season Stage",'Calculation Sheet Crop 1'!$M$9,""))))</f>
        <v/>
      </c>
      <c r="F2455">
        <f t="shared" si="495"/>
        <v>0</v>
      </c>
      <c r="P2455">
        <f t="shared" si="496"/>
        <v>0</v>
      </c>
      <c r="Q2455">
        <f t="shared" si="497"/>
        <v>0</v>
      </c>
      <c r="R2455">
        <f t="shared" si="498"/>
        <v>0</v>
      </c>
      <c r="S2455">
        <f t="shared" si="499"/>
        <v>0</v>
      </c>
      <c r="T2455">
        <f t="shared" si="500"/>
        <v>0</v>
      </c>
      <c r="U2455">
        <f t="shared" si="501"/>
        <v>0</v>
      </c>
      <c r="V2455">
        <f t="shared" si="502"/>
        <v>0</v>
      </c>
      <c r="W2455">
        <f t="shared" si="503"/>
        <v>0</v>
      </c>
      <c r="X2455">
        <f t="shared" si="504"/>
        <v>0</v>
      </c>
      <c r="Y2455">
        <f t="shared" si="505"/>
        <v>0</v>
      </c>
      <c r="Z2455">
        <f t="shared" si="506"/>
        <v>0</v>
      </c>
      <c r="AA2455">
        <f t="shared" si="507"/>
        <v>0</v>
      </c>
    </row>
    <row r="2456" spans="2:27">
      <c r="B2456" s="3">
        <v>45185</v>
      </c>
      <c r="C2456" t="str">
        <f>IF(AND(B2456&gt;='Calculation Sheet Crop 1'!$K$6,B2456&lt;='Calculation Sheet Crop 1'!$L$6),"Initial Stage",IF(AND(B2456+1&gt;'Calculation Sheet Crop 1'!$K$7,B2456&lt;='Calculation Sheet Crop 1'!$L$7),"Crop Development Phase",IF(AND(B2456+1&gt;'Calculation Sheet Crop 1'!$K$8,B2456&lt;'Calculation Sheet Crop 1'!$L$8+1),"Mid Season",IF(AND(B2456+1&gt;'Calculation Sheet Crop 1'!$K$9,B2456-1&lt;'Calculation Sheet Crop 1'!$L$9),"Late Season Stage",""))))</f>
        <v/>
      </c>
      <c r="D2456">
        <f>IF(MONTH(B2456)=1,'General Calculation'!$E$22,IF(MONTH(B2456)=2,'General Calculation'!$F$22,IF(MONTH(B2456)=3,'General Calculation'!$G$22,IF(MONTH(B2456)=4,'General Calculation'!$H$22,IF(MONTH(B2456)=5,'General Calculation'!$I$22,IF(MONTH(B2456)=6,'General Calculation'!$J$22,IF(MONTH(B2456)=7,'General Calculation'!$K$22,IF(MONTH(B2456)=8,'General Calculation'!$L$22,IF(MONTH(B2456)=9,'General Calculation'!$M$22,IF(MONTH(B2456)=10,'General Calculation'!$N$22,IF(MONTH(B2456)=11,'General Calculation'!$O$22,IF(MONTH(B2456)=12,'General Calculation'!$P$22,""))))))))))))</f>
        <v>5.3311999999999999</v>
      </c>
      <c r="E2456" t="str">
        <f>IF(C2456="Initial Stage",'Calculation Sheet Crop 1'!$M$6,IF(C2456="Crop Development Phase",'Calculation Sheet Crop 1'!$M$7,IF(C2456="Mid Season",'Calculation Sheet Crop 1'!$M$8,IF(C2456="Late Season Stage",'Calculation Sheet Crop 1'!$M$9,""))))</f>
        <v/>
      </c>
      <c r="F2456">
        <f t="shared" si="495"/>
        <v>0</v>
      </c>
      <c r="P2456">
        <f t="shared" si="496"/>
        <v>0</v>
      </c>
      <c r="Q2456">
        <f t="shared" si="497"/>
        <v>0</v>
      </c>
      <c r="R2456">
        <f t="shared" si="498"/>
        <v>0</v>
      </c>
      <c r="S2456">
        <f t="shared" si="499"/>
        <v>0</v>
      </c>
      <c r="T2456">
        <f t="shared" si="500"/>
        <v>0</v>
      </c>
      <c r="U2456">
        <f t="shared" si="501"/>
        <v>0</v>
      </c>
      <c r="V2456">
        <f t="shared" si="502"/>
        <v>0</v>
      </c>
      <c r="W2456">
        <f t="shared" si="503"/>
        <v>0</v>
      </c>
      <c r="X2456">
        <f t="shared" si="504"/>
        <v>0</v>
      </c>
      <c r="Y2456">
        <f t="shared" si="505"/>
        <v>0</v>
      </c>
      <c r="Z2456">
        <f t="shared" si="506"/>
        <v>0</v>
      </c>
      <c r="AA2456">
        <f t="shared" si="507"/>
        <v>0</v>
      </c>
    </row>
    <row r="2457" spans="2:27">
      <c r="B2457" s="3">
        <v>45186</v>
      </c>
      <c r="C2457" t="str">
        <f>IF(AND(B2457&gt;='Calculation Sheet Crop 1'!$K$6,B2457&lt;='Calculation Sheet Crop 1'!$L$6),"Initial Stage",IF(AND(B2457+1&gt;'Calculation Sheet Crop 1'!$K$7,B2457&lt;='Calculation Sheet Crop 1'!$L$7),"Crop Development Phase",IF(AND(B2457+1&gt;'Calculation Sheet Crop 1'!$K$8,B2457&lt;'Calculation Sheet Crop 1'!$L$8+1),"Mid Season",IF(AND(B2457+1&gt;'Calculation Sheet Crop 1'!$K$9,B2457-1&lt;'Calculation Sheet Crop 1'!$L$9),"Late Season Stage",""))))</f>
        <v/>
      </c>
      <c r="D2457">
        <f>IF(MONTH(B2457)=1,'General Calculation'!$E$22,IF(MONTH(B2457)=2,'General Calculation'!$F$22,IF(MONTH(B2457)=3,'General Calculation'!$G$22,IF(MONTH(B2457)=4,'General Calculation'!$H$22,IF(MONTH(B2457)=5,'General Calculation'!$I$22,IF(MONTH(B2457)=6,'General Calculation'!$J$22,IF(MONTH(B2457)=7,'General Calculation'!$K$22,IF(MONTH(B2457)=8,'General Calculation'!$L$22,IF(MONTH(B2457)=9,'General Calculation'!$M$22,IF(MONTH(B2457)=10,'General Calculation'!$N$22,IF(MONTH(B2457)=11,'General Calculation'!$O$22,IF(MONTH(B2457)=12,'General Calculation'!$P$22,""))))))))))))</f>
        <v>5.3311999999999999</v>
      </c>
      <c r="E2457" t="str">
        <f>IF(C2457="Initial Stage",'Calculation Sheet Crop 1'!$M$6,IF(C2457="Crop Development Phase",'Calculation Sheet Crop 1'!$M$7,IF(C2457="Mid Season",'Calculation Sheet Crop 1'!$M$8,IF(C2457="Late Season Stage",'Calculation Sheet Crop 1'!$M$9,""))))</f>
        <v/>
      </c>
      <c r="F2457">
        <f t="shared" si="495"/>
        <v>0</v>
      </c>
      <c r="P2457">
        <f t="shared" si="496"/>
        <v>0</v>
      </c>
      <c r="Q2457">
        <f t="shared" si="497"/>
        <v>0</v>
      </c>
      <c r="R2457">
        <f t="shared" si="498"/>
        <v>0</v>
      </c>
      <c r="S2457">
        <f t="shared" si="499"/>
        <v>0</v>
      </c>
      <c r="T2457">
        <f t="shared" si="500"/>
        <v>0</v>
      </c>
      <c r="U2457">
        <f t="shared" si="501"/>
        <v>0</v>
      </c>
      <c r="V2457">
        <f t="shared" si="502"/>
        <v>0</v>
      </c>
      <c r="W2457">
        <f t="shared" si="503"/>
        <v>0</v>
      </c>
      <c r="X2457">
        <f t="shared" si="504"/>
        <v>0</v>
      </c>
      <c r="Y2457">
        <f t="shared" si="505"/>
        <v>0</v>
      </c>
      <c r="Z2457">
        <f t="shared" si="506"/>
        <v>0</v>
      </c>
      <c r="AA2457">
        <f t="shared" si="507"/>
        <v>0</v>
      </c>
    </row>
    <row r="2458" spans="2:27">
      <c r="B2458" s="3">
        <v>45187</v>
      </c>
      <c r="C2458" t="str">
        <f>IF(AND(B2458&gt;='Calculation Sheet Crop 1'!$K$6,B2458&lt;='Calculation Sheet Crop 1'!$L$6),"Initial Stage",IF(AND(B2458+1&gt;'Calculation Sheet Crop 1'!$K$7,B2458&lt;='Calculation Sheet Crop 1'!$L$7),"Crop Development Phase",IF(AND(B2458+1&gt;'Calculation Sheet Crop 1'!$K$8,B2458&lt;'Calculation Sheet Crop 1'!$L$8+1),"Mid Season",IF(AND(B2458+1&gt;'Calculation Sheet Crop 1'!$K$9,B2458-1&lt;'Calculation Sheet Crop 1'!$L$9),"Late Season Stage",""))))</f>
        <v/>
      </c>
      <c r="D2458">
        <f>IF(MONTH(B2458)=1,'General Calculation'!$E$22,IF(MONTH(B2458)=2,'General Calculation'!$F$22,IF(MONTH(B2458)=3,'General Calculation'!$G$22,IF(MONTH(B2458)=4,'General Calculation'!$H$22,IF(MONTH(B2458)=5,'General Calculation'!$I$22,IF(MONTH(B2458)=6,'General Calculation'!$J$22,IF(MONTH(B2458)=7,'General Calculation'!$K$22,IF(MONTH(B2458)=8,'General Calculation'!$L$22,IF(MONTH(B2458)=9,'General Calculation'!$M$22,IF(MONTH(B2458)=10,'General Calculation'!$N$22,IF(MONTH(B2458)=11,'General Calculation'!$O$22,IF(MONTH(B2458)=12,'General Calculation'!$P$22,""))))))))))))</f>
        <v>5.3311999999999999</v>
      </c>
      <c r="E2458" t="str">
        <f>IF(C2458="Initial Stage",'Calculation Sheet Crop 1'!$M$6,IF(C2458="Crop Development Phase",'Calculation Sheet Crop 1'!$M$7,IF(C2458="Mid Season",'Calculation Sheet Crop 1'!$M$8,IF(C2458="Late Season Stage",'Calculation Sheet Crop 1'!$M$9,""))))</f>
        <v/>
      </c>
      <c r="F2458">
        <f t="shared" si="495"/>
        <v>0</v>
      </c>
      <c r="P2458">
        <f t="shared" si="496"/>
        <v>0</v>
      </c>
      <c r="Q2458">
        <f t="shared" si="497"/>
        <v>0</v>
      </c>
      <c r="R2458">
        <f t="shared" si="498"/>
        <v>0</v>
      </c>
      <c r="S2458">
        <f t="shared" si="499"/>
        <v>0</v>
      </c>
      <c r="T2458">
        <f t="shared" si="500"/>
        <v>0</v>
      </c>
      <c r="U2458">
        <f t="shared" si="501"/>
        <v>0</v>
      </c>
      <c r="V2458">
        <f t="shared" si="502"/>
        <v>0</v>
      </c>
      <c r="W2458">
        <f t="shared" si="503"/>
        <v>0</v>
      </c>
      <c r="X2458">
        <f t="shared" si="504"/>
        <v>0</v>
      </c>
      <c r="Y2458">
        <f t="shared" si="505"/>
        <v>0</v>
      </c>
      <c r="Z2458">
        <f t="shared" si="506"/>
        <v>0</v>
      </c>
      <c r="AA2458">
        <f t="shared" si="507"/>
        <v>0</v>
      </c>
    </row>
    <row r="2459" spans="2:27">
      <c r="B2459" s="3">
        <v>45188</v>
      </c>
      <c r="C2459" t="str">
        <f>IF(AND(B2459&gt;='Calculation Sheet Crop 1'!$K$6,B2459&lt;='Calculation Sheet Crop 1'!$L$6),"Initial Stage",IF(AND(B2459+1&gt;'Calculation Sheet Crop 1'!$K$7,B2459&lt;='Calculation Sheet Crop 1'!$L$7),"Crop Development Phase",IF(AND(B2459+1&gt;'Calculation Sheet Crop 1'!$K$8,B2459&lt;'Calculation Sheet Crop 1'!$L$8+1),"Mid Season",IF(AND(B2459+1&gt;'Calculation Sheet Crop 1'!$K$9,B2459-1&lt;'Calculation Sheet Crop 1'!$L$9),"Late Season Stage",""))))</f>
        <v/>
      </c>
      <c r="D2459">
        <f>IF(MONTH(B2459)=1,'General Calculation'!$E$22,IF(MONTH(B2459)=2,'General Calculation'!$F$22,IF(MONTH(B2459)=3,'General Calculation'!$G$22,IF(MONTH(B2459)=4,'General Calculation'!$H$22,IF(MONTH(B2459)=5,'General Calculation'!$I$22,IF(MONTH(B2459)=6,'General Calculation'!$J$22,IF(MONTH(B2459)=7,'General Calculation'!$K$22,IF(MONTH(B2459)=8,'General Calculation'!$L$22,IF(MONTH(B2459)=9,'General Calculation'!$M$22,IF(MONTH(B2459)=10,'General Calculation'!$N$22,IF(MONTH(B2459)=11,'General Calculation'!$O$22,IF(MONTH(B2459)=12,'General Calculation'!$P$22,""))))))))))))</f>
        <v>5.3311999999999999</v>
      </c>
      <c r="E2459" t="str">
        <f>IF(C2459="Initial Stage",'Calculation Sheet Crop 1'!$M$6,IF(C2459="Crop Development Phase",'Calculation Sheet Crop 1'!$M$7,IF(C2459="Mid Season",'Calculation Sheet Crop 1'!$M$8,IF(C2459="Late Season Stage",'Calculation Sheet Crop 1'!$M$9,""))))</f>
        <v/>
      </c>
      <c r="F2459">
        <f t="shared" si="495"/>
        <v>0</v>
      </c>
      <c r="P2459">
        <f t="shared" si="496"/>
        <v>0</v>
      </c>
      <c r="Q2459">
        <f t="shared" si="497"/>
        <v>0</v>
      </c>
      <c r="R2459">
        <f t="shared" si="498"/>
        <v>0</v>
      </c>
      <c r="S2459">
        <f t="shared" si="499"/>
        <v>0</v>
      </c>
      <c r="T2459">
        <f t="shared" si="500"/>
        <v>0</v>
      </c>
      <c r="U2459">
        <f t="shared" si="501"/>
        <v>0</v>
      </c>
      <c r="V2459">
        <f t="shared" si="502"/>
        <v>0</v>
      </c>
      <c r="W2459">
        <f t="shared" si="503"/>
        <v>0</v>
      </c>
      <c r="X2459">
        <f t="shared" si="504"/>
        <v>0</v>
      </c>
      <c r="Y2459">
        <f t="shared" si="505"/>
        <v>0</v>
      </c>
      <c r="Z2459">
        <f t="shared" si="506"/>
        <v>0</v>
      </c>
      <c r="AA2459">
        <f t="shared" si="507"/>
        <v>0</v>
      </c>
    </row>
    <row r="2460" spans="2:27">
      <c r="B2460" s="3">
        <v>45189</v>
      </c>
      <c r="C2460" t="str">
        <f>IF(AND(B2460&gt;='Calculation Sheet Crop 1'!$K$6,B2460&lt;='Calculation Sheet Crop 1'!$L$6),"Initial Stage",IF(AND(B2460+1&gt;'Calculation Sheet Crop 1'!$K$7,B2460&lt;='Calculation Sheet Crop 1'!$L$7),"Crop Development Phase",IF(AND(B2460+1&gt;'Calculation Sheet Crop 1'!$K$8,B2460&lt;'Calculation Sheet Crop 1'!$L$8+1),"Mid Season",IF(AND(B2460+1&gt;'Calculation Sheet Crop 1'!$K$9,B2460-1&lt;'Calculation Sheet Crop 1'!$L$9),"Late Season Stage",""))))</f>
        <v/>
      </c>
      <c r="D2460">
        <f>IF(MONTH(B2460)=1,'General Calculation'!$E$22,IF(MONTH(B2460)=2,'General Calculation'!$F$22,IF(MONTH(B2460)=3,'General Calculation'!$G$22,IF(MONTH(B2460)=4,'General Calculation'!$H$22,IF(MONTH(B2460)=5,'General Calculation'!$I$22,IF(MONTH(B2460)=6,'General Calculation'!$J$22,IF(MONTH(B2460)=7,'General Calculation'!$K$22,IF(MONTH(B2460)=8,'General Calculation'!$L$22,IF(MONTH(B2460)=9,'General Calculation'!$M$22,IF(MONTH(B2460)=10,'General Calculation'!$N$22,IF(MONTH(B2460)=11,'General Calculation'!$O$22,IF(MONTH(B2460)=12,'General Calculation'!$P$22,""))))))))))))</f>
        <v>5.3311999999999999</v>
      </c>
      <c r="E2460" t="str">
        <f>IF(C2460="Initial Stage",'Calculation Sheet Crop 1'!$M$6,IF(C2460="Crop Development Phase",'Calculation Sheet Crop 1'!$M$7,IF(C2460="Mid Season",'Calculation Sheet Crop 1'!$M$8,IF(C2460="Late Season Stage",'Calculation Sheet Crop 1'!$M$9,""))))</f>
        <v/>
      </c>
      <c r="F2460">
        <f t="shared" si="495"/>
        <v>0</v>
      </c>
      <c r="P2460">
        <f t="shared" si="496"/>
        <v>0</v>
      </c>
      <c r="Q2460">
        <f t="shared" si="497"/>
        <v>0</v>
      </c>
      <c r="R2460">
        <f t="shared" si="498"/>
        <v>0</v>
      </c>
      <c r="S2460">
        <f t="shared" si="499"/>
        <v>0</v>
      </c>
      <c r="T2460">
        <f t="shared" si="500"/>
        <v>0</v>
      </c>
      <c r="U2460">
        <f t="shared" si="501"/>
        <v>0</v>
      </c>
      <c r="V2460">
        <f t="shared" si="502"/>
        <v>0</v>
      </c>
      <c r="W2460">
        <f t="shared" si="503"/>
        <v>0</v>
      </c>
      <c r="X2460">
        <f t="shared" si="504"/>
        <v>0</v>
      </c>
      <c r="Y2460">
        <f t="shared" si="505"/>
        <v>0</v>
      </c>
      <c r="Z2460">
        <f t="shared" si="506"/>
        <v>0</v>
      </c>
      <c r="AA2460">
        <f t="shared" si="507"/>
        <v>0</v>
      </c>
    </row>
    <row r="2461" spans="2:27">
      <c r="B2461" s="3">
        <v>45190</v>
      </c>
      <c r="C2461" t="str">
        <f>IF(AND(B2461&gt;='Calculation Sheet Crop 1'!$K$6,B2461&lt;='Calculation Sheet Crop 1'!$L$6),"Initial Stage",IF(AND(B2461+1&gt;'Calculation Sheet Crop 1'!$K$7,B2461&lt;='Calculation Sheet Crop 1'!$L$7),"Crop Development Phase",IF(AND(B2461+1&gt;'Calculation Sheet Crop 1'!$K$8,B2461&lt;'Calculation Sheet Crop 1'!$L$8+1),"Mid Season",IF(AND(B2461+1&gt;'Calculation Sheet Crop 1'!$K$9,B2461-1&lt;'Calculation Sheet Crop 1'!$L$9),"Late Season Stage",""))))</f>
        <v/>
      </c>
      <c r="D2461">
        <f>IF(MONTH(B2461)=1,'General Calculation'!$E$22,IF(MONTH(B2461)=2,'General Calculation'!$F$22,IF(MONTH(B2461)=3,'General Calculation'!$G$22,IF(MONTH(B2461)=4,'General Calculation'!$H$22,IF(MONTH(B2461)=5,'General Calculation'!$I$22,IF(MONTH(B2461)=6,'General Calculation'!$J$22,IF(MONTH(B2461)=7,'General Calculation'!$K$22,IF(MONTH(B2461)=8,'General Calculation'!$L$22,IF(MONTH(B2461)=9,'General Calculation'!$M$22,IF(MONTH(B2461)=10,'General Calculation'!$N$22,IF(MONTH(B2461)=11,'General Calculation'!$O$22,IF(MONTH(B2461)=12,'General Calculation'!$P$22,""))))))))))))</f>
        <v>5.3311999999999999</v>
      </c>
      <c r="E2461" t="str">
        <f>IF(C2461="Initial Stage",'Calculation Sheet Crop 1'!$M$6,IF(C2461="Crop Development Phase",'Calculation Sheet Crop 1'!$M$7,IF(C2461="Mid Season",'Calculation Sheet Crop 1'!$M$8,IF(C2461="Late Season Stage",'Calculation Sheet Crop 1'!$M$9,""))))</f>
        <v/>
      </c>
      <c r="F2461">
        <f t="shared" si="495"/>
        <v>0</v>
      </c>
      <c r="P2461">
        <f t="shared" si="496"/>
        <v>0</v>
      </c>
      <c r="Q2461">
        <f t="shared" si="497"/>
        <v>0</v>
      </c>
      <c r="R2461">
        <f t="shared" si="498"/>
        <v>0</v>
      </c>
      <c r="S2461">
        <f t="shared" si="499"/>
        <v>0</v>
      </c>
      <c r="T2461">
        <f t="shared" si="500"/>
        <v>0</v>
      </c>
      <c r="U2461">
        <f t="shared" si="501"/>
        <v>0</v>
      </c>
      <c r="V2461">
        <f t="shared" si="502"/>
        <v>0</v>
      </c>
      <c r="W2461">
        <f t="shared" si="503"/>
        <v>0</v>
      </c>
      <c r="X2461">
        <f t="shared" si="504"/>
        <v>0</v>
      </c>
      <c r="Y2461">
        <f t="shared" si="505"/>
        <v>0</v>
      </c>
      <c r="Z2461">
        <f t="shared" si="506"/>
        <v>0</v>
      </c>
      <c r="AA2461">
        <f t="shared" si="507"/>
        <v>0</v>
      </c>
    </row>
    <row r="2462" spans="2:27">
      <c r="B2462" s="3">
        <v>45191</v>
      </c>
      <c r="C2462" t="str">
        <f>IF(AND(B2462&gt;='Calculation Sheet Crop 1'!$K$6,B2462&lt;='Calculation Sheet Crop 1'!$L$6),"Initial Stage",IF(AND(B2462+1&gt;'Calculation Sheet Crop 1'!$K$7,B2462&lt;='Calculation Sheet Crop 1'!$L$7),"Crop Development Phase",IF(AND(B2462+1&gt;'Calculation Sheet Crop 1'!$K$8,B2462&lt;'Calculation Sheet Crop 1'!$L$8+1),"Mid Season",IF(AND(B2462+1&gt;'Calculation Sheet Crop 1'!$K$9,B2462-1&lt;'Calculation Sheet Crop 1'!$L$9),"Late Season Stage",""))))</f>
        <v/>
      </c>
      <c r="D2462">
        <f>IF(MONTH(B2462)=1,'General Calculation'!$E$22,IF(MONTH(B2462)=2,'General Calculation'!$F$22,IF(MONTH(B2462)=3,'General Calculation'!$G$22,IF(MONTH(B2462)=4,'General Calculation'!$H$22,IF(MONTH(B2462)=5,'General Calculation'!$I$22,IF(MONTH(B2462)=6,'General Calculation'!$J$22,IF(MONTH(B2462)=7,'General Calculation'!$K$22,IF(MONTH(B2462)=8,'General Calculation'!$L$22,IF(MONTH(B2462)=9,'General Calculation'!$M$22,IF(MONTH(B2462)=10,'General Calculation'!$N$22,IF(MONTH(B2462)=11,'General Calculation'!$O$22,IF(MONTH(B2462)=12,'General Calculation'!$P$22,""))))))))))))</f>
        <v>5.3311999999999999</v>
      </c>
      <c r="E2462" t="str">
        <f>IF(C2462="Initial Stage",'Calculation Sheet Crop 1'!$M$6,IF(C2462="Crop Development Phase",'Calculation Sheet Crop 1'!$M$7,IF(C2462="Mid Season",'Calculation Sheet Crop 1'!$M$8,IF(C2462="Late Season Stage",'Calculation Sheet Crop 1'!$M$9,""))))</f>
        <v/>
      </c>
      <c r="F2462">
        <f t="shared" si="495"/>
        <v>0</v>
      </c>
      <c r="P2462">
        <f t="shared" si="496"/>
        <v>0</v>
      </c>
      <c r="Q2462">
        <f t="shared" si="497"/>
        <v>0</v>
      </c>
      <c r="R2462">
        <f t="shared" si="498"/>
        <v>0</v>
      </c>
      <c r="S2462">
        <f t="shared" si="499"/>
        <v>0</v>
      </c>
      <c r="T2462">
        <f t="shared" si="500"/>
        <v>0</v>
      </c>
      <c r="U2462">
        <f t="shared" si="501"/>
        <v>0</v>
      </c>
      <c r="V2462">
        <f t="shared" si="502"/>
        <v>0</v>
      </c>
      <c r="W2462">
        <f t="shared" si="503"/>
        <v>0</v>
      </c>
      <c r="X2462">
        <f t="shared" si="504"/>
        <v>0</v>
      </c>
      <c r="Y2462">
        <f t="shared" si="505"/>
        <v>0</v>
      </c>
      <c r="Z2462">
        <f t="shared" si="506"/>
        <v>0</v>
      </c>
      <c r="AA2462">
        <f t="shared" si="507"/>
        <v>0</v>
      </c>
    </row>
    <row r="2463" spans="2:27">
      <c r="B2463" s="3">
        <v>45192</v>
      </c>
      <c r="C2463" t="str">
        <f>IF(AND(B2463&gt;='Calculation Sheet Crop 1'!$K$6,B2463&lt;='Calculation Sheet Crop 1'!$L$6),"Initial Stage",IF(AND(B2463+1&gt;'Calculation Sheet Crop 1'!$K$7,B2463&lt;='Calculation Sheet Crop 1'!$L$7),"Crop Development Phase",IF(AND(B2463+1&gt;'Calculation Sheet Crop 1'!$K$8,B2463&lt;'Calculation Sheet Crop 1'!$L$8+1),"Mid Season",IF(AND(B2463+1&gt;'Calculation Sheet Crop 1'!$K$9,B2463-1&lt;'Calculation Sheet Crop 1'!$L$9),"Late Season Stage",""))))</f>
        <v/>
      </c>
      <c r="D2463">
        <f>IF(MONTH(B2463)=1,'General Calculation'!$E$22,IF(MONTH(B2463)=2,'General Calculation'!$F$22,IF(MONTH(B2463)=3,'General Calculation'!$G$22,IF(MONTH(B2463)=4,'General Calculation'!$H$22,IF(MONTH(B2463)=5,'General Calculation'!$I$22,IF(MONTH(B2463)=6,'General Calculation'!$J$22,IF(MONTH(B2463)=7,'General Calculation'!$K$22,IF(MONTH(B2463)=8,'General Calculation'!$L$22,IF(MONTH(B2463)=9,'General Calculation'!$M$22,IF(MONTH(B2463)=10,'General Calculation'!$N$22,IF(MONTH(B2463)=11,'General Calculation'!$O$22,IF(MONTH(B2463)=12,'General Calculation'!$P$22,""))))))))))))</f>
        <v>5.3311999999999999</v>
      </c>
      <c r="E2463" t="str">
        <f>IF(C2463="Initial Stage",'Calculation Sheet Crop 1'!$M$6,IF(C2463="Crop Development Phase",'Calculation Sheet Crop 1'!$M$7,IF(C2463="Mid Season",'Calculation Sheet Crop 1'!$M$8,IF(C2463="Late Season Stage",'Calculation Sheet Crop 1'!$M$9,""))))</f>
        <v/>
      </c>
      <c r="F2463">
        <f t="shared" si="495"/>
        <v>0</v>
      </c>
      <c r="P2463">
        <f t="shared" si="496"/>
        <v>0</v>
      </c>
      <c r="Q2463">
        <f t="shared" si="497"/>
        <v>0</v>
      </c>
      <c r="R2463">
        <f t="shared" si="498"/>
        <v>0</v>
      </c>
      <c r="S2463">
        <f t="shared" si="499"/>
        <v>0</v>
      </c>
      <c r="T2463">
        <f t="shared" si="500"/>
        <v>0</v>
      </c>
      <c r="U2463">
        <f t="shared" si="501"/>
        <v>0</v>
      </c>
      <c r="V2463">
        <f t="shared" si="502"/>
        <v>0</v>
      </c>
      <c r="W2463">
        <f t="shared" si="503"/>
        <v>0</v>
      </c>
      <c r="X2463">
        <f t="shared" si="504"/>
        <v>0</v>
      </c>
      <c r="Y2463">
        <f t="shared" si="505"/>
        <v>0</v>
      </c>
      <c r="Z2463">
        <f t="shared" si="506"/>
        <v>0</v>
      </c>
      <c r="AA2463">
        <f t="shared" si="507"/>
        <v>0</v>
      </c>
    </row>
    <row r="2464" spans="2:27">
      <c r="B2464" s="3">
        <v>45193</v>
      </c>
      <c r="C2464" t="str">
        <f>IF(AND(B2464&gt;='Calculation Sheet Crop 1'!$K$6,B2464&lt;='Calculation Sheet Crop 1'!$L$6),"Initial Stage",IF(AND(B2464+1&gt;'Calculation Sheet Crop 1'!$K$7,B2464&lt;='Calculation Sheet Crop 1'!$L$7),"Crop Development Phase",IF(AND(B2464+1&gt;'Calculation Sheet Crop 1'!$K$8,B2464&lt;'Calculation Sheet Crop 1'!$L$8+1),"Mid Season",IF(AND(B2464+1&gt;'Calculation Sheet Crop 1'!$K$9,B2464-1&lt;'Calculation Sheet Crop 1'!$L$9),"Late Season Stage",""))))</f>
        <v/>
      </c>
      <c r="D2464">
        <f>IF(MONTH(B2464)=1,'General Calculation'!$E$22,IF(MONTH(B2464)=2,'General Calculation'!$F$22,IF(MONTH(B2464)=3,'General Calculation'!$G$22,IF(MONTH(B2464)=4,'General Calculation'!$H$22,IF(MONTH(B2464)=5,'General Calculation'!$I$22,IF(MONTH(B2464)=6,'General Calculation'!$J$22,IF(MONTH(B2464)=7,'General Calculation'!$K$22,IF(MONTH(B2464)=8,'General Calculation'!$L$22,IF(MONTH(B2464)=9,'General Calculation'!$M$22,IF(MONTH(B2464)=10,'General Calculation'!$N$22,IF(MONTH(B2464)=11,'General Calculation'!$O$22,IF(MONTH(B2464)=12,'General Calculation'!$P$22,""))))))))))))</f>
        <v>5.3311999999999999</v>
      </c>
      <c r="E2464" t="str">
        <f>IF(C2464="Initial Stage",'Calculation Sheet Crop 1'!$M$6,IF(C2464="Crop Development Phase",'Calculation Sheet Crop 1'!$M$7,IF(C2464="Mid Season",'Calculation Sheet Crop 1'!$M$8,IF(C2464="Late Season Stage",'Calculation Sheet Crop 1'!$M$9,""))))</f>
        <v/>
      </c>
      <c r="F2464">
        <f t="shared" si="495"/>
        <v>0</v>
      </c>
      <c r="P2464">
        <f t="shared" si="496"/>
        <v>0</v>
      </c>
      <c r="Q2464">
        <f t="shared" si="497"/>
        <v>0</v>
      </c>
      <c r="R2464">
        <f t="shared" si="498"/>
        <v>0</v>
      </c>
      <c r="S2464">
        <f t="shared" si="499"/>
        <v>0</v>
      </c>
      <c r="T2464">
        <f t="shared" si="500"/>
        <v>0</v>
      </c>
      <c r="U2464">
        <f t="shared" si="501"/>
        <v>0</v>
      </c>
      <c r="V2464">
        <f t="shared" si="502"/>
        <v>0</v>
      </c>
      <c r="W2464">
        <f t="shared" si="503"/>
        <v>0</v>
      </c>
      <c r="X2464">
        <f t="shared" si="504"/>
        <v>0</v>
      </c>
      <c r="Y2464">
        <f t="shared" si="505"/>
        <v>0</v>
      </c>
      <c r="Z2464">
        <f t="shared" si="506"/>
        <v>0</v>
      </c>
      <c r="AA2464">
        <f t="shared" si="507"/>
        <v>0</v>
      </c>
    </row>
    <row r="2465" spans="2:27">
      <c r="B2465" s="3">
        <v>45194</v>
      </c>
      <c r="C2465" t="str">
        <f>IF(AND(B2465&gt;='Calculation Sheet Crop 1'!$K$6,B2465&lt;='Calculation Sheet Crop 1'!$L$6),"Initial Stage",IF(AND(B2465+1&gt;'Calculation Sheet Crop 1'!$K$7,B2465&lt;='Calculation Sheet Crop 1'!$L$7),"Crop Development Phase",IF(AND(B2465+1&gt;'Calculation Sheet Crop 1'!$K$8,B2465&lt;'Calculation Sheet Crop 1'!$L$8+1),"Mid Season",IF(AND(B2465+1&gt;'Calculation Sheet Crop 1'!$K$9,B2465-1&lt;'Calculation Sheet Crop 1'!$L$9),"Late Season Stage",""))))</f>
        <v/>
      </c>
      <c r="D2465">
        <f>IF(MONTH(B2465)=1,'General Calculation'!$E$22,IF(MONTH(B2465)=2,'General Calculation'!$F$22,IF(MONTH(B2465)=3,'General Calculation'!$G$22,IF(MONTH(B2465)=4,'General Calculation'!$H$22,IF(MONTH(B2465)=5,'General Calculation'!$I$22,IF(MONTH(B2465)=6,'General Calculation'!$J$22,IF(MONTH(B2465)=7,'General Calculation'!$K$22,IF(MONTH(B2465)=8,'General Calculation'!$L$22,IF(MONTH(B2465)=9,'General Calculation'!$M$22,IF(MONTH(B2465)=10,'General Calculation'!$N$22,IF(MONTH(B2465)=11,'General Calculation'!$O$22,IF(MONTH(B2465)=12,'General Calculation'!$P$22,""))))))))))))</f>
        <v>5.3311999999999999</v>
      </c>
      <c r="E2465" t="str">
        <f>IF(C2465="Initial Stage",'Calculation Sheet Crop 1'!$M$6,IF(C2465="Crop Development Phase",'Calculation Sheet Crop 1'!$M$7,IF(C2465="Mid Season",'Calculation Sheet Crop 1'!$M$8,IF(C2465="Late Season Stage",'Calculation Sheet Crop 1'!$M$9,""))))</f>
        <v/>
      </c>
      <c r="F2465">
        <f t="shared" si="495"/>
        <v>0</v>
      </c>
      <c r="P2465">
        <f t="shared" si="496"/>
        <v>0</v>
      </c>
      <c r="Q2465">
        <f t="shared" si="497"/>
        <v>0</v>
      </c>
      <c r="R2465">
        <f t="shared" si="498"/>
        <v>0</v>
      </c>
      <c r="S2465">
        <f t="shared" si="499"/>
        <v>0</v>
      </c>
      <c r="T2465">
        <f t="shared" si="500"/>
        <v>0</v>
      </c>
      <c r="U2465">
        <f t="shared" si="501"/>
        <v>0</v>
      </c>
      <c r="V2465">
        <f t="shared" si="502"/>
        <v>0</v>
      </c>
      <c r="W2465">
        <f t="shared" si="503"/>
        <v>0</v>
      </c>
      <c r="X2465">
        <f t="shared" si="504"/>
        <v>0</v>
      </c>
      <c r="Y2465">
        <f t="shared" si="505"/>
        <v>0</v>
      </c>
      <c r="Z2465">
        <f t="shared" si="506"/>
        <v>0</v>
      </c>
      <c r="AA2465">
        <f t="shared" si="507"/>
        <v>0</v>
      </c>
    </row>
    <row r="2466" spans="2:27">
      <c r="B2466" s="3">
        <v>45195</v>
      </c>
      <c r="C2466" t="str">
        <f>IF(AND(B2466&gt;='Calculation Sheet Crop 1'!$K$6,B2466&lt;='Calculation Sheet Crop 1'!$L$6),"Initial Stage",IF(AND(B2466+1&gt;'Calculation Sheet Crop 1'!$K$7,B2466&lt;='Calculation Sheet Crop 1'!$L$7),"Crop Development Phase",IF(AND(B2466+1&gt;'Calculation Sheet Crop 1'!$K$8,B2466&lt;'Calculation Sheet Crop 1'!$L$8+1),"Mid Season",IF(AND(B2466+1&gt;'Calculation Sheet Crop 1'!$K$9,B2466-1&lt;'Calculation Sheet Crop 1'!$L$9),"Late Season Stage",""))))</f>
        <v/>
      </c>
      <c r="D2466">
        <f>IF(MONTH(B2466)=1,'General Calculation'!$E$22,IF(MONTH(B2466)=2,'General Calculation'!$F$22,IF(MONTH(B2466)=3,'General Calculation'!$G$22,IF(MONTH(B2466)=4,'General Calculation'!$H$22,IF(MONTH(B2466)=5,'General Calculation'!$I$22,IF(MONTH(B2466)=6,'General Calculation'!$J$22,IF(MONTH(B2466)=7,'General Calculation'!$K$22,IF(MONTH(B2466)=8,'General Calculation'!$L$22,IF(MONTH(B2466)=9,'General Calculation'!$M$22,IF(MONTH(B2466)=10,'General Calculation'!$N$22,IF(MONTH(B2466)=11,'General Calculation'!$O$22,IF(MONTH(B2466)=12,'General Calculation'!$P$22,""))))))))))))</f>
        <v>5.3311999999999999</v>
      </c>
      <c r="E2466" t="str">
        <f>IF(C2466="Initial Stage",'Calculation Sheet Crop 1'!$M$6,IF(C2466="Crop Development Phase",'Calculation Sheet Crop 1'!$M$7,IF(C2466="Mid Season",'Calculation Sheet Crop 1'!$M$8,IF(C2466="Late Season Stage",'Calculation Sheet Crop 1'!$M$9,""))))</f>
        <v/>
      </c>
      <c r="F2466">
        <f t="shared" si="495"/>
        <v>0</v>
      </c>
      <c r="P2466">
        <f t="shared" si="496"/>
        <v>0</v>
      </c>
      <c r="Q2466">
        <f t="shared" si="497"/>
        <v>0</v>
      </c>
      <c r="R2466">
        <f t="shared" si="498"/>
        <v>0</v>
      </c>
      <c r="S2466">
        <f t="shared" si="499"/>
        <v>0</v>
      </c>
      <c r="T2466">
        <f t="shared" si="500"/>
        <v>0</v>
      </c>
      <c r="U2466">
        <f t="shared" si="501"/>
        <v>0</v>
      </c>
      <c r="V2466">
        <f t="shared" si="502"/>
        <v>0</v>
      </c>
      <c r="W2466">
        <f t="shared" si="503"/>
        <v>0</v>
      </c>
      <c r="X2466">
        <f t="shared" si="504"/>
        <v>0</v>
      </c>
      <c r="Y2466">
        <f t="shared" si="505"/>
        <v>0</v>
      </c>
      <c r="Z2466">
        <f t="shared" si="506"/>
        <v>0</v>
      </c>
      <c r="AA2466">
        <f t="shared" si="507"/>
        <v>0</v>
      </c>
    </row>
    <row r="2467" spans="2:27">
      <c r="B2467" s="3">
        <v>45196</v>
      </c>
      <c r="C2467" t="str">
        <f>IF(AND(B2467&gt;='Calculation Sheet Crop 1'!$K$6,B2467&lt;='Calculation Sheet Crop 1'!$L$6),"Initial Stage",IF(AND(B2467+1&gt;'Calculation Sheet Crop 1'!$K$7,B2467&lt;='Calculation Sheet Crop 1'!$L$7),"Crop Development Phase",IF(AND(B2467+1&gt;'Calculation Sheet Crop 1'!$K$8,B2467&lt;'Calculation Sheet Crop 1'!$L$8+1),"Mid Season",IF(AND(B2467+1&gt;'Calculation Sheet Crop 1'!$K$9,B2467-1&lt;'Calculation Sheet Crop 1'!$L$9),"Late Season Stage",""))))</f>
        <v/>
      </c>
      <c r="D2467">
        <f>IF(MONTH(B2467)=1,'General Calculation'!$E$22,IF(MONTH(B2467)=2,'General Calculation'!$F$22,IF(MONTH(B2467)=3,'General Calculation'!$G$22,IF(MONTH(B2467)=4,'General Calculation'!$H$22,IF(MONTH(B2467)=5,'General Calculation'!$I$22,IF(MONTH(B2467)=6,'General Calculation'!$J$22,IF(MONTH(B2467)=7,'General Calculation'!$K$22,IF(MONTH(B2467)=8,'General Calculation'!$L$22,IF(MONTH(B2467)=9,'General Calculation'!$M$22,IF(MONTH(B2467)=10,'General Calculation'!$N$22,IF(MONTH(B2467)=11,'General Calculation'!$O$22,IF(MONTH(B2467)=12,'General Calculation'!$P$22,""))))))))))))</f>
        <v>5.3311999999999999</v>
      </c>
      <c r="E2467" t="str">
        <f>IF(C2467="Initial Stage",'Calculation Sheet Crop 1'!$M$6,IF(C2467="Crop Development Phase",'Calculation Sheet Crop 1'!$M$7,IF(C2467="Mid Season",'Calculation Sheet Crop 1'!$M$8,IF(C2467="Late Season Stage",'Calculation Sheet Crop 1'!$M$9,""))))</f>
        <v/>
      </c>
      <c r="F2467">
        <f t="shared" si="495"/>
        <v>0</v>
      </c>
      <c r="P2467">
        <f t="shared" si="496"/>
        <v>0</v>
      </c>
      <c r="Q2467">
        <f t="shared" si="497"/>
        <v>0</v>
      </c>
      <c r="R2467">
        <f t="shared" si="498"/>
        <v>0</v>
      </c>
      <c r="S2467">
        <f t="shared" si="499"/>
        <v>0</v>
      </c>
      <c r="T2467">
        <f t="shared" si="500"/>
        <v>0</v>
      </c>
      <c r="U2467">
        <f t="shared" si="501"/>
        <v>0</v>
      </c>
      <c r="V2467">
        <f t="shared" si="502"/>
        <v>0</v>
      </c>
      <c r="W2467">
        <f t="shared" si="503"/>
        <v>0</v>
      </c>
      <c r="X2467">
        <f t="shared" si="504"/>
        <v>0</v>
      </c>
      <c r="Y2467">
        <f t="shared" si="505"/>
        <v>0</v>
      </c>
      <c r="Z2467">
        <f t="shared" si="506"/>
        <v>0</v>
      </c>
      <c r="AA2467">
        <f t="shared" si="507"/>
        <v>0</v>
      </c>
    </row>
    <row r="2468" spans="2:27">
      <c r="B2468" s="3">
        <v>45197</v>
      </c>
      <c r="C2468" t="str">
        <f>IF(AND(B2468&gt;='Calculation Sheet Crop 1'!$K$6,B2468&lt;='Calculation Sheet Crop 1'!$L$6),"Initial Stage",IF(AND(B2468+1&gt;'Calculation Sheet Crop 1'!$K$7,B2468&lt;='Calculation Sheet Crop 1'!$L$7),"Crop Development Phase",IF(AND(B2468+1&gt;'Calculation Sheet Crop 1'!$K$8,B2468&lt;'Calculation Sheet Crop 1'!$L$8+1),"Mid Season",IF(AND(B2468+1&gt;'Calculation Sheet Crop 1'!$K$9,B2468-1&lt;'Calculation Sheet Crop 1'!$L$9),"Late Season Stage",""))))</f>
        <v/>
      </c>
      <c r="D2468">
        <f>IF(MONTH(B2468)=1,'General Calculation'!$E$22,IF(MONTH(B2468)=2,'General Calculation'!$F$22,IF(MONTH(B2468)=3,'General Calculation'!$G$22,IF(MONTH(B2468)=4,'General Calculation'!$H$22,IF(MONTH(B2468)=5,'General Calculation'!$I$22,IF(MONTH(B2468)=6,'General Calculation'!$J$22,IF(MONTH(B2468)=7,'General Calculation'!$K$22,IF(MONTH(B2468)=8,'General Calculation'!$L$22,IF(MONTH(B2468)=9,'General Calculation'!$M$22,IF(MONTH(B2468)=10,'General Calculation'!$N$22,IF(MONTH(B2468)=11,'General Calculation'!$O$22,IF(MONTH(B2468)=12,'General Calculation'!$P$22,""))))))))))))</f>
        <v>5.3311999999999999</v>
      </c>
      <c r="E2468" t="str">
        <f>IF(C2468="Initial Stage",'Calculation Sheet Crop 1'!$M$6,IF(C2468="Crop Development Phase",'Calculation Sheet Crop 1'!$M$7,IF(C2468="Mid Season",'Calculation Sheet Crop 1'!$M$8,IF(C2468="Late Season Stage",'Calculation Sheet Crop 1'!$M$9,""))))</f>
        <v/>
      </c>
      <c r="F2468">
        <f t="shared" si="495"/>
        <v>0</v>
      </c>
      <c r="P2468">
        <f t="shared" si="496"/>
        <v>0</v>
      </c>
      <c r="Q2468">
        <f t="shared" si="497"/>
        <v>0</v>
      </c>
      <c r="R2468">
        <f t="shared" si="498"/>
        <v>0</v>
      </c>
      <c r="S2468">
        <f t="shared" si="499"/>
        <v>0</v>
      </c>
      <c r="T2468">
        <f t="shared" si="500"/>
        <v>0</v>
      </c>
      <c r="U2468">
        <f t="shared" si="501"/>
        <v>0</v>
      </c>
      <c r="V2468">
        <f t="shared" si="502"/>
        <v>0</v>
      </c>
      <c r="W2468">
        <f t="shared" si="503"/>
        <v>0</v>
      </c>
      <c r="X2468">
        <f t="shared" si="504"/>
        <v>0</v>
      </c>
      <c r="Y2468">
        <f t="shared" si="505"/>
        <v>0</v>
      </c>
      <c r="Z2468">
        <f t="shared" si="506"/>
        <v>0</v>
      </c>
      <c r="AA2468">
        <f t="shared" si="507"/>
        <v>0</v>
      </c>
    </row>
    <row r="2469" spans="2:27">
      <c r="B2469" s="3">
        <v>45198</v>
      </c>
      <c r="C2469" t="str">
        <f>IF(AND(B2469&gt;='Calculation Sheet Crop 1'!$K$6,B2469&lt;='Calculation Sheet Crop 1'!$L$6),"Initial Stage",IF(AND(B2469+1&gt;'Calculation Sheet Crop 1'!$K$7,B2469&lt;='Calculation Sheet Crop 1'!$L$7),"Crop Development Phase",IF(AND(B2469+1&gt;'Calculation Sheet Crop 1'!$K$8,B2469&lt;'Calculation Sheet Crop 1'!$L$8+1),"Mid Season",IF(AND(B2469+1&gt;'Calculation Sheet Crop 1'!$K$9,B2469-1&lt;'Calculation Sheet Crop 1'!$L$9),"Late Season Stage",""))))</f>
        <v/>
      </c>
      <c r="D2469">
        <f>IF(MONTH(B2469)=1,'General Calculation'!$E$22,IF(MONTH(B2469)=2,'General Calculation'!$F$22,IF(MONTH(B2469)=3,'General Calculation'!$G$22,IF(MONTH(B2469)=4,'General Calculation'!$H$22,IF(MONTH(B2469)=5,'General Calculation'!$I$22,IF(MONTH(B2469)=6,'General Calculation'!$J$22,IF(MONTH(B2469)=7,'General Calculation'!$K$22,IF(MONTH(B2469)=8,'General Calculation'!$L$22,IF(MONTH(B2469)=9,'General Calculation'!$M$22,IF(MONTH(B2469)=10,'General Calculation'!$N$22,IF(MONTH(B2469)=11,'General Calculation'!$O$22,IF(MONTH(B2469)=12,'General Calculation'!$P$22,""))))))))))))</f>
        <v>5.3311999999999999</v>
      </c>
      <c r="E2469" t="str">
        <f>IF(C2469="Initial Stage",'Calculation Sheet Crop 1'!$M$6,IF(C2469="Crop Development Phase",'Calculation Sheet Crop 1'!$M$7,IF(C2469="Mid Season",'Calculation Sheet Crop 1'!$M$8,IF(C2469="Late Season Stage",'Calculation Sheet Crop 1'!$M$9,""))))</f>
        <v/>
      </c>
      <c r="F2469">
        <f t="shared" si="495"/>
        <v>0</v>
      </c>
      <c r="P2469">
        <f t="shared" si="496"/>
        <v>0</v>
      </c>
      <c r="Q2469">
        <f t="shared" si="497"/>
        <v>0</v>
      </c>
      <c r="R2469">
        <f t="shared" si="498"/>
        <v>0</v>
      </c>
      <c r="S2469">
        <f t="shared" si="499"/>
        <v>0</v>
      </c>
      <c r="T2469">
        <f t="shared" si="500"/>
        <v>0</v>
      </c>
      <c r="U2469">
        <f t="shared" si="501"/>
        <v>0</v>
      </c>
      <c r="V2469">
        <f t="shared" si="502"/>
        <v>0</v>
      </c>
      <c r="W2469">
        <f t="shared" si="503"/>
        <v>0</v>
      </c>
      <c r="X2469">
        <f t="shared" si="504"/>
        <v>0</v>
      </c>
      <c r="Y2469">
        <f t="shared" si="505"/>
        <v>0</v>
      </c>
      <c r="Z2469">
        <f t="shared" si="506"/>
        <v>0</v>
      </c>
      <c r="AA2469">
        <f t="shared" si="507"/>
        <v>0</v>
      </c>
    </row>
    <row r="2470" spans="2:27">
      <c r="B2470" s="3">
        <v>45199</v>
      </c>
      <c r="C2470" t="str">
        <f>IF(AND(B2470&gt;='Calculation Sheet Crop 1'!$K$6,B2470&lt;='Calculation Sheet Crop 1'!$L$6),"Initial Stage",IF(AND(B2470+1&gt;'Calculation Sheet Crop 1'!$K$7,B2470&lt;='Calculation Sheet Crop 1'!$L$7),"Crop Development Phase",IF(AND(B2470+1&gt;'Calculation Sheet Crop 1'!$K$8,B2470&lt;'Calculation Sheet Crop 1'!$L$8+1),"Mid Season",IF(AND(B2470+1&gt;'Calculation Sheet Crop 1'!$K$9,B2470-1&lt;'Calculation Sheet Crop 1'!$L$9),"Late Season Stage",""))))</f>
        <v/>
      </c>
      <c r="D2470">
        <f>IF(MONTH(B2470)=1,'General Calculation'!$E$22,IF(MONTH(B2470)=2,'General Calculation'!$F$22,IF(MONTH(B2470)=3,'General Calculation'!$G$22,IF(MONTH(B2470)=4,'General Calculation'!$H$22,IF(MONTH(B2470)=5,'General Calculation'!$I$22,IF(MONTH(B2470)=6,'General Calculation'!$J$22,IF(MONTH(B2470)=7,'General Calculation'!$K$22,IF(MONTH(B2470)=8,'General Calculation'!$L$22,IF(MONTH(B2470)=9,'General Calculation'!$M$22,IF(MONTH(B2470)=10,'General Calculation'!$N$22,IF(MONTH(B2470)=11,'General Calculation'!$O$22,IF(MONTH(B2470)=12,'General Calculation'!$P$22,""))))))))))))</f>
        <v>5.3311999999999999</v>
      </c>
      <c r="E2470" t="str">
        <f>IF(C2470="Initial Stage",'Calculation Sheet Crop 1'!$M$6,IF(C2470="Crop Development Phase",'Calculation Sheet Crop 1'!$M$7,IF(C2470="Mid Season",'Calculation Sheet Crop 1'!$M$8,IF(C2470="Late Season Stage",'Calculation Sheet Crop 1'!$M$9,""))))</f>
        <v/>
      </c>
      <c r="F2470">
        <f t="shared" si="495"/>
        <v>0</v>
      </c>
      <c r="P2470">
        <f t="shared" si="496"/>
        <v>0</v>
      </c>
      <c r="Q2470">
        <f t="shared" si="497"/>
        <v>0</v>
      </c>
      <c r="R2470">
        <f t="shared" si="498"/>
        <v>0</v>
      </c>
      <c r="S2470">
        <f t="shared" si="499"/>
        <v>0</v>
      </c>
      <c r="T2470">
        <f t="shared" si="500"/>
        <v>0</v>
      </c>
      <c r="U2470">
        <f t="shared" si="501"/>
        <v>0</v>
      </c>
      <c r="V2470">
        <f t="shared" si="502"/>
        <v>0</v>
      </c>
      <c r="W2470">
        <f t="shared" si="503"/>
        <v>0</v>
      </c>
      <c r="X2470">
        <f t="shared" si="504"/>
        <v>0</v>
      </c>
      <c r="Y2470">
        <f t="shared" si="505"/>
        <v>0</v>
      </c>
      <c r="Z2470">
        <f t="shared" si="506"/>
        <v>0</v>
      </c>
      <c r="AA2470">
        <f t="shared" si="507"/>
        <v>0</v>
      </c>
    </row>
    <row r="2471" spans="2:27">
      <c r="B2471" s="3">
        <v>45200</v>
      </c>
      <c r="C2471" t="str">
        <f>IF(AND(B2471&gt;='Calculation Sheet Crop 1'!$K$6,B2471&lt;='Calculation Sheet Crop 1'!$L$6),"Initial Stage",IF(AND(B2471+1&gt;'Calculation Sheet Crop 1'!$K$7,B2471&lt;='Calculation Sheet Crop 1'!$L$7),"Crop Development Phase",IF(AND(B2471+1&gt;'Calculation Sheet Crop 1'!$K$8,B2471&lt;'Calculation Sheet Crop 1'!$L$8+1),"Mid Season",IF(AND(B2471+1&gt;'Calculation Sheet Crop 1'!$K$9,B2471-1&lt;'Calculation Sheet Crop 1'!$L$9),"Late Season Stage",""))))</f>
        <v/>
      </c>
      <c r="D2471">
        <f>IF(MONTH(B2471)=1,'General Calculation'!$E$22,IF(MONTH(B2471)=2,'General Calculation'!$F$22,IF(MONTH(B2471)=3,'General Calculation'!$G$22,IF(MONTH(B2471)=4,'General Calculation'!$H$22,IF(MONTH(B2471)=5,'General Calculation'!$I$22,IF(MONTH(B2471)=6,'General Calculation'!$J$22,IF(MONTH(B2471)=7,'General Calculation'!$K$22,IF(MONTH(B2471)=8,'General Calculation'!$L$22,IF(MONTH(B2471)=9,'General Calculation'!$M$22,IF(MONTH(B2471)=10,'General Calculation'!$N$22,IF(MONTH(B2471)=11,'General Calculation'!$O$22,IF(MONTH(B2471)=12,'General Calculation'!$P$22,""))))))))))))</f>
        <v>5.2650000000000006</v>
      </c>
      <c r="E2471" t="str">
        <f>IF(C2471="Initial Stage",'Calculation Sheet Crop 1'!$M$6,IF(C2471="Crop Development Phase",'Calculation Sheet Crop 1'!$M$7,IF(C2471="Mid Season",'Calculation Sheet Crop 1'!$M$8,IF(C2471="Late Season Stage",'Calculation Sheet Crop 1'!$M$9,""))))</f>
        <v/>
      </c>
      <c r="F2471">
        <f t="shared" si="495"/>
        <v>0</v>
      </c>
      <c r="P2471">
        <f t="shared" si="496"/>
        <v>0</v>
      </c>
      <c r="Q2471">
        <f t="shared" si="497"/>
        <v>0</v>
      </c>
      <c r="R2471">
        <f t="shared" si="498"/>
        <v>0</v>
      </c>
      <c r="S2471">
        <f t="shared" si="499"/>
        <v>0</v>
      </c>
      <c r="T2471">
        <f t="shared" si="500"/>
        <v>0</v>
      </c>
      <c r="U2471">
        <f t="shared" si="501"/>
        <v>0</v>
      </c>
      <c r="V2471">
        <f t="shared" si="502"/>
        <v>0</v>
      </c>
      <c r="W2471">
        <f t="shared" si="503"/>
        <v>0</v>
      </c>
      <c r="X2471">
        <f t="shared" si="504"/>
        <v>0</v>
      </c>
      <c r="Y2471">
        <f t="shared" si="505"/>
        <v>0</v>
      </c>
      <c r="Z2471">
        <f t="shared" si="506"/>
        <v>0</v>
      </c>
      <c r="AA2471">
        <f t="shared" si="507"/>
        <v>0</v>
      </c>
    </row>
    <row r="2472" spans="2:27">
      <c r="B2472" s="3">
        <v>45201</v>
      </c>
      <c r="C2472" t="str">
        <f>IF(AND(B2472&gt;='Calculation Sheet Crop 1'!$K$6,B2472&lt;='Calculation Sheet Crop 1'!$L$6),"Initial Stage",IF(AND(B2472+1&gt;'Calculation Sheet Crop 1'!$K$7,B2472&lt;='Calculation Sheet Crop 1'!$L$7),"Crop Development Phase",IF(AND(B2472+1&gt;'Calculation Sheet Crop 1'!$K$8,B2472&lt;'Calculation Sheet Crop 1'!$L$8+1),"Mid Season",IF(AND(B2472+1&gt;'Calculation Sheet Crop 1'!$K$9,B2472-1&lt;'Calculation Sheet Crop 1'!$L$9),"Late Season Stage",""))))</f>
        <v/>
      </c>
      <c r="D2472">
        <f>IF(MONTH(B2472)=1,'General Calculation'!$E$22,IF(MONTH(B2472)=2,'General Calculation'!$F$22,IF(MONTH(B2472)=3,'General Calculation'!$G$22,IF(MONTH(B2472)=4,'General Calculation'!$H$22,IF(MONTH(B2472)=5,'General Calculation'!$I$22,IF(MONTH(B2472)=6,'General Calculation'!$J$22,IF(MONTH(B2472)=7,'General Calculation'!$K$22,IF(MONTH(B2472)=8,'General Calculation'!$L$22,IF(MONTH(B2472)=9,'General Calculation'!$M$22,IF(MONTH(B2472)=10,'General Calculation'!$N$22,IF(MONTH(B2472)=11,'General Calculation'!$O$22,IF(MONTH(B2472)=12,'General Calculation'!$P$22,""))))))))))))</f>
        <v>5.2650000000000006</v>
      </c>
      <c r="E2472" t="str">
        <f>IF(C2472="Initial Stage",'Calculation Sheet Crop 1'!$M$6,IF(C2472="Crop Development Phase",'Calculation Sheet Crop 1'!$M$7,IF(C2472="Mid Season",'Calculation Sheet Crop 1'!$M$8,IF(C2472="Late Season Stage",'Calculation Sheet Crop 1'!$M$9,""))))</f>
        <v/>
      </c>
      <c r="F2472">
        <f t="shared" si="495"/>
        <v>0</v>
      </c>
      <c r="P2472">
        <f t="shared" si="496"/>
        <v>0</v>
      </c>
      <c r="Q2472">
        <f t="shared" si="497"/>
        <v>0</v>
      </c>
      <c r="R2472">
        <f t="shared" si="498"/>
        <v>0</v>
      </c>
      <c r="S2472">
        <f t="shared" si="499"/>
        <v>0</v>
      </c>
      <c r="T2472">
        <f t="shared" si="500"/>
        <v>0</v>
      </c>
      <c r="U2472">
        <f t="shared" si="501"/>
        <v>0</v>
      </c>
      <c r="V2472">
        <f t="shared" si="502"/>
        <v>0</v>
      </c>
      <c r="W2472">
        <f t="shared" si="503"/>
        <v>0</v>
      </c>
      <c r="X2472">
        <f t="shared" si="504"/>
        <v>0</v>
      </c>
      <c r="Y2472">
        <f t="shared" si="505"/>
        <v>0</v>
      </c>
      <c r="Z2472">
        <f t="shared" si="506"/>
        <v>0</v>
      </c>
      <c r="AA2472">
        <f t="shared" si="507"/>
        <v>0</v>
      </c>
    </row>
    <row r="2473" spans="2:27">
      <c r="B2473" s="3">
        <v>45202</v>
      </c>
      <c r="C2473" t="str">
        <f>IF(AND(B2473&gt;='Calculation Sheet Crop 1'!$K$6,B2473&lt;='Calculation Sheet Crop 1'!$L$6),"Initial Stage",IF(AND(B2473+1&gt;'Calculation Sheet Crop 1'!$K$7,B2473&lt;='Calculation Sheet Crop 1'!$L$7),"Crop Development Phase",IF(AND(B2473+1&gt;'Calculation Sheet Crop 1'!$K$8,B2473&lt;'Calculation Sheet Crop 1'!$L$8+1),"Mid Season",IF(AND(B2473+1&gt;'Calculation Sheet Crop 1'!$K$9,B2473-1&lt;'Calculation Sheet Crop 1'!$L$9),"Late Season Stage",""))))</f>
        <v/>
      </c>
      <c r="D2473">
        <f>IF(MONTH(B2473)=1,'General Calculation'!$E$22,IF(MONTH(B2473)=2,'General Calculation'!$F$22,IF(MONTH(B2473)=3,'General Calculation'!$G$22,IF(MONTH(B2473)=4,'General Calculation'!$H$22,IF(MONTH(B2473)=5,'General Calculation'!$I$22,IF(MONTH(B2473)=6,'General Calculation'!$J$22,IF(MONTH(B2473)=7,'General Calculation'!$K$22,IF(MONTH(B2473)=8,'General Calculation'!$L$22,IF(MONTH(B2473)=9,'General Calculation'!$M$22,IF(MONTH(B2473)=10,'General Calculation'!$N$22,IF(MONTH(B2473)=11,'General Calculation'!$O$22,IF(MONTH(B2473)=12,'General Calculation'!$P$22,""))))))))))))</f>
        <v>5.2650000000000006</v>
      </c>
      <c r="E2473" t="str">
        <f>IF(C2473="Initial Stage",'Calculation Sheet Crop 1'!$M$6,IF(C2473="Crop Development Phase",'Calculation Sheet Crop 1'!$M$7,IF(C2473="Mid Season",'Calculation Sheet Crop 1'!$M$8,IF(C2473="Late Season Stage",'Calculation Sheet Crop 1'!$M$9,""))))</f>
        <v/>
      </c>
      <c r="F2473">
        <f t="shared" si="495"/>
        <v>0</v>
      </c>
      <c r="P2473">
        <f t="shared" si="496"/>
        <v>0</v>
      </c>
      <c r="Q2473">
        <f t="shared" si="497"/>
        <v>0</v>
      </c>
      <c r="R2473">
        <f t="shared" si="498"/>
        <v>0</v>
      </c>
      <c r="S2473">
        <f t="shared" si="499"/>
        <v>0</v>
      </c>
      <c r="T2473">
        <f t="shared" si="500"/>
        <v>0</v>
      </c>
      <c r="U2473">
        <f t="shared" si="501"/>
        <v>0</v>
      </c>
      <c r="V2473">
        <f t="shared" si="502"/>
        <v>0</v>
      </c>
      <c r="W2473">
        <f t="shared" si="503"/>
        <v>0</v>
      </c>
      <c r="X2473">
        <f t="shared" si="504"/>
        <v>0</v>
      </c>
      <c r="Y2473">
        <f t="shared" si="505"/>
        <v>0</v>
      </c>
      <c r="Z2473">
        <f t="shared" si="506"/>
        <v>0</v>
      </c>
      <c r="AA2473">
        <f t="shared" si="507"/>
        <v>0</v>
      </c>
    </row>
    <row r="2474" spans="2:27">
      <c r="B2474" s="3">
        <v>45203</v>
      </c>
      <c r="C2474" t="str">
        <f>IF(AND(B2474&gt;='Calculation Sheet Crop 1'!$K$6,B2474&lt;='Calculation Sheet Crop 1'!$L$6),"Initial Stage",IF(AND(B2474+1&gt;'Calculation Sheet Crop 1'!$K$7,B2474&lt;='Calculation Sheet Crop 1'!$L$7),"Crop Development Phase",IF(AND(B2474+1&gt;'Calculation Sheet Crop 1'!$K$8,B2474&lt;'Calculation Sheet Crop 1'!$L$8+1),"Mid Season",IF(AND(B2474+1&gt;'Calculation Sheet Crop 1'!$K$9,B2474-1&lt;'Calculation Sheet Crop 1'!$L$9),"Late Season Stage",""))))</f>
        <v/>
      </c>
      <c r="D2474">
        <f>IF(MONTH(B2474)=1,'General Calculation'!$E$22,IF(MONTH(B2474)=2,'General Calculation'!$F$22,IF(MONTH(B2474)=3,'General Calculation'!$G$22,IF(MONTH(B2474)=4,'General Calculation'!$H$22,IF(MONTH(B2474)=5,'General Calculation'!$I$22,IF(MONTH(B2474)=6,'General Calculation'!$J$22,IF(MONTH(B2474)=7,'General Calculation'!$K$22,IF(MONTH(B2474)=8,'General Calculation'!$L$22,IF(MONTH(B2474)=9,'General Calculation'!$M$22,IF(MONTH(B2474)=10,'General Calculation'!$N$22,IF(MONTH(B2474)=11,'General Calculation'!$O$22,IF(MONTH(B2474)=12,'General Calculation'!$P$22,""))))))))))))</f>
        <v>5.2650000000000006</v>
      </c>
      <c r="E2474" t="str">
        <f>IF(C2474="Initial Stage",'Calculation Sheet Crop 1'!$M$6,IF(C2474="Crop Development Phase",'Calculation Sheet Crop 1'!$M$7,IF(C2474="Mid Season",'Calculation Sheet Crop 1'!$M$8,IF(C2474="Late Season Stage",'Calculation Sheet Crop 1'!$M$9,""))))</f>
        <v/>
      </c>
      <c r="F2474">
        <f t="shared" si="495"/>
        <v>0</v>
      </c>
      <c r="P2474">
        <f t="shared" si="496"/>
        <v>0</v>
      </c>
      <c r="Q2474">
        <f t="shared" si="497"/>
        <v>0</v>
      </c>
      <c r="R2474">
        <f t="shared" si="498"/>
        <v>0</v>
      </c>
      <c r="S2474">
        <f t="shared" si="499"/>
        <v>0</v>
      </c>
      <c r="T2474">
        <f t="shared" si="500"/>
        <v>0</v>
      </c>
      <c r="U2474">
        <f t="shared" si="501"/>
        <v>0</v>
      </c>
      <c r="V2474">
        <f t="shared" si="502"/>
        <v>0</v>
      </c>
      <c r="W2474">
        <f t="shared" si="503"/>
        <v>0</v>
      </c>
      <c r="X2474">
        <f t="shared" si="504"/>
        <v>0</v>
      </c>
      <c r="Y2474">
        <f t="shared" si="505"/>
        <v>0</v>
      </c>
      <c r="Z2474">
        <f t="shared" si="506"/>
        <v>0</v>
      </c>
      <c r="AA2474">
        <f t="shared" si="507"/>
        <v>0</v>
      </c>
    </row>
    <row r="2475" spans="2:27">
      <c r="B2475" s="3">
        <v>45204</v>
      </c>
      <c r="C2475" t="str">
        <f>IF(AND(B2475&gt;='Calculation Sheet Crop 1'!$K$6,B2475&lt;='Calculation Sheet Crop 1'!$L$6),"Initial Stage",IF(AND(B2475+1&gt;'Calculation Sheet Crop 1'!$K$7,B2475&lt;='Calculation Sheet Crop 1'!$L$7),"Crop Development Phase",IF(AND(B2475+1&gt;'Calculation Sheet Crop 1'!$K$8,B2475&lt;'Calculation Sheet Crop 1'!$L$8+1),"Mid Season",IF(AND(B2475+1&gt;'Calculation Sheet Crop 1'!$K$9,B2475-1&lt;'Calculation Sheet Crop 1'!$L$9),"Late Season Stage",""))))</f>
        <v/>
      </c>
      <c r="D2475">
        <f>IF(MONTH(B2475)=1,'General Calculation'!$E$22,IF(MONTH(B2475)=2,'General Calculation'!$F$22,IF(MONTH(B2475)=3,'General Calculation'!$G$22,IF(MONTH(B2475)=4,'General Calculation'!$H$22,IF(MONTH(B2475)=5,'General Calculation'!$I$22,IF(MONTH(B2475)=6,'General Calculation'!$J$22,IF(MONTH(B2475)=7,'General Calculation'!$K$22,IF(MONTH(B2475)=8,'General Calculation'!$L$22,IF(MONTH(B2475)=9,'General Calculation'!$M$22,IF(MONTH(B2475)=10,'General Calculation'!$N$22,IF(MONTH(B2475)=11,'General Calculation'!$O$22,IF(MONTH(B2475)=12,'General Calculation'!$P$22,""))))))))))))</f>
        <v>5.2650000000000006</v>
      </c>
      <c r="E2475" t="str">
        <f>IF(C2475="Initial Stage",'Calculation Sheet Crop 1'!$M$6,IF(C2475="Crop Development Phase",'Calculation Sheet Crop 1'!$M$7,IF(C2475="Mid Season",'Calculation Sheet Crop 1'!$M$8,IF(C2475="Late Season Stage",'Calculation Sheet Crop 1'!$M$9,""))))</f>
        <v/>
      </c>
      <c r="F2475">
        <f t="shared" si="495"/>
        <v>0</v>
      </c>
      <c r="P2475">
        <f t="shared" si="496"/>
        <v>0</v>
      </c>
      <c r="Q2475">
        <f t="shared" si="497"/>
        <v>0</v>
      </c>
      <c r="R2475">
        <f t="shared" si="498"/>
        <v>0</v>
      </c>
      <c r="S2475">
        <f t="shared" si="499"/>
        <v>0</v>
      </c>
      <c r="T2475">
        <f t="shared" si="500"/>
        <v>0</v>
      </c>
      <c r="U2475">
        <f t="shared" si="501"/>
        <v>0</v>
      </c>
      <c r="V2475">
        <f t="shared" si="502"/>
        <v>0</v>
      </c>
      <c r="W2475">
        <f t="shared" si="503"/>
        <v>0</v>
      </c>
      <c r="X2475">
        <f t="shared" si="504"/>
        <v>0</v>
      </c>
      <c r="Y2475">
        <f t="shared" si="505"/>
        <v>0</v>
      </c>
      <c r="Z2475">
        <f t="shared" si="506"/>
        <v>0</v>
      </c>
      <c r="AA2475">
        <f t="shared" si="507"/>
        <v>0</v>
      </c>
    </row>
    <row r="2476" spans="2:27">
      <c r="B2476" s="3">
        <v>45205</v>
      </c>
      <c r="C2476" t="str">
        <f>IF(AND(B2476&gt;='Calculation Sheet Crop 1'!$K$6,B2476&lt;='Calculation Sheet Crop 1'!$L$6),"Initial Stage",IF(AND(B2476+1&gt;'Calculation Sheet Crop 1'!$K$7,B2476&lt;='Calculation Sheet Crop 1'!$L$7),"Crop Development Phase",IF(AND(B2476+1&gt;'Calculation Sheet Crop 1'!$K$8,B2476&lt;'Calculation Sheet Crop 1'!$L$8+1),"Mid Season",IF(AND(B2476+1&gt;'Calculation Sheet Crop 1'!$K$9,B2476-1&lt;'Calculation Sheet Crop 1'!$L$9),"Late Season Stage",""))))</f>
        <v/>
      </c>
      <c r="D2476">
        <f>IF(MONTH(B2476)=1,'General Calculation'!$E$22,IF(MONTH(B2476)=2,'General Calculation'!$F$22,IF(MONTH(B2476)=3,'General Calculation'!$G$22,IF(MONTH(B2476)=4,'General Calculation'!$H$22,IF(MONTH(B2476)=5,'General Calculation'!$I$22,IF(MONTH(B2476)=6,'General Calculation'!$J$22,IF(MONTH(B2476)=7,'General Calculation'!$K$22,IF(MONTH(B2476)=8,'General Calculation'!$L$22,IF(MONTH(B2476)=9,'General Calculation'!$M$22,IF(MONTH(B2476)=10,'General Calculation'!$N$22,IF(MONTH(B2476)=11,'General Calculation'!$O$22,IF(MONTH(B2476)=12,'General Calculation'!$P$22,""))))))))))))</f>
        <v>5.2650000000000006</v>
      </c>
      <c r="E2476" t="str">
        <f>IF(C2476="Initial Stage",'Calculation Sheet Crop 1'!$M$6,IF(C2476="Crop Development Phase",'Calculation Sheet Crop 1'!$M$7,IF(C2476="Mid Season",'Calculation Sheet Crop 1'!$M$8,IF(C2476="Late Season Stage",'Calculation Sheet Crop 1'!$M$9,""))))</f>
        <v/>
      </c>
      <c r="F2476">
        <f t="shared" si="495"/>
        <v>0</v>
      </c>
      <c r="P2476">
        <f t="shared" si="496"/>
        <v>0</v>
      </c>
      <c r="Q2476">
        <f t="shared" si="497"/>
        <v>0</v>
      </c>
      <c r="R2476">
        <f t="shared" si="498"/>
        <v>0</v>
      </c>
      <c r="S2476">
        <f t="shared" si="499"/>
        <v>0</v>
      </c>
      <c r="T2476">
        <f t="shared" si="500"/>
        <v>0</v>
      </c>
      <c r="U2476">
        <f t="shared" si="501"/>
        <v>0</v>
      </c>
      <c r="V2476">
        <f t="shared" si="502"/>
        <v>0</v>
      </c>
      <c r="W2476">
        <f t="shared" si="503"/>
        <v>0</v>
      </c>
      <c r="X2476">
        <f t="shared" si="504"/>
        <v>0</v>
      </c>
      <c r="Y2476">
        <f t="shared" si="505"/>
        <v>0</v>
      </c>
      <c r="Z2476">
        <f t="shared" si="506"/>
        <v>0</v>
      </c>
      <c r="AA2476">
        <f t="shared" si="507"/>
        <v>0</v>
      </c>
    </row>
    <row r="2477" spans="2:27">
      <c r="B2477" s="3">
        <v>45206</v>
      </c>
      <c r="C2477" t="str">
        <f>IF(AND(B2477&gt;='Calculation Sheet Crop 1'!$K$6,B2477&lt;='Calculation Sheet Crop 1'!$L$6),"Initial Stage",IF(AND(B2477+1&gt;'Calculation Sheet Crop 1'!$K$7,B2477&lt;='Calculation Sheet Crop 1'!$L$7),"Crop Development Phase",IF(AND(B2477+1&gt;'Calculation Sheet Crop 1'!$K$8,B2477&lt;'Calculation Sheet Crop 1'!$L$8+1),"Mid Season",IF(AND(B2477+1&gt;'Calculation Sheet Crop 1'!$K$9,B2477-1&lt;'Calculation Sheet Crop 1'!$L$9),"Late Season Stage",""))))</f>
        <v/>
      </c>
      <c r="D2477">
        <f>IF(MONTH(B2477)=1,'General Calculation'!$E$22,IF(MONTH(B2477)=2,'General Calculation'!$F$22,IF(MONTH(B2477)=3,'General Calculation'!$G$22,IF(MONTH(B2477)=4,'General Calculation'!$H$22,IF(MONTH(B2477)=5,'General Calculation'!$I$22,IF(MONTH(B2477)=6,'General Calculation'!$J$22,IF(MONTH(B2477)=7,'General Calculation'!$K$22,IF(MONTH(B2477)=8,'General Calculation'!$L$22,IF(MONTH(B2477)=9,'General Calculation'!$M$22,IF(MONTH(B2477)=10,'General Calculation'!$N$22,IF(MONTH(B2477)=11,'General Calculation'!$O$22,IF(MONTH(B2477)=12,'General Calculation'!$P$22,""))))))))))))</f>
        <v>5.2650000000000006</v>
      </c>
      <c r="E2477" t="str">
        <f>IF(C2477="Initial Stage",'Calculation Sheet Crop 1'!$M$6,IF(C2477="Crop Development Phase",'Calculation Sheet Crop 1'!$M$7,IF(C2477="Mid Season",'Calculation Sheet Crop 1'!$M$8,IF(C2477="Late Season Stage",'Calculation Sheet Crop 1'!$M$9,""))))</f>
        <v/>
      </c>
      <c r="F2477">
        <f t="shared" si="495"/>
        <v>0</v>
      </c>
      <c r="P2477">
        <f t="shared" si="496"/>
        <v>0</v>
      </c>
      <c r="Q2477">
        <f t="shared" si="497"/>
        <v>0</v>
      </c>
      <c r="R2477">
        <f t="shared" si="498"/>
        <v>0</v>
      </c>
      <c r="S2477">
        <f t="shared" si="499"/>
        <v>0</v>
      </c>
      <c r="T2477">
        <f t="shared" si="500"/>
        <v>0</v>
      </c>
      <c r="U2477">
        <f t="shared" si="501"/>
        <v>0</v>
      </c>
      <c r="V2477">
        <f t="shared" si="502"/>
        <v>0</v>
      </c>
      <c r="W2477">
        <f t="shared" si="503"/>
        <v>0</v>
      </c>
      <c r="X2477">
        <f t="shared" si="504"/>
        <v>0</v>
      </c>
      <c r="Y2477">
        <f t="shared" si="505"/>
        <v>0</v>
      </c>
      <c r="Z2477">
        <f t="shared" si="506"/>
        <v>0</v>
      </c>
      <c r="AA2477">
        <f t="shared" si="507"/>
        <v>0</v>
      </c>
    </row>
    <row r="2478" spans="2:27">
      <c r="B2478" s="3">
        <v>45207</v>
      </c>
      <c r="C2478" t="str">
        <f>IF(AND(B2478&gt;='Calculation Sheet Crop 1'!$K$6,B2478&lt;='Calculation Sheet Crop 1'!$L$6),"Initial Stage",IF(AND(B2478+1&gt;'Calculation Sheet Crop 1'!$K$7,B2478&lt;='Calculation Sheet Crop 1'!$L$7),"Crop Development Phase",IF(AND(B2478+1&gt;'Calculation Sheet Crop 1'!$K$8,B2478&lt;'Calculation Sheet Crop 1'!$L$8+1),"Mid Season",IF(AND(B2478+1&gt;'Calculation Sheet Crop 1'!$K$9,B2478-1&lt;'Calculation Sheet Crop 1'!$L$9),"Late Season Stage",""))))</f>
        <v/>
      </c>
      <c r="D2478">
        <f>IF(MONTH(B2478)=1,'General Calculation'!$E$22,IF(MONTH(B2478)=2,'General Calculation'!$F$22,IF(MONTH(B2478)=3,'General Calculation'!$G$22,IF(MONTH(B2478)=4,'General Calculation'!$H$22,IF(MONTH(B2478)=5,'General Calculation'!$I$22,IF(MONTH(B2478)=6,'General Calculation'!$J$22,IF(MONTH(B2478)=7,'General Calculation'!$K$22,IF(MONTH(B2478)=8,'General Calculation'!$L$22,IF(MONTH(B2478)=9,'General Calculation'!$M$22,IF(MONTH(B2478)=10,'General Calculation'!$N$22,IF(MONTH(B2478)=11,'General Calculation'!$O$22,IF(MONTH(B2478)=12,'General Calculation'!$P$22,""))))))))))))</f>
        <v>5.2650000000000006</v>
      </c>
      <c r="E2478" t="str">
        <f>IF(C2478="Initial Stage",'Calculation Sheet Crop 1'!$M$6,IF(C2478="Crop Development Phase",'Calculation Sheet Crop 1'!$M$7,IF(C2478="Mid Season",'Calculation Sheet Crop 1'!$M$8,IF(C2478="Late Season Stage",'Calculation Sheet Crop 1'!$M$9,""))))</f>
        <v/>
      </c>
      <c r="F2478">
        <f t="shared" si="495"/>
        <v>0</v>
      </c>
      <c r="P2478">
        <f t="shared" si="496"/>
        <v>0</v>
      </c>
      <c r="Q2478">
        <f t="shared" si="497"/>
        <v>0</v>
      </c>
      <c r="R2478">
        <f t="shared" si="498"/>
        <v>0</v>
      </c>
      <c r="S2478">
        <f t="shared" si="499"/>
        <v>0</v>
      </c>
      <c r="T2478">
        <f t="shared" si="500"/>
        <v>0</v>
      </c>
      <c r="U2478">
        <f t="shared" si="501"/>
        <v>0</v>
      </c>
      <c r="V2478">
        <f t="shared" si="502"/>
        <v>0</v>
      </c>
      <c r="W2478">
        <f t="shared" si="503"/>
        <v>0</v>
      </c>
      <c r="X2478">
        <f t="shared" si="504"/>
        <v>0</v>
      </c>
      <c r="Y2478">
        <f t="shared" si="505"/>
        <v>0</v>
      </c>
      <c r="Z2478">
        <f t="shared" si="506"/>
        <v>0</v>
      </c>
      <c r="AA2478">
        <f t="shared" si="507"/>
        <v>0</v>
      </c>
    </row>
    <row r="2479" spans="2:27">
      <c r="B2479" s="3">
        <v>45208</v>
      </c>
      <c r="C2479" t="str">
        <f>IF(AND(B2479&gt;='Calculation Sheet Crop 1'!$K$6,B2479&lt;='Calculation Sheet Crop 1'!$L$6),"Initial Stage",IF(AND(B2479+1&gt;'Calculation Sheet Crop 1'!$K$7,B2479&lt;='Calculation Sheet Crop 1'!$L$7),"Crop Development Phase",IF(AND(B2479+1&gt;'Calculation Sheet Crop 1'!$K$8,B2479&lt;'Calculation Sheet Crop 1'!$L$8+1),"Mid Season",IF(AND(B2479+1&gt;'Calculation Sheet Crop 1'!$K$9,B2479-1&lt;'Calculation Sheet Crop 1'!$L$9),"Late Season Stage",""))))</f>
        <v/>
      </c>
      <c r="D2479">
        <f>IF(MONTH(B2479)=1,'General Calculation'!$E$22,IF(MONTH(B2479)=2,'General Calculation'!$F$22,IF(MONTH(B2479)=3,'General Calculation'!$G$22,IF(MONTH(B2479)=4,'General Calculation'!$H$22,IF(MONTH(B2479)=5,'General Calculation'!$I$22,IF(MONTH(B2479)=6,'General Calculation'!$J$22,IF(MONTH(B2479)=7,'General Calculation'!$K$22,IF(MONTH(B2479)=8,'General Calculation'!$L$22,IF(MONTH(B2479)=9,'General Calculation'!$M$22,IF(MONTH(B2479)=10,'General Calculation'!$N$22,IF(MONTH(B2479)=11,'General Calculation'!$O$22,IF(MONTH(B2479)=12,'General Calculation'!$P$22,""))))))))))))</f>
        <v>5.2650000000000006</v>
      </c>
      <c r="E2479" t="str">
        <f>IF(C2479="Initial Stage",'Calculation Sheet Crop 1'!$M$6,IF(C2479="Crop Development Phase",'Calculation Sheet Crop 1'!$M$7,IF(C2479="Mid Season",'Calculation Sheet Crop 1'!$M$8,IF(C2479="Late Season Stage",'Calculation Sheet Crop 1'!$M$9,""))))</f>
        <v/>
      </c>
      <c r="F2479">
        <f t="shared" si="495"/>
        <v>0</v>
      </c>
      <c r="P2479">
        <f t="shared" si="496"/>
        <v>0</v>
      </c>
      <c r="Q2479">
        <f t="shared" si="497"/>
        <v>0</v>
      </c>
      <c r="R2479">
        <f t="shared" si="498"/>
        <v>0</v>
      </c>
      <c r="S2479">
        <f t="shared" si="499"/>
        <v>0</v>
      </c>
      <c r="T2479">
        <f t="shared" si="500"/>
        <v>0</v>
      </c>
      <c r="U2479">
        <f t="shared" si="501"/>
        <v>0</v>
      </c>
      <c r="V2479">
        <f t="shared" si="502"/>
        <v>0</v>
      </c>
      <c r="W2479">
        <f t="shared" si="503"/>
        <v>0</v>
      </c>
      <c r="X2479">
        <f t="shared" si="504"/>
        <v>0</v>
      </c>
      <c r="Y2479">
        <f t="shared" si="505"/>
        <v>0</v>
      </c>
      <c r="Z2479">
        <f t="shared" si="506"/>
        <v>0</v>
      </c>
      <c r="AA2479">
        <f t="shared" si="507"/>
        <v>0</v>
      </c>
    </row>
    <row r="2480" spans="2:27">
      <c r="B2480" s="3">
        <v>45209</v>
      </c>
      <c r="C2480" t="str">
        <f>IF(AND(B2480&gt;='Calculation Sheet Crop 1'!$K$6,B2480&lt;='Calculation Sheet Crop 1'!$L$6),"Initial Stage",IF(AND(B2480+1&gt;'Calculation Sheet Crop 1'!$K$7,B2480&lt;='Calculation Sheet Crop 1'!$L$7),"Crop Development Phase",IF(AND(B2480+1&gt;'Calculation Sheet Crop 1'!$K$8,B2480&lt;'Calculation Sheet Crop 1'!$L$8+1),"Mid Season",IF(AND(B2480+1&gt;'Calculation Sheet Crop 1'!$K$9,B2480-1&lt;'Calculation Sheet Crop 1'!$L$9),"Late Season Stage",""))))</f>
        <v/>
      </c>
      <c r="D2480">
        <f>IF(MONTH(B2480)=1,'General Calculation'!$E$22,IF(MONTH(B2480)=2,'General Calculation'!$F$22,IF(MONTH(B2480)=3,'General Calculation'!$G$22,IF(MONTH(B2480)=4,'General Calculation'!$H$22,IF(MONTH(B2480)=5,'General Calculation'!$I$22,IF(MONTH(B2480)=6,'General Calculation'!$J$22,IF(MONTH(B2480)=7,'General Calculation'!$K$22,IF(MONTH(B2480)=8,'General Calculation'!$L$22,IF(MONTH(B2480)=9,'General Calculation'!$M$22,IF(MONTH(B2480)=10,'General Calculation'!$N$22,IF(MONTH(B2480)=11,'General Calculation'!$O$22,IF(MONTH(B2480)=12,'General Calculation'!$P$22,""))))))))))))</f>
        <v>5.2650000000000006</v>
      </c>
      <c r="E2480" t="str">
        <f>IF(C2480="Initial Stage",'Calculation Sheet Crop 1'!$M$6,IF(C2480="Crop Development Phase",'Calculation Sheet Crop 1'!$M$7,IF(C2480="Mid Season",'Calculation Sheet Crop 1'!$M$8,IF(C2480="Late Season Stage",'Calculation Sheet Crop 1'!$M$9,""))))</f>
        <v/>
      </c>
      <c r="F2480">
        <f t="shared" si="495"/>
        <v>0</v>
      </c>
      <c r="P2480">
        <f t="shared" si="496"/>
        <v>0</v>
      </c>
      <c r="Q2480">
        <f t="shared" si="497"/>
        <v>0</v>
      </c>
      <c r="R2480">
        <f t="shared" si="498"/>
        <v>0</v>
      </c>
      <c r="S2480">
        <f t="shared" si="499"/>
        <v>0</v>
      </c>
      <c r="T2480">
        <f t="shared" si="500"/>
        <v>0</v>
      </c>
      <c r="U2480">
        <f t="shared" si="501"/>
        <v>0</v>
      </c>
      <c r="V2480">
        <f t="shared" si="502"/>
        <v>0</v>
      </c>
      <c r="W2480">
        <f t="shared" si="503"/>
        <v>0</v>
      </c>
      <c r="X2480">
        <f t="shared" si="504"/>
        <v>0</v>
      </c>
      <c r="Y2480">
        <f t="shared" si="505"/>
        <v>0</v>
      </c>
      <c r="Z2480">
        <f t="shared" si="506"/>
        <v>0</v>
      </c>
      <c r="AA2480">
        <f t="shared" si="507"/>
        <v>0</v>
      </c>
    </row>
    <row r="2481" spans="2:27">
      <c r="B2481" s="3">
        <v>45210</v>
      </c>
      <c r="C2481" t="str">
        <f>IF(AND(B2481&gt;='Calculation Sheet Crop 1'!$K$6,B2481&lt;='Calculation Sheet Crop 1'!$L$6),"Initial Stage",IF(AND(B2481+1&gt;'Calculation Sheet Crop 1'!$K$7,B2481&lt;='Calculation Sheet Crop 1'!$L$7),"Crop Development Phase",IF(AND(B2481+1&gt;'Calculation Sheet Crop 1'!$K$8,B2481&lt;'Calculation Sheet Crop 1'!$L$8+1),"Mid Season",IF(AND(B2481+1&gt;'Calculation Sheet Crop 1'!$K$9,B2481-1&lt;'Calculation Sheet Crop 1'!$L$9),"Late Season Stage",""))))</f>
        <v/>
      </c>
      <c r="D2481">
        <f>IF(MONTH(B2481)=1,'General Calculation'!$E$22,IF(MONTH(B2481)=2,'General Calculation'!$F$22,IF(MONTH(B2481)=3,'General Calculation'!$G$22,IF(MONTH(B2481)=4,'General Calculation'!$H$22,IF(MONTH(B2481)=5,'General Calculation'!$I$22,IF(MONTH(B2481)=6,'General Calculation'!$J$22,IF(MONTH(B2481)=7,'General Calculation'!$K$22,IF(MONTH(B2481)=8,'General Calculation'!$L$22,IF(MONTH(B2481)=9,'General Calculation'!$M$22,IF(MONTH(B2481)=10,'General Calculation'!$N$22,IF(MONTH(B2481)=11,'General Calculation'!$O$22,IF(MONTH(B2481)=12,'General Calculation'!$P$22,""))))))))))))</f>
        <v>5.2650000000000006</v>
      </c>
      <c r="E2481" t="str">
        <f>IF(C2481="Initial Stage",'Calculation Sheet Crop 1'!$M$6,IF(C2481="Crop Development Phase",'Calculation Sheet Crop 1'!$M$7,IF(C2481="Mid Season",'Calculation Sheet Crop 1'!$M$8,IF(C2481="Late Season Stage",'Calculation Sheet Crop 1'!$M$9,""))))</f>
        <v/>
      </c>
      <c r="F2481">
        <f t="shared" si="495"/>
        <v>0</v>
      </c>
      <c r="P2481">
        <f t="shared" si="496"/>
        <v>0</v>
      </c>
      <c r="Q2481">
        <f t="shared" si="497"/>
        <v>0</v>
      </c>
      <c r="R2481">
        <f t="shared" si="498"/>
        <v>0</v>
      </c>
      <c r="S2481">
        <f t="shared" si="499"/>
        <v>0</v>
      </c>
      <c r="T2481">
        <f t="shared" si="500"/>
        <v>0</v>
      </c>
      <c r="U2481">
        <f t="shared" si="501"/>
        <v>0</v>
      </c>
      <c r="V2481">
        <f t="shared" si="502"/>
        <v>0</v>
      </c>
      <c r="W2481">
        <f t="shared" si="503"/>
        <v>0</v>
      </c>
      <c r="X2481">
        <f t="shared" si="504"/>
        <v>0</v>
      </c>
      <c r="Y2481">
        <f t="shared" si="505"/>
        <v>0</v>
      </c>
      <c r="Z2481">
        <f t="shared" si="506"/>
        <v>0</v>
      </c>
      <c r="AA2481">
        <f t="shared" si="507"/>
        <v>0</v>
      </c>
    </row>
    <row r="2482" spans="2:27">
      <c r="B2482" s="3">
        <v>45211</v>
      </c>
      <c r="C2482" t="str">
        <f>IF(AND(B2482&gt;='Calculation Sheet Crop 1'!$K$6,B2482&lt;='Calculation Sheet Crop 1'!$L$6),"Initial Stage",IF(AND(B2482+1&gt;'Calculation Sheet Crop 1'!$K$7,B2482&lt;='Calculation Sheet Crop 1'!$L$7),"Crop Development Phase",IF(AND(B2482+1&gt;'Calculation Sheet Crop 1'!$K$8,B2482&lt;'Calculation Sheet Crop 1'!$L$8+1),"Mid Season",IF(AND(B2482+1&gt;'Calculation Sheet Crop 1'!$K$9,B2482-1&lt;'Calculation Sheet Crop 1'!$L$9),"Late Season Stage",""))))</f>
        <v/>
      </c>
      <c r="D2482">
        <f>IF(MONTH(B2482)=1,'General Calculation'!$E$22,IF(MONTH(B2482)=2,'General Calculation'!$F$22,IF(MONTH(B2482)=3,'General Calculation'!$G$22,IF(MONTH(B2482)=4,'General Calculation'!$H$22,IF(MONTH(B2482)=5,'General Calculation'!$I$22,IF(MONTH(B2482)=6,'General Calculation'!$J$22,IF(MONTH(B2482)=7,'General Calculation'!$K$22,IF(MONTH(B2482)=8,'General Calculation'!$L$22,IF(MONTH(B2482)=9,'General Calculation'!$M$22,IF(MONTH(B2482)=10,'General Calculation'!$N$22,IF(MONTH(B2482)=11,'General Calculation'!$O$22,IF(MONTH(B2482)=12,'General Calculation'!$P$22,""))))))))))))</f>
        <v>5.2650000000000006</v>
      </c>
      <c r="E2482" t="str">
        <f>IF(C2482="Initial Stage",'Calculation Sheet Crop 1'!$M$6,IF(C2482="Crop Development Phase",'Calculation Sheet Crop 1'!$M$7,IF(C2482="Mid Season",'Calculation Sheet Crop 1'!$M$8,IF(C2482="Late Season Stage",'Calculation Sheet Crop 1'!$M$9,""))))</f>
        <v/>
      </c>
      <c r="F2482">
        <f t="shared" si="495"/>
        <v>0</v>
      </c>
      <c r="P2482">
        <f t="shared" si="496"/>
        <v>0</v>
      </c>
      <c r="Q2482">
        <f t="shared" si="497"/>
        <v>0</v>
      </c>
      <c r="R2482">
        <f t="shared" si="498"/>
        <v>0</v>
      </c>
      <c r="S2482">
        <f t="shared" si="499"/>
        <v>0</v>
      </c>
      <c r="T2482">
        <f t="shared" si="500"/>
        <v>0</v>
      </c>
      <c r="U2482">
        <f t="shared" si="501"/>
        <v>0</v>
      </c>
      <c r="V2482">
        <f t="shared" si="502"/>
        <v>0</v>
      </c>
      <c r="W2482">
        <f t="shared" si="503"/>
        <v>0</v>
      </c>
      <c r="X2482">
        <f t="shared" si="504"/>
        <v>0</v>
      </c>
      <c r="Y2482">
        <f t="shared" si="505"/>
        <v>0</v>
      </c>
      <c r="Z2482">
        <f t="shared" si="506"/>
        <v>0</v>
      </c>
      <c r="AA2482">
        <f t="shared" si="507"/>
        <v>0</v>
      </c>
    </row>
    <row r="2483" spans="2:27">
      <c r="B2483" s="3">
        <v>45212</v>
      </c>
      <c r="C2483" t="str">
        <f>IF(AND(B2483&gt;='Calculation Sheet Crop 1'!$K$6,B2483&lt;='Calculation Sheet Crop 1'!$L$6),"Initial Stage",IF(AND(B2483+1&gt;'Calculation Sheet Crop 1'!$K$7,B2483&lt;='Calculation Sheet Crop 1'!$L$7),"Crop Development Phase",IF(AND(B2483+1&gt;'Calculation Sheet Crop 1'!$K$8,B2483&lt;'Calculation Sheet Crop 1'!$L$8+1),"Mid Season",IF(AND(B2483+1&gt;'Calculation Sheet Crop 1'!$K$9,B2483-1&lt;'Calculation Sheet Crop 1'!$L$9),"Late Season Stage",""))))</f>
        <v/>
      </c>
      <c r="D2483">
        <f>IF(MONTH(B2483)=1,'General Calculation'!$E$22,IF(MONTH(B2483)=2,'General Calculation'!$F$22,IF(MONTH(B2483)=3,'General Calculation'!$G$22,IF(MONTH(B2483)=4,'General Calculation'!$H$22,IF(MONTH(B2483)=5,'General Calculation'!$I$22,IF(MONTH(B2483)=6,'General Calculation'!$J$22,IF(MONTH(B2483)=7,'General Calculation'!$K$22,IF(MONTH(B2483)=8,'General Calculation'!$L$22,IF(MONTH(B2483)=9,'General Calculation'!$M$22,IF(MONTH(B2483)=10,'General Calculation'!$N$22,IF(MONTH(B2483)=11,'General Calculation'!$O$22,IF(MONTH(B2483)=12,'General Calculation'!$P$22,""))))))))))))</f>
        <v>5.2650000000000006</v>
      </c>
      <c r="E2483" t="str">
        <f>IF(C2483="Initial Stage",'Calculation Sheet Crop 1'!$M$6,IF(C2483="Crop Development Phase",'Calculation Sheet Crop 1'!$M$7,IF(C2483="Mid Season",'Calculation Sheet Crop 1'!$M$8,IF(C2483="Late Season Stage",'Calculation Sheet Crop 1'!$M$9,""))))</f>
        <v/>
      </c>
      <c r="F2483">
        <f t="shared" si="495"/>
        <v>0</v>
      </c>
      <c r="P2483">
        <f t="shared" si="496"/>
        <v>0</v>
      </c>
      <c r="Q2483">
        <f t="shared" si="497"/>
        <v>0</v>
      </c>
      <c r="R2483">
        <f t="shared" si="498"/>
        <v>0</v>
      </c>
      <c r="S2483">
        <f t="shared" si="499"/>
        <v>0</v>
      </c>
      <c r="T2483">
        <f t="shared" si="500"/>
        <v>0</v>
      </c>
      <c r="U2483">
        <f t="shared" si="501"/>
        <v>0</v>
      </c>
      <c r="V2483">
        <f t="shared" si="502"/>
        <v>0</v>
      </c>
      <c r="W2483">
        <f t="shared" si="503"/>
        <v>0</v>
      </c>
      <c r="X2483">
        <f t="shared" si="504"/>
        <v>0</v>
      </c>
      <c r="Y2483">
        <f t="shared" si="505"/>
        <v>0</v>
      </c>
      <c r="Z2483">
        <f t="shared" si="506"/>
        <v>0</v>
      </c>
      <c r="AA2483">
        <f t="shared" si="507"/>
        <v>0</v>
      </c>
    </row>
    <row r="2484" spans="2:27">
      <c r="B2484" s="3">
        <v>45213</v>
      </c>
      <c r="C2484" t="str">
        <f>IF(AND(B2484&gt;='Calculation Sheet Crop 1'!$K$6,B2484&lt;='Calculation Sheet Crop 1'!$L$6),"Initial Stage",IF(AND(B2484+1&gt;'Calculation Sheet Crop 1'!$K$7,B2484&lt;='Calculation Sheet Crop 1'!$L$7),"Crop Development Phase",IF(AND(B2484+1&gt;'Calculation Sheet Crop 1'!$K$8,B2484&lt;'Calculation Sheet Crop 1'!$L$8+1),"Mid Season",IF(AND(B2484+1&gt;'Calculation Sheet Crop 1'!$K$9,B2484-1&lt;'Calculation Sheet Crop 1'!$L$9),"Late Season Stage",""))))</f>
        <v/>
      </c>
      <c r="D2484">
        <f>IF(MONTH(B2484)=1,'General Calculation'!$E$22,IF(MONTH(B2484)=2,'General Calculation'!$F$22,IF(MONTH(B2484)=3,'General Calculation'!$G$22,IF(MONTH(B2484)=4,'General Calculation'!$H$22,IF(MONTH(B2484)=5,'General Calculation'!$I$22,IF(MONTH(B2484)=6,'General Calculation'!$J$22,IF(MONTH(B2484)=7,'General Calculation'!$K$22,IF(MONTH(B2484)=8,'General Calculation'!$L$22,IF(MONTH(B2484)=9,'General Calculation'!$M$22,IF(MONTH(B2484)=10,'General Calculation'!$N$22,IF(MONTH(B2484)=11,'General Calculation'!$O$22,IF(MONTH(B2484)=12,'General Calculation'!$P$22,""))))))))))))</f>
        <v>5.2650000000000006</v>
      </c>
      <c r="E2484" t="str">
        <f>IF(C2484="Initial Stage",'Calculation Sheet Crop 1'!$M$6,IF(C2484="Crop Development Phase",'Calculation Sheet Crop 1'!$M$7,IF(C2484="Mid Season",'Calculation Sheet Crop 1'!$M$8,IF(C2484="Late Season Stage",'Calculation Sheet Crop 1'!$M$9,""))))</f>
        <v/>
      </c>
      <c r="F2484">
        <f t="shared" si="495"/>
        <v>0</v>
      </c>
      <c r="P2484">
        <f t="shared" si="496"/>
        <v>0</v>
      </c>
      <c r="Q2484">
        <f t="shared" si="497"/>
        <v>0</v>
      </c>
      <c r="R2484">
        <f t="shared" si="498"/>
        <v>0</v>
      </c>
      <c r="S2484">
        <f t="shared" si="499"/>
        <v>0</v>
      </c>
      <c r="T2484">
        <f t="shared" si="500"/>
        <v>0</v>
      </c>
      <c r="U2484">
        <f t="shared" si="501"/>
        <v>0</v>
      </c>
      <c r="V2484">
        <f t="shared" si="502"/>
        <v>0</v>
      </c>
      <c r="W2484">
        <f t="shared" si="503"/>
        <v>0</v>
      </c>
      <c r="X2484">
        <f t="shared" si="504"/>
        <v>0</v>
      </c>
      <c r="Y2484">
        <f t="shared" si="505"/>
        <v>0</v>
      </c>
      <c r="Z2484">
        <f t="shared" si="506"/>
        <v>0</v>
      </c>
      <c r="AA2484">
        <f t="shared" si="507"/>
        <v>0</v>
      </c>
    </row>
    <row r="2485" spans="2:27">
      <c r="B2485" s="3">
        <v>45214</v>
      </c>
      <c r="C2485" t="str">
        <f>IF(AND(B2485&gt;='Calculation Sheet Crop 1'!$K$6,B2485&lt;='Calculation Sheet Crop 1'!$L$6),"Initial Stage",IF(AND(B2485+1&gt;'Calculation Sheet Crop 1'!$K$7,B2485&lt;='Calculation Sheet Crop 1'!$L$7),"Crop Development Phase",IF(AND(B2485+1&gt;'Calculation Sheet Crop 1'!$K$8,B2485&lt;'Calculation Sheet Crop 1'!$L$8+1),"Mid Season",IF(AND(B2485+1&gt;'Calculation Sheet Crop 1'!$K$9,B2485-1&lt;'Calculation Sheet Crop 1'!$L$9),"Late Season Stage",""))))</f>
        <v/>
      </c>
      <c r="D2485">
        <f>IF(MONTH(B2485)=1,'General Calculation'!$E$22,IF(MONTH(B2485)=2,'General Calculation'!$F$22,IF(MONTH(B2485)=3,'General Calculation'!$G$22,IF(MONTH(B2485)=4,'General Calculation'!$H$22,IF(MONTH(B2485)=5,'General Calculation'!$I$22,IF(MONTH(B2485)=6,'General Calculation'!$J$22,IF(MONTH(B2485)=7,'General Calculation'!$K$22,IF(MONTH(B2485)=8,'General Calculation'!$L$22,IF(MONTH(B2485)=9,'General Calculation'!$M$22,IF(MONTH(B2485)=10,'General Calculation'!$N$22,IF(MONTH(B2485)=11,'General Calculation'!$O$22,IF(MONTH(B2485)=12,'General Calculation'!$P$22,""))))))))))))</f>
        <v>5.2650000000000006</v>
      </c>
      <c r="E2485" t="str">
        <f>IF(C2485="Initial Stage",'Calculation Sheet Crop 1'!$M$6,IF(C2485="Crop Development Phase",'Calculation Sheet Crop 1'!$M$7,IF(C2485="Mid Season",'Calculation Sheet Crop 1'!$M$8,IF(C2485="Late Season Stage",'Calculation Sheet Crop 1'!$M$9,""))))</f>
        <v/>
      </c>
      <c r="F2485">
        <f t="shared" si="495"/>
        <v>0</v>
      </c>
      <c r="P2485">
        <f t="shared" si="496"/>
        <v>0</v>
      </c>
      <c r="Q2485">
        <f t="shared" si="497"/>
        <v>0</v>
      </c>
      <c r="R2485">
        <f t="shared" si="498"/>
        <v>0</v>
      </c>
      <c r="S2485">
        <f t="shared" si="499"/>
        <v>0</v>
      </c>
      <c r="T2485">
        <f t="shared" si="500"/>
        <v>0</v>
      </c>
      <c r="U2485">
        <f t="shared" si="501"/>
        <v>0</v>
      </c>
      <c r="V2485">
        <f t="shared" si="502"/>
        <v>0</v>
      </c>
      <c r="W2485">
        <f t="shared" si="503"/>
        <v>0</v>
      </c>
      <c r="X2485">
        <f t="shared" si="504"/>
        <v>0</v>
      </c>
      <c r="Y2485">
        <f t="shared" si="505"/>
        <v>0</v>
      </c>
      <c r="Z2485">
        <f t="shared" si="506"/>
        <v>0</v>
      </c>
      <c r="AA2485">
        <f t="shared" si="507"/>
        <v>0</v>
      </c>
    </row>
    <row r="2486" spans="2:27">
      <c r="B2486" s="3">
        <v>45215</v>
      </c>
      <c r="C2486" t="str">
        <f>IF(AND(B2486&gt;='Calculation Sheet Crop 1'!$K$6,B2486&lt;='Calculation Sheet Crop 1'!$L$6),"Initial Stage",IF(AND(B2486+1&gt;'Calculation Sheet Crop 1'!$K$7,B2486&lt;='Calculation Sheet Crop 1'!$L$7),"Crop Development Phase",IF(AND(B2486+1&gt;'Calculation Sheet Crop 1'!$K$8,B2486&lt;'Calculation Sheet Crop 1'!$L$8+1),"Mid Season",IF(AND(B2486+1&gt;'Calculation Sheet Crop 1'!$K$9,B2486-1&lt;'Calculation Sheet Crop 1'!$L$9),"Late Season Stage",""))))</f>
        <v/>
      </c>
      <c r="D2486">
        <f>IF(MONTH(B2486)=1,'General Calculation'!$E$22,IF(MONTH(B2486)=2,'General Calculation'!$F$22,IF(MONTH(B2486)=3,'General Calculation'!$G$22,IF(MONTH(B2486)=4,'General Calculation'!$H$22,IF(MONTH(B2486)=5,'General Calculation'!$I$22,IF(MONTH(B2486)=6,'General Calculation'!$J$22,IF(MONTH(B2486)=7,'General Calculation'!$K$22,IF(MONTH(B2486)=8,'General Calculation'!$L$22,IF(MONTH(B2486)=9,'General Calculation'!$M$22,IF(MONTH(B2486)=10,'General Calculation'!$N$22,IF(MONTH(B2486)=11,'General Calculation'!$O$22,IF(MONTH(B2486)=12,'General Calculation'!$P$22,""))))))))))))</f>
        <v>5.2650000000000006</v>
      </c>
      <c r="E2486" t="str">
        <f>IF(C2486="Initial Stage",'Calculation Sheet Crop 1'!$M$6,IF(C2486="Crop Development Phase",'Calculation Sheet Crop 1'!$M$7,IF(C2486="Mid Season",'Calculation Sheet Crop 1'!$M$8,IF(C2486="Late Season Stage",'Calculation Sheet Crop 1'!$M$9,""))))</f>
        <v/>
      </c>
      <c r="F2486">
        <f t="shared" si="495"/>
        <v>0</v>
      </c>
      <c r="P2486">
        <f t="shared" si="496"/>
        <v>0</v>
      </c>
      <c r="Q2486">
        <f t="shared" si="497"/>
        <v>0</v>
      </c>
      <c r="R2486">
        <f t="shared" si="498"/>
        <v>0</v>
      </c>
      <c r="S2486">
        <f t="shared" si="499"/>
        <v>0</v>
      </c>
      <c r="T2486">
        <f t="shared" si="500"/>
        <v>0</v>
      </c>
      <c r="U2486">
        <f t="shared" si="501"/>
        <v>0</v>
      </c>
      <c r="V2486">
        <f t="shared" si="502"/>
        <v>0</v>
      </c>
      <c r="W2486">
        <f t="shared" si="503"/>
        <v>0</v>
      </c>
      <c r="X2486">
        <f t="shared" si="504"/>
        <v>0</v>
      </c>
      <c r="Y2486">
        <f t="shared" si="505"/>
        <v>0</v>
      </c>
      <c r="Z2486">
        <f t="shared" si="506"/>
        <v>0</v>
      </c>
      <c r="AA2486">
        <f t="shared" si="507"/>
        <v>0</v>
      </c>
    </row>
    <row r="2487" spans="2:27">
      <c r="B2487" s="3">
        <v>45216</v>
      </c>
      <c r="C2487" t="str">
        <f>IF(AND(B2487&gt;='Calculation Sheet Crop 1'!$K$6,B2487&lt;='Calculation Sheet Crop 1'!$L$6),"Initial Stage",IF(AND(B2487+1&gt;'Calculation Sheet Crop 1'!$K$7,B2487&lt;='Calculation Sheet Crop 1'!$L$7),"Crop Development Phase",IF(AND(B2487+1&gt;'Calculation Sheet Crop 1'!$K$8,B2487&lt;'Calculation Sheet Crop 1'!$L$8+1),"Mid Season",IF(AND(B2487+1&gt;'Calculation Sheet Crop 1'!$K$9,B2487-1&lt;'Calculation Sheet Crop 1'!$L$9),"Late Season Stage",""))))</f>
        <v/>
      </c>
      <c r="D2487">
        <f>IF(MONTH(B2487)=1,'General Calculation'!$E$22,IF(MONTH(B2487)=2,'General Calculation'!$F$22,IF(MONTH(B2487)=3,'General Calculation'!$G$22,IF(MONTH(B2487)=4,'General Calculation'!$H$22,IF(MONTH(B2487)=5,'General Calculation'!$I$22,IF(MONTH(B2487)=6,'General Calculation'!$J$22,IF(MONTH(B2487)=7,'General Calculation'!$K$22,IF(MONTH(B2487)=8,'General Calculation'!$L$22,IF(MONTH(B2487)=9,'General Calculation'!$M$22,IF(MONTH(B2487)=10,'General Calculation'!$N$22,IF(MONTH(B2487)=11,'General Calculation'!$O$22,IF(MONTH(B2487)=12,'General Calculation'!$P$22,""))))))))))))</f>
        <v>5.2650000000000006</v>
      </c>
      <c r="E2487" t="str">
        <f>IF(C2487="Initial Stage",'Calculation Sheet Crop 1'!$M$6,IF(C2487="Crop Development Phase",'Calculation Sheet Crop 1'!$M$7,IF(C2487="Mid Season",'Calculation Sheet Crop 1'!$M$8,IF(C2487="Late Season Stage",'Calculation Sheet Crop 1'!$M$9,""))))</f>
        <v/>
      </c>
      <c r="F2487">
        <f t="shared" si="495"/>
        <v>0</v>
      </c>
      <c r="P2487">
        <f t="shared" si="496"/>
        <v>0</v>
      </c>
      <c r="Q2487">
        <f t="shared" si="497"/>
        <v>0</v>
      </c>
      <c r="R2487">
        <f t="shared" si="498"/>
        <v>0</v>
      </c>
      <c r="S2487">
        <f t="shared" si="499"/>
        <v>0</v>
      </c>
      <c r="T2487">
        <f t="shared" si="500"/>
        <v>0</v>
      </c>
      <c r="U2487">
        <f t="shared" si="501"/>
        <v>0</v>
      </c>
      <c r="V2487">
        <f t="shared" si="502"/>
        <v>0</v>
      </c>
      <c r="W2487">
        <f t="shared" si="503"/>
        <v>0</v>
      </c>
      <c r="X2487">
        <f t="shared" si="504"/>
        <v>0</v>
      </c>
      <c r="Y2487">
        <f t="shared" si="505"/>
        <v>0</v>
      </c>
      <c r="Z2487">
        <f t="shared" si="506"/>
        <v>0</v>
      </c>
      <c r="AA2487">
        <f t="shared" si="507"/>
        <v>0</v>
      </c>
    </row>
    <row r="2488" spans="2:27">
      <c r="B2488" s="3">
        <v>45217</v>
      </c>
      <c r="C2488" t="str">
        <f>IF(AND(B2488&gt;='Calculation Sheet Crop 1'!$K$6,B2488&lt;='Calculation Sheet Crop 1'!$L$6),"Initial Stage",IF(AND(B2488+1&gt;'Calculation Sheet Crop 1'!$K$7,B2488&lt;='Calculation Sheet Crop 1'!$L$7),"Crop Development Phase",IF(AND(B2488+1&gt;'Calculation Sheet Crop 1'!$K$8,B2488&lt;'Calculation Sheet Crop 1'!$L$8+1),"Mid Season",IF(AND(B2488+1&gt;'Calculation Sheet Crop 1'!$K$9,B2488-1&lt;'Calculation Sheet Crop 1'!$L$9),"Late Season Stage",""))))</f>
        <v/>
      </c>
      <c r="D2488">
        <f>IF(MONTH(B2488)=1,'General Calculation'!$E$22,IF(MONTH(B2488)=2,'General Calculation'!$F$22,IF(MONTH(B2488)=3,'General Calculation'!$G$22,IF(MONTH(B2488)=4,'General Calculation'!$H$22,IF(MONTH(B2488)=5,'General Calculation'!$I$22,IF(MONTH(B2488)=6,'General Calculation'!$J$22,IF(MONTH(B2488)=7,'General Calculation'!$K$22,IF(MONTH(B2488)=8,'General Calculation'!$L$22,IF(MONTH(B2488)=9,'General Calculation'!$M$22,IF(MONTH(B2488)=10,'General Calculation'!$N$22,IF(MONTH(B2488)=11,'General Calculation'!$O$22,IF(MONTH(B2488)=12,'General Calculation'!$P$22,""))))))))))))</f>
        <v>5.2650000000000006</v>
      </c>
      <c r="E2488" t="str">
        <f>IF(C2488="Initial Stage",'Calculation Sheet Crop 1'!$M$6,IF(C2488="Crop Development Phase",'Calculation Sheet Crop 1'!$M$7,IF(C2488="Mid Season",'Calculation Sheet Crop 1'!$M$8,IF(C2488="Late Season Stage",'Calculation Sheet Crop 1'!$M$9,""))))</f>
        <v/>
      </c>
      <c r="F2488">
        <f t="shared" si="495"/>
        <v>0</v>
      </c>
      <c r="P2488">
        <f t="shared" si="496"/>
        <v>0</v>
      </c>
      <c r="Q2488">
        <f t="shared" si="497"/>
        <v>0</v>
      </c>
      <c r="R2488">
        <f t="shared" si="498"/>
        <v>0</v>
      </c>
      <c r="S2488">
        <f t="shared" si="499"/>
        <v>0</v>
      </c>
      <c r="T2488">
        <f t="shared" si="500"/>
        <v>0</v>
      </c>
      <c r="U2488">
        <f t="shared" si="501"/>
        <v>0</v>
      </c>
      <c r="V2488">
        <f t="shared" si="502"/>
        <v>0</v>
      </c>
      <c r="W2488">
        <f t="shared" si="503"/>
        <v>0</v>
      </c>
      <c r="X2488">
        <f t="shared" si="504"/>
        <v>0</v>
      </c>
      <c r="Y2488">
        <f t="shared" si="505"/>
        <v>0</v>
      </c>
      <c r="Z2488">
        <f t="shared" si="506"/>
        <v>0</v>
      </c>
      <c r="AA2488">
        <f t="shared" si="507"/>
        <v>0</v>
      </c>
    </row>
    <row r="2489" spans="2:27">
      <c r="B2489" s="3">
        <v>45218</v>
      </c>
      <c r="C2489" t="str">
        <f>IF(AND(B2489&gt;='Calculation Sheet Crop 1'!$K$6,B2489&lt;='Calculation Sheet Crop 1'!$L$6),"Initial Stage",IF(AND(B2489+1&gt;'Calculation Sheet Crop 1'!$K$7,B2489&lt;='Calculation Sheet Crop 1'!$L$7),"Crop Development Phase",IF(AND(B2489+1&gt;'Calculation Sheet Crop 1'!$K$8,B2489&lt;'Calculation Sheet Crop 1'!$L$8+1),"Mid Season",IF(AND(B2489+1&gt;'Calculation Sheet Crop 1'!$K$9,B2489-1&lt;'Calculation Sheet Crop 1'!$L$9),"Late Season Stage",""))))</f>
        <v/>
      </c>
      <c r="D2489">
        <f>IF(MONTH(B2489)=1,'General Calculation'!$E$22,IF(MONTH(B2489)=2,'General Calculation'!$F$22,IF(MONTH(B2489)=3,'General Calculation'!$G$22,IF(MONTH(B2489)=4,'General Calculation'!$H$22,IF(MONTH(B2489)=5,'General Calculation'!$I$22,IF(MONTH(B2489)=6,'General Calculation'!$J$22,IF(MONTH(B2489)=7,'General Calculation'!$K$22,IF(MONTH(B2489)=8,'General Calculation'!$L$22,IF(MONTH(B2489)=9,'General Calculation'!$M$22,IF(MONTH(B2489)=10,'General Calculation'!$N$22,IF(MONTH(B2489)=11,'General Calculation'!$O$22,IF(MONTH(B2489)=12,'General Calculation'!$P$22,""))))))))))))</f>
        <v>5.2650000000000006</v>
      </c>
      <c r="E2489" t="str">
        <f>IF(C2489="Initial Stage",'Calculation Sheet Crop 1'!$M$6,IF(C2489="Crop Development Phase",'Calculation Sheet Crop 1'!$M$7,IF(C2489="Mid Season",'Calculation Sheet Crop 1'!$M$8,IF(C2489="Late Season Stage",'Calculation Sheet Crop 1'!$M$9,""))))</f>
        <v/>
      </c>
      <c r="F2489">
        <f t="shared" si="495"/>
        <v>0</v>
      </c>
      <c r="P2489">
        <f t="shared" si="496"/>
        <v>0</v>
      </c>
      <c r="Q2489">
        <f t="shared" si="497"/>
        <v>0</v>
      </c>
      <c r="R2489">
        <f t="shared" si="498"/>
        <v>0</v>
      </c>
      <c r="S2489">
        <f t="shared" si="499"/>
        <v>0</v>
      </c>
      <c r="T2489">
        <f t="shared" si="500"/>
        <v>0</v>
      </c>
      <c r="U2489">
        <f t="shared" si="501"/>
        <v>0</v>
      </c>
      <c r="V2489">
        <f t="shared" si="502"/>
        <v>0</v>
      </c>
      <c r="W2489">
        <f t="shared" si="503"/>
        <v>0</v>
      </c>
      <c r="X2489">
        <f t="shared" si="504"/>
        <v>0</v>
      </c>
      <c r="Y2489">
        <f t="shared" si="505"/>
        <v>0</v>
      </c>
      <c r="Z2489">
        <f t="shared" si="506"/>
        <v>0</v>
      </c>
      <c r="AA2489">
        <f t="shared" si="507"/>
        <v>0</v>
      </c>
    </row>
    <row r="2490" spans="2:27">
      <c r="B2490" s="3">
        <v>45219</v>
      </c>
      <c r="C2490" t="str">
        <f>IF(AND(B2490&gt;='Calculation Sheet Crop 1'!$K$6,B2490&lt;='Calculation Sheet Crop 1'!$L$6),"Initial Stage",IF(AND(B2490+1&gt;'Calculation Sheet Crop 1'!$K$7,B2490&lt;='Calculation Sheet Crop 1'!$L$7),"Crop Development Phase",IF(AND(B2490+1&gt;'Calculation Sheet Crop 1'!$K$8,B2490&lt;'Calculation Sheet Crop 1'!$L$8+1),"Mid Season",IF(AND(B2490+1&gt;'Calculation Sheet Crop 1'!$K$9,B2490-1&lt;'Calculation Sheet Crop 1'!$L$9),"Late Season Stage",""))))</f>
        <v/>
      </c>
      <c r="D2490">
        <f>IF(MONTH(B2490)=1,'General Calculation'!$E$22,IF(MONTH(B2490)=2,'General Calculation'!$F$22,IF(MONTH(B2490)=3,'General Calculation'!$G$22,IF(MONTH(B2490)=4,'General Calculation'!$H$22,IF(MONTH(B2490)=5,'General Calculation'!$I$22,IF(MONTH(B2490)=6,'General Calculation'!$J$22,IF(MONTH(B2490)=7,'General Calculation'!$K$22,IF(MONTH(B2490)=8,'General Calculation'!$L$22,IF(MONTH(B2490)=9,'General Calculation'!$M$22,IF(MONTH(B2490)=10,'General Calculation'!$N$22,IF(MONTH(B2490)=11,'General Calculation'!$O$22,IF(MONTH(B2490)=12,'General Calculation'!$P$22,""))))))))))))</f>
        <v>5.2650000000000006</v>
      </c>
      <c r="E2490" t="str">
        <f>IF(C2490="Initial Stage",'Calculation Sheet Crop 1'!$M$6,IF(C2490="Crop Development Phase",'Calculation Sheet Crop 1'!$M$7,IF(C2490="Mid Season",'Calculation Sheet Crop 1'!$M$8,IF(C2490="Late Season Stage",'Calculation Sheet Crop 1'!$M$9,""))))</f>
        <v/>
      </c>
      <c r="F2490">
        <f t="shared" si="495"/>
        <v>0</v>
      </c>
      <c r="P2490">
        <f t="shared" si="496"/>
        <v>0</v>
      </c>
      <c r="Q2490">
        <f t="shared" si="497"/>
        <v>0</v>
      </c>
      <c r="R2490">
        <f t="shared" si="498"/>
        <v>0</v>
      </c>
      <c r="S2490">
        <f t="shared" si="499"/>
        <v>0</v>
      </c>
      <c r="T2490">
        <f t="shared" si="500"/>
        <v>0</v>
      </c>
      <c r="U2490">
        <f t="shared" si="501"/>
        <v>0</v>
      </c>
      <c r="V2490">
        <f t="shared" si="502"/>
        <v>0</v>
      </c>
      <c r="W2490">
        <f t="shared" si="503"/>
        <v>0</v>
      </c>
      <c r="X2490">
        <f t="shared" si="504"/>
        <v>0</v>
      </c>
      <c r="Y2490">
        <f t="shared" si="505"/>
        <v>0</v>
      </c>
      <c r="Z2490">
        <f t="shared" si="506"/>
        <v>0</v>
      </c>
      <c r="AA2490">
        <f t="shared" si="507"/>
        <v>0</v>
      </c>
    </row>
    <row r="2491" spans="2:27">
      <c r="B2491" s="3">
        <v>45220</v>
      </c>
      <c r="C2491" t="str">
        <f>IF(AND(B2491&gt;='Calculation Sheet Crop 1'!$K$6,B2491&lt;='Calculation Sheet Crop 1'!$L$6),"Initial Stage",IF(AND(B2491+1&gt;'Calculation Sheet Crop 1'!$K$7,B2491&lt;='Calculation Sheet Crop 1'!$L$7),"Crop Development Phase",IF(AND(B2491+1&gt;'Calculation Sheet Crop 1'!$K$8,B2491&lt;'Calculation Sheet Crop 1'!$L$8+1),"Mid Season",IF(AND(B2491+1&gt;'Calculation Sheet Crop 1'!$K$9,B2491-1&lt;'Calculation Sheet Crop 1'!$L$9),"Late Season Stage",""))))</f>
        <v/>
      </c>
      <c r="D2491">
        <f>IF(MONTH(B2491)=1,'General Calculation'!$E$22,IF(MONTH(B2491)=2,'General Calculation'!$F$22,IF(MONTH(B2491)=3,'General Calculation'!$G$22,IF(MONTH(B2491)=4,'General Calculation'!$H$22,IF(MONTH(B2491)=5,'General Calculation'!$I$22,IF(MONTH(B2491)=6,'General Calculation'!$J$22,IF(MONTH(B2491)=7,'General Calculation'!$K$22,IF(MONTH(B2491)=8,'General Calculation'!$L$22,IF(MONTH(B2491)=9,'General Calculation'!$M$22,IF(MONTH(B2491)=10,'General Calculation'!$N$22,IF(MONTH(B2491)=11,'General Calculation'!$O$22,IF(MONTH(B2491)=12,'General Calculation'!$P$22,""))))))))))))</f>
        <v>5.2650000000000006</v>
      </c>
      <c r="E2491" t="str">
        <f>IF(C2491="Initial Stage",'Calculation Sheet Crop 1'!$M$6,IF(C2491="Crop Development Phase",'Calculation Sheet Crop 1'!$M$7,IF(C2491="Mid Season",'Calculation Sheet Crop 1'!$M$8,IF(C2491="Late Season Stage",'Calculation Sheet Crop 1'!$M$9,""))))</f>
        <v/>
      </c>
      <c r="F2491">
        <f t="shared" si="495"/>
        <v>0</v>
      </c>
      <c r="P2491">
        <f t="shared" si="496"/>
        <v>0</v>
      </c>
      <c r="Q2491">
        <f t="shared" si="497"/>
        <v>0</v>
      </c>
      <c r="R2491">
        <f t="shared" si="498"/>
        <v>0</v>
      </c>
      <c r="S2491">
        <f t="shared" si="499"/>
        <v>0</v>
      </c>
      <c r="T2491">
        <f t="shared" si="500"/>
        <v>0</v>
      </c>
      <c r="U2491">
        <f t="shared" si="501"/>
        <v>0</v>
      </c>
      <c r="V2491">
        <f t="shared" si="502"/>
        <v>0</v>
      </c>
      <c r="W2491">
        <f t="shared" si="503"/>
        <v>0</v>
      </c>
      <c r="X2491">
        <f t="shared" si="504"/>
        <v>0</v>
      </c>
      <c r="Y2491">
        <f t="shared" si="505"/>
        <v>0</v>
      </c>
      <c r="Z2491">
        <f t="shared" si="506"/>
        <v>0</v>
      </c>
      <c r="AA2491">
        <f t="shared" si="507"/>
        <v>0</v>
      </c>
    </row>
    <row r="2492" spans="2:27">
      <c r="B2492" s="3">
        <v>45221</v>
      </c>
      <c r="C2492" t="str">
        <f>IF(AND(B2492&gt;='Calculation Sheet Crop 1'!$K$6,B2492&lt;='Calculation Sheet Crop 1'!$L$6),"Initial Stage",IF(AND(B2492+1&gt;'Calculation Sheet Crop 1'!$K$7,B2492&lt;='Calculation Sheet Crop 1'!$L$7),"Crop Development Phase",IF(AND(B2492+1&gt;'Calculation Sheet Crop 1'!$K$8,B2492&lt;'Calculation Sheet Crop 1'!$L$8+1),"Mid Season",IF(AND(B2492+1&gt;'Calculation Sheet Crop 1'!$K$9,B2492-1&lt;'Calculation Sheet Crop 1'!$L$9),"Late Season Stage",""))))</f>
        <v/>
      </c>
      <c r="D2492">
        <f>IF(MONTH(B2492)=1,'General Calculation'!$E$22,IF(MONTH(B2492)=2,'General Calculation'!$F$22,IF(MONTH(B2492)=3,'General Calculation'!$G$22,IF(MONTH(B2492)=4,'General Calculation'!$H$22,IF(MONTH(B2492)=5,'General Calculation'!$I$22,IF(MONTH(B2492)=6,'General Calculation'!$J$22,IF(MONTH(B2492)=7,'General Calculation'!$K$22,IF(MONTH(B2492)=8,'General Calculation'!$L$22,IF(MONTH(B2492)=9,'General Calculation'!$M$22,IF(MONTH(B2492)=10,'General Calculation'!$N$22,IF(MONTH(B2492)=11,'General Calculation'!$O$22,IF(MONTH(B2492)=12,'General Calculation'!$P$22,""))))))))))))</f>
        <v>5.2650000000000006</v>
      </c>
      <c r="E2492" t="str">
        <f>IF(C2492="Initial Stage",'Calculation Sheet Crop 1'!$M$6,IF(C2492="Crop Development Phase",'Calculation Sheet Crop 1'!$M$7,IF(C2492="Mid Season",'Calculation Sheet Crop 1'!$M$8,IF(C2492="Late Season Stage",'Calculation Sheet Crop 1'!$M$9,""))))</f>
        <v/>
      </c>
      <c r="F2492">
        <f t="shared" si="495"/>
        <v>0</v>
      </c>
      <c r="P2492">
        <f t="shared" si="496"/>
        <v>0</v>
      </c>
      <c r="Q2492">
        <f t="shared" si="497"/>
        <v>0</v>
      </c>
      <c r="R2492">
        <f t="shared" si="498"/>
        <v>0</v>
      </c>
      <c r="S2492">
        <f t="shared" si="499"/>
        <v>0</v>
      </c>
      <c r="T2492">
        <f t="shared" si="500"/>
        <v>0</v>
      </c>
      <c r="U2492">
        <f t="shared" si="501"/>
        <v>0</v>
      </c>
      <c r="V2492">
        <f t="shared" si="502"/>
        <v>0</v>
      </c>
      <c r="W2492">
        <f t="shared" si="503"/>
        <v>0</v>
      </c>
      <c r="X2492">
        <f t="shared" si="504"/>
        <v>0</v>
      </c>
      <c r="Y2492">
        <f t="shared" si="505"/>
        <v>0</v>
      </c>
      <c r="Z2492">
        <f t="shared" si="506"/>
        <v>0</v>
      </c>
      <c r="AA2492">
        <f t="shared" si="507"/>
        <v>0</v>
      </c>
    </row>
    <row r="2493" spans="2:27">
      <c r="B2493" s="3">
        <v>45222</v>
      </c>
      <c r="C2493" t="str">
        <f>IF(AND(B2493&gt;='Calculation Sheet Crop 1'!$K$6,B2493&lt;='Calculation Sheet Crop 1'!$L$6),"Initial Stage",IF(AND(B2493+1&gt;'Calculation Sheet Crop 1'!$K$7,B2493&lt;='Calculation Sheet Crop 1'!$L$7),"Crop Development Phase",IF(AND(B2493+1&gt;'Calculation Sheet Crop 1'!$K$8,B2493&lt;'Calculation Sheet Crop 1'!$L$8+1),"Mid Season",IF(AND(B2493+1&gt;'Calculation Sheet Crop 1'!$K$9,B2493-1&lt;'Calculation Sheet Crop 1'!$L$9),"Late Season Stage",""))))</f>
        <v/>
      </c>
      <c r="D2493">
        <f>IF(MONTH(B2493)=1,'General Calculation'!$E$22,IF(MONTH(B2493)=2,'General Calculation'!$F$22,IF(MONTH(B2493)=3,'General Calculation'!$G$22,IF(MONTH(B2493)=4,'General Calculation'!$H$22,IF(MONTH(B2493)=5,'General Calculation'!$I$22,IF(MONTH(B2493)=6,'General Calculation'!$J$22,IF(MONTH(B2493)=7,'General Calculation'!$K$22,IF(MONTH(B2493)=8,'General Calculation'!$L$22,IF(MONTH(B2493)=9,'General Calculation'!$M$22,IF(MONTH(B2493)=10,'General Calculation'!$N$22,IF(MONTH(B2493)=11,'General Calculation'!$O$22,IF(MONTH(B2493)=12,'General Calculation'!$P$22,""))))))))))))</f>
        <v>5.2650000000000006</v>
      </c>
      <c r="E2493" t="str">
        <f>IF(C2493="Initial Stage",'Calculation Sheet Crop 1'!$M$6,IF(C2493="Crop Development Phase",'Calculation Sheet Crop 1'!$M$7,IF(C2493="Mid Season",'Calculation Sheet Crop 1'!$M$8,IF(C2493="Late Season Stage",'Calculation Sheet Crop 1'!$M$9,""))))</f>
        <v/>
      </c>
      <c r="F2493">
        <f t="shared" si="495"/>
        <v>0</v>
      </c>
      <c r="P2493">
        <f t="shared" si="496"/>
        <v>0</v>
      </c>
      <c r="Q2493">
        <f t="shared" si="497"/>
        <v>0</v>
      </c>
      <c r="R2493">
        <f t="shared" si="498"/>
        <v>0</v>
      </c>
      <c r="S2493">
        <f t="shared" si="499"/>
        <v>0</v>
      </c>
      <c r="T2493">
        <f t="shared" si="500"/>
        <v>0</v>
      </c>
      <c r="U2493">
        <f t="shared" si="501"/>
        <v>0</v>
      </c>
      <c r="V2493">
        <f t="shared" si="502"/>
        <v>0</v>
      </c>
      <c r="W2493">
        <f t="shared" si="503"/>
        <v>0</v>
      </c>
      <c r="X2493">
        <f t="shared" si="504"/>
        <v>0</v>
      </c>
      <c r="Y2493">
        <f t="shared" si="505"/>
        <v>0</v>
      </c>
      <c r="Z2493">
        <f t="shared" si="506"/>
        <v>0</v>
      </c>
      <c r="AA2493">
        <f t="shared" si="507"/>
        <v>0</v>
      </c>
    </row>
    <row r="2494" spans="2:27">
      <c r="B2494" s="3">
        <v>45223</v>
      </c>
      <c r="C2494" t="str">
        <f>IF(AND(B2494&gt;='Calculation Sheet Crop 1'!$K$6,B2494&lt;='Calculation Sheet Crop 1'!$L$6),"Initial Stage",IF(AND(B2494+1&gt;'Calculation Sheet Crop 1'!$K$7,B2494&lt;='Calculation Sheet Crop 1'!$L$7),"Crop Development Phase",IF(AND(B2494+1&gt;'Calculation Sheet Crop 1'!$K$8,B2494&lt;'Calculation Sheet Crop 1'!$L$8+1),"Mid Season",IF(AND(B2494+1&gt;'Calculation Sheet Crop 1'!$K$9,B2494-1&lt;'Calculation Sheet Crop 1'!$L$9),"Late Season Stage",""))))</f>
        <v/>
      </c>
      <c r="D2494">
        <f>IF(MONTH(B2494)=1,'General Calculation'!$E$22,IF(MONTH(B2494)=2,'General Calculation'!$F$22,IF(MONTH(B2494)=3,'General Calculation'!$G$22,IF(MONTH(B2494)=4,'General Calculation'!$H$22,IF(MONTH(B2494)=5,'General Calculation'!$I$22,IF(MONTH(B2494)=6,'General Calculation'!$J$22,IF(MONTH(B2494)=7,'General Calculation'!$K$22,IF(MONTH(B2494)=8,'General Calculation'!$L$22,IF(MONTH(B2494)=9,'General Calculation'!$M$22,IF(MONTH(B2494)=10,'General Calculation'!$N$22,IF(MONTH(B2494)=11,'General Calculation'!$O$22,IF(MONTH(B2494)=12,'General Calculation'!$P$22,""))))))))))))</f>
        <v>5.2650000000000006</v>
      </c>
      <c r="E2494" t="str">
        <f>IF(C2494="Initial Stage",'Calculation Sheet Crop 1'!$M$6,IF(C2494="Crop Development Phase",'Calculation Sheet Crop 1'!$M$7,IF(C2494="Mid Season",'Calculation Sheet Crop 1'!$M$8,IF(C2494="Late Season Stage",'Calculation Sheet Crop 1'!$M$9,""))))</f>
        <v/>
      </c>
      <c r="F2494">
        <f t="shared" si="495"/>
        <v>0</v>
      </c>
      <c r="P2494">
        <f t="shared" si="496"/>
        <v>0</v>
      </c>
      <c r="Q2494">
        <f t="shared" si="497"/>
        <v>0</v>
      </c>
      <c r="R2494">
        <f t="shared" si="498"/>
        <v>0</v>
      </c>
      <c r="S2494">
        <f t="shared" si="499"/>
        <v>0</v>
      </c>
      <c r="T2494">
        <f t="shared" si="500"/>
        <v>0</v>
      </c>
      <c r="U2494">
        <f t="shared" si="501"/>
        <v>0</v>
      </c>
      <c r="V2494">
        <f t="shared" si="502"/>
        <v>0</v>
      </c>
      <c r="W2494">
        <f t="shared" si="503"/>
        <v>0</v>
      </c>
      <c r="X2494">
        <f t="shared" si="504"/>
        <v>0</v>
      </c>
      <c r="Y2494">
        <f t="shared" si="505"/>
        <v>0</v>
      </c>
      <c r="Z2494">
        <f t="shared" si="506"/>
        <v>0</v>
      </c>
      <c r="AA2494">
        <f t="shared" si="507"/>
        <v>0</v>
      </c>
    </row>
    <row r="2495" spans="2:27">
      <c r="B2495" s="3">
        <v>45224</v>
      </c>
      <c r="C2495" t="str">
        <f>IF(AND(B2495&gt;='Calculation Sheet Crop 1'!$K$6,B2495&lt;='Calculation Sheet Crop 1'!$L$6),"Initial Stage",IF(AND(B2495+1&gt;'Calculation Sheet Crop 1'!$K$7,B2495&lt;='Calculation Sheet Crop 1'!$L$7),"Crop Development Phase",IF(AND(B2495+1&gt;'Calculation Sheet Crop 1'!$K$8,B2495&lt;'Calculation Sheet Crop 1'!$L$8+1),"Mid Season",IF(AND(B2495+1&gt;'Calculation Sheet Crop 1'!$K$9,B2495-1&lt;'Calculation Sheet Crop 1'!$L$9),"Late Season Stage",""))))</f>
        <v/>
      </c>
      <c r="D2495">
        <f>IF(MONTH(B2495)=1,'General Calculation'!$E$22,IF(MONTH(B2495)=2,'General Calculation'!$F$22,IF(MONTH(B2495)=3,'General Calculation'!$G$22,IF(MONTH(B2495)=4,'General Calculation'!$H$22,IF(MONTH(B2495)=5,'General Calculation'!$I$22,IF(MONTH(B2495)=6,'General Calculation'!$J$22,IF(MONTH(B2495)=7,'General Calculation'!$K$22,IF(MONTH(B2495)=8,'General Calculation'!$L$22,IF(MONTH(B2495)=9,'General Calculation'!$M$22,IF(MONTH(B2495)=10,'General Calculation'!$N$22,IF(MONTH(B2495)=11,'General Calculation'!$O$22,IF(MONTH(B2495)=12,'General Calculation'!$P$22,""))))))))))))</f>
        <v>5.2650000000000006</v>
      </c>
      <c r="E2495" t="str">
        <f>IF(C2495="Initial Stage",'Calculation Sheet Crop 1'!$M$6,IF(C2495="Crop Development Phase",'Calculation Sheet Crop 1'!$M$7,IF(C2495="Mid Season",'Calculation Sheet Crop 1'!$M$8,IF(C2495="Late Season Stage",'Calculation Sheet Crop 1'!$M$9,""))))</f>
        <v/>
      </c>
      <c r="F2495">
        <f t="shared" si="495"/>
        <v>0</v>
      </c>
      <c r="P2495">
        <f t="shared" si="496"/>
        <v>0</v>
      </c>
      <c r="Q2495">
        <f t="shared" si="497"/>
        <v>0</v>
      </c>
      <c r="R2495">
        <f t="shared" si="498"/>
        <v>0</v>
      </c>
      <c r="S2495">
        <f t="shared" si="499"/>
        <v>0</v>
      </c>
      <c r="T2495">
        <f t="shared" si="500"/>
        <v>0</v>
      </c>
      <c r="U2495">
        <f t="shared" si="501"/>
        <v>0</v>
      </c>
      <c r="V2495">
        <f t="shared" si="502"/>
        <v>0</v>
      </c>
      <c r="W2495">
        <f t="shared" si="503"/>
        <v>0</v>
      </c>
      <c r="X2495">
        <f t="shared" si="504"/>
        <v>0</v>
      </c>
      <c r="Y2495">
        <f t="shared" si="505"/>
        <v>0</v>
      </c>
      <c r="Z2495">
        <f t="shared" si="506"/>
        <v>0</v>
      </c>
      <c r="AA2495">
        <f t="shared" si="507"/>
        <v>0</v>
      </c>
    </row>
    <row r="2496" spans="2:27">
      <c r="B2496" s="3">
        <v>45225</v>
      </c>
      <c r="C2496" t="str">
        <f>IF(AND(B2496&gt;='Calculation Sheet Crop 1'!$K$6,B2496&lt;='Calculation Sheet Crop 1'!$L$6),"Initial Stage",IF(AND(B2496+1&gt;'Calculation Sheet Crop 1'!$K$7,B2496&lt;='Calculation Sheet Crop 1'!$L$7),"Crop Development Phase",IF(AND(B2496+1&gt;'Calculation Sheet Crop 1'!$K$8,B2496&lt;'Calculation Sheet Crop 1'!$L$8+1),"Mid Season",IF(AND(B2496+1&gt;'Calculation Sheet Crop 1'!$K$9,B2496-1&lt;'Calculation Sheet Crop 1'!$L$9),"Late Season Stage",""))))</f>
        <v/>
      </c>
      <c r="D2496">
        <f>IF(MONTH(B2496)=1,'General Calculation'!$E$22,IF(MONTH(B2496)=2,'General Calculation'!$F$22,IF(MONTH(B2496)=3,'General Calculation'!$G$22,IF(MONTH(B2496)=4,'General Calculation'!$H$22,IF(MONTH(B2496)=5,'General Calculation'!$I$22,IF(MONTH(B2496)=6,'General Calculation'!$J$22,IF(MONTH(B2496)=7,'General Calculation'!$K$22,IF(MONTH(B2496)=8,'General Calculation'!$L$22,IF(MONTH(B2496)=9,'General Calculation'!$M$22,IF(MONTH(B2496)=10,'General Calculation'!$N$22,IF(MONTH(B2496)=11,'General Calculation'!$O$22,IF(MONTH(B2496)=12,'General Calculation'!$P$22,""))))))))))))</f>
        <v>5.2650000000000006</v>
      </c>
      <c r="E2496" t="str">
        <f>IF(C2496="Initial Stage",'Calculation Sheet Crop 1'!$M$6,IF(C2496="Crop Development Phase",'Calculation Sheet Crop 1'!$M$7,IF(C2496="Mid Season",'Calculation Sheet Crop 1'!$M$8,IF(C2496="Late Season Stage",'Calculation Sheet Crop 1'!$M$9,""))))</f>
        <v/>
      </c>
      <c r="F2496">
        <f t="shared" si="495"/>
        <v>0</v>
      </c>
      <c r="P2496">
        <f t="shared" si="496"/>
        <v>0</v>
      </c>
      <c r="Q2496">
        <f t="shared" si="497"/>
        <v>0</v>
      </c>
      <c r="R2496">
        <f t="shared" si="498"/>
        <v>0</v>
      </c>
      <c r="S2496">
        <f t="shared" si="499"/>
        <v>0</v>
      </c>
      <c r="T2496">
        <f t="shared" si="500"/>
        <v>0</v>
      </c>
      <c r="U2496">
        <f t="shared" si="501"/>
        <v>0</v>
      </c>
      <c r="V2496">
        <f t="shared" si="502"/>
        <v>0</v>
      </c>
      <c r="W2496">
        <f t="shared" si="503"/>
        <v>0</v>
      </c>
      <c r="X2496">
        <f t="shared" si="504"/>
        <v>0</v>
      </c>
      <c r="Y2496">
        <f t="shared" si="505"/>
        <v>0</v>
      </c>
      <c r="Z2496">
        <f t="shared" si="506"/>
        <v>0</v>
      </c>
      <c r="AA2496">
        <f t="shared" si="507"/>
        <v>0</v>
      </c>
    </row>
    <row r="2497" spans="2:27">
      <c r="B2497" s="3">
        <v>45226</v>
      </c>
      <c r="C2497" t="str">
        <f>IF(AND(B2497&gt;='Calculation Sheet Crop 1'!$K$6,B2497&lt;='Calculation Sheet Crop 1'!$L$6),"Initial Stage",IF(AND(B2497+1&gt;'Calculation Sheet Crop 1'!$K$7,B2497&lt;='Calculation Sheet Crop 1'!$L$7),"Crop Development Phase",IF(AND(B2497+1&gt;'Calculation Sheet Crop 1'!$K$8,B2497&lt;'Calculation Sheet Crop 1'!$L$8+1),"Mid Season",IF(AND(B2497+1&gt;'Calculation Sheet Crop 1'!$K$9,B2497-1&lt;'Calculation Sheet Crop 1'!$L$9),"Late Season Stage",""))))</f>
        <v/>
      </c>
      <c r="D2497">
        <f>IF(MONTH(B2497)=1,'General Calculation'!$E$22,IF(MONTH(B2497)=2,'General Calculation'!$F$22,IF(MONTH(B2497)=3,'General Calculation'!$G$22,IF(MONTH(B2497)=4,'General Calculation'!$H$22,IF(MONTH(B2497)=5,'General Calculation'!$I$22,IF(MONTH(B2497)=6,'General Calculation'!$J$22,IF(MONTH(B2497)=7,'General Calculation'!$K$22,IF(MONTH(B2497)=8,'General Calculation'!$L$22,IF(MONTH(B2497)=9,'General Calculation'!$M$22,IF(MONTH(B2497)=10,'General Calculation'!$N$22,IF(MONTH(B2497)=11,'General Calculation'!$O$22,IF(MONTH(B2497)=12,'General Calculation'!$P$22,""))))))))))))</f>
        <v>5.2650000000000006</v>
      </c>
      <c r="E2497" t="str">
        <f>IF(C2497="Initial Stage",'Calculation Sheet Crop 1'!$M$6,IF(C2497="Crop Development Phase",'Calculation Sheet Crop 1'!$M$7,IF(C2497="Mid Season",'Calculation Sheet Crop 1'!$M$8,IF(C2497="Late Season Stage",'Calculation Sheet Crop 1'!$M$9,""))))</f>
        <v/>
      </c>
      <c r="F2497">
        <f t="shared" si="495"/>
        <v>0</v>
      </c>
      <c r="P2497">
        <f t="shared" si="496"/>
        <v>0</v>
      </c>
      <c r="Q2497">
        <f t="shared" si="497"/>
        <v>0</v>
      </c>
      <c r="R2497">
        <f t="shared" si="498"/>
        <v>0</v>
      </c>
      <c r="S2497">
        <f t="shared" si="499"/>
        <v>0</v>
      </c>
      <c r="T2497">
        <f t="shared" si="500"/>
        <v>0</v>
      </c>
      <c r="U2497">
        <f t="shared" si="501"/>
        <v>0</v>
      </c>
      <c r="V2497">
        <f t="shared" si="502"/>
        <v>0</v>
      </c>
      <c r="W2497">
        <f t="shared" si="503"/>
        <v>0</v>
      </c>
      <c r="X2497">
        <f t="shared" si="504"/>
        <v>0</v>
      </c>
      <c r="Y2497">
        <f t="shared" si="505"/>
        <v>0</v>
      </c>
      <c r="Z2497">
        <f t="shared" si="506"/>
        <v>0</v>
      </c>
      <c r="AA2497">
        <f t="shared" si="507"/>
        <v>0</v>
      </c>
    </row>
    <row r="2498" spans="2:27">
      <c r="B2498" s="3">
        <v>45227</v>
      </c>
      <c r="C2498" t="str">
        <f>IF(AND(B2498&gt;='Calculation Sheet Crop 1'!$K$6,B2498&lt;='Calculation Sheet Crop 1'!$L$6),"Initial Stage",IF(AND(B2498+1&gt;'Calculation Sheet Crop 1'!$K$7,B2498&lt;='Calculation Sheet Crop 1'!$L$7),"Crop Development Phase",IF(AND(B2498+1&gt;'Calculation Sheet Crop 1'!$K$8,B2498&lt;'Calculation Sheet Crop 1'!$L$8+1),"Mid Season",IF(AND(B2498+1&gt;'Calculation Sheet Crop 1'!$K$9,B2498-1&lt;'Calculation Sheet Crop 1'!$L$9),"Late Season Stage",""))))</f>
        <v/>
      </c>
      <c r="D2498">
        <f>IF(MONTH(B2498)=1,'General Calculation'!$E$22,IF(MONTH(B2498)=2,'General Calculation'!$F$22,IF(MONTH(B2498)=3,'General Calculation'!$G$22,IF(MONTH(B2498)=4,'General Calculation'!$H$22,IF(MONTH(B2498)=5,'General Calculation'!$I$22,IF(MONTH(B2498)=6,'General Calculation'!$J$22,IF(MONTH(B2498)=7,'General Calculation'!$K$22,IF(MONTH(B2498)=8,'General Calculation'!$L$22,IF(MONTH(B2498)=9,'General Calculation'!$M$22,IF(MONTH(B2498)=10,'General Calculation'!$N$22,IF(MONTH(B2498)=11,'General Calculation'!$O$22,IF(MONTH(B2498)=12,'General Calculation'!$P$22,""))))))))))))</f>
        <v>5.2650000000000006</v>
      </c>
      <c r="E2498" t="str">
        <f>IF(C2498="Initial Stage",'Calculation Sheet Crop 1'!$M$6,IF(C2498="Crop Development Phase",'Calculation Sheet Crop 1'!$M$7,IF(C2498="Mid Season",'Calculation Sheet Crop 1'!$M$8,IF(C2498="Late Season Stage",'Calculation Sheet Crop 1'!$M$9,""))))</f>
        <v/>
      </c>
      <c r="F2498">
        <f t="shared" si="495"/>
        <v>0</v>
      </c>
      <c r="P2498">
        <f t="shared" si="496"/>
        <v>0</v>
      </c>
      <c r="Q2498">
        <f t="shared" si="497"/>
        <v>0</v>
      </c>
      <c r="R2498">
        <f t="shared" si="498"/>
        <v>0</v>
      </c>
      <c r="S2498">
        <f t="shared" si="499"/>
        <v>0</v>
      </c>
      <c r="T2498">
        <f t="shared" si="500"/>
        <v>0</v>
      </c>
      <c r="U2498">
        <f t="shared" si="501"/>
        <v>0</v>
      </c>
      <c r="V2498">
        <f t="shared" si="502"/>
        <v>0</v>
      </c>
      <c r="W2498">
        <f t="shared" si="503"/>
        <v>0</v>
      </c>
      <c r="X2498">
        <f t="shared" si="504"/>
        <v>0</v>
      </c>
      <c r="Y2498">
        <f t="shared" si="505"/>
        <v>0</v>
      </c>
      <c r="Z2498">
        <f t="shared" si="506"/>
        <v>0</v>
      </c>
      <c r="AA2498">
        <f t="shared" si="507"/>
        <v>0</v>
      </c>
    </row>
    <row r="2499" spans="2:27">
      <c r="B2499" s="3">
        <v>45228</v>
      </c>
      <c r="C2499" t="str">
        <f>IF(AND(B2499&gt;='Calculation Sheet Crop 1'!$K$6,B2499&lt;='Calculation Sheet Crop 1'!$L$6),"Initial Stage",IF(AND(B2499+1&gt;'Calculation Sheet Crop 1'!$K$7,B2499&lt;='Calculation Sheet Crop 1'!$L$7),"Crop Development Phase",IF(AND(B2499+1&gt;'Calculation Sheet Crop 1'!$K$8,B2499&lt;'Calculation Sheet Crop 1'!$L$8+1),"Mid Season",IF(AND(B2499+1&gt;'Calculation Sheet Crop 1'!$K$9,B2499-1&lt;'Calculation Sheet Crop 1'!$L$9),"Late Season Stage",""))))</f>
        <v/>
      </c>
      <c r="D2499">
        <f>IF(MONTH(B2499)=1,'General Calculation'!$E$22,IF(MONTH(B2499)=2,'General Calculation'!$F$22,IF(MONTH(B2499)=3,'General Calculation'!$G$22,IF(MONTH(B2499)=4,'General Calculation'!$H$22,IF(MONTH(B2499)=5,'General Calculation'!$I$22,IF(MONTH(B2499)=6,'General Calculation'!$J$22,IF(MONTH(B2499)=7,'General Calculation'!$K$22,IF(MONTH(B2499)=8,'General Calculation'!$L$22,IF(MONTH(B2499)=9,'General Calculation'!$M$22,IF(MONTH(B2499)=10,'General Calculation'!$N$22,IF(MONTH(B2499)=11,'General Calculation'!$O$22,IF(MONTH(B2499)=12,'General Calculation'!$P$22,""))))))))))))</f>
        <v>5.2650000000000006</v>
      </c>
      <c r="E2499" t="str">
        <f>IF(C2499="Initial Stage",'Calculation Sheet Crop 1'!$M$6,IF(C2499="Crop Development Phase",'Calculation Sheet Crop 1'!$M$7,IF(C2499="Mid Season",'Calculation Sheet Crop 1'!$M$8,IF(C2499="Late Season Stage",'Calculation Sheet Crop 1'!$M$9,""))))</f>
        <v/>
      </c>
      <c r="F2499">
        <f t="shared" si="495"/>
        <v>0</v>
      </c>
      <c r="P2499">
        <f t="shared" si="496"/>
        <v>0</v>
      </c>
      <c r="Q2499">
        <f t="shared" si="497"/>
        <v>0</v>
      </c>
      <c r="R2499">
        <f t="shared" si="498"/>
        <v>0</v>
      </c>
      <c r="S2499">
        <f t="shared" si="499"/>
        <v>0</v>
      </c>
      <c r="T2499">
        <f t="shared" si="500"/>
        <v>0</v>
      </c>
      <c r="U2499">
        <f t="shared" si="501"/>
        <v>0</v>
      </c>
      <c r="V2499">
        <f t="shared" si="502"/>
        <v>0</v>
      </c>
      <c r="W2499">
        <f t="shared" si="503"/>
        <v>0</v>
      </c>
      <c r="X2499">
        <f t="shared" si="504"/>
        <v>0</v>
      </c>
      <c r="Y2499">
        <f t="shared" si="505"/>
        <v>0</v>
      </c>
      <c r="Z2499">
        <f t="shared" si="506"/>
        <v>0</v>
      </c>
      <c r="AA2499">
        <f t="shared" si="507"/>
        <v>0</v>
      </c>
    </row>
    <row r="2500" spans="2:27">
      <c r="B2500" s="3">
        <v>45229</v>
      </c>
      <c r="C2500" t="str">
        <f>IF(AND(B2500&gt;='Calculation Sheet Crop 1'!$K$6,B2500&lt;='Calculation Sheet Crop 1'!$L$6),"Initial Stage",IF(AND(B2500+1&gt;'Calculation Sheet Crop 1'!$K$7,B2500&lt;='Calculation Sheet Crop 1'!$L$7),"Crop Development Phase",IF(AND(B2500+1&gt;'Calculation Sheet Crop 1'!$K$8,B2500&lt;'Calculation Sheet Crop 1'!$L$8+1),"Mid Season",IF(AND(B2500+1&gt;'Calculation Sheet Crop 1'!$K$9,B2500-1&lt;'Calculation Sheet Crop 1'!$L$9),"Late Season Stage",""))))</f>
        <v/>
      </c>
      <c r="D2500">
        <f>IF(MONTH(B2500)=1,'General Calculation'!$E$22,IF(MONTH(B2500)=2,'General Calculation'!$F$22,IF(MONTH(B2500)=3,'General Calculation'!$G$22,IF(MONTH(B2500)=4,'General Calculation'!$H$22,IF(MONTH(B2500)=5,'General Calculation'!$I$22,IF(MONTH(B2500)=6,'General Calculation'!$J$22,IF(MONTH(B2500)=7,'General Calculation'!$K$22,IF(MONTH(B2500)=8,'General Calculation'!$L$22,IF(MONTH(B2500)=9,'General Calculation'!$M$22,IF(MONTH(B2500)=10,'General Calculation'!$N$22,IF(MONTH(B2500)=11,'General Calculation'!$O$22,IF(MONTH(B2500)=12,'General Calculation'!$P$22,""))))))))))))</f>
        <v>5.2650000000000006</v>
      </c>
      <c r="E2500" t="str">
        <f>IF(C2500="Initial Stage",'Calculation Sheet Crop 1'!$M$6,IF(C2500="Crop Development Phase",'Calculation Sheet Crop 1'!$M$7,IF(C2500="Mid Season",'Calculation Sheet Crop 1'!$M$8,IF(C2500="Late Season Stage",'Calculation Sheet Crop 1'!$M$9,""))))</f>
        <v/>
      </c>
      <c r="F2500">
        <f t="shared" si="495"/>
        <v>0</v>
      </c>
      <c r="P2500">
        <f t="shared" si="496"/>
        <v>0</v>
      </c>
      <c r="Q2500">
        <f t="shared" si="497"/>
        <v>0</v>
      </c>
      <c r="R2500">
        <f t="shared" si="498"/>
        <v>0</v>
      </c>
      <c r="S2500">
        <f t="shared" si="499"/>
        <v>0</v>
      </c>
      <c r="T2500">
        <f t="shared" si="500"/>
        <v>0</v>
      </c>
      <c r="U2500">
        <f t="shared" si="501"/>
        <v>0</v>
      </c>
      <c r="V2500">
        <f t="shared" si="502"/>
        <v>0</v>
      </c>
      <c r="W2500">
        <f t="shared" si="503"/>
        <v>0</v>
      </c>
      <c r="X2500">
        <f t="shared" si="504"/>
        <v>0</v>
      </c>
      <c r="Y2500">
        <f t="shared" si="505"/>
        <v>0</v>
      </c>
      <c r="Z2500">
        <f t="shared" si="506"/>
        <v>0</v>
      </c>
      <c r="AA2500">
        <f t="shared" si="507"/>
        <v>0</v>
      </c>
    </row>
    <row r="2501" spans="2:27">
      <c r="B2501" s="3">
        <v>45230</v>
      </c>
      <c r="C2501" t="str">
        <f>IF(AND(B2501&gt;='Calculation Sheet Crop 1'!$K$6,B2501&lt;='Calculation Sheet Crop 1'!$L$6),"Initial Stage",IF(AND(B2501+1&gt;'Calculation Sheet Crop 1'!$K$7,B2501&lt;='Calculation Sheet Crop 1'!$L$7),"Crop Development Phase",IF(AND(B2501+1&gt;'Calculation Sheet Crop 1'!$K$8,B2501&lt;'Calculation Sheet Crop 1'!$L$8+1),"Mid Season",IF(AND(B2501+1&gt;'Calculation Sheet Crop 1'!$K$9,B2501-1&lt;'Calculation Sheet Crop 1'!$L$9),"Late Season Stage",""))))</f>
        <v/>
      </c>
      <c r="D2501">
        <f>IF(MONTH(B2501)=1,'General Calculation'!$E$22,IF(MONTH(B2501)=2,'General Calculation'!$F$22,IF(MONTH(B2501)=3,'General Calculation'!$G$22,IF(MONTH(B2501)=4,'General Calculation'!$H$22,IF(MONTH(B2501)=5,'General Calculation'!$I$22,IF(MONTH(B2501)=6,'General Calculation'!$J$22,IF(MONTH(B2501)=7,'General Calculation'!$K$22,IF(MONTH(B2501)=8,'General Calculation'!$L$22,IF(MONTH(B2501)=9,'General Calculation'!$M$22,IF(MONTH(B2501)=10,'General Calculation'!$N$22,IF(MONTH(B2501)=11,'General Calculation'!$O$22,IF(MONTH(B2501)=12,'General Calculation'!$P$22,""))))))))))))</f>
        <v>5.2650000000000006</v>
      </c>
      <c r="E2501" t="str">
        <f>IF(C2501="Initial Stage",'Calculation Sheet Crop 1'!$M$6,IF(C2501="Crop Development Phase",'Calculation Sheet Crop 1'!$M$7,IF(C2501="Mid Season",'Calculation Sheet Crop 1'!$M$8,IF(C2501="Late Season Stage",'Calculation Sheet Crop 1'!$M$9,""))))</f>
        <v/>
      </c>
      <c r="F2501">
        <f t="shared" si="495"/>
        <v>0</v>
      </c>
      <c r="P2501">
        <f t="shared" si="496"/>
        <v>0</v>
      </c>
      <c r="Q2501">
        <f t="shared" si="497"/>
        <v>0</v>
      </c>
      <c r="R2501">
        <f t="shared" si="498"/>
        <v>0</v>
      </c>
      <c r="S2501">
        <f t="shared" si="499"/>
        <v>0</v>
      </c>
      <c r="T2501">
        <f t="shared" si="500"/>
        <v>0</v>
      </c>
      <c r="U2501">
        <f t="shared" si="501"/>
        <v>0</v>
      </c>
      <c r="V2501">
        <f t="shared" si="502"/>
        <v>0</v>
      </c>
      <c r="W2501">
        <f t="shared" si="503"/>
        <v>0</v>
      </c>
      <c r="X2501">
        <f t="shared" si="504"/>
        <v>0</v>
      </c>
      <c r="Y2501">
        <f t="shared" si="505"/>
        <v>0</v>
      </c>
      <c r="Z2501">
        <f t="shared" si="506"/>
        <v>0</v>
      </c>
      <c r="AA2501">
        <f t="shared" si="507"/>
        <v>0</v>
      </c>
    </row>
    <row r="2502" spans="2:27">
      <c r="B2502" s="3">
        <v>45231</v>
      </c>
      <c r="C2502" t="str">
        <f>IF(AND(B2502&gt;='Calculation Sheet Crop 1'!$K$6,B2502&lt;='Calculation Sheet Crop 1'!$L$6),"Initial Stage",IF(AND(B2502+1&gt;'Calculation Sheet Crop 1'!$K$7,B2502&lt;='Calculation Sheet Crop 1'!$L$7),"Crop Development Phase",IF(AND(B2502+1&gt;'Calculation Sheet Crop 1'!$K$8,B2502&lt;'Calculation Sheet Crop 1'!$L$8+1),"Mid Season",IF(AND(B2502+1&gt;'Calculation Sheet Crop 1'!$K$9,B2502-1&lt;'Calculation Sheet Crop 1'!$L$9),"Late Season Stage",""))))</f>
        <v/>
      </c>
      <c r="D2502">
        <f>IF(MONTH(B2502)=1,'General Calculation'!$E$22,IF(MONTH(B2502)=2,'General Calculation'!$F$22,IF(MONTH(B2502)=3,'General Calculation'!$G$22,IF(MONTH(B2502)=4,'General Calculation'!$H$22,IF(MONTH(B2502)=5,'General Calculation'!$I$22,IF(MONTH(B2502)=6,'General Calculation'!$J$22,IF(MONTH(B2502)=7,'General Calculation'!$K$22,IF(MONTH(B2502)=8,'General Calculation'!$L$22,IF(MONTH(B2502)=9,'General Calculation'!$M$22,IF(MONTH(B2502)=10,'General Calculation'!$N$22,IF(MONTH(B2502)=11,'General Calculation'!$O$22,IF(MONTH(B2502)=12,'General Calculation'!$P$22,""))))))))))))</f>
        <v>5.07</v>
      </c>
      <c r="E2502" t="str">
        <f>IF(C2502="Initial Stage",'Calculation Sheet Crop 1'!$M$6,IF(C2502="Crop Development Phase",'Calculation Sheet Crop 1'!$M$7,IF(C2502="Mid Season",'Calculation Sheet Crop 1'!$M$8,IF(C2502="Late Season Stage",'Calculation Sheet Crop 1'!$M$9,""))))</f>
        <v/>
      </c>
      <c r="F2502">
        <f t="shared" si="495"/>
        <v>0</v>
      </c>
      <c r="P2502">
        <f t="shared" si="496"/>
        <v>0</v>
      </c>
      <c r="Q2502">
        <f t="shared" si="497"/>
        <v>0</v>
      </c>
      <c r="R2502">
        <f t="shared" si="498"/>
        <v>0</v>
      </c>
      <c r="S2502">
        <f t="shared" si="499"/>
        <v>0</v>
      </c>
      <c r="T2502">
        <f t="shared" si="500"/>
        <v>0</v>
      </c>
      <c r="U2502">
        <f t="shared" si="501"/>
        <v>0</v>
      </c>
      <c r="V2502">
        <f t="shared" si="502"/>
        <v>0</v>
      </c>
      <c r="W2502">
        <f t="shared" si="503"/>
        <v>0</v>
      </c>
      <c r="X2502">
        <f t="shared" si="504"/>
        <v>0</v>
      </c>
      <c r="Y2502">
        <f t="shared" si="505"/>
        <v>0</v>
      </c>
      <c r="Z2502">
        <f t="shared" si="506"/>
        <v>0</v>
      </c>
      <c r="AA2502">
        <f t="shared" si="507"/>
        <v>0</v>
      </c>
    </row>
    <row r="2503" spans="2:27">
      <c r="B2503" s="3">
        <v>45232</v>
      </c>
      <c r="C2503" t="str">
        <f>IF(AND(B2503&gt;='Calculation Sheet Crop 1'!$K$6,B2503&lt;='Calculation Sheet Crop 1'!$L$6),"Initial Stage",IF(AND(B2503+1&gt;'Calculation Sheet Crop 1'!$K$7,B2503&lt;='Calculation Sheet Crop 1'!$L$7),"Crop Development Phase",IF(AND(B2503+1&gt;'Calculation Sheet Crop 1'!$K$8,B2503&lt;'Calculation Sheet Crop 1'!$L$8+1),"Mid Season",IF(AND(B2503+1&gt;'Calculation Sheet Crop 1'!$K$9,B2503-1&lt;'Calculation Sheet Crop 1'!$L$9),"Late Season Stage",""))))</f>
        <v/>
      </c>
      <c r="D2503">
        <f>IF(MONTH(B2503)=1,'General Calculation'!$E$22,IF(MONTH(B2503)=2,'General Calculation'!$F$22,IF(MONTH(B2503)=3,'General Calculation'!$G$22,IF(MONTH(B2503)=4,'General Calculation'!$H$22,IF(MONTH(B2503)=5,'General Calculation'!$I$22,IF(MONTH(B2503)=6,'General Calculation'!$J$22,IF(MONTH(B2503)=7,'General Calculation'!$K$22,IF(MONTH(B2503)=8,'General Calculation'!$L$22,IF(MONTH(B2503)=9,'General Calculation'!$M$22,IF(MONTH(B2503)=10,'General Calculation'!$N$22,IF(MONTH(B2503)=11,'General Calculation'!$O$22,IF(MONTH(B2503)=12,'General Calculation'!$P$22,""))))))))))))</f>
        <v>5.07</v>
      </c>
      <c r="E2503" t="str">
        <f>IF(C2503="Initial Stage",'Calculation Sheet Crop 1'!$M$6,IF(C2503="Crop Development Phase",'Calculation Sheet Crop 1'!$M$7,IF(C2503="Mid Season",'Calculation Sheet Crop 1'!$M$8,IF(C2503="Late Season Stage",'Calculation Sheet Crop 1'!$M$9,""))))</f>
        <v/>
      </c>
      <c r="F2503">
        <f t="shared" si="495"/>
        <v>0</v>
      </c>
      <c r="P2503">
        <f t="shared" si="496"/>
        <v>0</v>
      </c>
      <c r="Q2503">
        <f t="shared" si="497"/>
        <v>0</v>
      </c>
      <c r="R2503">
        <f t="shared" si="498"/>
        <v>0</v>
      </c>
      <c r="S2503">
        <f t="shared" si="499"/>
        <v>0</v>
      </c>
      <c r="T2503">
        <f t="shared" si="500"/>
        <v>0</v>
      </c>
      <c r="U2503">
        <f t="shared" si="501"/>
        <v>0</v>
      </c>
      <c r="V2503">
        <f t="shared" si="502"/>
        <v>0</v>
      </c>
      <c r="W2503">
        <f t="shared" si="503"/>
        <v>0</v>
      </c>
      <c r="X2503">
        <f t="shared" si="504"/>
        <v>0</v>
      </c>
      <c r="Y2503">
        <f t="shared" si="505"/>
        <v>0</v>
      </c>
      <c r="Z2503">
        <f t="shared" si="506"/>
        <v>0</v>
      </c>
      <c r="AA2503">
        <f t="shared" si="507"/>
        <v>0</v>
      </c>
    </row>
    <row r="2504" spans="2:27">
      <c r="B2504" s="3">
        <v>45233</v>
      </c>
      <c r="C2504" t="str">
        <f>IF(AND(B2504&gt;='Calculation Sheet Crop 1'!$K$6,B2504&lt;='Calculation Sheet Crop 1'!$L$6),"Initial Stage",IF(AND(B2504+1&gt;'Calculation Sheet Crop 1'!$K$7,B2504&lt;='Calculation Sheet Crop 1'!$L$7),"Crop Development Phase",IF(AND(B2504+1&gt;'Calculation Sheet Crop 1'!$K$8,B2504&lt;'Calculation Sheet Crop 1'!$L$8+1),"Mid Season",IF(AND(B2504+1&gt;'Calculation Sheet Crop 1'!$K$9,B2504-1&lt;'Calculation Sheet Crop 1'!$L$9),"Late Season Stage",""))))</f>
        <v/>
      </c>
      <c r="D2504">
        <f>IF(MONTH(B2504)=1,'General Calculation'!$E$22,IF(MONTH(B2504)=2,'General Calculation'!$F$22,IF(MONTH(B2504)=3,'General Calculation'!$G$22,IF(MONTH(B2504)=4,'General Calculation'!$H$22,IF(MONTH(B2504)=5,'General Calculation'!$I$22,IF(MONTH(B2504)=6,'General Calculation'!$J$22,IF(MONTH(B2504)=7,'General Calculation'!$K$22,IF(MONTH(B2504)=8,'General Calculation'!$L$22,IF(MONTH(B2504)=9,'General Calculation'!$M$22,IF(MONTH(B2504)=10,'General Calculation'!$N$22,IF(MONTH(B2504)=11,'General Calculation'!$O$22,IF(MONTH(B2504)=12,'General Calculation'!$P$22,""))))))))))))</f>
        <v>5.07</v>
      </c>
      <c r="E2504" t="str">
        <f>IF(C2504="Initial Stage",'Calculation Sheet Crop 1'!$M$6,IF(C2504="Crop Development Phase",'Calculation Sheet Crop 1'!$M$7,IF(C2504="Mid Season",'Calculation Sheet Crop 1'!$M$8,IF(C2504="Late Season Stage",'Calculation Sheet Crop 1'!$M$9,""))))</f>
        <v/>
      </c>
      <c r="F2504">
        <f t="shared" ref="F2504:F2567" si="508">IFERROR((D2504*E2504),0)</f>
        <v>0</v>
      </c>
      <c r="P2504">
        <f t="shared" ref="P2504:P2567" si="509">IF(MONTH($B2504)=1,$F2504,0)</f>
        <v>0</v>
      </c>
      <c r="Q2504">
        <f t="shared" ref="Q2504:Q2567" si="510">IF(MONTH($B2504)=2,$F2504,0)</f>
        <v>0</v>
      </c>
      <c r="R2504">
        <f t="shared" ref="R2504:R2567" si="511">IF(MONTH($B2504)=3,$F2504,0)</f>
        <v>0</v>
      </c>
      <c r="S2504">
        <f t="shared" ref="S2504:S2567" si="512">IF(MONTH($B2504)=4,$F2504,0)</f>
        <v>0</v>
      </c>
      <c r="T2504">
        <f t="shared" ref="T2504:T2567" si="513">IF(MONTH($B2504)=5,$F2504,0)</f>
        <v>0</v>
      </c>
      <c r="U2504">
        <f t="shared" ref="U2504:U2567" si="514">IF(MONTH($B2504)=6,$F2504,0)</f>
        <v>0</v>
      </c>
      <c r="V2504">
        <f t="shared" ref="V2504:V2567" si="515">IF(MONTH($B2504)=7,$F2504,0)</f>
        <v>0</v>
      </c>
      <c r="W2504">
        <f t="shared" ref="W2504:W2567" si="516">IF(MONTH($B2504)=8,$F2504,0)</f>
        <v>0</v>
      </c>
      <c r="X2504">
        <f t="shared" ref="X2504:X2567" si="517">IF(MONTH($B2504)=9,$F2504,0)</f>
        <v>0</v>
      </c>
      <c r="Y2504">
        <f t="shared" ref="Y2504:Y2567" si="518">IF(MONTH($B2504)=10,$F2504,0)</f>
        <v>0</v>
      </c>
      <c r="Z2504">
        <f t="shared" ref="Z2504:Z2567" si="519">IF(MONTH($B2504)=11,$F2504,0)</f>
        <v>0</v>
      </c>
      <c r="AA2504">
        <f t="shared" ref="AA2504:AA2567" si="520">IF(MONTH($B2504)=12,$F2504,0)</f>
        <v>0</v>
      </c>
    </row>
    <row r="2505" spans="2:27">
      <c r="B2505" s="3">
        <v>45234</v>
      </c>
      <c r="C2505" t="str">
        <f>IF(AND(B2505&gt;='Calculation Sheet Crop 1'!$K$6,B2505&lt;='Calculation Sheet Crop 1'!$L$6),"Initial Stage",IF(AND(B2505+1&gt;'Calculation Sheet Crop 1'!$K$7,B2505&lt;='Calculation Sheet Crop 1'!$L$7),"Crop Development Phase",IF(AND(B2505+1&gt;'Calculation Sheet Crop 1'!$K$8,B2505&lt;'Calculation Sheet Crop 1'!$L$8+1),"Mid Season",IF(AND(B2505+1&gt;'Calculation Sheet Crop 1'!$K$9,B2505-1&lt;'Calculation Sheet Crop 1'!$L$9),"Late Season Stage",""))))</f>
        <v/>
      </c>
      <c r="D2505">
        <f>IF(MONTH(B2505)=1,'General Calculation'!$E$22,IF(MONTH(B2505)=2,'General Calculation'!$F$22,IF(MONTH(B2505)=3,'General Calculation'!$G$22,IF(MONTH(B2505)=4,'General Calculation'!$H$22,IF(MONTH(B2505)=5,'General Calculation'!$I$22,IF(MONTH(B2505)=6,'General Calculation'!$J$22,IF(MONTH(B2505)=7,'General Calculation'!$K$22,IF(MONTH(B2505)=8,'General Calculation'!$L$22,IF(MONTH(B2505)=9,'General Calculation'!$M$22,IF(MONTH(B2505)=10,'General Calculation'!$N$22,IF(MONTH(B2505)=11,'General Calculation'!$O$22,IF(MONTH(B2505)=12,'General Calculation'!$P$22,""))))))))))))</f>
        <v>5.07</v>
      </c>
      <c r="E2505" t="str">
        <f>IF(C2505="Initial Stage",'Calculation Sheet Crop 1'!$M$6,IF(C2505="Crop Development Phase",'Calculation Sheet Crop 1'!$M$7,IF(C2505="Mid Season",'Calculation Sheet Crop 1'!$M$8,IF(C2505="Late Season Stage",'Calculation Sheet Crop 1'!$M$9,""))))</f>
        <v/>
      </c>
      <c r="F2505">
        <f t="shared" si="508"/>
        <v>0</v>
      </c>
      <c r="P2505">
        <f t="shared" si="509"/>
        <v>0</v>
      </c>
      <c r="Q2505">
        <f t="shared" si="510"/>
        <v>0</v>
      </c>
      <c r="R2505">
        <f t="shared" si="511"/>
        <v>0</v>
      </c>
      <c r="S2505">
        <f t="shared" si="512"/>
        <v>0</v>
      </c>
      <c r="T2505">
        <f t="shared" si="513"/>
        <v>0</v>
      </c>
      <c r="U2505">
        <f t="shared" si="514"/>
        <v>0</v>
      </c>
      <c r="V2505">
        <f t="shared" si="515"/>
        <v>0</v>
      </c>
      <c r="W2505">
        <f t="shared" si="516"/>
        <v>0</v>
      </c>
      <c r="X2505">
        <f t="shared" si="517"/>
        <v>0</v>
      </c>
      <c r="Y2505">
        <f t="shared" si="518"/>
        <v>0</v>
      </c>
      <c r="Z2505">
        <f t="shared" si="519"/>
        <v>0</v>
      </c>
      <c r="AA2505">
        <f t="shared" si="520"/>
        <v>0</v>
      </c>
    </row>
    <row r="2506" spans="2:27">
      <c r="B2506" s="3">
        <v>45235</v>
      </c>
      <c r="C2506" t="str">
        <f>IF(AND(B2506&gt;='Calculation Sheet Crop 1'!$K$6,B2506&lt;='Calculation Sheet Crop 1'!$L$6),"Initial Stage",IF(AND(B2506+1&gt;'Calculation Sheet Crop 1'!$K$7,B2506&lt;='Calculation Sheet Crop 1'!$L$7),"Crop Development Phase",IF(AND(B2506+1&gt;'Calculation Sheet Crop 1'!$K$8,B2506&lt;'Calculation Sheet Crop 1'!$L$8+1),"Mid Season",IF(AND(B2506+1&gt;'Calculation Sheet Crop 1'!$K$9,B2506-1&lt;'Calculation Sheet Crop 1'!$L$9),"Late Season Stage",""))))</f>
        <v/>
      </c>
      <c r="D2506">
        <f>IF(MONTH(B2506)=1,'General Calculation'!$E$22,IF(MONTH(B2506)=2,'General Calculation'!$F$22,IF(MONTH(B2506)=3,'General Calculation'!$G$22,IF(MONTH(B2506)=4,'General Calculation'!$H$22,IF(MONTH(B2506)=5,'General Calculation'!$I$22,IF(MONTH(B2506)=6,'General Calculation'!$J$22,IF(MONTH(B2506)=7,'General Calculation'!$K$22,IF(MONTH(B2506)=8,'General Calculation'!$L$22,IF(MONTH(B2506)=9,'General Calculation'!$M$22,IF(MONTH(B2506)=10,'General Calculation'!$N$22,IF(MONTH(B2506)=11,'General Calculation'!$O$22,IF(MONTH(B2506)=12,'General Calculation'!$P$22,""))))))))))))</f>
        <v>5.07</v>
      </c>
      <c r="E2506" t="str">
        <f>IF(C2506="Initial Stage",'Calculation Sheet Crop 1'!$M$6,IF(C2506="Crop Development Phase",'Calculation Sheet Crop 1'!$M$7,IF(C2506="Mid Season",'Calculation Sheet Crop 1'!$M$8,IF(C2506="Late Season Stage",'Calculation Sheet Crop 1'!$M$9,""))))</f>
        <v/>
      </c>
      <c r="F2506">
        <f t="shared" si="508"/>
        <v>0</v>
      </c>
      <c r="P2506">
        <f t="shared" si="509"/>
        <v>0</v>
      </c>
      <c r="Q2506">
        <f t="shared" si="510"/>
        <v>0</v>
      </c>
      <c r="R2506">
        <f t="shared" si="511"/>
        <v>0</v>
      </c>
      <c r="S2506">
        <f t="shared" si="512"/>
        <v>0</v>
      </c>
      <c r="T2506">
        <f t="shared" si="513"/>
        <v>0</v>
      </c>
      <c r="U2506">
        <f t="shared" si="514"/>
        <v>0</v>
      </c>
      <c r="V2506">
        <f t="shared" si="515"/>
        <v>0</v>
      </c>
      <c r="W2506">
        <f t="shared" si="516"/>
        <v>0</v>
      </c>
      <c r="X2506">
        <f t="shared" si="517"/>
        <v>0</v>
      </c>
      <c r="Y2506">
        <f t="shared" si="518"/>
        <v>0</v>
      </c>
      <c r="Z2506">
        <f t="shared" si="519"/>
        <v>0</v>
      </c>
      <c r="AA2506">
        <f t="shared" si="520"/>
        <v>0</v>
      </c>
    </row>
    <row r="2507" spans="2:27">
      <c r="B2507" s="3">
        <v>45236</v>
      </c>
      <c r="C2507" t="str">
        <f>IF(AND(B2507&gt;='Calculation Sheet Crop 1'!$K$6,B2507&lt;='Calculation Sheet Crop 1'!$L$6),"Initial Stage",IF(AND(B2507+1&gt;'Calculation Sheet Crop 1'!$K$7,B2507&lt;='Calculation Sheet Crop 1'!$L$7),"Crop Development Phase",IF(AND(B2507+1&gt;'Calculation Sheet Crop 1'!$K$8,B2507&lt;'Calculation Sheet Crop 1'!$L$8+1),"Mid Season",IF(AND(B2507+1&gt;'Calculation Sheet Crop 1'!$K$9,B2507-1&lt;'Calculation Sheet Crop 1'!$L$9),"Late Season Stage",""))))</f>
        <v/>
      </c>
      <c r="D2507">
        <f>IF(MONTH(B2507)=1,'General Calculation'!$E$22,IF(MONTH(B2507)=2,'General Calculation'!$F$22,IF(MONTH(B2507)=3,'General Calculation'!$G$22,IF(MONTH(B2507)=4,'General Calculation'!$H$22,IF(MONTH(B2507)=5,'General Calculation'!$I$22,IF(MONTH(B2507)=6,'General Calculation'!$J$22,IF(MONTH(B2507)=7,'General Calculation'!$K$22,IF(MONTH(B2507)=8,'General Calculation'!$L$22,IF(MONTH(B2507)=9,'General Calculation'!$M$22,IF(MONTH(B2507)=10,'General Calculation'!$N$22,IF(MONTH(B2507)=11,'General Calculation'!$O$22,IF(MONTH(B2507)=12,'General Calculation'!$P$22,""))))))))))))</f>
        <v>5.07</v>
      </c>
      <c r="E2507" t="str">
        <f>IF(C2507="Initial Stage",'Calculation Sheet Crop 1'!$M$6,IF(C2507="Crop Development Phase",'Calculation Sheet Crop 1'!$M$7,IF(C2507="Mid Season",'Calculation Sheet Crop 1'!$M$8,IF(C2507="Late Season Stage",'Calculation Sheet Crop 1'!$M$9,""))))</f>
        <v/>
      </c>
      <c r="F2507">
        <f t="shared" si="508"/>
        <v>0</v>
      </c>
      <c r="P2507">
        <f t="shared" si="509"/>
        <v>0</v>
      </c>
      <c r="Q2507">
        <f t="shared" si="510"/>
        <v>0</v>
      </c>
      <c r="R2507">
        <f t="shared" si="511"/>
        <v>0</v>
      </c>
      <c r="S2507">
        <f t="shared" si="512"/>
        <v>0</v>
      </c>
      <c r="T2507">
        <f t="shared" si="513"/>
        <v>0</v>
      </c>
      <c r="U2507">
        <f t="shared" si="514"/>
        <v>0</v>
      </c>
      <c r="V2507">
        <f t="shared" si="515"/>
        <v>0</v>
      </c>
      <c r="W2507">
        <f t="shared" si="516"/>
        <v>0</v>
      </c>
      <c r="X2507">
        <f t="shared" si="517"/>
        <v>0</v>
      </c>
      <c r="Y2507">
        <f t="shared" si="518"/>
        <v>0</v>
      </c>
      <c r="Z2507">
        <f t="shared" si="519"/>
        <v>0</v>
      </c>
      <c r="AA2507">
        <f t="shared" si="520"/>
        <v>0</v>
      </c>
    </row>
    <row r="2508" spans="2:27">
      <c r="B2508" s="3">
        <v>45237</v>
      </c>
      <c r="C2508" t="str">
        <f>IF(AND(B2508&gt;='Calculation Sheet Crop 1'!$K$6,B2508&lt;='Calculation Sheet Crop 1'!$L$6),"Initial Stage",IF(AND(B2508+1&gt;'Calculation Sheet Crop 1'!$K$7,B2508&lt;='Calculation Sheet Crop 1'!$L$7),"Crop Development Phase",IF(AND(B2508+1&gt;'Calculation Sheet Crop 1'!$K$8,B2508&lt;'Calculation Sheet Crop 1'!$L$8+1),"Mid Season",IF(AND(B2508+1&gt;'Calculation Sheet Crop 1'!$K$9,B2508-1&lt;'Calculation Sheet Crop 1'!$L$9),"Late Season Stage",""))))</f>
        <v/>
      </c>
      <c r="D2508">
        <f>IF(MONTH(B2508)=1,'General Calculation'!$E$22,IF(MONTH(B2508)=2,'General Calculation'!$F$22,IF(MONTH(B2508)=3,'General Calculation'!$G$22,IF(MONTH(B2508)=4,'General Calculation'!$H$22,IF(MONTH(B2508)=5,'General Calculation'!$I$22,IF(MONTH(B2508)=6,'General Calculation'!$J$22,IF(MONTH(B2508)=7,'General Calculation'!$K$22,IF(MONTH(B2508)=8,'General Calculation'!$L$22,IF(MONTH(B2508)=9,'General Calculation'!$M$22,IF(MONTH(B2508)=10,'General Calculation'!$N$22,IF(MONTH(B2508)=11,'General Calculation'!$O$22,IF(MONTH(B2508)=12,'General Calculation'!$P$22,""))))))))))))</f>
        <v>5.07</v>
      </c>
      <c r="E2508" t="str">
        <f>IF(C2508="Initial Stage",'Calculation Sheet Crop 1'!$M$6,IF(C2508="Crop Development Phase",'Calculation Sheet Crop 1'!$M$7,IF(C2508="Mid Season",'Calculation Sheet Crop 1'!$M$8,IF(C2508="Late Season Stage",'Calculation Sheet Crop 1'!$M$9,""))))</f>
        <v/>
      </c>
      <c r="F2508">
        <f t="shared" si="508"/>
        <v>0</v>
      </c>
      <c r="P2508">
        <f t="shared" si="509"/>
        <v>0</v>
      </c>
      <c r="Q2508">
        <f t="shared" si="510"/>
        <v>0</v>
      </c>
      <c r="R2508">
        <f t="shared" si="511"/>
        <v>0</v>
      </c>
      <c r="S2508">
        <f t="shared" si="512"/>
        <v>0</v>
      </c>
      <c r="T2508">
        <f t="shared" si="513"/>
        <v>0</v>
      </c>
      <c r="U2508">
        <f t="shared" si="514"/>
        <v>0</v>
      </c>
      <c r="V2508">
        <f t="shared" si="515"/>
        <v>0</v>
      </c>
      <c r="W2508">
        <f t="shared" si="516"/>
        <v>0</v>
      </c>
      <c r="X2508">
        <f t="shared" si="517"/>
        <v>0</v>
      </c>
      <c r="Y2508">
        <f t="shared" si="518"/>
        <v>0</v>
      </c>
      <c r="Z2508">
        <f t="shared" si="519"/>
        <v>0</v>
      </c>
      <c r="AA2508">
        <f t="shared" si="520"/>
        <v>0</v>
      </c>
    </row>
    <row r="2509" spans="2:27">
      <c r="B2509" s="3">
        <v>45238</v>
      </c>
      <c r="C2509" t="str">
        <f>IF(AND(B2509&gt;='Calculation Sheet Crop 1'!$K$6,B2509&lt;='Calculation Sheet Crop 1'!$L$6),"Initial Stage",IF(AND(B2509+1&gt;'Calculation Sheet Crop 1'!$K$7,B2509&lt;='Calculation Sheet Crop 1'!$L$7),"Crop Development Phase",IF(AND(B2509+1&gt;'Calculation Sheet Crop 1'!$K$8,B2509&lt;'Calculation Sheet Crop 1'!$L$8+1),"Mid Season",IF(AND(B2509+1&gt;'Calculation Sheet Crop 1'!$K$9,B2509-1&lt;'Calculation Sheet Crop 1'!$L$9),"Late Season Stage",""))))</f>
        <v/>
      </c>
      <c r="D2509">
        <f>IF(MONTH(B2509)=1,'General Calculation'!$E$22,IF(MONTH(B2509)=2,'General Calculation'!$F$22,IF(MONTH(B2509)=3,'General Calculation'!$G$22,IF(MONTH(B2509)=4,'General Calculation'!$H$22,IF(MONTH(B2509)=5,'General Calculation'!$I$22,IF(MONTH(B2509)=6,'General Calculation'!$J$22,IF(MONTH(B2509)=7,'General Calculation'!$K$22,IF(MONTH(B2509)=8,'General Calculation'!$L$22,IF(MONTH(B2509)=9,'General Calculation'!$M$22,IF(MONTH(B2509)=10,'General Calculation'!$N$22,IF(MONTH(B2509)=11,'General Calculation'!$O$22,IF(MONTH(B2509)=12,'General Calculation'!$P$22,""))))))))))))</f>
        <v>5.07</v>
      </c>
      <c r="E2509" t="str">
        <f>IF(C2509="Initial Stage",'Calculation Sheet Crop 1'!$M$6,IF(C2509="Crop Development Phase",'Calculation Sheet Crop 1'!$M$7,IF(C2509="Mid Season",'Calculation Sheet Crop 1'!$M$8,IF(C2509="Late Season Stage",'Calculation Sheet Crop 1'!$M$9,""))))</f>
        <v/>
      </c>
      <c r="F2509">
        <f t="shared" si="508"/>
        <v>0</v>
      </c>
      <c r="P2509">
        <f t="shared" si="509"/>
        <v>0</v>
      </c>
      <c r="Q2509">
        <f t="shared" si="510"/>
        <v>0</v>
      </c>
      <c r="R2509">
        <f t="shared" si="511"/>
        <v>0</v>
      </c>
      <c r="S2509">
        <f t="shared" si="512"/>
        <v>0</v>
      </c>
      <c r="T2509">
        <f t="shared" si="513"/>
        <v>0</v>
      </c>
      <c r="U2509">
        <f t="shared" si="514"/>
        <v>0</v>
      </c>
      <c r="V2509">
        <f t="shared" si="515"/>
        <v>0</v>
      </c>
      <c r="W2509">
        <f t="shared" si="516"/>
        <v>0</v>
      </c>
      <c r="X2509">
        <f t="shared" si="517"/>
        <v>0</v>
      </c>
      <c r="Y2509">
        <f t="shared" si="518"/>
        <v>0</v>
      </c>
      <c r="Z2509">
        <f t="shared" si="519"/>
        <v>0</v>
      </c>
      <c r="AA2509">
        <f t="shared" si="520"/>
        <v>0</v>
      </c>
    </row>
    <row r="2510" spans="2:27">
      <c r="B2510" s="3">
        <v>45239</v>
      </c>
      <c r="C2510" t="str">
        <f>IF(AND(B2510&gt;='Calculation Sheet Crop 1'!$K$6,B2510&lt;='Calculation Sheet Crop 1'!$L$6),"Initial Stage",IF(AND(B2510+1&gt;'Calculation Sheet Crop 1'!$K$7,B2510&lt;='Calculation Sheet Crop 1'!$L$7),"Crop Development Phase",IF(AND(B2510+1&gt;'Calculation Sheet Crop 1'!$K$8,B2510&lt;'Calculation Sheet Crop 1'!$L$8+1),"Mid Season",IF(AND(B2510+1&gt;'Calculation Sheet Crop 1'!$K$9,B2510-1&lt;'Calculation Sheet Crop 1'!$L$9),"Late Season Stage",""))))</f>
        <v/>
      </c>
      <c r="D2510">
        <f>IF(MONTH(B2510)=1,'General Calculation'!$E$22,IF(MONTH(B2510)=2,'General Calculation'!$F$22,IF(MONTH(B2510)=3,'General Calculation'!$G$22,IF(MONTH(B2510)=4,'General Calculation'!$H$22,IF(MONTH(B2510)=5,'General Calculation'!$I$22,IF(MONTH(B2510)=6,'General Calculation'!$J$22,IF(MONTH(B2510)=7,'General Calculation'!$K$22,IF(MONTH(B2510)=8,'General Calculation'!$L$22,IF(MONTH(B2510)=9,'General Calculation'!$M$22,IF(MONTH(B2510)=10,'General Calculation'!$N$22,IF(MONTH(B2510)=11,'General Calculation'!$O$22,IF(MONTH(B2510)=12,'General Calculation'!$P$22,""))))))))))))</f>
        <v>5.07</v>
      </c>
      <c r="E2510" t="str">
        <f>IF(C2510="Initial Stage",'Calculation Sheet Crop 1'!$M$6,IF(C2510="Crop Development Phase",'Calculation Sheet Crop 1'!$M$7,IF(C2510="Mid Season",'Calculation Sheet Crop 1'!$M$8,IF(C2510="Late Season Stage",'Calculation Sheet Crop 1'!$M$9,""))))</f>
        <v/>
      </c>
      <c r="F2510">
        <f t="shared" si="508"/>
        <v>0</v>
      </c>
      <c r="P2510">
        <f t="shared" si="509"/>
        <v>0</v>
      </c>
      <c r="Q2510">
        <f t="shared" si="510"/>
        <v>0</v>
      </c>
      <c r="R2510">
        <f t="shared" si="511"/>
        <v>0</v>
      </c>
      <c r="S2510">
        <f t="shared" si="512"/>
        <v>0</v>
      </c>
      <c r="T2510">
        <f t="shared" si="513"/>
        <v>0</v>
      </c>
      <c r="U2510">
        <f t="shared" si="514"/>
        <v>0</v>
      </c>
      <c r="V2510">
        <f t="shared" si="515"/>
        <v>0</v>
      </c>
      <c r="W2510">
        <f t="shared" si="516"/>
        <v>0</v>
      </c>
      <c r="X2510">
        <f t="shared" si="517"/>
        <v>0</v>
      </c>
      <c r="Y2510">
        <f t="shared" si="518"/>
        <v>0</v>
      </c>
      <c r="Z2510">
        <f t="shared" si="519"/>
        <v>0</v>
      </c>
      <c r="AA2510">
        <f t="shared" si="520"/>
        <v>0</v>
      </c>
    </row>
    <row r="2511" spans="2:27">
      <c r="B2511" s="3">
        <v>45240</v>
      </c>
      <c r="C2511" t="str">
        <f>IF(AND(B2511&gt;='Calculation Sheet Crop 1'!$K$6,B2511&lt;='Calculation Sheet Crop 1'!$L$6),"Initial Stage",IF(AND(B2511+1&gt;'Calculation Sheet Crop 1'!$K$7,B2511&lt;='Calculation Sheet Crop 1'!$L$7),"Crop Development Phase",IF(AND(B2511+1&gt;'Calculation Sheet Crop 1'!$K$8,B2511&lt;'Calculation Sheet Crop 1'!$L$8+1),"Mid Season",IF(AND(B2511+1&gt;'Calculation Sheet Crop 1'!$K$9,B2511-1&lt;'Calculation Sheet Crop 1'!$L$9),"Late Season Stage",""))))</f>
        <v/>
      </c>
      <c r="D2511">
        <f>IF(MONTH(B2511)=1,'General Calculation'!$E$22,IF(MONTH(B2511)=2,'General Calculation'!$F$22,IF(MONTH(B2511)=3,'General Calculation'!$G$22,IF(MONTH(B2511)=4,'General Calculation'!$H$22,IF(MONTH(B2511)=5,'General Calculation'!$I$22,IF(MONTH(B2511)=6,'General Calculation'!$J$22,IF(MONTH(B2511)=7,'General Calculation'!$K$22,IF(MONTH(B2511)=8,'General Calculation'!$L$22,IF(MONTH(B2511)=9,'General Calculation'!$M$22,IF(MONTH(B2511)=10,'General Calculation'!$N$22,IF(MONTH(B2511)=11,'General Calculation'!$O$22,IF(MONTH(B2511)=12,'General Calculation'!$P$22,""))))))))))))</f>
        <v>5.07</v>
      </c>
      <c r="E2511" t="str">
        <f>IF(C2511="Initial Stage",'Calculation Sheet Crop 1'!$M$6,IF(C2511="Crop Development Phase",'Calculation Sheet Crop 1'!$M$7,IF(C2511="Mid Season",'Calculation Sheet Crop 1'!$M$8,IF(C2511="Late Season Stage",'Calculation Sheet Crop 1'!$M$9,""))))</f>
        <v/>
      </c>
      <c r="F2511">
        <f t="shared" si="508"/>
        <v>0</v>
      </c>
      <c r="P2511">
        <f t="shared" si="509"/>
        <v>0</v>
      </c>
      <c r="Q2511">
        <f t="shared" si="510"/>
        <v>0</v>
      </c>
      <c r="R2511">
        <f t="shared" si="511"/>
        <v>0</v>
      </c>
      <c r="S2511">
        <f t="shared" si="512"/>
        <v>0</v>
      </c>
      <c r="T2511">
        <f t="shared" si="513"/>
        <v>0</v>
      </c>
      <c r="U2511">
        <f t="shared" si="514"/>
        <v>0</v>
      </c>
      <c r="V2511">
        <f t="shared" si="515"/>
        <v>0</v>
      </c>
      <c r="W2511">
        <f t="shared" si="516"/>
        <v>0</v>
      </c>
      <c r="X2511">
        <f t="shared" si="517"/>
        <v>0</v>
      </c>
      <c r="Y2511">
        <f t="shared" si="518"/>
        <v>0</v>
      </c>
      <c r="Z2511">
        <f t="shared" si="519"/>
        <v>0</v>
      </c>
      <c r="AA2511">
        <f t="shared" si="520"/>
        <v>0</v>
      </c>
    </row>
    <row r="2512" spans="2:27">
      <c r="B2512" s="3">
        <v>45241</v>
      </c>
      <c r="C2512" t="str">
        <f>IF(AND(B2512&gt;='Calculation Sheet Crop 1'!$K$6,B2512&lt;='Calculation Sheet Crop 1'!$L$6),"Initial Stage",IF(AND(B2512+1&gt;'Calculation Sheet Crop 1'!$K$7,B2512&lt;='Calculation Sheet Crop 1'!$L$7),"Crop Development Phase",IF(AND(B2512+1&gt;'Calculation Sheet Crop 1'!$K$8,B2512&lt;'Calculation Sheet Crop 1'!$L$8+1),"Mid Season",IF(AND(B2512+1&gt;'Calculation Sheet Crop 1'!$K$9,B2512-1&lt;'Calculation Sheet Crop 1'!$L$9),"Late Season Stage",""))))</f>
        <v/>
      </c>
      <c r="D2512">
        <f>IF(MONTH(B2512)=1,'General Calculation'!$E$22,IF(MONTH(B2512)=2,'General Calculation'!$F$22,IF(MONTH(B2512)=3,'General Calculation'!$G$22,IF(MONTH(B2512)=4,'General Calculation'!$H$22,IF(MONTH(B2512)=5,'General Calculation'!$I$22,IF(MONTH(B2512)=6,'General Calculation'!$J$22,IF(MONTH(B2512)=7,'General Calculation'!$K$22,IF(MONTH(B2512)=8,'General Calculation'!$L$22,IF(MONTH(B2512)=9,'General Calculation'!$M$22,IF(MONTH(B2512)=10,'General Calculation'!$N$22,IF(MONTH(B2512)=11,'General Calculation'!$O$22,IF(MONTH(B2512)=12,'General Calculation'!$P$22,""))))))))))))</f>
        <v>5.07</v>
      </c>
      <c r="E2512" t="str">
        <f>IF(C2512="Initial Stage",'Calculation Sheet Crop 1'!$M$6,IF(C2512="Crop Development Phase",'Calculation Sheet Crop 1'!$M$7,IF(C2512="Mid Season",'Calculation Sheet Crop 1'!$M$8,IF(C2512="Late Season Stage",'Calculation Sheet Crop 1'!$M$9,""))))</f>
        <v/>
      </c>
      <c r="F2512">
        <f t="shared" si="508"/>
        <v>0</v>
      </c>
      <c r="P2512">
        <f t="shared" si="509"/>
        <v>0</v>
      </c>
      <c r="Q2512">
        <f t="shared" si="510"/>
        <v>0</v>
      </c>
      <c r="R2512">
        <f t="shared" si="511"/>
        <v>0</v>
      </c>
      <c r="S2512">
        <f t="shared" si="512"/>
        <v>0</v>
      </c>
      <c r="T2512">
        <f t="shared" si="513"/>
        <v>0</v>
      </c>
      <c r="U2512">
        <f t="shared" si="514"/>
        <v>0</v>
      </c>
      <c r="V2512">
        <f t="shared" si="515"/>
        <v>0</v>
      </c>
      <c r="W2512">
        <f t="shared" si="516"/>
        <v>0</v>
      </c>
      <c r="X2512">
        <f t="shared" si="517"/>
        <v>0</v>
      </c>
      <c r="Y2512">
        <f t="shared" si="518"/>
        <v>0</v>
      </c>
      <c r="Z2512">
        <f t="shared" si="519"/>
        <v>0</v>
      </c>
      <c r="AA2512">
        <f t="shared" si="520"/>
        <v>0</v>
      </c>
    </row>
    <row r="2513" spans="2:27">
      <c r="B2513" s="3">
        <v>45242</v>
      </c>
      <c r="C2513" t="str">
        <f>IF(AND(B2513&gt;='Calculation Sheet Crop 1'!$K$6,B2513&lt;='Calculation Sheet Crop 1'!$L$6),"Initial Stage",IF(AND(B2513+1&gt;'Calculation Sheet Crop 1'!$K$7,B2513&lt;='Calculation Sheet Crop 1'!$L$7),"Crop Development Phase",IF(AND(B2513+1&gt;'Calculation Sheet Crop 1'!$K$8,B2513&lt;'Calculation Sheet Crop 1'!$L$8+1),"Mid Season",IF(AND(B2513+1&gt;'Calculation Sheet Crop 1'!$K$9,B2513-1&lt;'Calculation Sheet Crop 1'!$L$9),"Late Season Stage",""))))</f>
        <v/>
      </c>
      <c r="D2513">
        <f>IF(MONTH(B2513)=1,'General Calculation'!$E$22,IF(MONTH(B2513)=2,'General Calculation'!$F$22,IF(MONTH(B2513)=3,'General Calculation'!$G$22,IF(MONTH(B2513)=4,'General Calculation'!$H$22,IF(MONTH(B2513)=5,'General Calculation'!$I$22,IF(MONTH(B2513)=6,'General Calculation'!$J$22,IF(MONTH(B2513)=7,'General Calculation'!$K$22,IF(MONTH(B2513)=8,'General Calculation'!$L$22,IF(MONTH(B2513)=9,'General Calculation'!$M$22,IF(MONTH(B2513)=10,'General Calculation'!$N$22,IF(MONTH(B2513)=11,'General Calculation'!$O$22,IF(MONTH(B2513)=12,'General Calculation'!$P$22,""))))))))))))</f>
        <v>5.07</v>
      </c>
      <c r="E2513" t="str">
        <f>IF(C2513="Initial Stage",'Calculation Sheet Crop 1'!$M$6,IF(C2513="Crop Development Phase",'Calculation Sheet Crop 1'!$M$7,IF(C2513="Mid Season",'Calculation Sheet Crop 1'!$M$8,IF(C2513="Late Season Stage",'Calculation Sheet Crop 1'!$M$9,""))))</f>
        <v/>
      </c>
      <c r="F2513">
        <f t="shared" si="508"/>
        <v>0</v>
      </c>
      <c r="P2513">
        <f t="shared" si="509"/>
        <v>0</v>
      </c>
      <c r="Q2513">
        <f t="shared" si="510"/>
        <v>0</v>
      </c>
      <c r="R2513">
        <f t="shared" si="511"/>
        <v>0</v>
      </c>
      <c r="S2513">
        <f t="shared" si="512"/>
        <v>0</v>
      </c>
      <c r="T2513">
        <f t="shared" si="513"/>
        <v>0</v>
      </c>
      <c r="U2513">
        <f t="shared" si="514"/>
        <v>0</v>
      </c>
      <c r="V2513">
        <f t="shared" si="515"/>
        <v>0</v>
      </c>
      <c r="W2513">
        <f t="shared" si="516"/>
        <v>0</v>
      </c>
      <c r="X2513">
        <f t="shared" si="517"/>
        <v>0</v>
      </c>
      <c r="Y2513">
        <f t="shared" si="518"/>
        <v>0</v>
      </c>
      <c r="Z2513">
        <f t="shared" si="519"/>
        <v>0</v>
      </c>
      <c r="AA2513">
        <f t="shared" si="520"/>
        <v>0</v>
      </c>
    </row>
    <row r="2514" spans="2:27">
      <c r="B2514" s="3">
        <v>45243</v>
      </c>
      <c r="C2514" t="str">
        <f>IF(AND(B2514&gt;='Calculation Sheet Crop 1'!$K$6,B2514&lt;='Calculation Sheet Crop 1'!$L$6),"Initial Stage",IF(AND(B2514+1&gt;'Calculation Sheet Crop 1'!$K$7,B2514&lt;='Calculation Sheet Crop 1'!$L$7),"Crop Development Phase",IF(AND(B2514+1&gt;'Calculation Sheet Crop 1'!$K$8,B2514&lt;'Calculation Sheet Crop 1'!$L$8+1),"Mid Season",IF(AND(B2514+1&gt;'Calculation Sheet Crop 1'!$K$9,B2514-1&lt;'Calculation Sheet Crop 1'!$L$9),"Late Season Stage",""))))</f>
        <v/>
      </c>
      <c r="D2514">
        <f>IF(MONTH(B2514)=1,'General Calculation'!$E$22,IF(MONTH(B2514)=2,'General Calculation'!$F$22,IF(MONTH(B2514)=3,'General Calculation'!$G$22,IF(MONTH(B2514)=4,'General Calculation'!$H$22,IF(MONTH(B2514)=5,'General Calculation'!$I$22,IF(MONTH(B2514)=6,'General Calculation'!$J$22,IF(MONTH(B2514)=7,'General Calculation'!$K$22,IF(MONTH(B2514)=8,'General Calculation'!$L$22,IF(MONTH(B2514)=9,'General Calculation'!$M$22,IF(MONTH(B2514)=10,'General Calculation'!$N$22,IF(MONTH(B2514)=11,'General Calculation'!$O$22,IF(MONTH(B2514)=12,'General Calculation'!$P$22,""))))))))))))</f>
        <v>5.07</v>
      </c>
      <c r="E2514" t="str">
        <f>IF(C2514="Initial Stage",'Calculation Sheet Crop 1'!$M$6,IF(C2514="Crop Development Phase",'Calculation Sheet Crop 1'!$M$7,IF(C2514="Mid Season",'Calculation Sheet Crop 1'!$M$8,IF(C2514="Late Season Stage",'Calculation Sheet Crop 1'!$M$9,""))))</f>
        <v/>
      </c>
      <c r="F2514">
        <f t="shared" si="508"/>
        <v>0</v>
      </c>
      <c r="P2514">
        <f t="shared" si="509"/>
        <v>0</v>
      </c>
      <c r="Q2514">
        <f t="shared" si="510"/>
        <v>0</v>
      </c>
      <c r="R2514">
        <f t="shared" si="511"/>
        <v>0</v>
      </c>
      <c r="S2514">
        <f t="shared" si="512"/>
        <v>0</v>
      </c>
      <c r="T2514">
        <f t="shared" si="513"/>
        <v>0</v>
      </c>
      <c r="U2514">
        <f t="shared" si="514"/>
        <v>0</v>
      </c>
      <c r="V2514">
        <f t="shared" si="515"/>
        <v>0</v>
      </c>
      <c r="W2514">
        <f t="shared" si="516"/>
        <v>0</v>
      </c>
      <c r="X2514">
        <f t="shared" si="517"/>
        <v>0</v>
      </c>
      <c r="Y2514">
        <f t="shared" si="518"/>
        <v>0</v>
      </c>
      <c r="Z2514">
        <f t="shared" si="519"/>
        <v>0</v>
      </c>
      <c r="AA2514">
        <f t="shared" si="520"/>
        <v>0</v>
      </c>
    </row>
    <row r="2515" spans="2:27">
      <c r="B2515" s="3">
        <v>45244</v>
      </c>
      <c r="C2515" t="str">
        <f>IF(AND(B2515&gt;='Calculation Sheet Crop 1'!$K$6,B2515&lt;='Calculation Sheet Crop 1'!$L$6),"Initial Stage",IF(AND(B2515+1&gt;'Calculation Sheet Crop 1'!$K$7,B2515&lt;='Calculation Sheet Crop 1'!$L$7),"Crop Development Phase",IF(AND(B2515+1&gt;'Calculation Sheet Crop 1'!$K$8,B2515&lt;'Calculation Sheet Crop 1'!$L$8+1),"Mid Season",IF(AND(B2515+1&gt;'Calculation Sheet Crop 1'!$K$9,B2515-1&lt;'Calculation Sheet Crop 1'!$L$9),"Late Season Stage",""))))</f>
        <v/>
      </c>
      <c r="D2515">
        <f>IF(MONTH(B2515)=1,'General Calculation'!$E$22,IF(MONTH(B2515)=2,'General Calculation'!$F$22,IF(MONTH(B2515)=3,'General Calculation'!$G$22,IF(MONTH(B2515)=4,'General Calculation'!$H$22,IF(MONTH(B2515)=5,'General Calculation'!$I$22,IF(MONTH(B2515)=6,'General Calculation'!$J$22,IF(MONTH(B2515)=7,'General Calculation'!$K$22,IF(MONTH(B2515)=8,'General Calculation'!$L$22,IF(MONTH(B2515)=9,'General Calculation'!$M$22,IF(MONTH(B2515)=10,'General Calculation'!$N$22,IF(MONTH(B2515)=11,'General Calculation'!$O$22,IF(MONTH(B2515)=12,'General Calculation'!$P$22,""))))))))))))</f>
        <v>5.07</v>
      </c>
      <c r="E2515" t="str">
        <f>IF(C2515="Initial Stage",'Calculation Sheet Crop 1'!$M$6,IF(C2515="Crop Development Phase",'Calculation Sheet Crop 1'!$M$7,IF(C2515="Mid Season",'Calculation Sheet Crop 1'!$M$8,IF(C2515="Late Season Stage",'Calculation Sheet Crop 1'!$M$9,""))))</f>
        <v/>
      </c>
      <c r="F2515">
        <f t="shared" si="508"/>
        <v>0</v>
      </c>
      <c r="P2515">
        <f t="shared" si="509"/>
        <v>0</v>
      </c>
      <c r="Q2515">
        <f t="shared" si="510"/>
        <v>0</v>
      </c>
      <c r="R2515">
        <f t="shared" si="511"/>
        <v>0</v>
      </c>
      <c r="S2515">
        <f t="shared" si="512"/>
        <v>0</v>
      </c>
      <c r="T2515">
        <f t="shared" si="513"/>
        <v>0</v>
      </c>
      <c r="U2515">
        <f t="shared" si="514"/>
        <v>0</v>
      </c>
      <c r="V2515">
        <f t="shared" si="515"/>
        <v>0</v>
      </c>
      <c r="W2515">
        <f t="shared" si="516"/>
        <v>0</v>
      </c>
      <c r="X2515">
        <f t="shared" si="517"/>
        <v>0</v>
      </c>
      <c r="Y2515">
        <f t="shared" si="518"/>
        <v>0</v>
      </c>
      <c r="Z2515">
        <f t="shared" si="519"/>
        <v>0</v>
      </c>
      <c r="AA2515">
        <f t="shared" si="520"/>
        <v>0</v>
      </c>
    </row>
    <row r="2516" spans="2:27">
      <c r="B2516" s="3">
        <v>45245</v>
      </c>
      <c r="C2516" t="str">
        <f>IF(AND(B2516&gt;='Calculation Sheet Crop 1'!$K$6,B2516&lt;='Calculation Sheet Crop 1'!$L$6),"Initial Stage",IF(AND(B2516+1&gt;'Calculation Sheet Crop 1'!$K$7,B2516&lt;='Calculation Sheet Crop 1'!$L$7),"Crop Development Phase",IF(AND(B2516+1&gt;'Calculation Sheet Crop 1'!$K$8,B2516&lt;'Calculation Sheet Crop 1'!$L$8+1),"Mid Season",IF(AND(B2516+1&gt;'Calculation Sheet Crop 1'!$K$9,B2516-1&lt;'Calculation Sheet Crop 1'!$L$9),"Late Season Stage",""))))</f>
        <v/>
      </c>
      <c r="D2516">
        <f>IF(MONTH(B2516)=1,'General Calculation'!$E$22,IF(MONTH(B2516)=2,'General Calculation'!$F$22,IF(MONTH(B2516)=3,'General Calculation'!$G$22,IF(MONTH(B2516)=4,'General Calculation'!$H$22,IF(MONTH(B2516)=5,'General Calculation'!$I$22,IF(MONTH(B2516)=6,'General Calculation'!$J$22,IF(MONTH(B2516)=7,'General Calculation'!$K$22,IF(MONTH(B2516)=8,'General Calculation'!$L$22,IF(MONTH(B2516)=9,'General Calculation'!$M$22,IF(MONTH(B2516)=10,'General Calculation'!$N$22,IF(MONTH(B2516)=11,'General Calculation'!$O$22,IF(MONTH(B2516)=12,'General Calculation'!$P$22,""))))))))))))</f>
        <v>5.07</v>
      </c>
      <c r="E2516" t="str">
        <f>IF(C2516="Initial Stage",'Calculation Sheet Crop 1'!$M$6,IF(C2516="Crop Development Phase",'Calculation Sheet Crop 1'!$M$7,IF(C2516="Mid Season",'Calculation Sheet Crop 1'!$M$8,IF(C2516="Late Season Stage",'Calculation Sheet Crop 1'!$M$9,""))))</f>
        <v/>
      </c>
      <c r="F2516">
        <f t="shared" si="508"/>
        <v>0</v>
      </c>
      <c r="P2516">
        <f t="shared" si="509"/>
        <v>0</v>
      </c>
      <c r="Q2516">
        <f t="shared" si="510"/>
        <v>0</v>
      </c>
      <c r="R2516">
        <f t="shared" si="511"/>
        <v>0</v>
      </c>
      <c r="S2516">
        <f t="shared" si="512"/>
        <v>0</v>
      </c>
      <c r="T2516">
        <f t="shared" si="513"/>
        <v>0</v>
      </c>
      <c r="U2516">
        <f t="shared" si="514"/>
        <v>0</v>
      </c>
      <c r="V2516">
        <f t="shared" si="515"/>
        <v>0</v>
      </c>
      <c r="W2516">
        <f t="shared" si="516"/>
        <v>0</v>
      </c>
      <c r="X2516">
        <f t="shared" si="517"/>
        <v>0</v>
      </c>
      <c r="Y2516">
        <f t="shared" si="518"/>
        <v>0</v>
      </c>
      <c r="Z2516">
        <f t="shared" si="519"/>
        <v>0</v>
      </c>
      <c r="AA2516">
        <f t="shared" si="520"/>
        <v>0</v>
      </c>
    </row>
    <row r="2517" spans="2:27">
      <c r="B2517" s="3">
        <v>45246</v>
      </c>
      <c r="C2517" t="str">
        <f>IF(AND(B2517&gt;='Calculation Sheet Crop 1'!$K$6,B2517&lt;='Calculation Sheet Crop 1'!$L$6),"Initial Stage",IF(AND(B2517+1&gt;'Calculation Sheet Crop 1'!$K$7,B2517&lt;='Calculation Sheet Crop 1'!$L$7),"Crop Development Phase",IF(AND(B2517+1&gt;'Calculation Sheet Crop 1'!$K$8,B2517&lt;'Calculation Sheet Crop 1'!$L$8+1),"Mid Season",IF(AND(B2517+1&gt;'Calculation Sheet Crop 1'!$K$9,B2517-1&lt;'Calculation Sheet Crop 1'!$L$9),"Late Season Stage",""))))</f>
        <v/>
      </c>
      <c r="D2517">
        <f>IF(MONTH(B2517)=1,'General Calculation'!$E$22,IF(MONTH(B2517)=2,'General Calculation'!$F$22,IF(MONTH(B2517)=3,'General Calculation'!$G$22,IF(MONTH(B2517)=4,'General Calculation'!$H$22,IF(MONTH(B2517)=5,'General Calculation'!$I$22,IF(MONTH(B2517)=6,'General Calculation'!$J$22,IF(MONTH(B2517)=7,'General Calculation'!$K$22,IF(MONTH(B2517)=8,'General Calculation'!$L$22,IF(MONTH(B2517)=9,'General Calculation'!$M$22,IF(MONTH(B2517)=10,'General Calculation'!$N$22,IF(MONTH(B2517)=11,'General Calculation'!$O$22,IF(MONTH(B2517)=12,'General Calculation'!$P$22,""))))))))))))</f>
        <v>5.07</v>
      </c>
      <c r="E2517" t="str">
        <f>IF(C2517="Initial Stage",'Calculation Sheet Crop 1'!$M$6,IF(C2517="Crop Development Phase",'Calculation Sheet Crop 1'!$M$7,IF(C2517="Mid Season",'Calculation Sheet Crop 1'!$M$8,IF(C2517="Late Season Stage",'Calculation Sheet Crop 1'!$M$9,""))))</f>
        <v/>
      </c>
      <c r="F2517">
        <f t="shared" si="508"/>
        <v>0</v>
      </c>
      <c r="P2517">
        <f t="shared" si="509"/>
        <v>0</v>
      </c>
      <c r="Q2517">
        <f t="shared" si="510"/>
        <v>0</v>
      </c>
      <c r="R2517">
        <f t="shared" si="511"/>
        <v>0</v>
      </c>
      <c r="S2517">
        <f t="shared" si="512"/>
        <v>0</v>
      </c>
      <c r="T2517">
        <f t="shared" si="513"/>
        <v>0</v>
      </c>
      <c r="U2517">
        <f t="shared" si="514"/>
        <v>0</v>
      </c>
      <c r="V2517">
        <f t="shared" si="515"/>
        <v>0</v>
      </c>
      <c r="W2517">
        <f t="shared" si="516"/>
        <v>0</v>
      </c>
      <c r="X2517">
        <f t="shared" si="517"/>
        <v>0</v>
      </c>
      <c r="Y2517">
        <f t="shared" si="518"/>
        <v>0</v>
      </c>
      <c r="Z2517">
        <f t="shared" si="519"/>
        <v>0</v>
      </c>
      <c r="AA2517">
        <f t="shared" si="520"/>
        <v>0</v>
      </c>
    </row>
    <row r="2518" spans="2:27">
      <c r="B2518" s="3">
        <v>45247</v>
      </c>
      <c r="C2518" t="str">
        <f>IF(AND(B2518&gt;='Calculation Sheet Crop 1'!$K$6,B2518&lt;='Calculation Sheet Crop 1'!$L$6),"Initial Stage",IF(AND(B2518+1&gt;'Calculation Sheet Crop 1'!$K$7,B2518&lt;='Calculation Sheet Crop 1'!$L$7),"Crop Development Phase",IF(AND(B2518+1&gt;'Calculation Sheet Crop 1'!$K$8,B2518&lt;'Calculation Sheet Crop 1'!$L$8+1),"Mid Season",IF(AND(B2518+1&gt;'Calculation Sheet Crop 1'!$K$9,B2518-1&lt;'Calculation Sheet Crop 1'!$L$9),"Late Season Stage",""))))</f>
        <v/>
      </c>
      <c r="D2518">
        <f>IF(MONTH(B2518)=1,'General Calculation'!$E$22,IF(MONTH(B2518)=2,'General Calculation'!$F$22,IF(MONTH(B2518)=3,'General Calculation'!$G$22,IF(MONTH(B2518)=4,'General Calculation'!$H$22,IF(MONTH(B2518)=5,'General Calculation'!$I$22,IF(MONTH(B2518)=6,'General Calculation'!$J$22,IF(MONTH(B2518)=7,'General Calculation'!$K$22,IF(MONTH(B2518)=8,'General Calculation'!$L$22,IF(MONTH(B2518)=9,'General Calculation'!$M$22,IF(MONTH(B2518)=10,'General Calculation'!$N$22,IF(MONTH(B2518)=11,'General Calculation'!$O$22,IF(MONTH(B2518)=12,'General Calculation'!$P$22,""))))))))))))</f>
        <v>5.07</v>
      </c>
      <c r="E2518" t="str">
        <f>IF(C2518="Initial Stage",'Calculation Sheet Crop 1'!$M$6,IF(C2518="Crop Development Phase",'Calculation Sheet Crop 1'!$M$7,IF(C2518="Mid Season",'Calculation Sheet Crop 1'!$M$8,IF(C2518="Late Season Stage",'Calculation Sheet Crop 1'!$M$9,""))))</f>
        <v/>
      </c>
      <c r="F2518">
        <f t="shared" si="508"/>
        <v>0</v>
      </c>
      <c r="P2518">
        <f t="shared" si="509"/>
        <v>0</v>
      </c>
      <c r="Q2518">
        <f t="shared" si="510"/>
        <v>0</v>
      </c>
      <c r="R2518">
        <f t="shared" si="511"/>
        <v>0</v>
      </c>
      <c r="S2518">
        <f t="shared" si="512"/>
        <v>0</v>
      </c>
      <c r="T2518">
        <f t="shared" si="513"/>
        <v>0</v>
      </c>
      <c r="U2518">
        <f t="shared" si="514"/>
        <v>0</v>
      </c>
      <c r="V2518">
        <f t="shared" si="515"/>
        <v>0</v>
      </c>
      <c r="W2518">
        <f t="shared" si="516"/>
        <v>0</v>
      </c>
      <c r="X2518">
        <f t="shared" si="517"/>
        <v>0</v>
      </c>
      <c r="Y2518">
        <f t="shared" si="518"/>
        <v>0</v>
      </c>
      <c r="Z2518">
        <f t="shared" si="519"/>
        <v>0</v>
      </c>
      <c r="AA2518">
        <f t="shared" si="520"/>
        <v>0</v>
      </c>
    </row>
    <row r="2519" spans="2:27">
      <c r="B2519" s="3">
        <v>45248</v>
      </c>
      <c r="C2519" t="str">
        <f>IF(AND(B2519&gt;='Calculation Sheet Crop 1'!$K$6,B2519&lt;='Calculation Sheet Crop 1'!$L$6),"Initial Stage",IF(AND(B2519+1&gt;'Calculation Sheet Crop 1'!$K$7,B2519&lt;='Calculation Sheet Crop 1'!$L$7),"Crop Development Phase",IF(AND(B2519+1&gt;'Calculation Sheet Crop 1'!$K$8,B2519&lt;'Calculation Sheet Crop 1'!$L$8+1),"Mid Season",IF(AND(B2519+1&gt;'Calculation Sheet Crop 1'!$K$9,B2519-1&lt;'Calculation Sheet Crop 1'!$L$9),"Late Season Stage",""))))</f>
        <v/>
      </c>
      <c r="D2519">
        <f>IF(MONTH(B2519)=1,'General Calculation'!$E$22,IF(MONTH(B2519)=2,'General Calculation'!$F$22,IF(MONTH(B2519)=3,'General Calculation'!$G$22,IF(MONTH(B2519)=4,'General Calculation'!$H$22,IF(MONTH(B2519)=5,'General Calculation'!$I$22,IF(MONTH(B2519)=6,'General Calculation'!$J$22,IF(MONTH(B2519)=7,'General Calculation'!$K$22,IF(MONTH(B2519)=8,'General Calculation'!$L$22,IF(MONTH(B2519)=9,'General Calculation'!$M$22,IF(MONTH(B2519)=10,'General Calculation'!$N$22,IF(MONTH(B2519)=11,'General Calculation'!$O$22,IF(MONTH(B2519)=12,'General Calculation'!$P$22,""))))))))))))</f>
        <v>5.07</v>
      </c>
      <c r="E2519" t="str">
        <f>IF(C2519="Initial Stage",'Calculation Sheet Crop 1'!$M$6,IF(C2519="Crop Development Phase",'Calculation Sheet Crop 1'!$M$7,IF(C2519="Mid Season",'Calculation Sheet Crop 1'!$M$8,IF(C2519="Late Season Stage",'Calculation Sheet Crop 1'!$M$9,""))))</f>
        <v/>
      </c>
      <c r="F2519">
        <f t="shared" si="508"/>
        <v>0</v>
      </c>
      <c r="P2519">
        <f t="shared" si="509"/>
        <v>0</v>
      </c>
      <c r="Q2519">
        <f t="shared" si="510"/>
        <v>0</v>
      </c>
      <c r="R2519">
        <f t="shared" si="511"/>
        <v>0</v>
      </c>
      <c r="S2519">
        <f t="shared" si="512"/>
        <v>0</v>
      </c>
      <c r="T2519">
        <f t="shared" si="513"/>
        <v>0</v>
      </c>
      <c r="U2519">
        <f t="shared" si="514"/>
        <v>0</v>
      </c>
      <c r="V2519">
        <f t="shared" si="515"/>
        <v>0</v>
      </c>
      <c r="W2519">
        <f t="shared" si="516"/>
        <v>0</v>
      </c>
      <c r="X2519">
        <f t="shared" si="517"/>
        <v>0</v>
      </c>
      <c r="Y2519">
        <f t="shared" si="518"/>
        <v>0</v>
      </c>
      <c r="Z2519">
        <f t="shared" si="519"/>
        <v>0</v>
      </c>
      <c r="AA2519">
        <f t="shared" si="520"/>
        <v>0</v>
      </c>
    </row>
    <row r="2520" spans="2:27">
      <c r="B2520" s="3">
        <v>45249</v>
      </c>
      <c r="C2520" t="str">
        <f>IF(AND(B2520&gt;='Calculation Sheet Crop 1'!$K$6,B2520&lt;='Calculation Sheet Crop 1'!$L$6),"Initial Stage",IF(AND(B2520+1&gt;'Calculation Sheet Crop 1'!$K$7,B2520&lt;='Calculation Sheet Crop 1'!$L$7),"Crop Development Phase",IF(AND(B2520+1&gt;'Calculation Sheet Crop 1'!$K$8,B2520&lt;'Calculation Sheet Crop 1'!$L$8+1),"Mid Season",IF(AND(B2520+1&gt;'Calculation Sheet Crop 1'!$K$9,B2520-1&lt;'Calculation Sheet Crop 1'!$L$9),"Late Season Stage",""))))</f>
        <v/>
      </c>
      <c r="D2520">
        <f>IF(MONTH(B2520)=1,'General Calculation'!$E$22,IF(MONTH(B2520)=2,'General Calculation'!$F$22,IF(MONTH(B2520)=3,'General Calculation'!$G$22,IF(MONTH(B2520)=4,'General Calculation'!$H$22,IF(MONTH(B2520)=5,'General Calculation'!$I$22,IF(MONTH(B2520)=6,'General Calculation'!$J$22,IF(MONTH(B2520)=7,'General Calculation'!$K$22,IF(MONTH(B2520)=8,'General Calculation'!$L$22,IF(MONTH(B2520)=9,'General Calculation'!$M$22,IF(MONTH(B2520)=10,'General Calculation'!$N$22,IF(MONTH(B2520)=11,'General Calculation'!$O$22,IF(MONTH(B2520)=12,'General Calculation'!$P$22,""))))))))))))</f>
        <v>5.07</v>
      </c>
      <c r="E2520" t="str">
        <f>IF(C2520="Initial Stage",'Calculation Sheet Crop 1'!$M$6,IF(C2520="Crop Development Phase",'Calculation Sheet Crop 1'!$M$7,IF(C2520="Mid Season",'Calculation Sheet Crop 1'!$M$8,IF(C2520="Late Season Stage",'Calculation Sheet Crop 1'!$M$9,""))))</f>
        <v/>
      </c>
      <c r="F2520">
        <f t="shared" si="508"/>
        <v>0</v>
      </c>
      <c r="P2520">
        <f t="shared" si="509"/>
        <v>0</v>
      </c>
      <c r="Q2520">
        <f t="shared" si="510"/>
        <v>0</v>
      </c>
      <c r="R2520">
        <f t="shared" si="511"/>
        <v>0</v>
      </c>
      <c r="S2520">
        <f t="shared" si="512"/>
        <v>0</v>
      </c>
      <c r="T2520">
        <f t="shared" si="513"/>
        <v>0</v>
      </c>
      <c r="U2520">
        <f t="shared" si="514"/>
        <v>0</v>
      </c>
      <c r="V2520">
        <f t="shared" si="515"/>
        <v>0</v>
      </c>
      <c r="W2520">
        <f t="shared" si="516"/>
        <v>0</v>
      </c>
      <c r="X2520">
        <f t="shared" si="517"/>
        <v>0</v>
      </c>
      <c r="Y2520">
        <f t="shared" si="518"/>
        <v>0</v>
      </c>
      <c r="Z2520">
        <f t="shared" si="519"/>
        <v>0</v>
      </c>
      <c r="AA2520">
        <f t="shared" si="520"/>
        <v>0</v>
      </c>
    </row>
    <row r="2521" spans="2:27">
      <c r="B2521" s="3">
        <v>45250</v>
      </c>
      <c r="C2521" t="str">
        <f>IF(AND(B2521&gt;='Calculation Sheet Crop 1'!$K$6,B2521&lt;='Calculation Sheet Crop 1'!$L$6),"Initial Stage",IF(AND(B2521+1&gt;'Calculation Sheet Crop 1'!$K$7,B2521&lt;='Calculation Sheet Crop 1'!$L$7),"Crop Development Phase",IF(AND(B2521+1&gt;'Calculation Sheet Crop 1'!$K$8,B2521&lt;'Calculation Sheet Crop 1'!$L$8+1),"Mid Season",IF(AND(B2521+1&gt;'Calculation Sheet Crop 1'!$K$9,B2521-1&lt;'Calculation Sheet Crop 1'!$L$9),"Late Season Stage",""))))</f>
        <v/>
      </c>
      <c r="D2521">
        <f>IF(MONTH(B2521)=1,'General Calculation'!$E$22,IF(MONTH(B2521)=2,'General Calculation'!$F$22,IF(MONTH(B2521)=3,'General Calculation'!$G$22,IF(MONTH(B2521)=4,'General Calculation'!$H$22,IF(MONTH(B2521)=5,'General Calculation'!$I$22,IF(MONTH(B2521)=6,'General Calculation'!$J$22,IF(MONTH(B2521)=7,'General Calculation'!$K$22,IF(MONTH(B2521)=8,'General Calculation'!$L$22,IF(MONTH(B2521)=9,'General Calculation'!$M$22,IF(MONTH(B2521)=10,'General Calculation'!$N$22,IF(MONTH(B2521)=11,'General Calculation'!$O$22,IF(MONTH(B2521)=12,'General Calculation'!$P$22,""))))))))))))</f>
        <v>5.07</v>
      </c>
      <c r="E2521" t="str">
        <f>IF(C2521="Initial Stage",'Calculation Sheet Crop 1'!$M$6,IF(C2521="Crop Development Phase",'Calculation Sheet Crop 1'!$M$7,IF(C2521="Mid Season",'Calculation Sheet Crop 1'!$M$8,IF(C2521="Late Season Stage",'Calculation Sheet Crop 1'!$M$9,""))))</f>
        <v/>
      </c>
      <c r="F2521">
        <f t="shared" si="508"/>
        <v>0</v>
      </c>
      <c r="P2521">
        <f t="shared" si="509"/>
        <v>0</v>
      </c>
      <c r="Q2521">
        <f t="shared" si="510"/>
        <v>0</v>
      </c>
      <c r="R2521">
        <f t="shared" si="511"/>
        <v>0</v>
      </c>
      <c r="S2521">
        <f t="shared" si="512"/>
        <v>0</v>
      </c>
      <c r="T2521">
        <f t="shared" si="513"/>
        <v>0</v>
      </c>
      <c r="U2521">
        <f t="shared" si="514"/>
        <v>0</v>
      </c>
      <c r="V2521">
        <f t="shared" si="515"/>
        <v>0</v>
      </c>
      <c r="W2521">
        <f t="shared" si="516"/>
        <v>0</v>
      </c>
      <c r="X2521">
        <f t="shared" si="517"/>
        <v>0</v>
      </c>
      <c r="Y2521">
        <f t="shared" si="518"/>
        <v>0</v>
      </c>
      <c r="Z2521">
        <f t="shared" si="519"/>
        <v>0</v>
      </c>
      <c r="AA2521">
        <f t="shared" si="520"/>
        <v>0</v>
      </c>
    </row>
    <row r="2522" spans="2:27">
      <c r="B2522" s="3">
        <v>45251</v>
      </c>
      <c r="C2522" t="str">
        <f>IF(AND(B2522&gt;='Calculation Sheet Crop 1'!$K$6,B2522&lt;='Calculation Sheet Crop 1'!$L$6),"Initial Stage",IF(AND(B2522+1&gt;'Calculation Sheet Crop 1'!$K$7,B2522&lt;='Calculation Sheet Crop 1'!$L$7),"Crop Development Phase",IF(AND(B2522+1&gt;'Calculation Sheet Crop 1'!$K$8,B2522&lt;'Calculation Sheet Crop 1'!$L$8+1),"Mid Season",IF(AND(B2522+1&gt;'Calculation Sheet Crop 1'!$K$9,B2522-1&lt;'Calculation Sheet Crop 1'!$L$9),"Late Season Stage",""))))</f>
        <v/>
      </c>
      <c r="D2522">
        <f>IF(MONTH(B2522)=1,'General Calculation'!$E$22,IF(MONTH(B2522)=2,'General Calculation'!$F$22,IF(MONTH(B2522)=3,'General Calculation'!$G$22,IF(MONTH(B2522)=4,'General Calculation'!$H$22,IF(MONTH(B2522)=5,'General Calculation'!$I$22,IF(MONTH(B2522)=6,'General Calculation'!$J$22,IF(MONTH(B2522)=7,'General Calculation'!$K$22,IF(MONTH(B2522)=8,'General Calculation'!$L$22,IF(MONTH(B2522)=9,'General Calculation'!$M$22,IF(MONTH(B2522)=10,'General Calculation'!$N$22,IF(MONTH(B2522)=11,'General Calculation'!$O$22,IF(MONTH(B2522)=12,'General Calculation'!$P$22,""))))))))))))</f>
        <v>5.07</v>
      </c>
      <c r="E2522" t="str">
        <f>IF(C2522="Initial Stage",'Calculation Sheet Crop 1'!$M$6,IF(C2522="Crop Development Phase",'Calculation Sheet Crop 1'!$M$7,IF(C2522="Mid Season",'Calculation Sheet Crop 1'!$M$8,IF(C2522="Late Season Stage",'Calculation Sheet Crop 1'!$M$9,""))))</f>
        <v/>
      </c>
      <c r="F2522">
        <f t="shared" si="508"/>
        <v>0</v>
      </c>
      <c r="P2522">
        <f t="shared" si="509"/>
        <v>0</v>
      </c>
      <c r="Q2522">
        <f t="shared" si="510"/>
        <v>0</v>
      </c>
      <c r="R2522">
        <f t="shared" si="511"/>
        <v>0</v>
      </c>
      <c r="S2522">
        <f t="shared" si="512"/>
        <v>0</v>
      </c>
      <c r="T2522">
        <f t="shared" si="513"/>
        <v>0</v>
      </c>
      <c r="U2522">
        <f t="shared" si="514"/>
        <v>0</v>
      </c>
      <c r="V2522">
        <f t="shared" si="515"/>
        <v>0</v>
      </c>
      <c r="W2522">
        <f t="shared" si="516"/>
        <v>0</v>
      </c>
      <c r="X2522">
        <f t="shared" si="517"/>
        <v>0</v>
      </c>
      <c r="Y2522">
        <f t="shared" si="518"/>
        <v>0</v>
      </c>
      <c r="Z2522">
        <f t="shared" si="519"/>
        <v>0</v>
      </c>
      <c r="AA2522">
        <f t="shared" si="520"/>
        <v>0</v>
      </c>
    </row>
    <row r="2523" spans="2:27">
      <c r="B2523" s="3">
        <v>45252</v>
      </c>
      <c r="C2523" t="str">
        <f>IF(AND(B2523&gt;='Calculation Sheet Crop 1'!$K$6,B2523&lt;='Calculation Sheet Crop 1'!$L$6),"Initial Stage",IF(AND(B2523+1&gt;'Calculation Sheet Crop 1'!$K$7,B2523&lt;='Calculation Sheet Crop 1'!$L$7),"Crop Development Phase",IF(AND(B2523+1&gt;'Calculation Sheet Crop 1'!$K$8,B2523&lt;'Calculation Sheet Crop 1'!$L$8+1),"Mid Season",IF(AND(B2523+1&gt;'Calculation Sheet Crop 1'!$K$9,B2523-1&lt;'Calculation Sheet Crop 1'!$L$9),"Late Season Stage",""))))</f>
        <v/>
      </c>
      <c r="D2523">
        <f>IF(MONTH(B2523)=1,'General Calculation'!$E$22,IF(MONTH(B2523)=2,'General Calculation'!$F$22,IF(MONTH(B2523)=3,'General Calculation'!$G$22,IF(MONTH(B2523)=4,'General Calculation'!$H$22,IF(MONTH(B2523)=5,'General Calculation'!$I$22,IF(MONTH(B2523)=6,'General Calculation'!$J$22,IF(MONTH(B2523)=7,'General Calculation'!$K$22,IF(MONTH(B2523)=8,'General Calculation'!$L$22,IF(MONTH(B2523)=9,'General Calculation'!$M$22,IF(MONTH(B2523)=10,'General Calculation'!$N$22,IF(MONTH(B2523)=11,'General Calculation'!$O$22,IF(MONTH(B2523)=12,'General Calculation'!$P$22,""))))))))))))</f>
        <v>5.07</v>
      </c>
      <c r="E2523" t="str">
        <f>IF(C2523="Initial Stage",'Calculation Sheet Crop 1'!$M$6,IF(C2523="Crop Development Phase",'Calculation Sheet Crop 1'!$M$7,IF(C2523="Mid Season",'Calculation Sheet Crop 1'!$M$8,IF(C2523="Late Season Stage",'Calculation Sheet Crop 1'!$M$9,""))))</f>
        <v/>
      </c>
      <c r="F2523">
        <f t="shared" si="508"/>
        <v>0</v>
      </c>
      <c r="P2523">
        <f t="shared" si="509"/>
        <v>0</v>
      </c>
      <c r="Q2523">
        <f t="shared" si="510"/>
        <v>0</v>
      </c>
      <c r="R2523">
        <f t="shared" si="511"/>
        <v>0</v>
      </c>
      <c r="S2523">
        <f t="shared" si="512"/>
        <v>0</v>
      </c>
      <c r="T2523">
        <f t="shared" si="513"/>
        <v>0</v>
      </c>
      <c r="U2523">
        <f t="shared" si="514"/>
        <v>0</v>
      </c>
      <c r="V2523">
        <f t="shared" si="515"/>
        <v>0</v>
      </c>
      <c r="W2523">
        <f t="shared" si="516"/>
        <v>0</v>
      </c>
      <c r="X2523">
        <f t="shared" si="517"/>
        <v>0</v>
      </c>
      <c r="Y2523">
        <f t="shared" si="518"/>
        <v>0</v>
      </c>
      <c r="Z2523">
        <f t="shared" si="519"/>
        <v>0</v>
      </c>
      <c r="AA2523">
        <f t="shared" si="520"/>
        <v>0</v>
      </c>
    </row>
    <row r="2524" spans="2:27">
      <c r="B2524" s="3">
        <v>45253</v>
      </c>
      <c r="C2524" t="str">
        <f>IF(AND(B2524&gt;='Calculation Sheet Crop 1'!$K$6,B2524&lt;='Calculation Sheet Crop 1'!$L$6),"Initial Stage",IF(AND(B2524+1&gt;'Calculation Sheet Crop 1'!$K$7,B2524&lt;='Calculation Sheet Crop 1'!$L$7),"Crop Development Phase",IF(AND(B2524+1&gt;'Calculation Sheet Crop 1'!$K$8,B2524&lt;'Calculation Sheet Crop 1'!$L$8+1),"Mid Season",IF(AND(B2524+1&gt;'Calculation Sheet Crop 1'!$K$9,B2524-1&lt;'Calculation Sheet Crop 1'!$L$9),"Late Season Stage",""))))</f>
        <v/>
      </c>
      <c r="D2524">
        <f>IF(MONTH(B2524)=1,'General Calculation'!$E$22,IF(MONTH(B2524)=2,'General Calculation'!$F$22,IF(MONTH(B2524)=3,'General Calculation'!$G$22,IF(MONTH(B2524)=4,'General Calculation'!$H$22,IF(MONTH(B2524)=5,'General Calculation'!$I$22,IF(MONTH(B2524)=6,'General Calculation'!$J$22,IF(MONTH(B2524)=7,'General Calculation'!$K$22,IF(MONTH(B2524)=8,'General Calculation'!$L$22,IF(MONTH(B2524)=9,'General Calculation'!$M$22,IF(MONTH(B2524)=10,'General Calculation'!$N$22,IF(MONTH(B2524)=11,'General Calculation'!$O$22,IF(MONTH(B2524)=12,'General Calculation'!$P$22,""))))))))))))</f>
        <v>5.07</v>
      </c>
      <c r="E2524" t="str">
        <f>IF(C2524="Initial Stage",'Calculation Sheet Crop 1'!$M$6,IF(C2524="Crop Development Phase",'Calculation Sheet Crop 1'!$M$7,IF(C2524="Mid Season",'Calculation Sheet Crop 1'!$M$8,IF(C2524="Late Season Stage",'Calculation Sheet Crop 1'!$M$9,""))))</f>
        <v/>
      </c>
      <c r="F2524">
        <f t="shared" si="508"/>
        <v>0</v>
      </c>
      <c r="P2524">
        <f t="shared" si="509"/>
        <v>0</v>
      </c>
      <c r="Q2524">
        <f t="shared" si="510"/>
        <v>0</v>
      </c>
      <c r="R2524">
        <f t="shared" si="511"/>
        <v>0</v>
      </c>
      <c r="S2524">
        <f t="shared" si="512"/>
        <v>0</v>
      </c>
      <c r="T2524">
        <f t="shared" si="513"/>
        <v>0</v>
      </c>
      <c r="U2524">
        <f t="shared" si="514"/>
        <v>0</v>
      </c>
      <c r="V2524">
        <f t="shared" si="515"/>
        <v>0</v>
      </c>
      <c r="W2524">
        <f t="shared" si="516"/>
        <v>0</v>
      </c>
      <c r="X2524">
        <f t="shared" si="517"/>
        <v>0</v>
      </c>
      <c r="Y2524">
        <f t="shared" si="518"/>
        <v>0</v>
      </c>
      <c r="Z2524">
        <f t="shared" si="519"/>
        <v>0</v>
      </c>
      <c r="AA2524">
        <f t="shared" si="520"/>
        <v>0</v>
      </c>
    </row>
    <row r="2525" spans="2:27">
      <c r="B2525" s="3">
        <v>45254</v>
      </c>
      <c r="C2525" t="str">
        <f>IF(AND(B2525&gt;='Calculation Sheet Crop 1'!$K$6,B2525&lt;='Calculation Sheet Crop 1'!$L$6),"Initial Stage",IF(AND(B2525+1&gt;'Calculation Sheet Crop 1'!$K$7,B2525&lt;='Calculation Sheet Crop 1'!$L$7),"Crop Development Phase",IF(AND(B2525+1&gt;'Calculation Sheet Crop 1'!$K$8,B2525&lt;'Calculation Sheet Crop 1'!$L$8+1),"Mid Season",IF(AND(B2525+1&gt;'Calculation Sheet Crop 1'!$K$9,B2525-1&lt;'Calculation Sheet Crop 1'!$L$9),"Late Season Stage",""))))</f>
        <v/>
      </c>
      <c r="D2525">
        <f>IF(MONTH(B2525)=1,'General Calculation'!$E$22,IF(MONTH(B2525)=2,'General Calculation'!$F$22,IF(MONTH(B2525)=3,'General Calculation'!$G$22,IF(MONTH(B2525)=4,'General Calculation'!$H$22,IF(MONTH(B2525)=5,'General Calculation'!$I$22,IF(MONTH(B2525)=6,'General Calculation'!$J$22,IF(MONTH(B2525)=7,'General Calculation'!$K$22,IF(MONTH(B2525)=8,'General Calculation'!$L$22,IF(MONTH(B2525)=9,'General Calculation'!$M$22,IF(MONTH(B2525)=10,'General Calculation'!$N$22,IF(MONTH(B2525)=11,'General Calculation'!$O$22,IF(MONTH(B2525)=12,'General Calculation'!$P$22,""))))))))))))</f>
        <v>5.07</v>
      </c>
      <c r="E2525" t="str">
        <f>IF(C2525="Initial Stage",'Calculation Sheet Crop 1'!$M$6,IF(C2525="Crop Development Phase",'Calculation Sheet Crop 1'!$M$7,IF(C2525="Mid Season",'Calculation Sheet Crop 1'!$M$8,IF(C2525="Late Season Stage",'Calculation Sheet Crop 1'!$M$9,""))))</f>
        <v/>
      </c>
      <c r="F2525">
        <f t="shared" si="508"/>
        <v>0</v>
      </c>
      <c r="P2525">
        <f t="shared" si="509"/>
        <v>0</v>
      </c>
      <c r="Q2525">
        <f t="shared" si="510"/>
        <v>0</v>
      </c>
      <c r="R2525">
        <f t="shared" si="511"/>
        <v>0</v>
      </c>
      <c r="S2525">
        <f t="shared" si="512"/>
        <v>0</v>
      </c>
      <c r="T2525">
        <f t="shared" si="513"/>
        <v>0</v>
      </c>
      <c r="U2525">
        <f t="shared" si="514"/>
        <v>0</v>
      </c>
      <c r="V2525">
        <f t="shared" si="515"/>
        <v>0</v>
      </c>
      <c r="W2525">
        <f t="shared" si="516"/>
        <v>0</v>
      </c>
      <c r="X2525">
        <f t="shared" si="517"/>
        <v>0</v>
      </c>
      <c r="Y2525">
        <f t="shared" si="518"/>
        <v>0</v>
      </c>
      <c r="Z2525">
        <f t="shared" si="519"/>
        <v>0</v>
      </c>
      <c r="AA2525">
        <f t="shared" si="520"/>
        <v>0</v>
      </c>
    </row>
    <row r="2526" spans="2:27">
      <c r="B2526" s="3">
        <v>45255</v>
      </c>
      <c r="C2526" t="str">
        <f>IF(AND(B2526&gt;='Calculation Sheet Crop 1'!$K$6,B2526&lt;='Calculation Sheet Crop 1'!$L$6),"Initial Stage",IF(AND(B2526+1&gt;'Calculation Sheet Crop 1'!$K$7,B2526&lt;='Calculation Sheet Crop 1'!$L$7),"Crop Development Phase",IF(AND(B2526+1&gt;'Calculation Sheet Crop 1'!$K$8,B2526&lt;'Calculation Sheet Crop 1'!$L$8+1),"Mid Season",IF(AND(B2526+1&gt;'Calculation Sheet Crop 1'!$K$9,B2526-1&lt;'Calculation Sheet Crop 1'!$L$9),"Late Season Stage",""))))</f>
        <v/>
      </c>
      <c r="D2526">
        <f>IF(MONTH(B2526)=1,'General Calculation'!$E$22,IF(MONTH(B2526)=2,'General Calculation'!$F$22,IF(MONTH(B2526)=3,'General Calculation'!$G$22,IF(MONTH(B2526)=4,'General Calculation'!$H$22,IF(MONTH(B2526)=5,'General Calculation'!$I$22,IF(MONTH(B2526)=6,'General Calculation'!$J$22,IF(MONTH(B2526)=7,'General Calculation'!$K$22,IF(MONTH(B2526)=8,'General Calculation'!$L$22,IF(MONTH(B2526)=9,'General Calculation'!$M$22,IF(MONTH(B2526)=10,'General Calculation'!$N$22,IF(MONTH(B2526)=11,'General Calculation'!$O$22,IF(MONTH(B2526)=12,'General Calculation'!$P$22,""))))))))))))</f>
        <v>5.07</v>
      </c>
      <c r="E2526" t="str">
        <f>IF(C2526="Initial Stage",'Calculation Sheet Crop 1'!$M$6,IF(C2526="Crop Development Phase",'Calculation Sheet Crop 1'!$M$7,IF(C2526="Mid Season",'Calculation Sheet Crop 1'!$M$8,IF(C2526="Late Season Stage",'Calculation Sheet Crop 1'!$M$9,""))))</f>
        <v/>
      </c>
      <c r="F2526">
        <f t="shared" si="508"/>
        <v>0</v>
      </c>
      <c r="P2526">
        <f t="shared" si="509"/>
        <v>0</v>
      </c>
      <c r="Q2526">
        <f t="shared" si="510"/>
        <v>0</v>
      </c>
      <c r="R2526">
        <f t="shared" si="511"/>
        <v>0</v>
      </c>
      <c r="S2526">
        <f t="shared" si="512"/>
        <v>0</v>
      </c>
      <c r="T2526">
        <f t="shared" si="513"/>
        <v>0</v>
      </c>
      <c r="U2526">
        <f t="shared" si="514"/>
        <v>0</v>
      </c>
      <c r="V2526">
        <f t="shared" si="515"/>
        <v>0</v>
      </c>
      <c r="W2526">
        <f t="shared" si="516"/>
        <v>0</v>
      </c>
      <c r="X2526">
        <f t="shared" si="517"/>
        <v>0</v>
      </c>
      <c r="Y2526">
        <f t="shared" si="518"/>
        <v>0</v>
      </c>
      <c r="Z2526">
        <f t="shared" si="519"/>
        <v>0</v>
      </c>
      <c r="AA2526">
        <f t="shared" si="520"/>
        <v>0</v>
      </c>
    </row>
    <row r="2527" spans="2:27">
      <c r="B2527" s="3">
        <v>45256</v>
      </c>
      <c r="C2527" t="str">
        <f>IF(AND(B2527&gt;='Calculation Sheet Crop 1'!$K$6,B2527&lt;='Calculation Sheet Crop 1'!$L$6),"Initial Stage",IF(AND(B2527+1&gt;'Calculation Sheet Crop 1'!$K$7,B2527&lt;='Calculation Sheet Crop 1'!$L$7),"Crop Development Phase",IF(AND(B2527+1&gt;'Calculation Sheet Crop 1'!$K$8,B2527&lt;'Calculation Sheet Crop 1'!$L$8+1),"Mid Season",IF(AND(B2527+1&gt;'Calculation Sheet Crop 1'!$K$9,B2527-1&lt;'Calculation Sheet Crop 1'!$L$9),"Late Season Stage",""))))</f>
        <v/>
      </c>
      <c r="D2527">
        <f>IF(MONTH(B2527)=1,'General Calculation'!$E$22,IF(MONTH(B2527)=2,'General Calculation'!$F$22,IF(MONTH(B2527)=3,'General Calculation'!$G$22,IF(MONTH(B2527)=4,'General Calculation'!$H$22,IF(MONTH(B2527)=5,'General Calculation'!$I$22,IF(MONTH(B2527)=6,'General Calculation'!$J$22,IF(MONTH(B2527)=7,'General Calculation'!$K$22,IF(MONTH(B2527)=8,'General Calculation'!$L$22,IF(MONTH(B2527)=9,'General Calculation'!$M$22,IF(MONTH(B2527)=10,'General Calculation'!$N$22,IF(MONTH(B2527)=11,'General Calculation'!$O$22,IF(MONTH(B2527)=12,'General Calculation'!$P$22,""))))))))))))</f>
        <v>5.07</v>
      </c>
      <c r="E2527" t="str">
        <f>IF(C2527="Initial Stage",'Calculation Sheet Crop 1'!$M$6,IF(C2527="Crop Development Phase",'Calculation Sheet Crop 1'!$M$7,IF(C2527="Mid Season",'Calculation Sheet Crop 1'!$M$8,IF(C2527="Late Season Stage",'Calculation Sheet Crop 1'!$M$9,""))))</f>
        <v/>
      </c>
      <c r="F2527">
        <f t="shared" si="508"/>
        <v>0</v>
      </c>
      <c r="P2527">
        <f t="shared" si="509"/>
        <v>0</v>
      </c>
      <c r="Q2527">
        <f t="shared" si="510"/>
        <v>0</v>
      </c>
      <c r="R2527">
        <f t="shared" si="511"/>
        <v>0</v>
      </c>
      <c r="S2527">
        <f t="shared" si="512"/>
        <v>0</v>
      </c>
      <c r="T2527">
        <f t="shared" si="513"/>
        <v>0</v>
      </c>
      <c r="U2527">
        <f t="shared" si="514"/>
        <v>0</v>
      </c>
      <c r="V2527">
        <f t="shared" si="515"/>
        <v>0</v>
      </c>
      <c r="W2527">
        <f t="shared" si="516"/>
        <v>0</v>
      </c>
      <c r="X2527">
        <f t="shared" si="517"/>
        <v>0</v>
      </c>
      <c r="Y2527">
        <f t="shared" si="518"/>
        <v>0</v>
      </c>
      <c r="Z2527">
        <f t="shared" si="519"/>
        <v>0</v>
      </c>
      <c r="AA2527">
        <f t="shared" si="520"/>
        <v>0</v>
      </c>
    </row>
    <row r="2528" spans="2:27">
      <c r="B2528" s="3">
        <v>45257</v>
      </c>
      <c r="C2528" t="str">
        <f>IF(AND(B2528&gt;='Calculation Sheet Crop 1'!$K$6,B2528&lt;='Calculation Sheet Crop 1'!$L$6),"Initial Stage",IF(AND(B2528+1&gt;'Calculation Sheet Crop 1'!$K$7,B2528&lt;='Calculation Sheet Crop 1'!$L$7),"Crop Development Phase",IF(AND(B2528+1&gt;'Calculation Sheet Crop 1'!$K$8,B2528&lt;'Calculation Sheet Crop 1'!$L$8+1),"Mid Season",IF(AND(B2528+1&gt;'Calculation Sheet Crop 1'!$K$9,B2528-1&lt;'Calculation Sheet Crop 1'!$L$9),"Late Season Stage",""))))</f>
        <v/>
      </c>
      <c r="D2528">
        <f>IF(MONTH(B2528)=1,'General Calculation'!$E$22,IF(MONTH(B2528)=2,'General Calculation'!$F$22,IF(MONTH(B2528)=3,'General Calculation'!$G$22,IF(MONTH(B2528)=4,'General Calculation'!$H$22,IF(MONTH(B2528)=5,'General Calculation'!$I$22,IF(MONTH(B2528)=6,'General Calculation'!$J$22,IF(MONTH(B2528)=7,'General Calculation'!$K$22,IF(MONTH(B2528)=8,'General Calculation'!$L$22,IF(MONTH(B2528)=9,'General Calculation'!$M$22,IF(MONTH(B2528)=10,'General Calculation'!$N$22,IF(MONTH(B2528)=11,'General Calculation'!$O$22,IF(MONTH(B2528)=12,'General Calculation'!$P$22,""))))))))))))</f>
        <v>5.07</v>
      </c>
      <c r="E2528" t="str">
        <f>IF(C2528="Initial Stage",'Calculation Sheet Crop 1'!$M$6,IF(C2528="Crop Development Phase",'Calculation Sheet Crop 1'!$M$7,IF(C2528="Mid Season",'Calculation Sheet Crop 1'!$M$8,IF(C2528="Late Season Stage",'Calculation Sheet Crop 1'!$M$9,""))))</f>
        <v/>
      </c>
      <c r="F2528">
        <f t="shared" si="508"/>
        <v>0</v>
      </c>
      <c r="P2528">
        <f t="shared" si="509"/>
        <v>0</v>
      </c>
      <c r="Q2528">
        <f t="shared" si="510"/>
        <v>0</v>
      </c>
      <c r="R2528">
        <f t="shared" si="511"/>
        <v>0</v>
      </c>
      <c r="S2528">
        <f t="shared" si="512"/>
        <v>0</v>
      </c>
      <c r="T2528">
        <f t="shared" si="513"/>
        <v>0</v>
      </c>
      <c r="U2528">
        <f t="shared" si="514"/>
        <v>0</v>
      </c>
      <c r="V2528">
        <f t="shared" si="515"/>
        <v>0</v>
      </c>
      <c r="W2528">
        <f t="shared" si="516"/>
        <v>0</v>
      </c>
      <c r="X2528">
        <f t="shared" si="517"/>
        <v>0</v>
      </c>
      <c r="Y2528">
        <f t="shared" si="518"/>
        <v>0</v>
      </c>
      <c r="Z2528">
        <f t="shared" si="519"/>
        <v>0</v>
      </c>
      <c r="AA2528">
        <f t="shared" si="520"/>
        <v>0</v>
      </c>
    </row>
    <row r="2529" spans="2:27">
      <c r="B2529" s="3">
        <v>45258</v>
      </c>
      <c r="C2529" t="str">
        <f>IF(AND(B2529&gt;='Calculation Sheet Crop 1'!$K$6,B2529&lt;='Calculation Sheet Crop 1'!$L$6),"Initial Stage",IF(AND(B2529+1&gt;'Calculation Sheet Crop 1'!$K$7,B2529&lt;='Calculation Sheet Crop 1'!$L$7),"Crop Development Phase",IF(AND(B2529+1&gt;'Calculation Sheet Crop 1'!$K$8,B2529&lt;'Calculation Sheet Crop 1'!$L$8+1),"Mid Season",IF(AND(B2529+1&gt;'Calculation Sheet Crop 1'!$K$9,B2529-1&lt;'Calculation Sheet Crop 1'!$L$9),"Late Season Stage",""))))</f>
        <v/>
      </c>
      <c r="D2529">
        <f>IF(MONTH(B2529)=1,'General Calculation'!$E$22,IF(MONTH(B2529)=2,'General Calculation'!$F$22,IF(MONTH(B2529)=3,'General Calculation'!$G$22,IF(MONTH(B2529)=4,'General Calculation'!$H$22,IF(MONTH(B2529)=5,'General Calculation'!$I$22,IF(MONTH(B2529)=6,'General Calculation'!$J$22,IF(MONTH(B2529)=7,'General Calculation'!$K$22,IF(MONTH(B2529)=8,'General Calculation'!$L$22,IF(MONTH(B2529)=9,'General Calculation'!$M$22,IF(MONTH(B2529)=10,'General Calculation'!$N$22,IF(MONTH(B2529)=11,'General Calculation'!$O$22,IF(MONTH(B2529)=12,'General Calculation'!$P$22,""))))))))))))</f>
        <v>5.07</v>
      </c>
      <c r="E2529" t="str">
        <f>IF(C2529="Initial Stage",'Calculation Sheet Crop 1'!$M$6,IF(C2529="Crop Development Phase",'Calculation Sheet Crop 1'!$M$7,IF(C2529="Mid Season",'Calculation Sheet Crop 1'!$M$8,IF(C2529="Late Season Stage",'Calculation Sheet Crop 1'!$M$9,""))))</f>
        <v/>
      </c>
      <c r="F2529">
        <f t="shared" si="508"/>
        <v>0</v>
      </c>
      <c r="P2529">
        <f t="shared" si="509"/>
        <v>0</v>
      </c>
      <c r="Q2529">
        <f t="shared" si="510"/>
        <v>0</v>
      </c>
      <c r="R2529">
        <f t="shared" si="511"/>
        <v>0</v>
      </c>
      <c r="S2529">
        <f t="shared" si="512"/>
        <v>0</v>
      </c>
      <c r="T2529">
        <f t="shared" si="513"/>
        <v>0</v>
      </c>
      <c r="U2529">
        <f t="shared" si="514"/>
        <v>0</v>
      </c>
      <c r="V2529">
        <f t="shared" si="515"/>
        <v>0</v>
      </c>
      <c r="W2529">
        <f t="shared" si="516"/>
        <v>0</v>
      </c>
      <c r="X2529">
        <f t="shared" si="517"/>
        <v>0</v>
      </c>
      <c r="Y2529">
        <f t="shared" si="518"/>
        <v>0</v>
      </c>
      <c r="Z2529">
        <f t="shared" si="519"/>
        <v>0</v>
      </c>
      <c r="AA2529">
        <f t="shared" si="520"/>
        <v>0</v>
      </c>
    </row>
    <row r="2530" spans="2:27">
      <c r="B2530" s="3">
        <v>45259</v>
      </c>
      <c r="C2530" t="str">
        <f>IF(AND(B2530&gt;='Calculation Sheet Crop 1'!$K$6,B2530&lt;='Calculation Sheet Crop 1'!$L$6),"Initial Stage",IF(AND(B2530+1&gt;'Calculation Sheet Crop 1'!$K$7,B2530&lt;='Calculation Sheet Crop 1'!$L$7),"Crop Development Phase",IF(AND(B2530+1&gt;'Calculation Sheet Crop 1'!$K$8,B2530&lt;'Calculation Sheet Crop 1'!$L$8+1),"Mid Season",IF(AND(B2530+1&gt;'Calculation Sheet Crop 1'!$K$9,B2530-1&lt;'Calculation Sheet Crop 1'!$L$9),"Late Season Stage",""))))</f>
        <v/>
      </c>
      <c r="D2530">
        <f>IF(MONTH(B2530)=1,'General Calculation'!$E$22,IF(MONTH(B2530)=2,'General Calculation'!$F$22,IF(MONTH(B2530)=3,'General Calculation'!$G$22,IF(MONTH(B2530)=4,'General Calculation'!$H$22,IF(MONTH(B2530)=5,'General Calculation'!$I$22,IF(MONTH(B2530)=6,'General Calculation'!$J$22,IF(MONTH(B2530)=7,'General Calculation'!$K$22,IF(MONTH(B2530)=8,'General Calculation'!$L$22,IF(MONTH(B2530)=9,'General Calculation'!$M$22,IF(MONTH(B2530)=10,'General Calculation'!$N$22,IF(MONTH(B2530)=11,'General Calculation'!$O$22,IF(MONTH(B2530)=12,'General Calculation'!$P$22,""))))))))))))</f>
        <v>5.07</v>
      </c>
      <c r="E2530" t="str">
        <f>IF(C2530="Initial Stage",'Calculation Sheet Crop 1'!$M$6,IF(C2530="Crop Development Phase",'Calculation Sheet Crop 1'!$M$7,IF(C2530="Mid Season",'Calculation Sheet Crop 1'!$M$8,IF(C2530="Late Season Stage",'Calculation Sheet Crop 1'!$M$9,""))))</f>
        <v/>
      </c>
      <c r="F2530">
        <f t="shared" si="508"/>
        <v>0</v>
      </c>
      <c r="P2530">
        <f t="shared" si="509"/>
        <v>0</v>
      </c>
      <c r="Q2530">
        <f t="shared" si="510"/>
        <v>0</v>
      </c>
      <c r="R2530">
        <f t="shared" si="511"/>
        <v>0</v>
      </c>
      <c r="S2530">
        <f t="shared" si="512"/>
        <v>0</v>
      </c>
      <c r="T2530">
        <f t="shared" si="513"/>
        <v>0</v>
      </c>
      <c r="U2530">
        <f t="shared" si="514"/>
        <v>0</v>
      </c>
      <c r="V2530">
        <f t="shared" si="515"/>
        <v>0</v>
      </c>
      <c r="W2530">
        <f t="shared" si="516"/>
        <v>0</v>
      </c>
      <c r="X2530">
        <f t="shared" si="517"/>
        <v>0</v>
      </c>
      <c r="Y2530">
        <f t="shared" si="518"/>
        <v>0</v>
      </c>
      <c r="Z2530">
        <f t="shared" si="519"/>
        <v>0</v>
      </c>
      <c r="AA2530">
        <f t="shared" si="520"/>
        <v>0</v>
      </c>
    </row>
    <row r="2531" spans="2:27">
      <c r="B2531" s="3">
        <v>45260</v>
      </c>
      <c r="C2531" t="str">
        <f>IF(AND(B2531&gt;='Calculation Sheet Crop 1'!$K$6,B2531&lt;='Calculation Sheet Crop 1'!$L$6),"Initial Stage",IF(AND(B2531+1&gt;'Calculation Sheet Crop 1'!$K$7,B2531&lt;='Calculation Sheet Crop 1'!$L$7),"Crop Development Phase",IF(AND(B2531+1&gt;'Calculation Sheet Crop 1'!$K$8,B2531&lt;'Calculation Sheet Crop 1'!$L$8+1),"Mid Season",IF(AND(B2531+1&gt;'Calculation Sheet Crop 1'!$K$9,B2531-1&lt;'Calculation Sheet Crop 1'!$L$9),"Late Season Stage",""))))</f>
        <v/>
      </c>
      <c r="D2531">
        <f>IF(MONTH(B2531)=1,'General Calculation'!$E$22,IF(MONTH(B2531)=2,'General Calculation'!$F$22,IF(MONTH(B2531)=3,'General Calculation'!$G$22,IF(MONTH(B2531)=4,'General Calculation'!$H$22,IF(MONTH(B2531)=5,'General Calculation'!$I$22,IF(MONTH(B2531)=6,'General Calculation'!$J$22,IF(MONTH(B2531)=7,'General Calculation'!$K$22,IF(MONTH(B2531)=8,'General Calculation'!$L$22,IF(MONTH(B2531)=9,'General Calculation'!$M$22,IF(MONTH(B2531)=10,'General Calculation'!$N$22,IF(MONTH(B2531)=11,'General Calculation'!$O$22,IF(MONTH(B2531)=12,'General Calculation'!$P$22,""))))))))))))</f>
        <v>5.07</v>
      </c>
      <c r="E2531" t="str">
        <f>IF(C2531="Initial Stage",'Calculation Sheet Crop 1'!$M$6,IF(C2531="Crop Development Phase",'Calculation Sheet Crop 1'!$M$7,IF(C2531="Mid Season",'Calculation Sheet Crop 1'!$M$8,IF(C2531="Late Season Stage",'Calculation Sheet Crop 1'!$M$9,""))))</f>
        <v/>
      </c>
      <c r="F2531">
        <f t="shared" si="508"/>
        <v>0</v>
      </c>
      <c r="P2531">
        <f t="shared" si="509"/>
        <v>0</v>
      </c>
      <c r="Q2531">
        <f t="shared" si="510"/>
        <v>0</v>
      </c>
      <c r="R2531">
        <f t="shared" si="511"/>
        <v>0</v>
      </c>
      <c r="S2531">
        <f t="shared" si="512"/>
        <v>0</v>
      </c>
      <c r="T2531">
        <f t="shared" si="513"/>
        <v>0</v>
      </c>
      <c r="U2531">
        <f t="shared" si="514"/>
        <v>0</v>
      </c>
      <c r="V2531">
        <f t="shared" si="515"/>
        <v>0</v>
      </c>
      <c r="W2531">
        <f t="shared" si="516"/>
        <v>0</v>
      </c>
      <c r="X2531">
        <f t="shared" si="517"/>
        <v>0</v>
      </c>
      <c r="Y2531">
        <f t="shared" si="518"/>
        <v>0</v>
      </c>
      <c r="Z2531">
        <f t="shared" si="519"/>
        <v>0</v>
      </c>
      <c r="AA2531">
        <f t="shared" si="520"/>
        <v>0</v>
      </c>
    </row>
    <row r="2532" spans="2:27">
      <c r="B2532" s="3">
        <v>45261</v>
      </c>
      <c r="C2532" t="str">
        <f>IF(AND(B2532&gt;='Calculation Sheet Crop 1'!$K$6,B2532&lt;='Calculation Sheet Crop 1'!$L$6),"Initial Stage",IF(AND(B2532+1&gt;'Calculation Sheet Crop 1'!$K$7,B2532&lt;='Calculation Sheet Crop 1'!$L$7),"Crop Development Phase",IF(AND(B2532+1&gt;'Calculation Sheet Crop 1'!$K$8,B2532&lt;'Calculation Sheet Crop 1'!$L$8+1),"Mid Season",IF(AND(B2532+1&gt;'Calculation Sheet Crop 1'!$K$9,B2532-1&lt;'Calculation Sheet Crop 1'!$L$9),"Late Season Stage",""))))</f>
        <v/>
      </c>
      <c r="D2532">
        <f>IF(MONTH(B2532)=1,'General Calculation'!$E$22,IF(MONTH(B2532)=2,'General Calculation'!$F$22,IF(MONTH(B2532)=3,'General Calculation'!$G$22,IF(MONTH(B2532)=4,'General Calculation'!$H$22,IF(MONTH(B2532)=5,'General Calculation'!$I$22,IF(MONTH(B2532)=6,'General Calculation'!$J$22,IF(MONTH(B2532)=7,'General Calculation'!$K$22,IF(MONTH(B2532)=8,'General Calculation'!$L$22,IF(MONTH(B2532)=9,'General Calculation'!$M$22,IF(MONTH(B2532)=10,'General Calculation'!$N$22,IF(MONTH(B2532)=11,'General Calculation'!$O$22,IF(MONTH(B2532)=12,'General Calculation'!$P$22,""))))))))))))</f>
        <v>5.07</v>
      </c>
      <c r="E2532" t="str">
        <f>IF(C2532="Initial Stage",'Calculation Sheet Crop 1'!$M$6,IF(C2532="Crop Development Phase",'Calculation Sheet Crop 1'!$M$7,IF(C2532="Mid Season",'Calculation Sheet Crop 1'!$M$8,IF(C2532="Late Season Stage",'Calculation Sheet Crop 1'!$M$9,""))))</f>
        <v/>
      </c>
      <c r="F2532">
        <f t="shared" si="508"/>
        <v>0</v>
      </c>
      <c r="P2532">
        <f t="shared" si="509"/>
        <v>0</v>
      </c>
      <c r="Q2532">
        <f t="shared" si="510"/>
        <v>0</v>
      </c>
      <c r="R2532">
        <f t="shared" si="511"/>
        <v>0</v>
      </c>
      <c r="S2532">
        <f t="shared" si="512"/>
        <v>0</v>
      </c>
      <c r="T2532">
        <f t="shared" si="513"/>
        <v>0</v>
      </c>
      <c r="U2532">
        <f t="shared" si="514"/>
        <v>0</v>
      </c>
      <c r="V2532">
        <f t="shared" si="515"/>
        <v>0</v>
      </c>
      <c r="W2532">
        <f t="shared" si="516"/>
        <v>0</v>
      </c>
      <c r="X2532">
        <f t="shared" si="517"/>
        <v>0</v>
      </c>
      <c r="Y2532">
        <f t="shared" si="518"/>
        <v>0</v>
      </c>
      <c r="Z2532">
        <f t="shared" si="519"/>
        <v>0</v>
      </c>
      <c r="AA2532">
        <f t="shared" si="520"/>
        <v>0</v>
      </c>
    </row>
    <row r="2533" spans="2:27">
      <c r="B2533" s="3">
        <v>45262</v>
      </c>
      <c r="C2533" t="str">
        <f>IF(AND(B2533&gt;='Calculation Sheet Crop 1'!$K$6,B2533&lt;='Calculation Sheet Crop 1'!$L$6),"Initial Stage",IF(AND(B2533+1&gt;'Calculation Sheet Crop 1'!$K$7,B2533&lt;='Calculation Sheet Crop 1'!$L$7),"Crop Development Phase",IF(AND(B2533+1&gt;'Calculation Sheet Crop 1'!$K$8,B2533&lt;'Calculation Sheet Crop 1'!$L$8+1),"Mid Season",IF(AND(B2533+1&gt;'Calculation Sheet Crop 1'!$K$9,B2533-1&lt;'Calculation Sheet Crop 1'!$L$9),"Late Season Stage",""))))</f>
        <v/>
      </c>
      <c r="D2533">
        <f>IF(MONTH(B2533)=1,'General Calculation'!$E$22,IF(MONTH(B2533)=2,'General Calculation'!$F$22,IF(MONTH(B2533)=3,'General Calculation'!$G$22,IF(MONTH(B2533)=4,'General Calculation'!$H$22,IF(MONTH(B2533)=5,'General Calculation'!$I$22,IF(MONTH(B2533)=6,'General Calculation'!$J$22,IF(MONTH(B2533)=7,'General Calculation'!$K$22,IF(MONTH(B2533)=8,'General Calculation'!$L$22,IF(MONTH(B2533)=9,'General Calculation'!$M$22,IF(MONTH(B2533)=10,'General Calculation'!$N$22,IF(MONTH(B2533)=11,'General Calculation'!$O$22,IF(MONTH(B2533)=12,'General Calculation'!$P$22,""))))))))))))</f>
        <v>5.07</v>
      </c>
      <c r="E2533" t="str">
        <f>IF(C2533="Initial Stage",'Calculation Sheet Crop 1'!$M$6,IF(C2533="Crop Development Phase",'Calculation Sheet Crop 1'!$M$7,IF(C2533="Mid Season",'Calculation Sheet Crop 1'!$M$8,IF(C2533="Late Season Stage",'Calculation Sheet Crop 1'!$M$9,""))))</f>
        <v/>
      </c>
      <c r="F2533">
        <f t="shared" si="508"/>
        <v>0</v>
      </c>
      <c r="P2533">
        <f t="shared" si="509"/>
        <v>0</v>
      </c>
      <c r="Q2533">
        <f t="shared" si="510"/>
        <v>0</v>
      </c>
      <c r="R2533">
        <f t="shared" si="511"/>
        <v>0</v>
      </c>
      <c r="S2533">
        <f t="shared" si="512"/>
        <v>0</v>
      </c>
      <c r="T2533">
        <f t="shared" si="513"/>
        <v>0</v>
      </c>
      <c r="U2533">
        <f t="shared" si="514"/>
        <v>0</v>
      </c>
      <c r="V2533">
        <f t="shared" si="515"/>
        <v>0</v>
      </c>
      <c r="W2533">
        <f t="shared" si="516"/>
        <v>0</v>
      </c>
      <c r="X2533">
        <f t="shared" si="517"/>
        <v>0</v>
      </c>
      <c r="Y2533">
        <f t="shared" si="518"/>
        <v>0</v>
      </c>
      <c r="Z2533">
        <f t="shared" si="519"/>
        <v>0</v>
      </c>
      <c r="AA2533">
        <f t="shared" si="520"/>
        <v>0</v>
      </c>
    </row>
    <row r="2534" spans="2:27">
      <c r="B2534" s="3">
        <v>45263</v>
      </c>
      <c r="C2534" t="str">
        <f>IF(AND(B2534&gt;='Calculation Sheet Crop 1'!$K$6,B2534&lt;='Calculation Sheet Crop 1'!$L$6),"Initial Stage",IF(AND(B2534+1&gt;'Calculation Sheet Crop 1'!$K$7,B2534&lt;='Calculation Sheet Crop 1'!$L$7),"Crop Development Phase",IF(AND(B2534+1&gt;'Calculation Sheet Crop 1'!$K$8,B2534&lt;'Calculation Sheet Crop 1'!$L$8+1),"Mid Season",IF(AND(B2534+1&gt;'Calculation Sheet Crop 1'!$K$9,B2534-1&lt;'Calculation Sheet Crop 1'!$L$9),"Late Season Stage",""))))</f>
        <v/>
      </c>
      <c r="D2534">
        <f>IF(MONTH(B2534)=1,'General Calculation'!$E$22,IF(MONTH(B2534)=2,'General Calculation'!$F$22,IF(MONTH(B2534)=3,'General Calculation'!$G$22,IF(MONTH(B2534)=4,'General Calculation'!$H$22,IF(MONTH(B2534)=5,'General Calculation'!$I$22,IF(MONTH(B2534)=6,'General Calculation'!$J$22,IF(MONTH(B2534)=7,'General Calculation'!$K$22,IF(MONTH(B2534)=8,'General Calculation'!$L$22,IF(MONTH(B2534)=9,'General Calculation'!$M$22,IF(MONTH(B2534)=10,'General Calculation'!$N$22,IF(MONTH(B2534)=11,'General Calculation'!$O$22,IF(MONTH(B2534)=12,'General Calculation'!$P$22,""))))))))))))</f>
        <v>5.07</v>
      </c>
      <c r="E2534" t="str">
        <f>IF(C2534="Initial Stage",'Calculation Sheet Crop 1'!$M$6,IF(C2534="Crop Development Phase",'Calculation Sheet Crop 1'!$M$7,IF(C2534="Mid Season",'Calculation Sheet Crop 1'!$M$8,IF(C2534="Late Season Stage",'Calculation Sheet Crop 1'!$M$9,""))))</f>
        <v/>
      </c>
      <c r="F2534">
        <f t="shared" si="508"/>
        <v>0</v>
      </c>
      <c r="P2534">
        <f t="shared" si="509"/>
        <v>0</v>
      </c>
      <c r="Q2534">
        <f t="shared" si="510"/>
        <v>0</v>
      </c>
      <c r="R2534">
        <f t="shared" si="511"/>
        <v>0</v>
      </c>
      <c r="S2534">
        <f t="shared" si="512"/>
        <v>0</v>
      </c>
      <c r="T2534">
        <f t="shared" si="513"/>
        <v>0</v>
      </c>
      <c r="U2534">
        <f t="shared" si="514"/>
        <v>0</v>
      </c>
      <c r="V2534">
        <f t="shared" si="515"/>
        <v>0</v>
      </c>
      <c r="W2534">
        <f t="shared" si="516"/>
        <v>0</v>
      </c>
      <c r="X2534">
        <f t="shared" si="517"/>
        <v>0</v>
      </c>
      <c r="Y2534">
        <f t="shared" si="518"/>
        <v>0</v>
      </c>
      <c r="Z2534">
        <f t="shared" si="519"/>
        <v>0</v>
      </c>
      <c r="AA2534">
        <f t="shared" si="520"/>
        <v>0</v>
      </c>
    </row>
    <row r="2535" spans="2:27">
      <c r="B2535" s="3">
        <v>45264</v>
      </c>
      <c r="C2535" t="str">
        <f>IF(AND(B2535&gt;='Calculation Sheet Crop 1'!$K$6,B2535&lt;='Calculation Sheet Crop 1'!$L$6),"Initial Stage",IF(AND(B2535+1&gt;'Calculation Sheet Crop 1'!$K$7,B2535&lt;='Calculation Sheet Crop 1'!$L$7),"Crop Development Phase",IF(AND(B2535+1&gt;'Calculation Sheet Crop 1'!$K$8,B2535&lt;'Calculation Sheet Crop 1'!$L$8+1),"Mid Season",IF(AND(B2535+1&gt;'Calculation Sheet Crop 1'!$K$9,B2535-1&lt;'Calculation Sheet Crop 1'!$L$9),"Late Season Stage",""))))</f>
        <v/>
      </c>
      <c r="D2535">
        <f>IF(MONTH(B2535)=1,'General Calculation'!$E$22,IF(MONTH(B2535)=2,'General Calculation'!$F$22,IF(MONTH(B2535)=3,'General Calculation'!$G$22,IF(MONTH(B2535)=4,'General Calculation'!$H$22,IF(MONTH(B2535)=5,'General Calculation'!$I$22,IF(MONTH(B2535)=6,'General Calculation'!$J$22,IF(MONTH(B2535)=7,'General Calculation'!$K$22,IF(MONTH(B2535)=8,'General Calculation'!$L$22,IF(MONTH(B2535)=9,'General Calculation'!$M$22,IF(MONTH(B2535)=10,'General Calculation'!$N$22,IF(MONTH(B2535)=11,'General Calculation'!$O$22,IF(MONTH(B2535)=12,'General Calculation'!$P$22,""))))))))))))</f>
        <v>5.07</v>
      </c>
      <c r="E2535" t="str">
        <f>IF(C2535="Initial Stage",'Calculation Sheet Crop 1'!$M$6,IF(C2535="Crop Development Phase",'Calculation Sheet Crop 1'!$M$7,IF(C2535="Mid Season",'Calculation Sheet Crop 1'!$M$8,IF(C2535="Late Season Stage",'Calculation Sheet Crop 1'!$M$9,""))))</f>
        <v/>
      </c>
      <c r="F2535">
        <f t="shared" si="508"/>
        <v>0</v>
      </c>
      <c r="P2535">
        <f t="shared" si="509"/>
        <v>0</v>
      </c>
      <c r="Q2535">
        <f t="shared" si="510"/>
        <v>0</v>
      </c>
      <c r="R2535">
        <f t="shared" si="511"/>
        <v>0</v>
      </c>
      <c r="S2535">
        <f t="shared" si="512"/>
        <v>0</v>
      </c>
      <c r="T2535">
        <f t="shared" si="513"/>
        <v>0</v>
      </c>
      <c r="U2535">
        <f t="shared" si="514"/>
        <v>0</v>
      </c>
      <c r="V2535">
        <f t="shared" si="515"/>
        <v>0</v>
      </c>
      <c r="W2535">
        <f t="shared" si="516"/>
        <v>0</v>
      </c>
      <c r="X2535">
        <f t="shared" si="517"/>
        <v>0</v>
      </c>
      <c r="Y2535">
        <f t="shared" si="518"/>
        <v>0</v>
      </c>
      <c r="Z2535">
        <f t="shared" si="519"/>
        <v>0</v>
      </c>
      <c r="AA2535">
        <f t="shared" si="520"/>
        <v>0</v>
      </c>
    </row>
    <row r="2536" spans="2:27">
      <c r="B2536" s="3">
        <v>45265</v>
      </c>
      <c r="C2536" t="str">
        <f>IF(AND(B2536&gt;='Calculation Sheet Crop 1'!$K$6,B2536&lt;='Calculation Sheet Crop 1'!$L$6),"Initial Stage",IF(AND(B2536+1&gt;'Calculation Sheet Crop 1'!$K$7,B2536&lt;='Calculation Sheet Crop 1'!$L$7),"Crop Development Phase",IF(AND(B2536+1&gt;'Calculation Sheet Crop 1'!$K$8,B2536&lt;'Calculation Sheet Crop 1'!$L$8+1),"Mid Season",IF(AND(B2536+1&gt;'Calculation Sheet Crop 1'!$K$9,B2536-1&lt;'Calculation Sheet Crop 1'!$L$9),"Late Season Stage",""))))</f>
        <v/>
      </c>
      <c r="D2536">
        <f>IF(MONTH(B2536)=1,'General Calculation'!$E$22,IF(MONTH(B2536)=2,'General Calculation'!$F$22,IF(MONTH(B2536)=3,'General Calculation'!$G$22,IF(MONTH(B2536)=4,'General Calculation'!$H$22,IF(MONTH(B2536)=5,'General Calculation'!$I$22,IF(MONTH(B2536)=6,'General Calculation'!$J$22,IF(MONTH(B2536)=7,'General Calculation'!$K$22,IF(MONTH(B2536)=8,'General Calculation'!$L$22,IF(MONTH(B2536)=9,'General Calculation'!$M$22,IF(MONTH(B2536)=10,'General Calculation'!$N$22,IF(MONTH(B2536)=11,'General Calculation'!$O$22,IF(MONTH(B2536)=12,'General Calculation'!$P$22,""))))))))))))</f>
        <v>5.07</v>
      </c>
      <c r="E2536" t="str">
        <f>IF(C2536="Initial Stage",'Calculation Sheet Crop 1'!$M$6,IF(C2536="Crop Development Phase",'Calculation Sheet Crop 1'!$M$7,IF(C2536="Mid Season",'Calculation Sheet Crop 1'!$M$8,IF(C2536="Late Season Stage",'Calculation Sheet Crop 1'!$M$9,""))))</f>
        <v/>
      </c>
      <c r="F2536">
        <f t="shared" si="508"/>
        <v>0</v>
      </c>
      <c r="P2536">
        <f t="shared" si="509"/>
        <v>0</v>
      </c>
      <c r="Q2536">
        <f t="shared" si="510"/>
        <v>0</v>
      </c>
      <c r="R2536">
        <f t="shared" si="511"/>
        <v>0</v>
      </c>
      <c r="S2536">
        <f t="shared" si="512"/>
        <v>0</v>
      </c>
      <c r="T2536">
        <f t="shared" si="513"/>
        <v>0</v>
      </c>
      <c r="U2536">
        <f t="shared" si="514"/>
        <v>0</v>
      </c>
      <c r="V2536">
        <f t="shared" si="515"/>
        <v>0</v>
      </c>
      <c r="W2536">
        <f t="shared" si="516"/>
        <v>0</v>
      </c>
      <c r="X2536">
        <f t="shared" si="517"/>
        <v>0</v>
      </c>
      <c r="Y2536">
        <f t="shared" si="518"/>
        <v>0</v>
      </c>
      <c r="Z2536">
        <f t="shared" si="519"/>
        <v>0</v>
      </c>
      <c r="AA2536">
        <f t="shared" si="520"/>
        <v>0</v>
      </c>
    </row>
    <row r="2537" spans="2:27">
      <c r="B2537" s="3">
        <v>45266</v>
      </c>
      <c r="C2537" t="str">
        <f>IF(AND(B2537&gt;='Calculation Sheet Crop 1'!$K$6,B2537&lt;='Calculation Sheet Crop 1'!$L$6),"Initial Stage",IF(AND(B2537+1&gt;'Calculation Sheet Crop 1'!$K$7,B2537&lt;='Calculation Sheet Crop 1'!$L$7),"Crop Development Phase",IF(AND(B2537+1&gt;'Calculation Sheet Crop 1'!$K$8,B2537&lt;'Calculation Sheet Crop 1'!$L$8+1),"Mid Season",IF(AND(B2537+1&gt;'Calculation Sheet Crop 1'!$K$9,B2537-1&lt;'Calculation Sheet Crop 1'!$L$9),"Late Season Stage",""))))</f>
        <v/>
      </c>
      <c r="D2537">
        <f>IF(MONTH(B2537)=1,'General Calculation'!$E$22,IF(MONTH(B2537)=2,'General Calculation'!$F$22,IF(MONTH(B2537)=3,'General Calculation'!$G$22,IF(MONTH(B2537)=4,'General Calculation'!$H$22,IF(MONTH(B2537)=5,'General Calculation'!$I$22,IF(MONTH(B2537)=6,'General Calculation'!$J$22,IF(MONTH(B2537)=7,'General Calculation'!$K$22,IF(MONTH(B2537)=8,'General Calculation'!$L$22,IF(MONTH(B2537)=9,'General Calculation'!$M$22,IF(MONTH(B2537)=10,'General Calculation'!$N$22,IF(MONTH(B2537)=11,'General Calculation'!$O$22,IF(MONTH(B2537)=12,'General Calculation'!$P$22,""))))))))))))</f>
        <v>5.07</v>
      </c>
      <c r="E2537" t="str">
        <f>IF(C2537="Initial Stage",'Calculation Sheet Crop 1'!$M$6,IF(C2537="Crop Development Phase",'Calculation Sheet Crop 1'!$M$7,IF(C2537="Mid Season",'Calculation Sheet Crop 1'!$M$8,IF(C2537="Late Season Stage",'Calculation Sheet Crop 1'!$M$9,""))))</f>
        <v/>
      </c>
      <c r="F2537">
        <f t="shared" si="508"/>
        <v>0</v>
      </c>
      <c r="P2537">
        <f t="shared" si="509"/>
        <v>0</v>
      </c>
      <c r="Q2537">
        <f t="shared" si="510"/>
        <v>0</v>
      </c>
      <c r="R2537">
        <f t="shared" si="511"/>
        <v>0</v>
      </c>
      <c r="S2537">
        <f t="shared" si="512"/>
        <v>0</v>
      </c>
      <c r="T2537">
        <f t="shared" si="513"/>
        <v>0</v>
      </c>
      <c r="U2537">
        <f t="shared" si="514"/>
        <v>0</v>
      </c>
      <c r="V2537">
        <f t="shared" si="515"/>
        <v>0</v>
      </c>
      <c r="W2537">
        <f t="shared" si="516"/>
        <v>0</v>
      </c>
      <c r="X2537">
        <f t="shared" si="517"/>
        <v>0</v>
      </c>
      <c r="Y2537">
        <f t="shared" si="518"/>
        <v>0</v>
      </c>
      <c r="Z2537">
        <f t="shared" si="519"/>
        <v>0</v>
      </c>
      <c r="AA2537">
        <f t="shared" si="520"/>
        <v>0</v>
      </c>
    </row>
    <row r="2538" spans="2:27">
      <c r="B2538" s="3">
        <v>45267</v>
      </c>
      <c r="C2538" t="str">
        <f>IF(AND(B2538&gt;='Calculation Sheet Crop 1'!$K$6,B2538&lt;='Calculation Sheet Crop 1'!$L$6),"Initial Stage",IF(AND(B2538+1&gt;'Calculation Sheet Crop 1'!$K$7,B2538&lt;='Calculation Sheet Crop 1'!$L$7),"Crop Development Phase",IF(AND(B2538+1&gt;'Calculation Sheet Crop 1'!$K$8,B2538&lt;'Calculation Sheet Crop 1'!$L$8+1),"Mid Season",IF(AND(B2538+1&gt;'Calculation Sheet Crop 1'!$K$9,B2538-1&lt;'Calculation Sheet Crop 1'!$L$9),"Late Season Stage",""))))</f>
        <v/>
      </c>
      <c r="D2538">
        <f>IF(MONTH(B2538)=1,'General Calculation'!$E$22,IF(MONTH(B2538)=2,'General Calculation'!$F$22,IF(MONTH(B2538)=3,'General Calculation'!$G$22,IF(MONTH(B2538)=4,'General Calculation'!$H$22,IF(MONTH(B2538)=5,'General Calculation'!$I$22,IF(MONTH(B2538)=6,'General Calculation'!$J$22,IF(MONTH(B2538)=7,'General Calculation'!$K$22,IF(MONTH(B2538)=8,'General Calculation'!$L$22,IF(MONTH(B2538)=9,'General Calculation'!$M$22,IF(MONTH(B2538)=10,'General Calculation'!$N$22,IF(MONTH(B2538)=11,'General Calculation'!$O$22,IF(MONTH(B2538)=12,'General Calculation'!$P$22,""))))))))))))</f>
        <v>5.07</v>
      </c>
      <c r="E2538" t="str">
        <f>IF(C2538="Initial Stage",'Calculation Sheet Crop 1'!$M$6,IF(C2538="Crop Development Phase",'Calculation Sheet Crop 1'!$M$7,IF(C2538="Mid Season",'Calculation Sheet Crop 1'!$M$8,IF(C2538="Late Season Stage",'Calculation Sheet Crop 1'!$M$9,""))))</f>
        <v/>
      </c>
      <c r="F2538">
        <f t="shared" si="508"/>
        <v>0</v>
      </c>
      <c r="P2538">
        <f t="shared" si="509"/>
        <v>0</v>
      </c>
      <c r="Q2538">
        <f t="shared" si="510"/>
        <v>0</v>
      </c>
      <c r="R2538">
        <f t="shared" si="511"/>
        <v>0</v>
      </c>
      <c r="S2538">
        <f t="shared" si="512"/>
        <v>0</v>
      </c>
      <c r="T2538">
        <f t="shared" si="513"/>
        <v>0</v>
      </c>
      <c r="U2538">
        <f t="shared" si="514"/>
        <v>0</v>
      </c>
      <c r="V2538">
        <f t="shared" si="515"/>
        <v>0</v>
      </c>
      <c r="W2538">
        <f t="shared" si="516"/>
        <v>0</v>
      </c>
      <c r="X2538">
        <f t="shared" si="517"/>
        <v>0</v>
      </c>
      <c r="Y2538">
        <f t="shared" si="518"/>
        <v>0</v>
      </c>
      <c r="Z2538">
        <f t="shared" si="519"/>
        <v>0</v>
      </c>
      <c r="AA2538">
        <f t="shared" si="520"/>
        <v>0</v>
      </c>
    </row>
    <row r="2539" spans="2:27">
      <c r="B2539" s="3">
        <v>45268</v>
      </c>
      <c r="C2539" t="str">
        <f>IF(AND(B2539&gt;='Calculation Sheet Crop 1'!$K$6,B2539&lt;='Calculation Sheet Crop 1'!$L$6),"Initial Stage",IF(AND(B2539+1&gt;'Calculation Sheet Crop 1'!$K$7,B2539&lt;='Calculation Sheet Crop 1'!$L$7),"Crop Development Phase",IF(AND(B2539+1&gt;'Calculation Sheet Crop 1'!$K$8,B2539&lt;'Calculation Sheet Crop 1'!$L$8+1),"Mid Season",IF(AND(B2539+1&gt;'Calculation Sheet Crop 1'!$K$9,B2539-1&lt;'Calculation Sheet Crop 1'!$L$9),"Late Season Stage",""))))</f>
        <v/>
      </c>
      <c r="D2539">
        <f>IF(MONTH(B2539)=1,'General Calculation'!$E$22,IF(MONTH(B2539)=2,'General Calculation'!$F$22,IF(MONTH(B2539)=3,'General Calculation'!$G$22,IF(MONTH(B2539)=4,'General Calculation'!$H$22,IF(MONTH(B2539)=5,'General Calculation'!$I$22,IF(MONTH(B2539)=6,'General Calculation'!$J$22,IF(MONTH(B2539)=7,'General Calculation'!$K$22,IF(MONTH(B2539)=8,'General Calculation'!$L$22,IF(MONTH(B2539)=9,'General Calculation'!$M$22,IF(MONTH(B2539)=10,'General Calculation'!$N$22,IF(MONTH(B2539)=11,'General Calculation'!$O$22,IF(MONTH(B2539)=12,'General Calculation'!$P$22,""))))))))))))</f>
        <v>5.07</v>
      </c>
      <c r="E2539" t="str">
        <f>IF(C2539="Initial Stage",'Calculation Sheet Crop 1'!$M$6,IF(C2539="Crop Development Phase",'Calculation Sheet Crop 1'!$M$7,IF(C2539="Mid Season",'Calculation Sheet Crop 1'!$M$8,IF(C2539="Late Season Stage",'Calculation Sheet Crop 1'!$M$9,""))))</f>
        <v/>
      </c>
      <c r="F2539">
        <f t="shared" si="508"/>
        <v>0</v>
      </c>
      <c r="P2539">
        <f t="shared" si="509"/>
        <v>0</v>
      </c>
      <c r="Q2539">
        <f t="shared" si="510"/>
        <v>0</v>
      </c>
      <c r="R2539">
        <f t="shared" si="511"/>
        <v>0</v>
      </c>
      <c r="S2539">
        <f t="shared" si="512"/>
        <v>0</v>
      </c>
      <c r="T2539">
        <f t="shared" si="513"/>
        <v>0</v>
      </c>
      <c r="U2539">
        <f t="shared" si="514"/>
        <v>0</v>
      </c>
      <c r="V2539">
        <f t="shared" si="515"/>
        <v>0</v>
      </c>
      <c r="W2539">
        <f t="shared" si="516"/>
        <v>0</v>
      </c>
      <c r="X2539">
        <f t="shared" si="517"/>
        <v>0</v>
      </c>
      <c r="Y2539">
        <f t="shared" si="518"/>
        <v>0</v>
      </c>
      <c r="Z2539">
        <f t="shared" si="519"/>
        <v>0</v>
      </c>
      <c r="AA2539">
        <f t="shared" si="520"/>
        <v>0</v>
      </c>
    </row>
    <row r="2540" spans="2:27">
      <c r="B2540" s="3">
        <v>45269</v>
      </c>
      <c r="C2540" t="str">
        <f>IF(AND(B2540&gt;='Calculation Sheet Crop 1'!$K$6,B2540&lt;='Calculation Sheet Crop 1'!$L$6),"Initial Stage",IF(AND(B2540+1&gt;'Calculation Sheet Crop 1'!$K$7,B2540&lt;='Calculation Sheet Crop 1'!$L$7),"Crop Development Phase",IF(AND(B2540+1&gt;'Calculation Sheet Crop 1'!$K$8,B2540&lt;'Calculation Sheet Crop 1'!$L$8+1),"Mid Season",IF(AND(B2540+1&gt;'Calculation Sheet Crop 1'!$K$9,B2540-1&lt;'Calculation Sheet Crop 1'!$L$9),"Late Season Stage",""))))</f>
        <v/>
      </c>
      <c r="D2540">
        <f>IF(MONTH(B2540)=1,'General Calculation'!$E$22,IF(MONTH(B2540)=2,'General Calculation'!$F$22,IF(MONTH(B2540)=3,'General Calculation'!$G$22,IF(MONTH(B2540)=4,'General Calculation'!$H$22,IF(MONTH(B2540)=5,'General Calculation'!$I$22,IF(MONTH(B2540)=6,'General Calculation'!$J$22,IF(MONTH(B2540)=7,'General Calculation'!$K$22,IF(MONTH(B2540)=8,'General Calculation'!$L$22,IF(MONTH(B2540)=9,'General Calculation'!$M$22,IF(MONTH(B2540)=10,'General Calculation'!$N$22,IF(MONTH(B2540)=11,'General Calculation'!$O$22,IF(MONTH(B2540)=12,'General Calculation'!$P$22,""))))))))))))</f>
        <v>5.07</v>
      </c>
      <c r="E2540" t="str">
        <f>IF(C2540="Initial Stage",'Calculation Sheet Crop 1'!$M$6,IF(C2540="Crop Development Phase",'Calculation Sheet Crop 1'!$M$7,IF(C2540="Mid Season",'Calculation Sheet Crop 1'!$M$8,IF(C2540="Late Season Stage",'Calculation Sheet Crop 1'!$M$9,""))))</f>
        <v/>
      </c>
      <c r="F2540">
        <f t="shared" si="508"/>
        <v>0</v>
      </c>
      <c r="P2540">
        <f t="shared" si="509"/>
        <v>0</v>
      </c>
      <c r="Q2540">
        <f t="shared" si="510"/>
        <v>0</v>
      </c>
      <c r="R2540">
        <f t="shared" si="511"/>
        <v>0</v>
      </c>
      <c r="S2540">
        <f t="shared" si="512"/>
        <v>0</v>
      </c>
      <c r="T2540">
        <f t="shared" si="513"/>
        <v>0</v>
      </c>
      <c r="U2540">
        <f t="shared" si="514"/>
        <v>0</v>
      </c>
      <c r="V2540">
        <f t="shared" si="515"/>
        <v>0</v>
      </c>
      <c r="W2540">
        <f t="shared" si="516"/>
        <v>0</v>
      </c>
      <c r="X2540">
        <f t="shared" si="517"/>
        <v>0</v>
      </c>
      <c r="Y2540">
        <f t="shared" si="518"/>
        <v>0</v>
      </c>
      <c r="Z2540">
        <f t="shared" si="519"/>
        <v>0</v>
      </c>
      <c r="AA2540">
        <f t="shared" si="520"/>
        <v>0</v>
      </c>
    </row>
    <row r="2541" spans="2:27">
      <c r="B2541" s="3">
        <v>45270</v>
      </c>
      <c r="C2541" t="str">
        <f>IF(AND(B2541&gt;='Calculation Sheet Crop 1'!$K$6,B2541&lt;='Calculation Sheet Crop 1'!$L$6),"Initial Stage",IF(AND(B2541+1&gt;'Calculation Sheet Crop 1'!$K$7,B2541&lt;='Calculation Sheet Crop 1'!$L$7),"Crop Development Phase",IF(AND(B2541+1&gt;'Calculation Sheet Crop 1'!$K$8,B2541&lt;'Calculation Sheet Crop 1'!$L$8+1),"Mid Season",IF(AND(B2541+1&gt;'Calculation Sheet Crop 1'!$K$9,B2541-1&lt;'Calculation Sheet Crop 1'!$L$9),"Late Season Stage",""))))</f>
        <v/>
      </c>
      <c r="D2541">
        <f>IF(MONTH(B2541)=1,'General Calculation'!$E$22,IF(MONTH(B2541)=2,'General Calculation'!$F$22,IF(MONTH(B2541)=3,'General Calculation'!$G$22,IF(MONTH(B2541)=4,'General Calculation'!$H$22,IF(MONTH(B2541)=5,'General Calculation'!$I$22,IF(MONTH(B2541)=6,'General Calculation'!$J$22,IF(MONTH(B2541)=7,'General Calculation'!$K$22,IF(MONTH(B2541)=8,'General Calculation'!$L$22,IF(MONTH(B2541)=9,'General Calculation'!$M$22,IF(MONTH(B2541)=10,'General Calculation'!$N$22,IF(MONTH(B2541)=11,'General Calculation'!$O$22,IF(MONTH(B2541)=12,'General Calculation'!$P$22,""))))))))))))</f>
        <v>5.07</v>
      </c>
      <c r="E2541" t="str">
        <f>IF(C2541="Initial Stage",'Calculation Sheet Crop 1'!$M$6,IF(C2541="Crop Development Phase",'Calculation Sheet Crop 1'!$M$7,IF(C2541="Mid Season",'Calculation Sheet Crop 1'!$M$8,IF(C2541="Late Season Stage",'Calculation Sheet Crop 1'!$M$9,""))))</f>
        <v/>
      </c>
      <c r="F2541">
        <f t="shared" si="508"/>
        <v>0</v>
      </c>
      <c r="P2541">
        <f t="shared" si="509"/>
        <v>0</v>
      </c>
      <c r="Q2541">
        <f t="shared" si="510"/>
        <v>0</v>
      </c>
      <c r="R2541">
        <f t="shared" si="511"/>
        <v>0</v>
      </c>
      <c r="S2541">
        <f t="shared" si="512"/>
        <v>0</v>
      </c>
      <c r="T2541">
        <f t="shared" si="513"/>
        <v>0</v>
      </c>
      <c r="U2541">
        <f t="shared" si="514"/>
        <v>0</v>
      </c>
      <c r="V2541">
        <f t="shared" si="515"/>
        <v>0</v>
      </c>
      <c r="W2541">
        <f t="shared" si="516"/>
        <v>0</v>
      </c>
      <c r="X2541">
        <f t="shared" si="517"/>
        <v>0</v>
      </c>
      <c r="Y2541">
        <f t="shared" si="518"/>
        <v>0</v>
      </c>
      <c r="Z2541">
        <f t="shared" si="519"/>
        <v>0</v>
      </c>
      <c r="AA2541">
        <f t="shared" si="520"/>
        <v>0</v>
      </c>
    </row>
    <row r="2542" spans="2:27">
      <c r="B2542" s="3">
        <v>45271</v>
      </c>
      <c r="C2542" t="str">
        <f>IF(AND(B2542&gt;='Calculation Sheet Crop 1'!$K$6,B2542&lt;='Calculation Sheet Crop 1'!$L$6),"Initial Stage",IF(AND(B2542+1&gt;'Calculation Sheet Crop 1'!$K$7,B2542&lt;='Calculation Sheet Crop 1'!$L$7),"Crop Development Phase",IF(AND(B2542+1&gt;'Calculation Sheet Crop 1'!$K$8,B2542&lt;'Calculation Sheet Crop 1'!$L$8+1),"Mid Season",IF(AND(B2542+1&gt;'Calculation Sheet Crop 1'!$K$9,B2542-1&lt;'Calculation Sheet Crop 1'!$L$9),"Late Season Stage",""))))</f>
        <v/>
      </c>
      <c r="D2542">
        <f>IF(MONTH(B2542)=1,'General Calculation'!$E$22,IF(MONTH(B2542)=2,'General Calculation'!$F$22,IF(MONTH(B2542)=3,'General Calculation'!$G$22,IF(MONTH(B2542)=4,'General Calculation'!$H$22,IF(MONTH(B2542)=5,'General Calculation'!$I$22,IF(MONTH(B2542)=6,'General Calculation'!$J$22,IF(MONTH(B2542)=7,'General Calculation'!$K$22,IF(MONTH(B2542)=8,'General Calculation'!$L$22,IF(MONTH(B2542)=9,'General Calculation'!$M$22,IF(MONTH(B2542)=10,'General Calculation'!$N$22,IF(MONTH(B2542)=11,'General Calculation'!$O$22,IF(MONTH(B2542)=12,'General Calculation'!$P$22,""))))))))))))</f>
        <v>5.07</v>
      </c>
      <c r="E2542" t="str">
        <f>IF(C2542="Initial Stage",'Calculation Sheet Crop 1'!$M$6,IF(C2542="Crop Development Phase",'Calculation Sheet Crop 1'!$M$7,IF(C2542="Mid Season",'Calculation Sheet Crop 1'!$M$8,IF(C2542="Late Season Stage",'Calculation Sheet Crop 1'!$M$9,""))))</f>
        <v/>
      </c>
      <c r="F2542">
        <f t="shared" si="508"/>
        <v>0</v>
      </c>
      <c r="P2542">
        <f t="shared" si="509"/>
        <v>0</v>
      </c>
      <c r="Q2542">
        <f t="shared" si="510"/>
        <v>0</v>
      </c>
      <c r="R2542">
        <f t="shared" si="511"/>
        <v>0</v>
      </c>
      <c r="S2542">
        <f t="shared" si="512"/>
        <v>0</v>
      </c>
      <c r="T2542">
        <f t="shared" si="513"/>
        <v>0</v>
      </c>
      <c r="U2542">
        <f t="shared" si="514"/>
        <v>0</v>
      </c>
      <c r="V2542">
        <f t="shared" si="515"/>
        <v>0</v>
      </c>
      <c r="W2542">
        <f t="shared" si="516"/>
        <v>0</v>
      </c>
      <c r="X2542">
        <f t="shared" si="517"/>
        <v>0</v>
      </c>
      <c r="Y2542">
        <f t="shared" si="518"/>
        <v>0</v>
      </c>
      <c r="Z2542">
        <f t="shared" si="519"/>
        <v>0</v>
      </c>
      <c r="AA2542">
        <f t="shared" si="520"/>
        <v>0</v>
      </c>
    </row>
    <row r="2543" spans="2:27">
      <c r="B2543" s="3">
        <v>45272</v>
      </c>
      <c r="C2543" t="str">
        <f>IF(AND(B2543&gt;='Calculation Sheet Crop 1'!$K$6,B2543&lt;='Calculation Sheet Crop 1'!$L$6),"Initial Stage",IF(AND(B2543+1&gt;'Calculation Sheet Crop 1'!$K$7,B2543&lt;='Calculation Sheet Crop 1'!$L$7),"Crop Development Phase",IF(AND(B2543+1&gt;'Calculation Sheet Crop 1'!$K$8,B2543&lt;'Calculation Sheet Crop 1'!$L$8+1),"Mid Season",IF(AND(B2543+1&gt;'Calculation Sheet Crop 1'!$K$9,B2543-1&lt;'Calculation Sheet Crop 1'!$L$9),"Late Season Stage",""))))</f>
        <v/>
      </c>
      <c r="D2543">
        <f>IF(MONTH(B2543)=1,'General Calculation'!$E$22,IF(MONTH(B2543)=2,'General Calculation'!$F$22,IF(MONTH(B2543)=3,'General Calculation'!$G$22,IF(MONTH(B2543)=4,'General Calculation'!$H$22,IF(MONTH(B2543)=5,'General Calculation'!$I$22,IF(MONTH(B2543)=6,'General Calculation'!$J$22,IF(MONTH(B2543)=7,'General Calculation'!$K$22,IF(MONTH(B2543)=8,'General Calculation'!$L$22,IF(MONTH(B2543)=9,'General Calculation'!$M$22,IF(MONTH(B2543)=10,'General Calculation'!$N$22,IF(MONTH(B2543)=11,'General Calculation'!$O$22,IF(MONTH(B2543)=12,'General Calculation'!$P$22,""))))))))))))</f>
        <v>5.07</v>
      </c>
      <c r="E2543" t="str">
        <f>IF(C2543="Initial Stage",'Calculation Sheet Crop 1'!$M$6,IF(C2543="Crop Development Phase",'Calculation Sheet Crop 1'!$M$7,IF(C2543="Mid Season",'Calculation Sheet Crop 1'!$M$8,IF(C2543="Late Season Stage",'Calculation Sheet Crop 1'!$M$9,""))))</f>
        <v/>
      </c>
      <c r="F2543">
        <f t="shared" si="508"/>
        <v>0</v>
      </c>
      <c r="P2543">
        <f t="shared" si="509"/>
        <v>0</v>
      </c>
      <c r="Q2543">
        <f t="shared" si="510"/>
        <v>0</v>
      </c>
      <c r="R2543">
        <f t="shared" si="511"/>
        <v>0</v>
      </c>
      <c r="S2543">
        <f t="shared" si="512"/>
        <v>0</v>
      </c>
      <c r="T2543">
        <f t="shared" si="513"/>
        <v>0</v>
      </c>
      <c r="U2543">
        <f t="shared" si="514"/>
        <v>0</v>
      </c>
      <c r="V2543">
        <f t="shared" si="515"/>
        <v>0</v>
      </c>
      <c r="W2543">
        <f t="shared" si="516"/>
        <v>0</v>
      </c>
      <c r="X2543">
        <f t="shared" si="517"/>
        <v>0</v>
      </c>
      <c r="Y2543">
        <f t="shared" si="518"/>
        <v>0</v>
      </c>
      <c r="Z2543">
        <f t="shared" si="519"/>
        <v>0</v>
      </c>
      <c r="AA2543">
        <f t="shared" si="520"/>
        <v>0</v>
      </c>
    </row>
    <row r="2544" spans="2:27">
      <c r="B2544" s="3">
        <v>45273</v>
      </c>
      <c r="C2544" t="str">
        <f>IF(AND(B2544&gt;='Calculation Sheet Crop 1'!$K$6,B2544&lt;='Calculation Sheet Crop 1'!$L$6),"Initial Stage",IF(AND(B2544+1&gt;'Calculation Sheet Crop 1'!$K$7,B2544&lt;='Calculation Sheet Crop 1'!$L$7),"Crop Development Phase",IF(AND(B2544+1&gt;'Calculation Sheet Crop 1'!$K$8,B2544&lt;'Calculation Sheet Crop 1'!$L$8+1),"Mid Season",IF(AND(B2544+1&gt;'Calculation Sheet Crop 1'!$K$9,B2544-1&lt;'Calculation Sheet Crop 1'!$L$9),"Late Season Stage",""))))</f>
        <v/>
      </c>
      <c r="D2544">
        <f>IF(MONTH(B2544)=1,'General Calculation'!$E$22,IF(MONTH(B2544)=2,'General Calculation'!$F$22,IF(MONTH(B2544)=3,'General Calculation'!$G$22,IF(MONTH(B2544)=4,'General Calculation'!$H$22,IF(MONTH(B2544)=5,'General Calculation'!$I$22,IF(MONTH(B2544)=6,'General Calculation'!$J$22,IF(MONTH(B2544)=7,'General Calculation'!$K$22,IF(MONTH(B2544)=8,'General Calculation'!$L$22,IF(MONTH(B2544)=9,'General Calculation'!$M$22,IF(MONTH(B2544)=10,'General Calculation'!$N$22,IF(MONTH(B2544)=11,'General Calculation'!$O$22,IF(MONTH(B2544)=12,'General Calculation'!$P$22,""))))))))))))</f>
        <v>5.07</v>
      </c>
      <c r="E2544" t="str">
        <f>IF(C2544="Initial Stage",'Calculation Sheet Crop 1'!$M$6,IF(C2544="Crop Development Phase",'Calculation Sheet Crop 1'!$M$7,IF(C2544="Mid Season",'Calculation Sheet Crop 1'!$M$8,IF(C2544="Late Season Stage",'Calculation Sheet Crop 1'!$M$9,""))))</f>
        <v/>
      </c>
      <c r="F2544">
        <f t="shared" si="508"/>
        <v>0</v>
      </c>
      <c r="P2544">
        <f t="shared" si="509"/>
        <v>0</v>
      </c>
      <c r="Q2544">
        <f t="shared" si="510"/>
        <v>0</v>
      </c>
      <c r="R2544">
        <f t="shared" si="511"/>
        <v>0</v>
      </c>
      <c r="S2544">
        <f t="shared" si="512"/>
        <v>0</v>
      </c>
      <c r="T2544">
        <f t="shared" si="513"/>
        <v>0</v>
      </c>
      <c r="U2544">
        <f t="shared" si="514"/>
        <v>0</v>
      </c>
      <c r="V2544">
        <f t="shared" si="515"/>
        <v>0</v>
      </c>
      <c r="W2544">
        <f t="shared" si="516"/>
        <v>0</v>
      </c>
      <c r="X2544">
        <f t="shared" si="517"/>
        <v>0</v>
      </c>
      <c r="Y2544">
        <f t="shared" si="518"/>
        <v>0</v>
      </c>
      <c r="Z2544">
        <f t="shared" si="519"/>
        <v>0</v>
      </c>
      <c r="AA2544">
        <f t="shared" si="520"/>
        <v>0</v>
      </c>
    </row>
    <row r="2545" spans="2:27">
      <c r="B2545" s="3">
        <v>45274</v>
      </c>
      <c r="C2545" t="str">
        <f>IF(AND(B2545&gt;='Calculation Sheet Crop 1'!$K$6,B2545&lt;='Calculation Sheet Crop 1'!$L$6),"Initial Stage",IF(AND(B2545+1&gt;'Calculation Sheet Crop 1'!$K$7,B2545&lt;='Calculation Sheet Crop 1'!$L$7),"Crop Development Phase",IF(AND(B2545+1&gt;'Calculation Sheet Crop 1'!$K$8,B2545&lt;'Calculation Sheet Crop 1'!$L$8+1),"Mid Season",IF(AND(B2545+1&gt;'Calculation Sheet Crop 1'!$K$9,B2545-1&lt;'Calculation Sheet Crop 1'!$L$9),"Late Season Stage",""))))</f>
        <v/>
      </c>
      <c r="D2545">
        <f>IF(MONTH(B2545)=1,'General Calculation'!$E$22,IF(MONTH(B2545)=2,'General Calculation'!$F$22,IF(MONTH(B2545)=3,'General Calculation'!$G$22,IF(MONTH(B2545)=4,'General Calculation'!$H$22,IF(MONTH(B2545)=5,'General Calculation'!$I$22,IF(MONTH(B2545)=6,'General Calculation'!$J$22,IF(MONTH(B2545)=7,'General Calculation'!$K$22,IF(MONTH(B2545)=8,'General Calculation'!$L$22,IF(MONTH(B2545)=9,'General Calculation'!$M$22,IF(MONTH(B2545)=10,'General Calculation'!$N$22,IF(MONTH(B2545)=11,'General Calculation'!$O$22,IF(MONTH(B2545)=12,'General Calculation'!$P$22,""))))))))))))</f>
        <v>5.07</v>
      </c>
      <c r="E2545" t="str">
        <f>IF(C2545="Initial Stage",'Calculation Sheet Crop 1'!$M$6,IF(C2545="Crop Development Phase",'Calculation Sheet Crop 1'!$M$7,IF(C2545="Mid Season",'Calculation Sheet Crop 1'!$M$8,IF(C2545="Late Season Stage",'Calculation Sheet Crop 1'!$M$9,""))))</f>
        <v/>
      </c>
      <c r="F2545">
        <f t="shared" si="508"/>
        <v>0</v>
      </c>
      <c r="P2545">
        <f t="shared" si="509"/>
        <v>0</v>
      </c>
      <c r="Q2545">
        <f t="shared" si="510"/>
        <v>0</v>
      </c>
      <c r="R2545">
        <f t="shared" si="511"/>
        <v>0</v>
      </c>
      <c r="S2545">
        <f t="shared" si="512"/>
        <v>0</v>
      </c>
      <c r="T2545">
        <f t="shared" si="513"/>
        <v>0</v>
      </c>
      <c r="U2545">
        <f t="shared" si="514"/>
        <v>0</v>
      </c>
      <c r="V2545">
        <f t="shared" si="515"/>
        <v>0</v>
      </c>
      <c r="W2545">
        <f t="shared" si="516"/>
        <v>0</v>
      </c>
      <c r="X2545">
        <f t="shared" si="517"/>
        <v>0</v>
      </c>
      <c r="Y2545">
        <f t="shared" si="518"/>
        <v>0</v>
      </c>
      <c r="Z2545">
        <f t="shared" si="519"/>
        <v>0</v>
      </c>
      <c r="AA2545">
        <f t="shared" si="520"/>
        <v>0</v>
      </c>
    </row>
    <row r="2546" spans="2:27">
      <c r="B2546" s="3">
        <v>45275</v>
      </c>
      <c r="C2546" t="str">
        <f>IF(AND(B2546&gt;='Calculation Sheet Crop 1'!$K$6,B2546&lt;='Calculation Sheet Crop 1'!$L$6),"Initial Stage",IF(AND(B2546+1&gt;'Calculation Sheet Crop 1'!$K$7,B2546&lt;='Calculation Sheet Crop 1'!$L$7),"Crop Development Phase",IF(AND(B2546+1&gt;'Calculation Sheet Crop 1'!$K$8,B2546&lt;'Calculation Sheet Crop 1'!$L$8+1),"Mid Season",IF(AND(B2546+1&gt;'Calculation Sheet Crop 1'!$K$9,B2546-1&lt;'Calculation Sheet Crop 1'!$L$9),"Late Season Stage",""))))</f>
        <v/>
      </c>
      <c r="D2546">
        <f>IF(MONTH(B2546)=1,'General Calculation'!$E$22,IF(MONTH(B2546)=2,'General Calculation'!$F$22,IF(MONTH(B2546)=3,'General Calculation'!$G$22,IF(MONTH(B2546)=4,'General Calculation'!$H$22,IF(MONTH(B2546)=5,'General Calculation'!$I$22,IF(MONTH(B2546)=6,'General Calculation'!$J$22,IF(MONTH(B2546)=7,'General Calculation'!$K$22,IF(MONTH(B2546)=8,'General Calculation'!$L$22,IF(MONTH(B2546)=9,'General Calculation'!$M$22,IF(MONTH(B2546)=10,'General Calculation'!$N$22,IF(MONTH(B2546)=11,'General Calculation'!$O$22,IF(MONTH(B2546)=12,'General Calculation'!$P$22,""))))))))))))</f>
        <v>5.07</v>
      </c>
      <c r="E2546" t="str">
        <f>IF(C2546="Initial Stage",'Calculation Sheet Crop 1'!$M$6,IF(C2546="Crop Development Phase",'Calculation Sheet Crop 1'!$M$7,IF(C2546="Mid Season",'Calculation Sheet Crop 1'!$M$8,IF(C2546="Late Season Stage",'Calculation Sheet Crop 1'!$M$9,""))))</f>
        <v/>
      </c>
      <c r="F2546">
        <f t="shared" si="508"/>
        <v>0</v>
      </c>
      <c r="P2546">
        <f t="shared" si="509"/>
        <v>0</v>
      </c>
      <c r="Q2546">
        <f t="shared" si="510"/>
        <v>0</v>
      </c>
      <c r="R2546">
        <f t="shared" si="511"/>
        <v>0</v>
      </c>
      <c r="S2546">
        <f t="shared" si="512"/>
        <v>0</v>
      </c>
      <c r="T2546">
        <f t="shared" si="513"/>
        <v>0</v>
      </c>
      <c r="U2546">
        <f t="shared" si="514"/>
        <v>0</v>
      </c>
      <c r="V2546">
        <f t="shared" si="515"/>
        <v>0</v>
      </c>
      <c r="W2546">
        <f t="shared" si="516"/>
        <v>0</v>
      </c>
      <c r="X2546">
        <f t="shared" si="517"/>
        <v>0</v>
      </c>
      <c r="Y2546">
        <f t="shared" si="518"/>
        <v>0</v>
      </c>
      <c r="Z2546">
        <f t="shared" si="519"/>
        <v>0</v>
      </c>
      <c r="AA2546">
        <f t="shared" si="520"/>
        <v>0</v>
      </c>
    </row>
    <row r="2547" spans="2:27">
      <c r="B2547" s="3">
        <v>45276</v>
      </c>
      <c r="C2547" t="str">
        <f>IF(AND(B2547&gt;='Calculation Sheet Crop 1'!$K$6,B2547&lt;='Calculation Sheet Crop 1'!$L$6),"Initial Stage",IF(AND(B2547+1&gt;'Calculation Sheet Crop 1'!$K$7,B2547&lt;='Calculation Sheet Crop 1'!$L$7),"Crop Development Phase",IF(AND(B2547+1&gt;'Calculation Sheet Crop 1'!$K$8,B2547&lt;'Calculation Sheet Crop 1'!$L$8+1),"Mid Season",IF(AND(B2547+1&gt;'Calculation Sheet Crop 1'!$K$9,B2547-1&lt;'Calculation Sheet Crop 1'!$L$9),"Late Season Stage",""))))</f>
        <v/>
      </c>
      <c r="D2547">
        <f>IF(MONTH(B2547)=1,'General Calculation'!$E$22,IF(MONTH(B2547)=2,'General Calculation'!$F$22,IF(MONTH(B2547)=3,'General Calculation'!$G$22,IF(MONTH(B2547)=4,'General Calculation'!$H$22,IF(MONTH(B2547)=5,'General Calculation'!$I$22,IF(MONTH(B2547)=6,'General Calculation'!$J$22,IF(MONTH(B2547)=7,'General Calculation'!$K$22,IF(MONTH(B2547)=8,'General Calculation'!$L$22,IF(MONTH(B2547)=9,'General Calculation'!$M$22,IF(MONTH(B2547)=10,'General Calculation'!$N$22,IF(MONTH(B2547)=11,'General Calculation'!$O$22,IF(MONTH(B2547)=12,'General Calculation'!$P$22,""))))))))))))</f>
        <v>5.07</v>
      </c>
      <c r="E2547" t="str">
        <f>IF(C2547="Initial Stage",'Calculation Sheet Crop 1'!$M$6,IF(C2547="Crop Development Phase",'Calculation Sheet Crop 1'!$M$7,IF(C2547="Mid Season",'Calculation Sheet Crop 1'!$M$8,IF(C2547="Late Season Stage",'Calculation Sheet Crop 1'!$M$9,""))))</f>
        <v/>
      </c>
      <c r="F2547">
        <f t="shared" si="508"/>
        <v>0</v>
      </c>
      <c r="P2547">
        <f t="shared" si="509"/>
        <v>0</v>
      </c>
      <c r="Q2547">
        <f t="shared" si="510"/>
        <v>0</v>
      </c>
      <c r="R2547">
        <f t="shared" si="511"/>
        <v>0</v>
      </c>
      <c r="S2547">
        <f t="shared" si="512"/>
        <v>0</v>
      </c>
      <c r="T2547">
        <f t="shared" si="513"/>
        <v>0</v>
      </c>
      <c r="U2547">
        <f t="shared" si="514"/>
        <v>0</v>
      </c>
      <c r="V2547">
        <f t="shared" si="515"/>
        <v>0</v>
      </c>
      <c r="W2547">
        <f t="shared" si="516"/>
        <v>0</v>
      </c>
      <c r="X2547">
        <f t="shared" si="517"/>
        <v>0</v>
      </c>
      <c r="Y2547">
        <f t="shared" si="518"/>
        <v>0</v>
      </c>
      <c r="Z2547">
        <f t="shared" si="519"/>
        <v>0</v>
      </c>
      <c r="AA2547">
        <f t="shared" si="520"/>
        <v>0</v>
      </c>
    </row>
    <row r="2548" spans="2:27">
      <c r="B2548" s="3">
        <v>45277</v>
      </c>
      <c r="C2548" t="str">
        <f>IF(AND(B2548&gt;='Calculation Sheet Crop 1'!$K$6,B2548&lt;='Calculation Sheet Crop 1'!$L$6),"Initial Stage",IF(AND(B2548+1&gt;'Calculation Sheet Crop 1'!$K$7,B2548&lt;='Calculation Sheet Crop 1'!$L$7),"Crop Development Phase",IF(AND(B2548+1&gt;'Calculation Sheet Crop 1'!$K$8,B2548&lt;'Calculation Sheet Crop 1'!$L$8+1),"Mid Season",IF(AND(B2548+1&gt;'Calculation Sheet Crop 1'!$K$9,B2548-1&lt;'Calculation Sheet Crop 1'!$L$9),"Late Season Stage",""))))</f>
        <v/>
      </c>
      <c r="D2548">
        <f>IF(MONTH(B2548)=1,'General Calculation'!$E$22,IF(MONTH(B2548)=2,'General Calculation'!$F$22,IF(MONTH(B2548)=3,'General Calculation'!$G$22,IF(MONTH(B2548)=4,'General Calculation'!$H$22,IF(MONTH(B2548)=5,'General Calculation'!$I$22,IF(MONTH(B2548)=6,'General Calculation'!$J$22,IF(MONTH(B2548)=7,'General Calculation'!$K$22,IF(MONTH(B2548)=8,'General Calculation'!$L$22,IF(MONTH(B2548)=9,'General Calculation'!$M$22,IF(MONTH(B2548)=10,'General Calculation'!$N$22,IF(MONTH(B2548)=11,'General Calculation'!$O$22,IF(MONTH(B2548)=12,'General Calculation'!$P$22,""))))))))))))</f>
        <v>5.07</v>
      </c>
      <c r="E2548" t="str">
        <f>IF(C2548="Initial Stage",'Calculation Sheet Crop 1'!$M$6,IF(C2548="Crop Development Phase",'Calculation Sheet Crop 1'!$M$7,IF(C2548="Mid Season",'Calculation Sheet Crop 1'!$M$8,IF(C2548="Late Season Stage",'Calculation Sheet Crop 1'!$M$9,""))))</f>
        <v/>
      </c>
      <c r="F2548">
        <f t="shared" si="508"/>
        <v>0</v>
      </c>
      <c r="P2548">
        <f t="shared" si="509"/>
        <v>0</v>
      </c>
      <c r="Q2548">
        <f t="shared" si="510"/>
        <v>0</v>
      </c>
      <c r="R2548">
        <f t="shared" si="511"/>
        <v>0</v>
      </c>
      <c r="S2548">
        <f t="shared" si="512"/>
        <v>0</v>
      </c>
      <c r="T2548">
        <f t="shared" si="513"/>
        <v>0</v>
      </c>
      <c r="U2548">
        <f t="shared" si="514"/>
        <v>0</v>
      </c>
      <c r="V2548">
        <f t="shared" si="515"/>
        <v>0</v>
      </c>
      <c r="W2548">
        <f t="shared" si="516"/>
        <v>0</v>
      </c>
      <c r="X2548">
        <f t="shared" si="517"/>
        <v>0</v>
      </c>
      <c r="Y2548">
        <f t="shared" si="518"/>
        <v>0</v>
      </c>
      <c r="Z2548">
        <f t="shared" si="519"/>
        <v>0</v>
      </c>
      <c r="AA2548">
        <f t="shared" si="520"/>
        <v>0</v>
      </c>
    </row>
    <row r="2549" spans="2:27">
      <c r="B2549" s="3">
        <v>45278</v>
      </c>
      <c r="C2549" t="str">
        <f>IF(AND(B2549&gt;='Calculation Sheet Crop 1'!$K$6,B2549&lt;='Calculation Sheet Crop 1'!$L$6),"Initial Stage",IF(AND(B2549+1&gt;'Calculation Sheet Crop 1'!$K$7,B2549&lt;='Calculation Sheet Crop 1'!$L$7),"Crop Development Phase",IF(AND(B2549+1&gt;'Calculation Sheet Crop 1'!$K$8,B2549&lt;'Calculation Sheet Crop 1'!$L$8+1),"Mid Season",IF(AND(B2549+1&gt;'Calculation Sheet Crop 1'!$K$9,B2549-1&lt;'Calculation Sheet Crop 1'!$L$9),"Late Season Stage",""))))</f>
        <v/>
      </c>
      <c r="D2549">
        <f>IF(MONTH(B2549)=1,'General Calculation'!$E$22,IF(MONTH(B2549)=2,'General Calculation'!$F$22,IF(MONTH(B2549)=3,'General Calculation'!$G$22,IF(MONTH(B2549)=4,'General Calculation'!$H$22,IF(MONTH(B2549)=5,'General Calculation'!$I$22,IF(MONTH(B2549)=6,'General Calculation'!$J$22,IF(MONTH(B2549)=7,'General Calculation'!$K$22,IF(MONTH(B2549)=8,'General Calculation'!$L$22,IF(MONTH(B2549)=9,'General Calculation'!$M$22,IF(MONTH(B2549)=10,'General Calculation'!$N$22,IF(MONTH(B2549)=11,'General Calculation'!$O$22,IF(MONTH(B2549)=12,'General Calculation'!$P$22,""))))))))))))</f>
        <v>5.07</v>
      </c>
      <c r="E2549" t="str">
        <f>IF(C2549="Initial Stage",'Calculation Sheet Crop 1'!$M$6,IF(C2549="Crop Development Phase",'Calculation Sheet Crop 1'!$M$7,IF(C2549="Mid Season",'Calculation Sheet Crop 1'!$M$8,IF(C2549="Late Season Stage",'Calculation Sheet Crop 1'!$M$9,""))))</f>
        <v/>
      </c>
      <c r="F2549">
        <f t="shared" si="508"/>
        <v>0</v>
      </c>
      <c r="P2549">
        <f t="shared" si="509"/>
        <v>0</v>
      </c>
      <c r="Q2549">
        <f t="shared" si="510"/>
        <v>0</v>
      </c>
      <c r="R2549">
        <f t="shared" si="511"/>
        <v>0</v>
      </c>
      <c r="S2549">
        <f t="shared" si="512"/>
        <v>0</v>
      </c>
      <c r="T2549">
        <f t="shared" si="513"/>
        <v>0</v>
      </c>
      <c r="U2549">
        <f t="shared" si="514"/>
        <v>0</v>
      </c>
      <c r="V2549">
        <f t="shared" si="515"/>
        <v>0</v>
      </c>
      <c r="W2549">
        <f t="shared" si="516"/>
        <v>0</v>
      </c>
      <c r="X2549">
        <f t="shared" si="517"/>
        <v>0</v>
      </c>
      <c r="Y2549">
        <f t="shared" si="518"/>
        <v>0</v>
      </c>
      <c r="Z2549">
        <f t="shared" si="519"/>
        <v>0</v>
      </c>
      <c r="AA2549">
        <f t="shared" si="520"/>
        <v>0</v>
      </c>
    </row>
    <row r="2550" spans="2:27">
      <c r="B2550" s="3">
        <v>45279</v>
      </c>
      <c r="C2550" t="str">
        <f>IF(AND(B2550&gt;='Calculation Sheet Crop 1'!$K$6,B2550&lt;='Calculation Sheet Crop 1'!$L$6),"Initial Stage",IF(AND(B2550+1&gt;'Calculation Sheet Crop 1'!$K$7,B2550&lt;='Calculation Sheet Crop 1'!$L$7),"Crop Development Phase",IF(AND(B2550+1&gt;'Calculation Sheet Crop 1'!$K$8,B2550&lt;'Calculation Sheet Crop 1'!$L$8+1),"Mid Season",IF(AND(B2550+1&gt;'Calculation Sheet Crop 1'!$K$9,B2550-1&lt;'Calculation Sheet Crop 1'!$L$9),"Late Season Stage",""))))</f>
        <v/>
      </c>
      <c r="D2550">
        <f>IF(MONTH(B2550)=1,'General Calculation'!$E$22,IF(MONTH(B2550)=2,'General Calculation'!$F$22,IF(MONTH(B2550)=3,'General Calculation'!$G$22,IF(MONTH(B2550)=4,'General Calculation'!$H$22,IF(MONTH(B2550)=5,'General Calculation'!$I$22,IF(MONTH(B2550)=6,'General Calculation'!$J$22,IF(MONTH(B2550)=7,'General Calculation'!$K$22,IF(MONTH(B2550)=8,'General Calculation'!$L$22,IF(MONTH(B2550)=9,'General Calculation'!$M$22,IF(MONTH(B2550)=10,'General Calculation'!$N$22,IF(MONTH(B2550)=11,'General Calculation'!$O$22,IF(MONTH(B2550)=12,'General Calculation'!$P$22,""))))))))))))</f>
        <v>5.07</v>
      </c>
      <c r="E2550" t="str">
        <f>IF(C2550="Initial Stage",'Calculation Sheet Crop 1'!$M$6,IF(C2550="Crop Development Phase",'Calculation Sheet Crop 1'!$M$7,IF(C2550="Mid Season",'Calculation Sheet Crop 1'!$M$8,IF(C2550="Late Season Stage",'Calculation Sheet Crop 1'!$M$9,""))))</f>
        <v/>
      </c>
      <c r="F2550">
        <f t="shared" si="508"/>
        <v>0</v>
      </c>
      <c r="P2550">
        <f t="shared" si="509"/>
        <v>0</v>
      </c>
      <c r="Q2550">
        <f t="shared" si="510"/>
        <v>0</v>
      </c>
      <c r="R2550">
        <f t="shared" si="511"/>
        <v>0</v>
      </c>
      <c r="S2550">
        <f t="shared" si="512"/>
        <v>0</v>
      </c>
      <c r="T2550">
        <f t="shared" si="513"/>
        <v>0</v>
      </c>
      <c r="U2550">
        <f t="shared" si="514"/>
        <v>0</v>
      </c>
      <c r="V2550">
        <f t="shared" si="515"/>
        <v>0</v>
      </c>
      <c r="W2550">
        <f t="shared" si="516"/>
        <v>0</v>
      </c>
      <c r="X2550">
        <f t="shared" si="517"/>
        <v>0</v>
      </c>
      <c r="Y2550">
        <f t="shared" si="518"/>
        <v>0</v>
      </c>
      <c r="Z2550">
        <f t="shared" si="519"/>
        <v>0</v>
      </c>
      <c r="AA2550">
        <f t="shared" si="520"/>
        <v>0</v>
      </c>
    </row>
    <row r="2551" spans="2:27">
      <c r="B2551" s="3">
        <v>45280</v>
      </c>
      <c r="C2551" t="str">
        <f>IF(AND(B2551&gt;='Calculation Sheet Crop 1'!$K$6,B2551&lt;='Calculation Sheet Crop 1'!$L$6),"Initial Stage",IF(AND(B2551+1&gt;'Calculation Sheet Crop 1'!$K$7,B2551&lt;='Calculation Sheet Crop 1'!$L$7),"Crop Development Phase",IF(AND(B2551+1&gt;'Calculation Sheet Crop 1'!$K$8,B2551&lt;'Calculation Sheet Crop 1'!$L$8+1),"Mid Season",IF(AND(B2551+1&gt;'Calculation Sheet Crop 1'!$K$9,B2551-1&lt;'Calculation Sheet Crop 1'!$L$9),"Late Season Stage",""))))</f>
        <v/>
      </c>
      <c r="D2551">
        <f>IF(MONTH(B2551)=1,'General Calculation'!$E$22,IF(MONTH(B2551)=2,'General Calculation'!$F$22,IF(MONTH(B2551)=3,'General Calculation'!$G$22,IF(MONTH(B2551)=4,'General Calculation'!$H$22,IF(MONTH(B2551)=5,'General Calculation'!$I$22,IF(MONTH(B2551)=6,'General Calculation'!$J$22,IF(MONTH(B2551)=7,'General Calculation'!$K$22,IF(MONTH(B2551)=8,'General Calculation'!$L$22,IF(MONTH(B2551)=9,'General Calculation'!$M$22,IF(MONTH(B2551)=10,'General Calculation'!$N$22,IF(MONTH(B2551)=11,'General Calculation'!$O$22,IF(MONTH(B2551)=12,'General Calculation'!$P$22,""))))))))))))</f>
        <v>5.07</v>
      </c>
      <c r="E2551" t="str">
        <f>IF(C2551="Initial Stage",'Calculation Sheet Crop 1'!$M$6,IF(C2551="Crop Development Phase",'Calculation Sheet Crop 1'!$M$7,IF(C2551="Mid Season",'Calculation Sheet Crop 1'!$M$8,IF(C2551="Late Season Stage",'Calculation Sheet Crop 1'!$M$9,""))))</f>
        <v/>
      </c>
      <c r="F2551">
        <f t="shared" si="508"/>
        <v>0</v>
      </c>
      <c r="P2551">
        <f t="shared" si="509"/>
        <v>0</v>
      </c>
      <c r="Q2551">
        <f t="shared" si="510"/>
        <v>0</v>
      </c>
      <c r="R2551">
        <f t="shared" si="511"/>
        <v>0</v>
      </c>
      <c r="S2551">
        <f t="shared" si="512"/>
        <v>0</v>
      </c>
      <c r="T2551">
        <f t="shared" si="513"/>
        <v>0</v>
      </c>
      <c r="U2551">
        <f t="shared" si="514"/>
        <v>0</v>
      </c>
      <c r="V2551">
        <f t="shared" si="515"/>
        <v>0</v>
      </c>
      <c r="W2551">
        <f t="shared" si="516"/>
        <v>0</v>
      </c>
      <c r="X2551">
        <f t="shared" si="517"/>
        <v>0</v>
      </c>
      <c r="Y2551">
        <f t="shared" si="518"/>
        <v>0</v>
      </c>
      <c r="Z2551">
        <f t="shared" si="519"/>
        <v>0</v>
      </c>
      <c r="AA2551">
        <f t="shared" si="520"/>
        <v>0</v>
      </c>
    </row>
    <row r="2552" spans="2:27">
      <c r="B2552" s="3">
        <v>45281</v>
      </c>
      <c r="C2552" t="str">
        <f>IF(AND(B2552&gt;='Calculation Sheet Crop 1'!$K$6,B2552&lt;='Calculation Sheet Crop 1'!$L$6),"Initial Stage",IF(AND(B2552+1&gt;'Calculation Sheet Crop 1'!$K$7,B2552&lt;='Calculation Sheet Crop 1'!$L$7),"Crop Development Phase",IF(AND(B2552+1&gt;'Calculation Sheet Crop 1'!$K$8,B2552&lt;'Calculation Sheet Crop 1'!$L$8+1),"Mid Season",IF(AND(B2552+1&gt;'Calculation Sheet Crop 1'!$K$9,B2552-1&lt;'Calculation Sheet Crop 1'!$L$9),"Late Season Stage",""))))</f>
        <v/>
      </c>
      <c r="D2552">
        <f>IF(MONTH(B2552)=1,'General Calculation'!$E$22,IF(MONTH(B2552)=2,'General Calculation'!$F$22,IF(MONTH(B2552)=3,'General Calculation'!$G$22,IF(MONTH(B2552)=4,'General Calculation'!$H$22,IF(MONTH(B2552)=5,'General Calculation'!$I$22,IF(MONTH(B2552)=6,'General Calculation'!$J$22,IF(MONTH(B2552)=7,'General Calculation'!$K$22,IF(MONTH(B2552)=8,'General Calculation'!$L$22,IF(MONTH(B2552)=9,'General Calculation'!$M$22,IF(MONTH(B2552)=10,'General Calculation'!$N$22,IF(MONTH(B2552)=11,'General Calculation'!$O$22,IF(MONTH(B2552)=12,'General Calculation'!$P$22,""))))))))))))</f>
        <v>5.07</v>
      </c>
      <c r="E2552" t="str">
        <f>IF(C2552="Initial Stage",'Calculation Sheet Crop 1'!$M$6,IF(C2552="Crop Development Phase",'Calculation Sheet Crop 1'!$M$7,IF(C2552="Mid Season",'Calculation Sheet Crop 1'!$M$8,IF(C2552="Late Season Stage",'Calculation Sheet Crop 1'!$M$9,""))))</f>
        <v/>
      </c>
      <c r="F2552">
        <f t="shared" si="508"/>
        <v>0</v>
      </c>
      <c r="P2552">
        <f t="shared" si="509"/>
        <v>0</v>
      </c>
      <c r="Q2552">
        <f t="shared" si="510"/>
        <v>0</v>
      </c>
      <c r="R2552">
        <f t="shared" si="511"/>
        <v>0</v>
      </c>
      <c r="S2552">
        <f t="shared" si="512"/>
        <v>0</v>
      </c>
      <c r="T2552">
        <f t="shared" si="513"/>
        <v>0</v>
      </c>
      <c r="U2552">
        <f t="shared" si="514"/>
        <v>0</v>
      </c>
      <c r="V2552">
        <f t="shared" si="515"/>
        <v>0</v>
      </c>
      <c r="W2552">
        <f t="shared" si="516"/>
        <v>0</v>
      </c>
      <c r="X2552">
        <f t="shared" si="517"/>
        <v>0</v>
      </c>
      <c r="Y2552">
        <f t="shared" si="518"/>
        <v>0</v>
      </c>
      <c r="Z2552">
        <f t="shared" si="519"/>
        <v>0</v>
      </c>
      <c r="AA2552">
        <f t="shared" si="520"/>
        <v>0</v>
      </c>
    </row>
    <row r="2553" spans="2:27">
      <c r="B2553" s="3">
        <v>45282</v>
      </c>
      <c r="C2553" t="str">
        <f>IF(AND(B2553&gt;='Calculation Sheet Crop 1'!$K$6,B2553&lt;='Calculation Sheet Crop 1'!$L$6),"Initial Stage",IF(AND(B2553+1&gt;'Calculation Sheet Crop 1'!$K$7,B2553&lt;='Calculation Sheet Crop 1'!$L$7),"Crop Development Phase",IF(AND(B2553+1&gt;'Calculation Sheet Crop 1'!$K$8,B2553&lt;'Calculation Sheet Crop 1'!$L$8+1),"Mid Season",IF(AND(B2553+1&gt;'Calculation Sheet Crop 1'!$K$9,B2553-1&lt;'Calculation Sheet Crop 1'!$L$9),"Late Season Stage",""))))</f>
        <v/>
      </c>
      <c r="D2553">
        <f>IF(MONTH(B2553)=1,'General Calculation'!$E$22,IF(MONTH(B2553)=2,'General Calculation'!$F$22,IF(MONTH(B2553)=3,'General Calculation'!$G$22,IF(MONTH(B2553)=4,'General Calculation'!$H$22,IF(MONTH(B2553)=5,'General Calculation'!$I$22,IF(MONTH(B2553)=6,'General Calculation'!$J$22,IF(MONTH(B2553)=7,'General Calculation'!$K$22,IF(MONTH(B2553)=8,'General Calculation'!$L$22,IF(MONTH(B2553)=9,'General Calculation'!$M$22,IF(MONTH(B2553)=10,'General Calculation'!$N$22,IF(MONTH(B2553)=11,'General Calculation'!$O$22,IF(MONTH(B2553)=12,'General Calculation'!$P$22,""))))))))))))</f>
        <v>5.07</v>
      </c>
      <c r="E2553" t="str">
        <f>IF(C2553="Initial Stage",'Calculation Sheet Crop 1'!$M$6,IF(C2553="Crop Development Phase",'Calculation Sheet Crop 1'!$M$7,IF(C2553="Mid Season",'Calculation Sheet Crop 1'!$M$8,IF(C2553="Late Season Stage",'Calculation Sheet Crop 1'!$M$9,""))))</f>
        <v/>
      </c>
      <c r="F2553">
        <f t="shared" si="508"/>
        <v>0</v>
      </c>
      <c r="P2553">
        <f t="shared" si="509"/>
        <v>0</v>
      </c>
      <c r="Q2553">
        <f t="shared" si="510"/>
        <v>0</v>
      </c>
      <c r="R2553">
        <f t="shared" si="511"/>
        <v>0</v>
      </c>
      <c r="S2553">
        <f t="shared" si="512"/>
        <v>0</v>
      </c>
      <c r="T2553">
        <f t="shared" si="513"/>
        <v>0</v>
      </c>
      <c r="U2553">
        <f t="shared" si="514"/>
        <v>0</v>
      </c>
      <c r="V2553">
        <f t="shared" si="515"/>
        <v>0</v>
      </c>
      <c r="W2553">
        <f t="shared" si="516"/>
        <v>0</v>
      </c>
      <c r="X2553">
        <f t="shared" si="517"/>
        <v>0</v>
      </c>
      <c r="Y2553">
        <f t="shared" si="518"/>
        <v>0</v>
      </c>
      <c r="Z2553">
        <f t="shared" si="519"/>
        <v>0</v>
      </c>
      <c r="AA2553">
        <f t="shared" si="520"/>
        <v>0</v>
      </c>
    </row>
    <row r="2554" spans="2:27">
      <c r="B2554" s="3">
        <v>45283</v>
      </c>
      <c r="C2554" t="str">
        <f>IF(AND(B2554&gt;='Calculation Sheet Crop 1'!$K$6,B2554&lt;='Calculation Sheet Crop 1'!$L$6),"Initial Stage",IF(AND(B2554+1&gt;'Calculation Sheet Crop 1'!$K$7,B2554&lt;='Calculation Sheet Crop 1'!$L$7),"Crop Development Phase",IF(AND(B2554+1&gt;'Calculation Sheet Crop 1'!$K$8,B2554&lt;'Calculation Sheet Crop 1'!$L$8+1),"Mid Season",IF(AND(B2554+1&gt;'Calculation Sheet Crop 1'!$K$9,B2554-1&lt;'Calculation Sheet Crop 1'!$L$9),"Late Season Stage",""))))</f>
        <v/>
      </c>
      <c r="D2554">
        <f>IF(MONTH(B2554)=1,'General Calculation'!$E$22,IF(MONTH(B2554)=2,'General Calculation'!$F$22,IF(MONTH(B2554)=3,'General Calculation'!$G$22,IF(MONTH(B2554)=4,'General Calculation'!$H$22,IF(MONTH(B2554)=5,'General Calculation'!$I$22,IF(MONTH(B2554)=6,'General Calculation'!$J$22,IF(MONTH(B2554)=7,'General Calculation'!$K$22,IF(MONTH(B2554)=8,'General Calculation'!$L$22,IF(MONTH(B2554)=9,'General Calculation'!$M$22,IF(MONTH(B2554)=10,'General Calculation'!$N$22,IF(MONTH(B2554)=11,'General Calculation'!$O$22,IF(MONTH(B2554)=12,'General Calculation'!$P$22,""))))))))))))</f>
        <v>5.07</v>
      </c>
      <c r="E2554" t="str">
        <f>IF(C2554="Initial Stage",'Calculation Sheet Crop 1'!$M$6,IF(C2554="Crop Development Phase",'Calculation Sheet Crop 1'!$M$7,IF(C2554="Mid Season",'Calculation Sheet Crop 1'!$M$8,IF(C2554="Late Season Stage",'Calculation Sheet Crop 1'!$M$9,""))))</f>
        <v/>
      </c>
      <c r="F2554">
        <f t="shared" si="508"/>
        <v>0</v>
      </c>
      <c r="P2554">
        <f t="shared" si="509"/>
        <v>0</v>
      </c>
      <c r="Q2554">
        <f t="shared" si="510"/>
        <v>0</v>
      </c>
      <c r="R2554">
        <f t="shared" si="511"/>
        <v>0</v>
      </c>
      <c r="S2554">
        <f t="shared" si="512"/>
        <v>0</v>
      </c>
      <c r="T2554">
        <f t="shared" si="513"/>
        <v>0</v>
      </c>
      <c r="U2554">
        <f t="shared" si="514"/>
        <v>0</v>
      </c>
      <c r="V2554">
        <f t="shared" si="515"/>
        <v>0</v>
      </c>
      <c r="W2554">
        <f t="shared" si="516"/>
        <v>0</v>
      </c>
      <c r="X2554">
        <f t="shared" si="517"/>
        <v>0</v>
      </c>
      <c r="Y2554">
        <f t="shared" si="518"/>
        <v>0</v>
      </c>
      <c r="Z2554">
        <f t="shared" si="519"/>
        <v>0</v>
      </c>
      <c r="AA2554">
        <f t="shared" si="520"/>
        <v>0</v>
      </c>
    </row>
    <row r="2555" spans="2:27">
      <c r="B2555" s="3">
        <v>45284</v>
      </c>
      <c r="C2555" t="str">
        <f>IF(AND(B2555&gt;='Calculation Sheet Crop 1'!$K$6,B2555&lt;='Calculation Sheet Crop 1'!$L$6),"Initial Stage",IF(AND(B2555+1&gt;'Calculation Sheet Crop 1'!$K$7,B2555&lt;='Calculation Sheet Crop 1'!$L$7),"Crop Development Phase",IF(AND(B2555+1&gt;'Calculation Sheet Crop 1'!$K$8,B2555&lt;'Calculation Sheet Crop 1'!$L$8+1),"Mid Season",IF(AND(B2555+1&gt;'Calculation Sheet Crop 1'!$K$9,B2555-1&lt;'Calculation Sheet Crop 1'!$L$9),"Late Season Stage",""))))</f>
        <v/>
      </c>
      <c r="D2555">
        <f>IF(MONTH(B2555)=1,'General Calculation'!$E$22,IF(MONTH(B2555)=2,'General Calculation'!$F$22,IF(MONTH(B2555)=3,'General Calculation'!$G$22,IF(MONTH(B2555)=4,'General Calculation'!$H$22,IF(MONTH(B2555)=5,'General Calculation'!$I$22,IF(MONTH(B2555)=6,'General Calculation'!$J$22,IF(MONTH(B2555)=7,'General Calculation'!$K$22,IF(MONTH(B2555)=8,'General Calculation'!$L$22,IF(MONTH(B2555)=9,'General Calculation'!$M$22,IF(MONTH(B2555)=10,'General Calculation'!$N$22,IF(MONTH(B2555)=11,'General Calculation'!$O$22,IF(MONTH(B2555)=12,'General Calculation'!$P$22,""))))))))))))</f>
        <v>5.07</v>
      </c>
      <c r="E2555" t="str">
        <f>IF(C2555="Initial Stage",'Calculation Sheet Crop 1'!$M$6,IF(C2555="Crop Development Phase",'Calculation Sheet Crop 1'!$M$7,IF(C2555="Mid Season",'Calculation Sheet Crop 1'!$M$8,IF(C2555="Late Season Stage",'Calculation Sheet Crop 1'!$M$9,""))))</f>
        <v/>
      </c>
      <c r="F2555">
        <f t="shared" si="508"/>
        <v>0</v>
      </c>
      <c r="P2555">
        <f t="shared" si="509"/>
        <v>0</v>
      </c>
      <c r="Q2555">
        <f t="shared" si="510"/>
        <v>0</v>
      </c>
      <c r="R2555">
        <f t="shared" si="511"/>
        <v>0</v>
      </c>
      <c r="S2555">
        <f t="shared" si="512"/>
        <v>0</v>
      </c>
      <c r="T2555">
        <f t="shared" si="513"/>
        <v>0</v>
      </c>
      <c r="U2555">
        <f t="shared" si="514"/>
        <v>0</v>
      </c>
      <c r="V2555">
        <f t="shared" si="515"/>
        <v>0</v>
      </c>
      <c r="W2555">
        <f t="shared" si="516"/>
        <v>0</v>
      </c>
      <c r="X2555">
        <f t="shared" si="517"/>
        <v>0</v>
      </c>
      <c r="Y2555">
        <f t="shared" si="518"/>
        <v>0</v>
      </c>
      <c r="Z2555">
        <f t="shared" si="519"/>
        <v>0</v>
      </c>
      <c r="AA2555">
        <f t="shared" si="520"/>
        <v>0</v>
      </c>
    </row>
    <row r="2556" spans="2:27">
      <c r="B2556" s="3">
        <v>45285</v>
      </c>
      <c r="C2556" t="str">
        <f>IF(AND(B2556&gt;='Calculation Sheet Crop 1'!$K$6,B2556&lt;='Calculation Sheet Crop 1'!$L$6),"Initial Stage",IF(AND(B2556+1&gt;'Calculation Sheet Crop 1'!$K$7,B2556&lt;='Calculation Sheet Crop 1'!$L$7),"Crop Development Phase",IF(AND(B2556+1&gt;'Calculation Sheet Crop 1'!$K$8,B2556&lt;'Calculation Sheet Crop 1'!$L$8+1),"Mid Season",IF(AND(B2556+1&gt;'Calculation Sheet Crop 1'!$K$9,B2556-1&lt;'Calculation Sheet Crop 1'!$L$9),"Late Season Stage",""))))</f>
        <v/>
      </c>
      <c r="D2556">
        <f>IF(MONTH(B2556)=1,'General Calculation'!$E$22,IF(MONTH(B2556)=2,'General Calculation'!$F$22,IF(MONTH(B2556)=3,'General Calculation'!$G$22,IF(MONTH(B2556)=4,'General Calculation'!$H$22,IF(MONTH(B2556)=5,'General Calculation'!$I$22,IF(MONTH(B2556)=6,'General Calculation'!$J$22,IF(MONTH(B2556)=7,'General Calculation'!$K$22,IF(MONTH(B2556)=8,'General Calculation'!$L$22,IF(MONTH(B2556)=9,'General Calculation'!$M$22,IF(MONTH(B2556)=10,'General Calculation'!$N$22,IF(MONTH(B2556)=11,'General Calculation'!$O$22,IF(MONTH(B2556)=12,'General Calculation'!$P$22,""))))))))))))</f>
        <v>5.07</v>
      </c>
      <c r="E2556" t="str">
        <f>IF(C2556="Initial Stage",'Calculation Sheet Crop 1'!$M$6,IF(C2556="Crop Development Phase",'Calculation Sheet Crop 1'!$M$7,IF(C2556="Mid Season",'Calculation Sheet Crop 1'!$M$8,IF(C2556="Late Season Stage",'Calculation Sheet Crop 1'!$M$9,""))))</f>
        <v/>
      </c>
      <c r="F2556">
        <f t="shared" si="508"/>
        <v>0</v>
      </c>
      <c r="P2556">
        <f t="shared" si="509"/>
        <v>0</v>
      </c>
      <c r="Q2556">
        <f t="shared" si="510"/>
        <v>0</v>
      </c>
      <c r="R2556">
        <f t="shared" si="511"/>
        <v>0</v>
      </c>
      <c r="S2556">
        <f t="shared" si="512"/>
        <v>0</v>
      </c>
      <c r="T2556">
        <f t="shared" si="513"/>
        <v>0</v>
      </c>
      <c r="U2556">
        <f t="shared" si="514"/>
        <v>0</v>
      </c>
      <c r="V2556">
        <f t="shared" si="515"/>
        <v>0</v>
      </c>
      <c r="W2556">
        <f t="shared" si="516"/>
        <v>0</v>
      </c>
      <c r="X2556">
        <f t="shared" si="517"/>
        <v>0</v>
      </c>
      <c r="Y2556">
        <f t="shared" si="518"/>
        <v>0</v>
      </c>
      <c r="Z2556">
        <f t="shared" si="519"/>
        <v>0</v>
      </c>
      <c r="AA2556">
        <f t="shared" si="520"/>
        <v>0</v>
      </c>
    </row>
    <row r="2557" spans="2:27">
      <c r="B2557" s="3">
        <v>45286</v>
      </c>
      <c r="C2557" t="str">
        <f>IF(AND(B2557&gt;='Calculation Sheet Crop 1'!$K$6,B2557&lt;='Calculation Sheet Crop 1'!$L$6),"Initial Stage",IF(AND(B2557+1&gt;'Calculation Sheet Crop 1'!$K$7,B2557&lt;='Calculation Sheet Crop 1'!$L$7),"Crop Development Phase",IF(AND(B2557+1&gt;'Calculation Sheet Crop 1'!$K$8,B2557&lt;'Calculation Sheet Crop 1'!$L$8+1),"Mid Season",IF(AND(B2557+1&gt;'Calculation Sheet Crop 1'!$K$9,B2557-1&lt;'Calculation Sheet Crop 1'!$L$9),"Late Season Stage",""))))</f>
        <v/>
      </c>
      <c r="D2557">
        <f>IF(MONTH(B2557)=1,'General Calculation'!$E$22,IF(MONTH(B2557)=2,'General Calculation'!$F$22,IF(MONTH(B2557)=3,'General Calculation'!$G$22,IF(MONTH(B2557)=4,'General Calculation'!$H$22,IF(MONTH(B2557)=5,'General Calculation'!$I$22,IF(MONTH(B2557)=6,'General Calculation'!$J$22,IF(MONTH(B2557)=7,'General Calculation'!$K$22,IF(MONTH(B2557)=8,'General Calculation'!$L$22,IF(MONTH(B2557)=9,'General Calculation'!$M$22,IF(MONTH(B2557)=10,'General Calculation'!$N$22,IF(MONTH(B2557)=11,'General Calculation'!$O$22,IF(MONTH(B2557)=12,'General Calculation'!$P$22,""))))))))))))</f>
        <v>5.07</v>
      </c>
      <c r="E2557" t="str">
        <f>IF(C2557="Initial Stage",'Calculation Sheet Crop 1'!$M$6,IF(C2557="Crop Development Phase",'Calculation Sheet Crop 1'!$M$7,IF(C2557="Mid Season",'Calculation Sheet Crop 1'!$M$8,IF(C2557="Late Season Stage",'Calculation Sheet Crop 1'!$M$9,""))))</f>
        <v/>
      </c>
      <c r="F2557">
        <f t="shared" si="508"/>
        <v>0</v>
      </c>
      <c r="P2557">
        <f t="shared" si="509"/>
        <v>0</v>
      </c>
      <c r="Q2557">
        <f t="shared" si="510"/>
        <v>0</v>
      </c>
      <c r="R2557">
        <f t="shared" si="511"/>
        <v>0</v>
      </c>
      <c r="S2557">
        <f t="shared" si="512"/>
        <v>0</v>
      </c>
      <c r="T2557">
        <f t="shared" si="513"/>
        <v>0</v>
      </c>
      <c r="U2557">
        <f t="shared" si="514"/>
        <v>0</v>
      </c>
      <c r="V2557">
        <f t="shared" si="515"/>
        <v>0</v>
      </c>
      <c r="W2557">
        <f t="shared" si="516"/>
        <v>0</v>
      </c>
      <c r="X2557">
        <f t="shared" si="517"/>
        <v>0</v>
      </c>
      <c r="Y2557">
        <f t="shared" si="518"/>
        <v>0</v>
      </c>
      <c r="Z2557">
        <f t="shared" si="519"/>
        <v>0</v>
      </c>
      <c r="AA2557">
        <f t="shared" si="520"/>
        <v>0</v>
      </c>
    </row>
    <row r="2558" spans="2:27">
      <c r="B2558" s="3">
        <v>45287</v>
      </c>
      <c r="C2558" t="str">
        <f>IF(AND(B2558&gt;='Calculation Sheet Crop 1'!$K$6,B2558&lt;='Calculation Sheet Crop 1'!$L$6),"Initial Stage",IF(AND(B2558+1&gt;'Calculation Sheet Crop 1'!$K$7,B2558&lt;='Calculation Sheet Crop 1'!$L$7),"Crop Development Phase",IF(AND(B2558+1&gt;'Calculation Sheet Crop 1'!$K$8,B2558&lt;'Calculation Sheet Crop 1'!$L$8+1),"Mid Season",IF(AND(B2558+1&gt;'Calculation Sheet Crop 1'!$K$9,B2558-1&lt;'Calculation Sheet Crop 1'!$L$9),"Late Season Stage",""))))</f>
        <v/>
      </c>
      <c r="D2558">
        <f>IF(MONTH(B2558)=1,'General Calculation'!$E$22,IF(MONTH(B2558)=2,'General Calculation'!$F$22,IF(MONTH(B2558)=3,'General Calculation'!$G$22,IF(MONTH(B2558)=4,'General Calculation'!$H$22,IF(MONTH(B2558)=5,'General Calculation'!$I$22,IF(MONTH(B2558)=6,'General Calculation'!$J$22,IF(MONTH(B2558)=7,'General Calculation'!$K$22,IF(MONTH(B2558)=8,'General Calculation'!$L$22,IF(MONTH(B2558)=9,'General Calculation'!$M$22,IF(MONTH(B2558)=10,'General Calculation'!$N$22,IF(MONTH(B2558)=11,'General Calculation'!$O$22,IF(MONTH(B2558)=12,'General Calculation'!$P$22,""))))))))))))</f>
        <v>5.07</v>
      </c>
      <c r="E2558" t="str">
        <f>IF(C2558="Initial Stage",'Calculation Sheet Crop 1'!$M$6,IF(C2558="Crop Development Phase",'Calculation Sheet Crop 1'!$M$7,IF(C2558="Mid Season",'Calculation Sheet Crop 1'!$M$8,IF(C2558="Late Season Stage",'Calculation Sheet Crop 1'!$M$9,""))))</f>
        <v/>
      </c>
      <c r="F2558">
        <f t="shared" si="508"/>
        <v>0</v>
      </c>
      <c r="P2558">
        <f t="shared" si="509"/>
        <v>0</v>
      </c>
      <c r="Q2558">
        <f t="shared" si="510"/>
        <v>0</v>
      </c>
      <c r="R2558">
        <f t="shared" si="511"/>
        <v>0</v>
      </c>
      <c r="S2558">
        <f t="shared" si="512"/>
        <v>0</v>
      </c>
      <c r="T2558">
        <f t="shared" si="513"/>
        <v>0</v>
      </c>
      <c r="U2558">
        <f t="shared" si="514"/>
        <v>0</v>
      </c>
      <c r="V2558">
        <f t="shared" si="515"/>
        <v>0</v>
      </c>
      <c r="W2558">
        <f t="shared" si="516"/>
        <v>0</v>
      </c>
      <c r="X2558">
        <f t="shared" si="517"/>
        <v>0</v>
      </c>
      <c r="Y2558">
        <f t="shared" si="518"/>
        <v>0</v>
      </c>
      <c r="Z2558">
        <f t="shared" si="519"/>
        <v>0</v>
      </c>
      <c r="AA2558">
        <f t="shared" si="520"/>
        <v>0</v>
      </c>
    </row>
    <row r="2559" spans="2:27">
      <c r="B2559" s="3">
        <v>45288</v>
      </c>
      <c r="C2559" t="str">
        <f>IF(AND(B2559&gt;='Calculation Sheet Crop 1'!$K$6,B2559&lt;='Calculation Sheet Crop 1'!$L$6),"Initial Stage",IF(AND(B2559+1&gt;'Calculation Sheet Crop 1'!$K$7,B2559&lt;='Calculation Sheet Crop 1'!$L$7),"Crop Development Phase",IF(AND(B2559+1&gt;'Calculation Sheet Crop 1'!$K$8,B2559&lt;'Calculation Sheet Crop 1'!$L$8+1),"Mid Season",IF(AND(B2559+1&gt;'Calculation Sheet Crop 1'!$K$9,B2559-1&lt;'Calculation Sheet Crop 1'!$L$9),"Late Season Stage",""))))</f>
        <v/>
      </c>
      <c r="D2559">
        <f>IF(MONTH(B2559)=1,'General Calculation'!$E$22,IF(MONTH(B2559)=2,'General Calculation'!$F$22,IF(MONTH(B2559)=3,'General Calculation'!$G$22,IF(MONTH(B2559)=4,'General Calculation'!$H$22,IF(MONTH(B2559)=5,'General Calculation'!$I$22,IF(MONTH(B2559)=6,'General Calculation'!$J$22,IF(MONTH(B2559)=7,'General Calculation'!$K$22,IF(MONTH(B2559)=8,'General Calculation'!$L$22,IF(MONTH(B2559)=9,'General Calculation'!$M$22,IF(MONTH(B2559)=10,'General Calculation'!$N$22,IF(MONTH(B2559)=11,'General Calculation'!$O$22,IF(MONTH(B2559)=12,'General Calculation'!$P$22,""))))))))))))</f>
        <v>5.07</v>
      </c>
      <c r="E2559" t="str">
        <f>IF(C2559="Initial Stage",'Calculation Sheet Crop 1'!$M$6,IF(C2559="Crop Development Phase",'Calculation Sheet Crop 1'!$M$7,IF(C2559="Mid Season",'Calculation Sheet Crop 1'!$M$8,IF(C2559="Late Season Stage",'Calculation Sheet Crop 1'!$M$9,""))))</f>
        <v/>
      </c>
      <c r="F2559">
        <f t="shared" si="508"/>
        <v>0</v>
      </c>
      <c r="P2559">
        <f t="shared" si="509"/>
        <v>0</v>
      </c>
      <c r="Q2559">
        <f t="shared" si="510"/>
        <v>0</v>
      </c>
      <c r="R2559">
        <f t="shared" si="511"/>
        <v>0</v>
      </c>
      <c r="S2559">
        <f t="shared" si="512"/>
        <v>0</v>
      </c>
      <c r="T2559">
        <f t="shared" si="513"/>
        <v>0</v>
      </c>
      <c r="U2559">
        <f t="shared" si="514"/>
        <v>0</v>
      </c>
      <c r="V2559">
        <f t="shared" si="515"/>
        <v>0</v>
      </c>
      <c r="W2559">
        <f t="shared" si="516"/>
        <v>0</v>
      </c>
      <c r="X2559">
        <f t="shared" si="517"/>
        <v>0</v>
      </c>
      <c r="Y2559">
        <f t="shared" si="518"/>
        <v>0</v>
      </c>
      <c r="Z2559">
        <f t="shared" si="519"/>
        <v>0</v>
      </c>
      <c r="AA2559">
        <f t="shared" si="520"/>
        <v>0</v>
      </c>
    </row>
    <row r="2560" spans="2:27">
      <c r="B2560" s="3">
        <v>45289</v>
      </c>
      <c r="C2560" t="str">
        <f>IF(AND(B2560&gt;='Calculation Sheet Crop 1'!$K$6,B2560&lt;='Calculation Sheet Crop 1'!$L$6),"Initial Stage",IF(AND(B2560+1&gt;'Calculation Sheet Crop 1'!$K$7,B2560&lt;='Calculation Sheet Crop 1'!$L$7),"Crop Development Phase",IF(AND(B2560+1&gt;'Calculation Sheet Crop 1'!$K$8,B2560&lt;'Calculation Sheet Crop 1'!$L$8+1),"Mid Season",IF(AND(B2560+1&gt;'Calculation Sheet Crop 1'!$K$9,B2560-1&lt;'Calculation Sheet Crop 1'!$L$9),"Late Season Stage",""))))</f>
        <v/>
      </c>
      <c r="D2560">
        <f>IF(MONTH(B2560)=1,'General Calculation'!$E$22,IF(MONTH(B2560)=2,'General Calculation'!$F$22,IF(MONTH(B2560)=3,'General Calculation'!$G$22,IF(MONTH(B2560)=4,'General Calculation'!$H$22,IF(MONTH(B2560)=5,'General Calculation'!$I$22,IF(MONTH(B2560)=6,'General Calculation'!$J$22,IF(MONTH(B2560)=7,'General Calculation'!$K$22,IF(MONTH(B2560)=8,'General Calculation'!$L$22,IF(MONTH(B2560)=9,'General Calculation'!$M$22,IF(MONTH(B2560)=10,'General Calculation'!$N$22,IF(MONTH(B2560)=11,'General Calculation'!$O$22,IF(MONTH(B2560)=12,'General Calculation'!$P$22,""))))))))))))</f>
        <v>5.07</v>
      </c>
      <c r="E2560" t="str">
        <f>IF(C2560="Initial Stage",'Calculation Sheet Crop 1'!$M$6,IF(C2560="Crop Development Phase",'Calculation Sheet Crop 1'!$M$7,IF(C2560="Mid Season",'Calculation Sheet Crop 1'!$M$8,IF(C2560="Late Season Stage",'Calculation Sheet Crop 1'!$M$9,""))))</f>
        <v/>
      </c>
      <c r="F2560">
        <f t="shared" si="508"/>
        <v>0</v>
      </c>
      <c r="P2560">
        <f t="shared" si="509"/>
        <v>0</v>
      </c>
      <c r="Q2560">
        <f t="shared" si="510"/>
        <v>0</v>
      </c>
      <c r="R2560">
        <f t="shared" si="511"/>
        <v>0</v>
      </c>
      <c r="S2560">
        <f t="shared" si="512"/>
        <v>0</v>
      </c>
      <c r="T2560">
        <f t="shared" si="513"/>
        <v>0</v>
      </c>
      <c r="U2560">
        <f t="shared" si="514"/>
        <v>0</v>
      </c>
      <c r="V2560">
        <f t="shared" si="515"/>
        <v>0</v>
      </c>
      <c r="W2560">
        <f t="shared" si="516"/>
        <v>0</v>
      </c>
      <c r="X2560">
        <f t="shared" si="517"/>
        <v>0</v>
      </c>
      <c r="Y2560">
        <f t="shared" si="518"/>
        <v>0</v>
      </c>
      <c r="Z2560">
        <f t="shared" si="519"/>
        <v>0</v>
      </c>
      <c r="AA2560">
        <f t="shared" si="520"/>
        <v>0</v>
      </c>
    </row>
    <row r="2561" spans="2:27">
      <c r="B2561" s="3">
        <v>45290</v>
      </c>
      <c r="C2561" t="str">
        <f>IF(AND(B2561&gt;='Calculation Sheet Crop 1'!$K$6,B2561&lt;='Calculation Sheet Crop 1'!$L$6),"Initial Stage",IF(AND(B2561+1&gt;'Calculation Sheet Crop 1'!$K$7,B2561&lt;='Calculation Sheet Crop 1'!$L$7),"Crop Development Phase",IF(AND(B2561+1&gt;'Calculation Sheet Crop 1'!$K$8,B2561&lt;'Calculation Sheet Crop 1'!$L$8+1),"Mid Season",IF(AND(B2561+1&gt;'Calculation Sheet Crop 1'!$K$9,B2561-1&lt;'Calculation Sheet Crop 1'!$L$9),"Late Season Stage",""))))</f>
        <v/>
      </c>
      <c r="D2561">
        <f>IF(MONTH(B2561)=1,'General Calculation'!$E$22,IF(MONTH(B2561)=2,'General Calculation'!$F$22,IF(MONTH(B2561)=3,'General Calculation'!$G$22,IF(MONTH(B2561)=4,'General Calculation'!$H$22,IF(MONTH(B2561)=5,'General Calculation'!$I$22,IF(MONTH(B2561)=6,'General Calculation'!$J$22,IF(MONTH(B2561)=7,'General Calculation'!$K$22,IF(MONTH(B2561)=8,'General Calculation'!$L$22,IF(MONTH(B2561)=9,'General Calculation'!$M$22,IF(MONTH(B2561)=10,'General Calculation'!$N$22,IF(MONTH(B2561)=11,'General Calculation'!$O$22,IF(MONTH(B2561)=12,'General Calculation'!$P$22,""))))))))))))</f>
        <v>5.07</v>
      </c>
      <c r="E2561" t="str">
        <f>IF(C2561="Initial Stage",'Calculation Sheet Crop 1'!$M$6,IF(C2561="Crop Development Phase",'Calculation Sheet Crop 1'!$M$7,IF(C2561="Mid Season",'Calculation Sheet Crop 1'!$M$8,IF(C2561="Late Season Stage",'Calculation Sheet Crop 1'!$M$9,""))))</f>
        <v/>
      </c>
      <c r="F2561">
        <f t="shared" si="508"/>
        <v>0</v>
      </c>
      <c r="P2561">
        <f t="shared" si="509"/>
        <v>0</v>
      </c>
      <c r="Q2561">
        <f t="shared" si="510"/>
        <v>0</v>
      </c>
      <c r="R2561">
        <f t="shared" si="511"/>
        <v>0</v>
      </c>
      <c r="S2561">
        <f t="shared" si="512"/>
        <v>0</v>
      </c>
      <c r="T2561">
        <f t="shared" si="513"/>
        <v>0</v>
      </c>
      <c r="U2561">
        <f t="shared" si="514"/>
        <v>0</v>
      </c>
      <c r="V2561">
        <f t="shared" si="515"/>
        <v>0</v>
      </c>
      <c r="W2561">
        <f t="shared" si="516"/>
        <v>0</v>
      </c>
      <c r="X2561">
        <f t="shared" si="517"/>
        <v>0</v>
      </c>
      <c r="Y2561">
        <f t="shared" si="518"/>
        <v>0</v>
      </c>
      <c r="Z2561">
        <f t="shared" si="519"/>
        <v>0</v>
      </c>
      <c r="AA2561">
        <f t="shared" si="520"/>
        <v>0</v>
      </c>
    </row>
    <row r="2562" spans="2:27">
      <c r="B2562" s="3">
        <v>45291</v>
      </c>
      <c r="C2562" t="str">
        <f>IF(AND(B2562&gt;='Calculation Sheet Crop 1'!$K$6,B2562&lt;='Calculation Sheet Crop 1'!$L$6),"Initial Stage",IF(AND(B2562+1&gt;'Calculation Sheet Crop 1'!$K$7,B2562&lt;='Calculation Sheet Crop 1'!$L$7),"Crop Development Phase",IF(AND(B2562+1&gt;'Calculation Sheet Crop 1'!$K$8,B2562&lt;'Calculation Sheet Crop 1'!$L$8+1),"Mid Season",IF(AND(B2562+1&gt;'Calculation Sheet Crop 1'!$K$9,B2562-1&lt;'Calculation Sheet Crop 1'!$L$9),"Late Season Stage",""))))</f>
        <v/>
      </c>
      <c r="D2562">
        <f>IF(MONTH(B2562)=1,'General Calculation'!$E$22,IF(MONTH(B2562)=2,'General Calculation'!$F$22,IF(MONTH(B2562)=3,'General Calculation'!$G$22,IF(MONTH(B2562)=4,'General Calculation'!$H$22,IF(MONTH(B2562)=5,'General Calculation'!$I$22,IF(MONTH(B2562)=6,'General Calculation'!$J$22,IF(MONTH(B2562)=7,'General Calculation'!$K$22,IF(MONTH(B2562)=8,'General Calculation'!$L$22,IF(MONTH(B2562)=9,'General Calculation'!$M$22,IF(MONTH(B2562)=10,'General Calculation'!$N$22,IF(MONTH(B2562)=11,'General Calculation'!$O$22,IF(MONTH(B2562)=12,'General Calculation'!$P$22,""))))))))))))</f>
        <v>5.07</v>
      </c>
      <c r="E2562" t="str">
        <f>IF(C2562="Initial Stage",'Calculation Sheet Crop 1'!$M$6,IF(C2562="Crop Development Phase",'Calculation Sheet Crop 1'!$M$7,IF(C2562="Mid Season",'Calculation Sheet Crop 1'!$M$8,IF(C2562="Late Season Stage",'Calculation Sheet Crop 1'!$M$9,""))))</f>
        <v/>
      </c>
      <c r="F2562">
        <f t="shared" si="508"/>
        <v>0</v>
      </c>
      <c r="P2562">
        <f t="shared" si="509"/>
        <v>0</v>
      </c>
      <c r="Q2562">
        <f t="shared" si="510"/>
        <v>0</v>
      </c>
      <c r="R2562">
        <f t="shared" si="511"/>
        <v>0</v>
      </c>
      <c r="S2562">
        <f t="shared" si="512"/>
        <v>0</v>
      </c>
      <c r="T2562">
        <f t="shared" si="513"/>
        <v>0</v>
      </c>
      <c r="U2562">
        <f t="shared" si="514"/>
        <v>0</v>
      </c>
      <c r="V2562">
        <f t="shared" si="515"/>
        <v>0</v>
      </c>
      <c r="W2562">
        <f t="shared" si="516"/>
        <v>0</v>
      </c>
      <c r="X2562">
        <f t="shared" si="517"/>
        <v>0</v>
      </c>
      <c r="Y2562">
        <f t="shared" si="518"/>
        <v>0</v>
      </c>
      <c r="Z2562">
        <f t="shared" si="519"/>
        <v>0</v>
      </c>
      <c r="AA2562">
        <f t="shared" si="520"/>
        <v>0</v>
      </c>
    </row>
    <row r="2563" spans="2:27">
      <c r="B2563" s="3">
        <v>45292</v>
      </c>
      <c r="C2563" t="str">
        <f>IF(AND(B2563&gt;='Calculation Sheet Crop 1'!$K$6,B2563&lt;='Calculation Sheet Crop 1'!$L$6),"Initial Stage",IF(AND(B2563+1&gt;'Calculation Sheet Crop 1'!$K$7,B2563&lt;='Calculation Sheet Crop 1'!$L$7),"Crop Development Phase",IF(AND(B2563+1&gt;'Calculation Sheet Crop 1'!$K$8,B2563&lt;'Calculation Sheet Crop 1'!$L$8+1),"Mid Season",IF(AND(B2563+1&gt;'Calculation Sheet Crop 1'!$K$9,B2563-1&lt;'Calculation Sheet Crop 1'!$L$9),"Late Season Stage",""))))</f>
        <v/>
      </c>
      <c r="D2563">
        <f>IF(MONTH(B2563)=1,'General Calculation'!$E$22,IF(MONTH(B2563)=2,'General Calculation'!$F$22,IF(MONTH(B2563)=3,'General Calculation'!$G$22,IF(MONTH(B2563)=4,'General Calculation'!$H$22,IF(MONTH(B2563)=5,'General Calculation'!$I$22,IF(MONTH(B2563)=6,'General Calculation'!$J$22,IF(MONTH(B2563)=7,'General Calculation'!$K$22,IF(MONTH(B2563)=8,'General Calculation'!$L$22,IF(MONTH(B2563)=9,'General Calculation'!$M$22,IF(MONTH(B2563)=10,'General Calculation'!$N$22,IF(MONTH(B2563)=11,'General Calculation'!$O$22,IF(MONTH(B2563)=12,'General Calculation'!$P$22,""))))))))))))</f>
        <v>5.07</v>
      </c>
      <c r="E2563" t="str">
        <f>IF(C2563="Initial Stage",'Calculation Sheet Crop 1'!$M$6,IF(C2563="Crop Development Phase",'Calculation Sheet Crop 1'!$M$7,IF(C2563="Mid Season",'Calculation Sheet Crop 1'!$M$8,IF(C2563="Late Season Stage",'Calculation Sheet Crop 1'!$M$9,""))))</f>
        <v/>
      </c>
      <c r="F2563">
        <f t="shared" si="508"/>
        <v>0</v>
      </c>
      <c r="P2563">
        <f t="shared" si="509"/>
        <v>0</v>
      </c>
      <c r="Q2563">
        <f t="shared" si="510"/>
        <v>0</v>
      </c>
      <c r="R2563">
        <f t="shared" si="511"/>
        <v>0</v>
      </c>
      <c r="S2563">
        <f t="shared" si="512"/>
        <v>0</v>
      </c>
      <c r="T2563">
        <f t="shared" si="513"/>
        <v>0</v>
      </c>
      <c r="U2563">
        <f t="shared" si="514"/>
        <v>0</v>
      </c>
      <c r="V2563">
        <f t="shared" si="515"/>
        <v>0</v>
      </c>
      <c r="W2563">
        <f t="shared" si="516"/>
        <v>0</v>
      </c>
      <c r="X2563">
        <f t="shared" si="517"/>
        <v>0</v>
      </c>
      <c r="Y2563">
        <f t="shared" si="518"/>
        <v>0</v>
      </c>
      <c r="Z2563">
        <f t="shared" si="519"/>
        <v>0</v>
      </c>
      <c r="AA2563">
        <f t="shared" si="520"/>
        <v>0</v>
      </c>
    </row>
    <row r="2564" spans="2:27">
      <c r="B2564" s="3">
        <v>45293</v>
      </c>
      <c r="C2564" t="str">
        <f>IF(AND(B2564&gt;='Calculation Sheet Crop 1'!$K$6,B2564&lt;='Calculation Sheet Crop 1'!$L$6),"Initial Stage",IF(AND(B2564+1&gt;'Calculation Sheet Crop 1'!$K$7,B2564&lt;='Calculation Sheet Crop 1'!$L$7),"Crop Development Phase",IF(AND(B2564+1&gt;'Calculation Sheet Crop 1'!$K$8,B2564&lt;'Calculation Sheet Crop 1'!$L$8+1),"Mid Season",IF(AND(B2564+1&gt;'Calculation Sheet Crop 1'!$K$9,B2564-1&lt;'Calculation Sheet Crop 1'!$L$9),"Late Season Stage",""))))</f>
        <v/>
      </c>
      <c r="D2564">
        <f>IF(MONTH(B2564)=1,'General Calculation'!$E$22,IF(MONTH(B2564)=2,'General Calculation'!$F$22,IF(MONTH(B2564)=3,'General Calculation'!$G$22,IF(MONTH(B2564)=4,'General Calculation'!$H$22,IF(MONTH(B2564)=5,'General Calculation'!$I$22,IF(MONTH(B2564)=6,'General Calculation'!$J$22,IF(MONTH(B2564)=7,'General Calculation'!$K$22,IF(MONTH(B2564)=8,'General Calculation'!$L$22,IF(MONTH(B2564)=9,'General Calculation'!$M$22,IF(MONTH(B2564)=10,'General Calculation'!$N$22,IF(MONTH(B2564)=11,'General Calculation'!$O$22,IF(MONTH(B2564)=12,'General Calculation'!$P$22,""))))))))))))</f>
        <v>5.07</v>
      </c>
      <c r="E2564" t="str">
        <f>IF(C2564="Initial Stage",'Calculation Sheet Crop 1'!$M$6,IF(C2564="Crop Development Phase",'Calculation Sheet Crop 1'!$M$7,IF(C2564="Mid Season",'Calculation Sheet Crop 1'!$M$8,IF(C2564="Late Season Stage",'Calculation Sheet Crop 1'!$M$9,""))))</f>
        <v/>
      </c>
      <c r="F2564">
        <f t="shared" si="508"/>
        <v>0</v>
      </c>
      <c r="P2564">
        <f t="shared" si="509"/>
        <v>0</v>
      </c>
      <c r="Q2564">
        <f t="shared" si="510"/>
        <v>0</v>
      </c>
      <c r="R2564">
        <f t="shared" si="511"/>
        <v>0</v>
      </c>
      <c r="S2564">
        <f t="shared" si="512"/>
        <v>0</v>
      </c>
      <c r="T2564">
        <f t="shared" si="513"/>
        <v>0</v>
      </c>
      <c r="U2564">
        <f t="shared" si="514"/>
        <v>0</v>
      </c>
      <c r="V2564">
        <f t="shared" si="515"/>
        <v>0</v>
      </c>
      <c r="W2564">
        <f t="shared" si="516"/>
        <v>0</v>
      </c>
      <c r="X2564">
        <f t="shared" si="517"/>
        <v>0</v>
      </c>
      <c r="Y2564">
        <f t="shared" si="518"/>
        <v>0</v>
      </c>
      <c r="Z2564">
        <f t="shared" si="519"/>
        <v>0</v>
      </c>
      <c r="AA2564">
        <f t="shared" si="520"/>
        <v>0</v>
      </c>
    </row>
    <row r="2565" spans="2:27">
      <c r="B2565" s="3">
        <v>45294</v>
      </c>
      <c r="C2565" t="str">
        <f>IF(AND(B2565&gt;='Calculation Sheet Crop 1'!$K$6,B2565&lt;='Calculation Sheet Crop 1'!$L$6),"Initial Stage",IF(AND(B2565+1&gt;'Calculation Sheet Crop 1'!$K$7,B2565&lt;='Calculation Sheet Crop 1'!$L$7),"Crop Development Phase",IF(AND(B2565+1&gt;'Calculation Sheet Crop 1'!$K$8,B2565&lt;'Calculation Sheet Crop 1'!$L$8+1),"Mid Season",IF(AND(B2565+1&gt;'Calculation Sheet Crop 1'!$K$9,B2565-1&lt;'Calculation Sheet Crop 1'!$L$9),"Late Season Stage",""))))</f>
        <v/>
      </c>
      <c r="D2565">
        <f>IF(MONTH(B2565)=1,'General Calculation'!$E$22,IF(MONTH(B2565)=2,'General Calculation'!$F$22,IF(MONTH(B2565)=3,'General Calculation'!$G$22,IF(MONTH(B2565)=4,'General Calculation'!$H$22,IF(MONTH(B2565)=5,'General Calculation'!$I$22,IF(MONTH(B2565)=6,'General Calculation'!$J$22,IF(MONTH(B2565)=7,'General Calculation'!$K$22,IF(MONTH(B2565)=8,'General Calculation'!$L$22,IF(MONTH(B2565)=9,'General Calculation'!$M$22,IF(MONTH(B2565)=10,'General Calculation'!$N$22,IF(MONTH(B2565)=11,'General Calculation'!$O$22,IF(MONTH(B2565)=12,'General Calculation'!$P$22,""))))))))))))</f>
        <v>5.07</v>
      </c>
      <c r="E2565" t="str">
        <f>IF(C2565="Initial Stage",'Calculation Sheet Crop 1'!$M$6,IF(C2565="Crop Development Phase",'Calculation Sheet Crop 1'!$M$7,IF(C2565="Mid Season",'Calculation Sheet Crop 1'!$M$8,IF(C2565="Late Season Stage",'Calculation Sheet Crop 1'!$M$9,""))))</f>
        <v/>
      </c>
      <c r="F2565">
        <f t="shared" si="508"/>
        <v>0</v>
      </c>
      <c r="P2565">
        <f t="shared" si="509"/>
        <v>0</v>
      </c>
      <c r="Q2565">
        <f t="shared" si="510"/>
        <v>0</v>
      </c>
      <c r="R2565">
        <f t="shared" si="511"/>
        <v>0</v>
      </c>
      <c r="S2565">
        <f t="shared" si="512"/>
        <v>0</v>
      </c>
      <c r="T2565">
        <f t="shared" si="513"/>
        <v>0</v>
      </c>
      <c r="U2565">
        <f t="shared" si="514"/>
        <v>0</v>
      </c>
      <c r="V2565">
        <f t="shared" si="515"/>
        <v>0</v>
      </c>
      <c r="W2565">
        <f t="shared" si="516"/>
        <v>0</v>
      </c>
      <c r="X2565">
        <f t="shared" si="517"/>
        <v>0</v>
      </c>
      <c r="Y2565">
        <f t="shared" si="518"/>
        <v>0</v>
      </c>
      <c r="Z2565">
        <f t="shared" si="519"/>
        <v>0</v>
      </c>
      <c r="AA2565">
        <f t="shared" si="520"/>
        <v>0</v>
      </c>
    </row>
    <row r="2566" spans="2:27">
      <c r="B2566" s="3">
        <v>45295</v>
      </c>
      <c r="C2566" t="str">
        <f>IF(AND(B2566&gt;='Calculation Sheet Crop 1'!$K$6,B2566&lt;='Calculation Sheet Crop 1'!$L$6),"Initial Stage",IF(AND(B2566+1&gt;'Calculation Sheet Crop 1'!$K$7,B2566&lt;='Calculation Sheet Crop 1'!$L$7),"Crop Development Phase",IF(AND(B2566+1&gt;'Calculation Sheet Crop 1'!$K$8,B2566&lt;'Calculation Sheet Crop 1'!$L$8+1),"Mid Season",IF(AND(B2566+1&gt;'Calculation Sheet Crop 1'!$K$9,B2566-1&lt;'Calculation Sheet Crop 1'!$L$9),"Late Season Stage",""))))</f>
        <v/>
      </c>
      <c r="D2566">
        <f>IF(MONTH(B2566)=1,'General Calculation'!$E$22,IF(MONTH(B2566)=2,'General Calculation'!$F$22,IF(MONTH(B2566)=3,'General Calculation'!$G$22,IF(MONTH(B2566)=4,'General Calculation'!$H$22,IF(MONTH(B2566)=5,'General Calculation'!$I$22,IF(MONTH(B2566)=6,'General Calculation'!$J$22,IF(MONTH(B2566)=7,'General Calculation'!$K$22,IF(MONTH(B2566)=8,'General Calculation'!$L$22,IF(MONTH(B2566)=9,'General Calculation'!$M$22,IF(MONTH(B2566)=10,'General Calculation'!$N$22,IF(MONTH(B2566)=11,'General Calculation'!$O$22,IF(MONTH(B2566)=12,'General Calculation'!$P$22,""))))))))))))</f>
        <v>5.07</v>
      </c>
      <c r="E2566" t="str">
        <f>IF(C2566="Initial Stage",'Calculation Sheet Crop 1'!$M$6,IF(C2566="Crop Development Phase",'Calculation Sheet Crop 1'!$M$7,IF(C2566="Mid Season",'Calculation Sheet Crop 1'!$M$8,IF(C2566="Late Season Stage",'Calculation Sheet Crop 1'!$M$9,""))))</f>
        <v/>
      </c>
      <c r="F2566">
        <f t="shared" si="508"/>
        <v>0</v>
      </c>
      <c r="P2566">
        <f t="shared" si="509"/>
        <v>0</v>
      </c>
      <c r="Q2566">
        <f t="shared" si="510"/>
        <v>0</v>
      </c>
      <c r="R2566">
        <f t="shared" si="511"/>
        <v>0</v>
      </c>
      <c r="S2566">
        <f t="shared" si="512"/>
        <v>0</v>
      </c>
      <c r="T2566">
        <f t="shared" si="513"/>
        <v>0</v>
      </c>
      <c r="U2566">
        <f t="shared" si="514"/>
        <v>0</v>
      </c>
      <c r="V2566">
        <f t="shared" si="515"/>
        <v>0</v>
      </c>
      <c r="W2566">
        <f t="shared" si="516"/>
        <v>0</v>
      </c>
      <c r="X2566">
        <f t="shared" si="517"/>
        <v>0</v>
      </c>
      <c r="Y2566">
        <f t="shared" si="518"/>
        <v>0</v>
      </c>
      <c r="Z2566">
        <f t="shared" si="519"/>
        <v>0</v>
      </c>
      <c r="AA2566">
        <f t="shared" si="520"/>
        <v>0</v>
      </c>
    </row>
    <row r="2567" spans="2:27">
      <c r="B2567" s="3">
        <v>45296</v>
      </c>
      <c r="C2567" t="str">
        <f>IF(AND(B2567&gt;='Calculation Sheet Crop 1'!$K$6,B2567&lt;='Calculation Sheet Crop 1'!$L$6),"Initial Stage",IF(AND(B2567+1&gt;'Calculation Sheet Crop 1'!$K$7,B2567&lt;='Calculation Sheet Crop 1'!$L$7),"Crop Development Phase",IF(AND(B2567+1&gt;'Calculation Sheet Crop 1'!$K$8,B2567&lt;'Calculation Sheet Crop 1'!$L$8+1),"Mid Season",IF(AND(B2567+1&gt;'Calculation Sheet Crop 1'!$K$9,B2567-1&lt;'Calculation Sheet Crop 1'!$L$9),"Late Season Stage",""))))</f>
        <v/>
      </c>
      <c r="D2567">
        <f>IF(MONTH(B2567)=1,'General Calculation'!$E$22,IF(MONTH(B2567)=2,'General Calculation'!$F$22,IF(MONTH(B2567)=3,'General Calculation'!$G$22,IF(MONTH(B2567)=4,'General Calculation'!$H$22,IF(MONTH(B2567)=5,'General Calculation'!$I$22,IF(MONTH(B2567)=6,'General Calculation'!$J$22,IF(MONTH(B2567)=7,'General Calculation'!$K$22,IF(MONTH(B2567)=8,'General Calculation'!$L$22,IF(MONTH(B2567)=9,'General Calculation'!$M$22,IF(MONTH(B2567)=10,'General Calculation'!$N$22,IF(MONTH(B2567)=11,'General Calculation'!$O$22,IF(MONTH(B2567)=12,'General Calculation'!$P$22,""))))))))))))</f>
        <v>5.07</v>
      </c>
      <c r="E2567" t="str">
        <f>IF(C2567="Initial Stage",'Calculation Sheet Crop 1'!$M$6,IF(C2567="Crop Development Phase",'Calculation Sheet Crop 1'!$M$7,IF(C2567="Mid Season",'Calculation Sheet Crop 1'!$M$8,IF(C2567="Late Season Stage",'Calculation Sheet Crop 1'!$M$9,""))))</f>
        <v/>
      </c>
      <c r="F2567">
        <f t="shared" si="508"/>
        <v>0</v>
      </c>
      <c r="P2567">
        <f t="shared" si="509"/>
        <v>0</v>
      </c>
      <c r="Q2567">
        <f t="shared" si="510"/>
        <v>0</v>
      </c>
      <c r="R2567">
        <f t="shared" si="511"/>
        <v>0</v>
      </c>
      <c r="S2567">
        <f t="shared" si="512"/>
        <v>0</v>
      </c>
      <c r="T2567">
        <f t="shared" si="513"/>
        <v>0</v>
      </c>
      <c r="U2567">
        <f t="shared" si="514"/>
        <v>0</v>
      </c>
      <c r="V2567">
        <f t="shared" si="515"/>
        <v>0</v>
      </c>
      <c r="W2567">
        <f t="shared" si="516"/>
        <v>0</v>
      </c>
      <c r="X2567">
        <f t="shared" si="517"/>
        <v>0</v>
      </c>
      <c r="Y2567">
        <f t="shared" si="518"/>
        <v>0</v>
      </c>
      <c r="Z2567">
        <f t="shared" si="519"/>
        <v>0</v>
      </c>
      <c r="AA2567">
        <f t="shared" si="520"/>
        <v>0</v>
      </c>
    </row>
    <row r="2568" spans="2:27">
      <c r="B2568" s="3">
        <v>45297</v>
      </c>
      <c r="C2568" t="str">
        <f>IF(AND(B2568&gt;='Calculation Sheet Crop 1'!$K$6,B2568&lt;='Calculation Sheet Crop 1'!$L$6),"Initial Stage",IF(AND(B2568+1&gt;'Calculation Sheet Crop 1'!$K$7,B2568&lt;='Calculation Sheet Crop 1'!$L$7),"Crop Development Phase",IF(AND(B2568+1&gt;'Calculation Sheet Crop 1'!$K$8,B2568&lt;'Calculation Sheet Crop 1'!$L$8+1),"Mid Season",IF(AND(B2568+1&gt;'Calculation Sheet Crop 1'!$K$9,B2568-1&lt;'Calculation Sheet Crop 1'!$L$9),"Late Season Stage",""))))</f>
        <v/>
      </c>
      <c r="D2568">
        <f>IF(MONTH(B2568)=1,'General Calculation'!$E$22,IF(MONTH(B2568)=2,'General Calculation'!$F$22,IF(MONTH(B2568)=3,'General Calculation'!$G$22,IF(MONTH(B2568)=4,'General Calculation'!$H$22,IF(MONTH(B2568)=5,'General Calculation'!$I$22,IF(MONTH(B2568)=6,'General Calculation'!$J$22,IF(MONTH(B2568)=7,'General Calculation'!$K$22,IF(MONTH(B2568)=8,'General Calculation'!$L$22,IF(MONTH(B2568)=9,'General Calculation'!$M$22,IF(MONTH(B2568)=10,'General Calculation'!$N$22,IF(MONTH(B2568)=11,'General Calculation'!$O$22,IF(MONTH(B2568)=12,'General Calculation'!$P$22,""))))))))))))</f>
        <v>5.07</v>
      </c>
      <c r="E2568" t="str">
        <f>IF(C2568="Initial Stage",'Calculation Sheet Crop 1'!$M$6,IF(C2568="Crop Development Phase",'Calculation Sheet Crop 1'!$M$7,IF(C2568="Mid Season",'Calculation Sheet Crop 1'!$M$8,IF(C2568="Late Season Stage",'Calculation Sheet Crop 1'!$M$9,""))))</f>
        <v/>
      </c>
      <c r="F2568">
        <f t="shared" ref="F2568:F2631" si="521">IFERROR((D2568*E2568),0)</f>
        <v>0</v>
      </c>
      <c r="P2568">
        <f t="shared" ref="P2568:P2631" si="522">IF(MONTH($B2568)=1,$F2568,0)</f>
        <v>0</v>
      </c>
      <c r="Q2568">
        <f t="shared" ref="Q2568:Q2631" si="523">IF(MONTH($B2568)=2,$F2568,0)</f>
        <v>0</v>
      </c>
      <c r="R2568">
        <f t="shared" ref="R2568:R2631" si="524">IF(MONTH($B2568)=3,$F2568,0)</f>
        <v>0</v>
      </c>
      <c r="S2568">
        <f t="shared" ref="S2568:S2631" si="525">IF(MONTH($B2568)=4,$F2568,0)</f>
        <v>0</v>
      </c>
      <c r="T2568">
        <f t="shared" ref="T2568:T2631" si="526">IF(MONTH($B2568)=5,$F2568,0)</f>
        <v>0</v>
      </c>
      <c r="U2568">
        <f t="shared" ref="U2568:U2631" si="527">IF(MONTH($B2568)=6,$F2568,0)</f>
        <v>0</v>
      </c>
      <c r="V2568">
        <f t="shared" ref="V2568:V2631" si="528">IF(MONTH($B2568)=7,$F2568,0)</f>
        <v>0</v>
      </c>
      <c r="W2568">
        <f t="shared" ref="W2568:W2631" si="529">IF(MONTH($B2568)=8,$F2568,0)</f>
        <v>0</v>
      </c>
      <c r="X2568">
        <f t="shared" ref="X2568:X2631" si="530">IF(MONTH($B2568)=9,$F2568,0)</f>
        <v>0</v>
      </c>
      <c r="Y2568">
        <f t="shared" ref="Y2568:Y2631" si="531">IF(MONTH($B2568)=10,$F2568,0)</f>
        <v>0</v>
      </c>
      <c r="Z2568">
        <f t="shared" ref="Z2568:Z2631" si="532">IF(MONTH($B2568)=11,$F2568,0)</f>
        <v>0</v>
      </c>
      <c r="AA2568">
        <f t="shared" ref="AA2568:AA2631" si="533">IF(MONTH($B2568)=12,$F2568,0)</f>
        <v>0</v>
      </c>
    </row>
    <row r="2569" spans="2:27">
      <c r="B2569" s="3">
        <v>45298</v>
      </c>
      <c r="C2569" t="str">
        <f>IF(AND(B2569&gt;='Calculation Sheet Crop 1'!$K$6,B2569&lt;='Calculation Sheet Crop 1'!$L$6),"Initial Stage",IF(AND(B2569+1&gt;'Calculation Sheet Crop 1'!$K$7,B2569&lt;='Calculation Sheet Crop 1'!$L$7),"Crop Development Phase",IF(AND(B2569+1&gt;'Calculation Sheet Crop 1'!$K$8,B2569&lt;'Calculation Sheet Crop 1'!$L$8+1),"Mid Season",IF(AND(B2569+1&gt;'Calculation Sheet Crop 1'!$K$9,B2569-1&lt;'Calculation Sheet Crop 1'!$L$9),"Late Season Stage",""))))</f>
        <v/>
      </c>
      <c r="D2569">
        <f>IF(MONTH(B2569)=1,'General Calculation'!$E$22,IF(MONTH(B2569)=2,'General Calculation'!$F$22,IF(MONTH(B2569)=3,'General Calculation'!$G$22,IF(MONTH(B2569)=4,'General Calculation'!$H$22,IF(MONTH(B2569)=5,'General Calculation'!$I$22,IF(MONTH(B2569)=6,'General Calculation'!$J$22,IF(MONTH(B2569)=7,'General Calculation'!$K$22,IF(MONTH(B2569)=8,'General Calculation'!$L$22,IF(MONTH(B2569)=9,'General Calculation'!$M$22,IF(MONTH(B2569)=10,'General Calculation'!$N$22,IF(MONTH(B2569)=11,'General Calculation'!$O$22,IF(MONTH(B2569)=12,'General Calculation'!$P$22,""))))))))))))</f>
        <v>5.07</v>
      </c>
      <c r="E2569" t="str">
        <f>IF(C2569="Initial Stage",'Calculation Sheet Crop 1'!$M$6,IF(C2569="Crop Development Phase",'Calculation Sheet Crop 1'!$M$7,IF(C2569="Mid Season",'Calculation Sheet Crop 1'!$M$8,IF(C2569="Late Season Stage",'Calculation Sheet Crop 1'!$M$9,""))))</f>
        <v/>
      </c>
      <c r="F2569">
        <f t="shared" si="521"/>
        <v>0</v>
      </c>
      <c r="P2569">
        <f t="shared" si="522"/>
        <v>0</v>
      </c>
      <c r="Q2569">
        <f t="shared" si="523"/>
        <v>0</v>
      </c>
      <c r="R2569">
        <f t="shared" si="524"/>
        <v>0</v>
      </c>
      <c r="S2569">
        <f t="shared" si="525"/>
        <v>0</v>
      </c>
      <c r="T2569">
        <f t="shared" si="526"/>
        <v>0</v>
      </c>
      <c r="U2569">
        <f t="shared" si="527"/>
        <v>0</v>
      </c>
      <c r="V2569">
        <f t="shared" si="528"/>
        <v>0</v>
      </c>
      <c r="W2569">
        <f t="shared" si="529"/>
        <v>0</v>
      </c>
      <c r="X2569">
        <f t="shared" si="530"/>
        <v>0</v>
      </c>
      <c r="Y2569">
        <f t="shared" si="531"/>
        <v>0</v>
      </c>
      <c r="Z2569">
        <f t="shared" si="532"/>
        <v>0</v>
      </c>
      <c r="AA2569">
        <f t="shared" si="533"/>
        <v>0</v>
      </c>
    </row>
    <row r="2570" spans="2:27">
      <c r="B2570" s="3">
        <v>45299</v>
      </c>
      <c r="C2570" t="str">
        <f>IF(AND(B2570&gt;='Calculation Sheet Crop 1'!$K$6,B2570&lt;='Calculation Sheet Crop 1'!$L$6),"Initial Stage",IF(AND(B2570+1&gt;'Calculation Sheet Crop 1'!$K$7,B2570&lt;='Calculation Sheet Crop 1'!$L$7),"Crop Development Phase",IF(AND(B2570+1&gt;'Calculation Sheet Crop 1'!$K$8,B2570&lt;'Calculation Sheet Crop 1'!$L$8+1),"Mid Season",IF(AND(B2570+1&gt;'Calculation Sheet Crop 1'!$K$9,B2570-1&lt;'Calculation Sheet Crop 1'!$L$9),"Late Season Stage",""))))</f>
        <v/>
      </c>
      <c r="D2570">
        <f>IF(MONTH(B2570)=1,'General Calculation'!$E$22,IF(MONTH(B2570)=2,'General Calculation'!$F$22,IF(MONTH(B2570)=3,'General Calculation'!$G$22,IF(MONTH(B2570)=4,'General Calculation'!$H$22,IF(MONTH(B2570)=5,'General Calculation'!$I$22,IF(MONTH(B2570)=6,'General Calculation'!$J$22,IF(MONTH(B2570)=7,'General Calculation'!$K$22,IF(MONTH(B2570)=8,'General Calculation'!$L$22,IF(MONTH(B2570)=9,'General Calculation'!$M$22,IF(MONTH(B2570)=10,'General Calculation'!$N$22,IF(MONTH(B2570)=11,'General Calculation'!$O$22,IF(MONTH(B2570)=12,'General Calculation'!$P$22,""))))))))))))</f>
        <v>5.07</v>
      </c>
      <c r="E2570" t="str">
        <f>IF(C2570="Initial Stage",'Calculation Sheet Crop 1'!$M$6,IF(C2570="Crop Development Phase",'Calculation Sheet Crop 1'!$M$7,IF(C2570="Mid Season",'Calculation Sheet Crop 1'!$M$8,IF(C2570="Late Season Stage",'Calculation Sheet Crop 1'!$M$9,""))))</f>
        <v/>
      </c>
      <c r="F2570">
        <f t="shared" si="521"/>
        <v>0</v>
      </c>
      <c r="P2570">
        <f t="shared" si="522"/>
        <v>0</v>
      </c>
      <c r="Q2570">
        <f t="shared" si="523"/>
        <v>0</v>
      </c>
      <c r="R2570">
        <f t="shared" si="524"/>
        <v>0</v>
      </c>
      <c r="S2570">
        <f t="shared" si="525"/>
        <v>0</v>
      </c>
      <c r="T2570">
        <f t="shared" si="526"/>
        <v>0</v>
      </c>
      <c r="U2570">
        <f t="shared" si="527"/>
        <v>0</v>
      </c>
      <c r="V2570">
        <f t="shared" si="528"/>
        <v>0</v>
      </c>
      <c r="W2570">
        <f t="shared" si="529"/>
        <v>0</v>
      </c>
      <c r="X2570">
        <f t="shared" si="530"/>
        <v>0</v>
      </c>
      <c r="Y2570">
        <f t="shared" si="531"/>
        <v>0</v>
      </c>
      <c r="Z2570">
        <f t="shared" si="532"/>
        <v>0</v>
      </c>
      <c r="AA2570">
        <f t="shared" si="533"/>
        <v>0</v>
      </c>
    </row>
    <row r="2571" spans="2:27">
      <c r="B2571" s="3">
        <v>45300</v>
      </c>
      <c r="C2571" t="str">
        <f>IF(AND(B2571&gt;='Calculation Sheet Crop 1'!$K$6,B2571&lt;='Calculation Sheet Crop 1'!$L$6),"Initial Stage",IF(AND(B2571+1&gt;'Calculation Sheet Crop 1'!$K$7,B2571&lt;='Calculation Sheet Crop 1'!$L$7),"Crop Development Phase",IF(AND(B2571+1&gt;'Calculation Sheet Crop 1'!$K$8,B2571&lt;'Calculation Sheet Crop 1'!$L$8+1),"Mid Season",IF(AND(B2571+1&gt;'Calculation Sheet Crop 1'!$K$9,B2571-1&lt;'Calculation Sheet Crop 1'!$L$9),"Late Season Stage",""))))</f>
        <v/>
      </c>
      <c r="D2571">
        <f>IF(MONTH(B2571)=1,'General Calculation'!$E$22,IF(MONTH(B2571)=2,'General Calculation'!$F$22,IF(MONTH(B2571)=3,'General Calculation'!$G$22,IF(MONTH(B2571)=4,'General Calculation'!$H$22,IF(MONTH(B2571)=5,'General Calculation'!$I$22,IF(MONTH(B2571)=6,'General Calculation'!$J$22,IF(MONTH(B2571)=7,'General Calculation'!$K$22,IF(MONTH(B2571)=8,'General Calculation'!$L$22,IF(MONTH(B2571)=9,'General Calculation'!$M$22,IF(MONTH(B2571)=10,'General Calculation'!$N$22,IF(MONTH(B2571)=11,'General Calculation'!$O$22,IF(MONTH(B2571)=12,'General Calculation'!$P$22,""))))))))))))</f>
        <v>5.07</v>
      </c>
      <c r="E2571" t="str">
        <f>IF(C2571="Initial Stage",'Calculation Sheet Crop 1'!$M$6,IF(C2571="Crop Development Phase",'Calculation Sheet Crop 1'!$M$7,IF(C2571="Mid Season",'Calculation Sheet Crop 1'!$M$8,IF(C2571="Late Season Stage",'Calculation Sheet Crop 1'!$M$9,""))))</f>
        <v/>
      </c>
      <c r="F2571">
        <f t="shared" si="521"/>
        <v>0</v>
      </c>
      <c r="P2571">
        <f t="shared" si="522"/>
        <v>0</v>
      </c>
      <c r="Q2571">
        <f t="shared" si="523"/>
        <v>0</v>
      </c>
      <c r="R2571">
        <f t="shared" si="524"/>
        <v>0</v>
      </c>
      <c r="S2571">
        <f t="shared" si="525"/>
        <v>0</v>
      </c>
      <c r="T2571">
        <f t="shared" si="526"/>
        <v>0</v>
      </c>
      <c r="U2571">
        <f t="shared" si="527"/>
        <v>0</v>
      </c>
      <c r="V2571">
        <f t="shared" si="528"/>
        <v>0</v>
      </c>
      <c r="W2571">
        <f t="shared" si="529"/>
        <v>0</v>
      </c>
      <c r="X2571">
        <f t="shared" si="530"/>
        <v>0</v>
      </c>
      <c r="Y2571">
        <f t="shared" si="531"/>
        <v>0</v>
      </c>
      <c r="Z2571">
        <f t="shared" si="532"/>
        <v>0</v>
      </c>
      <c r="AA2571">
        <f t="shared" si="533"/>
        <v>0</v>
      </c>
    </row>
    <row r="2572" spans="2:27">
      <c r="B2572" s="3">
        <v>45301</v>
      </c>
      <c r="C2572" t="str">
        <f>IF(AND(B2572&gt;='Calculation Sheet Crop 1'!$K$6,B2572&lt;='Calculation Sheet Crop 1'!$L$6),"Initial Stage",IF(AND(B2572+1&gt;'Calculation Sheet Crop 1'!$K$7,B2572&lt;='Calculation Sheet Crop 1'!$L$7),"Crop Development Phase",IF(AND(B2572+1&gt;'Calculation Sheet Crop 1'!$K$8,B2572&lt;'Calculation Sheet Crop 1'!$L$8+1),"Mid Season",IF(AND(B2572+1&gt;'Calculation Sheet Crop 1'!$K$9,B2572-1&lt;'Calculation Sheet Crop 1'!$L$9),"Late Season Stage",""))))</f>
        <v/>
      </c>
      <c r="D2572">
        <f>IF(MONTH(B2572)=1,'General Calculation'!$E$22,IF(MONTH(B2572)=2,'General Calculation'!$F$22,IF(MONTH(B2572)=3,'General Calculation'!$G$22,IF(MONTH(B2572)=4,'General Calculation'!$H$22,IF(MONTH(B2572)=5,'General Calculation'!$I$22,IF(MONTH(B2572)=6,'General Calculation'!$J$22,IF(MONTH(B2572)=7,'General Calculation'!$K$22,IF(MONTH(B2572)=8,'General Calculation'!$L$22,IF(MONTH(B2572)=9,'General Calculation'!$M$22,IF(MONTH(B2572)=10,'General Calculation'!$N$22,IF(MONTH(B2572)=11,'General Calculation'!$O$22,IF(MONTH(B2572)=12,'General Calculation'!$P$22,""))))))))))))</f>
        <v>5.07</v>
      </c>
      <c r="E2572" t="str">
        <f>IF(C2572="Initial Stage",'Calculation Sheet Crop 1'!$M$6,IF(C2572="Crop Development Phase",'Calculation Sheet Crop 1'!$M$7,IF(C2572="Mid Season",'Calculation Sheet Crop 1'!$M$8,IF(C2572="Late Season Stage",'Calculation Sheet Crop 1'!$M$9,""))))</f>
        <v/>
      </c>
      <c r="F2572">
        <f t="shared" si="521"/>
        <v>0</v>
      </c>
      <c r="P2572">
        <f t="shared" si="522"/>
        <v>0</v>
      </c>
      <c r="Q2572">
        <f t="shared" si="523"/>
        <v>0</v>
      </c>
      <c r="R2572">
        <f t="shared" si="524"/>
        <v>0</v>
      </c>
      <c r="S2572">
        <f t="shared" si="525"/>
        <v>0</v>
      </c>
      <c r="T2572">
        <f t="shared" si="526"/>
        <v>0</v>
      </c>
      <c r="U2572">
        <f t="shared" si="527"/>
        <v>0</v>
      </c>
      <c r="V2572">
        <f t="shared" si="528"/>
        <v>0</v>
      </c>
      <c r="W2572">
        <f t="shared" si="529"/>
        <v>0</v>
      </c>
      <c r="X2572">
        <f t="shared" si="530"/>
        <v>0</v>
      </c>
      <c r="Y2572">
        <f t="shared" si="531"/>
        <v>0</v>
      </c>
      <c r="Z2572">
        <f t="shared" si="532"/>
        <v>0</v>
      </c>
      <c r="AA2572">
        <f t="shared" si="533"/>
        <v>0</v>
      </c>
    </row>
    <row r="2573" spans="2:27">
      <c r="B2573" s="3">
        <v>45302</v>
      </c>
      <c r="C2573" t="str">
        <f>IF(AND(B2573&gt;='Calculation Sheet Crop 1'!$K$6,B2573&lt;='Calculation Sheet Crop 1'!$L$6),"Initial Stage",IF(AND(B2573+1&gt;'Calculation Sheet Crop 1'!$K$7,B2573&lt;='Calculation Sheet Crop 1'!$L$7),"Crop Development Phase",IF(AND(B2573+1&gt;'Calculation Sheet Crop 1'!$K$8,B2573&lt;'Calculation Sheet Crop 1'!$L$8+1),"Mid Season",IF(AND(B2573+1&gt;'Calculation Sheet Crop 1'!$K$9,B2573-1&lt;'Calculation Sheet Crop 1'!$L$9),"Late Season Stage",""))))</f>
        <v/>
      </c>
      <c r="D2573">
        <f>IF(MONTH(B2573)=1,'General Calculation'!$E$22,IF(MONTH(B2573)=2,'General Calculation'!$F$22,IF(MONTH(B2573)=3,'General Calculation'!$G$22,IF(MONTH(B2573)=4,'General Calculation'!$H$22,IF(MONTH(B2573)=5,'General Calculation'!$I$22,IF(MONTH(B2573)=6,'General Calculation'!$J$22,IF(MONTH(B2573)=7,'General Calculation'!$K$22,IF(MONTH(B2573)=8,'General Calculation'!$L$22,IF(MONTH(B2573)=9,'General Calculation'!$M$22,IF(MONTH(B2573)=10,'General Calculation'!$N$22,IF(MONTH(B2573)=11,'General Calculation'!$O$22,IF(MONTH(B2573)=12,'General Calculation'!$P$22,""))))))))))))</f>
        <v>5.07</v>
      </c>
      <c r="E2573" t="str">
        <f>IF(C2573="Initial Stage",'Calculation Sheet Crop 1'!$M$6,IF(C2573="Crop Development Phase",'Calculation Sheet Crop 1'!$M$7,IF(C2573="Mid Season",'Calculation Sheet Crop 1'!$M$8,IF(C2573="Late Season Stage",'Calculation Sheet Crop 1'!$M$9,""))))</f>
        <v/>
      </c>
      <c r="F2573">
        <f t="shared" si="521"/>
        <v>0</v>
      </c>
      <c r="P2573">
        <f t="shared" si="522"/>
        <v>0</v>
      </c>
      <c r="Q2573">
        <f t="shared" si="523"/>
        <v>0</v>
      </c>
      <c r="R2573">
        <f t="shared" si="524"/>
        <v>0</v>
      </c>
      <c r="S2573">
        <f t="shared" si="525"/>
        <v>0</v>
      </c>
      <c r="T2573">
        <f t="shared" si="526"/>
        <v>0</v>
      </c>
      <c r="U2573">
        <f t="shared" si="527"/>
        <v>0</v>
      </c>
      <c r="V2573">
        <f t="shared" si="528"/>
        <v>0</v>
      </c>
      <c r="W2573">
        <f t="shared" si="529"/>
        <v>0</v>
      </c>
      <c r="X2573">
        <f t="shared" si="530"/>
        <v>0</v>
      </c>
      <c r="Y2573">
        <f t="shared" si="531"/>
        <v>0</v>
      </c>
      <c r="Z2573">
        <f t="shared" si="532"/>
        <v>0</v>
      </c>
      <c r="AA2573">
        <f t="shared" si="533"/>
        <v>0</v>
      </c>
    </row>
    <row r="2574" spans="2:27">
      <c r="B2574" s="3">
        <v>45303</v>
      </c>
      <c r="C2574" t="str">
        <f>IF(AND(B2574&gt;='Calculation Sheet Crop 1'!$K$6,B2574&lt;='Calculation Sheet Crop 1'!$L$6),"Initial Stage",IF(AND(B2574+1&gt;'Calculation Sheet Crop 1'!$K$7,B2574&lt;='Calculation Sheet Crop 1'!$L$7),"Crop Development Phase",IF(AND(B2574+1&gt;'Calculation Sheet Crop 1'!$K$8,B2574&lt;'Calculation Sheet Crop 1'!$L$8+1),"Mid Season",IF(AND(B2574+1&gt;'Calculation Sheet Crop 1'!$K$9,B2574-1&lt;'Calculation Sheet Crop 1'!$L$9),"Late Season Stage",""))))</f>
        <v/>
      </c>
      <c r="D2574">
        <f>IF(MONTH(B2574)=1,'General Calculation'!$E$22,IF(MONTH(B2574)=2,'General Calculation'!$F$22,IF(MONTH(B2574)=3,'General Calculation'!$G$22,IF(MONTH(B2574)=4,'General Calculation'!$H$22,IF(MONTH(B2574)=5,'General Calculation'!$I$22,IF(MONTH(B2574)=6,'General Calculation'!$J$22,IF(MONTH(B2574)=7,'General Calculation'!$K$22,IF(MONTH(B2574)=8,'General Calculation'!$L$22,IF(MONTH(B2574)=9,'General Calculation'!$M$22,IF(MONTH(B2574)=10,'General Calculation'!$N$22,IF(MONTH(B2574)=11,'General Calculation'!$O$22,IF(MONTH(B2574)=12,'General Calculation'!$P$22,""))))))))))))</f>
        <v>5.07</v>
      </c>
      <c r="E2574" t="str">
        <f>IF(C2574="Initial Stage",'Calculation Sheet Crop 1'!$M$6,IF(C2574="Crop Development Phase",'Calculation Sheet Crop 1'!$M$7,IF(C2574="Mid Season",'Calculation Sheet Crop 1'!$M$8,IF(C2574="Late Season Stage",'Calculation Sheet Crop 1'!$M$9,""))))</f>
        <v/>
      </c>
      <c r="F2574">
        <f t="shared" si="521"/>
        <v>0</v>
      </c>
      <c r="P2574">
        <f t="shared" si="522"/>
        <v>0</v>
      </c>
      <c r="Q2574">
        <f t="shared" si="523"/>
        <v>0</v>
      </c>
      <c r="R2574">
        <f t="shared" si="524"/>
        <v>0</v>
      </c>
      <c r="S2574">
        <f t="shared" si="525"/>
        <v>0</v>
      </c>
      <c r="T2574">
        <f t="shared" si="526"/>
        <v>0</v>
      </c>
      <c r="U2574">
        <f t="shared" si="527"/>
        <v>0</v>
      </c>
      <c r="V2574">
        <f t="shared" si="528"/>
        <v>0</v>
      </c>
      <c r="W2574">
        <f t="shared" si="529"/>
        <v>0</v>
      </c>
      <c r="X2574">
        <f t="shared" si="530"/>
        <v>0</v>
      </c>
      <c r="Y2574">
        <f t="shared" si="531"/>
        <v>0</v>
      </c>
      <c r="Z2574">
        <f t="shared" si="532"/>
        <v>0</v>
      </c>
      <c r="AA2574">
        <f t="shared" si="533"/>
        <v>0</v>
      </c>
    </row>
    <row r="2575" spans="2:27">
      <c r="B2575" s="3">
        <v>45304</v>
      </c>
      <c r="C2575" t="str">
        <f>IF(AND(B2575&gt;='Calculation Sheet Crop 1'!$K$6,B2575&lt;='Calculation Sheet Crop 1'!$L$6),"Initial Stage",IF(AND(B2575+1&gt;'Calculation Sheet Crop 1'!$K$7,B2575&lt;='Calculation Sheet Crop 1'!$L$7),"Crop Development Phase",IF(AND(B2575+1&gt;'Calculation Sheet Crop 1'!$K$8,B2575&lt;'Calculation Sheet Crop 1'!$L$8+1),"Mid Season",IF(AND(B2575+1&gt;'Calculation Sheet Crop 1'!$K$9,B2575-1&lt;'Calculation Sheet Crop 1'!$L$9),"Late Season Stage",""))))</f>
        <v/>
      </c>
      <c r="D2575">
        <f>IF(MONTH(B2575)=1,'General Calculation'!$E$22,IF(MONTH(B2575)=2,'General Calculation'!$F$22,IF(MONTH(B2575)=3,'General Calculation'!$G$22,IF(MONTH(B2575)=4,'General Calculation'!$H$22,IF(MONTH(B2575)=5,'General Calculation'!$I$22,IF(MONTH(B2575)=6,'General Calculation'!$J$22,IF(MONTH(B2575)=7,'General Calculation'!$K$22,IF(MONTH(B2575)=8,'General Calculation'!$L$22,IF(MONTH(B2575)=9,'General Calculation'!$M$22,IF(MONTH(B2575)=10,'General Calculation'!$N$22,IF(MONTH(B2575)=11,'General Calculation'!$O$22,IF(MONTH(B2575)=12,'General Calculation'!$P$22,""))))))))))))</f>
        <v>5.07</v>
      </c>
      <c r="E2575" t="str">
        <f>IF(C2575="Initial Stage",'Calculation Sheet Crop 1'!$M$6,IF(C2575="Crop Development Phase",'Calculation Sheet Crop 1'!$M$7,IF(C2575="Mid Season",'Calculation Sheet Crop 1'!$M$8,IF(C2575="Late Season Stage",'Calculation Sheet Crop 1'!$M$9,""))))</f>
        <v/>
      </c>
      <c r="F2575">
        <f t="shared" si="521"/>
        <v>0</v>
      </c>
      <c r="P2575">
        <f t="shared" si="522"/>
        <v>0</v>
      </c>
      <c r="Q2575">
        <f t="shared" si="523"/>
        <v>0</v>
      </c>
      <c r="R2575">
        <f t="shared" si="524"/>
        <v>0</v>
      </c>
      <c r="S2575">
        <f t="shared" si="525"/>
        <v>0</v>
      </c>
      <c r="T2575">
        <f t="shared" si="526"/>
        <v>0</v>
      </c>
      <c r="U2575">
        <f t="shared" si="527"/>
        <v>0</v>
      </c>
      <c r="V2575">
        <f t="shared" si="528"/>
        <v>0</v>
      </c>
      <c r="W2575">
        <f t="shared" si="529"/>
        <v>0</v>
      </c>
      <c r="X2575">
        <f t="shared" si="530"/>
        <v>0</v>
      </c>
      <c r="Y2575">
        <f t="shared" si="531"/>
        <v>0</v>
      </c>
      <c r="Z2575">
        <f t="shared" si="532"/>
        <v>0</v>
      </c>
      <c r="AA2575">
        <f t="shared" si="533"/>
        <v>0</v>
      </c>
    </row>
    <row r="2576" spans="2:27">
      <c r="B2576" s="3">
        <v>45305</v>
      </c>
      <c r="C2576" t="str">
        <f>IF(AND(B2576&gt;='Calculation Sheet Crop 1'!$K$6,B2576&lt;='Calculation Sheet Crop 1'!$L$6),"Initial Stage",IF(AND(B2576+1&gt;'Calculation Sheet Crop 1'!$K$7,B2576&lt;='Calculation Sheet Crop 1'!$L$7),"Crop Development Phase",IF(AND(B2576+1&gt;'Calculation Sheet Crop 1'!$K$8,B2576&lt;'Calculation Sheet Crop 1'!$L$8+1),"Mid Season",IF(AND(B2576+1&gt;'Calculation Sheet Crop 1'!$K$9,B2576-1&lt;'Calculation Sheet Crop 1'!$L$9),"Late Season Stage",""))))</f>
        <v/>
      </c>
      <c r="D2576">
        <f>IF(MONTH(B2576)=1,'General Calculation'!$E$22,IF(MONTH(B2576)=2,'General Calculation'!$F$22,IF(MONTH(B2576)=3,'General Calculation'!$G$22,IF(MONTH(B2576)=4,'General Calculation'!$H$22,IF(MONTH(B2576)=5,'General Calculation'!$I$22,IF(MONTH(B2576)=6,'General Calculation'!$J$22,IF(MONTH(B2576)=7,'General Calculation'!$K$22,IF(MONTH(B2576)=8,'General Calculation'!$L$22,IF(MONTH(B2576)=9,'General Calculation'!$M$22,IF(MONTH(B2576)=10,'General Calculation'!$N$22,IF(MONTH(B2576)=11,'General Calculation'!$O$22,IF(MONTH(B2576)=12,'General Calculation'!$P$22,""))))))))))))</f>
        <v>5.07</v>
      </c>
      <c r="E2576" t="str">
        <f>IF(C2576="Initial Stage",'Calculation Sheet Crop 1'!$M$6,IF(C2576="Crop Development Phase",'Calculation Sheet Crop 1'!$M$7,IF(C2576="Mid Season",'Calculation Sheet Crop 1'!$M$8,IF(C2576="Late Season Stage",'Calculation Sheet Crop 1'!$M$9,""))))</f>
        <v/>
      </c>
      <c r="F2576">
        <f t="shared" si="521"/>
        <v>0</v>
      </c>
      <c r="P2576">
        <f t="shared" si="522"/>
        <v>0</v>
      </c>
      <c r="Q2576">
        <f t="shared" si="523"/>
        <v>0</v>
      </c>
      <c r="R2576">
        <f t="shared" si="524"/>
        <v>0</v>
      </c>
      <c r="S2576">
        <f t="shared" si="525"/>
        <v>0</v>
      </c>
      <c r="T2576">
        <f t="shared" si="526"/>
        <v>0</v>
      </c>
      <c r="U2576">
        <f t="shared" si="527"/>
        <v>0</v>
      </c>
      <c r="V2576">
        <f t="shared" si="528"/>
        <v>0</v>
      </c>
      <c r="W2576">
        <f t="shared" si="529"/>
        <v>0</v>
      </c>
      <c r="X2576">
        <f t="shared" si="530"/>
        <v>0</v>
      </c>
      <c r="Y2576">
        <f t="shared" si="531"/>
        <v>0</v>
      </c>
      <c r="Z2576">
        <f t="shared" si="532"/>
        <v>0</v>
      </c>
      <c r="AA2576">
        <f t="shared" si="533"/>
        <v>0</v>
      </c>
    </row>
    <row r="2577" spans="2:27">
      <c r="B2577" s="3">
        <v>45306</v>
      </c>
      <c r="C2577" t="str">
        <f>IF(AND(B2577&gt;='Calculation Sheet Crop 1'!$K$6,B2577&lt;='Calculation Sheet Crop 1'!$L$6),"Initial Stage",IF(AND(B2577+1&gt;'Calculation Sheet Crop 1'!$K$7,B2577&lt;='Calculation Sheet Crop 1'!$L$7),"Crop Development Phase",IF(AND(B2577+1&gt;'Calculation Sheet Crop 1'!$K$8,B2577&lt;'Calculation Sheet Crop 1'!$L$8+1),"Mid Season",IF(AND(B2577+1&gt;'Calculation Sheet Crop 1'!$K$9,B2577-1&lt;'Calculation Sheet Crop 1'!$L$9),"Late Season Stage",""))))</f>
        <v/>
      </c>
      <c r="D2577">
        <f>IF(MONTH(B2577)=1,'General Calculation'!$E$22,IF(MONTH(B2577)=2,'General Calculation'!$F$22,IF(MONTH(B2577)=3,'General Calculation'!$G$22,IF(MONTH(B2577)=4,'General Calculation'!$H$22,IF(MONTH(B2577)=5,'General Calculation'!$I$22,IF(MONTH(B2577)=6,'General Calculation'!$J$22,IF(MONTH(B2577)=7,'General Calculation'!$K$22,IF(MONTH(B2577)=8,'General Calculation'!$L$22,IF(MONTH(B2577)=9,'General Calculation'!$M$22,IF(MONTH(B2577)=10,'General Calculation'!$N$22,IF(MONTH(B2577)=11,'General Calculation'!$O$22,IF(MONTH(B2577)=12,'General Calculation'!$P$22,""))))))))))))</f>
        <v>5.07</v>
      </c>
      <c r="E2577" t="str">
        <f>IF(C2577="Initial Stage",'Calculation Sheet Crop 1'!$M$6,IF(C2577="Crop Development Phase",'Calculation Sheet Crop 1'!$M$7,IF(C2577="Mid Season",'Calculation Sheet Crop 1'!$M$8,IF(C2577="Late Season Stage",'Calculation Sheet Crop 1'!$M$9,""))))</f>
        <v/>
      </c>
      <c r="F2577">
        <f t="shared" si="521"/>
        <v>0</v>
      </c>
      <c r="P2577">
        <f t="shared" si="522"/>
        <v>0</v>
      </c>
      <c r="Q2577">
        <f t="shared" si="523"/>
        <v>0</v>
      </c>
      <c r="R2577">
        <f t="shared" si="524"/>
        <v>0</v>
      </c>
      <c r="S2577">
        <f t="shared" si="525"/>
        <v>0</v>
      </c>
      <c r="T2577">
        <f t="shared" si="526"/>
        <v>0</v>
      </c>
      <c r="U2577">
        <f t="shared" si="527"/>
        <v>0</v>
      </c>
      <c r="V2577">
        <f t="shared" si="528"/>
        <v>0</v>
      </c>
      <c r="W2577">
        <f t="shared" si="529"/>
        <v>0</v>
      </c>
      <c r="X2577">
        <f t="shared" si="530"/>
        <v>0</v>
      </c>
      <c r="Y2577">
        <f t="shared" si="531"/>
        <v>0</v>
      </c>
      <c r="Z2577">
        <f t="shared" si="532"/>
        <v>0</v>
      </c>
      <c r="AA2577">
        <f t="shared" si="533"/>
        <v>0</v>
      </c>
    </row>
    <row r="2578" spans="2:27">
      <c r="B2578" s="3">
        <v>45307</v>
      </c>
      <c r="C2578" t="str">
        <f>IF(AND(B2578&gt;='Calculation Sheet Crop 1'!$K$6,B2578&lt;='Calculation Sheet Crop 1'!$L$6),"Initial Stage",IF(AND(B2578+1&gt;'Calculation Sheet Crop 1'!$K$7,B2578&lt;='Calculation Sheet Crop 1'!$L$7),"Crop Development Phase",IF(AND(B2578+1&gt;'Calculation Sheet Crop 1'!$K$8,B2578&lt;'Calculation Sheet Crop 1'!$L$8+1),"Mid Season",IF(AND(B2578+1&gt;'Calculation Sheet Crop 1'!$K$9,B2578-1&lt;'Calculation Sheet Crop 1'!$L$9),"Late Season Stage",""))))</f>
        <v/>
      </c>
      <c r="D2578">
        <f>IF(MONTH(B2578)=1,'General Calculation'!$E$22,IF(MONTH(B2578)=2,'General Calculation'!$F$22,IF(MONTH(B2578)=3,'General Calculation'!$G$22,IF(MONTH(B2578)=4,'General Calculation'!$H$22,IF(MONTH(B2578)=5,'General Calculation'!$I$22,IF(MONTH(B2578)=6,'General Calculation'!$J$22,IF(MONTH(B2578)=7,'General Calculation'!$K$22,IF(MONTH(B2578)=8,'General Calculation'!$L$22,IF(MONTH(B2578)=9,'General Calculation'!$M$22,IF(MONTH(B2578)=10,'General Calculation'!$N$22,IF(MONTH(B2578)=11,'General Calculation'!$O$22,IF(MONTH(B2578)=12,'General Calculation'!$P$22,""))))))))))))</f>
        <v>5.07</v>
      </c>
      <c r="E2578" t="str">
        <f>IF(C2578="Initial Stage",'Calculation Sheet Crop 1'!$M$6,IF(C2578="Crop Development Phase",'Calculation Sheet Crop 1'!$M$7,IF(C2578="Mid Season",'Calculation Sheet Crop 1'!$M$8,IF(C2578="Late Season Stage",'Calculation Sheet Crop 1'!$M$9,""))))</f>
        <v/>
      </c>
      <c r="F2578">
        <f t="shared" si="521"/>
        <v>0</v>
      </c>
      <c r="P2578">
        <f t="shared" si="522"/>
        <v>0</v>
      </c>
      <c r="Q2578">
        <f t="shared" si="523"/>
        <v>0</v>
      </c>
      <c r="R2578">
        <f t="shared" si="524"/>
        <v>0</v>
      </c>
      <c r="S2578">
        <f t="shared" si="525"/>
        <v>0</v>
      </c>
      <c r="T2578">
        <f t="shared" si="526"/>
        <v>0</v>
      </c>
      <c r="U2578">
        <f t="shared" si="527"/>
        <v>0</v>
      </c>
      <c r="V2578">
        <f t="shared" si="528"/>
        <v>0</v>
      </c>
      <c r="W2578">
        <f t="shared" si="529"/>
        <v>0</v>
      </c>
      <c r="X2578">
        <f t="shared" si="530"/>
        <v>0</v>
      </c>
      <c r="Y2578">
        <f t="shared" si="531"/>
        <v>0</v>
      </c>
      <c r="Z2578">
        <f t="shared" si="532"/>
        <v>0</v>
      </c>
      <c r="AA2578">
        <f t="shared" si="533"/>
        <v>0</v>
      </c>
    </row>
    <row r="2579" spans="2:27">
      <c r="B2579" s="3">
        <v>45308</v>
      </c>
      <c r="C2579" t="str">
        <f>IF(AND(B2579&gt;='Calculation Sheet Crop 1'!$K$6,B2579&lt;='Calculation Sheet Crop 1'!$L$6),"Initial Stage",IF(AND(B2579+1&gt;'Calculation Sheet Crop 1'!$K$7,B2579&lt;='Calculation Sheet Crop 1'!$L$7),"Crop Development Phase",IF(AND(B2579+1&gt;'Calculation Sheet Crop 1'!$K$8,B2579&lt;'Calculation Sheet Crop 1'!$L$8+1),"Mid Season",IF(AND(B2579+1&gt;'Calculation Sheet Crop 1'!$K$9,B2579-1&lt;'Calculation Sheet Crop 1'!$L$9),"Late Season Stage",""))))</f>
        <v/>
      </c>
      <c r="D2579">
        <f>IF(MONTH(B2579)=1,'General Calculation'!$E$22,IF(MONTH(B2579)=2,'General Calculation'!$F$22,IF(MONTH(B2579)=3,'General Calculation'!$G$22,IF(MONTH(B2579)=4,'General Calculation'!$H$22,IF(MONTH(B2579)=5,'General Calculation'!$I$22,IF(MONTH(B2579)=6,'General Calculation'!$J$22,IF(MONTH(B2579)=7,'General Calculation'!$K$22,IF(MONTH(B2579)=8,'General Calculation'!$L$22,IF(MONTH(B2579)=9,'General Calculation'!$M$22,IF(MONTH(B2579)=10,'General Calculation'!$N$22,IF(MONTH(B2579)=11,'General Calculation'!$O$22,IF(MONTH(B2579)=12,'General Calculation'!$P$22,""))))))))))))</f>
        <v>5.07</v>
      </c>
      <c r="E2579" t="str">
        <f>IF(C2579="Initial Stage",'Calculation Sheet Crop 1'!$M$6,IF(C2579="Crop Development Phase",'Calculation Sheet Crop 1'!$M$7,IF(C2579="Mid Season",'Calculation Sheet Crop 1'!$M$8,IF(C2579="Late Season Stage",'Calculation Sheet Crop 1'!$M$9,""))))</f>
        <v/>
      </c>
      <c r="F2579">
        <f t="shared" si="521"/>
        <v>0</v>
      </c>
      <c r="P2579">
        <f t="shared" si="522"/>
        <v>0</v>
      </c>
      <c r="Q2579">
        <f t="shared" si="523"/>
        <v>0</v>
      </c>
      <c r="R2579">
        <f t="shared" si="524"/>
        <v>0</v>
      </c>
      <c r="S2579">
        <f t="shared" si="525"/>
        <v>0</v>
      </c>
      <c r="T2579">
        <f t="shared" si="526"/>
        <v>0</v>
      </c>
      <c r="U2579">
        <f t="shared" si="527"/>
        <v>0</v>
      </c>
      <c r="V2579">
        <f t="shared" si="528"/>
        <v>0</v>
      </c>
      <c r="W2579">
        <f t="shared" si="529"/>
        <v>0</v>
      </c>
      <c r="X2579">
        <f t="shared" si="530"/>
        <v>0</v>
      </c>
      <c r="Y2579">
        <f t="shared" si="531"/>
        <v>0</v>
      </c>
      <c r="Z2579">
        <f t="shared" si="532"/>
        <v>0</v>
      </c>
      <c r="AA2579">
        <f t="shared" si="533"/>
        <v>0</v>
      </c>
    </row>
    <row r="2580" spans="2:27">
      <c r="B2580" s="3">
        <v>45309</v>
      </c>
      <c r="C2580" t="str">
        <f>IF(AND(B2580&gt;='Calculation Sheet Crop 1'!$K$6,B2580&lt;='Calculation Sheet Crop 1'!$L$6),"Initial Stage",IF(AND(B2580+1&gt;'Calculation Sheet Crop 1'!$K$7,B2580&lt;='Calculation Sheet Crop 1'!$L$7),"Crop Development Phase",IF(AND(B2580+1&gt;'Calculation Sheet Crop 1'!$K$8,B2580&lt;'Calculation Sheet Crop 1'!$L$8+1),"Mid Season",IF(AND(B2580+1&gt;'Calculation Sheet Crop 1'!$K$9,B2580-1&lt;'Calculation Sheet Crop 1'!$L$9),"Late Season Stage",""))))</f>
        <v/>
      </c>
      <c r="D2580">
        <f>IF(MONTH(B2580)=1,'General Calculation'!$E$22,IF(MONTH(B2580)=2,'General Calculation'!$F$22,IF(MONTH(B2580)=3,'General Calculation'!$G$22,IF(MONTH(B2580)=4,'General Calculation'!$H$22,IF(MONTH(B2580)=5,'General Calculation'!$I$22,IF(MONTH(B2580)=6,'General Calculation'!$J$22,IF(MONTH(B2580)=7,'General Calculation'!$K$22,IF(MONTH(B2580)=8,'General Calculation'!$L$22,IF(MONTH(B2580)=9,'General Calculation'!$M$22,IF(MONTH(B2580)=10,'General Calculation'!$N$22,IF(MONTH(B2580)=11,'General Calculation'!$O$22,IF(MONTH(B2580)=12,'General Calculation'!$P$22,""))))))))))))</f>
        <v>5.07</v>
      </c>
      <c r="E2580" t="str">
        <f>IF(C2580="Initial Stage",'Calculation Sheet Crop 1'!$M$6,IF(C2580="Crop Development Phase",'Calculation Sheet Crop 1'!$M$7,IF(C2580="Mid Season",'Calculation Sheet Crop 1'!$M$8,IF(C2580="Late Season Stage",'Calculation Sheet Crop 1'!$M$9,""))))</f>
        <v/>
      </c>
      <c r="F2580">
        <f t="shared" si="521"/>
        <v>0</v>
      </c>
      <c r="P2580">
        <f t="shared" si="522"/>
        <v>0</v>
      </c>
      <c r="Q2580">
        <f t="shared" si="523"/>
        <v>0</v>
      </c>
      <c r="R2580">
        <f t="shared" si="524"/>
        <v>0</v>
      </c>
      <c r="S2580">
        <f t="shared" si="525"/>
        <v>0</v>
      </c>
      <c r="T2580">
        <f t="shared" si="526"/>
        <v>0</v>
      </c>
      <c r="U2580">
        <f t="shared" si="527"/>
        <v>0</v>
      </c>
      <c r="V2580">
        <f t="shared" si="528"/>
        <v>0</v>
      </c>
      <c r="W2580">
        <f t="shared" si="529"/>
        <v>0</v>
      </c>
      <c r="X2580">
        <f t="shared" si="530"/>
        <v>0</v>
      </c>
      <c r="Y2580">
        <f t="shared" si="531"/>
        <v>0</v>
      </c>
      <c r="Z2580">
        <f t="shared" si="532"/>
        <v>0</v>
      </c>
      <c r="AA2580">
        <f t="shared" si="533"/>
        <v>0</v>
      </c>
    </row>
    <row r="2581" spans="2:27">
      <c r="B2581" s="3">
        <v>45310</v>
      </c>
      <c r="C2581" t="str">
        <f>IF(AND(B2581&gt;='Calculation Sheet Crop 1'!$K$6,B2581&lt;='Calculation Sheet Crop 1'!$L$6),"Initial Stage",IF(AND(B2581+1&gt;'Calculation Sheet Crop 1'!$K$7,B2581&lt;='Calculation Sheet Crop 1'!$L$7),"Crop Development Phase",IF(AND(B2581+1&gt;'Calculation Sheet Crop 1'!$K$8,B2581&lt;'Calculation Sheet Crop 1'!$L$8+1),"Mid Season",IF(AND(B2581+1&gt;'Calculation Sheet Crop 1'!$K$9,B2581-1&lt;'Calculation Sheet Crop 1'!$L$9),"Late Season Stage",""))))</f>
        <v/>
      </c>
      <c r="D2581">
        <f>IF(MONTH(B2581)=1,'General Calculation'!$E$22,IF(MONTH(B2581)=2,'General Calculation'!$F$22,IF(MONTH(B2581)=3,'General Calculation'!$G$22,IF(MONTH(B2581)=4,'General Calculation'!$H$22,IF(MONTH(B2581)=5,'General Calculation'!$I$22,IF(MONTH(B2581)=6,'General Calculation'!$J$22,IF(MONTH(B2581)=7,'General Calculation'!$K$22,IF(MONTH(B2581)=8,'General Calculation'!$L$22,IF(MONTH(B2581)=9,'General Calculation'!$M$22,IF(MONTH(B2581)=10,'General Calculation'!$N$22,IF(MONTH(B2581)=11,'General Calculation'!$O$22,IF(MONTH(B2581)=12,'General Calculation'!$P$22,""))))))))))))</f>
        <v>5.07</v>
      </c>
      <c r="E2581" t="str">
        <f>IF(C2581="Initial Stage",'Calculation Sheet Crop 1'!$M$6,IF(C2581="Crop Development Phase",'Calculation Sheet Crop 1'!$M$7,IF(C2581="Mid Season",'Calculation Sheet Crop 1'!$M$8,IF(C2581="Late Season Stage",'Calculation Sheet Crop 1'!$M$9,""))))</f>
        <v/>
      </c>
      <c r="F2581">
        <f t="shared" si="521"/>
        <v>0</v>
      </c>
      <c r="P2581">
        <f t="shared" si="522"/>
        <v>0</v>
      </c>
      <c r="Q2581">
        <f t="shared" si="523"/>
        <v>0</v>
      </c>
      <c r="R2581">
        <f t="shared" si="524"/>
        <v>0</v>
      </c>
      <c r="S2581">
        <f t="shared" si="525"/>
        <v>0</v>
      </c>
      <c r="T2581">
        <f t="shared" si="526"/>
        <v>0</v>
      </c>
      <c r="U2581">
        <f t="shared" si="527"/>
        <v>0</v>
      </c>
      <c r="V2581">
        <f t="shared" si="528"/>
        <v>0</v>
      </c>
      <c r="W2581">
        <f t="shared" si="529"/>
        <v>0</v>
      </c>
      <c r="X2581">
        <f t="shared" si="530"/>
        <v>0</v>
      </c>
      <c r="Y2581">
        <f t="shared" si="531"/>
        <v>0</v>
      </c>
      <c r="Z2581">
        <f t="shared" si="532"/>
        <v>0</v>
      </c>
      <c r="AA2581">
        <f t="shared" si="533"/>
        <v>0</v>
      </c>
    </row>
    <row r="2582" spans="2:27">
      <c r="B2582" s="3">
        <v>45311</v>
      </c>
      <c r="C2582" t="str">
        <f>IF(AND(B2582&gt;='Calculation Sheet Crop 1'!$K$6,B2582&lt;='Calculation Sheet Crop 1'!$L$6),"Initial Stage",IF(AND(B2582+1&gt;'Calculation Sheet Crop 1'!$K$7,B2582&lt;='Calculation Sheet Crop 1'!$L$7),"Crop Development Phase",IF(AND(B2582+1&gt;'Calculation Sheet Crop 1'!$K$8,B2582&lt;'Calculation Sheet Crop 1'!$L$8+1),"Mid Season",IF(AND(B2582+1&gt;'Calculation Sheet Crop 1'!$K$9,B2582-1&lt;'Calculation Sheet Crop 1'!$L$9),"Late Season Stage",""))))</f>
        <v/>
      </c>
      <c r="D2582">
        <f>IF(MONTH(B2582)=1,'General Calculation'!$E$22,IF(MONTH(B2582)=2,'General Calculation'!$F$22,IF(MONTH(B2582)=3,'General Calculation'!$G$22,IF(MONTH(B2582)=4,'General Calculation'!$H$22,IF(MONTH(B2582)=5,'General Calculation'!$I$22,IF(MONTH(B2582)=6,'General Calculation'!$J$22,IF(MONTH(B2582)=7,'General Calculation'!$K$22,IF(MONTH(B2582)=8,'General Calculation'!$L$22,IF(MONTH(B2582)=9,'General Calculation'!$M$22,IF(MONTH(B2582)=10,'General Calculation'!$N$22,IF(MONTH(B2582)=11,'General Calculation'!$O$22,IF(MONTH(B2582)=12,'General Calculation'!$P$22,""))))))))))))</f>
        <v>5.07</v>
      </c>
      <c r="E2582" t="str">
        <f>IF(C2582="Initial Stage",'Calculation Sheet Crop 1'!$M$6,IF(C2582="Crop Development Phase",'Calculation Sheet Crop 1'!$M$7,IF(C2582="Mid Season",'Calculation Sheet Crop 1'!$M$8,IF(C2582="Late Season Stage",'Calculation Sheet Crop 1'!$M$9,""))))</f>
        <v/>
      </c>
      <c r="F2582">
        <f t="shared" si="521"/>
        <v>0</v>
      </c>
      <c r="P2582">
        <f t="shared" si="522"/>
        <v>0</v>
      </c>
      <c r="Q2582">
        <f t="shared" si="523"/>
        <v>0</v>
      </c>
      <c r="R2582">
        <f t="shared" si="524"/>
        <v>0</v>
      </c>
      <c r="S2582">
        <f t="shared" si="525"/>
        <v>0</v>
      </c>
      <c r="T2582">
        <f t="shared" si="526"/>
        <v>0</v>
      </c>
      <c r="U2582">
        <f t="shared" si="527"/>
        <v>0</v>
      </c>
      <c r="V2582">
        <f t="shared" si="528"/>
        <v>0</v>
      </c>
      <c r="W2582">
        <f t="shared" si="529"/>
        <v>0</v>
      </c>
      <c r="X2582">
        <f t="shared" si="530"/>
        <v>0</v>
      </c>
      <c r="Y2582">
        <f t="shared" si="531"/>
        <v>0</v>
      </c>
      <c r="Z2582">
        <f t="shared" si="532"/>
        <v>0</v>
      </c>
      <c r="AA2582">
        <f t="shared" si="533"/>
        <v>0</v>
      </c>
    </row>
    <row r="2583" spans="2:27">
      <c r="B2583" s="3">
        <v>45312</v>
      </c>
      <c r="C2583" t="str">
        <f>IF(AND(B2583&gt;='Calculation Sheet Crop 1'!$K$6,B2583&lt;='Calculation Sheet Crop 1'!$L$6),"Initial Stage",IF(AND(B2583+1&gt;'Calculation Sheet Crop 1'!$K$7,B2583&lt;='Calculation Sheet Crop 1'!$L$7),"Crop Development Phase",IF(AND(B2583+1&gt;'Calculation Sheet Crop 1'!$K$8,B2583&lt;'Calculation Sheet Crop 1'!$L$8+1),"Mid Season",IF(AND(B2583+1&gt;'Calculation Sheet Crop 1'!$K$9,B2583-1&lt;'Calculation Sheet Crop 1'!$L$9),"Late Season Stage",""))))</f>
        <v/>
      </c>
      <c r="D2583">
        <f>IF(MONTH(B2583)=1,'General Calculation'!$E$22,IF(MONTH(B2583)=2,'General Calculation'!$F$22,IF(MONTH(B2583)=3,'General Calculation'!$G$22,IF(MONTH(B2583)=4,'General Calculation'!$H$22,IF(MONTH(B2583)=5,'General Calculation'!$I$22,IF(MONTH(B2583)=6,'General Calculation'!$J$22,IF(MONTH(B2583)=7,'General Calculation'!$K$22,IF(MONTH(B2583)=8,'General Calculation'!$L$22,IF(MONTH(B2583)=9,'General Calculation'!$M$22,IF(MONTH(B2583)=10,'General Calculation'!$N$22,IF(MONTH(B2583)=11,'General Calculation'!$O$22,IF(MONTH(B2583)=12,'General Calculation'!$P$22,""))))))))))))</f>
        <v>5.07</v>
      </c>
      <c r="E2583" t="str">
        <f>IF(C2583="Initial Stage",'Calculation Sheet Crop 1'!$M$6,IF(C2583="Crop Development Phase",'Calculation Sheet Crop 1'!$M$7,IF(C2583="Mid Season",'Calculation Sheet Crop 1'!$M$8,IF(C2583="Late Season Stage",'Calculation Sheet Crop 1'!$M$9,""))))</f>
        <v/>
      </c>
      <c r="F2583">
        <f t="shared" si="521"/>
        <v>0</v>
      </c>
      <c r="P2583">
        <f t="shared" si="522"/>
        <v>0</v>
      </c>
      <c r="Q2583">
        <f t="shared" si="523"/>
        <v>0</v>
      </c>
      <c r="R2583">
        <f t="shared" si="524"/>
        <v>0</v>
      </c>
      <c r="S2583">
        <f t="shared" si="525"/>
        <v>0</v>
      </c>
      <c r="T2583">
        <f t="shared" si="526"/>
        <v>0</v>
      </c>
      <c r="U2583">
        <f t="shared" si="527"/>
        <v>0</v>
      </c>
      <c r="V2583">
        <f t="shared" si="528"/>
        <v>0</v>
      </c>
      <c r="W2583">
        <f t="shared" si="529"/>
        <v>0</v>
      </c>
      <c r="X2583">
        <f t="shared" si="530"/>
        <v>0</v>
      </c>
      <c r="Y2583">
        <f t="shared" si="531"/>
        <v>0</v>
      </c>
      <c r="Z2583">
        <f t="shared" si="532"/>
        <v>0</v>
      </c>
      <c r="AA2583">
        <f t="shared" si="533"/>
        <v>0</v>
      </c>
    </row>
    <row r="2584" spans="2:27">
      <c r="B2584" s="3">
        <v>45313</v>
      </c>
      <c r="C2584" t="str">
        <f>IF(AND(B2584&gt;='Calculation Sheet Crop 1'!$K$6,B2584&lt;='Calculation Sheet Crop 1'!$L$6),"Initial Stage",IF(AND(B2584+1&gt;'Calculation Sheet Crop 1'!$K$7,B2584&lt;='Calculation Sheet Crop 1'!$L$7),"Crop Development Phase",IF(AND(B2584+1&gt;'Calculation Sheet Crop 1'!$K$8,B2584&lt;'Calculation Sheet Crop 1'!$L$8+1),"Mid Season",IF(AND(B2584+1&gt;'Calculation Sheet Crop 1'!$K$9,B2584-1&lt;'Calculation Sheet Crop 1'!$L$9),"Late Season Stage",""))))</f>
        <v/>
      </c>
      <c r="D2584">
        <f>IF(MONTH(B2584)=1,'General Calculation'!$E$22,IF(MONTH(B2584)=2,'General Calculation'!$F$22,IF(MONTH(B2584)=3,'General Calculation'!$G$22,IF(MONTH(B2584)=4,'General Calculation'!$H$22,IF(MONTH(B2584)=5,'General Calculation'!$I$22,IF(MONTH(B2584)=6,'General Calculation'!$J$22,IF(MONTH(B2584)=7,'General Calculation'!$K$22,IF(MONTH(B2584)=8,'General Calculation'!$L$22,IF(MONTH(B2584)=9,'General Calculation'!$M$22,IF(MONTH(B2584)=10,'General Calculation'!$N$22,IF(MONTH(B2584)=11,'General Calculation'!$O$22,IF(MONTH(B2584)=12,'General Calculation'!$P$22,""))))))))))))</f>
        <v>5.07</v>
      </c>
      <c r="E2584" t="str">
        <f>IF(C2584="Initial Stage",'Calculation Sheet Crop 1'!$M$6,IF(C2584="Crop Development Phase",'Calculation Sheet Crop 1'!$M$7,IF(C2584="Mid Season",'Calculation Sheet Crop 1'!$M$8,IF(C2584="Late Season Stage",'Calculation Sheet Crop 1'!$M$9,""))))</f>
        <v/>
      </c>
      <c r="F2584">
        <f t="shared" si="521"/>
        <v>0</v>
      </c>
      <c r="P2584">
        <f t="shared" si="522"/>
        <v>0</v>
      </c>
      <c r="Q2584">
        <f t="shared" si="523"/>
        <v>0</v>
      </c>
      <c r="R2584">
        <f t="shared" si="524"/>
        <v>0</v>
      </c>
      <c r="S2584">
        <f t="shared" si="525"/>
        <v>0</v>
      </c>
      <c r="T2584">
        <f t="shared" si="526"/>
        <v>0</v>
      </c>
      <c r="U2584">
        <f t="shared" si="527"/>
        <v>0</v>
      </c>
      <c r="V2584">
        <f t="shared" si="528"/>
        <v>0</v>
      </c>
      <c r="W2584">
        <f t="shared" si="529"/>
        <v>0</v>
      </c>
      <c r="X2584">
        <f t="shared" si="530"/>
        <v>0</v>
      </c>
      <c r="Y2584">
        <f t="shared" si="531"/>
        <v>0</v>
      </c>
      <c r="Z2584">
        <f t="shared" si="532"/>
        <v>0</v>
      </c>
      <c r="AA2584">
        <f t="shared" si="533"/>
        <v>0</v>
      </c>
    </row>
    <row r="2585" spans="2:27">
      <c r="B2585" s="3">
        <v>45314</v>
      </c>
      <c r="C2585" t="str">
        <f>IF(AND(B2585&gt;='Calculation Sheet Crop 1'!$K$6,B2585&lt;='Calculation Sheet Crop 1'!$L$6),"Initial Stage",IF(AND(B2585+1&gt;'Calculation Sheet Crop 1'!$K$7,B2585&lt;='Calculation Sheet Crop 1'!$L$7),"Crop Development Phase",IF(AND(B2585+1&gt;'Calculation Sheet Crop 1'!$K$8,B2585&lt;'Calculation Sheet Crop 1'!$L$8+1),"Mid Season",IF(AND(B2585+1&gt;'Calculation Sheet Crop 1'!$K$9,B2585-1&lt;'Calculation Sheet Crop 1'!$L$9),"Late Season Stage",""))))</f>
        <v/>
      </c>
      <c r="D2585">
        <f>IF(MONTH(B2585)=1,'General Calculation'!$E$22,IF(MONTH(B2585)=2,'General Calculation'!$F$22,IF(MONTH(B2585)=3,'General Calculation'!$G$22,IF(MONTH(B2585)=4,'General Calculation'!$H$22,IF(MONTH(B2585)=5,'General Calculation'!$I$22,IF(MONTH(B2585)=6,'General Calculation'!$J$22,IF(MONTH(B2585)=7,'General Calculation'!$K$22,IF(MONTH(B2585)=8,'General Calculation'!$L$22,IF(MONTH(B2585)=9,'General Calculation'!$M$22,IF(MONTH(B2585)=10,'General Calculation'!$N$22,IF(MONTH(B2585)=11,'General Calculation'!$O$22,IF(MONTH(B2585)=12,'General Calculation'!$P$22,""))))))))))))</f>
        <v>5.07</v>
      </c>
      <c r="E2585" t="str">
        <f>IF(C2585="Initial Stage",'Calculation Sheet Crop 1'!$M$6,IF(C2585="Crop Development Phase",'Calculation Sheet Crop 1'!$M$7,IF(C2585="Mid Season",'Calculation Sheet Crop 1'!$M$8,IF(C2585="Late Season Stage",'Calculation Sheet Crop 1'!$M$9,""))))</f>
        <v/>
      </c>
      <c r="F2585">
        <f t="shared" si="521"/>
        <v>0</v>
      </c>
      <c r="P2585">
        <f t="shared" si="522"/>
        <v>0</v>
      </c>
      <c r="Q2585">
        <f t="shared" si="523"/>
        <v>0</v>
      </c>
      <c r="R2585">
        <f t="shared" si="524"/>
        <v>0</v>
      </c>
      <c r="S2585">
        <f t="shared" si="525"/>
        <v>0</v>
      </c>
      <c r="T2585">
        <f t="shared" si="526"/>
        <v>0</v>
      </c>
      <c r="U2585">
        <f t="shared" si="527"/>
        <v>0</v>
      </c>
      <c r="V2585">
        <f t="shared" si="528"/>
        <v>0</v>
      </c>
      <c r="W2585">
        <f t="shared" si="529"/>
        <v>0</v>
      </c>
      <c r="X2585">
        <f t="shared" si="530"/>
        <v>0</v>
      </c>
      <c r="Y2585">
        <f t="shared" si="531"/>
        <v>0</v>
      </c>
      <c r="Z2585">
        <f t="shared" si="532"/>
        <v>0</v>
      </c>
      <c r="AA2585">
        <f t="shared" si="533"/>
        <v>0</v>
      </c>
    </row>
    <row r="2586" spans="2:27">
      <c r="B2586" s="3">
        <v>45315</v>
      </c>
      <c r="C2586" t="str">
        <f>IF(AND(B2586&gt;='Calculation Sheet Crop 1'!$K$6,B2586&lt;='Calculation Sheet Crop 1'!$L$6),"Initial Stage",IF(AND(B2586+1&gt;'Calculation Sheet Crop 1'!$K$7,B2586&lt;='Calculation Sheet Crop 1'!$L$7),"Crop Development Phase",IF(AND(B2586+1&gt;'Calculation Sheet Crop 1'!$K$8,B2586&lt;'Calculation Sheet Crop 1'!$L$8+1),"Mid Season",IF(AND(B2586+1&gt;'Calculation Sheet Crop 1'!$K$9,B2586-1&lt;'Calculation Sheet Crop 1'!$L$9),"Late Season Stage",""))))</f>
        <v/>
      </c>
      <c r="D2586">
        <f>IF(MONTH(B2586)=1,'General Calculation'!$E$22,IF(MONTH(B2586)=2,'General Calculation'!$F$22,IF(MONTH(B2586)=3,'General Calculation'!$G$22,IF(MONTH(B2586)=4,'General Calculation'!$H$22,IF(MONTH(B2586)=5,'General Calculation'!$I$22,IF(MONTH(B2586)=6,'General Calculation'!$J$22,IF(MONTH(B2586)=7,'General Calculation'!$K$22,IF(MONTH(B2586)=8,'General Calculation'!$L$22,IF(MONTH(B2586)=9,'General Calculation'!$M$22,IF(MONTH(B2586)=10,'General Calculation'!$N$22,IF(MONTH(B2586)=11,'General Calculation'!$O$22,IF(MONTH(B2586)=12,'General Calculation'!$P$22,""))))))))))))</f>
        <v>5.07</v>
      </c>
      <c r="E2586" t="str">
        <f>IF(C2586="Initial Stage",'Calculation Sheet Crop 1'!$M$6,IF(C2586="Crop Development Phase",'Calculation Sheet Crop 1'!$M$7,IF(C2586="Mid Season",'Calculation Sheet Crop 1'!$M$8,IF(C2586="Late Season Stage",'Calculation Sheet Crop 1'!$M$9,""))))</f>
        <v/>
      </c>
      <c r="F2586">
        <f t="shared" si="521"/>
        <v>0</v>
      </c>
      <c r="P2586">
        <f t="shared" si="522"/>
        <v>0</v>
      </c>
      <c r="Q2586">
        <f t="shared" si="523"/>
        <v>0</v>
      </c>
      <c r="R2586">
        <f t="shared" si="524"/>
        <v>0</v>
      </c>
      <c r="S2586">
        <f t="shared" si="525"/>
        <v>0</v>
      </c>
      <c r="T2586">
        <f t="shared" si="526"/>
        <v>0</v>
      </c>
      <c r="U2586">
        <f t="shared" si="527"/>
        <v>0</v>
      </c>
      <c r="V2586">
        <f t="shared" si="528"/>
        <v>0</v>
      </c>
      <c r="W2586">
        <f t="shared" si="529"/>
        <v>0</v>
      </c>
      <c r="X2586">
        <f t="shared" si="530"/>
        <v>0</v>
      </c>
      <c r="Y2586">
        <f t="shared" si="531"/>
        <v>0</v>
      </c>
      <c r="Z2586">
        <f t="shared" si="532"/>
        <v>0</v>
      </c>
      <c r="AA2586">
        <f t="shared" si="533"/>
        <v>0</v>
      </c>
    </row>
    <row r="2587" spans="2:27">
      <c r="B2587" s="3">
        <v>45316</v>
      </c>
      <c r="C2587" t="str">
        <f>IF(AND(B2587&gt;='Calculation Sheet Crop 1'!$K$6,B2587&lt;='Calculation Sheet Crop 1'!$L$6),"Initial Stage",IF(AND(B2587+1&gt;'Calculation Sheet Crop 1'!$K$7,B2587&lt;='Calculation Sheet Crop 1'!$L$7),"Crop Development Phase",IF(AND(B2587+1&gt;'Calculation Sheet Crop 1'!$K$8,B2587&lt;'Calculation Sheet Crop 1'!$L$8+1),"Mid Season",IF(AND(B2587+1&gt;'Calculation Sheet Crop 1'!$K$9,B2587-1&lt;'Calculation Sheet Crop 1'!$L$9),"Late Season Stage",""))))</f>
        <v/>
      </c>
      <c r="D2587">
        <f>IF(MONTH(B2587)=1,'General Calculation'!$E$22,IF(MONTH(B2587)=2,'General Calculation'!$F$22,IF(MONTH(B2587)=3,'General Calculation'!$G$22,IF(MONTH(B2587)=4,'General Calculation'!$H$22,IF(MONTH(B2587)=5,'General Calculation'!$I$22,IF(MONTH(B2587)=6,'General Calculation'!$J$22,IF(MONTH(B2587)=7,'General Calculation'!$K$22,IF(MONTH(B2587)=8,'General Calculation'!$L$22,IF(MONTH(B2587)=9,'General Calculation'!$M$22,IF(MONTH(B2587)=10,'General Calculation'!$N$22,IF(MONTH(B2587)=11,'General Calculation'!$O$22,IF(MONTH(B2587)=12,'General Calculation'!$P$22,""))))))))))))</f>
        <v>5.07</v>
      </c>
      <c r="E2587" t="str">
        <f>IF(C2587="Initial Stage",'Calculation Sheet Crop 1'!$M$6,IF(C2587="Crop Development Phase",'Calculation Sheet Crop 1'!$M$7,IF(C2587="Mid Season",'Calculation Sheet Crop 1'!$M$8,IF(C2587="Late Season Stage",'Calculation Sheet Crop 1'!$M$9,""))))</f>
        <v/>
      </c>
      <c r="F2587">
        <f t="shared" si="521"/>
        <v>0</v>
      </c>
      <c r="P2587">
        <f t="shared" si="522"/>
        <v>0</v>
      </c>
      <c r="Q2587">
        <f t="shared" si="523"/>
        <v>0</v>
      </c>
      <c r="R2587">
        <f t="shared" si="524"/>
        <v>0</v>
      </c>
      <c r="S2587">
        <f t="shared" si="525"/>
        <v>0</v>
      </c>
      <c r="T2587">
        <f t="shared" si="526"/>
        <v>0</v>
      </c>
      <c r="U2587">
        <f t="shared" si="527"/>
        <v>0</v>
      </c>
      <c r="V2587">
        <f t="shared" si="528"/>
        <v>0</v>
      </c>
      <c r="W2587">
        <f t="shared" si="529"/>
        <v>0</v>
      </c>
      <c r="X2587">
        <f t="shared" si="530"/>
        <v>0</v>
      </c>
      <c r="Y2587">
        <f t="shared" si="531"/>
        <v>0</v>
      </c>
      <c r="Z2587">
        <f t="shared" si="532"/>
        <v>0</v>
      </c>
      <c r="AA2587">
        <f t="shared" si="533"/>
        <v>0</v>
      </c>
    </row>
    <row r="2588" spans="2:27">
      <c r="B2588" s="3">
        <v>45317</v>
      </c>
      <c r="C2588" t="str">
        <f>IF(AND(B2588&gt;='Calculation Sheet Crop 1'!$K$6,B2588&lt;='Calculation Sheet Crop 1'!$L$6),"Initial Stage",IF(AND(B2588+1&gt;'Calculation Sheet Crop 1'!$K$7,B2588&lt;='Calculation Sheet Crop 1'!$L$7),"Crop Development Phase",IF(AND(B2588+1&gt;'Calculation Sheet Crop 1'!$K$8,B2588&lt;'Calculation Sheet Crop 1'!$L$8+1),"Mid Season",IF(AND(B2588+1&gt;'Calculation Sheet Crop 1'!$K$9,B2588-1&lt;'Calculation Sheet Crop 1'!$L$9),"Late Season Stage",""))))</f>
        <v/>
      </c>
      <c r="D2588">
        <f>IF(MONTH(B2588)=1,'General Calculation'!$E$22,IF(MONTH(B2588)=2,'General Calculation'!$F$22,IF(MONTH(B2588)=3,'General Calculation'!$G$22,IF(MONTH(B2588)=4,'General Calculation'!$H$22,IF(MONTH(B2588)=5,'General Calculation'!$I$22,IF(MONTH(B2588)=6,'General Calculation'!$J$22,IF(MONTH(B2588)=7,'General Calculation'!$K$22,IF(MONTH(B2588)=8,'General Calculation'!$L$22,IF(MONTH(B2588)=9,'General Calculation'!$M$22,IF(MONTH(B2588)=10,'General Calculation'!$N$22,IF(MONTH(B2588)=11,'General Calculation'!$O$22,IF(MONTH(B2588)=12,'General Calculation'!$P$22,""))))))))))))</f>
        <v>5.07</v>
      </c>
      <c r="E2588" t="str">
        <f>IF(C2588="Initial Stage",'Calculation Sheet Crop 1'!$M$6,IF(C2588="Crop Development Phase",'Calculation Sheet Crop 1'!$M$7,IF(C2588="Mid Season",'Calculation Sheet Crop 1'!$M$8,IF(C2588="Late Season Stage",'Calculation Sheet Crop 1'!$M$9,""))))</f>
        <v/>
      </c>
      <c r="F2588">
        <f t="shared" si="521"/>
        <v>0</v>
      </c>
      <c r="P2588">
        <f t="shared" si="522"/>
        <v>0</v>
      </c>
      <c r="Q2588">
        <f t="shared" si="523"/>
        <v>0</v>
      </c>
      <c r="R2588">
        <f t="shared" si="524"/>
        <v>0</v>
      </c>
      <c r="S2588">
        <f t="shared" si="525"/>
        <v>0</v>
      </c>
      <c r="T2588">
        <f t="shared" si="526"/>
        <v>0</v>
      </c>
      <c r="U2588">
        <f t="shared" si="527"/>
        <v>0</v>
      </c>
      <c r="V2588">
        <f t="shared" si="528"/>
        <v>0</v>
      </c>
      <c r="W2588">
        <f t="shared" si="529"/>
        <v>0</v>
      </c>
      <c r="X2588">
        <f t="shared" si="530"/>
        <v>0</v>
      </c>
      <c r="Y2588">
        <f t="shared" si="531"/>
        <v>0</v>
      </c>
      <c r="Z2588">
        <f t="shared" si="532"/>
        <v>0</v>
      </c>
      <c r="AA2588">
        <f t="shared" si="533"/>
        <v>0</v>
      </c>
    </row>
    <row r="2589" spans="2:27">
      <c r="B2589" s="3">
        <v>45318</v>
      </c>
      <c r="C2589" t="str">
        <f>IF(AND(B2589&gt;='Calculation Sheet Crop 1'!$K$6,B2589&lt;='Calculation Sheet Crop 1'!$L$6),"Initial Stage",IF(AND(B2589+1&gt;'Calculation Sheet Crop 1'!$K$7,B2589&lt;='Calculation Sheet Crop 1'!$L$7),"Crop Development Phase",IF(AND(B2589+1&gt;'Calculation Sheet Crop 1'!$K$8,B2589&lt;'Calculation Sheet Crop 1'!$L$8+1),"Mid Season",IF(AND(B2589+1&gt;'Calculation Sheet Crop 1'!$K$9,B2589-1&lt;'Calculation Sheet Crop 1'!$L$9),"Late Season Stage",""))))</f>
        <v/>
      </c>
      <c r="D2589">
        <f>IF(MONTH(B2589)=1,'General Calculation'!$E$22,IF(MONTH(B2589)=2,'General Calculation'!$F$22,IF(MONTH(B2589)=3,'General Calculation'!$G$22,IF(MONTH(B2589)=4,'General Calculation'!$H$22,IF(MONTH(B2589)=5,'General Calculation'!$I$22,IF(MONTH(B2589)=6,'General Calculation'!$J$22,IF(MONTH(B2589)=7,'General Calculation'!$K$22,IF(MONTH(B2589)=8,'General Calculation'!$L$22,IF(MONTH(B2589)=9,'General Calculation'!$M$22,IF(MONTH(B2589)=10,'General Calculation'!$N$22,IF(MONTH(B2589)=11,'General Calculation'!$O$22,IF(MONTH(B2589)=12,'General Calculation'!$P$22,""))))))))))))</f>
        <v>5.07</v>
      </c>
      <c r="E2589" t="str">
        <f>IF(C2589="Initial Stage",'Calculation Sheet Crop 1'!$M$6,IF(C2589="Crop Development Phase",'Calculation Sheet Crop 1'!$M$7,IF(C2589="Mid Season",'Calculation Sheet Crop 1'!$M$8,IF(C2589="Late Season Stage",'Calculation Sheet Crop 1'!$M$9,""))))</f>
        <v/>
      </c>
      <c r="F2589">
        <f t="shared" si="521"/>
        <v>0</v>
      </c>
      <c r="P2589">
        <f t="shared" si="522"/>
        <v>0</v>
      </c>
      <c r="Q2589">
        <f t="shared" si="523"/>
        <v>0</v>
      </c>
      <c r="R2589">
        <f t="shared" si="524"/>
        <v>0</v>
      </c>
      <c r="S2589">
        <f t="shared" si="525"/>
        <v>0</v>
      </c>
      <c r="T2589">
        <f t="shared" si="526"/>
        <v>0</v>
      </c>
      <c r="U2589">
        <f t="shared" si="527"/>
        <v>0</v>
      </c>
      <c r="V2589">
        <f t="shared" si="528"/>
        <v>0</v>
      </c>
      <c r="W2589">
        <f t="shared" si="529"/>
        <v>0</v>
      </c>
      <c r="X2589">
        <f t="shared" si="530"/>
        <v>0</v>
      </c>
      <c r="Y2589">
        <f t="shared" si="531"/>
        <v>0</v>
      </c>
      <c r="Z2589">
        <f t="shared" si="532"/>
        <v>0</v>
      </c>
      <c r="AA2589">
        <f t="shared" si="533"/>
        <v>0</v>
      </c>
    </row>
    <row r="2590" spans="2:27">
      <c r="B2590" s="3">
        <v>45319</v>
      </c>
      <c r="C2590" t="str">
        <f>IF(AND(B2590&gt;='Calculation Sheet Crop 1'!$K$6,B2590&lt;='Calculation Sheet Crop 1'!$L$6),"Initial Stage",IF(AND(B2590+1&gt;'Calculation Sheet Crop 1'!$K$7,B2590&lt;='Calculation Sheet Crop 1'!$L$7),"Crop Development Phase",IF(AND(B2590+1&gt;'Calculation Sheet Crop 1'!$K$8,B2590&lt;'Calculation Sheet Crop 1'!$L$8+1),"Mid Season",IF(AND(B2590+1&gt;'Calculation Sheet Crop 1'!$K$9,B2590-1&lt;'Calculation Sheet Crop 1'!$L$9),"Late Season Stage",""))))</f>
        <v/>
      </c>
      <c r="D2590">
        <f>IF(MONTH(B2590)=1,'General Calculation'!$E$22,IF(MONTH(B2590)=2,'General Calculation'!$F$22,IF(MONTH(B2590)=3,'General Calculation'!$G$22,IF(MONTH(B2590)=4,'General Calculation'!$H$22,IF(MONTH(B2590)=5,'General Calculation'!$I$22,IF(MONTH(B2590)=6,'General Calculation'!$J$22,IF(MONTH(B2590)=7,'General Calculation'!$K$22,IF(MONTH(B2590)=8,'General Calculation'!$L$22,IF(MONTH(B2590)=9,'General Calculation'!$M$22,IF(MONTH(B2590)=10,'General Calculation'!$N$22,IF(MONTH(B2590)=11,'General Calculation'!$O$22,IF(MONTH(B2590)=12,'General Calculation'!$P$22,""))))))))))))</f>
        <v>5.07</v>
      </c>
      <c r="E2590" t="str">
        <f>IF(C2590="Initial Stage",'Calculation Sheet Crop 1'!$M$6,IF(C2590="Crop Development Phase",'Calculation Sheet Crop 1'!$M$7,IF(C2590="Mid Season",'Calculation Sheet Crop 1'!$M$8,IF(C2590="Late Season Stage",'Calculation Sheet Crop 1'!$M$9,""))))</f>
        <v/>
      </c>
      <c r="F2590">
        <f t="shared" si="521"/>
        <v>0</v>
      </c>
      <c r="P2590">
        <f t="shared" si="522"/>
        <v>0</v>
      </c>
      <c r="Q2590">
        <f t="shared" si="523"/>
        <v>0</v>
      </c>
      <c r="R2590">
        <f t="shared" si="524"/>
        <v>0</v>
      </c>
      <c r="S2590">
        <f t="shared" si="525"/>
        <v>0</v>
      </c>
      <c r="T2590">
        <f t="shared" si="526"/>
        <v>0</v>
      </c>
      <c r="U2590">
        <f t="shared" si="527"/>
        <v>0</v>
      </c>
      <c r="V2590">
        <f t="shared" si="528"/>
        <v>0</v>
      </c>
      <c r="W2590">
        <f t="shared" si="529"/>
        <v>0</v>
      </c>
      <c r="X2590">
        <f t="shared" si="530"/>
        <v>0</v>
      </c>
      <c r="Y2590">
        <f t="shared" si="531"/>
        <v>0</v>
      </c>
      <c r="Z2590">
        <f t="shared" si="532"/>
        <v>0</v>
      </c>
      <c r="AA2590">
        <f t="shared" si="533"/>
        <v>0</v>
      </c>
    </row>
    <row r="2591" spans="2:27">
      <c r="B2591" s="3">
        <v>45320</v>
      </c>
      <c r="C2591" t="str">
        <f>IF(AND(B2591&gt;='Calculation Sheet Crop 1'!$K$6,B2591&lt;='Calculation Sheet Crop 1'!$L$6),"Initial Stage",IF(AND(B2591+1&gt;'Calculation Sheet Crop 1'!$K$7,B2591&lt;='Calculation Sheet Crop 1'!$L$7),"Crop Development Phase",IF(AND(B2591+1&gt;'Calculation Sheet Crop 1'!$K$8,B2591&lt;'Calculation Sheet Crop 1'!$L$8+1),"Mid Season",IF(AND(B2591+1&gt;'Calculation Sheet Crop 1'!$K$9,B2591-1&lt;'Calculation Sheet Crop 1'!$L$9),"Late Season Stage",""))))</f>
        <v/>
      </c>
      <c r="D2591">
        <f>IF(MONTH(B2591)=1,'General Calculation'!$E$22,IF(MONTH(B2591)=2,'General Calculation'!$F$22,IF(MONTH(B2591)=3,'General Calculation'!$G$22,IF(MONTH(B2591)=4,'General Calculation'!$H$22,IF(MONTH(B2591)=5,'General Calculation'!$I$22,IF(MONTH(B2591)=6,'General Calculation'!$J$22,IF(MONTH(B2591)=7,'General Calculation'!$K$22,IF(MONTH(B2591)=8,'General Calculation'!$L$22,IF(MONTH(B2591)=9,'General Calculation'!$M$22,IF(MONTH(B2591)=10,'General Calculation'!$N$22,IF(MONTH(B2591)=11,'General Calculation'!$O$22,IF(MONTH(B2591)=12,'General Calculation'!$P$22,""))))))))))))</f>
        <v>5.07</v>
      </c>
      <c r="E2591" t="str">
        <f>IF(C2591="Initial Stage",'Calculation Sheet Crop 1'!$M$6,IF(C2591="Crop Development Phase",'Calculation Sheet Crop 1'!$M$7,IF(C2591="Mid Season",'Calculation Sheet Crop 1'!$M$8,IF(C2591="Late Season Stage",'Calculation Sheet Crop 1'!$M$9,""))))</f>
        <v/>
      </c>
      <c r="F2591">
        <f t="shared" si="521"/>
        <v>0</v>
      </c>
      <c r="P2591">
        <f t="shared" si="522"/>
        <v>0</v>
      </c>
      <c r="Q2591">
        <f t="shared" si="523"/>
        <v>0</v>
      </c>
      <c r="R2591">
        <f t="shared" si="524"/>
        <v>0</v>
      </c>
      <c r="S2591">
        <f t="shared" si="525"/>
        <v>0</v>
      </c>
      <c r="T2591">
        <f t="shared" si="526"/>
        <v>0</v>
      </c>
      <c r="U2591">
        <f t="shared" si="527"/>
        <v>0</v>
      </c>
      <c r="V2591">
        <f t="shared" si="528"/>
        <v>0</v>
      </c>
      <c r="W2591">
        <f t="shared" si="529"/>
        <v>0</v>
      </c>
      <c r="X2591">
        <f t="shared" si="530"/>
        <v>0</v>
      </c>
      <c r="Y2591">
        <f t="shared" si="531"/>
        <v>0</v>
      </c>
      <c r="Z2591">
        <f t="shared" si="532"/>
        <v>0</v>
      </c>
      <c r="AA2591">
        <f t="shared" si="533"/>
        <v>0</v>
      </c>
    </row>
    <row r="2592" spans="2:27">
      <c r="B2592" s="3">
        <v>45321</v>
      </c>
      <c r="C2592" t="str">
        <f>IF(AND(B2592&gt;='Calculation Sheet Crop 1'!$K$6,B2592&lt;='Calculation Sheet Crop 1'!$L$6),"Initial Stage",IF(AND(B2592+1&gt;'Calculation Sheet Crop 1'!$K$7,B2592&lt;='Calculation Sheet Crop 1'!$L$7),"Crop Development Phase",IF(AND(B2592+1&gt;'Calculation Sheet Crop 1'!$K$8,B2592&lt;'Calculation Sheet Crop 1'!$L$8+1),"Mid Season",IF(AND(B2592+1&gt;'Calculation Sheet Crop 1'!$K$9,B2592-1&lt;'Calculation Sheet Crop 1'!$L$9),"Late Season Stage",""))))</f>
        <v/>
      </c>
      <c r="D2592">
        <f>IF(MONTH(B2592)=1,'General Calculation'!$E$22,IF(MONTH(B2592)=2,'General Calculation'!$F$22,IF(MONTH(B2592)=3,'General Calculation'!$G$22,IF(MONTH(B2592)=4,'General Calculation'!$H$22,IF(MONTH(B2592)=5,'General Calculation'!$I$22,IF(MONTH(B2592)=6,'General Calculation'!$J$22,IF(MONTH(B2592)=7,'General Calculation'!$K$22,IF(MONTH(B2592)=8,'General Calculation'!$L$22,IF(MONTH(B2592)=9,'General Calculation'!$M$22,IF(MONTH(B2592)=10,'General Calculation'!$N$22,IF(MONTH(B2592)=11,'General Calculation'!$O$22,IF(MONTH(B2592)=12,'General Calculation'!$P$22,""))))))))))))</f>
        <v>5.07</v>
      </c>
      <c r="E2592" t="str">
        <f>IF(C2592="Initial Stage",'Calculation Sheet Crop 1'!$M$6,IF(C2592="Crop Development Phase",'Calculation Sheet Crop 1'!$M$7,IF(C2592="Mid Season",'Calculation Sheet Crop 1'!$M$8,IF(C2592="Late Season Stage",'Calculation Sheet Crop 1'!$M$9,""))))</f>
        <v/>
      </c>
      <c r="F2592">
        <f t="shared" si="521"/>
        <v>0</v>
      </c>
      <c r="P2592">
        <f t="shared" si="522"/>
        <v>0</v>
      </c>
      <c r="Q2592">
        <f t="shared" si="523"/>
        <v>0</v>
      </c>
      <c r="R2592">
        <f t="shared" si="524"/>
        <v>0</v>
      </c>
      <c r="S2592">
        <f t="shared" si="525"/>
        <v>0</v>
      </c>
      <c r="T2592">
        <f t="shared" si="526"/>
        <v>0</v>
      </c>
      <c r="U2592">
        <f t="shared" si="527"/>
        <v>0</v>
      </c>
      <c r="V2592">
        <f t="shared" si="528"/>
        <v>0</v>
      </c>
      <c r="W2592">
        <f t="shared" si="529"/>
        <v>0</v>
      </c>
      <c r="X2592">
        <f t="shared" si="530"/>
        <v>0</v>
      </c>
      <c r="Y2592">
        <f t="shared" si="531"/>
        <v>0</v>
      </c>
      <c r="Z2592">
        <f t="shared" si="532"/>
        <v>0</v>
      </c>
      <c r="AA2592">
        <f t="shared" si="533"/>
        <v>0</v>
      </c>
    </row>
    <row r="2593" spans="2:27">
      <c r="B2593" s="3">
        <v>45322</v>
      </c>
      <c r="C2593" t="str">
        <f>IF(AND(B2593&gt;='Calculation Sheet Crop 1'!$K$6,B2593&lt;='Calculation Sheet Crop 1'!$L$6),"Initial Stage",IF(AND(B2593+1&gt;'Calculation Sheet Crop 1'!$K$7,B2593&lt;='Calculation Sheet Crop 1'!$L$7),"Crop Development Phase",IF(AND(B2593+1&gt;'Calculation Sheet Crop 1'!$K$8,B2593&lt;'Calculation Sheet Crop 1'!$L$8+1),"Mid Season",IF(AND(B2593+1&gt;'Calculation Sheet Crop 1'!$K$9,B2593-1&lt;'Calculation Sheet Crop 1'!$L$9),"Late Season Stage",""))))</f>
        <v/>
      </c>
      <c r="D2593">
        <f>IF(MONTH(B2593)=1,'General Calculation'!$E$22,IF(MONTH(B2593)=2,'General Calculation'!$F$22,IF(MONTH(B2593)=3,'General Calculation'!$G$22,IF(MONTH(B2593)=4,'General Calculation'!$H$22,IF(MONTH(B2593)=5,'General Calculation'!$I$22,IF(MONTH(B2593)=6,'General Calculation'!$J$22,IF(MONTH(B2593)=7,'General Calculation'!$K$22,IF(MONTH(B2593)=8,'General Calculation'!$L$22,IF(MONTH(B2593)=9,'General Calculation'!$M$22,IF(MONTH(B2593)=10,'General Calculation'!$N$22,IF(MONTH(B2593)=11,'General Calculation'!$O$22,IF(MONTH(B2593)=12,'General Calculation'!$P$22,""))))))))))))</f>
        <v>5.07</v>
      </c>
      <c r="E2593" t="str">
        <f>IF(C2593="Initial Stage",'Calculation Sheet Crop 1'!$M$6,IF(C2593="Crop Development Phase",'Calculation Sheet Crop 1'!$M$7,IF(C2593="Mid Season",'Calculation Sheet Crop 1'!$M$8,IF(C2593="Late Season Stage",'Calculation Sheet Crop 1'!$M$9,""))))</f>
        <v/>
      </c>
      <c r="F2593">
        <f t="shared" si="521"/>
        <v>0</v>
      </c>
      <c r="P2593">
        <f t="shared" si="522"/>
        <v>0</v>
      </c>
      <c r="Q2593">
        <f t="shared" si="523"/>
        <v>0</v>
      </c>
      <c r="R2593">
        <f t="shared" si="524"/>
        <v>0</v>
      </c>
      <c r="S2593">
        <f t="shared" si="525"/>
        <v>0</v>
      </c>
      <c r="T2593">
        <f t="shared" si="526"/>
        <v>0</v>
      </c>
      <c r="U2593">
        <f t="shared" si="527"/>
        <v>0</v>
      </c>
      <c r="V2593">
        <f t="shared" si="528"/>
        <v>0</v>
      </c>
      <c r="W2593">
        <f t="shared" si="529"/>
        <v>0</v>
      </c>
      <c r="X2593">
        <f t="shared" si="530"/>
        <v>0</v>
      </c>
      <c r="Y2593">
        <f t="shared" si="531"/>
        <v>0</v>
      </c>
      <c r="Z2593">
        <f t="shared" si="532"/>
        <v>0</v>
      </c>
      <c r="AA2593">
        <f t="shared" si="533"/>
        <v>0</v>
      </c>
    </row>
    <row r="2594" spans="2:27">
      <c r="B2594" s="3">
        <v>45323</v>
      </c>
      <c r="C2594" t="str">
        <f>IF(AND(B2594&gt;='Calculation Sheet Crop 1'!$K$6,B2594&lt;='Calculation Sheet Crop 1'!$L$6),"Initial Stage",IF(AND(B2594+1&gt;'Calculation Sheet Crop 1'!$K$7,B2594&lt;='Calculation Sheet Crop 1'!$L$7),"Crop Development Phase",IF(AND(B2594+1&gt;'Calculation Sheet Crop 1'!$K$8,B2594&lt;'Calculation Sheet Crop 1'!$L$8+1),"Mid Season",IF(AND(B2594+1&gt;'Calculation Sheet Crop 1'!$K$9,B2594-1&lt;'Calculation Sheet Crop 1'!$L$9),"Late Season Stage",""))))</f>
        <v/>
      </c>
      <c r="D2594">
        <f>IF(MONTH(B2594)=1,'General Calculation'!$E$22,IF(MONTH(B2594)=2,'General Calculation'!$F$22,IF(MONTH(B2594)=3,'General Calculation'!$G$22,IF(MONTH(B2594)=4,'General Calculation'!$H$22,IF(MONTH(B2594)=5,'General Calculation'!$I$22,IF(MONTH(B2594)=6,'General Calculation'!$J$22,IF(MONTH(B2594)=7,'General Calculation'!$K$22,IF(MONTH(B2594)=8,'General Calculation'!$L$22,IF(MONTH(B2594)=9,'General Calculation'!$M$22,IF(MONTH(B2594)=10,'General Calculation'!$N$22,IF(MONTH(B2594)=11,'General Calculation'!$O$22,IF(MONTH(B2594)=12,'General Calculation'!$P$22,""))))))))))))</f>
        <v>5.3892000000000007</v>
      </c>
      <c r="E2594" t="str">
        <f>IF(C2594="Initial Stage",'Calculation Sheet Crop 1'!$M$6,IF(C2594="Crop Development Phase",'Calculation Sheet Crop 1'!$M$7,IF(C2594="Mid Season",'Calculation Sheet Crop 1'!$M$8,IF(C2594="Late Season Stage",'Calculation Sheet Crop 1'!$M$9,""))))</f>
        <v/>
      </c>
      <c r="F2594">
        <f t="shared" si="521"/>
        <v>0</v>
      </c>
      <c r="P2594">
        <f t="shared" si="522"/>
        <v>0</v>
      </c>
      <c r="Q2594">
        <f t="shared" si="523"/>
        <v>0</v>
      </c>
      <c r="R2594">
        <f t="shared" si="524"/>
        <v>0</v>
      </c>
      <c r="S2594">
        <f t="shared" si="525"/>
        <v>0</v>
      </c>
      <c r="T2594">
        <f t="shared" si="526"/>
        <v>0</v>
      </c>
      <c r="U2594">
        <f t="shared" si="527"/>
        <v>0</v>
      </c>
      <c r="V2594">
        <f t="shared" si="528"/>
        <v>0</v>
      </c>
      <c r="W2594">
        <f t="shared" si="529"/>
        <v>0</v>
      </c>
      <c r="X2594">
        <f t="shared" si="530"/>
        <v>0</v>
      </c>
      <c r="Y2594">
        <f t="shared" si="531"/>
        <v>0</v>
      </c>
      <c r="Z2594">
        <f t="shared" si="532"/>
        <v>0</v>
      </c>
      <c r="AA2594">
        <f t="shared" si="533"/>
        <v>0</v>
      </c>
    </row>
    <row r="2595" spans="2:27">
      <c r="B2595" s="3">
        <v>45324</v>
      </c>
      <c r="C2595" t="str">
        <f>IF(AND(B2595&gt;='Calculation Sheet Crop 1'!$K$6,B2595&lt;='Calculation Sheet Crop 1'!$L$6),"Initial Stage",IF(AND(B2595+1&gt;'Calculation Sheet Crop 1'!$K$7,B2595&lt;='Calculation Sheet Crop 1'!$L$7),"Crop Development Phase",IF(AND(B2595+1&gt;'Calculation Sheet Crop 1'!$K$8,B2595&lt;'Calculation Sheet Crop 1'!$L$8+1),"Mid Season",IF(AND(B2595+1&gt;'Calculation Sheet Crop 1'!$K$9,B2595-1&lt;'Calculation Sheet Crop 1'!$L$9),"Late Season Stage",""))))</f>
        <v/>
      </c>
      <c r="D2595">
        <f>IF(MONTH(B2595)=1,'General Calculation'!$E$22,IF(MONTH(B2595)=2,'General Calculation'!$F$22,IF(MONTH(B2595)=3,'General Calculation'!$G$22,IF(MONTH(B2595)=4,'General Calculation'!$H$22,IF(MONTH(B2595)=5,'General Calculation'!$I$22,IF(MONTH(B2595)=6,'General Calculation'!$J$22,IF(MONTH(B2595)=7,'General Calculation'!$K$22,IF(MONTH(B2595)=8,'General Calculation'!$L$22,IF(MONTH(B2595)=9,'General Calculation'!$M$22,IF(MONTH(B2595)=10,'General Calculation'!$N$22,IF(MONTH(B2595)=11,'General Calculation'!$O$22,IF(MONTH(B2595)=12,'General Calculation'!$P$22,""))))))))))))</f>
        <v>5.3892000000000007</v>
      </c>
      <c r="E2595" t="str">
        <f>IF(C2595="Initial Stage",'Calculation Sheet Crop 1'!$M$6,IF(C2595="Crop Development Phase",'Calculation Sheet Crop 1'!$M$7,IF(C2595="Mid Season",'Calculation Sheet Crop 1'!$M$8,IF(C2595="Late Season Stage",'Calculation Sheet Crop 1'!$M$9,""))))</f>
        <v/>
      </c>
      <c r="F2595">
        <f t="shared" si="521"/>
        <v>0</v>
      </c>
      <c r="P2595">
        <f t="shared" si="522"/>
        <v>0</v>
      </c>
      <c r="Q2595">
        <f t="shared" si="523"/>
        <v>0</v>
      </c>
      <c r="R2595">
        <f t="shared" si="524"/>
        <v>0</v>
      </c>
      <c r="S2595">
        <f t="shared" si="525"/>
        <v>0</v>
      </c>
      <c r="T2595">
        <f t="shared" si="526"/>
        <v>0</v>
      </c>
      <c r="U2595">
        <f t="shared" si="527"/>
        <v>0</v>
      </c>
      <c r="V2595">
        <f t="shared" si="528"/>
        <v>0</v>
      </c>
      <c r="W2595">
        <f t="shared" si="529"/>
        <v>0</v>
      </c>
      <c r="X2595">
        <f t="shared" si="530"/>
        <v>0</v>
      </c>
      <c r="Y2595">
        <f t="shared" si="531"/>
        <v>0</v>
      </c>
      <c r="Z2595">
        <f t="shared" si="532"/>
        <v>0</v>
      </c>
      <c r="AA2595">
        <f t="shared" si="533"/>
        <v>0</v>
      </c>
    </row>
    <row r="2596" spans="2:27">
      <c r="B2596" s="3">
        <v>45325</v>
      </c>
      <c r="C2596" t="str">
        <f>IF(AND(B2596&gt;='Calculation Sheet Crop 1'!$K$6,B2596&lt;='Calculation Sheet Crop 1'!$L$6),"Initial Stage",IF(AND(B2596+1&gt;'Calculation Sheet Crop 1'!$K$7,B2596&lt;='Calculation Sheet Crop 1'!$L$7),"Crop Development Phase",IF(AND(B2596+1&gt;'Calculation Sheet Crop 1'!$K$8,B2596&lt;'Calculation Sheet Crop 1'!$L$8+1),"Mid Season",IF(AND(B2596+1&gt;'Calculation Sheet Crop 1'!$K$9,B2596-1&lt;'Calculation Sheet Crop 1'!$L$9),"Late Season Stage",""))))</f>
        <v/>
      </c>
      <c r="D2596">
        <f>IF(MONTH(B2596)=1,'General Calculation'!$E$22,IF(MONTH(B2596)=2,'General Calculation'!$F$22,IF(MONTH(B2596)=3,'General Calculation'!$G$22,IF(MONTH(B2596)=4,'General Calculation'!$H$22,IF(MONTH(B2596)=5,'General Calculation'!$I$22,IF(MONTH(B2596)=6,'General Calculation'!$J$22,IF(MONTH(B2596)=7,'General Calculation'!$K$22,IF(MONTH(B2596)=8,'General Calculation'!$L$22,IF(MONTH(B2596)=9,'General Calculation'!$M$22,IF(MONTH(B2596)=10,'General Calculation'!$N$22,IF(MONTH(B2596)=11,'General Calculation'!$O$22,IF(MONTH(B2596)=12,'General Calculation'!$P$22,""))))))))))))</f>
        <v>5.3892000000000007</v>
      </c>
      <c r="E2596" t="str">
        <f>IF(C2596="Initial Stage",'Calculation Sheet Crop 1'!$M$6,IF(C2596="Crop Development Phase",'Calculation Sheet Crop 1'!$M$7,IF(C2596="Mid Season",'Calculation Sheet Crop 1'!$M$8,IF(C2596="Late Season Stage",'Calculation Sheet Crop 1'!$M$9,""))))</f>
        <v/>
      </c>
      <c r="F2596">
        <f t="shared" si="521"/>
        <v>0</v>
      </c>
      <c r="P2596">
        <f t="shared" si="522"/>
        <v>0</v>
      </c>
      <c r="Q2596">
        <f t="shared" si="523"/>
        <v>0</v>
      </c>
      <c r="R2596">
        <f t="shared" si="524"/>
        <v>0</v>
      </c>
      <c r="S2596">
        <f t="shared" si="525"/>
        <v>0</v>
      </c>
      <c r="T2596">
        <f t="shared" si="526"/>
        <v>0</v>
      </c>
      <c r="U2596">
        <f t="shared" si="527"/>
        <v>0</v>
      </c>
      <c r="V2596">
        <f t="shared" si="528"/>
        <v>0</v>
      </c>
      <c r="W2596">
        <f t="shared" si="529"/>
        <v>0</v>
      </c>
      <c r="X2596">
        <f t="shared" si="530"/>
        <v>0</v>
      </c>
      <c r="Y2596">
        <f t="shared" si="531"/>
        <v>0</v>
      </c>
      <c r="Z2596">
        <f t="shared" si="532"/>
        <v>0</v>
      </c>
      <c r="AA2596">
        <f t="shared" si="533"/>
        <v>0</v>
      </c>
    </row>
    <row r="2597" spans="2:27">
      <c r="B2597" s="3">
        <v>45326</v>
      </c>
      <c r="C2597" t="str">
        <f>IF(AND(B2597&gt;='Calculation Sheet Crop 1'!$K$6,B2597&lt;='Calculation Sheet Crop 1'!$L$6),"Initial Stage",IF(AND(B2597+1&gt;'Calculation Sheet Crop 1'!$K$7,B2597&lt;='Calculation Sheet Crop 1'!$L$7),"Crop Development Phase",IF(AND(B2597+1&gt;'Calculation Sheet Crop 1'!$K$8,B2597&lt;'Calculation Sheet Crop 1'!$L$8+1),"Mid Season",IF(AND(B2597+1&gt;'Calculation Sheet Crop 1'!$K$9,B2597-1&lt;'Calculation Sheet Crop 1'!$L$9),"Late Season Stage",""))))</f>
        <v/>
      </c>
      <c r="D2597">
        <f>IF(MONTH(B2597)=1,'General Calculation'!$E$22,IF(MONTH(B2597)=2,'General Calculation'!$F$22,IF(MONTH(B2597)=3,'General Calculation'!$G$22,IF(MONTH(B2597)=4,'General Calculation'!$H$22,IF(MONTH(B2597)=5,'General Calculation'!$I$22,IF(MONTH(B2597)=6,'General Calculation'!$J$22,IF(MONTH(B2597)=7,'General Calculation'!$K$22,IF(MONTH(B2597)=8,'General Calculation'!$L$22,IF(MONTH(B2597)=9,'General Calculation'!$M$22,IF(MONTH(B2597)=10,'General Calculation'!$N$22,IF(MONTH(B2597)=11,'General Calculation'!$O$22,IF(MONTH(B2597)=12,'General Calculation'!$P$22,""))))))))))))</f>
        <v>5.3892000000000007</v>
      </c>
      <c r="E2597" t="str">
        <f>IF(C2597="Initial Stage",'Calculation Sheet Crop 1'!$M$6,IF(C2597="Crop Development Phase",'Calculation Sheet Crop 1'!$M$7,IF(C2597="Mid Season",'Calculation Sheet Crop 1'!$M$8,IF(C2597="Late Season Stage",'Calculation Sheet Crop 1'!$M$9,""))))</f>
        <v/>
      </c>
      <c r="F2597">
        <f t="shared" si="521"/>
        <v>0</v>
      </c>
      <c r="P2597">
        <f t="shared" si="522"/>
        <v>0</v>
      </c>
      <c r="Q2597">
        <f t="shared" si="523"/>
        <v>0</v>
      </c>
      <c r="R2597">
        <f t="shared" si="524"/>
        <v>0</v>
      </c>
      <c r="S2597">
        <f t="shared" si="525"/>
        <v>0</v>
      </c>
      <c r="T2597">
        <f t="shared" si="526"/>
        <v>0</v>
      </c>
      <c r="U2597">
        <f t="shared" si="527"/>
        <v>0</v>
      </c>
      <c r="V2597">
        <f t="shared" si="528"/>
        <v>0</v>
      </c>
      <c r="W2597">
        <f t="shared" si="529"/>
        <v>0</v>
      </c>
      <c r="X2597">
        <f t="shared" si="530"/>
        <v>0</v>
      </c>
      <c r="Y2597">
        <f t="shared" si="531"/>
        <v>0</v>
      </c>
      <c r="Z2597">
        <f t="shared" si="532"/>
        <v>0</v>
      </c>
      <c r="AA2597">
        <f t="shared" si="533"/>
        <v>0</v>
      </c>
    </row>
    <row r="2598" spans="2:27">
      <c r="B2598" s="3">
        <v>45327</v>
      </c>
      <c r="C2598" t="str">
        <f>IF(AND(B2598&gt;='Calculation Sheet Crop 1'!$K$6,B2598&lt;='Calculation Sheet Crop 1'!$L$6),"Initial Stage",IF(AND(B2598+1&gt;'Calculation Sheet Crop 1'!$K$7,B2598&lt;='Calculation Sheet Crop 1'!$L$7),"Crop Development Phase",IF(AND(B2598+1&gt;'Calculation Sheet Crop 1'!$K$8,B2598&lt;'Calculation Sheet Crop 1'!$L$8+1),"Mid Season",IF(AND(B2598+1&gt;'Calculation Sheet Crop 1'!$K$9,B2598-1&lt;'Calculation Sheet Crop 1'!$L$9),"Late Season Stage",""))))</f>
        <v/>
      </c>
      <c r="D2598">
        <f>IF(MONTH(B2598)=1,'General Calculation'!$E$22,IF(MONTH(B2598)=2,'General Calculation'!$F$22,IF(MONTH(B2598)=3,'General Calculation'!$G$22,IF(MONTH(B2598)=4,'General Calculation'!$H$22,IF(MONTH(B2598)=5,'General Calculation'!$I$22,IF(MONTH(B2598)=6,'General Calculation'!$J$22,IF(MONTH(B2598)=7,'General Calculation'!$K$22,IF(MONTH(B2598)=8,'General Calculation'!$L$22,IF(MONTH(B2598)=9,'General Calculation'!$M$22,IF(MONTH(B2598)=10,'General Calculation'!$N$22,IF(MONTH(B2598)=11,'General Calculation'!$O$22,IF(MONTH(B2598)=12,'General Calculation'!$P$22,""))))))))))))</f>
        <v>5.3892000000000007</v>
      </c>
      <c r="E2598" t="str">
        <f>IF(C2598="Initial Stage",'Calculation Sheet Crop 1'!$M$6,IF(C2598="Crop Development Phase",'Calculation Sheet Crop 1'!$M$7,IF(C2598="Mid Season",'Calculation Sheet Crop 1'!$M$8,IF(C2598="Late Season Stage",'Calculation Sheet Crop 1'!$M$9,""))))</f>
        <v/>
      </c>
      <c r="F2598">
        <f t="shared" si="521"/>
        <v>0</v>
      </c>
      <c r="P2598">
        <f t="shared" si="522"/>
        <v>0</v>
      </c>
      <c r="Q2598">
        <f t="shared" si="523"/>
        <v>0</v>
      </c>
      <c r="R2598">
        <f t="shared" si="524"/>
        <v>0</v>
      </c>
      <c r="S2598">
        <f t="shared" si="525"/>
        <v>0</v>
      </c>
      <c r="T2598">
        <f t="shared" si="526"/>
        <v>0</v>
      </c>
      <c r="U2598">
        <f t="shared" si="527"/>
        <v>0</v>
      </c>
      <c r="V2598">
        <f t="shared" si="528"/>
        <v>0</v>
      </c>
      <c r="W2598">
        <f t="shared" si="529"/>
        <v>0</v>
      </c>
      <c r="X2598">
        <f t="shared" si="530"/>
        <v>0</v>
      </c>
      <c r="Y2598">
        <f t="shared" si="531"/>
        <v>0</v>
      </c>
      <c r="Z2598">
        <f t="shared" si="532"/>
        <v>0</v>
      </c>
      <c r="AA2598">
        <f t="shared" si="533"/>
        <v>0</v>
      </c>
    </row>
    <row r="2599" spans="2:27">
      <c r="B2599" s="3">
        <v>45328</v>
      </c>
      <c r="C2599" t="str">
        <f>IF(AND(B2599&gt;='Calculation Sheet Crop 1'!$K$6,B2599&lt;='Calculation Sheet Crop 1'!$L$6),"Initial Stage",IF(AND(B2599+1&gt;'Calculation Sheet Crop 1'!$K$7,B2599&lt;='Calculation Sheet Crop 1'!$L$7),"Crop Development Phase",IF(AND(B2599+1&gt;'Calculation Sheet Crop 1'!$K$8,B2599&lt;'Calculation Sheet Crop 1'!$L$8+1),"Mid Season",IF(AND(B2599+1&gt;'Calculation Sheet Crop 1'!$K$9,B2599-1&lt;'Calculation Sheet Crop 1'!$L$9),"Late Season Stage",""))))</f>
        <v/>
      </c>
      <c r="D2599">
        <f>IF(MONTH(B2599)=1,'General Calculation'!$E$22,IF(MONTH(B2599)=2,'General Calculation'!$F$22,IF(MONTH(B2599)=3,'General Calculation'!$G$22,IF(MONTH(B2599)=4,'General Calculation'!$H$22,IF(MONTH(B2599)=5,'General Calculation'!$I$22,IF(MONTH(B2599)=6,'General Calculation'!$J$22,IF(MONTH(B2599)=7,'General Calculation'!$K$22,IF(MONTH(B2599)=8,'General Calculation'!$L$22,IF(MONTH(B2599)=9,'General Calculation'!$M$22,IF(MONTH(B2599)=10,'General Calculation'!$N$22,IF(MONTH(B2599)=11,'General Calculation'!$O$22,IF(MONTH(B2599)=12,'General Calculation'!$P$22,""))))))))))))</f>
        <v>5.3892000000000007</v>
      </c>
      <c r="E2599" t="str">
        <f>IF(C2599="Initial Stage",'Calculation Sheet Crop 1'!$M$6,IF(C2599="Crop Development Phase",'Calculation Sheet Crop 1'!$M$7,IF(C2599="Mid Season",'Calculation Sheet Crop 1'!$M$8,IF(C2599="Late Season Stage",'Calculation Sheet Crop 1'!$M$9,""))))</f>
        <v/>
      </c>
      <c r="F2599">
        <f t="shared" si="521"/>
        <v>0</v>
      </c>
      <c r="P2599">
        <f t="shared" si="522"/>
        <v>0</v>
      </c>
      <c r="Q2599">
        <f t="shared" si="523"/>
        <v>0</v>
      </c>
      <c r="R2599">
        <f t="shared" si="524"/>
        <v>0</v>
      </c>
      <c r="S2599">
        <f t="shared" si="525"/>
        <v>0</v>
      </c>
      <c r="T2599">
        <f t="shared" si="526"/>
        <v>0</v>
      </c>
      <c r="U2599">
        <f t="shared" si="527"/>
        <v>0</v>
      </c>
      <c r="V2599">
        <f t="shared" si="528"/>
        <v>0</v>
      </c>
      <c r="W2599">
        <f t="shared" si="529"/>
        <v>0</v>
      </c>
      <c r="X2599">
        <f t="shared" si="530"/>
        <v>0</v>
      </c>
      <c r="Y2599">
        <f t="shared" si="531"/>
        <v>0</v>
      </c>
      <c r="Z2599">
        <f t="shared" si="532"/>
        <v>0</v>
      </c>
      <c r="AA2599">
        <f t="shared" si="533"/>
        <v>0</v>
      </c>
    </row>
    <row r="2600" spans="2:27">
      <c r="B2600" s="3">
        <v>45329</v>
      </c>
      <c r="C2600" t="str">
        <f>IF(AND(B2600&gt;='Calculation Sheet Crop 1'!$K$6,B2600&lt;='Calculation Sheet Crop 1'!$L$6),"Initial Stage",IF(AND(B2600+1&gt;'Calculation Sheet Crop 1'!$K$7,B2600&lt;='Calculation Sheet Crop 1'!$L$7),"Crop Development Phase",IF(AND(B2600+1&gt;'Calculation Sheet Crop 1'!$K$8,B2600&lt;'Calculation Sheet Crop 1'!$L$8+1),"Mid Season",IF(AND(B2600+1&gt;'Calculation Sheet Crop 1'!$K$9,B2600-1&lt;'Calculation Sheet Crop 1'!$L$9),"Late Season Stage",""))))</f>
        <v/>
      </c>
      <c r="D2600">
        <f>IF(MONTH(B2600)=1,'General Calculation'!$E$22,IF(MONTH(B2600)=2,'General Calculation'!$F$22,IF(MONTH(B2600)=3,'General Calculation'!$G$22,IF(MONTH(B2600)=4,'General Calculation'!$H$22,IF(MONTH(B2600)=5,'General Calculation'!$I$22,IF(MONTH(B2600)=6,'General Calculation'!$J$22,IF(MONTH(B2600)=7,'General Calculation'!$K$22,IF(MONTH(B2600)=8,'General Calculation'!$L$22,IF(MONTH(B2600)=9,'General Calculation'!$M$22,IF(MONTH(B2600)=10,'General Calculation'!$N$22,IF(MONTH(B2600)=11,'General Calculation'!$O$22,IF(MONTH(B2600)=12,'General Calculation'!$P$22,""))))))))))))</f>
        <v>5.3892000000000007</v>
      </c>
      <c r="E2600" t="str">
        <f>IF(C2600="Initial Stage",'Calculation Sheet Crop 1'!$M$6,IF(C2600="Crop Development Phase",'Calculation Sheet Crop 1'!$M$7,IF(C2600="Mid Season",'Calculation Sheet Crop 1'!$M$8,IF(C2600="Late Season Stage",'Calculation Sheet Crop 1'!$M$9,""))))</f>
        <v/>
      </c>
      <c r="F2600">
        <f t="shared" si="521"/>
        <v>0</v>
      </c>
      <c r="P2600">
        <f t="shared" si="522"/>
        <v>0</v>
      </c>
      <c r="Q2600">
        <f t="shared" si="523"/>
        <v>0</v>
      </c>
      <c r="R2600">
        <f t="shared" si="524"/>
        <v>0</v>
      </c>
      <c r="S2600">
        <f t="shared" si="525"/>
        <v>0</v>
      </c>
      <c r="T2600">
        <f t="shared" si="526"/>
        <v>0</v>
      </c>
      <c r="U2600">
        <f t="shared" si="527"/>
        <v>0</v>
      </c>
      <c r="V2600">
        <f t="shared" si="528"/>
        <v>0</v>
      </c>
      <c r="W2600">
        <f t="shared" si="529"/>
        <v>0</v>
      </c>
      <c r="X2600">
        <f t="shared" si="530"/>
        <v>0</v>
      </c>
      <c r="Y2600">
        <f t="shared" si="531"/>
        <v>0</v>
      </c>
      <c r="Z2600">
        <f t="shared" si="532"/>
        <v>0</v>
      </c>
      <c r="AA2600">
        <f t="shared" si="533"/>
        <v>0</v>
      </c>
    </row>
    <row r="2601" spans="2:27">
      <c r="B2601" s="3">
        <v>45330</v>
      </c>
      <c r="C2601" t="str">
        <f>IF(AND(B2601&gt;='Calculation Sheet Crop 1'!$K$6,B2601&lt;='Calculation Sheet Crop 1'!$L$6),"Initial Stage",IF(AND(B2601+1&gt;'Calculation Sheet Crop 1'!$K$7,B2601&lt;='Calculation Sheet Crop 1'!$L$7),"Crop Development Phase",IF(AND(B2601+1&gt;'Calculation Sheet Crop 1'!$K$8,B2601&lt;'Calculation Sheet Crop 1'!$L$8+1),"Mid Season",IF(AND(B2601+1&gt;'Calculation Sheet Crop 1'!$K$9,B2601-1&lt;'Calculation Sheet Crop 1'!$L$9),"Late Season Stage",""))))</f>
        <v/>
      </c>
      <c r="D2601">
        <f>IF(MONTH(B2601)=1,'General Calculation'!$E$22,IF(MONTH(B2601)=2,'General Calculation'!$F$22,IF(MONTH(B2601)=3,'General Calculation'!$G$22,IF(MONTH(B2601)=4,'General Calculation'!$H$22,IF(MONTH(B2601)=5,'General Calculation'!$I$22,IF(MONTH(B2601)=6,'General Calculation'!$J$22,IF(MONTH(B2601)=7,'General Calculation'!$K$22,IF(MONTH(B2601)=8,'General Calculation'!$L$22,IF(MONTH(B2601)=9,'General Calculation'!$M$22,IF(MONTH(B2601)=10,'General Calculation'!$N$22,IF(MONTH(B2601)=11,'General Calculation'!$O$22,IF(MONTH(B2601)=12,'General Calculation'!$P$22,""))))))))))))</f>
        <v>5.3892000000000007</v>
      </c>
      <c r="E2601" t="str">
        <f>IF(C2601="Initial Stage",'Calculation Sheet Crop 1'!$M$6,IF(C2601="Crop Development Phase",'Calculation Sheet Crop 1'!$M$7,IF(C2601="Mid Season",'Calculation Sheet Crop 1'!$M$8,IF(C2601="Late Season Stage",'Calculation Sheet Crop 1'!$M$9,""))))</f>
        <v/>
      </c>
      <c r="F2601">
        <f t="shared" si="521"/>
        <v>0</v>
      </c>
      <c r="P2601">
        <f t="shared" si="522"/>
        <v>0</v>
      </c>
      <c r="Q2601">
        <f t="shared" si="523"/>
        <v>0</v>
      </c>
      <c r="R2601">
        <f t="shared" si="524"/>
        <v>0</v>
      </c>
      <c r="S2601">
        <f t="shared" si="525"/>
        <v>0</v>
      </c>
      <c r="T2601">
        <f t="shared" si="526"/>
        <v>0</v>
      </c>
      <c r="U2601">
        <f t="shared" si="527"/>
        <v>0</v>
      </c>
      <c r="V2601">
        <f t="shared" si="528"/>
        <v>0</v>
      </c>
      <c r="W2601">
        <f t="shared" si="529"/>
        <v>0</v>
      </c>
      <c r="X2601">
        <f t="shared" si="530"/>
        <v>0</v>
      </c>
      <c r="Y2601">
        <f t="shared" si="531"/>
        <v>0</v>
      </c>
      <c r="Z2601">
        <f t="shared" si="532"/>
        <v>0</v>
      </c>
      <c r="AA2601">
        <f t="shared" si="533"/>
        <v>0</v>
      </c>
    </row>
    <row r="2602" spans="2:27">
      <c r="B2602" s="3">
        <v>45331</v>
      </c>
      <c r="C2602" t="str">
        <f>IF(AND(B2602&gt;='Calculation Sheet Crop 1'!$K$6,B2602&lt;='Calculation Sheet Crop 1'!$L$6),"Initial Stage",IF(AND(B2602+1&gt;'Calculation Sheet Crop 1'!$K$7,B2602&lt;='Calculation Sheet Crop 1'!$L$7),"Crop Development Phase",IF(AND(B2602+1&gt;'Calculation Sheet Crop 1'!$K$8,B2602&lt;'Calculation Sheet Crop 1'!$L$8+1),"Mid Season",IF(AND(B2602+1&gt;'Calculation Sheet Crop 1'!$K$9,B2602-1&lt;'Calculation Sheet Crop 1'!$L$9),"Late Season Stage",""))))</f>
        <v/>
      </c>
      <c r="D2602">
        <f>IF(MONTH(B2602)=1,'General Calculation'!$E$22,IF(MONTH(B2602)=2,'General Calculation'!$F$22,IF(MONTH(B2602)=3,'General Calculation'!$G$22,IF(MONTH(B2602)=4,'General Calculation'!$H$22,IF(MONTH(B2602)=5,'General Calculation'!$I$22,IF(MONTH(B2602)=6,'General Calculation'!$J$22,IF(MONTH(B2602)=7,'General Calculation'!$K$22,IF(MONTH(B2602)=8,'General Calculation'!$L$22,IF(MONTH(B2602)=9,'General Calculation'!$M$22,IF(MONTH(B2602)=10,'General Calculation'!$N$22,IF(MONTH(B2602)=11,'General Calculation'!$O$22,IF(MONTH(B2602)=12,'General Calculation'!$P$22,""))))))))))))</f>
        <v>5.3892000000000007</v>
      </c>
      <c r="E2602" t="str">
        <f>IF(C2602="Initial Stage",'Calculation Sheet Crop 1'!$M$6,IF(C2602="Crop Development Phase",'Calculation Sheet Crop 1'!$M$7,IF(C2602="Mid Season",'Calculation Sheet Crop 1'!$M$8,IF(C2602="Late Season Stage",'Calculation Sheet Crop 1'!$M$9,""))))</f>
        <v/>
      </c>
      <c r="F2602">
        <f t="shared" si="521"/>
        <v>0</v>
      </c>
      <c r="P2602">
        <f t="shared" si="522"/>
        <v>0</v>
      </c>
      <c r="Q2602">
        <f t="shared" si="523"/>
        <v>0</v>
      </c>
      <c r="R2602">
        <f t="shared" si="524"/>
        <v>0</v>
      </c>
      <c r="S2602">
        <f t="shared" si="525"/>
        <v>0</v>
      </c>
      <c r="T2602">
        <f t="shared" si="526"/>
        <v>0</v>
      </c>
      <c r="U2602">
        <f t="shared" si="527"/>
        <v>0</v>
      </c>
      <c r="V2602">
        <f t="shared" si="528"/>
        <v>0</v>
      </c>
      <c r="W2602">
        <f t="shared" si="529"/>
        <v>0</v>
      </c>
      <c r="X2602">
        <f t="shared" si="530"/>
        <v>0</v>
      </c>
      <c r="Y2602">
        <f t="shared" si="531"/>
        <v>0</v>
      </c>
      <c r="Z2602">
        <f t="shared" si="532"/>
        <v>0</v>
      </c>
      <c r="AA2602">
        <f t="shared" si="533"/>
        <v>0</v>
      </c>
    </row>
    <row r="2603" spans="2:27">
      <c r="B2603" s="3">
        <v>45332</v>
      </c>
      <c r="C2603" t="str">
        <f>IF(AND(B2603&gt;='Calculation Sheet Crop 1'!$K$6,B2603&lt;='Calculation Sheet Crop 1'!$L$6),"Initial Stage",IF(AND(B2603+1&gt;'Calculation Sheet Crop 1'!$K$7,B2603&lt;='Calculation Sheet Crop 1'!$L$7),"Crop Development Phase",IF(AND(B2603+1&gt;'Calculation Sheet Crop 1'!$K$8,B2603&lt;'Calculation Sheet Crop 1'!$L$8+1),"Mid Season",IF(AND(B2603+1&gt;'Calculation Sheet Crop 1'!$K$9,B2603-1&lt;'Calculation Sheet Crop 1'!$L$9),"Late Season Stage",""))))</f>
        <v/>
      </c>
      <c r="D2603">
        <f>IF(MONTH(B2603)=1,'General Calculation'!$E$22,IF(MONTH(B2603)=2,'General Calculation'!$F$22,IF(MONTH(B2603)=3,'General Calculation'!$G$22,IF(MONTH(B2603)=4,'General Calculation'!$H$22,IF(MONTH(B2603)=5,'General Calculation'!$I$22,IF(MONTH(B2603)=6,'General Calculation'!$J$22,IF(MONTH(B2603)=7,'General Calculation'!$K$22,IF(MONTH(B2603)=8,'General Calculation'!$L$22,IF(MONTH(B2603)=9,'General Calculation'!$M$22,IF(MONTH(B2603)=10,'General Calculation'!$N$22,IF(MONTH(B2603)=11,'General Calculation'!$O$22,IF(MONTH(B2603)=12,'General Calculation'!$P$22,""))))))))))))</f>
        <v>5.3892000000000007</v>
      </c>
      <c r="E2603" t="str">
        <f>IF(C2603="Initial Stage",'Calculation Sheet Crop 1'!$M$6,IF(C2603="Crop Development Phase",'Calculation Sheet Crop 1'!$M$7,IF(C2603="Mid Season",'Calculation Sheet Crop 1'!$M$8,IF(C2603="Late Season Stage",'Calculation Sheet Crop 1'!$M$9,""))))</f>
        <v/>
      </c>
      <c r="F2603">
        <f t="shared" si="521"/>
        <v>0</v>
      </c>
      <c r="P2603">
        <f t="shared" si="522"/>
        <v>0</v>
      </c>
      <c r="Q2603">
        <f t="shared" si="523"/>
        <v>0</v>
      </c>
      <c r="R2603">
        <f t="shared" si="524"/>
        <v>0</v>
      </c>
      <c r="S2603">
        <f t="shared" si="525"/>
        <v>0</v>
      </c>
      <c r="T2603">
        <f t="shared" si="526"/>
        <v>0</v>
      </c>
      <c r="U2603">
        <f t="shared" si="527"/>
        <v>0</v>
      </c>
      <c r="V2603">
        <f t="shared" si="528"/>
        <v>0</v>
      </c>
      <c r="W2603">
        <f t="shared" si="529"/>
        <v>0</v>
      </c>
      <c r="X2603">
        <f t="shared" si="530"/>
        <v>0</v>
      </c>
      <c r="Y2603">
        <f t="shared" si="531"/>
        <v>0</v>
      </c>
      <c r="Z2603">
        <f t="shared" si="532"/>
        <v>0</v>
      </c>
      <c r="AA2603">
        <f t="shared" si="533"/>
        <v>0</v>
      </c>
    </row>
    <row r="2604" spans="2:27">
      <c r="B2604" s="3">
        <v>45333</v>
      </c>
      <c r="C2604" t="str">
        <f>IF(AND(B2604&gt;='Calculation Sheet Crop 1'!$K$6,B2604&lt;='Calculation Sheet Crop 1'!$L$6),"Initial Stage",IF(AND(B2604+1&gt;'Calculation Sheet Crop 1'!$K$7,B2604&lt;='Calculation Sheet Crop 1'!$L$7),"Crop Development Phase",IF(AND(B2604+1&gt;'Calculation Sheet Crop 1'!$K$8,B2604&lt;'Calculation Sheet Crop 1'!$L$8+1),"Mid Season",IF(AND(B2604+1&gt;'Calculation Sheet Crop 1'!$K$9,B2604-1&lt;'Calculation Sheet Crop 1'!$L$9),"Late Season Stage",""))))</f>
        <v/>
      </c>
      <c r="D2604">
        <f>IF(MONTH(B2604)=1,'General Calculation'!$E$22,IF(MONTH(B2604)=2,'General Calculation'!$F$22,IF(MONTH(B2604)=3,'General Calculation'!$G$22,IF(MONTH(B2604)=4,'General Calculation'!$H$22,IF(MONTH(B2604)=5,'General Calculation'!$I$22,IF(MONTH(B2604)=6,'General Calculation'!$J$22,IF(MONTH(B2604)=7,'General Calculation'!$K$22,IF(MONTH(B2604)=8,'General Calculation'!$L$22,IF(MONTH(B2604)=9,'General Calculation'!$M$22,IF(MONTH(B2604)=10,'General Calculation'!$N$22,IF(MONTH(B2604)=11,'General Calculation'!$O$22,IF(MONTH(B2604)=12,'General Calculation'!$P$22,""))))))))))))</f>
        <v>5.3892000000000007</v>
      </c>
      <c r="E2604" t="str">
        <f>IF(C2604="Initial Stage",'Calculation Sheet Crop 1'!$M$6,IF(C2604="Crop Development Phase",'Calculation Sheet Crop 1'!$M$7,IF(C2604="Mid Season",'Calculation Sheet Crop 1'!$M$8,IF(C2604="Late Season Stage",'Calculation Sheet Crop 1'!$M$9,""))))</f>
        <v/>
      </c>
      <c r="F2604">
        <f t="shared" si="521"/>
        <v>0</v>
      </c>
      <c r="P2604">
        <f t="shared" si="522"/>
        <v>0</v>
      </c>
      <c r="Q2604">
        <f t="shared" si="523"/>
        <v>0</v>
      </c>
      <c r="R2604">
        <f t="shared" si="524"/>
        <v>0</v>
      </c>
      <c r="S2604">
        <f t="shared" si="525"/>
        <v>0</v>
      </c>
      <c r="T2604">
        <f t="shared" si="526"/>
        <v>0</v>
      </c>
      <c r="U2604">
        <f t="shared" si="527"/>
        <v>0</v>
      </c>
      <c r="V2604">
        <f t="shared" si="528"/>
        <v>0</v>
      </c>
      <c r="W2604">
        <f t="shared" si="529"/>
        <v>0</v>
      </c>
      <c r="X2604">
        <f t="shared" si="530"/>
        <v>0</v>
      </c>
      <c r="Y2604">
        <f t="shared" si="531"/>
        <v>0</v>
      </c>
      <c r="Z2604">
        <f t="shared" si="532"/>
        <v>0</v>
      </c>
      <c r="AA2604">
        <f t="shared" si="533"/>
        <v>0</v>
      </c>
    </row>
    <row r="2605" spans="2:27">
      <c r="B2605" s="3">
        <v>45334</v>
      </c>
      <c r="C2605" t="str">
        <f>IF(AND(B2605&gt;='Calculation Sheet Crop 1'!$K$6,B2605&lt;='Calculation Sheet Crop 1'!$L$6),"Initial Stage",IF(AND(B2605+1&gt;'Calculation Sheet Crop 1'!$K$7,B2605&lt;='Calculation Sheet Crop 1'!$L$7),"Crop Development Phase",IF(AND(B2605+1&gt;'Calculation Sheet Crop 1'!$K$8,B2605&lt;'Calculation Sheet Crop 1'!$L$8+1),"Mid Season",IF(AND(B2605+1&gt;'Calculation Sheet Crop 1'!$K$9,B2605-1&lt;'Calculation Sheet Crop 1'!$L$9),"Late Season Stage",""))))</f>
        <v/>
      </c>
      <c r="D2605">
        <f>IF(MONTH(B2605)=1,'General Calculation'!$E$22,IF(MONTH(B2605)=2,'General Calculation'!$F$22,IF(MONTH(B2605)=3,'General Calculation'!$G$22,IF(MONTH(B2605)=4,'General Calculation'!$H$22,IF(MONTH(B2605)=5,'General Calculation'!$I$22,IF(MONTH(B2605)=6,'General Calculation'!$J$22,IF(MONTH(B2605)=7,'General Calculation'!$K$22,IF(MONTH(B2605)=8,'General Calculation'!$L$22,IF(MONTH(B2605)=9,'General Calculation'!$M$22,IF(MONTH(B2605)=10,'General Calculation'!$N$22,IF(MONTH(B2605)=11,'General Calculation'!$O$22,IF(MONTH(B2605)=12,'General Calculation'!$P$22,""))))))))))))</f>
        <v>5.3892000000000007</v>
      </c>
      <c r="E2605" t="str">
        <f>IF(C2605="Initial Stage",'Calculation Sheet Crop 1'!$M$6,IF(C2605="Crop Development Phase",'Calculation Sheet Crop 1'!$M$7,IF(C2605="Mid Season",'Calculation Sheet Crop 1'!$M$8,IF(C2605="Late Season Stage",'Calculation Sheet Crop 1'!$M$9,""))))</f>
        <v/>
      </c>
      <c r="F2605">
        <f t="shared" si="521"/>
        <v>0</v>
      </c>
      <c r="P2605">
        <f t="shared" si="522"/>
        <v>0</v>
      </c>
      <c r="Q2605">
        <f t="shared" si="523"/>
        <v>0</v>
      </c>
      <c r="R2605">
        <f t="shared" si="524"/>
        <v>0</v>
      </c>
      <c r="S2605">
        <f t="shared" si="525"/>
        <v>0</v>
      </c>
      <c r="T2605">
        <f t="shared" si="526"/>
        <v>0</v>
      </c>
      <c r="U2605">
        <f t="shared" si="527"/>
        <v>0</v>
      </c>
      <c r="V2605">
        <f t="shared" si="528"/>
        <v>0</v>
      </c>
      <c r="W2605">
        <f t="shared" si="529"/>
        <v>0</v>
      </c>
      <c r="X2605">
        <f t="shared" si="530"/>
        <v>0</v>
      </c>
      <c r="Y2605">
        <f t="shared" si="531"/>
        <v>0</v>
      </c>
      <c r="Z2605">
        <f t="shared" si="532"/>
        <v>0</v>
      </c>
      <c r="AA2605">
        <f t="shared" si="533"/>
        <v>0</v>
      </c>
    </row>
    <row r="2606" spans="2:27">
      <c r="B2606" s="3">
        <v>45335</v>
      </c>
      <c r="C2606" t="str">
        <f>IF(AND(B2606&gt;='Calculation Sheet Crop 1'!$K$6,B2606&lt;='Calculation Sheet Crop 1'!$L$6),"Initial Stage",IF(AND(B2606+1&gt;'Calculation Sheet Crop 1'!$K$7,B2606&lt;='Calculation Sheet Crop 1'!$L$7),"Crop Development Phase",IF(AND(B2606+1&gt;'Calculation Sheet Crop 1'!$K$8,B2606&lt;'Calculation Sheet Crop 1'!$L$8+1),"Mid Season",IF(AND(B2606+1&gt;'Calculation Sheet Crop 1'!$K$9,B2606-1&lt;'Calculation Sheet Crop 1'!$L$9),"Late Season Stage",""))))</f>
        <v/>
      </c>
      <c r="D2606">
        <f>IF(MONTH(B2606)=1,'General Calculation'!$E$22,IF(MONTH(B2606)=2,'General Calculation'!$F$22,IF(MONTH(B2606)=3,'General Calculation'!$G$22,IF(MONTH(B2606)=4,'General Calculation'!$H$22,IF(MONTH(B2606)=5,'General Calculation'!$I$22,IF(MONTH(B2606)=6,'General Calculation'!$J$22,IF(MONTH(B2606)=7,'General Calculation'!$K$22,IF(MONTH(B2606)=8,'General Calculation'!$L$22,IF(MONTH(B2606)=9,'General Calculation'!$M$22,IF(MONTH(B2606)=10,'General Calculation'!$N$22,IF(MONTH(B2606)=11,'General Calculation'!$O$22,IF(MONTH(B2606)=12,'General Calculation'!$P$22,""))))))))))))</f>
        <v>5.3892000000000007</v>
      </c>
      <c r="E2606" t="str">
        <f>IF(C2606="Initial Stage",'Calculation Sheet Crop 1'!$M$6,IF(C2606="Crop Development Phase",'Calculation Sheet Crop 1'!$M$7,IF(C2606="Mid Season",'Calculation Sheet Crop 1'!$M$8,IF(C2606="Late Season Stage",'Calculation Sheet Crop 1'!$M$9,""))))</f>
        <v/>
      </c>
      <c r="F2606">
        <f t="shared" si="521"/>
        <v>0</v>
      </c>
      <c r="P2606">
        <f t="shared" si="522"/>
        <v>0</v>
      </c>
      <c r="Q2606">
        <f t="shared" si="523"/>
        <v>0</v>
      </c>
      <c r="R2606">
        <f t="shared" si="524"/>
        <v>0</v>
      </c>
      <c r="S2606">
        <f t="shared" si="525"/>
        <v>0</v>
      </c>
      <c r="T2606">
        <f t="shared" si="526"/>
        <v>0</v>
      </c>
      <c r="U2606">
        <f t="shared" si="527"/>
        <v>0</v>
      </c>
      <c r="V2606">
        <f t="shared" si="528"/>
        <v>0</v>
      </c>
      <c r="W2606">
        <f t="shared" si="529"/>
        <v>0</v>
      </c>
      <c r="X2606">
        <f t="shared" si="530"/>
        <v>0</v>
      </c>
      <c r="Y2606">
        <f t="shared" si="531"/>
        <v>0</v>
      </c>
      <c r="Z2606">
        <f t="shared" si="532"/>
        <v>0</v>
      </c>
      <c r="AA2606">
        <f t="shared" si="533"/>
        <v>0</v>
      </c>
    </row>
    <row r="2607" spans="2:27">
      <c r="B2607" s="3">
        <v>45336</v>
      </c>
      <c r="C2607" t="str">
        <f>IF(AND(B2607&gt;='Calculation Sheet Crop 1'!$K$6,B2607&lt;='Calculation Sheet Crop 1'!$L$6),"Initial Stage",IF(AND(B2607+1&gt;'Calculation Sheet Crop 1'!$K$7,B2607&lt;='Calculation Sheet Crop 1'!$L$7),"Crop Development Phase",IF(AND(B2607+1&gt;'Calculation Sheet Crop 1'!$K$8,B2607&lt;'Calculation Sheet Crop 1'!$L$8+1),"Mid Season",IF(AND(B2607+1&gt;'Calculation Sheet Crop 1'!$K$9,B2607-1&lt;'Calculation Sheet Crop 1'!$L$9),"Late Season Stage",""))))</f>
        <v/>
      </c>
      <c r="D2607">
        <f>IF(MONTH(B2607)=1,'General Calculation'!$E$22,IF(MONTH(B2607)=2,'General Calculation'!$F$22,IF(MONTH(B2607)=3,'General Calculation'!$G$22,IF(MONTH(B2607)=4,'General Calculation'!$H$22,IF(MONTH(B2607)=5,'General Calculation'!$I$22,IF(MONTH(B2607)=6,'General Calculation'!$J$22,IF(MONTH(B2607)=7,'General Calculation'!$K$22,IF(MONTH(B2607)=8,'General Calculation'!$L$22,IF(MONTH(B2607)=9,'General Calculation'!$M$22,IF(MONTH(B2607)=10,'General Calculation'!$N$22,IF(MONTH(B2607)=11,'General Calculation'!$O$22,IF(MONTH(B2607)=12,'General Calculation'!$P$22,""))))))))))))</f>
        <v>5.3892000000000007</v>
      </c>
      <c r="E2607" t="str">
        <f>IF(C2607="Initial Stage",'Calculation Sheet Crop 1'!$M$6,IF(C2607="Crop Development Phase",'Calculation Sheet Crop 1'!$M$7,IF(C2607="Mid Season",'Calculation Sheet Crop 1'!$M$8,IF(C2607="Late Season Stage",'Calculation Sheet Crop 1'!$M$9,""))))</f>
        <v/>
      </c>
      <c r="F2607">
        <f t="shared" si="521"/>
        <v>0</v>
      </c>
      <c r="P2607">
        <f t="shared" si="522"/>
        <v>0</v>
      </c>
      <c r="Q2607">
        <f t="shared" si="523"/>
        <v>0</v>
      </c>
      <c r="R2607">
        <f t="shared" si="524"/>
        <v>0</v>
      </c>
      <c r="S2607">
        <f t="shared" si="525"/>
        <v>0</v>
      </c>
      <c r="T2607">
        <f t="shared" si="526"/>
        <v>0</v>
      </c>
      <c r="U2607">
        <f t="shared" si="527"/>
        <v>0</v>
      </c>
      <c r="V2607">
        <f t="shared" si="528"/>
        <v>0</v>
      </c>
      <c r="W2607">
        <f t="shared" si="529"/>
        <v>0</v>
      </c>
      <c r="X2607">
        <f t="shared" si="530"/>
        <v>0</v>
      </c>
      <c r="Y2607">
        <f t="shared" si="531"/>
        <v>0</v>
      </c>
      <c r="Z2607">
        <f t="shared" si="532"/>
        <v>0</v>
      </c>
      <c r="AA2607">
        <f t="shared" si="533"/>
        <v>0</v>
      </c>
    </row>
    <row r="2608" spans="2:27">
      <c r="B2608" s="3">
        <v>45337</v>
      </c>
      <c r="C2608" t="str">
        <f>IF(AND(B2608&gt;='Calculation Sheet Crop 1'!$K$6,B2608&lt;='Calculation Sheet Crop 1'!$L$6),"Initial Stage",IF(AND(B2608+1&gt;'Calculation Sheet Crop 1'!$K$7,B2608&lt;='Calculation Sheet Crop 1'!$L$7),"Crop Development Phase",IF(AND(B2608+1&gt;'Calculation Sheet Crop 1'!$K$8,B2608&lt;'Calculation Sheet Crop 1'!$L$8+1),"Mid Season",IF(AND(B2608+1&gt;'Calculation Sheet Crop 1'!$K$9,B2608-1&lt;'Calculation Sheet Crop 1'!$L$9),"Late Season Stage",""))))</f>
        <v/>
      </c>
      <c r="D2608">
        <f>IF(MONTH(B2608)=1,'General Calculation'!$E$22,IF(MONTH(B2608)=2,'General Calculation'!$F$22,IF(MONTH(B2608)=3,'General Calculation'!$G$22,IF(MONTH(B2608)=4,'General Calculation'!$H$22,IF(MONTH(B2608)=5,'General Calculation'!$I$22,IF(MONTH(B2608)=6,'General Calculation'!$J$22,IF(MONTH(B2608)=7,'General Calculation'!$K$22,IF(MONTH(B2608)=8,'General Calculation'!$L$22,IF(MONTH(B2608)=9,'General Calculation'!$M$22,IF(MONTH(B2608)=10,'General Calculation'!$N$22,IF(MONTH(B2608)=11,'General Calculation'!$O$22,IF(MONTH(B2608)=12,'General Calculation'!$P$22,""))))))))))))</f>
        <v>5.3892000000000007</v>
      </c>
      <c r="E2608" t="str">
        <f>IF(C2608="Initial Stage",'Calculation Sheet Crop 1'!$M$6,IF(C2608="Crop Development Phase",'Calculation Sheet Crop 1'!$M$7,IF(C2608="Mid Season",'Calculation Sheet Crop 1'!$M$8,IF(C2608="Late Season Stage",'Calculation Sheet Crop 1'!$M$9,""))))</f>
        <v/>
      </c>
      <c r="F2608">
        <f t="shared" si="521"/>
        <v>0</v>
      </c>
      <c r="P2608">
        <f t="shared" si="522"/>
        <v>0</v>
      </c>
      <c r="Q2608">
        <f t="shared" si="523"/>
        <v>0</v>
      </c>
      <c r="R2608">
        <f t="shared" si="524"/>
        <v>0</v>
      </c>
      <c r="S2608">
        <f t="shared" si="525"/>
        <v>0</v>
      </c>
      <c r="T2608">
        <f t="shared" si="526"/>
        <v>0</v>
      </c>
      <c r="U2608">
        <f t="shared" si="527"/>
        <v>0</v>
      </c>
      <c r="V2608">
        <f t="shared" si="528"/>
        <v>0</v>
      </c>
      <c r="W2608">
        <f t="shared" si="529"/>
        <v>0</v>
      </c>
      <c r="X2608">
        <f t="shared" si="530"/>
        <v>0</v>
      </c>
      <c r="Y2608">
        <f t="shared" si="531"/>
        <v>0</v>
      </c>
      <c r="Z2608">
        <f t="shared" si="532"/>
        <v>0</v>
      </c>
      <c r="AA2608">
        <f t="shared" si="533"/>
        <v>0</v>
      </c>
    </row>
    <row r="2609" spans="2:27">
      <c r="B2609" s="3">
        <v>45338</v>
      </c>
      <c r="C2609" t="str">
        <f>IF(AND(B2609&gt;='Calculation Sheet Crop 1'!$K$6,B2609&lt;='Calculation Sheet Crop 1'!$L$6),"Initial Stage",IF(AND(B2609+1&gt;'Calculation Sheet Crop 1'!$K$7,B2609&lt;='Calculation Sheet Crop 1'!$L$7),"Crop Development Phase",IF(AND(B2609+1&gt;'Calculation Sheet Crop 1'!$K$8,B2609&lt;'Calculation Sheet Crop 1'!$L$8+1),"Mid Season",IF(AND(B2609+1&gt;'Calculation Sheet Crop 1'!$K$9,B2609-1&lt;'Calculation Sheet Crop 1'!$L$9),"Late Season Stage",""))))</f>
        <v/>
      </c>
      <c r="D2609">
        <f>IF(MONTH(B2609)=1,'General Calculation'!$E$22,IF(MONTH(B2609)=2,'General Calculation'!$F$22,IF(MONTH(B2609)=3,'General Calculation'!$G$22,IF(MONTH(B2609)=4,'General Calculation'!$H$22,IF(MONTH(B2609)=5,'General Calculation'!$I$22,IF(MONTH(B2609)=6,'General Calculation'!$J$22,IF(MONTH(B2609)=7,'General Calculation'!$K$22,IF(MONTH(B2609)=8,'General Calculation'!$L$22,IF(MONTH(B2609)=9,'General Calculation'!$M$22,IF(MONTH(B2609)=10,'General Calculation'!$N$22,IF(MONTH(B2609)=11,'General Calculation'!$O$22,IF(MONTH(B2609)=12,'General Calculation'!$P$22,""))))))))))))</f>
        <v>5.3892000000000007</v>
      </c>
      <c r="E2609" t="str">
        <f>IF(C2609="Initial Stage",'Calculation Sheet Crop 1'!$M$6,IF(C2609="Crop Development Phase",'Calculation Sheet Crop 1'!$M$7,IF(C2609="Mid Season",'Calculation Sheet Crop 1'!$M$8,IF(C2609="Late Season Stage",'Calculation Sheet Crop 1'!$M$9,""))))</f>
        <v/>
      </c>
      <c r="F2609">
        <f t="shared" si="521"/>
        <v>0</v>
      </c>
      <c r="P2609">
        <f t="shared" si="522"/>
        <v>0</v>
      </c>
      <c r="Q2609">
        <f t="shared" si="523"/>
        <v>0</v>
      </c>
      <c r="R2609">
        <f t="shared" si="524"/>
        <v>0</v>
      </c>
      <c r="S2609">
        <f t="shared" si="525"/>
        <v>0</v>
      </c>
      <c r="T2609">
        <f t="shared" si="526"/>
        <v>0</v>
      </c>
      <c r="U2609">
        <f t="shared" si="527"/>
        <v>0</v>
      </c>
      <c r="V2609">
        <f t="shared" si="528"/>
        <v>0</v>
      </c>
      <c r="W2609">
        <f t="shared" si="529"/>
        <v>0</v>
      </c>
      <c r="X2609">
        <f t="shared" si="530"/>
        <v>0</v>
      </c>
      <c r="Y2609">
        <f t="shared" si="531"/>
        <v>0</v>
      </c>
      <c r="Z2609">
        <f t="shared" si="532"/>
        <v>0</v>
      </c>
      <c r="AA2609">
        <f t="shared" si="533"/>
        <v>0</v>
      </c>
    </row>
    <row r="2610" spans="2:27">
      <c r="B2610" s="3">
        <v>45339</v>
      </c>
      <c r="C2610" t="str">
        <f>IF(AND(B2610&gt;='Calculation Sheet Crop 1'!$K$6,B2610&lt;='Calculation Sheet Crop 1'!$L$6),"Initial Stage",IF(AND(B2610+1&gt;'Calculation Sheet Crop 1'!$K$7,B2610&lt;='Calculation Sheet Crop 1'!$L$7),"Crop Development Phase",IF(AND(B2610+1&gt;'Calculation Sheet Crop 1'!$K$8,B2610&lt;'Calculation Sheet Crop 1'!$L$8+1),"Mid Season",IF(AND(B2610+1&gt;'Calculation Sheet Crop 1'!$K$9,B2610-1&lt;'Calculation Sheet Crop 1'!$L$9),"Late Season Stage",""))))</f>
        <v/>
      </c>
      <c r="D2610">
        <f>IF(MONTH(B2610)=1,'General Calculation'!$E$22,IF(MONTH(B2610)=2,'General Calculation'!$F$22,IF(MONTH(B2610)=3,'General Calculation'!$G$22,IF(MONTH(B2610)=4,'General Calculation'!$H$22,IF(MONTH(B2610)=5,'General Calculation'!$I$22,IF(MONTH(B2610)=6,'General Calculation'!$J$22,IF(MONTH(B2610)=7,'General Calculation'!$K$22,IF(MONTH(B2610)=8,'General Calculation'!$L$22,IF(MONTH(B2610)=9,'General Calculation'!$M$22,IF(MONTH(B2610)=10,'General Calculation'!$N$22,IF(MONTH(B2610)=11,'General Calculation'!$O$22,IF(MONTH(B2610)=12,'General Calculation'!$P$22,""))))))))))))</f>
        <v>5.3892000000000007</v>
      </c>
      <c r="E2610" t="str">
        <f>IF(C2610="Initial Stage",'Calculation Sheet Crop 1'!$M$6,IF(C2610="Crop Development Phase",'Calculation Sheet Crop 1'!$M$7,IF(C2610="Mid Season",'Calculation Sheet Crop 1'!$M$8,IF(C2610="Late Season Stage",'Calculation Sheet Crop 1'!$M$9,""))))</f>
        <v/>
      </c>
      <c r="F2610">
        <f t="shared" si="521"/>
        <v>0</v>
      </c>
      <c r="P2610">
        <f t="shared" si="522"/>
        <v>0</v>
      </c>
      <c r="Q2610">
        <f t="shared" si="523"/>
        <v>0</v>
      </c>
      <c r="R2610">
        <f t="shared" si="524"/>
        <v>0</v>
      </c>
      <c r="S2610">
        <f t="shared" si="525"/>
        <v>0</v>
      </c>
      <c r="T2610">
        <f t="shared" si="526"/>
        <v>0</v>
      </c>
      <c r="U2610">
        <f t="shared" si="527"/>
        <v>0</v>
      </c>
      <c r="V2610">
        <f t="shared" si="528"/>
        <v>0</v>
      </c>
      <c r="W2610">
        <f t="shared" si="529"/>
        <v>0</v>
      </c>
      <c r="X2610">
        <f t="shared" si="530"/>
        <v>0</v>
      </c>
      <c r="Y2610">
        <f t="shared" si="531"/>
        <v>0</v>
      </c>
      <c r="Z2610">
        <f t="shared" si="532"/>
        <v>0</v>
      </c>
      <c r="AA2610">
        <f t="shared" si="533"/>
        <v>0</v>
      </c>
    </row>
    <row r="2611" spans="2:27">
      <c r="B2611" s="3">
        <v>45340</v>
      </c>
      <c r="C2611" t="str">
        <f>IF(AND(B2611&gt;='Calculation Sheet Crop 1'!$K$6,B2611&lt;='Calculation Sheet Crop 1'!$L$6),"Initial Stage",IF(AND(B2611+1&gt;'Calculation Sheet Crop 1'!$K$7,B2611&lt;='Calculation Sheet Crop 1'!$L$7),"Crop Development Phase",IF(AND(B2611+1&gt;'Calculation Sheet Crop 1'!$K$8,B2611&lt;'Calculation Sheet Crop 1'!$L$8+1),"Mid Season",IF(AND(B2611+1&gt;'Calculation Sheet Crop 1'!$K$9,B2611-1&lt;'Calculation Sheet Crop 1'!$L$9),"Late Season Stage",""))))</f>
        <v/>
      </c>
      <c r="D2611">
        <f>IF(MONTH(B2611)=1,'General Calculation'!$E$22,IF(MONTH(B2611)=2,'General Calculation'!$F$22,IF(MONTH(B2611)=3,'General Calculation'!$G$22,IF(MONTH(B2611)=4,'General Calculation'!$H$22,IF(MONTH(B2611)=5,'General Calculation'!$I$22,IF(MONTH(B2611)=6,'General Calculation'!$J$22,IF(MONTH(B2611)=7,'General Calculation'!$K$22,IF(MONTH(B2611)=8,'General Calculation'!$L$22,IF(MONTH(B2611)=9,'General Calculation'!$M$22,IF(MONTH(B2611)=10,'General Calculation'!$N$22,IF(MONTH(B2611)=11,'General Calculation'!$O$22,IF(MONTH(B2611)=12,'General Calculation'!$P$22,""))))))))))))</f>
        <v>5.3892000000000007</v>
      </c>
      <c r="E2611" t="str">
        <f>IF(C2611="Initial Stage",'Calculation Sheet Crop 1'!$M$6,IF(C2611="Crop Development Phase",'Calculation Sheet Crop 1'!$M$7,IF(C2611="Mid Season",'Calculation Sheet Crop 1'!$M$8,IF(C2611="Late Season Stage",'Calculation Sheet Crop 1'!$M$9,""))))</f>
        <v/>
      </c>
      <c r="F2611">
        <f t="shared" si="521"/>
        <v>0</v>
      </c>
      <c r="P2611">
        <f t="shared" si="522"/>
        <v>0</v>
      </c>
      <c r="Q2611">
        <f t="shared" si="523"/>
        <v>0</v>
      </c>
      <c r="R2611">
        <f t="shared" si="524"/>
        <v>0</v>
      </c>
      <c r="S2611">
        <f t="shared" si="525"/>
        <v>0</v>
      </c>
      <c r="T2611">
        <f t="shared" si="526"/>
        <v>0</v>
      </c>
      <c r="U2611">
        <f t="shared" si="527"/>
        <v>0</v>
      </c>
      <c r="V2611">
        <f t="shared" si="528"/>
        <v>0</v>
      </c>
      <c r="W2611">
        <f t="shared" si="529"/>
        <v>0</v>
      </c>
      <c r="X2611">
        <f t="shared" si="530"/>
        <v>0</v>
      </c>
      <c r="Y2611">
        <f t="shared" si="531"/>
        <v>0</v>
      </c>
      <c r="Z2611">
        <f t="shared" si="532"/>
        <v>0</v>
      </c>
      <c r="AA2611">
        <f t="shared" si="533"/>
        <v>0</v>
      </c>
    </row>
    <row r="2612" spans="2:27">
      <c r="B2612" s="3">
        <v>45341</v>
      </c>
      <c r="C2612" t="str">
        <f>IF(AND(B2612&gt;='Calculation Sheet Crop 1'!$K$6,B2612&lt;='Calculation Sheet Crop 1'!$L$6),"Initial Stage",IF(AND(B2612+1&gt;'Calculation Sheet Crop 1'!$K$7,B2612&lt;='Calculation Sheet Crop 1'!$L$7),"Crop Development Phase",IF(AND(B2612+1&gt;'Calculation Sheet Crop 1'!$K$8,B2612&lt;'Calculation Sheet Crop 1'!$L$8+1),"Mid Season",IF(AND(B2612+1&gt;'Calculation Sheet Crop 1'!$K$9,B2612-1&lt;'Calculation Sheet Crop 1'!$L$9),"Late Season Stage",""))))</f>
        <v/>
      </c>
      <c r="D2612">
        <f>IF(MONTH(B2612)=1,'General Calculation'!$E$22,IF(MONTH(B2612)=2,'General Calculation'!$F$22,IF(MONTH(B2612)=3,'General Calculation'!$G$22,IF(MONTH(B2612)=4,'General Calculation'!$H$22,IF(MONTH(B2612)=5,'General Calculation'!$I$22,IF(MONTH(B2612)=6,'General Calculation'!$J$22,IF(MONTH(B2612)=7,'General Calculation'!$K$22,IF(MONTH(B2612)=8,'General Calculation'!$L$22,IF(MONTH(B2612)=9,'General Calculation'!$M$22,IF(MONTH(B2612)=10,'General Calculation'!$N$22,IF(MONTH(B2612)=11,'General Calculation'!$O$22,IF(MONTH(B2612)=12,'General Calculation'!$P$22,""))))))))))))</f>
        <v>5.3892000000000007</v>
      </c>
      <c r="E2612" t="str">
        <f>IF(C2612="Initial Stage",'Calculation Sheet Crop 1'!$M$6,IF(C2612="Crop Development Phase",'Calculation Sheet Crop 1'!$M$7,IF(C2612="Mid Season",'Calculation Sheet Crop 1'!$M$8,IF(C2612="Late Season Stage",'Calculation Sheet Crop 1'!$M$9,""))))</f>
        <v/>
      </c>
      <c r="F2612">
        <f t="shared" si="521"/>
        <v>0</v>
      </c>
      <c r="P2612">
        <f t="shared" si="522"/>
        <v>0</v>
      </c>
      <c r="Q2612">
        <f t="shared" si="523"/>
        <v>0</v>
      </c>
      <c r="R2612">
        <f t="shared" si="524"/>
        <v>0</v>
      </c>
      <c r="S2612">
        <f t="shared" si="525"/>
        <v>0</v>
      </c>
      <c r="T2612">
        <f t="shared" si="526"/>
        <v>0</v>
      </c>
      <c r="U2612">
        <f t="shared" si="527"/>
        <v>0</v>
      </c>
      <c r="V2612">
        <f t="shared" si="528"/>
        <v>0</v>
      </c>
      <c r="W2612">
        <f t="shared" si="529"/>
        <v>0</v>
      </c>
      <c r="X2612">
        <f t="shared" si="530"/>
        <v>0</v>
      </c>
      <c r="Y2612">
        <f t="shared" si="531"/>
        <v>0</v>
      </c>
      <c r="Z2612">
        <f t="shared" si="532"/>
        <v>0</v>
      </c>
      <c r="AA2612">
        <f t="shared" si="533"/>
        <v>0</v>
      </c>
    </row>
    <row r="2613" spans="2:27">
      <c r="B2613" s="3">
        <v>45342</v>
      </c>
      <c r="C2613" t="str">
        <f>IF(AND(B2613&gt;='Calculation Sheet Crop 1'!$K$6,B2613&lt;='Calculation Sheet Crop 1'!$L$6),"Initial Stage",IF(AND(B2613+1&gt;'Calculation Sheet Crop 1'!$K$7,B2613&lt;='Calculation Sheet Crop 1'!$L$7),"Crop Development Phase",IF(AND(B2613+1&gt;'Calculation Sheet Crop 1'!$K$8,B2613&lt;'Calculation Sheet Crop 1'!$L$8+1),"Mid Season",IF(AND(B2613+1&gt;'Calculation Sheet Crop 1'!$K$9,B2613-1&lt;'Calculation Sheet Crop 1'!$L$9),"Late Season Stage",""))))</f>
        <v/>
      </c>
      <c r="D2613">
        <f>IF(MONTH(B2613)=1,'General Calculation'!$E$22,IF(MONTH(B2613)=2,'General Calculation'!$F$22,IF(MONTH(B2613)=3,'General Calculation'!$G$22,IF(MONTH(B2613)=4,'General Calculation'!$H$22,IF(MONTH(B2613)=5,'General Calculation'!$I$22,IF(MONTH(B2613)=6,'General Calculation'!$J$22,IF(MONTH(B2613)=7,'General Calculation'!$K$22,IF(MONTH(B2613)=8,'General Calculation'!$L$22,IF(MONTH(B2613)=9,'General Calculation'!$M$22,IF(MONTH(B2613)=10,'General Calculation'!$N$22,IF(MONTH(B2613)=11,'General Calculation'!$O$22,IF(MONTH(B2613)=12,'General Calculation'!$P$22,""))))))))))))</f>
        <v>5.3892000000000007</v>
      </c>
      <c r="E2613" t="str">
        <f>IF(C2613="Initial Stage",'Calculation Sheet Crop 1'!$M$6,IF(C2613="Crop Development Phase",'Calculation Sheet Crop 1'!$M$7,IF(C2613="Mid Season",'Calculation Sheet Crop 1'!$M$8,IF(C2613="Late Season Stage",'Calculation Sheet Crop 1'!$M$9,""))))</f>
        <v/>
      </c>
      <c r="F2613">
        <f t="shared" si="521"/>
        <v>0</v>
      </c>
      <c r="P2613">
        <f t="shared" si="522"/>
        <v>0</v>
      </c>
      <c r="Q2613">
        <f t="shared" si="523"/>
        <v>0</v>
      </c>
      <c r="R2613">
        <f t="shared" si="524"/>
        <v>0</v>
      </c>
      <c r="S2613">
        <f t="shared" si="525"/>
        <v>0</v>
      </c>
      <c r="T2613">
        <f t="shared" si="526"/>
        <v>0</v>
      </c>
      <c r="U2613">
        <f t="shared" si="527"/>
        <v>0</v>
      </c>
      <c r="V2613">
        <f t="shared" si="528"/>
        <v>0</v>
      </c>
      <c r="W2613">
        <f t="shared" si="529"/>
        <v>0</v>
      </c>
      <c r="X2613">
        <f t="shared" si="530"/>
        <v>0</v>
      </c>
      <c r="Y2613">
        <f t="shared" si="531"/>
        <v>0</v>
      </c>
      <c r="Z2613">
        <f t="shared" si="532"/>
        <v>0</v>
      </c>
      <c r="AA2613">
        <f t="shared" si="533"/>
        <v>0</v>
      </c>
    </row>
    <row r="2614" spans="2:27">
      <c r="B2614" s="3">
        <v>45343</v>
      </c>
      <c r="C2614" t="str">
        <f>IF(AND(B2614&gt;='Calculation Sheet Crop 1'!$K$6,B2614&lt;='Calculation Sheet Crop 1'!$L$6),"Initial Stage",IF(AND(B2614+1&gt;'Calculation Sheet Crop 1'!$K$7,B2614&lt;='Calculation Sheet Crop 1'!$L$7),"Crop Development Phase",IF(AND(B2614+1&gt;'Calculation Sheet Crop 1'!$K$8,B2614&lt;'Calculation Sheet Crop 1'!$L$8+1),"Mid Season",IF(AND(B2614+1&gt;'Calculation Sheet Crop 1'!$K$9,B2614-1&lt;'Calculation Sheet Crop 1'!$L$9),"Late Season Stage",""))))</f>
        <v/>
      </c>
      <c r="D2614">
        <f>IF(MONTH(B2614)=1,'General Calculation'!$E$22,IF(MONTH(B2614)=2,'General Calculation'!$F$22,IF(MONTH(B2614)=3,'General Calculation'!$G$22,IF(MONTH(B2614)=4,'General Calculation'!$H$22,IF(MONTH(B2614)=5,'General Calculation'!$I$22,IF(MONTH(B2614)=6,'General Calculation'!$J$22,IF(MONTH(B2614)=7,'General Calculation'!$K$22,IF(MONTH(B2614)=8,'General Calculation'!$L$22,IF(MONTH(B2614)=9,'General Calculation'!$M$22,IF(MONTH(B2614)=10,'General Calculation'!$N$22,IF(MONTH(B2614)=11,'General Calculation'!$O$22,IF(MONTH(B2614)=12,'General Calculation'!$P$22,""))))))))))))</f>
        <v>5.3892000000000007</v>
      </c>
      <c r="E2614" t="str">
        <f>IF(C2614="Initial Stage",'Calculation Sheet Crop 1'!$M$6,IF(C2614="Crop Development Phase",'Calculation Sheet Crop 1'!$M$7,IF(C2614="Mid Season",'Calculation Sheet Crop 1'!$M$8,IF(C2614="Late Season Stage",'Calculation Sheet Crop 1'!$M$9,""))))</f>
        <v/>
      </c>
      <c r="F2614">
        <f t="shared" si="521"/>
        <v>0</v>
      </c>
      <c r="P2614">
        <f t="shared" si="522"/>
        <v>0</v>
      </c>
      <c r="Q2614">
        <f t="shared" si="523"/>
        <v>0</v>
      </c>
      <c r="R2614">
        <f t="shared" si="524"/>
        <v>0</v>
      </c>
      <c r="S2614">
        <f t="shared" si="525"/>
        <v>0</v>
      </c>
      <c r="T2614">
        <f t="shared" si="526"/>
        <v>0</v>
      </c>
      <c r="U2614">
        <f t="shared" si="527"/>
        <v>0</v>
      </c>
      <c r="V2614">
        <f t="shared" si="528"/>
        <v>0</v>
      </c>
      <c r="W2614">
        <f t="shared" si="529"/>
        <v>0</v>
      </c>
      <c r="X2614">
        <f t="shared" si="530"/>
        <v>0</v>
      </c>
      <c r="Y2614">
        <f t="shared" si="531"/>
        <v>0</v>
      </c>
      <c r="Z2614">
        <f t="shared" si="532"/>
        <v>0</v>
      </c>
      <c r="AA2614">
        <f t="shared" si="533"/>
        <v>0</v>
      </c>
    </row>
    <row r="2615" spans="2:27">
      <c r="B2615" s="3">
        <v>45344</v>
      </c>
      <c r="C2615" t="str">
        <f>IF(AND(B2615&gt;='Calculation Sheet Crop 1'!$K$6,B2615&lt;='Calculation Sheet Crop 1'!$L$6),"Initial Stage",IF(AND(B2615+1&gt;'Calculation Sheet Crop 1'!$K$7,B2615&lt;='Calculation Sheet Crop 1'!$L$7),"Crop Development Phase",IF(AND(B2615+1&gt;'Calculation Sheet Crop 1'!$K$8,B2615&lt;'Calculation Sheet Crop 1'!$L$8+1),"Mid Season",IF(AND(B2615+1&gt;'Calculation Sheet Crop 1'!$K$9,B2615-1&lt;'Calculation Sheet Crop 1'!$L$9),"Late Season Stage",""))))</f>
        <v/>
      </c>
      <c r="D2615">
        <f>IF(MONTH(B2615)=1,'General Calculation'!$E$22,IF(MONTH(B2615)=2,'General Calculation'!$F$22,IF(MONTH(B2615)=3,'General Calculation'!$G$22,IF(MONTH(B2615)=4,'General Calculation'!$H$22,IF(MONTH(B2615)=5,'General Calculation'!$I$22,IF(MONTH(B2615)=6,'General Calculation'!$J$22,IF(MONTH(B2615)=7,'General Calculation'!$K$22,IF(MONTH(B2615)=8,'General Calculation'!$L$22,IF(MONTH(B2615)=9,'General Calculation'!$M$22,IF(MONTH(B2615)=10,'General Calculation'!$N$22,IF(MONTH(B2615)=11,'General Calculation'!$O$22,IF(MONTH(B2615)=12,'General Calculation'!$P$22,""))))))))))))</f>
        <v>5.3892000000000007</v>
      </c>
      <c r="E2615" t="str">
        <f>IF(C2615="Initial Stage",'Calculation Sheet Crop 1'!$M$6,IF(C2615="Crop Development Phase",'Calculation Sheet Crop 1'!$M$7,IF(C2615="Mid Season",'Calculation Sheet Crop 1'!$M$8,IF(C2615="Late Season Stage",'Calculation Sheet Crop 1'!$M$9,""))))</f>
        <v/>
      </c>
      <c r="F2615">
        <f t="shared" si="521"/>
        <v>0</v>
      </c>
      <c r="P2615">
        <f t="shared" si="522"/>
        <v>0</v>
      </c>
      <c r="Q2615">
        <f t="shared" si="523"/>
        <v>0</v>
      </c>
      <c r="R2615">
        <f t="shared" si="524"/>
        <v>0</v>
      </c>
      <c r="S2615">
        <f t="shared" si="525"/>
        <v>0</v>
      </c>
      <c r="T2615">
        <f t="shared" si="526"/>
        <v>0</v>
      </c>
      <c r="U2615">
        <f t="shared" si="527"/>
        <v>0</v>
      </c>
      <c r="V2615">
        <f t="shared" si="528"/>
        <v>0</v>
      </c>
      <c r="W2615">
        <f t="shared" si="529"/>
        <v>0</v>
      </c>
      <c r="X2615">
        <f t="shared" si="530"/>
        <v>0</v>
      </c>
      <c r="Y2615">
        <f t="shared" si="531"/>
        <v>0</v>
      </c>
      <c r="Z2615">
        <f t="shared" si="532"/>
        <v>0</v>
      </c>
      <c r="AA2615">
        <f t="shared" si="533"/>
        <v>0</v>
      </c>
    </row>
    <row r="2616" spans="2:27">
      <c r="B2616" s="3">
        <v>45345</v>
      </c>
      <c r="C2616" t="str">
        <f>IF(AND(B2616&gt;='Calculation Sheet Crop 1'!$K$6,B2616&lt;='Calculation Sheet Crop 1'!$L$6),"Initial Stage",IF(AND(B2616+1&gt;'Calculation Sheet Crop 1'!$K$7,B2616&lt;='Calculation Sheet Crop 1'!$L$7),"Crop Development Phase",IF(AND(B2616+1&gt;'Calculation Sheet Crop 1'!$K$8,B2616&lt;'Calculation Sheet Crop 1'!$L$8+1),"Mid Season",IF(AND(B2616+1&gt;'Calculation Sheet Crop 1'!$K$9,B2616-1&lt;'Calculation Sheet Crop 1'!$L$9),"Late Season Stage",""))))</f>
        <v/>
      </c>
      <c r="D2616">
        <f>IF(MONTH(B2616)=1,'General Calculation'!$E$22,IF(MONTH(B2616)=2,'General Calculation'!$F$22,IF(MONTH(B2616)=3,'General Calculation'!$G$22,IF(MONTH(B2616)=4,'General Calculation'!$H$22,IF(MONTH(B2616)=5,'General Calculation'!$I$22,IF(MONTH(B2616)=6,'General Calculation'!$J$22,IF(MONTH(B2616)=7,'General Calculation'!$K$22,IF(MONTH(B2616)=8,'General Calculation'!$L$22,IF(MONTH(B2616)=9,'General Calculation'!$M$22,IF(MONTH(B2616)=10,'General Calculation'!$N$22,IF(MONTH(B2616)=11,'General Calculation'!$O$22,IF(MONTH(B2616)=12,'General Calculation'!$P$22,""))))))))))))</f>
        <v>5.3892000000000007</v>
      </c>
      <c r="E2616" t="str">
        <f>IF(C2616="Initial Stage",'Calculation Sheet Crop 1'!$M$6,IF(C2616="Crop Development Phase",'Calculation Sheet Crop 1'!$M$7,IF(C2616="Mid Season",'Calculation Sheet Crop 1'!$M$8,IF(C2616="Late Season Stage",'Calculation Sheet Crop 1'!$M$9,""))))</f>
        <v/>
      </c>
      <c r="F2616">
        <f t="shared" si="521"/>
        <v>0</v>
      </c>
      <c r="P2616">
        <f t="shared" si="522"/>
        <v>0</v>
      </c>
      <c r="Q2616">
        <f t="shared" si="523"/>
        <v>0</v>
      </c>
      <c r="R2616">
        <f t="shared" si="524"/>
        <v>0</v>
      </c>
      <c r="S2616">
        <f t="shared" si="525"/>
        <v>0</v>
      </c>
      <c r="T2616">
        <f t="shared" si="526"/>
        <v>0</v>
      </c>
      <c r="U2616">
        <f t="shared" si="527"/>
        <v>0</v>
      </c>
      <c r="V2616">
        <f t="shared" si="528"/>
        <v>0</v>
      </c>
      <c r="W2616">
        <f t="shared" si="529"/>
        <v>0</v>
      </c>
      <c r="X2616">
        <f t="shared" si="530"/>
        <v>0</v>
      </c>
      <c r="Y2616">
        <f t="shared" si="531"/>
        <v>0</v>
      </c>
      <c r="Z2616">
        <f t="shared" si="532"/>
        <v>0</v>
      </c>
      <c r="AA2616">
        <f t="shared" si="533"/>
        <v>0</v>
      </c>
    </row>
    <row r="2617" spans="2:27">
      <c r="B2617" s="3">
        <v>45346</v>
      </c>
      <c r="C2617" t="str">
        <f>IF(AND(B2617&gt;='Calculation Sheet Crop 1'!$K$6,B2617&lt;='Calculation Sheet Crop 1'!$L$6),"Initial Stage",IF(AND(B2617+1&gt;'Calculation Sheet Crop 1'!$K$7,B2617&lt;='Calculation Sheet Crop 1'!$L$7),"Crop Development Phase",IF(AND(B2617+1&gt;'Calculation Sheet Crop 1'!$K$8,B2617&lt;'Calculation Sheet Crop 1'!$L$8+1),"Mid Season",IF(AND(B2617+1&gt;'Calculation Sheet Crop 1'!$K$9,B2617-1&lt;'Calculation Sheet Crop 1'!$L$9),"Late Season Stage",""))))</f>
        <v/>
      </c>
      <c r="D2617">
        <f>IF(MONTH(B2617)=1,'General Calculation'!$E$22,IF(MONTH(B2617)=2,'General Calculation'!$F$22,IF(MONTH(B2617)=3,'General Calculation'!$G$22,IF(MONTH(B2617)=4,'General Calculation'!$H$22,IF(MONTH(B2617)=5,'General Calculation'!$I$22,IF(MONTH(B2617)=6,'General Calculation'!$J$22,IF(MONTH(B2617)=7,'General Calculation'!$K$22,IF(MONTH(B2617)=8,'General Calculation'!$L$22,IF(MONTH(B2617)=9,'General Calculation'!$M$22,IF(MONTH(B2617)=10,'General Calculation'!$N$22,IF(MONTH(B2617)=11,'General Calculation'!$O$22,IF(MONTH(B2617)=12,'General Calculation'!$P$22,""))))))))))))</f>
        <v>5.3892000000000007</v>
      </c>
      <c r="E2617" t="str">
        <f>IF(C2617="Initial Stage",'Calculation Sheet Crop 1'!$M$6,IF(C2617="Crop Development Phase",'Calculation Sheet Crop 1'!$M$7,IF(C2617="Mid Season",'Calculation Sheet Crop 1'!$M$8,IF(C2617="Late Season Stage",'Calculation Sheet Crop 1'!$M$9,""))))</f>
        <v/>
      </c>
      <c r="F2617">
        <f t="shared" si="521"/>
        <v>0</v>
      </c>
      <c r="P2617">
        <f t="shared" si="522"/>
        <v>0</v>
      </c>
      <c r="Q2617">
        <f t="shared" si="523"/>
        <v>0</v>
      </c>
      <c r="R2617">
        <f t="shared" si="524"/>
        <v>0</v>
      </c>
      <c r="S2617">
        <f t="shared" si="525"/>
        <v>0</v>
      </c>
      <c r="T2617">
        <f t="shared" si="526"/>
        <v>0</v>
      </c>
      <c r="U2617">
        <f t="shared" si="527"/>
        <v>0</v>
      </c>
      <c r="V2617">
        <f t="shared" si="528"/>
        <v>0</v>
      </c>
      <c r="W2617">
        <f t="shared" si="529"/>
        <v>0</v>
      </c>
      <c r="X2617">
        <f t="shared" si="530"/>
        <v>0</v>
      </c>
      <c r="Y2617">
        <f t="shared" si="531"/>
        <v>0</v>
      </c>
      <c r="Z2617">
        <f t="shared" si="532"/>
        <v>0</v>
      </c>
      <c r="AA2617">
        <f t="shared" si="533"/>
        <v>0</v>
      </c>
    </row>
    <row r="2618" spans="2:27">
      <c r="B2618" s="3">
        <v>45347</v>
      </c>
      <c r="C2618" t="str">
        <f>IF(AND(B2618&gt;='Calculation Sheet Crop 1'!$K$6,B2618&lt;='Calculation Sheet Crop 1'!$L$6),"Initial Stage",IF(AND(B2618+1&gt;'Calculation Sheet Crop 1'!$K$7,B2618&lt;='Calculation Sheet Crop 1'!$L$7),"Crop Development Phase",IF(AND(B2618+1&gt;'Calculation Sheet Crop 1'!$K$8,B2618&lt;'Calculation Sheet Crop 1'!$L$8+1),"Mid Season",IF(AND(B2618+1&gt;'Calculation Sheet Crop 1'!$K$9,B2618-1&lt;'Calculation Sheet Crop 1'!$L$9),"Late Season Stage",""))))</f>
        <v/>
      </c>
      <c r="D2618">
        <f>IF(MONTH(B2618)=1,'General Calculation'!$E$22,IF(MONTH(B2618)=2,'General Calculation'!$F$22,IF(MONTH(B2618)=3,'General Calculation'!$G$22,IF(MONTH(B2618)=4,'General Calculation'!$H$22,IF(MONTH(B2618)=5,'General Calculation'!$I$22,IF(MONTH(B2618)=6,'General Calculation'!$J$22,IF(MONTH(B2618)=7,'General Calculation'!$K$22,IF(MONTH(B2618)=8,'General Calculation'!$L$22,IF(MONTH(B2618)=9,'General Calculation'!$M$22,IF(MONTH(B2618)=10,'General Calculation'!$N$22,IF(MONTH(B2618)=11,'General Calculation'!$O$22,IF(MONTH(B2618)=12,'General Calculation'!$P$22,""))))))))))))</f>
        <v>5.3892000000000007</v>
      </c>
      <c r="E2618" t="str">
        <f>IF(C2618="Initial Stage",'Calculation Sheet Crop 1'!$M$6,IF(C2618="Crop Development Phase",'Calculation Sheet Crop 1'!$M$7,IF(C2618="Mid Season",'Calculation Sheet Crop 1'!$M$8,IF(C2618="Late Season Stage",'Calculation Sheet Crop 1'!$M$9,""))))</f>
        <v/>
      </c>
      <c r="F2618">
        <f t="shared" si="521"/>
        <v>0</v>
      </c>
      <c r="P2618">
        <f t="shared" si="522"/>
        <v>0</v>
      </c>
      <c r="Q2618">
        <f t="shared" si="523"/>
        <v>0</v>
      </c>
      <c r="R2618">
        <f t="shared" si="524"/>
        <v>0</v>
      </c>
      <c r="S2618">
        <f t="shared" si="525"/>
        <v>0</v>
      </c>
      <c r="T2618">
        <f t="shared" si="526"/>
        <v>0</v>
      </c>
      <c r="U2618">
        <f t="shared" si="527"/>
        <v>0</v>
      </c>
      <c r="V2618">
        <f t="shared" si="528"/>
        <v>0</v>
      </c>
      <c r="W2618">
        <f t="shared" si="529"/>
        <v>0</v>
      </c>
      <c r="X2618">
        <f t="shared" si="530"/>
        <v>0</v>
      </c>
      <c r="Y2618">
        <f t="shared" si="531"/>
        <v>0</v>
      </c>
      <c r="Z2618">
        <f t="shared" si="532"/>
        <v>0</v>
      </c>
      <c r="AA2618">
        <f t="shared" si="533"/>
        <v>0</v>
      </c>
    </row>
    <row r="2619" spans="2:27">
      <c r="B2619" s="3">
        <v>45348</v>
      </c>
      <c r="C2619" t="str">
        <f>IF(AND(B2619&gt;='Calculation Sheet Crop 1'!$K$6,B2619&lt;='Calculation Sheet Crop 1'!$L$6),"Initial Stage",IF(AND(B2619+1&gt;'Calculation Sheet Crop 1'!$K$7,B2619&lt;='Calculation Sheet Crop 1'!$L$7),"Crop Development Phase",IF(AND(B2619+1&gt;'Calculation Sheet Crop 1'!$K$8,B2619&lt;'Calculation Sheet Crop 1'!$L$8+1),"Mid Season",IF(AND(B2619+1&gt;'Calculation Sheet Crop 1'!$K$9,B2619-1&lt;'Calculation Sheet Crop 1'!$L$9),"Late Season Stage",""))))</f>
        <v/>
      </c>
      <c r="D2619">
        <f>IF(MONTH(B2619)=1,'General Calculation'!$E$22,IF(MONTH(B2619)=2,'General Calculation'!$F$22,IF(MONTH(B2619)=3,'General Calculation'!$G$22,IF(MONTH(B2619)=4,'General Calculation'!$H$22,IF(MONTH(B2619)=5,'General Calculation'!$I$22,IF(MONTH(B2619)=6,'General Calculation'!$J$22,IF(MONTH(B2619)=7,'General Calculation'!$K$22,IF(MONTH(B2619)=8,'General Calculation'!$L$22,IF(MONTH(B2619)=9,'General Calculation'!$M$22,IF(MONTH(B2619)=10,'General Calculation'!$N$22,IF(MONTH(B2619)=11,'General Calculation'!$O$22,IF(MONTH(B2619)=12,'General Calculation'!$P$22,""))))))))))))</f>
        <v>5.3892000000000007</v>
      </c>
      <c r="E2619" t="str">
        <f>IF(C2619="Initial Stage",'Calculation Sheet Crop 1'!$M$6,IF(C2619="Crop Development Phase",'Calculation Sheet Crop 1'!$M$7,IF(C2619="Mid Season",'Calculation Sheet Crop 1'!$M$8,IF(C2619="Late Season Stage",'Calculation Sheet Crop 1'!$M$9,""))))</f>
        <v/>
      </c>
      <c r="F2619">
        <f t="shared" si="521"/>
        <v>0</v>
      </c>
      <c r="P2619">
        <f t="shared" si="522"/>
        <v>0</v>
      </c>
      <c r="Q2619">
        <f t="shared" si="523"/>
        <v>0</v>
      </c>
      <c r="R2619">
        <f t="shared" si="524"/>
        <v>0</v>
      </c>
      <c r="S2619">
        <f t="shared" si="525"/>
        <v>0</v>
      </c>
      <c r="T2619">
        <f t="shared" si="526"/>
        <v>0</v>
      </c>
      <c r="U2619">
        <f t="shared" si="527"/>
        <v>0</v>
      </c>
      <c r="V2619">
        <f t="shared" si="528"/>
        <v>0</v>
      </c>
      <c r="W2619">
        <f t="shared" si="529"/>
        <v>0</v>
      </c>
      <c r="X2619">
        <f t="shared" si="530"/>
        <v>0</v>
      </c>
      <c r="Y2619">
        <f t="shared" si="531"/>
        <v>0</v>
      </c>
      <c r="Z2619">
        <f t="shared" si="532"/>
        <v>0</v>
      </c>
      <c r="AA2619">
        <f t="shared" si="533"/>
        <v>0</v>
      </c>
    </row>
    <row r="2620" spans="2:27">
      <c r="B2620" s="3">
        <v>45349</v>
      </c>
      <c r="C2620" t="str">
        <f>IF(AND(B2620&gt;='Calculation Sheet Crop 1'!$K$6,B2620&lt;='Calculation Sheet Crop 1'!$L$6),"Initial Stage",IF(AND(B2620+1&gt;'Calculation Sheet Crop 1'!$K$7,B2620&lt;='Calculation Sheet Crop 1'!$L$7),"Crop Development Phase",IF(AND(B2620+1&gt;'Calculation Sheet Crop 1'!$K$8,B2620&lt;'Calculation Sheet Crop 1'!$L$8+1),"Mid Season",IF(AND(B2620+1&gt;'Calculation Sheet Crop 1'!$K$9,B2620-1&lt;'Calculation Sheet Crop 1'!$L$9),"Late Season Stage",""))))</f>
        <v/>
      </c>
      <c r="D2620">
        <f>IF(MONTH(B2620)=1,'General Calculation'!$E$22,IF(MONTH(B2620)=2,'General Calculation'!$F$22,IF(MONTH(B2620)=3,'General Calculation'!$G$22,IF(MONTH(B2620)=4,'General Calculation'!$H$22,IF(MONTH(B2620)=5,'General Calculation'!$I$22,IF(MONTH(B2620)=6,'General Calculation'!$J$22,IF(MONTH(B2620)=7,'General Calculation'!$K$22,IF(MONTH(B2620)=8,'General Calculation'!$L$22,IF(MONTH(B2620)=9,'General Calculation'!$M$22,IF(MONTH(B2620)=10,'General Calculation'!$N$22,IF(MONTH(B2620)=11,'General Calculation'!$O$22,IF(MONTH(B2620)=12,'General Calculation'!$P$22,""))))))))))))</f>
        <v>5.3892000000000007</v>
      </c>
      <c r="E2620" t="str">
        <f>IF(C2620="Initial Stage",'Calculation Sheet Crop 1'!$M$6,IF(C2620="Crop Development Phase",'Calculation Sheet Crop 1'!$M$7,IF(C2620="Mid Season",'Calculation Sheet Crop 1'!$M$8,IF(C2620="Late Season Stage",'Calculation Sheet Crop 1'!$M$9,""))))</f>
        <v/>
      </c>
      <c r="F2620">
        <f t="shared" si="521"/>
        <v>0</v>
      </c>
      <c r="P2620">
        <f t="shared" si="522"/>
        <v>0</v>
      </c>
      <c r="Q2620">
        <f t="shared" si="523"/>
        <v>0</v>
      </c>
      <c r="R2620">
        <f t="shared" si="524"/>
        <v>0</v>
      </c>
      <c r="S2620">
        <f t="shared" si="525"/>
        <v>0</v>
      </c>
      <c r="T2620">
        <f t="shared" si="526"/>
        <v>0</v>
      </c>
      <c r="U2620">
        <f t="shared" si="527"/>
        <v>0</v>
      </c>
      <c r="V2620">
        <f t="shared" si="528"/>
        <v>0</v>
      </c>
      <c r="W2620">
        <f t="shared" si="529"/>
        <v>0</v>
      </c>
      <c r="X2620">
        <f t="shared" si="530"/>
        <v>0</v>
      </c>
      <c r="Y2620">
        <f t="shared" si="531"/>
        <v>0</v>
      </c>
      <c r="Z2620">
        <f t="shared" si="532"/>
        <v>0</v>
      </c>
      <c r="AA2620">
        <f t="shared" si="533"/>
        <v>0</v>
      </c>
    </row>
    <row r="2621" spans="2:27">
      <c r="B2621" s="3">
        <v>45350</v>
      </c>
      <c r="C2621" t="str">
        <f>IF(AND(B2621&gt;='Calculation Sheet Crop 1'!$K$6,B2621&lt;='Calculation Sheet Crop 1'!$L$6),"Initial Stage",IF(AND(B2621+1&gt;'Calculation Sheet Crop 1'!$K$7,B2621&lt;='Calculation Sheet Crop 1'!$L$7),"Crop Development Phase",IF(AND(B2621+1&gt;'Calculation Sheet Crop 1'!$K$8,B2621&lt;'Calculation Sheet Crop 1'!$L$8+1),"Mid Season",IF(AND(B2621+1&gt;'Calculation Sheet Crop 1'!$K$9,B2621-1&lt;'Calculation Sheet Crop 1'!$L$9),"Late Season Stage",""))))</f>
        <v/>
      </c>
      <c r="D2621">
        <f>IF(MONTH(B2621)=1,'General Calculation'!$E$22,IF(MONTH(B2621)=2,'General Calculation'!$F$22,IF(MONTH(B2621)=3,'General Calculation'!$G$22,IF(MONTH(B2621)=4,'General Calculation'!$H$22,IF(MONTH(B2621)=5,'General Calculation'!$I$22,IF(MONTH(B2621)=6,'General Calculation'!$J$22,IF(MONTH(B2621)=7,'General Calculation'!$K$22,IF(MONTH(B2621)=8,'General Calculation'!$L$22,IF(MONTH(B2621)=9,'General Calculation'!$M$22,IF(MONTH(B2621)=10,'General Calculation'!$N$22,IF(MONTH(B2621)=11,'General Calculation'!$O$22,IF(MONTH(B2621)=12,'General Calculation'!$P$22,""))))))))))))</f>
        <v>5.3892000000000007</v>
      </c>
      <c r="E2621" t="str">
        <f>IF(C2621="Initial Stage",'Calculation Sheet Crop 1'!$M$6,IF(C2621="Crop Development Phase",'Calculation Sheet Crop 1'!$M$7,IF(C2621="Mid Season",'Calculation Sheet Crop 1'!$M$8,IF(C2621="Late Season Stage",'Calculation Sheet Crop 1'!$M$9,""))))</f>
        <v/>
      </c>
      <c r="F2621">
        <f t="shared" si="521"/>
        <v>0</v>
      </c>
      <c r="P2621">
        <f t="shared" si="522"/>
        <v>0</v>
      </c>
      <c r="Q2621">
        <f t="shared" si="523"/>
        <v>0</v>
      </c>
      <c r="R2621">
        <f t="shared" si="524"/>
        <v>0</v>
      </c>
      <c r="S2621">
        <f t="shared" si="525"/>
        <v>0</v>
      </c>
      <c r="T2621">
        <f t="shared" si="526"/>
        <v>0</v>
      </c>
      <c r="U2621">
        <f t="shared" si="527"/>
        <v>0</v>
      </c>
      <c r="V2621">
        <f t="shared" si="528"/>
        <v>0</v>
      </c>
      <c r="W2621">
        <f t="shared" si="529"/>
        <v>0</v>
      </c>
      <c r="X2621">
        <f t="shared" si="530"/>
        <v>0</v>
      </c>
      <c r="Y2621">
        <f t="shared" si="531"/>
        <v>0</v>
      </c>
      <c r="Z2621">
        <f t="shared" si="532"/>
        <v>0</v>
      </c>
      <c r="AA2621">
        <f t="shared" si="533"/>
        <v>0</v>
      </c>
    </row>
    <row r="2622" spans="2:27">
      <c r="B2622" s="3">
        <v>45351</v>
      </c>
      <c r="C2622" t="str">
        <f>IF(AND(B2622&gt;='Calculation Sheet Crop 1'!$K$6,B2622&lt;='Calculation Sheet Crop 1'!$L$6),"Initial Stage",IF(AND(B2622+1&gt;'Calculation Sheet Crop 1'!$K$7,B2622&lt;='Calculation Sheet Crop 1'!$L$7),"Crop Development Phase",IF(AND(B2622+1&gt;'Calculation Sheet Crop 1'!$K$8,B2622&lt;'Calculation Sheet Crop 1'!$L$8+1),"Mid Season",IF(AND(B2622+1&gt;'Calculation Sheet Crop 1'!$K$9,B2622-1&lt;'Calculation Sheet Crop 1'!$L$9),"Late Season Stage",""))))</f>
        <v/>
      </c>
      <c r="D2622">
        <f>IF(MONTH(B2622)=1,'General Calculation'!$E$22,IF(MONTH(B2622)=2,'General Calculation'!$F$22,IF(MONTH(B2622)=3,'General Calculation'!$G$22,IF(MONTH(B2622)=4,'General Calculation'!$H$22,IF(MONTH(B2622)=5,'General Calculation'!$I$22,IF(MONTH(B2622)=6,'General Calculation'!$J$22,IF(MONTH(B2622)=7,'General Calculation'!$K$22,IF(MONTH(B2622)=8,'General Calculation'!$L$22,IF(MONTH(B2622)=9,'General Calculation'!$M$22,IF(MONTH(B2622)=10,'General Calculation'!$N$22,IF(MONTH(B2622)=11,'General Calculation'!$O$22,IF(MONTH(B2622)=12,'General Calculation'!$P$22,""))))))))))))</f>
        <v>5.3892000000000007</v>
      </c>
      <c r="E2622" t="str">
        <f>IF(C2622="Initial Stage",'Calculation Sheet Crop 1'!$M$6,IF(C2622="Crop Development Phase",'Calculation Sheet Crop 1'!$M$7,IF(C2622="Mid Season",'Calculation Sheet Crop 1'!$M$8,IF(C2622="Late Season Stage",'Calculation Sheet Crop 1'!$M$9,""))))</f>
        <v/>
      </c>
      <c r="F2622">
        <f t="shared" si="521"/>
        <v>0</v>
      </c>
      <c r="P2622">
        <f t="shared" si="522"/>
        <v>0</v>
      </c>
      <c r="Q2622">
        <f t="shared" si="523"/>
        <v>0</v>
      </c>
      <c r="R2622">
        <f t="shared" si="524"/>
        <v>0</v>
      </c>
      <c r="S2622">
        <f t="shared" si="525"/>
        <v>0</v>
      </c>
      <c r="T2622">
        <f t="shared" si="526"/>
        <v>0</v>
      </c>
      <c r="U2622">
        <f t="shared" si="527"/>
        <v>0</v>
      </c>
      <c r="V2622">
        <f t="shared" si="528"/>
        <v>0</v>
      </c>
      <c r="W2622">
        <f t="shared" si="529"/>
        <v>0</v>
      </c>
      <c r="X2622">
        <f t="shared" si="530"/>
        <v>0</v>
      </c>
      <c r="Y2622">
        <f t="shared" si="531"/>
        <v>0</v>
      </c>
      <c r="Z2622">
        <f t="shared" si="532"/>
        <v>0</v>
      </c>
      <c r="AA2622">
        <f t="shared" si="533"/>
        <v>0</v>
      </c>
    </row>
    <row r="2623" spans="2:27">
      <c r="B2623" s="3">
        <v>45352</v>
      </c>
      <c r="C2623" t="str">
        <f>IF(AND(B2623&gt;='Calculation Sheet Crop 1'!$K$6,B2623&lt;='Calculation Sheet Crop 1'!$L$6),"Initial Stage",IF(AND(B2623+1&gt;'Calculation Sheet Crop 1'!$K$7,B2623&lt;='Calculation Sheet Crop 1'!$L$7),"Crop Development Phase",IF(AND(B2623+1&gt;'Calculation Sheet Crop 1'!$K$8,B2623&lt;'Calculation Sheet Crop 1'!$L$8+1),"Mid Season",IF(AND(B2623+1&gt;'Calculation Sheet Crop 1'!$K$9,B2623-1&lt;'Calculation Sheet Crop 1'!$L$9),"Late Season Stage",""))))</f>
        <v/>
      </c>
      <c r="D2623">
        <f>IF(MONTH(B2623)=1,'General Calculation'!$E$22,IF(MONTH(B2623)=2,'General Calculation'!$F$22,IF(MONTH(B2623)=3,'General Calculation'!$G$22,IF(MONTH(B2623)=4,'General Calculation'!$H$22,IF(MONTH(B2623)=5,'General Calculation'!$I$22,IF(MONTH(B2623)=6,'General Calculation'!$J$22,IF(MONTH(B2623)=7,'General Calculation'!$K$22,IF(MONTH(B2623)=8,'General Calculation'!$L$22,IF(MONTH(B2623)=9,'General Calculation'!$M$22,IF(MONTH(B2623)=10,'General Calculation'!$N$22,IF(MONTH(B2623)=11,'General Calculation'!$O$22,IF(MONTH(B2623)=12,'General Calculation'!$P$22,""))))))))))))</f>
        <v>5.3892000000000007</v>
      </c>
      <c r="E2623" t="str">
        <f>IF(C2623="Initial Stage",'Calculation Sheet Crop 1'!$M$6,IF(C2623="Crop Development Phase",'Calculation Sheet Crop 1'!$M$7,IF(C2623="Mid Season",'Calculation Sheet Crop 1'!$M$8,IF(C2623="Late Season Stage",'Calculation Sheet Crop 1'!$M$9,""))))</f>
        <v/>
      </c>
      <c r="F2623">
        <f t="shared" si="521"/>
        <v>0</v>
      </c>
      <c r="P2623">
        <f t="shared" si="522"/>
        <v>0</v>
      </c>
      <c r="Q2623">
        <f t="shared" si="523"/>
        <v>0</v>
      </c>
      <c r="R2623">
        <f t="shared" si="524"/>
        <v>0</v>
      </c>
      <c r="S2623">
        <f t="shared" si="525"/>
        <v>0</v>
      </c>
      <c r="T2623">
        <f t="shared" si="526"/>
        <v>0</v>
      </c>
      <c r="U2623">
        <f t="shared" si="527"/>
        <v>0</v>
      </c>
      <c r="V2623">
        <f t="shared" si="528"/>
        <v>0</v>
      </c>
      <c r="W2623">
        <f t="shared" si="529"/>
        <v>0</v>
      </c>
      <c r="X2623">
        <f t="shared" si="530"/>
        <v>0</v>
      </c>
      <c r="Y2623">
        <f t="shared" si="531"/>
        <v>0</v>
      </c>
      <c r="Z2623">
        <f t="shared" si="532"/>
        <v>0</v>
      </c>
      <c r="AA2623">
        <f t="shared" si="533"/>
        <v>0</v>
      </c>
    </row>
    <row r="2624" spans="2:27">
      <c r="B2624" s="3">
        <v>45353</v>
      </c>
      <c r="C2624" t="str">
        <f>IF(AND(B2624&gt;='Calculation Sheet Crop 1'!$K$6,B2624&lt;='Calculation Sheet Crop 1'!$L$6),"Initial Stage",IF(AND(B2624+1&gt;'Calculation Sheet Crop 1'!$K$7,B2624&lt;='Calculation Sheet Crop 1'!$L$7),"Crop Development Phase",IF(AND(B2624+1&gt;'Calculation Sheet Crop 1'!$K$8,B2624&lt;'Calculation Sheet Crop 1'!$L$8+1),"Mid Season",IF(AND(B2624+1&gt;'Calculation Sheet Crop 1'!$K$9,B2624-1&lt;'Calculation Sheet Crop 1'!$L$9),"Late Season Stage",""))))</f>
        <v/>
      </c>
      <c r="D2624">
        <f>IF(MONTH(B2624)=1,'General Calculation'!$E$22,IF(MONTH(B2624)=2,'General Calculation'!$F$22,IF(MONTH(B2624)=3,'General Calculation'!$G$22,IF(MONTH(B2624)=4,'General Calculation'!$H$22,IF(MONTH(B2624)=5,'General Calculation'!$I$22,IF(MONTH(B2624)=6,'General Calculation'!$J$22,IF(MONTH(B2624)=7,'General Calculation'!$K$22,IF(MONTH(B2624)=8,'General Calculation'!$L$22,IF(MONTH(B2624)=9,'General Calculation'!$M$22,IF(MONTH(B2624)=10,'General Calculation'!$N$22,IF(MONTH(B2624)=11,'General Calculation'!$O$22,IF(MONTH(B2624)=12,'General Calculation'!$P$22,""))))))))))))</f>
        <v>5.3892000000000007</v>
      </c>
      <c r="E2624" t="str">
        <f>IF(C2624="Initial Stage",'Calculation Sheet Crop 1'!$M$6,IF(C2624="Crop Development Phase",'Calculation Sheet Crop 1'!$M$7,IF(C2624="Mid Season",'Calculation Sheet Crop 1'!$M$8,IF(C2624="Late Season Stage",'Calculation Sheet Crop 1'!$M$9,""))))</f>
        <v/>
      </c>
      <c r="F2624">
        <f t="shared" si="521"/>
        <v>0</v>
      </c>
      <c r="P2624">
        <f t="shared" si="522"/>
        <v>0</v>
      </c>
      <c r="Q2624">
        <f t="shared" si="523"/>
        <v>0</v>
      </c>
      <c r="R2624">
        <f t="shared" si="524"/>
        <v>0</v>
      </c>
      <c r="S2624">
        <f t="shared" si="525"/>
        <v>0</v>
      </c>
      <c r="T2624">
        <f t="shared" si="526"/>
        <v>0</v>
      </c>
      <c r="U2624">
        <f t="shared" si="527"/>
        <v>0</v>
      </c>
      <c r="V2624">
        <f t="shared" si="528"/>
        <v>0</v>
      </c>
      <c r="W2624">
        <f t="shared" si="529"/>
        <v>0</v>
      </c>
      <c r="X2624">
        <f t="shared" si="530"/>
        <v>0</v>
      </c>
      <c r="Y2624">
        <f t="shared" si="531"/>
        <v>0</v>
      </c>
      <c r="Z2624">
        <f t="shared" si="532"/>
        <v>0</v>
      </c>
      <c r="AA2624">
        <f t="shared" si="533"/>
        <v>0</v>
      </c>
    </row>
    <row r="2625" spans="2:27">
      <c r="B2625" s="3">
        <v>45354</v>
      </c>
      <c r="C2625" t="str">
        <f>IF(AND(B2625&gt;='Calculation Sheet Crop 1'!$K$6,B2625&lt;='Calculation Sheet Crop 1'!$L$6),"Initial Stage",IF(AND(B2625+1&gt;'Calculation Sheet Crop 1'!$K$7,B2625&lt;='Calculation Sheet Crop 1'!$L$7),"Crop Development Phase",IF(AND(B2625+1&gt;'Calculation Sheet Crop 1'!$K$8,B2625&lt;'Calculation Sheet Crop 1'!$L$8+1),"Mid Season",IF(AND(B2625+1&gt;'Calculation Sheet Crop 1'!$K$9,B2625-1&lt;'Calculation Sheet Crop 1'!$L$9),"Late Season Stage",""))))</f>
        <v/>
      </c>
      <c r="D2625">
        <f>IF(MONTH(B2625)=1,'General Calculation'!$E$22,IF(MONTH(B2625)=2,'General Calculation'!$F$22,IF(MONTH(B2625)=3,'General Calculation'!$G$22,IF(MONTH(B2625)=4,'General Calculation'!$H$22,IF(MONTH(B2625)=5,'General Calculation'!$I$22,IF(MONTH(B2625)=6,'General Calculation'!$J$22,IF(MONTH(B2625)=7,'General Calculation'!$K$22,IF(MONTH(B2625)=8,'General Calculation'!$L$22,IF(MONTH(B2625)=9,'General Calculation'!$M$22,IF(MONTH(B2625)=10,'General Calculation'!$N$22,IF(MONTH(B2625)=11,'General Calculation'!$O$22,IF(MONTH(B2625)=12,'General Calculation'!$P$22,""))))))))))))</f>
        <v>5.3892000000000007</v>
      </c>
      <c r="E2625" t="str">
        <f>IF(C2625="Initial Stage",'Calculation Sheet Crop 1'!$M$6,IF(C2625="Crop Development Phase",'Calculation Sheet Crop 1'!$M$7,IF(C2625="Mid Season",'Calculation Sheet Crop 1'!$M$8,IF(C2625="Late Season Stage",'Calculation Sheet Crop 1'!$M$9,""))))</f>
        <v/>
      </c>
      <c r="F2625">
        <f t="shared" si="521"/>
        <v>0</v>
      </c>
      <c r="P2625">
        <f t="shared" si="522"/>
        <v>0</v>
      </c>
      <c r="Q2625">
        <f t="shared" si="523"/>
        <v>0</v>
      </c>
      <c r="R2625">
        <f t="shared" si="524"/>
        <v>0</v>
      </c>
      <c r="S2625">
        <f t="shared" si="525"/>
        <v>0</v>
      </c>
      <c r="T2625">
        <f t="shared" si="526"/>
        <v>0</v>
      </c>
      <c r="U2625">
        <f t="shared" si="527"/>
        <v>0</v>
      </c>
      <c r="V2625">
        <f t="shared" si="528"/>
        <v>0</v>
      </c>
      <c r="W2625">
        <f t="shared" si="529"/>
        <v>0</v>
      </c>
      <c r="X2625">
        <f t="shared" si="530"/>
        <v>0</v>
      </c>
      <c r="Y2625">
        <f t="shared" si="531"/>
        <v>0</v>
      </c>
      <c r="Z2625">
        <f t="shared" si="532"/>
        <v>0</v>
      </c>
      <c r="AA2625">
        <f t="shared" si="533"/>
        <v>0</v>
      </c>
    </row>
    <row r="2626" spans="2:27">
      <c r="B2626" s="3">
        <v>45355</v>
      </c>
      <c r="C2626" t="str">
        <f>IF(AND(B2626&gt;='Calculation Sheet Crop 1'!$K$6,B2626&lt;='Calculation Sheet Crop 1'!$L$6),"Initial Stage",IF(AND(B2626+1&gt;'Calculation Sheet Crop 1'!$K$7,B2626&lt;='Calculation Sheet Crop 1'!$L$7),"Crop Development Phase",IF(AND(B2626+1&gt;'Calculation Sheet Crop 1'!$K$8,B2626&lt;'Calculation Sheet Crop 1'!$L$8+1),"Mid Season",IF(AND(B2626+1&gt;'Calculation Sheet Crop 1'!$K$9,B2626-1&lt;'Calculation Sheet Crop 1'!$L$9),"Late Season Stage",""))))</f>
        <v/>
      </c>
      <c r="D2626">
        <f>IF(MONTH(B2626)=1,'General Calculation'!$E$22,IF(MONTH(B2626)=2,'General Calculation'!$F$22,IF(MONTH(B2626)=3,'General Calculation'!$G$22,IF(MONTH(B2626)=4,'General Calculation'!$H$22,IF(MONTH(B2626)=5,'General Calculation'!$I$22,IF(MONTH(B2626)=6,'General Calculation'!$J$22,IF(MONTH(B2626)=7,'General Calculation'!$K$22,IF(MONTH(B2626)=8,'General Calculation'!$L$22,IF(MONTH(B2626)=9,'General Calculation'!$M$22,IF(MONTH(B2626)=10,'General Calculation'!$N$22,IF(MONTH(B2626)=11,'General Calculation'!$O$22,IF(MONTH(B2626)=12,'General Calculation'!$P$22,""))))))))))))</f>
        <v>5.3892000000000007</v>
      </c>
      <c r="E2626" t="str">
        <f>IF(C2626="Initial Stage",'Calculation Sheet Crop 1'!$M$6,IF(C2626="Crop Development Phase",'Calculation Sheet Crop 1'!$M$7,IF(C2626="Mid Season",'Calculation Sheet Crop 1'!$M$8,IF(C2626="Late Season Stage",'Calculation Sheet Crop 1'!$M$9,""))))</f>
        <v/>
      </c>
      <c r="F2626">
        <f t="shared" si="521"/>
        <v>0</v>
      </c>
      <c r="P2626">
        <f t="shared" si="522"/>
        <v>0</v>
      </c>
      <c r="Q2626">
        <f t="shared" si="523"/>
        <v>0</v>
      </c>
      <c r="R2626">
        <f t="shared" si="524"/>
        <v>0</v>
      </c>
      <c r="S2626">
        <f t="shared" si="525"/>
        <v>0</v>
      </c>
      <c r="T2626">
        <f t="shared" si="526"/>
        <v>0</v>
      </c>
      <c r="U2626">
        <f t="shared" si="527"/>
        <v>0</v>
      </c>
      <c r="V2626">
        <f t="shared" si="528"/>
        <v>0</v>
      </c>
      <c r="W2626">
        <f t="shared" si="529"/>
        <v>0</v>
      </c>
      <c r="X2626">
        <f t="shared" si="530"/>
        <v>0</v>
      </c>
      <c r="Y2626">
        <f t="shared" si="531"/>
        <v>0</v>
      </c>
      <c r="Z2626">
        <f t="shared" si="532"/>
        <v>0</v>
      </c>
      <c r="AA2626">
        <f t="shared" si="533"/>
        <v>0</v>
      </c>
    </row>
    <row r="2627" spans="2:27">
      <c r="B2627" s="3">
        <v>45356</v>
      </c>
      <c r="C2627" t="str">
        <f>IF(AND(B2627&gt;='Calculation Sheet Crop 1'!$K$6,B2627&lt;='Calculation Sheet Crop 1'!$L$6),"Initial Stage",IF(AND(B2627+1&gt;'Calculation Sheet Crop 1'!$K$7,B2627&lt;='Calculation Sheet Crop 1'!$L$7),"Crop Development Phase",IF(AND(B2627+1&gt;'Calculation Sheet Crop 1'!$K$8,B2627&lt;'Calculation Sheet Crop 1'!$L$8+1),"Mid Season",IF(AND(B2627+1&gt;'Calculation Sheet Crop 1'!$K$9,B2627-1&lt;'Calculation Sheet Crop 1'!$L$9),"Late Season Stage",""))))</f>
        <v/>
      </c>
      <c r="D2627">
        <f>IF(MONTH(B2627)=1,'General Calculation'!$E$22,IF(MONTH(B2627)=2,'General Calculation'!$F$22,IF(MONTH(B2627)=3,'General Calculation'!$G$22,IF(MONTH(B2627)=4,'General Calculation'!$H$22,IF(MONTH(B2627)=5,'General Calculation'!$I$22,IF(MONTH(B2627)=6,'General Calculation'!$J$22,IF(MONTH(B2627)=7,'General Calculation'!$K$22,IF(MONTH(B2627)=8,'General Calculation'!$L$22,IF(MONTH(B2627)=9,'General Calculation'!$M$22,IF(MONTH(B2627)=10,'General Calculation'!$N$22,IF(MONTH(B2627)=11,'General Calculation'!$O$22,IF(MONTH(B2627)=12,'General Calculation'!$P$22,""))))))))))))</f>
        <v>5.3892000000000007</v>
      </c>
      <c r="E2627" t="str">
        <f>IF(C2627="Initial Stage",'Calculation Sheet Crop 1'!$M$6,IF(C2627="Crop Development Phase",'Calculation Sheet Crop 1'!$M$7,IF(C2627="Mid Season",'Calculation Sheet Crop 1'!$M$8,IF(C2627="Late Season Stage",'Calculation Sheet Crop 1'!$M$9,""))))</f>
        <v/>
      </c>
      <c r="F2627">
        <f t="shared" si="521"/>
        <v>0</v>
      </c>
      <c r="P2627">
        <f t="shared" si="522"/>
        <v>0</v>
      </c>
      <c r="Q2627">
        <f t="shared" si="523"/>
        <v>0</v>
      </c>
      <c r="R2627">
        <f t="shared" si="524"/>
        <v>0</v>
      </c>
      <c r="S2627">
        <f t="shared" si="525"/>
        <v>0</v>
      </c>
      <c r="T2627">
        <f t="shared" si="526"/>
        <v>0</v>
      </c>
      <c r="U2627">
        <f t="shared" si="527"/>
        <v>0</v>
      </c>
      <c r="V2627">
        <f t="shared" si="528"/>
        <v>0</v>
      </c>
      <c r="W2627">
        <f t="shared" si="529"/>
        <v>0</v>
      </c>
      <c r="X2627">
        <f t="shared" si="530"/>
        <v>0</v>
      </c>
      <c r="Y2627">
        <f t="shared" si="531"/>
        <v>0</v>
      </c>
      <c r="Z2627">
        <f t="shared" si="532"/>
        <v>0</v>
      </c>
      <c r="AA2627">
        <f t="shared" si="533"/>
        <v>0</v>
      </c>
    </row>
    <row r="2628" spans="2:27">
      <c r="B2628" s="3">
        <v>45357</v>
      </c>
      <c r="C2628" t="str">
        <f>IF(AND(B2628&gt;='Calculation Sheet Crop 1'!$K$6,B2628&lt;='Calculation Sheet Crop 1'!$L$6),"Initial Stage",IF(AND(B2628+1&gt;'Calculation Sheet Crop 1'!$K$7,B2628&lt;='Calculation Sheet Crop 1'!$L$7),"Crop Development Phase",IF(AND(B2628+1&gt;'Calculation Sheet Crop 1'!$K$8,B2628&lt;'Calculation Sheet Crop 1'!$L$8+1),"Mid Season",IF(AND(B2628+1&gt;'Calculation Sheet Crop 1'!$K$9,B2628-1&lt;'Calculation Sheet Crop 1'!$L$9),"Late Season Stage",""))))</f>
        <v/>
      </c>
      <c r="D2628">
        <f>IF(MONTH(B2628)=1,'General Calculation'!$E$22,IF(MONTH(B2628)=2,'General Calculation'!$F$22,IF(MONTH(B2628)=3,'General Calculation'!$G$22,IF(MONTH(B2628)=4,'General Calculation'!$H$22,IF(MONTH(B2628)=5,'General Calculation'!$I$22,IF(MONTH(B2628)=6,'General Calculation'!$J$22,IF(MONTH(B2628)=7,'General Calculation'!$K$22,IF(MONTH(B2628)=8,'General Calculation'!$L$22,IF(MONTH(B2628)=9,'General Calculation'!$M$22,IF(MONTH(B2628)=10,'General Calculation'!$N$22,IF(MONTH(B2628)=11,'General Calculation'!$O$22,IF(MONTH(B2628)=12,'General Calculation'!$P$22,""))))))))))))</f>
        <v>5.3892000000000007</v>
      </c>
      <c r="E2628" t="str">
        <f>IF(C2628="Initial Stage",'Calculation Sheet Crop 1'!$M$6,IF(C2628="Crop Development Phase",'Calculation Sheet Crop 1'!$M$7,IF(C2628="Mid Season",'Calculation Sheet Crop 1'!$M$8,IF(C2628="Late Season Stage",'Calculation Sheet Crop 1'!$M$9,""))))</f>
        <v/>
      </c>
      <c r="F2628">
        <f t="shared" si="521"/>
        <v>0</v>
      </c>
      <c r="P2628">
        <f t="shared" si="522"/>
        <v>0</v>
      </c>
      <c r="Q2628">
        <f t="shared" si="523"/>
        <v>0</v>
      </c>
      <c r="R2628">
        <f t="shared" si="524"/>
        <v>0</v>
      </c>
      <c r="S2628">
        <f t="shared" si="525"/>
        <v>0</v>
      </c>
      <c r="T2628">
        <f t="shared" si="526"/>
        <v>0</v>
      </c>
      <c r="U2628">
        <f t="shared" si="527"/>
        <v>0</v>
      </c>
      <c r="V2628">
        <f t="shared" si="528"/>
        <v>0</v>
      </c>
      <c r="W2628">
        <f t="shared" si="529"/>
        <v>0</v>
      </c>
      <c r="X2628">
        <f t="shared" si="530"/>
        <v>0</v>
      </c>
      <c r="Y2628">
        <f t="shared" si="531"/>
        <v>0</v>
      </c>
      <c r="Z2628">
        <f t="shared" si="532"/>
        <v>0</v>
      </c>
      <c r="AA2628">
        <f t="shared" si="533"/>
        <v>0</v>
      </c>
    </row>
    <row r="2629" spans="2:27">
      <c r="B2629" s="3">
        <v>45358</v>
      </c>
      <c r="C2629" t="str">
        <f>IF(AND(B2629&gt;='Calculation Sheet Crop 1'!$K$6,B2629&lt;='Calculation Sheet Crop 1'!$L$6),"Initial Stage",IF(AND(B2629+1&gt;'Calculation Sheet Crop 1'!$K$7,B2629&lt;='Calculation Sheet Crop 1'!$L$7),"Crop Development Phase",IF(AND(B2629+1&gt;'Calculation Sheet Crop 1'!$K$8,B2629&lt;'Calculation Sheet Crop 1'!$L$8+1),"Mid Season",IF(AND(B2629+1&gt;'Calculation Sheet Crop 1'!$K$9,B2629-1&lt;'Calculation Sheet Crop 1'!$L$9),"Late Season Stage",""))))</f>
        <v/>
      </c>
      <c r="D2629">
        <f>IF(MONTH(B2629)=1,'General Calculation'!$E$22,IF(MONTH(B2629)=2,'General Calculation'!$F$22,IF(MONTH(B2629)=3,'General Calculation'!$G$22,IF(MONTH(B2629)=4,'General Calculation'!$H$22,IF(MONTH(B2629)=5,'General Calculation'!$I$22,IF(MONTH(B2629)=6,'General Calculation'!$J$22,IF(MONTH(B2629)=7,'General Calculation'!$K$22,IF(MONTH(B2629)=8,'General Calculation'!$L$22,IF(MONTH(B2629)=9,'General Calculation'!$M$22,IF(MONTH(B2629)=10,'General Calculation'!$N$22,IF(MONTH(B2629)=11,'General Calculation'!$O$22,IF(MONTH(B2629)=12,'General Calculation'!$P$22,""))))))))))))</f>
        <v>5.3892000000000007</v>
      </c>
      <c r="E2629" t="str">
        <f>IF(C2629="Initial Stage",'Calculation Sheet Crop 1'!$M$6,IF(C2629="Crop Development Phase",'Calculation Sheet Crop 1'!$M$7,IF(C2629="Mid Season",'Calculation Sheet Crop 1'!$M$8,IF(C2629="Late Season Stage",'Calculation Sheet Crop 1'!$M$9,""))))</f>
        <v/>
      </c>
      <c r="F2629">
        <f t="shared" si="521"/>
        <v>0</v>
      </c>
      <c r="P2629">
        <f t="shared" si="522"/>
        <v>0</v>
      </c>
      <c r="Q2629">
        <f t="shared" si="523"/>
        <v>0</v>
      </c>
      <c r="R2629">
        <f t="shared" si="524"/>
        <v>0</v>
      </c>
      <c r="S2629">
        <f t="shared" si="525"/>
        <v>0</v>
      </c>
      <c r="T2629">
        <f t="shared" si="526"/>
        <v>0</v>
      </c>
      <c r="U2629">
        <f t="shared" si="527"/>
        <v>0</v>
      </c>
      <c r="V2629">
        <f t="shared" si="528"/>
        <v>0</v>
      </c>
      <c r="W2629">
        <f t="shared" si="529"/>
        <v>0</v>
      </c>
      <c r="X2629">
        <f t="shared" si="530"/>
        <v>0</v>
      </c>
      <c r="Y2629">
        <f t="shared" si="531"/>
        <v>0</v>
      </c>
      <c r="Z2629">
        <f t="shared" si="532"/>
        <v>0</v>
      </c>
      <c r="AA2629">
        <f t="shared" si="533"/>
        <v>0</v>
      </c>
    </row>
    <row r="2630" spans="2:27">
      <c r="B2630" s="3">
        <v>45359</v>
      </c>
      <c r="C2630" t="str">
        <f>IF(AND(B2630&gt;='Calculation Sheet Crop 1'!$K$6,B2630&lt;='Calculation Sheet Crop 1'!$L$6),"Initial Stage",IF(AND(B2630+1&gt;'Calculation Sheet Crop 1'!$K$7,B2630&lt;='Calculation Sheet Crop 1'!$L$7),"Crop Development Phase",IF(AND(B2630+1&gt;'Calculation Sheet Crop 1'!$K$8,B2630&lt;'Calculation Sheet Crop 1'!$L$8+1),"Mid Season",IF(AND(B2630+1&gt;'Calculation Sheet Crop 1'!$K$9,B2630-1&lt;'Calculation Sheet Crop 1'!$L$9),"Late Season Stage",""))))</f>
        <v/>
      </c>
      <c r="D2630">
        <f>IF(MONTH(B2630)=1,'General Calculation'!$E$22,IF(MONTH(B2630)=2,'General Calculation'!$F$22,IF(MONTH(B2630)=3,'General Calculation'!$G$22,IF(MONTH(B2630)=4,'General Calculation'!$H$22,IF(MONTH(B2630)=5,'General Calculation'!$I$22,IF(MONTH(B2630)=6,'General Calculation'!$J$22,IF(MONTH(B2630)=7,'General Calculation'!$K$22,IF(MONTH(B2630)=8,'General Calculation'!$L$22,IF(MONTH(B2630)=9,'General Calculation'!$M$22,IF(MONTH(B2630)=10,'General Calculation'!$N$22,IF(MONTH(B2630)=11,'General Calculation'!$O$22,IF(MONTH(B2630)=12,'General Calculation'!$P$22,""))))))))))))</f>
        <v>5.3892000000000007</v>
      </c>
      <c r="E2630" t="str">
        <f>IF(C2630="Initial Stage",'Calculation Sheet Crop 1'!$M$6,IF(C2630="Crop Development Phase",'Calculation Sheet Crop 1'!$M$7,IF(C2630="Mid Season",'Calculation Sheet Crop 1'!$M$8,IF(C2630="Late Season Stage",'Calculation Sheet Crop 1'!$M$9,""))))</f>
        <v/>
      </c>
      <c r="F2630">
        <f t="shared" si="521"/>
        <v>0</v>
      </c>
      <c r="P2630">
        <f t="shared" si="522"/>
        <v>0</v>
      </c>
      <c r="Q2630">
        <f t="shared" si="523"/>
        <v>0</v>
      </c>
      <c r="R2630">
        <f t="shared" si="524"/>
        <v>0</v>
      </c>
      <c r="S2630">
        <f t="shared" si="525"/>
        <v>0</v>
      </c>
      <c r="T2630">
        <f t="shared" si="526"/>
        <v>0</v>
      </c>
      <c r="U2630">
        <f t="shared" si="527"/>
        <v>0</v>
      </c>
      <c r="V2630">
        <f t="shared" si="528"/>
        <v>0</v>
      </c>
      <c r="W2630">
        <f t="shared" si="529"/>
        <v>0</v>
      </c>
      <c r="X2630">
        <f t="shared" si="530"/>
        <v>0</v>
      </c>
      <c r="Y2630">
        <f t="shared" si="531"/>
        <v>0</v>
      </c>
      <c r="Z2630">
        <f t="shared" si="532"/>
        <v>0</v>
      </c>
      <c r="AA2630">
        <f t="shared" si="533"/>
        <v>0</v>
      </c>
    </row>
    <row r="2631" spans="2:27">
      <c r="B2631" s="3">
        <v>45360</v>
      </c>
      <c r="C2631" t="str">
        <f>IF(AND(B2631&gt;='Calculation Sheet Crop 1'!$K$6,B2631&lt;='Calculation Sheet Crop 1'!$L$6),"Initial Stage",IF(AND(B2631+1&gt;'Calculation Sheet Crop 1'!$K$7,B2631&lt;='Calculation Sheet Crop 1'!$L$7),"Crop Development Phase",IF(AND(B2631+1&gt;'Calculation Sheet Crop 1'!$K$8,B2631&lt;'Calculation Sheet Crop 1'!$L$8+1),"Mid Season",IF(AND(B2631+1&gt;'Calculation Sheet Crop 1'!$K$9,B2631-1&lt;'Calculation Sheet Crop 1'!$L$9),"Late Season Stage",""))))</f>
        <v/>
      </c>
      <c r="D2631">
        <f>IF(MONTH(B2631)=1,'General Calculation'!$E$22,IF(MONTH(B2631)=2,'General Calculation'!$F$22,IF(MONTH(B2631)=3,'General Calculation'!$G$22,IF(MONTH(B2631)=4,'General Calculation'!$H$22,IF(MONTH(B2631)=5,'General Calculation'!$I$22,IF(MONTH(B2631)=6,'General Calculation'!$J$22,IF(MONTH(B2631)=7,'General Calculation'!$K$22,IF(MONTH(B2631)=8,'General Calculation'!$L$22,IF(MONTH(B2631)=9,'General Calculation'!$M$22,IF(MONTH(B2631)=10,'General Calculation'!$N$22,IF(MONTH(B2631)=11,'General Calculation'!$O$22,IF(MONTH(B2631)=12,'General Calculation'!$P$22,""))))))))))))</f>
        <v>5.3892000000000007</v>
      </c>
      <c r="E2631" t="str">
        <f>IF(C2631="Initial Stage",'Calculation Sheet Crop 1'!$M$6,IF(C2631="Crop Development Phase",'Calculation Sheet Crop 1'!$M$7,IF(C2631="Mid Season",'Calculation Sheet Crop 1'!$M$8,IF(C2631="Late Season Stage",'Calculation Sheet Crop 1'!$M$9,""))))</f>
        <v/>
      </c>
      <c r="F2631">
        <f t="shared" si="521"/>
        <v>0</v>
      </c>
      <c r="P2631">
        <f t="shared" si="522"/>
        <v>0</v>
      </c>
      <c r="Q2631">
        <f t="shared" si="523"/>
        <v>0</v>
      </c>
      <c r="R2631">
        <f t="shared" si="524"/>
        <v>0</v>
      </c>
      <c r="S2631">
        <f t="shared" si="525"/>
        <v>0</v>
      </c>
      <c r="T2631">
        <f t="shared" si="526"/>
        <v>0</v>
      </c>
      <c r="U2631">
        <f t="shared" si="527"/>
        <v>0</v>
      </c>
      <c r="V2631">
        <f t="shared" si="528"/>
        <v>0</v>
      </c>
      <c r="W2631">
        <f t="shared" si="529"/>
        <v>0</v>
      </c>
      <c r="X2631">
        <f t="shared" si="530"/>
        <v>0</v>
      </c>
      <c r="Y2631">
        <f t="shared" si="531"/>
        <v>0</v>
      </c>
      <c r="Z2631">
        <f t="shared" si="532"/>
        <v>0</v>
      </c>
      <c r="AA2631">
        <f t="shared" si="533"/>
        <v>0</v>
      </c>
    </row>
    <row r="2632" spans="2:27">
      <c r="B2632" s="3">
        <v>45361</v>
      </c>
      <c r="C2632" t="str">
        <f>IF(AND(B2632&gt;='Calculation Sheet Crop 1'!$K$6,B2632&lt;='Calculation Sheet Crop 1'!$L$6),"Initial Stage",IF(AND(B2632+1&gt;'Calculation Sheet Crop 1'!$K$7,B2632&lt;='Calculation Sheet Crop 1'!$L$7),"Crop Development Phase",IF(AND(B2632+1&gt;'Calculation Sheet Crop 1'!$K$8,B2632&lt;'Calculation Sheet Crop 1'!$L$8+1),"Mid Season",IF(AND(B2632+1&gt;'Calculation Sheet Crop 1'!$K$9,B2632-1&lt;'Calculation Sheet Crop 1'!$L$9),"Late Season Stage",""))))</f>
        <v/>
      </c>
      <c r="D2632">
        <f>IF(MONTH(B2632)=1,'General Calculation'!$E$22,IF(MONTH(B2632)=2,'General Calculation'!$F$22,IF(MONTH(B2632)=3,'General Calculation'!$G$22,IF(MONTH(B2632)=4,'General Calculation'!$H$22,IF(MONTH(B2632)=5,'General Calculation'!$I$22,IF(MONTH(B2632)=6,'General Calculation'!$J$22,IF(MONTH(B2632)=7,'General Calculation'!$K$22,IF(MONTH(B2632)=8,'General Calculation'!$L$22,IF(MONTH(B2632)=9,'General Calculation'!$M$22,IF(MONTH(B2632)=10,'General Calculation'!$N$22,IF(MONTH(B2632)=11,'General Calculation'!$O$22,IF(MONTH(B2632)=12,'General Calculation'!$P$22,""))))))))))))</f>
        <v>5.3892000000000007</v>
      </c>
      <c r="E2632" t="str">
        <f>IF(C2632="Initial Stage",'Calculation Sheet Crop 1'!$M$6,IF(C2632="Crop Development Phase",'Calculation Sheet Crop 1'!$M$7,IF(C2632="Mid Season",'Calculation Sheet Crop 1'!$M$8,IF(C2632="Late Season Stage",'Calculation Sheet Crop 1'!$M$9,""))))</f>
        <v/>
      </c>
      <c r="F2632">
        <f t="shared" ref="F2632:F2695" si="534">IFERROR((D2632*E2632),0)</f>
        <v>0</v>
      </c>
      <c r="P2632">
        <f t="shared" ref="P2632:P2695" si="535">IF(MONTH($B2632)=1,$F2632,0)</f>
        <v>0</v>
      </c>
      <c r="Q2632">
        <f t="shared" ref="Q2632:Q2695" si="536">IF(MONTH($B2632)=2,$F2632,0)</f>
        <v>0</v>
      </c>
      <c r="R2632">
        <f t="shared" ref="R2632:R2695" si="537">IF(MONTH($B2632)=3,$F2632,0)</f>
        <v>0</v>
      </c>
      <c r="S2632">
        <f t="shared" ref="S2632:S2695" si="538">IF(MONTH($B2632)=4,$F2632,0)</f>
        <v>0</v>
      </c>
      <c r="T2632">
        <f t="shared" ref="T2632:T2695" si="539">IF(MONTH($B2632)=5,$F2632,0)</f>
        <v>0</v>
      </c>
      <c r="U2632">
        <f t="shared" ref="U2632:U2695" si="540">IF(MONTH($B2632)=6,$F2632,0)</f>
        <v>0</v>
      </c>
      <c r="V2632">
        <f t="shared" ref="V2632:V2695" si="541">IF(MONTH($B2632)=7,$F2632,0)</f>
        <v>0</v>
      </c>
      <c r="W2632">
        <f t="shared" ref="W2632:W2695" si="542">IF(MONTH($B2632)=8,$F2632,0)</f>
        <v>0</v>
      </c>
      <c r="X2632">
        <f t="shared" ref="X2632:X2695" si="543">IF(MONTH($B2632)=9,$F2632,0)</f>
        <v>0</v>
      </c>
      <c r="Y2632">
        <f t="shared" ref="Y2632:Y2695" si="544">IF(MONTH($B2632)=10,$F2632,0)</f>
        <v>0</v>
      </c>
      <c r="Z2632">
        <f t="shared" ref="Z2632:Z2695" si="545">IF(MONTH($B2632)=11,$F2632,0)</f>
        <v>0</v>
      </c>
      <c r="AA2632">
        <f t="shared" ref="AA2632:AA2695" si="546">IF(MONTH($B2632)=12,$F2632,0)</f>
        <v>0</v>
      </c>
    </row>
    <row r="2633" spans="2:27">
      <c r="B2633" s="3">
        <v>45362</v>
      </c>
      <c r="C2633" t="str">
        <f>IF(AND(B2633&gt;='Calculation Sheet Crop 1'!$K$6,B2633&lt;='Calculation Sheet Crop 1'!$L$6),"Initial Stage",IF(AND(B2633+1&gt;'Calculation Sheet Crop 1'!$K$7,B2633&lt;='Calculation Sheet Crop 1'!$L$7),"Crop Development Phase",IF(AND(B2633+1&gt;'Calculation Sheet Crop 1'!$K$8,B2633&lt;'Calculation Sheet Crop 1'!$L$8+1),"Mid Season",IF(AND(B2633+1&gt;'Calculation Sheet Crop 1'!$K$9,B2633-1&lt;'Calculation Sheet Crop 1'!$L$9),"Late Season Stage",""))))</f>
        <v/>
      </c>
      <c r="D2633">
        <f>IF(MONTH(B2633)=1,'General Calculation'!$E$22,IF(MONTH(B2633)=2,'General Calculation'!$F$22,IF(MONTH(B2633)=3,'General Calculation'!$G$22,IF(MONTH(B2633)=4,'General Calculation'!$H$22,IF(MONTH(B2633)=5,'General Calculation'!$I$22,IF(MONTH(B2633)=6,'General Calculation'!$J$22,IF(MONTH(B2633)=7,'General Calculation'!$K$22,IF(MONTH(B2633)=8,'General Calculation'!$L$22,IF(MONTH(B2633)=9,'General Calculation'!$M$22,IF(MONTH(B2633)=10,'General Calculation'!$N$22,IF(MONTH(B2633)=11,'General Calculation'!$O$22,IF(MONTH(B2633)=12,'General Calculation'!$P$22,""))))))))))))</f>
        <v>5.3892000000000007</v>
      </c>
      <c r="E2633" t="str">
        <f>IF(C2633="Initial Stage",'Calculation Sheet Crop 1'!$M$6,IF(C2633="Crop Development Phase",'Calculation Sheet Crop 1'!$M$7,IF(C2633="Mid Season",'Calculation Sheet Crop 1'!$M$8,IF(C2633="Late Season Stage",'Calculation Sheet Crop 1'!$M$9,""))))</f>
        <v/>
      </c>
      <c r="F2633">
        <f t="shared" si="534"/>
        <v>0</v>
      </c>
      <c r="P2633">
        <f t="shared" si="535"/>
        <v>0</v>
      </c>
      <c r="Q2633">
        <f t="shared" si="536"/>
        <v>0</v>
      </c>
      <c r="R2633">
        <f t="shared" si="537"/>
        <v>0</v>
      </c>
      <c r="S2633">
        <f t="shared" si="538"/>
        <v>0</v>
      </c>
      <c r="T2633">
        <f t="shared" si="539"/>
        <v>0</v>
      </c>
      <c r="U2633">
        <f t="shared" si="540"/>
        <v>0</v>
      </c>
      <c r="V2633">
        <f t="shared" si="541"/>
        <v>0</v>
      </c>
      <c r="W2633">
        <f t="shared" si="542"/>
        <v>0</v>
      </c>
      <c r="X2633">
        <f t="shared" si="543"/>
        <v>0</v>
      </c>
      <c r="Y2633">
        <f t="shared" si="544"/>
        <v>0</v>
      </c>
      <c r="Z2633">
        <f t="shared" si="545"/>
        <v>0</v>
      </c>
      <c r="AA2633">
        <f t="shared" si="546"/>
        <v>0</v>
      </c>
    </row>
    <row r="2634" spans="2:27">
      <c r="B2634" s="3">
        <v>45363</v>
      </c>
      <c r="C2634" t="str">
        <f>IF(AND(B2634&gt;='Calculation Sheet Crop 1'!$K$6,B2634&lt;='Calculation Sheet Crop 1'!$L$6),"Initial Stage",IF(AND(B2634+1&gt;'Calculation Sheet Crop 1'!$K$7,B2634&lt;='Calculation Sheet Crop 1'!$L$7),"Crop Development Phase",IF(AND(B2634+1&gt;'Calculation Sheet Crop 1'!$K$8,B2634&lt;'Calculation Sheet Crop 1'!$L$8+1),"Mid Season",IF(AND(B2634+1&gt;'Calculation Sheet Crop 1'!$K$9,B2634-1&lt;'Calculation Sheet Crop 1'!$L$9),"Late Season Stage",""))))</f>
        <v/>
      </c>
      <c r="D2634">
        <f>IF(MONTH(B2634)=1,'General Calculation'!$E$22,IF(MONTH(B2634)=2,'General Calculation'!$F$22,IF(MONTH(B2634)=3,'General Calculation'!$G$22,IF(MONTH(B2634)=4,'General Calculation'!$H$22,IF(MONTH(B2634)=5,'General Calculation'!$I$22,IF(MONTH(B2634)=6,'General Calculation'!$J$22,IF(MONTH(B2634)=7,'General Calculation'!$K$22,IF(MONTH(B2634)=8,'General Calculation'!$L$22,IF(MONTH(B2634)=9,'General Calculation'!$M$22,IF(MONTH(B2634)=10,'General Calculation'!$N$22,IF(MONTH(B2634)=11,'General Calculation'!$O$22,IF(MONTH(B2634)=12,'General Calculation'!$P$22,""))))))))))))</f>
        <v>5.3892000000000007</v>
      </c>
      <c r="E2634" t="str">
        <f>IF(C2634="Initial Stage",'Calculation Sheet Crop 1'!$M$6,IF(C2634="Crop Development Phase",'Calculation Sheet Crop 1'!$M$7,IF(C2634="Mid Season",'Calculation Sheet Crop 1'!$M$8,IF(C2634="Late Season Stage",'Calculation Sheet Crop 1'!$M$9,""))))</f>
        <v/>
      </c>
      <c r="F2634">
        <f t="shared" si="534"/>
        <v>0</v>
      </c>
      <c r="P2634">
        <f t="shared" si="535"/>
        <v>0</v>
      </c>
      <c r="Q2634">
        <f t="shared" si="536"/>
        <v>0</v>
      </c>
      <c r="R2634">
        <f t="shared" si="537"/>
        <v>0</v>
      </c>
      <c r="S2634">
        <f t="shared" si="538"/>
        <v>0</v>
      </c>
      <c r="T2634">
        <f t="shared" si="539"/>
        <v>0</v>
      </c>
      <c r="U2634">
        <f t="shared" si="540"/>
        <v>0</v>
      </c>
      <c r="V2634">
        <f t="shared" si="541"/>
        <v>0</v>
      </c>
      <c r="W2634">
        <f t="shared" si="542"/>
        <v>0</v>
      </c>
      <c r="X2634">
        <f t="shared" si="543"/>
        <v>0</v>
      </c>
      <c r="Y2634">
        <f t="shared" si="544"/>
        <v>0</v>
      </c>
      <c r="Z2634">
        <f t="shared" si="545"/>
        <v>0</v>
      </c>
      <c r="AA2634">
        <f t="shared" si="546"/>
        <v>0</v>
      </c>
    </row>
    <row r="2635" spans="2:27">
      <c r="B2635" s="3">
        <v>45364</v>
      </c>
      <c r="C2635" t="str">
        <f>IF(AND(B2635&gt;='Calculation Sheet Crop 1'!$K$6,B2635&lt;='Calculation Sheet Crop 1'!$L$6),"Initial Stage",IF(AND(B2635+1&gt;'Calculation Sheet Crop 1'!$K$7,B2635&lt;='Calculation Sheet Crop 1'!$L$7),"Crop Development Phase",IF(AND(B2635+1&gt;'Calculation Sheet Crop 1'!$K$8,B2635&lt;'Calculation Sheet Crop 1'!$L$8+1),"Mid Season",IF(AND(B2635+1&gt;'Calculation Sheet Crop 1'!$K$9,B2635-1&lt;'Calculation Sheet Crop 1'!$L$9),"Late Season Stage",""))))</f>
        <v/>
      </c>
      <c r="D2635">
        <f>IF(MONTH(B2635)=1,'General Calculation'!$E$22,IF(MONTH(B2635)=2,'General Calculation'!$F$22,IF(MONTH(B2635)=3,'General Calculation'!$G$22,IF(MONTH(B2635)=4,'General Calculation'!$H$22,IF(MONTH(B2635)=5,'General Calculation'!$I$22,IF(MONTH(B2635)=6,'General Calculation'!$J$22,IF(MONTH(B2635)=7,'General Calculation'!$K$22,IF(MONTH(B2635)=8,'General Calculation'!$L$22,IF(MONTH(B2635)=9,'General Calculation'!$M$22,IF(MONTH(B2635)=10,'General Calculation'!$N$22,IF(MONTH(B2635)=11,'General Calculation'!$O$22,IF(MONTH(B2635)=12,'General Calculation'!$P$22,""))))))))))))</f>
        <v>5.3892000000000007</v>
      </c>
      <c r="E2635" t="str">
        <f>IF(C2635="Initial Stage",'Calculation Sheet Crop 1'!$M$6,IF(C2635="Crop Development Phase",'Calculation Sheet Crop 1'!$M$7,IF(C2635="Mid Season",'Calculation Sheet Crop 1'!$M$8,IF(C2635="Late Season Stage",'Calculation Sheet Crop 1'!$M$9,""))))</f>
        <v/>
      </c>
      <c r="F2635">
        <f t="shared" si="534"/>
        <v>0</v>
      </c>
      <c r="P2635">
        <f t="shared" si="535"/>
        <v>0</v>
      </c>
      <c r="Q2635">
        <f t="shared" si="536"/>
        <v>0</v>
      </c>
      <c r="R2635">
        <f t="shared" si="537"/>
        <v>0</v>
      </c>
      <c r="S2635">
        <f t="shared" si="538"/>
        <v>0</v>
      </c>
      <c r="T2635">
        <f t="shared" si="539"/>
        <v>0</v>
      </c>
      <c r="U2635">
        <f t="shared" si="540"/>
        <v>0</v>
      </c>
      <c r="V2635">
        <f t="shared" si="541"/>
        <v>0</v>
      </c>
      <c r="W2635">
        <f t="shared" si="542"/>
        <v>0</v>
      </c>
      <c r="X2635">
        <f t="shared" si="543"/>
        <v>0</v>
      </c>
      <c r="Y2635">
        <f t="shared" si="544"/>
        <v>0</v>
      </c>
      <c r="Z2635">
        <f t="shared" si="545"/>
        <v>0</v>
      </c>
      <c r="AA2635">
        <f t="shared" si="546"/>
        <v>0</v>
      </c>
    </row>
    <row r="2636" spans="2:27">
      <c r="B2636" s="3">
        <v>45365</v>
      </c>
      <c r="C2636" t="str">
        <f>IF(AND(B2636&gt;='Calculation Sheet Crop 1'!$K$6,B2636&lt;='Calculation Sheet Crop 1'!$L$6),"Initial Stage",IF(AND(B2636+1&gt;'Calculation Sheet Crop 1'!$K$7,B2636&lt;='Calculation Sheet Crop 1'!$L$7),"Crop Development Phase",IF(AND(B2636+1&gt;'Calculation Sheet Crop 1'!$K$8,B2636&lt;'Calculation Sheet Crop 1'!$L$8+1),"Mid Season",IF(AND(B2636+1&gt;'Calculation Sheet Crop 1'!$K$9,B2636-1&lt;'Calculation Sheet Crop 1'!$L$9),"Late Season Stage",""))))</f>
        <v/>
      </c>
      <c r="D2636">
        <f>IF(MONTH(B2636)=1,'General Calculation'!$E$22,IF(MONTH(B2636)=2,'General Calculation'!$F$22,IF(MONTH(B2636)=3,'General Calculation'!$G$22,IF(MONTH(B2636)=4,'General Calculation'!$H$22,IF(MONTH(B2636)=5,'General Calculation'!$I$22,IF(MONTH(B2636)=6,'General Calculation'!$J$22,IF(MONTH(B2636)=7,'General Calculation'!$K$22,IF(MONTH(B2636)=8,'General Calculation'!$L$22,IF(MONTH(B2636)=9,'General Calculation'!$M$22,IF(MONTH(B2636)=10,'General Calculation'!$N$22,IF(MONTH(B2636)=11,'General Calculation'!$O$22,IF(MONTH(B2636)=12,'General Calculation'!$P$22,""))))))))))))</f>
        <v>5.3892000000000007</v>
      </c>
      <c r="E2636" t="str">
        <f>IF(C2636="Initial Stage",'Calculation Sheet Crop 1'!$M$6,IF(C2636="Crop Development Phase",'Calculation Sheet Crop 1'!$M$7,IF(C2636="Mid Season",'Calculation Sheet Crop 1'!$M$8,IF(C2636="Late Season Stage",'Calculation Sheet Crop 1'!$M$9,""))))</f>
        <v/>
      </c>
      <c r="F2636">
        <f t="shared" si="534"/>
        <v>0</v>
      </c>
      <c r="P2636">
        <f t="shared" si="535"/>
        <v>0</v>
      </c>
      <c r="Q2636">
        <f t="shared" si="536"/>
        <v>0</v>
      </c>
      <c r="R2636">
        <f t="shared" si="537"/>
        <v>0</v>
      </c>
      <c r="S2636">
        <f t="shared" si="538"/>
        <v>0</v>
      </c>
      <c r="T2636">
        <f t="shared" si="539"/>
        <v>0</v>
      </c>
      <c r="U2636">
        <f t="shared" si="540"/>
        <v>0</v>
      </c>
      <c r="V2636">
        <f t="shared" si="541"/>
        <v>0</v>
      </c>
      <c r="W2636">
        <f t="shared" si="542"/>
        <v>0</v>
      </c>
      <c r="X2636">
        <f t="shared" si="543"/>
        <v>0</v>
      </c>
      <c r="Y2636">
        <f t="shared" si="544"/>
        <v>0</v>
      </c>
      <c r="Z2636">
        <f t="shared" si="545"/>
        <v>0</v>
      </c>
      <c r="AA2636">
        <f t="shared" si="546"/>
        <v>0</v>
      </c>
    </row>
    <row r="2637" spans="2:27">
      <c r="B2637" s="3">
        <v>45366</v>
      </c>
      <c r="C2637" t="str">
        <f>IF(AND(B2637&gt;='Calculation Sheet Crop 1'!$K$6,B2637&lt;='Calculation Sheet Crop 1'!$L$6),"Initial Stage",IF(AND(B2637+1&gt;'Calculation Sheet Crop 1'!$K$7,B2637&lt;='Calculation Sheet Crop 1'!$L$7),"Crop Development Phase",IF(AND(B2637+1&gt;'Calculation Sheet Crop 1'!$K$8,B2637&lt;'Calculation Sheet Crop 1'!$L$8+1),"Mid Season",IF(AND(B2637+1&gt;'Calculation Sheet Crop 1'!$K$9,B2637-1&lt;'Calculation Sheet Crop 1'!$L$9),"Late Season Stage",""))))</f>
        <v/>
      </c>
      <c r="D2637">
        <f>IF(MONTH(B2637)=1,'General Calculation'!$E$22,IF(MONTH(B2637)=2,'General Calculation'!$F$22,IF(MONTH(B2637)=3,'General Calculation'!$G$22,IF(MONTH(B2637)=4,'General Calculation'!$H$22,IF(MONTH(B2637)=5,'General Calculation'!$I$22,IF(MONTH(B2637)=6,'General Calculation'!$J$22,IF(MONTH(B2637)=7,'General Calculation'!$K$22,IF(MONTH(B2637)=8,'General Calculation'!$L$22,IF(MONTH(B2637)=9,'General Calculation'!$M$22,IF(MONTH(B2637)=10,'General Calculation'!$N$22,IF(MONTH(B2637)=11,'General Calculation'!$O$22,IF(MONTH(B2637)=12,'General Calculation'!$P$22,""))))))))))))</f>
        <v>5.3892000000000007</v>
      </c>
      <c r="E2637" t="str">
        <f>IF(C2637="Initial Stage",'Calculation Sheet Crop 1'!$M$6,IF(C2637="Crop Development Phase",'Calculation Sheet Crop 1'!$M$7,IF(C2637="Mid Season",'Calculation Sheet Crop 1'!$M$8,IF(C2637="Late Season Stage",'Calculation Sheet Crop 1'!$M$9,""))))</f>
        <v/>
      </c>
      <c r="F2637">
        <f t="shared" si="534"/>
        <v>0</v>
      </c>
      <c r="P2637">
        <f t="shared" si="535"/>
        <v>0</v>
      </c>
      <c r="Q2637">
        <f t="shared" si="536"/>
        <v>0</v>
      </c>
      <c r="R2637">
        <f t="shared" si="537"/>
        <v>0</v>
      </c>
      <c r="S2637">
        <f t="shared" si="538"/>
        <v>0</v>
      </c>
      <c r="T2637">
        <f t="shared" si="539"/>
        <v>0</v>
      </c>
      <c r="U2637">
        <f t="shared" si="540"/>
        <v>0</v>
      </c>
      <c r="V2637">
        <f t="shared" si="541"/>
        <v>0</v>
      </c>
      <c r="W2637">
        <f t="shared" si="542"/>
        <v>0</v>
      </c>
      <c r="X2637">
        <f t="shared" si="543"/>
        <v>0</v>
      </c>
      <c r="Y2637">
        <f t="shared" si="544"/>
        <v>0</v>
      </c>
      <c r="Z2637">
        <f t="shared" si="545"/>
        <v>0</v>
      </c>
      <c r="AA2637">
        <f t="shared" si="546"/>
        <v>0</v>
      </c>
    </row>
    <row r="2638" spans="2:27">
      <c r="B2638" s="3">
        <v>45367</v>
      </c>
      <c r="C2638" t="str">
        <f>IF(AND(B2638&gt;='Calculation Sheet Crop 1'!$K$6,B2638&lt;='Calculation Sheet Crop 1'!$L$6),"Initial Stage",IF(AND(B2638+1&gt;'Calculation Sheet Crop 1'!$K$7,B2638&lt;='Calculation Sheet Crop 1'!$L$7),"Crop Development Phase",IF(AND(B2638+1&gt;'Calculation Sheet Crop 1'!$K$8,B2638&lt;'Calculation Sheet Crop 1'!$L$8+1),"Mid Season",IF(AND(B2638+1&gt;'Calculation Sheet Crop 1'!$K$9,B2638-1&lt;'Calculation Sheet Crop 1'!$L$9),"Late Season Stage",""))))</f>
        <v/>
      </c>
      <c r="D2638">
        <f>IF(MONTH(B2638)=1,'General Calculation'!$E$22,IF(MONTH(B2638)=2,'General Calculation'!$F$22,IF(MONTH(B2638)=3,'General Calculation'!$G$22,IF(MONTH(B2638)=4,'General Calculation'!$H$22,IF(MONTH(B2638)=5,'General Calculation'!$I$22,IF(MONTH(B2638)=6,'General Calculation'!$J$22,IF(MONTH(B2638)=7,'General Calculation'!$K$22,IF(MONTH(B2638)=8,'General Calculation'!$L$22,IF(MONTH(B2638)=9,'General Calculation'!$M$22,IF(MONTH(B2638)=10,'General Calculation'!$N$22,IF(MONTH(B2638)=11,'General Calculation'!$O$22,IF(MONTH(B2638)=12,'General Calculation'!$P$22,""))))))))))))</f>
        <v>5.3892000000000007</v>
      </c>
      <c r="E2638" t="str">
        <f>IF(C2638="Initial Stage",'Calculation Sheet Crop 1'!$M$6,IF(C2638="Crop Development Phase",'Calculation Sheet Crop 1'!$M$7,IF(C2638="Mid Season",'Calculation Sheet Crop 1'!$M$8,IF(C2638="Late Season Stage",'Calculation Sheet Crop 1'!$M$9,""))))</f>
        <v/>
      </c>
      <c r="F2638">
        <f t="shared" si="534"/>
        <v>0</v>
      </c>
      <c r="P2638">
        <f t="shared" si="535"/>
        <v>0</v>
      </c>
      <c r="Q2638">
        <f t="shared" si="536"/>
        <v>0</v>
      </c>
      <c r="R2638">
        <f t="shared" si="537"/>
        <v>0</v>
      </c>
      <c r="S2638">
        <f t="shared" si="538"/>
        <v>0</v>
      </c>
      <c r="T2638">
        <f t="shared" si="539"/>
        <v>0</v>
      </c>
      <c r="U2638">
        <f t="shared" si="540"/>
        <v>0</v>
      </c>
      <c r="V2638">
        <f t="shared" si="541"/>
        <v>0</v>
      </c>
      <c r="W2638">
        <f t="shared" si="542"/>
        <v>0</v>
      </c>
      <c r="X2638">
        <f t="shared" si="543"/>
        <v>0</v>
      </c>
      <c r="Y2638">
        <f t="shared" si="544"/>
        <v>0</v>
      </c>
      <c r="Z2638">
        <f t="shared" si="545"/>
        <v>0</v>
      </c>
      <c r="AA2638">
        <f t="shared" si="546"/>
        <v>0</v>
      </c>
    </row>
    <row r="2639" spans="2:27">
      <c r="B2639" s="3">
        <v>45368</v>
      </c>
      <c r="C2639" t="str">
        <f>IF(AND(B2639&gt;='Calculation Sheet Crop 1'!$K$6,B2639&lt;='Calculation Sheet Crop 1'!$L$6),"Initial Stage",IF(AND(B2639+1&gt;'Calculation Sheet Crop 1'!$K$7,B2639&lt;='Calculation Sheet Crop 1'!$L$7),"Crop Development Phase",IF(AND(B2639+1&gt;'Calculation Sheet Crop 1'!$K$8,B2639&lt;'Calculation Sheet Crop 1'!$L$8+1),"Mid Season",IF(AND(B2639+1&gt;'Calculation Sheet Crop 1'!$K$9,B2639-1&lt;'Calculation Sheet Crop 1'!$L$9),"Late Season Stage",""))))</f>
        <v/>
      </c>
      <c r="D2639">
        <f>IF(MONTH(B2639)=1,'General Calculation'!$E$22,IF(MONTH(B2639)=2,'General Calculation'!$F$22,IF(MONTH(B2639)=3,'General Calculation'!$G$22,IF(MONTH(B2639)=4,'General Calculation'!$H$22,IF(MONTH(B2639)=5,'General Calculation'!$I$22,IF(MONTH(B2639)=6,'General Calculation'!$J$22,IF(MONTH(B2639)=7,'General Calculation'!$K$22,IF(MONTH(B2639)=8,'General Calculation'!$L$22,IF(MONTH(B2639)=9,'General Calculation'!$M$22,IF(MONTH(B2639)=10,'General Calculation'!$N$22,IF(MONTH(B2639)=11,'General Calculation'!$O$22,IF(MONTH(B2639)=12,'General Calculation'!$P$22,""))))))))))))</f>
        <v>5.3892000000000007</v>
      </c>
      <c r="E2639" t="str">
        <f>IF(C2639="Initial Stage",'Calculation Sheet Crop 1'!$M$6,IF(C2639="Crop Development Phase",'Calculation Sheet Crop 1'!$M$7,IF(C2639="Mid Season",'Calculation Sheet Crop 1'!$M$8,IF(C2639="Late Season Stage",'Calculation Sheet Crop 1'!$M$9,""))))</f>
        <v/>
      </c>
      <c r="F2639">
        <f t="shared" si="534"/>
        <v>0</v>
      </c>
      <c r="P2639">
        <f t="shared" si="535"/>
        <v>0</v>
      </c>
      <c r="Q2639">
        <f t="shared" si="536"/>
        <v>0</v>
      </c>
      <c r="R2639">
        <f t="shared" si="537"/>
        <v>0</v>
      </c>
      <c r="S2639">
        <f t="shared" si="538"/>
        <v>0</v>
      </c>
      <c r="T2639">
        <f t="shared" si="539"/>
        <v>0</v>
      </c>
      <c r="U2639">
        <f t="shared" si="540"/>
        <v>0</v>
      </c>
      <c r="V2639">
        <f t="shared" si="541"/>
        <v>0</v>
      </c>
      <c r="W2639">
        <f t="shared" si="542"/>
        <v>0</v>
      </c>
      <c r="X2639">
        <f t="shared" si="543"/>
        <v>0</v>
      </c>
      <c r="Y2639">
        <f t="shared" si="544"/>
        <v>0</v>
      </c>
      <c r="Z2639">
        <f t="shared" si="545"/>
        <v>0</v>
      </c>
      <c r="AA2639">
        <f t="shared" si="546"/>
        <v>0</v>
      </c>
    </row>
    <row r="2640" spans="2:27">
      <c r="B2640" s="3">
        <v>45369</v>
      </c>
      <c r="C2640" t="str">
        <f>IF(AND(B2640&gt;='Calculation Sheet Crop 1'!$K$6,B2640&lt;='Calculation Sheet Crop 1'!$L$6),"Initial Stage",IF(AND(B2640+1&gt;'Calculation Sheet Crop 1'!$K$7,B2640&lt;='Calculation Sheet Crop 1'!$L$7),"Crop Development Phase",IF(AND(B2640+1&gt;'Calculation Sheet Crop 1'!$K$8,B2640&lt;'Calculation Sheet Crop 1'!$L$8+1),"Mid Season",IF(AND(B2640+1&gt;'Calculation Sheet Crop 1'!$K$9,B2640-1&lt;'Calculation Sheet Crop 1'!$L$9),"Late Season Stage",""))))</f>
        <v/>
      </c>
      <c r="D2640">
        <f>IF(MONTH(B2640)=1,'General Calculation'!$E$22,IF(MONTH(B2640)=2,'General Calculation'!$F$22,IF(MONTH(B2640)=3,'General Calculation'!$G$22,IF(MONTH(B2640)=4,'General Calculation'!$H$22,IF(MONTH(B2640)=5,'General Calculation'!$I$22,IF(MONTH(B2640)=6,'General Calculation'!$J$22,IF(MONTH(B2640)=7,'General Calculation'!$K$22,IF(MONTH(B2640)=8,'General Calculation'!$L$22,IF(MONTH(B2640)=9,'General Calculation'!$M$22,IF(MONTH(B2640)=10,'General Calculation'!$N$22,IF(MONTH(B2640)=11,'General Calculation'!$O$22,IF(MONTH(B2640)=12,'General Calculation'!$P$22,""))))))))))))</f>
        <v>5.3892000000000007</v>
      </c>
      <c r="E2640" t="str">
        <f>IF(C2640="Initial Stage",'Calculation Sheet Crop 1'!$M$6,IF(C2640="Crop Development Phase",'Calculation Sheet Crop 1'!$M$7,IF(C2640="Mid Season",'Calculation Sheet Crop 1'!$M$8,IF(C2640="Late Season Stage",'Calculation Sheet Crop 1'!$M$9,""))))</f>
        <v/>
      </c>
      <c r="F2640">
        <f t="shared" si="534"/>
        <v>0</v>
      </c>
      <c r="P2640">
        <f t="shared" si="535"/>
        <v>0</v>
      </c>
      <c r="Q2640">
        <f t="shared" si="536"/>
        <v>0</v>
      </c>
      <c r="R2640">
        <f t="shared" si="537"/>
        <v>0</v>
      </c>
      <c r="S2640">
        <f t="shared" si="538"/>
        <v>0</v>
      </c>
      <c r="T2640">
        <f t="shared" si="539"/>
        <v>0</v>
      </c>
      <c r="U2640">
        <f t="shared" si="540"/>
        <v>0</v>
      </c>
      <c r="V2640">
        <f t="shared" si="541"/>
        <v>0</v>
      </c>
      <c r="W2640">
        <f t="shared" si="542"/>
        <v>0</v>
      </c>
      <c r="X2640">
        <f t="shared" si="543"/>
        <v>0</v>
      </c>
      <c r="Y2640">
        <f t="shared" si="544"/>
        <v>0</v>
      </c>
      <c r="Z2640">
        <f t="shared" si="545"/>
        <v>0</v>
      </c>
      <c r="AA2640">
        <f t="shared" si="546"/>
        <v>0</v>
      </c>
    </row>
    <row r="2641" spans="2:27">
      <c r="B2641" s="3">
        <v>45370</v>
      </c>
      <c r="C2641" t="str">
        <f>IF(AND(B2641&gt;='Calculation Sheet Crop 1'!$K$6,B2641&lt;='Calculation Sheet Crop 1'!$L$6),"Initial Stage",IF(AND(B2641+1&gt;'Calculation Sheet Crop 1'!$K$7,B2641&lt;='Calculation Sheet Crop 1'!$L$7),"Crop Development Phase",IF(AND(B2641+1&gt;'Calculation Sheet Crop 1'!$K$8,B2641&lt;'Calculation Sheet Crop 1'!$L$8+1),"Mid Season",IF(AND(B2641+1&gt;'Calculation Sheet Crop 1'!$K$9,B2641-1&lt;'Calculation Sheet Crop 1'!$L$9),"Late Season Stage",""))))</f>
        <v/>
      </c>
      <c r="D2641">
        <f>IF(MONTH(B2641)=1,'General Calculation'!$E$22,IF(MONTH(B2641)=2,'General Calculation'!$F$22,IF(MONTH(B2641)=3,'General Calculation'!$G$22,IF(MONTH(B2641)=4,'General Calculation'!$H$22,IF(MONTH(B2641)=5,'General Calculation'!$I$22,IF(MONTH(B2641)=6,'General Calculation'!$J$22,IF(MONTH(B2641)=7,'General Calculation'!$K$22,IF(MONTH(B2641)=8,'General Calculation'!$L$22,IF(MONTH(B2641)=9,'General Calculation'!$M$22,IF(MONTH(B2641)=10,'General Calculation'!$N$22,IF(MONTH(B2641)=11,'General Calculation'!$O$22,IF(MONTH(B2641)=12,'General Calculation'!$P$22,""))))))))))))</f>
        <v>5.3892000000000007</v>
      </c>
      <c r="E2641" t="str">
        <f>IF(C2641="Initial Stage",'Calculation Sheet Crop 1'!$M$6,IF(C2641="Crop Development Phase",'Calculation Sheet Crop 1'!$M$7,IF(C2641="Mid Season",'Calculation Sheet Crop 1'!$M$8,IF(C2641="Late Season Stage",'Calculation Sheet Crop 1'!$M$9,""))))</f>
        <v/>
      </c>
      <c r="F2641">
        <f t="shared" si="534"/>
        <v>0</v>
      </c>
      <c r="P2641">
        <f t="shared" si="535"/>
        <v>0</v>
      </c>
      <c r="Q2641">
        <f t="shared" si="536"/>
        <v>0</v>
      </c>
      <c r="R2641">
        <f t="shared" si="537"/>
        <v>0</v>
      </c>
      <c r="S2641">
        <f t="shared" si="538"/>
        <v>0</v>
      </c>
      <c r="T2641">
        <f t="shared" si="539"/>
        <v>0</v>
      </c>
      <c r="U2641">
        <f t="shared" si="540"/>
        <v>0</v>
      </c>
      <c r="V2641">
        <f t="shared" si="541"/>
        <v>0</v>
      </c>
      <c r="W2641">
        <f t="shared" si="542"/>
        <v>0</v>
      </c>
      <c r="X2641">
        <f t="shared" si="543"/>
        <v>0</v>
      </c>
      <c r="Y2641">
        <f t="shared" si="544"/>
        <v>0</v>
      </c>
      <c r="Z2641">
        <f t="shared" si="545"/>
        <v>0</v>
      </c>
      <c r="AA2641">
        <f t="shared" si="546"/>
        <v>0</v>
      </c>
    </row>
    <row r="2642" spans="2:27">
      <c r="B2642" s="3">
        <v>45371</v>
      </c>
      <c r="C2642" t="str">
        <f>IF(AND(B2642&gt;='Calculation Sheet Crop 1'!$K$6,B2642&lt;='Calculation Sheet Crop 1'!$L$6),"Initial Stage",IF(AND(B2642+1&gt;'Calculation Sheet Crop 1'!$K$7,B2642&lt;='Calculation Sheet Crop 1'!$L$7),"Crop Development Phase",IF(AND(B2642+1&gt;'Calculation Sheet Crop 1'!$K$8,B2642&lt;'Calculation Sheet Crop 1'!$L$8+1),"Mid Season",IF(AND(B2642+1&gt;'Calculation Sheet Crop 1'!$K$9,B2642-1&lt;'Calculation Sheet Crop 1'!$L$9),"Late Season Stage",""))))</f>
        <v/>
      </c>
      <c r="D2642">
        <f>IF(MONTH(B2642)=1,'General Calculation'!$E$22,IF(MONTH(B2642)=2,'General Calculation'!$F$22,IF(MONTH(B2642)=3,'General Calculation'!$G$22,IF(MONTH(B2642)=4,'General Calculation'!$H$22,IF(MONTH(B2642)=5,'General Calculation'!$I$22,IF(MONTH(B2642)=6,'General Calculation'!$J$22,IF(MONTH(B2642)=7,'General Calculation'!$K$22,IF(MONTH(B2642)=8,'General Calculation'!$L$22,IF(MONTH(B2642)=9,'General Calculation'!$M$22,IF(MONTH(B2642)=10,'General Calculation'!$N$22,IF(MONTH(B2642)=11,'General Calculation'!$O$22,IF(MONTH(B2642)=12,'General Calculation'!$P$22,""))))))))))))</f>
        <v>5.3892000000000007</v>
      </c>
      <c r="E2642" t="str">
        <f>IF(C2642="Initial Stage",'Calculation Sheet Crop 1'!$M$6,IF(C2642="Crop Development Phase",'Calculation Sheet Crop 1'!$M$7,IF(C2642="Mid Season",'Calculation Sheet Crop 1'!$M$8,IF(C2642="Late Season Stage",'Calculation Sheet Crop 1'!$M$9,""))))</f>
        <v/>
      </c>
      <c r="F2642">
        <f t="shared" si="534"/>
        <v>0</v>
      </c>
      <c r="P2642">
        <f t="shared" si="535"/>
        <v>0</v>
      </c>
      <c r="Q2642">
        <f t="shared" si="536"/>
        <v>0</v>
      </c>
      <c r="R2642">
        <f t="shared" si="537"/>
        <v>0</v>
      </c>
      <c r="S2642">
        <f t="shared" si="538"/>
        <v>0</v>
      </c>
      <c r="T2642">
        <f t="shared" si="539"/>
        <v>0</v>
      </c>
      <c r="U2642">
        <f t="shared" si="540"/>
        <v>0</v>
      </c>
      <c r="V2642">
        <f t="shared" si="541"/>
        <v>0</v>
      </c>
      <c r="W2642">
        <f t="shared" si="542"/>
        <v>0</v>
      </c>
      <c r="X2642">
        <f t="shared" si="543"/>
        <v>0</v>
      </c>
      <c r="Y2642">
        <f t="shared" si="544"/>
        <v>0</v>
      </c>
      <c r="Z2642">
        <f t="shared" si="545"/>
        <v>0</v>
      </c>
      <c r="AA2642">
        <f t="shared" si="546"/>
        <v>0</v>
      </c>
    </row>
    <row r="2643" spans="2:27">
      <c r="B2643" s="3">
        <v>45372</v>
      </c>
      <c r="C2643" t="str">
        <f>IF(AND(B2643&gt;='Calculation Sheet Crop 1'!$K$6,B2643&lt;='Calculation Sheet Crop 1'!$L$6),"Initial Stage",IF(AND(B2643+1&gt;'Calculation Sheet Crop 1'!$K$7,B2643&lt;='Calculation Sheet Crop 1'!$L$7),"Crop Development Phase",IF(AND(B2643+1&gt;'Calculation Sheet Crop 1'!$K$8,B2643&lt;'Calculation Sheet Crop 1'!$L$8+1),"Mid Season",IF(AND(B2643+1&gt;'Calculation Sheet Crop 1'!$K$9,B2643-1&lt;'Calculation Sheet Crop 1'!$L$9),"Late Season Stage",""))))</f>
        <v/>
      </c>
      <c r="D2643">
        <f>IF(MONTH(B2643)=1,'General Calculation'!$E$22,IF(MONTH(B2643)=2,'General Calculation'!$F$22,IF(MONTH(B2643)=3,'General Calculation'!$G$22,IF(MONTH(B2643)=4,'General Calculation'!$H$22,IF(MONTH(B2643)=5,'General Calculation'!$I$22,IF(MONTH(B2643)=6,'General Calculation'!$J$22,IF(MONTH(B2643)=7,'General Calculation'!$K$22,IF(MONTH(B2643)=8,'General Calculation'!$L$22,IF(MONTH(B2643)=9,'General Calculation'!$M$22,IF(MONTH(B2643)=10,'General Calculation'!$N$22,IF(MONTH(B2643)=11,'General Calculation'!$O$22,IF(MONTH(B2643)=12,'General Calculation'!$P$22,""))))))))))))</f>
        <v>5.3892000000000007</v>
      </c>
      <c r="E2643" t="str">
        <f>IF(C2643="Initial Stage",'Calculation Sheet Crop 1'!$M$6,IF(C2643="Crop Development Phase",'Calculation Sheet Crop 1'!$M$7,IF(C2643="Mid Season",'Calculation Sheet Crop 1'!$M$8,IF(C2643="Late Season Stage",'Calculation Sheet Crop 1'!$M$9,""))))</f>
        <v/>
      </c>
      <c r="F2643">
        <f t="shared" si="534"/>
        <v>0</v>
      </c>
      <c r="P2643">
        <f t="shared" si="535"/>
        <v>0</v>
      </c>
      <c r="Q2643">
        <f t="shared" si="536"/>
        <v>0</v>
      </c>
      <c r="R2643">
        <f t="shared" si="537"/>
        <v>0</v>
      </c>
      <c r="S2643">
        <f t="shared" si="538"/>
        <v>0</v>
      </c>
      <c r="T2643">
        <f t="shared" si="539"/>
        <v>0</v>
      </c>
      <c r="U2643">
        <f t="shared" si="540"/>
        <v>0</v>
      </c>
      <c r="V2643">
        <f t="shared" si="541"/>
        <v>0</v>
      </c>
      <c r="W2643">
        <f t="shared" si="542"/>
        <v>0</v>
      </c>
      <c r="X2643">
        <f t="shared" si="543"/>
        <v>0</v>
      </c>
      <c r="Y2643">
        <f t="shared" si="544"/>
        <v>0</v>
      </c>
      <c r="Z2643">
        <f t="shared" si="545"/>
        <v>0</v>
      </c>
      <c r="AA2643">
        <f t="shared" si="546"/>
        <v>0</v>
      </c>
    </row>
    <row r="2644" spans="2:27">
      <c r="B2644" s="3">
        <v>45373</v>
      </c>
      <c r="C2644" t="str">
        <f>IF(AND(B2644&gt;='Calculation Sheet Crop 1'!$K$6,B2644&lt;='Calculation Sheet Crop 1'!$L$6),"Initial Stage",IF(AND(B2644+1&gt;'Calculation Sheet Crop 1'!$K$7,B2644&lt;='Calculation Sheet Crop 1'!$L$7),"Crop Development Phase",IF(AND(B2644+1&gt;'Calculation Sheet Crop 1'!$K$8,B2644&lt;'Calculation Sheet Crop 1'!$L$8+1),"Mid Season",IF(AND(B2644+1&gt;'Calculation Sheet Crop 1'!$K$9,B2644-1&lt;'Calculation Sheet Crop 1'!$L$9),"Late Season Stage",""))))</f>
        <v/>
      </c>
      <c r="D2644">
        <f>IF(MONTH(B2644)=1,'General Calculation'!$E$22,IF(MONTH(B2644)=2,'General Calculation'!$F$22,IF(MONTH(B2644)=3,'General Calculation'!$G$22,IF(MONTH(B2644)=4,'General Calculation'!$H$22,IF(MONTH(B2644)=5,'General Calculation'!$I$22,IF(MONTH(B2644)=6,'General Calculation'!$J$22,IF(MONTH(B2644)=7,'General Calculation'!$K$22,IF(MONTH(B2644)=8,'General Calculation'!$L$22,IF(MONTH(B2644)=9,'General Calculation'!$M$22,IF(MONTH(B2644)=10,'General Calculation'!$N$22,IF(MONTH(B2644)=11,'General Calculation'!$O$22,IF(MONTH(B2644)=12,'General Calculation'!$P$22,""))))))))))))</f>
        <v>5.3892000000000007</v>
      </c>
      <c r="E2644" t="str">
        <f>IF(C2644="Initial Stage",'Calculation Sheet Crop 1'!$M$6,IF(C2644="Crop Development Phase",'Calculation Sheet Crop 1'!$M$7,IF(C2644="Mid Season",'Calculation Sheet Crop 1'!$M$8,IF(C2644="Late Season Stage",'Calculation Sheet Crop 1'!$M$9,""))))</f>
        <v/>
      </c>
      <c r="F2644">
        <f t="shared" si="534"/>
        <v>0</v>
      </c>
      <c r="P2644">
        <f t="shared" si="535"/>
        <v>0</v>
      </c>
      <c r="Q2644">
        <f t="shared" si="536"/>
        <v>0</v>
      </c>
      <c r="R2644">
        <f t="shared" si="537"/>
        <v>0</v>
      </c>
      <c r="S2644">
        <f t="shared" si="538"/>
        <v>0</v>
      </c>
      <c r="T2644">
        <f t="shared" si="539"/>
        <v>0</v>
      </c>
      <c r="U2644">
        <f t="shared" si="540"/>
        <v>0</v>
      </c>
      <c r="V2644">
        <f t="shared" si="541"/>
        <v>0</v>
      </c>
      <c r="W2644">
        <f t="shared" si="542"/>
        <v>0</v>
      </c>
      <c r="X2644">
        <f t="shared" si="543"/>
        <v>0</v>
      </c>
      <c r="Y2644">
        <f t="shared" si="544"/>
        <v>0</v>
      </c>
      <c r="Z2644">
        <f t="shared" si="545"/>
        <v>0</v>
      </c>
      <c r="AA2644">
        <f t="shared" si="546"/>
        <v>0</v>
      </c>
    </row>
    <row r="2645" spans="2:27">
      <c r="B2645" s="3">
        <v>45374</v>
      </c>
      <c r="C2645" t="str">
        <f>IF(AND(B2645&gt;='Calculation Sheet Crop 1'!$K$6,B2645&lt;='Calculation Sheet Crop 1'!$L$6),"Initial Stage",IF(AND(B2645+1&gt;'Calculation Sheet Crop 1'!$K$7,B2645&lt;='Calculation Sheet Crop 1'!$L$7),"Crop Development Phase",IF(AND(B2645+1&gt;'Calculation Sheet Crop 1'!$K$8,B2645&lt;'Calculation Sheet Crop 1'!$L$8+1),"Mid Season",IF(AND(B2645+1&gt;'Calculation Sheet Crop 1'!$K$9,B2645-1&lt;'Calculation Sheet Crop 1'!$L$9),"Late Season Stage",""))))</f>
        <v/>
      </c>
      <c r="D2645">
        <f>IF(MONTH(B2645)=1,'General Calculation'!$E$22,IF(MONTH(B2645)=2,'General Calculation'!$F$22,IF(MONTH(B2645)=3,'General Calculation'!$G$22,IF(MONTH(B2645)=4,'General Calculation'!$H$22,IF(MONTH(B2645)=5,'General Calculation'!$I$22,IF(MONTH(B2645)=6,'General Calculation'!$J$22,IF(MONTH(B2645)=7,'General Calculation'!$K$22,IF(MONTH(B2645)=8,'General Calculation'!$L$22,IF(MONTH(B2645)=9,'General Calculation'!$M$22,IF(MONTH(B2645)=10,'General Calculation'!$N$22,IF(MONTH(B2645)=11,'General Calculation'!$O$22,IF(MONTH(B2645)=12,'General Calculation'!$P$22,""))))))))))))</f>
        <v>5.3892000000000007</v>
      </c>
      <c r="E2645" t="str">
        <f>IF(C2645="Initial Stage",'Calculation Sheet Crop 1'!$M$6,IF(C2645="Crop Development Phase",'Calculation Sheet Crop 1'!$M$7,IF(C2645="Mid Season",'Calculation Sheet Crop 1'!$M$8,IF(C2645="Late Season Stage",'Calculation Sheet Crop 1'!$M$9,""))))</f>
        <v/>
      </c>
      <c r="F2645">
        <f t="shared" si="534"/>
        <v>0</v>
      </c>
      <c r="P2645">
        <f t="shared" si="535"/>
        <v>0</v>
      </c>
      <c r="Q2645">
        <f t="shared" si="536"/>
        <v>0</v>
      </c>
      <c r="R2645">
        <f t="shared" si="537"/>
        <v>0</v>
      </c>
      <c r="S2645">
        <f t="shared" si="538"/>
        <v>0</v>
      </c>
      <c r="T2645">
        <f t="shared" si="539"/>
        <v>0</v>
      </c>
      <c r="U2645">
        <f t="shared" si="540"/>
        <v>0</v>
      </c>
      <c r="V2645">
        <f t="shared" si="541"/>
        <v>0</v>
      </c>
      <c r="W2645">
        <f t="shared" si="542"/>
        <v>0</v>
      </c>
      <c r="X2645">
        <f t="shared" si="543"/>
        <v>0</v>
      </c>
      <c r="Y2645">
        <f t="shared" si="544"/>
        <v>0</v>
      </c>
      <c r="Z2645">
        <f t="shared" si="545"/>
        <v>0</v>
      </c>
      <c r="AA2645">
        <f t="shared" si="546"/>
        <v>0</v>
      </c>
    </row>
    <row r="2646" spans="2:27">
      <c r="B2646" s="3">
        <v>45375</v>
      </c>
      <c r="C2646" t="str">
        <f>IF(AND(B2646&gt;='Calculation Sheet Crop 1'!$K$6,B2646&lt;='Calculation Sheet Crop 1'!$L$6),"Initial Stage",IF(AND(B2646+1&gt;'Calculation Sheet Crop 1'!$K$7,B2646&lt;='Calculation Sheet Crop 1'!$L$7),"Crop Development Phase",IF(AND(B2646+1&gt;'Calculation Sheet Crop 1'!$K$8,B2646&lt;'Calculation Sheet Crop 1'!$L$8+1),"Mid Season",IF(AND(B2646+1&gt;'Calculation Sheet Crop 1'!$K$9,B2646-1&lt;'Calculation Sheet Crop 1'!$L$9),"Late Season Stage",""))))</f>
        <v/>
      </c>
      <c r="D2646">
        <f>IF(MONTH(B2646)=1,'General Calculation'!$E$22,IF(MONTH(B2646)=2,'General Calculation'!$F$22,IF(MONTH(B2646)=3,'General Calculation'!$G$22,IF(MONTH(B2646)=4,'General Calculation'!$H$22,IF(MONTH(B2646)=5,'General Calculation'!$I$22,IF(MONTH(B2646)=6,'General Calculation'!$J$22,IF(MONTH(B2646)=7,'General Calculation'!$K$22,IF(MONTH(B2646)=8,'General Calculation'!$L$22,IF(MONTH(B2646)=9,'General Calculation'!$M$22,IF(MONTH(B2646)=10,'General Calculation'!$N$22,IF(MONTH(B2646)=11,'General Calculation'!$O$22,IF(MONTH(B2646)=12,'General Calculation'!$P$22,""))))))))))))</f>
        <v>5.3892000000000007</v>
      </c>
      <c r="E2646" t="str">
        <f>IF(C2646="Initial Stage",'Calculation Sheet Crop 1'!$M$6,IF(C2646="Crop Development Phase",'Calculation Sheet Crop 1'!$M$7,IF(C2646="Mid Season",'Calculation Sheet Crop 1'!$M$8,IF(C2646="Late Season Stage",'Calculation Sheet Crop 1'!$M$9,""))))</f>
        <v/>
      </c>
      <c r="F2646">
        <f t="shared" si="534"/>
        <v>0</v>
      </c>
      <c r="P2646">
        <f t="shared" si="535"/>
        <v>0</v>
      </c>
      <c r="Q2646">
        <f t="shared" si="536"/>
        <v>0</v>
      </c>
      <c r="R2646">
        <f t="shared" si="537"/>
        <v>0</v>
      </c>
      <c r="S2646">
        <f t="shared" si="538"/>
        <v>0</v>
      </c>
      <c r="T2646">
        <f t="shared" si="539"/>
        <v>0</v>
      </c>
      <c r="U2646">
        <f t="shared" si="540"/>
        <v>0</v>
      </c>
      <c r="V2646">
        <f t="shared" si="541"/>
        <v>0</v>
      </c>
      <c r="W2646">
        <f t="shared" si="542"/>
        <v>0</v>
      </c>
      <c r="X2646">
        <f t="shared" si="543"/>
        <v>0</v>
      </c>
      <c r="Y2646">
        <f t="shared" si="544"/>
        <v>0</v>
      </c>
      <c r="Z2646">
        <f t="shared" si="545"/>
        <v>0</v>
      </c>
      <c r="AA2646">
        <f t="shared" si="546"/>
        <v>0</v>
      </c>
    </row>
    <row r="2647" spans="2:27">
      <c r="B2647" s="3">
        <v>45376</v>
      </c>
      <c r="C2647" t="str">
        <f>IF(AND(B2647&gt;='Calculation Sheet Crop 1'!$K$6,B2647&lt;='Calculation Sheet Crop 1'!$L$6),"Initial Stage",IF(AND(B2647+1&gt;'Calculation Sheet Crop 1'!$K$7,B2647&lt;='Calculation Sheet Crop 1'!$L$7),"Crop Development Phase",IF(AND(B2647+1&gt;'Calculation Sheet Crop 1'!$K$8,B2647&lt;'Calculation Sheet Crop 1'!$L$8+1),"Mid Season",IF(AND(B2647+1&gt;'Calculation Sheet Crop 1'!$K$9,B2647-1&lt;'Calculation Sheet Crop 1'!$L$9),"Late Season Stage",""))))</f>
        <v/>
      </c>
      <c r="D2647">
        <f>IF(MONTH(B2647)=1,'General Calculation'!$E$22,IF(MONTH(B2647)=2,'General Calculation'!$F$22,IF(MONTH(B2647)=3,'General Calculation'!$G$22,IF(MONTH(B2647)=4,'General Calculation'!$H$22,IF(MONTH(B2647)=5,'General Calculation'!$I$22,IF(MONTH(B2647)=6,'General Calculation'!$J$22,IF(MONTH(B2647)=7,'General Calculation'!$K$22,IF(MONTH(B2647)=8,'General Calculation'!$L$22,IF(MONTH(B2647)=9,'General Calculation'!$M$22,IF(MONTH(B2647)=10,'General Calculation'!$N$22,IF(MONTH(B2647)=11,'General Calculation'!$O$22,IF(MONTH(B2647)=12,'General Calculation'!$P$22,""))))))))))))</f>
        <v>5.3892000000000007</v>
      </c>
      <c r="E2647" t="str">
        <f>IF(C2647="Initial Stage",'Calculation Sheet Crop 1'!$M$6,IF(C2647="Crop Development Phase",'Calculation Sheet Crop 1'!$M$7,IF(C2647="Mid Season",'Calculation Sheet Crop 1'!$M$8,IF(C2647="Late Season Stage",'Calculation Sheet Crop 1'!$M$9,""))))</f>
        <v/>
      </c>
      <c r="F2647">
        <f t="shared" si="534"/>
        <v>0</v>
      </c>
      <c r="P2647">
        <f t="shared" si="535"/>
        <v>0</v>
      </c>
      <c r="Q2647">
        <f t="shared" si="536"/>
        <v>0</v>
      </c>
      <c r="R2647">
        <f t="shared" si="537"/>
        <v>0</v>
      </c>
      <c r="S2647">
        <f t="shared" si="538"/>
        <v>0</v>
      </c>
      <c r="T2647">
        <f t="shared" si="539"/>
        <v>0</v>
      </c>
      <c r="U2647">
        <f t="shared" si="540"/>
        <v>0</v>
      </c>
      <c r="V2647">
        <f t="shared" si="541"/>
        <v>0</v>
      </c>
      <c r="W2647">
        <f t="shared" si="542"/>
        <v>0</v>
      </c>
      <c r="X2647">
        <f t="shared" si="543"/>
        <v>0</v>
      </c>
      <c r="Y2647">
        <f t="shared" si="544"/>
        <v>0</v>
      </c>
      <c r="Z2647">
        <f t="shared" si="545"/>
        <v>0</v>
      </c>
      <c r="AA2647">
        <f t="shared" si="546"/>
        <v>0</v>
      </c>
    </row>
    <row r="2648" spans="2:27">
      <c r="B2648" s="3">
        <v>45377</v>
      </c>
      <c r="C2648" t="str">
        <f>IF(AND(B2648&gt;='Calculation Sheet Crop 1'!$K$6,B2648&lt;='Calculation Sheet Crop 1'!$L$6),"Initial Stage",IF(AND(B2648+1&gt;'Calculation Sheet Crop 1'!$K$7,B2648&lt;='Calculation Sheet Crop 1'!$L$7),"Crop Development Phase",IF(AND(B2648+1&gt;'Calculation Sheet Crop 1'!$K$8,B2648&lt;'Calculation Sheet Crop 1'!$L$8+1),"Mid Season",IF(AND(B2648+1&gt;'Calculation Sheet Crop 1'!$K$9,B2648-1&lt;'Calculation Sheet Crop 1'!$L$9),"Late Season Stage",""))))</f>
        <v/>
      </c>
      <c r="D2648">
        <f>IF(MONTH(B2648)=1,'General Calculation'!$E$22,IF(MONTH(B2648)=2,'General Calculation'!$F$22,IF(MONTH(B2648)=3,'General Calculation'!$G$22,IF(MONTH(B2648)=4,'General Calculation'!$H$22,IF(MONTH(B2648)=5,'General Calculation'!$I$22,IF(MONTH(B2648)=6,'General Calculation'!$J$22,IF(MONTH(B2648)=7,'General Calculation'!$K$22,IF(MONTH(B2648)=8,'General Calculation'!$L$22,IF(MONTH(B2648)=9,'General Calculation'!$M$22,IF(MONTH(B2648)=10,'General Calculation'!$N$22,IF(MONTH(B2648)=11,'General Calculation'!$O$22,IF(MONTH(B2648)=12,'General Calculation'!$P$22,""))))))))))))</f>
        <v>5.3892000000000007</v>
      </c>
      <c r="E2648" t="str">
        <f>IF(C2648="Initial Stage",'Calculation Sheet Crop 1'!$M$6,IF(C2648="Crop Development Phase",'Calculation Sheet Crop 1'!$M$7,IF(C2648="Mid Season",'Calculation Sheet Crop 1'!$M$8,IF(C2648="Late Season Stage",'Calculation Sheet Crop 1'!$M$9,""))))</f>
        <v/>
      </c>
      <c r="F2648">
        <f t="shared" si="534"/>
        <v>0</v>
      </c>
      <c r="P2648">
        <f t="shared" si="535"/>
        <v>0</v>
      </c>
      <c r="Q2648">
        <f t="shared" si="536"/>
        <v>0</v>
      </c>
      <c r="R2648">
        <f t="shared" si="537"/>
        <v>0</v>
      </c>
      <c r="S2648">
        <f t="shared" si="538"/>
        <v>0</v>
      </c>
      <c r="T2648">
        <f t="shared" si="539"/>
        <v>0</v>
      </c>
      <c r="U2648">
        <f t="shared" si="540"/>
        <v>0</v>
      </c>
      <c r="V2648">
        <f t="shared" si="541"/>
        <v>0</v>
      </c>
      <c r="W2648">
        <f t="shared" si="542"/>
        <v>0</v>
      </c>
      <c r="X2648">
        <f t="shared" si="543"/>
        <v>0</v>
      </c>
      <c r="Y2648">
        <f t="shared" si="544"/>
        <v>0</v>
      </c>
      <c r="Z2648">
        <f t="shared" si="545"/>
        <v>0</v>
      </c>
      <c r="AA2648">
        <f t="shared" si="546"/>
        <v>0</v>
      </c>
    </row>
    <row r="2649" spans="2:27">
      <c r="B2649" s="3">
        <v>45378</v>
      </c>
      <c r="C2649" t="str">
        <f>IF(AND(B2649&gt;='Calculation Sheet Crop 1'!$K$6,B2649&lt;='Calculation Sheet Crop 1'!$L$6),"Initial Stage",IF(AND(B2649+1&gt;'Calculation Sheet Crop 1'!$K$7,B2649&lt;='Calculation Sheet Crop 1'!$L$7),"Crop Development Phase",IF(AND(B2649+1&gt;'Calculation Sheet Crop 1'!$K$8,B2649&lt;'Calculation Sheet Crop 1'!$L$8+1),"Mid Season",IF(AND(B2649+1&gt;'Calculation Sheet Crop 1'!$K$9,B2649-1&lt;'Calculation Sheet Crop 1'!$L$9),"Late Season Stage",""))))</f>
        <v/>
      </c>
      <c r="D2649">
        <f>IF(MONTH(B2649)=1,'General Calculation'!$E$22,IF(MONTH(B2649)=2,'General Calculation'!$F$22,IF(MONTH(B2649)=3,'General Calculation'!$G$22,IF(MONTH(B2649)=4,'General Calculation'!$H$22,IF(MONTH(B2649)=5,'General Calculation'!$I$22,IF(MONTH(B2649)=6,'General Calculation'!$J$22,IF(MONTH(B2649)=7,'General Calculation'!$K$22,IF(MONTH(B2649)=8,'General Calculation'!$L$22,IF(MONTH(B2649)=9,'General Calculation'!$M$22,IF(MONTH(B2649)=10,'General Calculation'!$N$22,IF(MONTH(B2649)=11,'General Calculation'!$O$22,IF(MONTH(B2649)=12,'General Calculation'!$P$22,""))))))))))))</f>
        <v>5.3892000000000007</v>
      </c>
      <c r="E2649" t="str">
        <f>IF(C2649="Initial Stage",'Calculation Sheet Crop 1'!$M$6,IF(C2649="Crop Development Phase",'Calculation Sheet Crop 1'!$M$7,IF(C2649="Mid Season",'Calculation Sheet Crop 1'!$M$8,IF(C2649="Late Season Stage",'Calculation Sheet Crop 1'!$M$9,""))))</f>
        <v/>
      </c>
      <c r="F2649">
        <f t="shared" si="534"/>
        <v>0</v>
      </c>
      <c r="P2649">
        <f t="shared" si="535"/>
        <v>0</v>
      </c>
      <c r="Q2649">
        <f t="shared" si="536"/>
        <v>0</v>
      </c>
      <c r="R2649">
        <f t="shared" si="537"/>
        <v>0</v>
      </c>
      <c r="S2649">
        <f t="shared" si="538"/>
        <v>0</v>
      </c>
      <c r="T2649">
        <f t="shared" si="539"/>
        <v>0</v>
      </c>
      <c r="U2649">
        <f t="shared" si="540"/>
        <v>0</v>
      </c>
      <c r="V2649">
        <f t="shared" si="541"/>
        <v>0</v>
      </c>
      <c r="W2649">
        <f t="shared" si="542"/>
        <v>0</v>
      </c>
      <c r="X2649">
        <f t="shared" si="543"/>
        <v>0</v>
      </c>
      <c r="Y2649">
        <f t="shared" si="544"/>
        <v>0</v>
      </c>
      <c r="Z2649">
        <f t="shared" si="545"/>
        <v>0</v>
      </c>
      <c r="AA2649">
        <f t="shared" si="546"/>
        <v>0</v>
      </c>
    </row>
    <row r="2650" spans="2:27">
      <c r="B2650" s="3">
        <v>45379</v>
      </c>
      <c r="C2650" t="str">
        <f>IF(AND(B2650&gt;='Calculation Sheet Crop 1'!$K$6,B2650&lt;='Calculation Sheet Crop 1'!$L$6),"Initial Stage",IF(AND(B2650+1&gt;'Calculation Sheet Crop 1'!$K$7,B2650&lt;='Calculation Sheet Crop 1'!$L$7),"Crop Development Phase",IF(AND(B2650+1&gt;'Calculation Sheet Crop 1'!$K$8,B2650&lt;'Calculation Sheet Crop 1'!$L$8+1),"Mid Season",IF(AND(B2650+1&gt;'Calculation Sheet Crop 1'!$K$9,B2650-1&lt;'Calculation Sheet Crop 1'!$L$9),"Late Season Stage",""))))</f>
        <v/>
      </c>
      <c r="D2650">
        <f>IF(MONTH(B2650)=1,'General Calculation'!$E$22,IF(MONTH(B2650)=2,'General Calculation'!$F$22,IF(MONTH(B2650)=3,'General Calculation'!$G$22,IF(MONTH(B2650)=4,'General Calculation'!$H$22,IF(MONTH(B2650)=5,'General Calculation'!$I$22,IF(MONTH(B2650)=6,'General Calculation'!$J$22,IF(MONTH(B2650)=7,'General Calculation'!$K$22,IF(MONTH(B2650)=8,'General Calculation'!$L$22,IF(MONTH(B2650)=9,'General Calculation'!$M$22,IF(MONTH(B2650)=10,'General Calculation'!$N$22,IF(MONTH(B2650)=11,'General Calculation'!$O$22,IF(MONTH(B2650)=12,'General Calculation'!$P$22,""))))))))))))</f>
        <v>5.3892000000000007</v>
      </c>
      <c r="E2650" t="str">
        <f>IF(C2650="Initial Stage",'Calculation Sheet Crop 1'!$M$6,IF(C2650="Crop Development Phase",'Calculation Sheet Crop 1'!$M$7,IF(C2650="Mid Season",'Calculation Sheet Crop 1'!$M$8,IF(C2650="Late Season Stage",'Calculation Sheet Crop 1'!$M$9,""))))</f>
        <v/>
      </c>
      <c r="F2650">
        <f t="shared" si="534"/>
        <v>0</v>
      </c>
      <c r="P2650">
        <f t="shared" si="535"/>
        <v>0</v>
      </c>
      <c r="Q2650">
        <f t="shared" si="536"/>
        <v>0</v>
      </c>
      <c r="R2650">
        <f t="shared" si="537"/>
        <v>0</v>
      </c>
      <c r="S2650">
        <f t="shared" si="538"/>
        <v>0</v>
      </c>
      <c r="T2650">
        <f t="shared" si="539"/>
        <v>0</v>
      </c>
      <c r="U2650">
        <f t="shared" si="540"/>
        <v>0</v>
      </c>
      <c r="V2650">
        <f t="shared" si="541"/>
        <v>0</v>
      </c>
      <c r="W2650">
        <f t="shared" si="542"/>
        <v>0</v>
      </c>
      <c r="X2650">
        <f t="shared" si="543"/>
        <v>0</v>
      </c>
      <c r="Y2650">
        <f t="shared" si="544"/>
        <v>0</v>
      </c>
      <c r="Z2650">
        <f t="shared" si="545"/>
        <v>0</v>
      </c>
      <c r="AA2650">
        <f t="shared" si="546"/>
        <v>0</v>
      </c>
    </row>
    <row r="2651" spans="2:27">
      <c r="B2651" s="3">
        <v>45380</v>
      </c>
      <c r="C2651" t="str">
        <f>IF(AND(B2651&gt;='Calculation Sheet Crop 1'!$K$6,B2651&lt;='Calculation Sheet Crop 1'!$L$6),"Initial Stage",IF(AND(B2651+1&gt;'Calculation Sheet Crop 1'!$K$7,B2651&lt;='Calculation Sheet Crop 1'!$L$7),"Crop Development Phase",IF(AND(B2651+1&gt;'Calculation Sheet Crop 1'!$K$8,B2651&lt;'Calculation Sheet Crop 1'!$L$8+1),"Mid Season",IF(AND(B2651+1&gt;'Calculation Sheet Crop 1'!$K$9,B2651-1&lt;'Calculation Sheet Crop 1'!$L$9),"Late Season Stage",""))))</f>
        <v/>
      </c>
      <c r="D2651">
        <f>IF(MONTH(B2651)=1,'General Calculation'!$E$22,IF(MONTH(B2651)=2,'General Calculation'!$F$22,IF(MONTH(B2651)=3,'General Calculation'!$G$22,IF(MONTH(B2651)=4,'General Calculation'!$H$22,IF(MONTH(B2651)=5,'General Calculation'!$I$22,IF(MONTH(B2651)=6,'General Calculation'!$J$22,IF(MONTH(B2651)=7,'General Calculation'!$K$22,IF(MONTH(B2651)=8,'General Calculation'!$L$22,IF(MONTH(B2651)=9,'General Calculation'!$M$22,IF(MONTH(B2651)=10,'General Calculation'!$N$22,IF(MONTH(B2651)=11,'General Calculation'!$O$22,IF(MONTH(B2651)=12,'General Calculation'!$P$22,""))))))))))))</f>
        <v>5.3892000000000007</v>
      </c>
      <c r="E2651" t="str">
        <f>IF(C2651="Initial Stage",'Calculation Sheet Crop 1'!$M$6,IF(C2651="Crop Development Phase",'Calculation Sheet Crop 1'!$M$7,IF(C2651="Mid Season",'Calculation Sheet Crop 1'!$M$8,IF(C2651="Late Season Stage",'Calculation Sheet Crop 1'!$M$9,""))))</f>
        <v/>
      </c>
      <c r="F2651">
        <f t="shared" si="534"/>
        <v>0</v>
      </c>
      <c r="P2651">
        <f t="shared" si="535"/>
        <v>0</v>
      </c>
      <c r="Q2651">
        <f t="shared" si="536"/>
        <v>0</v>
      </c>
      <c r="R2651">
        <f t="shared" si="537"/>
        <v>0</v>
      </c>
      <c r="S2651">
        <f t="shared" si="538"/>
        <v>0</v>
      </c>
      <c r="T2651">
        <f t="shared" si="539"/>
        <v>0</v>
      </c>
      <c r="U2651">
        <f t="shared" si="540"/>
        <v>0</v>
      </c>
      <c r="V2651">
        <f t="shared" si="541"/>
        <v>0</v>
      </c>
      <c r="W2651">
        <f t="shared" si="542"/>
        <v>0</v>
      </c>
      <c r="X2651">
        <f t="shared" si="543"/>
        <v>0</v>
      </c>
      <c r="Y2651">
        <f t="shared" si="544"/>
        <v>0</v>
      </c>
      <c r="Z2651">
        <f t="shared" si="545"/>
        <v>0</v>
      </c>
      <c r="AA2651">
        <f t="shared" si="546"/>
        <v>0</v>
      </c>
    </row>
    <row r="2652" spans="2:27">
      <c r="B2652" s="3">
        <v>45381</v>
      </c>
      <c r="C2652" t="str">
        <f>IF(AND(B2652&gt;='Calculation Sheet Crop 1'!$K$6,B2652&lt;='Calculation Sheet Crop 1'!$L$6),"Initial Stage",IF(AND(B2652+1&gt;'Calculation Sheet Crop 1'!$K$7,B2652&lt;='Calculation Sheet Crop 1'!$L$7),"Crop Development Phase",IF(AND(B2652+1&gt;'Calculation Sheet Crop 1'!$K$8,B2652&lt;'Calculation Sheet Crop 1'!$L$8+1),"Mid Season",IF(AND(B2652+1&gt;'Calculation Sheet Crop 1'!$K$9,B2652-1&lt;'Calculation Sheet Crop 1'!$L$9),"Late Season Stage",""))))</f>
        <v/>
      </c>
      <c r="D2652">
        <f>IF(MONTH(B2652)=1,'General Calculation'!$E$22,IF(MONTH(B2652)=2,'General Calculation'!$F$22,IF(MONTH(B2652)=3,'General Calculation'!$G$22,IF(MONTH(B2652)=4,'General Calculation'!$H$22,IF(MONTH(B2652)=5,'General Calculation'!$I$22,IF(MONTH(B2652)=6,'General Calculation'!$J$22,IF(MONTH(B2652)=7,'General Calculation'!$K$22,IF(MONTH(B2652)=8,'General Calculation'!$L$22,IF(MONTH(B2652)=9,'General Calculation'!$M$22,IF(MONTH(B2652)=10,'General Calculation'!$N$22,IF(MONTH(B2652)=11,'General Calculation'!$O$22,IF(MONTH(B2652)=12,'General Calculation'!$P$22,""))))))))))))</f>
        <v>5.3892000000000007</v>
      </c>
      <c r="E2652" t="str">
        <f>IF(C2652="Initial Stage",'Calculation Sheet Crop 1'!$M$6,IF(C2652="Crop Development Phase",'Calculation Sheet Crop 1'!$M$7,IF(C2652="Mid Season",'Calculation Sheet Crop 1'!$M$8,IF(C2652="Late Season Stage",'Calculation Sheet Crop 1'!$M$9,""))))</f>
        <v/>
      </c>
      <c r="F2652">
        <f t="shared" si="534"/>
        <v>0</v>
      </c>
      <c r="P2652">
        <f t="shared" si="535"/>
        <v>0</v>
      </c>
      <c r="Q2652">
        <f t="shared" si="536"/>
        <v>0</v>
      </c>
      <c r="R2652">
        <f t="shared" si="537"/>
        <v>0</v>
      </c>
      <c r="S2652">
        <f t="shared" si="538"/>
        <v>0</v>
      </c>
      <c r="T2652">
        <f t="shared" si="539"/>
        <v>0</v>
      </c>
      <c r="U2652">
        <f t="shared" si="540"/>
        <v>0</v>
      </c>
      <c r="V2652">
        <f t="shared" si="541"/>
        <v>0</v>
      </c>
      <c r="W2652">
        <f t="shared" si="542"/>
        <v>0</v>
      </c>
      <c r="X2652">
        <f t="shared" si="543"/>
        <v>0</v>
      </c>
      <c r="Y2652">
        <f t="shared" si="544"/>
        <v>0</v>
      </c>
      <c r="Z2652">
        <f t="shared" si="545"/>
        <v>0</v>
      </c>
      <c r="AA2652">
        <f t="shared" si="546"/>
        <v>0</v>
      </c>
    </row>
    <row r="2653" spans="2:27">
      <c r="B2653" s="3">
        <v>45382</v>
      </c>
      <c r="C2653" t="str">
        <f>IF(AND(B2653&gt;='Calculation Sheet Crop 1'!$K$6,B2653&lt;='Calculation Sheet Crop 1'!$L$6),"Initial Stage",IF(AND(B2653+1&gt;'Calculation Sheet Crop 1'!$K$7,B2653&lt;='Calculation Sheet Crop 1'!$L$7),"Crop Development Phase",IF(AND(B2653+1&gt;'Calculation Sheet Crop 1'!$K$8,B2653&lt;'Calculation Sheet Crop 1'!$L$8+1),"Mid Season",IF(AND(B2653+1&gt;'Calculation Sheet Crop 1'!$K$9,B2653-1&lt;'Calculation Sheet Crop 1'!$L$9),"Late Season Stage",""))))</f>
        <v/>
      </c>
      <c r="D2653">
        <f>IF(MONTH(B2653)=1,'General Calculation'!$E$22,IF(MONTH(B2653)=2,'General Calculation'!$F$22,IF(MONTH(B2653)=3,'General Calculation'!$G$22,IF(MONTH(B2653)=4,'General Calculation'!$H$22,IF(MONTH(B2653)=5,'General Calculation'!$I$22,IF(MONTH(B2653)=6,'General Calculation'!$J$22,IF(MONTH(B2653)=7,'General Calculation'!$K$22,IF(MONTH(B2653)=8,'General Calculation'!$L$22,IF(MONTH(B2653)=9,'General Calculation'!$M$22,IF(MONTH(B2653)=10,'General Calculation'!$N$22,IF(MONTH(B2653)=11,'General Calculation'!$O$22,IF(MONTH(B2653)=12,'General Calculation'!$P$22,""))))))))))))</f>
        <v>5.3892000000000007</v>
      </c>
      <c r="E2653" t="str">
        <f>IF(C2653="Initial Stage",'Calculation Sheet Crop 1'!$M$6,IF(C2653="Crop Development Phase",'Calculation Sheet Crop 1'!$M$7,IF(C2653="Mid Season",'Calculation Sheet Crop 1'!$M$8,IF(C2653="Late Season Stage",'Calculation Sheet Crop 1'!$M$9,""))))</f>
        <v/>
      </c>
      <c r="F2653">
        <f t="shared" si="534"/>
        <v>0</v>
      </c>
      <c r="P2653">
        <f t="shared" si="535"/>
        <v>0</v>
      </c>
      <c r="Q2653">
        <f t="shared" si="536"/>
        <v>0</v>
      </c>
      <c r="R2653">
        <f t="shared" si="537"/>
        <v>0</v>
      </c>
      <c r="S2653">
        <f t="shared" si="538"/>
        <v>0</v>
      </c>
      <c r="T2653">
        <f t="shared" si="539"/>
        <v>0</v>
      </c>
      <c r="U2653">
        <f t="shared" si="540"/>
        <v>0</v>
      </c>
      <c r="V2653">
        <f t="shared" si="541"/>
        <v>0</v>
      </c>
      <c r="W2653">
        <f t="shared" si="542"/>
        <v>0</v>
      </c>
      <c r="X2653">
        <f t="shared" si="543"/>
        <v>0</v>
      </c>
      <c r="Y2653">
        <f t="shared" si="544"/>
        <v>0</v>
      </c>
      <c r="Z2653">
        <f t="shared" si="545"/>
        <v>0</v>
      </c>
      <c r="AA2653">
        <f t="shared" si="546"/>
        <v>0</v>
      </c>
    </row>
    <row r="2654" spans="2:27">
      <c r="B2654" s="3">
        <v>45383</v>
      </c>
      <c r="C2654" t="str">
        <f>IF(AND(B2654&gt;='Calculation Sheet Crop 1'!$K$6,B2654&lt;='Calculation Sheet Crop 1'!$L$6),"Initial Stage",IF(AND(B2654+1&gt;'Calculation Sheet Crop 1'!$K$7,B2654&lt;='Calculation Sheet Crop 1'!$L$7),"Crop Development Phase",IF(AND(B2654+1&gt;'Calculation Sheet Crop 1'!$K$8,B2654&lt;'Calculation Sheet Crop 1'!$L$8+1),"Mid Season",IF(AND(B2654+1&gt;'Calculation Sheet Crop 1'!$K$9,B2654-1&lt;'Calculation Sheet Crop 1'!$L$9),"Late Season Stage",""))))</f>
        <v/>
      </c>
      <c r="D2654">
        <f>IF(MONTH(B2654)=1,'General Calculation'!$E$22,IF(MONTH(B2654)=2,'General Calculation'!$F$22,IF(MONTH(B2654)=3,'General Calculation'!$G$22,IF(MONTH(B2654)=4,'General Calculation'!$H$22,IF(MONTH(B2654)=5,'General Calculation'!$I$22,IF(MONTH(B2654)=6,'General Calculation'!$J$22,IF(MONTH(B2654)=7,'General Calculation'!$K$22,IF(MONTH(B2654)=8,'General Calculation'!$L$22,IF(MONTH(B2654)=9,'General Calculation'!$M$22,IF(MONTH(B2654)=10,'General Calculation'!$N$22,IF(MONTH(B2654)=11,'General Calculation'!$O$22,IF(MONTH(B2654)=12,'General Calculation'!$P$22,""))))))))))))</f>
        <v>5.5888000000000009</v>
      </c>
      <c r="E2654" t="str">
        <f>IF(C2654="Initial Stage",'Calculation Sheet Crop 1'!$M$6,IF(C2654="Crop Development Phase",'Calculation Sheet Crop 1'!$M$7,IF(C2654="Mid Season",'Calculation Sheet Crop 1'!$M$8,IF(C2654="Late Season Stage",'Calculation Sheet Crop 1'!$M$9,""))))</f>
        <v/>
      </c>
      <c r="F2654">
        <f t="shared" si="534"/>
        <v>0</v>
      </c>
      <c r="P2654">
        <f t="shared" si="535"/>
        <v>0</v>
      </c>
      <c r="Q2654">
        <f t="shared" si="536"/>
        <v>0</v>
      </c>
      <c r="R2654">
        <f t="shared" si="537"/>
        <v>0</v>
      </c>
      <c r="S2654">
        <f t="shared" si="538"/>
        <v>0</v>
      </c>
      <c r="T2654">
        <f t="shared" si="539"/>
        <v>0</v>
      </c>
      <c r="U2654">
        <f t="shared" si="540"/>
        <v>0</v>
      </c>
      <c r="V2654">
        <f t="shared" si="541"/>
        <v>0</v>
      </c>
      <c r="W2654">
        <f t="shared" si="542"/>
        <v>0</v>
      </c>
      <c r="X2654">
        <f t="shared" si="543"/>
        <v>0</v>
      </c>
      <c r="Y2654">
        <f t="shared" si="544"/>
        <v>0</v>
      </c>
      <c r="Z2654">
        <f t="shared" si="545"/>
        <v>0</v>
      </c>
      <c r="AA2654">
        <f t="shared" si="546"/>
        <v>0</v>
      </c>
    </row>
    <row r="2655" spans="2:27">
      <c r="B2655" s="3">
        <v>45384</v>
      </c>
      <c r="C2655" t="str">
        <f>IF(AND(B2655&gt;='Calculation Sheet Crop 1'!$K$6,B2655&lt;='Calculation Sheet Crop 1'!$L$6),"Initial Stage",IF(AND(B2655+1&gt;'Calculation Sheet Crop 1'!$K$7,B2655&lt;='Calculation Sheet Crop 1'!$L$7),"Crop Development Phase",IF(AND(B2655+1&gt;'Calculation Sheet Crop 1'!$K$8,B2655&lt;'Calculation Sheet Crop 1'!$L$8+1),"Mid Season",IF(AND(B2655+1&gt;'Calculation Sheet Crop 1'!$K$9,B2655-1&lt;'Calculation Sheet Crop 1'!$L$9),"Late Season Stage",""))))</f>
        <v/>
      </c>
      <c r="D2655">
        <f>IF(MONTH(B2655)=1,'General Calculation'!$E$22,IF(MONTH(B2655)=2,'General Calculation'!$F$22,IF(MONTH(B2655)=3,'General Calculation'!$G$22,IF(MONTH(B2655)=4,'General Calculation'!$H$22,IF(MONTH(B2655)=5,'General Calculation'!$I$22,IF(MONTH(B2655)=6,'General Calculation'!$J$22,IF(MONTH(B2655)=7,'General Calculation'!$K$22,IF(MONTH(B2655)=8,'General Calculation'!$L$22,IF(MONTH(B2655)=9,'General Calculation'!$M$22,IF(MONTH(B2655)=10,'General Calculation'!$N$22,IF(MONTH(B2655)=11,'General Calculation'!$O$22,IF(MONTH(B2655)=12,'General Calculation'!$P$22,""))))))))))))</f>
        <v>5.5888000000000009</v>
      </c>
      <c r="E2655" t="str">
        <f>IF(C2655="Initial Stage",'Calculation Sheet Crop 1'!$M$6,IF(C2655="Crop Development Phase",'Calculation Sheet Crop 1'!$M$7,IF(C2655="Mid Season",'Calculation Sheet Crop 1'!$M$8,IF(C2655="Late Season Stage",'Calculation Sheet Crop 1'!$M$9,""))))</f>
        <v/>
      </c>
      <c r="F2655">
        <f t="shared" si="534"/>
        <v>0</v>
      </c>
      <c r="P2655">
        <f t="shared" si="535"/>
        <v>0</v>
      </c>
      <c r="Q2655">
        <f t="shared" si="536"/>
        <v>0</v>
      </c>
      <c r="R2655">
        <f t="shared" si="537"/>
        <v>0</v>
      </c>
      <c r="S2655">
        <f t="shared" si="538"/>
        <v>0</v>
      </c>
      <c r="T2655">
        <f t="shared" si="539"/>
        <v>0</v>
      </c>
      <c r="U2655">
        <f t="shared" si="540"/>
        <v>0</v>
      </c>
      <c r="V2655">
        <f t="shared" si="541"/>
        <v>0</v>
      </c>
      <c r="W2655">
        <f t="shared" si="542"/>
        <v>0</v>
      </c>
      <c r="X2655">
        <f t="shared" si="543"/>
        <v>0</v>
      </c>
      <c r="Y2655">
        <f t="shared" si="544"/>
        <v>0</v>
      </c>
      <c r="Z2655">
        <f t="shared" si="545"/>
        <v>0</v>
      </c>
      <c r="AA2655">
        <f t="shared" si="546"/>
        <v>0</v>
      </c>
    </row>
    <row r="2656" spans="2:27">
      <c r="B2656" s="3">
        <v>45385</v>
      </c>
      <c r="C2656" t="str">
        <f>IF(AND(B2656&gt;='Calculation Sheet Crop 1'!$K$6,B2656&lt;='Calculation Sheet Crop 1'!$L$6),"Initial Stage",IF(AND(B2656+1&gt;'Calculation Sheet Crop 1'!$K$7,B2656&lt;='Calculation Sheet Crop 1'!$L$7),"Crop Development Phase",IF(AND(B2656+1&gt;'Calculation Sheet Crop 1'!$K$8,B2656&lt;'Calculation Sheet Crop 1'!$L$8+1),"Mid Season",IF(AND(B2656+1&gt;'Calculation Sheet Crop 1'!$K$9,B2656-1&lt;'Calculation Sheet Crop 1'!$L$9),"Late Season Stage",""))))</f>
        <v/>
      </c>
      <c r="D2656">
        <f>IF(MONTH(B2656)=1,'General Calculation'!$E$22,IF(MONTH(B2656)=2,'General Calculation'!$F$22,IF(MONTH(B2656)=3,'General Calculation'!$G$22,IF(MONTH(B2656)=4,'General Calculation'!$H$22,IF(MONTH(B2656)=5,'General Calculation'!$I$22,IF(MONTH(B2656)=6,'General Calculation'!$J$22,IF(MONTH(B2656)=7,'General Calculation'!$K$22,IF(MONTH(B2656)=8,'General Calculation'!$L$22,IF(MONTH(B2656)=9,'General Calculation'!$M$22,IF(MONTH(B2656)=10,'General Calculation'!$N$22,IF(MONTH(B2656)=11,'General Calculation'!$O$22,IF(MONTH(B2656)=12,'General Calculation'!$P$22,""))))))))))))</f>
        <v>5.5888000000000009</v>
      </c>
      <c r="E2656" t="str">
        <f>IF(C2656="Initial Stage",'Calculation Sheet Crop 1'!$M$6,IF(C2656="Crop Development Phase",'Calculation Sheet Crop 1'!$M$7,IF(C2656="Mid Season",'Calculation Sheet Crop 1'!$M$8,IF(C2656="Late Season Stage",'Calculation Sheet Crop 1'!$M$9,""))))</f>
        <v/>
      </c>
      <c r="F2656">
        <f t="shared" si="534"/>
        <v>0</v>
      </c>
      <c r="P2656">
        <f t="shared" si="535"/>
        <v>0</v>
      </c>
      <c r="Q2656">
        <f t="shared" si="536"/>
        <v>0</v>
      </c>
      <c r="R2656">
        <f t="shared" si="537"/>
        <v>0</v>
      </c>
      <c r="S2656">
        <f t="shared" si="538"/>
        <v>0</v>
      </c>
      <c r="T2656">
        <f t="shared" si="539"/>
        <v>0</v>
      </c>
      <c r="U2656">
        <f t="shared" si="540"/>
        <v>0</v>
      </c>
      <c r="V2656">
        <f t="shared" si="541"/>
        <v>0</v>
      </c>
      <c r="W2656">
        <f t="shared" si="542"/>
        <v>0</v>
      </c>
      <c r="X2656">
        <f t="shared" si="543"/>
        <v>0</v>
      </c>
      <c r="Y2656">
        <f t="shared" si="544"/>
        <v>0</v>
      </c>
      <c r="Z2656">
        <f t="shared" si="545"/>
        <v>0</v>
      </c>
      <c r="AA2656">
        <f t="shared" si="546"/>
        <v>0</v>
      </c>
    </row>
    <row r="2657" spans="2:27">
      <c r="B2657" s="3">
        <v>45386</v>
      </c>
      <c r="C2657" t="str">
        <f>IF(AND(B2657&gt;='Calculation Sheet Crop 1'!$K$6,B2657&lt;='Calculation Sheet Crop 1'!$L$6),"Initial Stage",IF(AND(B2657+1&gt;'Calculation Sheet Crop 1'!$K$7,B2657&lt;='Calculation Sheet Crop 1'!$L$7),"Crop Development Phase",IF(AND(B2657+1&gt;'Calculation Sheet Crop 1'!$K$8,B2657&lt;'Calculation Sheet Crop 1'!$L$8+1),"Mid Season",IF(AND(B2657+1&gt;'Calculation Sheet Crop 1'!$K$9,B2657-1&lt;'Calculation Sheet Crop 1'!$L$9),"Late Season Stage",""))))</f>
        <v/>
      </c>
      <c r="D2657">
        <f>IF(MONTH(B2657)=1,'General Calculation'!$E$22,IF(MONTH(B2657)=2,'General Calculation'!$F$22,IF(MONTH(B2657)=3,'General Calculation'!$G$22,IF(MONTH(B2657)=4,'General Calculation'!$H$22,IF(MONTH(B2657)=5,'General Calculation'!$I$22,IF(MONTH(B2657)=6,'General Calculation'!$J$22,IF(MONTH(B2657)=7,'General Calculation'!$K$22,IF(MONTH(B2657)=8,'General Calculation'!$L$22,IF(MONTH(B2657)=9,'General Calculation'!$M$22,IF(MONTH(B2657)=10,'General Calculation'!$N$22,IF(MONTH(B2657)=11,'General Calculation'!$O$22,IF(MONTH(B2657)=12,'General Calculation'!$P$22,""))))))))))))</f>
        <v>5.5888000000000009</v>
      </c>
      <c r="E2657" t="str">
        <f>IF(C2657="Initial Stage",'Calculation Sheet Crop 1'!$M$6,IF(C2657="Crop Development Phase",'Calculation Sheet Crop 1'!$M$7,IF(C2657="Mid Season",'Calculation Sheet Crop 1'!$M$8,IF(C2657="Late Season Stage",'Calculation Sheet Crop 1'!$M$9,""))))</f>
        <v/>
      </c>
      <c r="F2657">
        <f t="shared" si="534"/>
        <v>0</v>
      </c>
      <c r="P2657">
        <f t="shared" si="535"/>
        <v>0</v>
      </c>
      <c r="Q2657">
        <f t="shared" si="536"/>
        <v>0</v>
      </c>
      <c r="R2657">
        <f t="shared" si="537"/>
        <v>0</v>
      </c>
      <c r="S2657">
        <f t="shared" si="538"/>
        <v>0</v>
      </c>
      <c r="T2657">
        <f t="shared" si="539"/>
        <v>0</v>
      </c>
      <c r="U2657">
        <f t="shared" si="540"/>
        <v>0</v>
      </c>
      <c r="V2657">
        <f t="shared" si="541"/>
        <v>0</v>
      </c>
      <c r="W2657">
        <f t="shared" si="542"/>
        <v>0</v>
      </c>
      <c r="X2657">
        <f t="shared" si="543"/>
        <v>0</v>
      </c>
      <c r="Y2657">
        <f t="shared" si="544"/>
        <v>0</v>
      </c>
      <c r="Z2657">
        <f t="shared" si="545"/>
        <v>0</v>
      </c>
      <c r="AA2657">
        <f t="shared" si="546"/>
        <v>0</v>
      </c>
    </row>
    <row r="2658" spans="2:27">
      <c r="B2658" s="3">
        <v>45387</v>
      </c>
      <c r="C2658" t="str">
        <f>IF(AND(B2658&gt;='Calculation Sheet Crop 1'!$K$6,B2658&lt;='Calculation Sheet Crop 1'!$L$6),"Initial Stage",IF(AND(B2658+1&gt;'Calculation Sheet Crop 1'!$K$7,B2658&lt;='Calculation Sheet Crop 1'!$L$7),"Crop Development Phase",IF(AND(B2658+1&gt;'Calculation Sheet Crop 1'!$K$8,B2658&lt;'Calculation Sheet Crop 1'!$L$8+1),"Mid Season",IF(AND(B2658+1&gt;'Calculation Sheet Crop 1'!$K$9,B2658-1&lt;'Calculation Sheet Crop 1'!$L$9),"Late Season Stage",""))))</f>
        <v/>
      </c>
      <c r="D2658">
        <f>IF(MONTH(B2658)=1,'General Calculation'!$E$22,IF(MONTH(B2658)=2,'General Calculation'!$F$22,IF(MONTH(B2658)=3,'General Calculation'!$G$22,IF(MONTH(B2658)=4,'General Calculation'!$H$22,IF(MONTH(B2658)=5,'General Calculation'!$I$22,IF(MONTH(B2658)=6,'General Calculation'!$J$22,IF(MONTH(B2658)=7,'General Calculation'!$K$22,IF(MONTH(B2658)=8,'General Calculation'!$L$22,IF(MONTH(B2658)=9,'General Calculation'!$M$22,IF(MONTH(B2658)=10,'General Calculation'!$N$22,IF(MONTH(B2658)=11,'General Calculation'!$O$22,IF(MONTH(B2658)=12,'General Calculation'!$P$22,""))))))))))))</f>
        <v>5.5888000000000009</v>
      </c>
      <c r="E2658" t="str">
        <f>IF(C2658="Initial Stage",'Calculation Sheet Crop 1'!$M$6,IF(C2658="Crop Development Phase",'Calculation Sheet Crop 1'!$M$7,IF(C2658="Mid Season",'Calculation Sheet Crop 1'!$M$8,IF(C2658="Late Season Stage",'Calculation Sheet Crop 1'!$M$9,""))))</f>
        <v/>
      </c>
      <c r="F2658">
        <f t="shared" si="534"/>
        <v>0</v>
      </c>
      <c r="P2658">
        <f t="shared" si="535"/>
        <v>0</v>
      </c>
      <c r="Q2658">
        <f t="shared" si="536"/>
        <v>0</v>
      </c>
      <c r="R2658">
        <f t="shared" si="537"/>
        <v>0</v>
      </c>
      <c r="S2658">
        <f t="shared" si="538"/>
        <v>0</v>
      </c>
      <c r="T2658">
        <f t="shared" si="539"/>
        <v>0</v>
      </c>
      <c r="U2658">
        <f t="shared" si="540"/>
        <v>0</v>
      </c>
      <c r="V2658">
        <f t="shared" si="541"/>
        <v>0</v>
      </c>
      <c r="W2658">
        <f t="shared" si="542"/>
        <v>0</v>
      </c>
      <c r="X2658">
        <f t="shared" si="543"/>
        <v>0</v>
      </c>
      <c r="Y2658">
        <f t="shared" si="544"/>
        <v>0</v>
      </c>
      <c r="Z2658">
        <f t="shared" si="545"/>
        <v>0</v>
      </c>
      <c r="AA2658">
        <f t="shared" si="546"/>
        <v>0</v>
      </c>
    </row>
    <row r="2659" spans="2:27">
      <c r="B2659" s="3">
        <v>45388</v>
      </c>
      <c r="C2659" t="str">
        <f>IF(AND(B2659&gt;='Calculation Sheet Crop 1'!$K$6,B2659&lt;='Calculation Sheet Crop 1'!$L$6),"Initial Stage",IF(AND(B2659+1&gt;'Calculation Sheet Crop 1'!$K$7,B2659&lt;='Calculation Sheet Crop 1'!$L$7),"Crop Development Phase",IF(AND(B2659+1&gt;'Calculation Sheet Crop 1'!$K$8,B2659&lt;'Calculation Sheet Crop 1'!$L$8+1),"Mid Season",IF(AND(B2659+1&gt;'Calculation Sheet Crop 1'!$K$9,B2659-1&lt;'Calculation Sheet Crop 1'!$L$9),"Late Season Stage",""))))</f>
        <v/>
      </c>
      <c r="D2659">
        <f>IF(MONTH(B2659)=1,'General Calculation'!$E$22,IF(MONTH(B2659)=2,'General Calculation'!$F$22,IF(MONTH(B2659)=3,'General Calculation'!$G$22,IF(MONTH(B2659)=4,'General Calculation'!$H$22,IF(MONTH(B2659)=5,'General Calculation'!$I$22,IF(MONTH(B2659)=6,'General Calculation'!$J$22,IF(MONTH(B2659)=7,'General Calculation'!$K$22,IF(MONTH(B2659)=8,'General Calculation'!$L$22,IF(MONTH(B2659)=9,'General Calculation'!$M$22,IF(MONTH(B2659)=10,'General Calculation'!$N$22,IF(MONTH(B2659)=11,'General Calculation'!$O$22,IF(MONTH(B2659)=12,'General Calculation'!$P$22,""))))))))))))</f>
        <v>5.5888000000000009</v>
      </c>
      <c r="E2659" t="str">
        <f>IF(C2659="Initial Stage",'Calculation Sheet Crop 1'!$M$6,IF(C2659="Crop Development Phase",'Calculation Sheet Crop 1'!$M$7,IF(C2659="Mid Season",'Calculation Sheet Crop 1'!$M$8,IF(C2659="Late Season Stage",'Calculation Sheet Crop 1'!$M$9,""))))</f>
        <v/>
      </c>
      <c r="F2659">
        <f t="shared" si="534"/>
        <v>0</v>
      </c>
      <c r="P2659">
        <f t="shared" si="535"/>
        <v>0</v>
      </c>
      <c r="Q2659">
        <f t="shared" si="536"/>
        <v>0</v>
      </c>
      <c r="R2659">
        <f t="shared" si="537"/>
        <v>0</v>
      </c>
      <c r="S2659">
        <f t="shared" si="538"/>
        <v>0</v>
      </c>
      <c r="T2659">
        <f t="shared" si="539"/>
        <v>0</v>
      </c>
      <c r="U2659">
        <f t="shared" si="540"/>
        <v>0</v>
      </c>
      <c r="V2659">
        <f t="shared" si="541"/>
        <v>0</v>
      </c>
      <c r="W2659">
        <f t="shared" si="542"/>
        <v>0</v>
      </c>
      <c r="X2659">
        <f t="shared" si="543"/>
        <v>0</v>
      </c>
      <c r="Y2659">
        <f t="shared" si="544"/>
        <v>0</v>
      </c>
      <c r="Z2659">
        <f t="shared" si="545"/>
        <v>0</v>
      </c>
      <c r="AA2659">
        <f t="shared" si="546"/>
        <v>0</v>
      </c>
    </row>
    <row r="2660" spans="2:27">
      <c r="B2660" s="3">
        <v>45389</v>
      </c>
      <c r="C2660" t="str">
        <f>IF(AND(B2660&gt;='Calculation Sheet Crop 1'!$K$6,B2660&lt;='Calculation Sheet Crop 1'!$L$6),"Initial Stage",IF(AND(B2660+1&gt;'Calculation Sheet Crop 1'!$K$7,B2660&lt;='Calculation Sheet Crop 1'!$L$7),"Crop Development Phase",IF(AND(B2660+1&gt;'Calculation Sheet Crop 1'!$K$8,B2660&lt;'Calculation Sheet Crop 1'!$L$8+1),"Mid Season",IF(AND(B2660+1&gt;'Calculation Sheet Crop 1'!$K$9,B2660-1&lt;'Calculation Sheet Crop 1'!$L$9),"Late Season Stage",""))))</f>
        <v/>
      </c>
      <c r="D2660">
        <f>IF(MONTH(B2660)=1,'General Calculation'!$E$22,IF(MONTH(B2660)=2,'General Calculation'!$F$22,IF(MONTH(B2660)=3,'General Calculation'!$G$22,IF(MONTH(B2660)=4,'General Calculation'!$H$22,IF(MONTH(B2660)=5,'General Calculation'!$I$22,IF(MONTH(B2660)=6,'General Calculation'!$J$22,IF(MONTH(B2660)=7,'General Calculation'!$K$22,IF(MONTH(B2660)=8,'General Calculation'!$L$22,IF(MONTH(B2660)=9,'General Calculation'!$M$22,IF(MONTH(B2660)=10,'General Calculation'!$N$22,IF(MONTH(B2660)=11,'General Calculation'!$O$22,IF(MONTH(B2660)=12,'General Calculation'!$P$22,""))))))))))))</f>
        <v>5.5888000000000009</v>
      </c>
      <c r="E2660" t="str">
        <f>IF(C2660="Initial Stage",'Calculation Sheet Crop 1'!$M$6,IF(C2660="Crop Development Phase",'Calculation Sheet Crop 1'!$M$7,IF(C2660="Mid Season",'Calculation Sheet Crop 1'!$M$8,IF(C2660="Late Season Stage",'Calculation Sheet Crop 1'!$M$9,""))))</f>
        <v/>
      </c>
      <c r="F2660">
        <f t="shared" si="534"/>
        <v>0</v>
      </c>
      <c r="P2660">
        <f t="shared" si="535"/>
        <v>0</v>
      </c>
      <c r="Q2660">
        <f t="shared" si="536"/>
        <v>0</v>
      </c>
      <c r="R2660">
        <f t="shared" si="537"/>
        <v>0</v>
      </c>
      <c r="S2660">
        <f t="shared" si="538"/>
        <v>0</v>
      </c>
      <c r="T2660">
        <f t="shared" si="539"/>
        <v>0</v>
      </c>
      <c r="U2660">
        <f t="shared" si="540"/>
        <v>0</v>
      </c>
      <c r="V2660">
        <f t="shared" si="541"/>
        <v>0</v>
      </c>
      <c r="W2660">
        <f t="shared" si="542"/>
        <v>0</v>
      </c>
      <c r="X2660">
        <f t="shared" si="543"/>
        <v>0</v>
      </c>
      <c r="Y2660">
        <f t="shared" si="544"/>
        <v>0</v>
      </c>
      <c r="Z2660">
        <f t="shared" si="545"/>
        <v>0</v>
      </c>
      <c r="AA2660">
        <f t="shared" si="546"/>
        <v>0</v>
      </c>
    </row>
    <row r="2661" spans="2:27">
      <c r="B2661" s="3">
        <v>45390</v>
      </c>
      <c r="C2661" t="str">
        <f>IF(AND(B2661&gt;='Calculation Sheet Crop 1'!$K$6,B2661&lt;='Calculation Sheet Crop 1'!$L$6),"Initial Stage",IF(AND(B2661+1&gt;'Calculation Sheet Crop 1'!$K$7,B2661&lt;='Calculation Sheet Crop 1'!$L$7),"Crop Development Phase",IF(AND(B2661+1&gt;'Calculation Sheet Crop 1'!$K$8,B2661&lt;'Calculation Sheet Crop 1'!$L$8+1),"Mid Season",IF(AND(B2661+1&gt;'Calculation Sheet Crop 1'!$K$9,B2661-1&lt;'Calculation Sheet Crop 1'!$L$9),"Late Season Stage",""))))</f>
        <v/>
      </c>
      <c r="D2661">
        <f>IF(MONTH(B2661)=1,'General Calculation'!$E$22,IF(MONTH(B2661)=2,'General Calculation'!$F$22,IF(MONTH(B2661)=3,'General Calculation'!$G$22,IF(MONTH(B2661)=4,'General Calculation'!$H$22,IF(MONTH(B2661)=5,'General Calculation'!$I$22,IF(MONTH(B2661)=6,'General Calculation'!$J$22,IF(MONTH(B2661)=7,'General Calculation'!$K$22,IF(MONTH(B2661)=8,'General Calculation'!$L$22,IF(MONTH(B2661)=9,'General Calculation'!$M$22,IF(MONTH(B2661)=10,'General Calculation'!$N$22,IF(MONTH(B2661)=11,'General Calculation'!$O$22,IF(MONTH(B2661)=12,'General Calculation'!$P$22,""))))))))))))</f>
        <v>5.5888000000000009</v>
      </c>
      <c r="E2661" t="str">
        <f>IF(C2661="Initial Stage",'Calculation Sheet Crop 1'!$M$6,IF(C2661="Crop Development Phase",'Calculation Sheet Crop 1'!$M$7,IF(C2661="Mid Season",'Calculation Sheet Crop 1'!$M$8,IF(C2661="Late Season Stage",'Calculation Sheet Crop 1'!$M$9,""))))</f>
        <v/>
      </c>
      <c r="F2661">
        <f t="shared" si="534"/>
        <v>0</v>
      </c>
      <c r="P2661">
        <f t="shared" si="535"/>
        <v>0</v>
      </c>
      <c r="Q2661">
        <f t="shared" si="536"/>
        <v>0</v>
      </c>
      <c r="R2661">
        <f t="shared" si="537"/>
        <v>0</v>
      </c>
      <c r="S2661">
        <f t="shared" si="538"/>
        <v>0</v>
      </c>
      <c r="T2661">
        <f t="shared" si="539"/>
        <v>0</v>
      </c>
      <c r="U2661">
        <f t="shared" si="540"/>
        <v>0</v>
      </c>
      <c r="V2661">
        <f t="shared" si="541"/>
        <v>0</v>
      </c>
      <c r="W2661">
        <f t="shared" si="542"/>
        <v>0</v>
      </c>
      <c r="X2661">
        <f t="shared" si="543"/>
        <v>0</v>
      </c>
      <c r="Y2661">
        <f t="shared" si="544"/>
        <v>0</v>
      </c>
      <c r="Z2661">
        <f t="shared" si="545"/>
        <v>0</v>
      </c>
      <c r="AA2661">
        <f t="shared" si="546"/>
        <v>0</v>
      </c>
    </row>
    <row r="2662" spans="2:27">
      <c r="B2662" s="3">
        <v>45391</v>
      </c>
      <c r="C2662" t="str">
        <f>IF(AND(B2662&gt;='Calculation Sheet Crop 1'!$K$6,B2662&lt;='Calculation Sheet Crop 1'!$L$6),"Initial Stage",IF(AND(B2662+1&gt;'Calculation Sheet Crop 1'!$K$7,B2662&lt;='Calculation Sheet Crop 1'!$L$7),"Crop Development Phase",IF(AND(B2662+1&gt;'Calculation Sheet Crop 1'!$K$8,B2662&lt;'Calculation Sheet Crop 1'!$L$8+1),"Mid Season",IF(AND(B2662+1&gt;'Calculation Sheet Crop 1'!$K$9,B2662-1&lt;'Calculation Sheet Crop 1'!$L$9),"Late Season Stage",""))))</f>
        <v/>
      </c>
      <c r="D2662">
        <f>IF(MONTH(B2662)=1,'General Calculation'!$E$22,IF(MONTH(B2662)=2,'General Calculation'!$F$22,IF(MONTH(B2662)=3,'General Calculation'!$G$22,IF(MONTH(B2662)=4,'General Calculation'!$H$22,IF(MONTH(B2662)=5,'General Calculation'!$I$22,IF(MONTH(B2662)=6,'General Calculation'!$J$22,IF(MONTH(B2662)=7,'General Calculation'!$K$22,IF(MONTH(B2662)=8,'General Calculation'!$L$22,IF(MONTH(B2662)=9,'General Calculation'!$M$22,IF(MONTH(B2662)=10,'General Calculation'!$N$22,IF(MONTH(B2662)=11,'General Calculation'!$O$22,IF(MONTH(B2662)=12,'General Calculation'!$P$22,""))))))))))))</f>
        <v>5.5888000000000009</v>
      </c>
      <c r="E2662" t="str">
        <f>IF(C2662="Initial Stage",'Calculation Sheet Crop 1'!$M$6,IF(C2662="Crop Development Phase",'Calculation Sheet Crop 1'!$M$7,IF(C2662="Mid Season",'Calculation Sheet Crop 1'!$M$8,IF(C2662="Late Season Stage",'Calculation Sheet Crop 1'!$M$9,""))))</f>
        <v/>
      </c>
      <c r="F2662">
        <f t="shared" si="534"/>
        <v>0</v>
      </c>
      <c r="P2662">
        <f t="shared" si="535"/>
        <v>0</v>
      </c>
      <c r="Q2662">
        <f t="shared" si="536"/>
        <v>0</v>
      </c>
      <c r="R2662">
        <f t="shared" si="537"/>
        <v>0</v>
      </c>
      <c r="S2662">
        <f t="shared" si="538"/>
        <v>0</v>
      </c>
      <c r="T2662">
        <f t="shared" si="539"/>
        <v>0</v>
      </c>
      <c r="U2662">
        <f t="shared" si="540"/>
        <v>0</v>
      </c>
      <c r="V2662">
        <f t="shared" si="541"/>
        <v>0</v>
      </c>
      <c r="W2662">
        <f t="shared" si="542"/>
        <v>0</v>
      </c>
      <c r="X2662">
        <f t="shared" si="543"/>
        <v>0</v>
      </c>
      <c r="Y2662">
        <f t="shared" si="544"/>
        <v>0</v>
      </c>
      <c r="Z2662">
        <f t="shared" si="545"/>
        <v>0</v>
      </c>
      <c r="AA2662">
        <f t="shared" si="546"/>
        <v>0</v>
      </c>
    </row>
    <row r="2663" spans="2:27">
      <c r="B2663" s="3">
        <v>45392</v>
      </c>
      <c r="C2663" t="str">
        <f>IF(AND(B2663&gt;='Calculation Sheet Crop 1'!$K$6,B2663&lt;='Calculation Sheet Crop 1'!$L$6),"Initial Stage",IF(AND(B2663+1&gt;'Calculation Sheet Crop 1'!$K$7,B2663&lt;='Calculation Sheet Crop 1'!$L$7),"Crop Development Phase",IF(AND(B2663+1&gt;'Calculation Sheet Crop 1'!$K$8,B2663&lt;'Calculation Sheet Crop 1'!$L$8+1),"Mid Season",IF(AND(B2663+1&gt;'Calculation Sheet Crop 1'!$K$9,B2663-1&lt;'Calculation Sheet Crop 1'!$L$9),"Late Season Stage",""))))</f>
        <v/>
      </c>
      <c r="D2663">
        <f>IF(MONTH(B2663)=1,'General Calculation'!$E$22,IF(MONTH(B2663)=2,'General Calculation'!$F$22,IF(MONTH(B2663)=3,'General Calculation'!$G$22,IF(MONTH(B2663)=4,'General Calculation'!$H$22,IF(MONTH(B2663)=5,'General Calculation'!$I$22,IF(MONTH(B2663)=6,'General Calculation'!$J$22,IF(MONTH(B2663)=7,'General Calculation'!$K$22,IF(MONTH(B2663)=8,'General Calculation'!$L$22,IF(MONTH(B2663)=9,'General Calculation'!$M$22,IF(MONTH(B2663)=10,'General Calculation'!$N$22,IF(MONTH(B2663)=11,'General Calculation'!$O$22,IF(MONTH(B2663)=12,'General Calculation'!$P$22,""))))))))))))</f>
        <v>5.5888000000000009</v>
      </c>
      <c r="E2663" t="str">
        <f>IF(C2663="Initial Stage",'Calculation Sheet Crop 1'!$M$6,IF(C2663="Crop Development Phase",'Calculation Sheet Crop 1'!$M$7,IF(C2663="Mid Season",'Calculation Sheet Crop 1'!$M$8,IF(C2663="Late Season Stage",'Calculation Sheet Crop 1'!$M$9,""))))</f>
        <v/>
      </c>
      <c r="F2663">
        <f t="shared" si="534"/>
        <v>0</v>
      </c>
      <c r="P2663">
        <f t="shared" si="535"/>
        <v>0</v>
      </c>
      <c r="Q2663">
        <f t="shared" si="536"/>
        <v>0</v>
      </c>
      <c r="R2663">
        <f t="shared" si="537"/>
        <v>0</v>
      </c>
      <c r="S2663">
        <f t="shared" si="538"/>
        <v>0</v>
      </c>
      <c r="T2663">
        <f t="shared" si="539"/>
        <v>0</v>
      </c>
      <c r="U2663">
        <f t="shared" si="540"/>
        <v>0</v>
      </c>
      <c r="V2663">
        <f t="shared" si="541"/>
        <v>0</v>
      </c>
      <c r="W2663">
        <f t="shared" si="542"/>
        <v>0</v>
      </c>
      <c r="X2663">
        <f t="shared" si="543"/>
        <v>0</v>
      </c>
      <c r="Y2663">
        <f t="shared" si="544"/>
        <v>0</v>
      </c>
      <c r="Z2663">
        <f t="shared" si="545"/>
        <v>0</v>
      </c>
      <c r="AA2663">
        <f t="shared" si="546"/>
        <v>0</v>
      </c>
    </row>
    <row r="2664" spans="2:27">
      <c r="B2664" s="3">
        <v>45393</v>
      </c>
      <c r="C2664" t="str">
        <f>IF(AND(B2664&gt;='Calculation Sheet Crop 1'!$K$6,B2664&lt;='Calculation Sheet Crop 1'!$L$6),"Initial Stage",IF(AND(B2664+1&gt;'Calculation Sheet Crop 1'!$K$7,B2664&lt;='Calculation Sheet Crop 1'!$L$7),"Crop Development Phase",IF(AND(B2664+1&gt;'Calculation Sheet Crop 1'!$K$8,B2664&lt;'Calculation Sheet Crop 1'!$L$8+1),"Mid Season",IF(AND(B2664+1&gt;'Calculation Sheet Crop 1'!$K$9,B2664-1&lt;'Calculation Sheet Crop 1'!$L$9),"Late Season Stage",""))))</f>
        <v/>
      </c>
      <c r="D2664">
        <f>IF(MONTH(B2664)=1,'General Calculation'!$E$22,IF(MONTH(B2664)=2,'General Calculation'!$F$22,IF(MONTH(B2664)=3,'General Calculation'!$G$22,IF(MONTH(B2664)=4,'General Calculation'!$H$22,IF(MONTH(B2664)=5,'General Calculation'!$I$22,IF(MONTH(B2664)=6,'General Calculation'!$J$22,IF(MONTH(B2664)=7,'General Calculation'!$K$22,IF(MONTH(B2664)=8,'General Calculation'!$L$22,IF(MONTH(B2664)=9,'General Calculation'!$M$22,IF(MONTH(B2664)=10,'General Calculation'!$N$22,IF(MONTH(B2664)=11,'General Calculation'!$O$22,IF(MONTH(B2664)=12,'General Calculation'!$P$22,""))))))))))))</f>
        <v>5.5888000000000009</v>
      </c>
      <c r="E2664" t="str">
        <f>IF(C2664="Initial Stage",'Calculation Sheet Crop 1'!$M$6,IF(C2664="Crop Development Phase",'Calculation Sheet Crop 1'!$M$7,IF(C2664="Mid Season",'Calculation Sheet Crop 1'!$M$8,IF(C2664="Late Season Stage",'Calculation Sheet Crop 1'!$M$9,""))))</f>
        <v/>
      </c>
      <c r="F2664">
        <f t="shared" si="534"/>
        <v>0</v>
      </c>
      <c r="P2664">
        <f t="shared" si="535"/>
        <v>0</v>
      </c>
      <c r="Q2664">
        <f t="shared" si="536"/>
        <v>0</v>
      </c>
      <c r="R2664">
        <f t="shared" si="537"/>
        <v>0</v>
      </c>
      <c r="S2664">
        <f t="shared" si="538"/>
        <v>0</v>
      </c>
      <c r="T2664">
        <f t="shared" si="539"/>
        <v>0</v>
      </c>
      <c r="U2664">
        <f t="shared" si="540"/>
        <v>0</v>
      </c>
      <c r="V2664">
        <f t="shared" si="541"/>
        <v>0</v>
      </c>
      <c r="W2664">
        <f t="shared" si="542"/>
        <v>0</v>
      </c>
      <c r="X2664">
        <f t="shared" si="543"/>
        <v>0</v>
      </c>
      <c r="Y2664">
        <f t="shared" si="544"/>
        <v>0</v>
      </c>
      <c r="Z2664">
        <f t="shared" si="545"/>
        <v>0</v>
      </c>
      <c r="AA2664">
        <f t="shared" si="546"/>
        <v>0</v>
      </c>
    </row>
    <row r="2665" spans="2:27">
      <c r="B2665" s="3">
        <v>45394</v>
      </c>
      <c r="C2665" t="str">
        <f>IF(AND(B2665&gt;='Calculation Sheet Crop 1'!$K$6,B2665&lt;='Calculation Sheet Crop 1'!$L$6),"Initial Stage",IF(AND(B2665+1&gt;'Calculation Sheet Crop 1'!$K$7,B2665&lt;='Calculation Sheet Crop 1'!$L$7),"Crop Development Phase",IF(AND(B2665+1&gt;'Calculation Sheet Crop 1'!$K$8,B2665&lt;'Calculation Sheet Crop 1'!$L$8+1),"Mid Season",IF(AND(B2665+1&gt;'Calculation Sheet Crop 1'!$K$9,B2665-1&lt;'Calculation Sheet Crop 1'!$L$9),"Late Season Stage",""))))</f>
        <v/>
      </c>
      <c r="D2665">
        <f>IF(MONTH(B2665)=1,'General Calculation'!$E$22,IF(MONTH(B2665)=2,'General Calculation'!$F$22,IF(MONTH(B2665)=3,'General Calculation'!$G$22,IF(MONTH(B2665)=4,'General Calculation'!$H$22,IF(MONTH(B2665)=5,'General Calculation'!$I$22,IF(MONTH(B2665)=6,'General Calculation'!$J$22,IF(MONTH(B2665)=7,'General Calculation'!$K$22,IF(MONTH(B2665)=8,'General Calculation'!$L$22,IF(MONTH(B2665)=9,'General Calculation'!$M$22,IF(MONTH(B2665)=10,'General Calculation'!$N$22,IF(MONTH(B2665)=11,'General Calculation'!$O$22,IF(MONTH(B2665)=12,'General Calculation'!$P$22,""))))))))))))</f>
        <v>5.5888000000000009</v>
      </c>
      <c r="E2665" t="str">
        <f>IF(C2665="Initial Stage",'Calculation Sheet Crop 1'!$M$6,IF(C2665="Crop Development Phase",'Calculation Sheet Crop 1'!$M$7,IF(C2665="Mid Season",'Calculation Sheet Crop 1'!$M$8,IF(C2665="Late Season Stage",'Calculation Sheet Crop 1'!$M$9,""))))</f>
        <v/>
      </c>
      <c r="F2665">
        <f t="shared" si="534"/>
        <v>0</v>
      </c>
      <c r="P2665">
        <f t="shared" si="535"/>
        <v>0</v>
      </c>
      <c r="Q2665">
        <f t="shared" si="536"/>
        <v>0</v>
      </c>
      <c r="R2665">
        <f t="shared" si="537"/>
        <v>0</v>
      </c>
      <c r="S2665">
        <f t="shared" si="538"/>
        <v>0</v>
      </c>
      <c r="T2665">
        <f t="shared" si="539"/>
        <v>0</v>
      </c>
      <c r="U2665">
        <f t="shared" si="540"/>
        <v>0</v>
      </c>
      <c r="V2665">
        <f t="shared" si="541"/>
        <v>0</v>
      </c>
      <c r="W2665">
        <f t="shared" si="542"/>
        <v>0</v>
      </c>
      <c r="X2665">
        <f t="shared" si="543"/>
        <v>0</v>
      </c>
      <c r="Y2665">
        <f t="shared" si="544"/>
        <v>0</v>
      </c>
      <c r="Z2665">
        <f t="shared" si="545"/>
        <v>0</v>
      </c>
      <c r="AA2665">
        <f t="shared" si="546"/>
        <v>0</v>
      </c>
    </row>
    <row r="2666" spans="2:27">
      <c r="B2666" s="3">
        <v>45395</v>
      </c>
      <c r="C2666" t="str">
        <f>IF(AND(B2666&gt;='Calculation Sheet Crop 1'!$K$6,B2666&lt;='Calculation Sheet Crop 1'!$L$6),"Initial Stage",IF(AND(B2666+1&gt;'Calculation Sheet Crop 1'!$K$7,B2666&lt;='Calculation Sheet Crop 1'!$L$7),"Crop Development Phase",IF(AND(B2666+1&gt;'Calculation Sheet Crop 1'!$K$8,B2666&lt;'Calculation Sheet Crop 1'!$L$8+1),"Mid Season",IF(AND(B2666+1&gt;'Calculation Sheet Crop 1'!$K$9,B2666-1&lt;'Calculation Sheet Crop 1'!$L$9),"Late Season Stage",""))))</f>
        <v/>
      </c>
      <c r="D2666">
        <f>IF(MONTH(B2666)=1,'General Calculation'!$E$22,IF(MONTH(B2666)=2,'General Calculation'!$F$22,IF(MONTH(B2666)=3,'General Calculation'!$G$22,IF(MONTH(B2666)=4,'General Calculation'!$H$22,IF(MONTH(B2666)=5,'General Calculation'!$I$22,IF(MONTH(B2666)=6,'General Calculation'!$J$22,IF(MONTH(B2666)=7,'General Calculation'!$K$22,IF(MONTH(B2666)=8,'General Calculation'!$L$22,IF(MONTH(B2666)=9,'General Calculation'!$M$22,IF(MONTH(B2666)=10,'General Calculation'!$N$22,IF(MONTH(B2666)=11,'General Calculation'!$O$22,IF(MONTH(B2666)=12,'General Calculation'!$P$22,""))))))))))))</f>
        <v>5.5888000000000009</v>
      </c>
      <c r="E2666" t="str">
        <f>IF(C2666="Initial Stage",'Calculation Sheet Crop 1'!$M$6,IF(C2666="Crop Development Phase",'Calculation Sheet Crop 1'!$M$7,IF(C2666="Mid Season",'Calculation Sheet Crop 1'!$M$8,IF(C2666="Late Season Stage",'Calculation Sheet Crop 1'!$M$9,""))))</f>
        <v/>
      </c>
      <c r="F2666">
        <f t="shared" si="534"/>
        <v>0</v>
      </c>
      <c r="P2666">
        <f t="shared" si="535"/>
        <v>0</v>
      </c>
      <c r="Q2666">
        <f t="shared" si="536"/>
        <v>0</v>
      </c>
      <c r="R2666">
        <f t="shared" si="537"/>
        <v>0</v>
      </c>
      <c r="S2666">
        <f t="shared" si="538"/>
        <v>0</v>
      </c>
      <c r="T2666">
        <f t="shared" si="539"/>
        <v>0</v>
      </c>
      <c r="U2666">
        <f t="shared" si="540"/>
        <v>0</v>
      </c>
      <c r="V2666">
        <f t="shared" si="541"/>
        <v>0</v>
      </c>
      <c r="W2666">
        <f t="shared" si="542"/>
        <v>0</v>
      </c>
      <c r="X2666">
        <f t="shared" si="543"/>
        <v>0</v>
      </c>
      <c r="Y2666">
        <f t="shared" si="544"/>
        <v>0</v>
      </c>
      <c r="Z2666">
        <f t="shared" si="545"/>
        <v>0</v>
      </c>
      <c r="AA2666">
        <f t="shared" si="546"/>
        <v>0</v>
      </c>
    </row>
    <row r="2667" spans="2:27">
      <c r="B2667" s="3">
        <v>45396</v>
      </c>
      <c r="C2667" t="str">
        <f>IF(AND(B2667&gt;='Calculation Sheet Crop 1'!$K$6,B2667&lt;='Calculation Sheet Crop 1'!$L$6),"Initial Stage",IF(AND(B2667+1&gt;'Calculation Sheet Crop 1'!$K$7,B2667&lt;='Calculation Sheet Crop 1'!$L$7),"Crop Development Phase",IF(AND(B2667+1&gt;'Calculation Sheet Crop 1'!$K$8,B2667&lt;'Calculation Sheet Crop 1'!$L$8+1),"Mid Season",IF(AND(B2667+1&gt;'Calculation Sheet Crop 1'!$K$9,B2667-1&lt;'Calculation Sheet Crop 1'!$L$9),"Late Season Stage",""))))</f>
        <v/>
      </c>
      <c r="D2667">
        <f>IF(MONTH(B2667)=1,'General Calculation'!$E$22,IF(MONTH(B2667)=2,'General Calculation'!$F$22,IF(MONTH(B2667)=3,'General Calculation'!$G$22,IF(MONTH(B2667)=4,'General Calculation'!$H$22,IF(MONTH(B2667)=5,'General Calculation'!$I$22,IF(MONTH(B2667)=6,'General Calculation'!$J$22,IF(MONTH(B2667)=7,'General Calculation'!$K$22,IF(MONTH(B2667)=8,'General Calculation'!$L$22,IF(MONTH(B2667)=9,'General Calculation'!$M$22,IF(MONTH(B2667)=10,'General Calculation'!$N$22,IF(MONTH(B2667)=11,'General Calculation'!$O$22,IF(MONTH(B2667)=12,'General Calculation'!$P$22,""))))))))))))</f>
        <v>5.5888000000000009</v>
      </c>
      <c r="E2667" t="str">
        <f>IF(C2667="Initial Stage",'Calculation Sheet Crop 1'!$M$6,IF(C2667="Crop Development Phase",'Calculation Sheet Crop 1'!$M$7,IF(C2667="Mid Season",'Calculation Sheet Crop 1'!$M$8,IF(C2667="Late Season Stage",'Calculation Sheet Crop 1'!$M$9,""))))</f>
        <v/>
      </c>
      <c r="F2667">
        <f t="shared" si="534"/>
        <v>0</v>
      </c>
      <c r="P2667">
        <f t="shared" si="535"/>
        <v>0</v>
      </c>
      <c r="Q2667">
        <f t="shared" si="536"/>
        <v>0</v>
      </c>
      <c r="R2667">
        <f t="shared" si="537"/>
        <v>0</v>
      </c>
      <c r="S2667">
        <f t="shared" si="538"/>
        <v>0</v>
      </c>
      <c r="T2667">
        <f t="shared" si="539"/>
        <v>0</v>
      </c>
      <c r="U2667">
        <f t="shared" si="540"/>
        <v>0</v>
      </c>
      <c r="V2667">
        <f t="shared" si="541"/>
        <v>0</v>
      </c>
      <c r="W2667">
        <f t="shared" si="542"/>
        <v>0</v>
      </c>
      <c r="X2667">
        <f t="shared" si="543"/>
        <v>0</v>
      </c>
      <c r="Y2667">
        <f t="shared" si="544"/>
        <v>0</v>
      </c>
      <c r="Z2667">
        <f t="shared" si="545"/>
        <v>0</v>
      </c>
      <c r="AA2667">
        <f t="shared" si="546"/>
        <v>0</v>
      </c>
    </row>
    <row r="2668" spans="2:27">
      <c r="B2668" s="3">
        <v>45397</v>
      </c>
      <c r="C2668" t="str">
        <f>IF(AND(B2668&gt;='Calculation Sheet Crop 1'!$K$6,B2668&lt;='Calculation Sheet Crop 1'!$L$6),"Initial Stage",IF(AND(B2668+1&gt;'Calculation Sheet Crop 1'!$K$7,B2668&lt;='Calculation Sheet Crop 1'!$L$7),"Crop Development Phase",IF(AND(B2668+1&gt;'Calculation Sheet Crop 1'!$K$8,B2668&lt;'Calculation Sheet Crop 1'!$L$8+1),"Mid Season",IF(AND(B2668+1&gt;'Calculation Sheet Crop 1'!$K$9,B2668-1&lt;'Calculation Sheet Crop 1'!$L$9),"Late Season Stage",""))))</f>
        <v/>
      </c>
      <c r="D2668">
        <f>IF(MONTH(B2668)=1,'General Calculation'!$E$22,IF(MONTH(B2668)=2,'General Calculation'!$F$22,IF(MONTH(B2668)=3,'General Calculation'!$G$22,IF(MONTH(B2668)=4,'General Calculation'!$H$22,IF(MONTH(B2668)=5,'General Calculation'!$I$22,IF(MONTH(B2668)=6,'General Calculation'!$J$22,IF(MONTH(B2668)=7,'General Calculation'!$K$22,IF(MONTH(B2668)=8,'General Calculation'!$L$22,IF(MONTH(B2668)=9,'General Calculation'!$M$22,IF(MONTH(B2668)=10,'General Calculation'!$N$22,IF(MONTH(B2668)=11,'General Calculation'!$O$22,IF(MONTH(B2668)=12,'General Calculation'!$P$22,""))))))))))))</f>
        <v>5.5888000000000009</v>
      </c>
      <c r="E2668" t="str">
        <f>IF(C2668="Initial Stage",'Calculation Sheet Crop 1'!$M$6,IF(C2668="Crop Development Phase",'Calculation Sheet Crop 1'!$M$7,IF(C2668="Mid Season",'Calculation Sheet Crop 1'!$M$8,IF(C2668="Late Season Stage",'Calculation Sheet Crop 1'!$M$9,""))))</f>
        <v/>
      </c>
      <c r="F2668">
        <f t="shared" si="534"/>
        <v>0</v>
      </c>
      <c r="P2668">
        <f t="shared" si="535"/>
        <v>0</v>
      </c>
      <c r="Q2668">
        <f t="shared" si="536"/>
        <v>0</v>
      </c>
      <c r="R2668">
        <f t="shared" si="537"/>
        <v>0</v>
      </c>
      <c r="S2668">
        <f t="shared" si="538"/>
        <v>0</v>
      </c>
      <c r="T2668">
        <f t="shared" si="539"/>
        <v>0</v>
      </c>
      <c r="U2668">
        <f t="shared" si="540"/>
        <v>0</v>
      </c>
      <c r="V2668">
        <f t="shared" si="541"/>
        <v>0</v>
      </c>
      <c r="W2668">
        <f t="shared" si="542"/>
        <v>0</v>
      </c>
      <c r="X2668">
        <f t="shared" si="543"/>
        <v>0</v>
      </c>
      <c r="Y2668">
        <f t="shared" si="544"/>
        <v>0</v>
      </c>
      <c r="Z2668">
        <f t="shared" si="545"/>
        <v>0</v>
      </c>
      <c r="AA2668">
        <f t="shared" si="546"/>
        <v>0</v>
      </c>
    </row>
    <row r="2669" spans="2:27">
      <c r="B2669" s="3">
        <v>45398</v>
      </c>
      <c r="C2669" t="str">
        <f>IF(AND(B2669&gt;='Calculation Sheet Crop 1'!$K$6,B2669&lt;='Calculation Sheet Crop 1'!$L$6),"Initial Stage",IF(AND(B2669+1&gt;'Calculation Sheet Crop 1'!$K$7,B2669&lt;='Calculation Sheet Crop 1'!$L$7),"Crop Development Phase",IF(AND(B2669+1&gt;'Calculation Sheet Crop 1'!$K$8,B2669&lt;'Calculation Sheet Crop 1'!$L$8+1),"Mid Season",IF(AND(B2669+1&gt;'Calculation Sheet Crop 1'!$K$9,B2669-1&lt;'Calculation Sheet Crop 1'!$L$9),"Late Season Stage",""))))</f>
        <v/>
      </c>
      <c r="D2669">
        <f>IF(MONTH(B2669)=1,'General Calculation'!$E$22,IF(MONTH(B2669)=2,'General Calculation'!$F$22,IF(MONTH(B2669)=3,'General Calculation'!$G$22,IF(MONTH(B2669)=4,'General Calculation'!$H$22,IF(MONTH(B2669)=5,'General Calculation'!$I$22,IF(MONTH(B2669)=6,'General Calculation'!$J$22,IF(MONTH(B2669)=7,'General Calculation'!$K$22,IF(MONTH(B2669)=8,'General Calculation'!$L$22,IF(MONTH(B2669)=9,'General Calculation'!$M$22,IF(MONTH(B2669)=10,'General Calculation'!$N$22,IF(MONTH(B2669)=11,'General Calculation'!$O$22,IF(MONTH(B2669)=12,'General Calculation'!$P$22,""))))))))))))</f>
        <v>5.5888000000000009</v>
      </c>
      <c r="E2669" t="str">
        <f>IF(C2669="Initial Stage",'Calculation Sheet Crop 1'!$M$6,IF(C2669="Crop Development Phase",'Calculation Sheet Crop 1'!$M$7,IF(C2669="Mid Season",'Calculation Sheet Crop 1'!$M$8,IF(C2669="Late Season Stage",'Calculation Sheet Crop 1'!$M$9,""))))</f>
        <v/>
      </c>
      <c r="F2669">
        <f t="shared" si="534"/>
        <v>0</v>
      </c>
      <c r="P2669">
        <f t="shared" si="535"/>
        <v>0</v>
      </c>
      <c r="Q2669">
        <f t="shared" si="536"/>
        <v>0</v>
      </c>
      <c r="R2669">
        <f t="shared" si="537"/>
        <v>0</v>
      </c>
      <c r="S2669">
        <f t="shared" si="538"/>
        <v>0</v>
      </c>
      <c r="T2669">
        <f t="shared" si="539"/>
        <v>0</v>
      </c>
      <c r="U2669">
        <f t="shared" si="540"/>
        <v>0</v>
      </c>
      <c r="V2669">
        <f t="shared" si="541"/>
        <v>0</v>
      </c>
      <c r="W2669">
        <f t="shared" si="542"/>
        <v>0</v>
      </c>
      <c r="X2669">
        <f t="shared" si="543"/>
        <v>0</v>
      </c>
      <c r="Y2669">
        <f t="shared" si="544"/>
        <v>0</v>
      </c>
      <c r="Z2669">
        <f t="shared" si="545"/>
        <v>0</v>
      </c>
      <c r="AA2669">
        <f t="shared" si="546"/>
        <v>0</v>
      </c>
    </row>
    <row r="2670" spans="2:27">
      <c r="B2670" s="3">
        <v>45399</v>
      </c>
      <c r="C2670" t="str">
        <f>IF(AND(B2670&gt;='Calculation Sheet Crop 1'!$K$6,B2670&lt;='Calculation Sheet Crop 1'!$L$6),"Initial Stage",IF(AND(B2670+1&gt;'Calculation Sheet Crop 1'!$K$7,B2670&lt;='Calculation Sheet Crop 1'!$L$7),"Crop Development Phase",IF(AND(B2670+1&gt;'Calculation Sheet Crop 1'!$K$8,B2670&lt;'Calculation Sheet Crop 1'!$L$8+1),"Mid Season",IF(AND(B2670+1&gt;'Calculation Sheet Crop 1'!$K$9,B2670-1&lt;'Calculation Sheet Crop 1'!$L$9),"Late Season Stage",""))))</f>
        <v/>
      </c>
      <c r="D2670">
        <f>IF(MONTH(B2670)=1,'General Calculation'!$E$22,IF(MONTH(B2670)=2,'General Calculation'!$F$22,IF(MONTH(B2670)=3,'General Calculation'!$G$22,IF(MONTH(B2670)=4,'General Calculation'!$H$22,IF(MONTH(B2670)=5,'General Calculation'!$I$22,IF(MONTH(B2670)=6,'General Calculation'!$J$22,IF(MONTH(B2670)=7,'General Calculation'!$K$22,IF(MONTH(B2670)=8,'General Calculation'!$L$22,IF(MONTH(B2670)=9,'General Calculation'!$M$22,IF(MONTH(B2670)=10,'General Calculation'!$N$22,IF(MONTH(B2670)=11,'General Calculation'!$O$22,IF(MONTH(B2670)=12,'General Calculation'!$P$22,""))))))))))))</f>
        <v>5.5888000000000009</v>
      </c>
      <c r="E2670" t="str">
        <f>IF(C2670="Initial Stage",'Calculation Sheet Crop 1'!$M$6,IF(C2670="Crop Development Phase",'Calculation Sheet Crop 1'!$M$7,IF(C2670="Mid Season",'Calculation Sheet Crop 1'!$M$8,IF(C2670="Late Season Stage",'Calculation Sheet Crop 1'!$M$9,""))))</f>
        <v/>
      </c>
      <c r="F2670">
        <f t="shared" si="534"/>
        <v>0</v>
      </c>
      <c r="P2670">
        <f t="shared" si="535"/>
        <v>0</v>
      </c>
      <c r="Q2670">
        <f t="shared" si="536"/>
        <v>0</v>
      </c>
      <c r="R2670">
        <f t="shared" si="537"/>
        <v>0</v>
      </c>
      <c r="S2670">
        <f t="shared" si="538"/>
        <v>0</v>
      </c>
      <c r="T2670">
        <f t="shared" si="539"/>
        <v>0</v>
      </c>
      <c r="U2670">
        <f t="shared" si="540"/>
        <v>0</v>
      </c>
      <c r="V2670">
        <f t="shared" si="541"/>
        <v>0</v>
      </c>
      <c r="W2670">
        <f t="shared" si="542"/>
        <v>0</v>
      </c>
      <c r="X2670">
        <f t="shared" si="543"/>
        <v>0</v>
      </c>
      <c r="Y2670">
        <f t="shared" si="544"/>
        <v>0</v>
      </c>
      <c r="Z2670">
        <f t="shared" si="545"/>
        <v>0</v>
      </c>
      <c r="AA2670">
        <f t="shared" si="546"/>
        <v>0</v>
      </c>
    </row>
    <row r="2671" spans="2:27">
      <c r="B2671" s="3">
        <v>45400</v>
      </c>
      <c r="C2671" t="str">
        <f>IF(AND(B2671&gt;='Calculation Sheet Crop 1'!$K$6,B2671&lt;='Calculation Sheet Crop 1'!$L$6),"Initial Stage",IF(AND(B2671+1&gt;'Calculation Sheet Crop 1'!$K$7,B2671&lt;='Calculation Sheet Crop 1'!$L$7),"Crop Development Phase",IF(AND(B2671+1&gt;'Calculation Sheet Crop 1'!$K$8,B2671&lt;'Calculation Sheet Crop 1'!$L$8+1),"Mid Season",IF(AND(B2671+1&gt;'Calculation Sheet Crop 1'!$K$9,B2671-1&lt;'Calculation Sheet Crop 1'!$L$9),"Late Season Stage",""))))</f>
        <v/>
      </c>
      <c r="D2671">
        <f>IF(MONTH(B2671)=1,'General Calculation'!$E$22,IF(MONTH(B2671)=2,'General Calculation'!$F$22,IF(MONTH(B2671)=3,'General Calculation'!$G$22,IF(MONTH(B2671)=4,'General Calculation'!$H$22,IF(MONTH(B2671)=5,'General Calculation'!$I$22,IF(MONTH(B2671)=6,'General Calculation'!$J$22,IF(MONTH(B2671)=7,'General Calculation'!$K$22,IF(MONTH(B2671)=8,'General Calculation'!$L$22,IF(MONTH(B2671)=9,'General Calculation'!$M$22,IF(MONTH(B2671)=10,'General Calculation'!$N$22,IF(MONTH(B2671)=11,'General Calculation'!$O$22,IF(MONTH(B2671)=12,'General Calculation'!$P$22,""))))))))))))</f>
        <v>5.5888000000000009</v>
      </c>
      <c r="E2671" t="str">
        <f>IF(C2671="Initial Stage",'Calculation Sheet Crop 1'!$M$6,IF(C2671="Crop Development Phase",'Calculation Sheet Crop 1'!$M$7,IF(C2671="Mid Season",'Calculation Sheet Crop 1'!$M$8,IF(C2671="Late Season Stage",'Calculation Sheet Crop 1'!$M$9,""))))</f>
        <v/>
      </c>
      <c r="F2671">
        <f t="shared" si="534"/>
        <v>0</v>
      </c>
      <c r="P2671">
        <f t="shared" si="535"/>
        <v>0</v>
      </c>
      <c r="Q2671">
        <f t="shared" si="536"/>
        <v>0</v>
      </c>
      <c r="R2671">
        <f t="shared" si="537"/>
        <v>0</v>
      </c>
      <c r="S2671">
        <f t="shared" si="538"/>
        <v>0</v>
      </c>
      <c r="T2671">
        <f t="shared" si="539"/>
        <v>0</v>
      </c>
      <c r="U2671">
        <f t="shared" si="540"/>
        <v>0</v>
      </c>
      <c r="V2671">
        <f t="shared" si="541"/>
        <v>0</v>
      </c>
      <c r="W2671">
        <f t="shared" si="542"/>
        <v>0</v>
      </c>
      <c r="X2671">
        <f t="shared" si="543"/>
        <v>0</v>
      </c>
      <c r="Y2671">
        <f t="shared" si="544"/>
        <v>0</v>
      </c>
      <c r="Z2671">
        <f t="shared" si="545"/>
        <v>0</v>
      </c>
      <c r="AA2671">
        <f t="shared" si="546"/>
        <v>0</v>
      </c>
    </row>
    <row r="2672" spans="2:27">
      <c r="B2672" s="3">
        <v>45401</v>
      </c>
      <c r="C2672" t="str">
        <f>IF(AND(B2672&gt;='Calculation Sheet Crop 1'!$K$6,B2672&lt;='Calculation Sheet Crop 1'!$L$6),"Initial Stage",IF(AND(B2672+1&gt;'Calculation Sheet Crop 1'!$K$7,B2672&lt;='Calculation Sheet Crop 1'!$L$7),"Crop Development Phase",IF(AND(B2672+1&gt;'Calculation Sheet Crop 1'!$K$8,B2672&lt;'Calculation Sheet Crop 1'!$L$8+1),"Mid Season",IF(AND(B2672+1&gt;'Calculation Sheet Crop 1'!$K$9,B2672-1&lt;'Calculation Sheet Crop 1'!$L$9),"Late Season Stage",""))))</f>
        <v/>
      </c>
      <c r="D2672">
        <f>IF(MONTH(B2672)=1,'General Calculation'!$E$22,IF(MONTH(B2672)=2,'General Calculation'!$F$22,IF(MONTH(B2672)=3,'General Calculation'!$G$22,IF(MONTH(B2672)=4,'General Calculation'!$H$22,IF(MONTH(B2672)=5,'General Calculation'!$I$22,IF(MONTH(B2672)=6,'General Calculation'!$J$22,IF(MONTH(B2672)=7,'General Calculation'!$K$22,IF(MONTH(B2672)=8,'General Calculation'!$L$22,IF(MONTH(B2672)=9,'General Calculation'!$M$22,IF(MONTH(B2672)=10,'General Calculation'!$N$22,IF(MONTH(B2672)=11,'General Calculation'!$O$22,IF(MONTH(B2672)=12,'General Calculation'!$P$22,""))))))))))))</f>
        <v>5.5888000000000009</v>
      </c>
      <c r="E2672" t="str">
        <f>IF(C2672="Initial Stage",'Calculation Sheet Crop 1'!$M$6,IF(C2672="Crop Development Phase",'Calculation Sheet Crop 1'!$M$7,IF(C2672="Mid Season",'Calculation Sheet Crop 1'!$M$8,IF(C2672="Late Season Stage",'Calculation Sheet Crop 1'!$M$9,""))))</f>
        <v/>
      </c>
      <c r="F2672">
        <f t="shared" si="534"/>
        <v>0</v>
      </c>
      <c r="P2672">
        <f t="shared" si="535"/>
        <v>0</v>
      </c>
      <c r="Q2672">
        <f t="shared" si="536"/>
        <v>0</v>
      </c>
      <c r="R2672">
        <f t="shared" si="537"/>
        <v>0</v>
      </c>
      <c r="S2672">
        <f t="shared" si="538"/>
        <v>0</v>
      </c>
      <c r="T2672">
        <f t="shared" si="539"/>
        <v>0</v>
      </c>
      <c r="U2672">
        <f t="shared" si="540"/>
        <v>0</v>
      </c>
      <c r="V2672">
        <f t="shared" si="541"/>
        <v>0</v>
      </c>
      <c r="W2672">
        <f t="shared" si="542"/>
        <v>0</v>
      </c>
      <c r="X2672">
        <f t="shared" si="543"/>
        <v>0</v>
      </c>
      <c r="Y2672">
        <f t="shared" si="544"/>
        <v>0</v>
      </c>
      <c r="Z2672">
        <f t="shared" si="545"/>
        <v>0</v>
      </c>
      <c r="AA2672">
        <f t="shared" si="546"/>
        <v>0</v>
      </c>
    </row>
    <row r="2673" spans="2:27">
      <c r="B2673" s="3">
        <v>45402</v>
      </c>
      <c r="C2673" t="str">
        <f>IF(AND(B2673&gt;='Calculation Sheet Crop 1'!$K$6,B2673&lt;='Calculation Sheet Crop 1'!$L$6),"Initial Stage",IF(AND(B2673+1&gt;'Calculation Sheet Crop 1'!$K$7,B2673&lt;='Calculation Sheet Crop 1'!$L$7),"Crop Development Phase",IF(AND(B2673+1&gt;'Calculation Sheet Crop 1'!$K$8,B2673&lt;'Calculation Sheet Crop 1'!$L$8+1),"Mid Season",IF(AND(B2673+1&gt;'Calculation Sheet Crop 1'!$K$9,B2673-1&lt;'Calculation Sheet Crop 1'!$L$9),"Late Season Stage",""))))</f>
        <v/>
      </c>
      <c r="D2673">
        <f>IF(MONTH(B2673)=1,'General Calculation'!$E$22,IF(MONTH(B2673)=2,'General Calculation'!$F$22,IF(MONTH(B2673)=3,'General Calculation'!$G$22,IF(MONTH(B2673)=4,'General Calculation'!$H$22,IF(MONTH(B2673)=5,'General Calculation'!$I$22,IF(MONTH(B2673)=6,'General Calculation'!$J$22,IF(MONTH(B2673)=7,'General Calculation'!$K$22,IF(MONTH(B2673)=8,'General Calculation'!$L$22,IF(MONTH(B2673)=9,'General Calculation'!$M$22,IF(MONTH(B2673)=10,'General Calculation'!$N$22,IF(MONTH(B2673)=11,'General Calculation'!$O$22,IF(MONTH(B2673)=12,'General Calculation'!$P$22,""))))))))))))</f>
        <v>5.5888000000000009</v>
      </c>
      <c r="E2673" t="str">
        <f>IF(C2673="Initial Stage",'Calculation Sheet Crop 1'!$M$6,IF(C2673="Crop Development Phase",'Calculation Sheet Crop 1'!$M$7,IF(C2673="Mid Season",'Calculation Sheet Crop 1'!$M$8,IF(C2673="Late Season Stage",'Calculation Sheet Crop 1'!$M$9,""))))</f>
        <v/>
      </c>
      <c r="F2673">
        <f t="shared" si="534"/>
        <v>0</v>
      </c>
      <c r="P2673">
        <f t="shared" si="535"/>
        <v>0</v>
      </c>
      <c r="Q2673">
        <f t="shared" si="536"/>
        <v>0</v>
      </c>
      <c r="R2673">
        <f t="shared" si="537"/>
        <v>0</v>
      </c>
      <c r="S2673">
        <f t="shared" si="538"/>
        <v>0</v>
      </c>
      <c r="T2673">
        <f t="shared" si="539"/>
        <v>0</v>
      </c>
      <c r="U2673">
        <f t="shared" si="540"/>
        <v>0</v>
      </c>
      <c r="V2673">
        <f t="shared" si="541"/>
        <v>0</v>
      </c>
      <c r="W2673">
        <f t="shared" si="542"/>
        <v>0</v>
      </c>
      <c r="X2673">
        <f t="shared" si="543"/>
        <v>0</v>
      </c>
      <c r="Y2673">
        <f t="shared" si="544"/>
        <v>0</v>
      </c>
      <c r="Z2673">
        <f t="shared" si="545"/>
        <v>0</v>
      </c>
      <c r="AA2673">
        <f t="shared" si="546"/>
        <v>0</v>
      </c>
    </row>
    <row r="2674" spans="2:27">
      <c r="B2674" s="3">
        <v>45403</v>
      </c>
      <c r="C2674" t="str">
        <f>IF(AND(B2674&gt;='Calculation Sheet Crop 1'!$K$6,B2674&lt;='Calculation Sheet Crop 1'!$L$6),"Initial Stage",IF(AND(B2674+1&gt;'Calculation Sheet Crop 1'!$K$7,B2674&lt;='Calculation Sheet Crop 1'!$L$7),"Crop Development Phase",IF(AND(B2674+1&gt;'Calculation Sheet Crop 1'!$K$8,B2674&lt;'Calculation Sheet Crop 1'!$L$8+1),"Mid Season",IF(AND(B2674+1&gt;'Calculation Sheet Crop 1'!$K$9,B2674-1&lt;'Calculation Sheet Crop 1'!$L$9),"Late Season Stage",""))))</f>
        <v/>
      </c>
      <c r="D2674">
        <f>IF(MONTH(B2674)=1,'General Calculation'!$E$22,IF(MONTH(B2674)=2,'General Calculation'!$F$22,IF(MONTH(B2674)=3,'General Calculation'!$G$22,IF(MONTH(B2674)=4,'General Calculation'!$H$22,IF(MONTH(B2674)=5,'General Calculation'!$I$22,IF(MONTH(B2674)=6,'General Calculation'!$J$22,IF(MONTH(B2674)=7,'General Calculation'!$K$22,IF(MONTH(B2674)=8,'General Calculation'!$L$22,IF(MONTH(B2674)=9,'General Calculation'!$M$22,IF(MONTH(B2674)=10,'General Calculation'!$N$22,IF(MONTH(B2674)=11,'General Calculation'!$O$22,IF(MONTH(B2674)=12,'General Calculation'!$P$22,""))))))))))))</f>
        <v>5.5888000000000009</v>
      </c>
      <c r="E2674" t="str">
        <f>IF(C2674="Initial Stage",'Calculation Sheet Crop 1'!$M$6,IF(C2674="Crop Development Phase",'Calculation Sheet Crop 1'!$M$7,IF(C2674="Mid Season",'Calculation Sheet Crop 1'!$M$8,IF(C2674="Late Season Stage",'Calculation Sheet Crop 1'!$M$9,""))))</f>
        <v/>
      </c>
      <c r="F2674">
        <f t="shared" si="534"/>
        <v>0</v>
      </c>
      <c r="P2674">
        <f t="shared" si="535"/>
        <v>0</v>
      </c>
      <c r="Q2674">
        <f t="shared" si="536"/>
        <v>0</v>
      </c>
      <c r="R2674">
        <f t="shared" si="537"/>
        <v>0</v>
      </c>
      <c r="S2674">
        <f t="shared" si="538"/>
        <v>0</v>
      </c>
      <c r="T2674">
        <f t="shared" si="539"/>
        <v>0</v>
      </c>
      <c r="U2674">
        <f t="shared" si="540"/>
        <v>0</v>
      </c>
      <c r="V2674">
        <f t="shared" si="541"/>
        <v>0</v>
      </c>
      <c r="W2674">
        <f t="shared" si="542"/>
        <v>0</v>
      </c>
      <c r="X2674">
        <f t="shared" si="543"/>
        <v>0</v>
      </c>
      <c r="Y2674">
        <f t="shared" si="544"/>
        <v>0</v>
      </c>
      <c r="Z2674">
        <f t="shared" si="545"/>
        <v>0</v>
      </c>
      <c r="AA2674">
        <f t="shared" si="546"/>
        <v>0</v>
      </c>
    </row>
    <row r="2675" spans="2:27">
      <c r="B2675" s="3">
        <v>45404</v>
      </c>
      <c r="C2675" t="str">
        <f>IF(AND(B2675&gt;='Calculation Sheet Crop 1'!$K$6,B2675&lt;='Calculation Sheet Crop 1'!$L$6),"Initial Stage",IF(AND(B2675+1&gt;'Calculation Sheet Crop 1'!$K$7,B2675&lt;='Calculation Sheet Crop 1'!$L$7),"Crop Development Phase",IF(AND(B2675+1&gt;'Calculation Sheet Crop 1'!$K$8,B2675&lt;'Calculation Sheet Crop 1'!$L$8+1),"Mid Season",IF(AND(B2675+1&gt;'Calculation Sheet Crop 1'!$K$9,B2675-1&lt;'Calculation Sheet Crop 1'!$L$9),"Late Season Stage",""))))</f>
        <v/>
      </c>
      <c r="D2675">
        <f>IF(MONTH(B2675)=1,'General Calculation'!$E$22,IF(MONTH(B2675)=2,'General Calculation'!$F$22,IF(MONTH(B2675)=3,'General Calculation'!$G$22,IF(MONTH(B2675)=4,'General Calculation'!$H$22,IF(MONTH(B2675)=5,'General Calculation'!$I$22,IF(MONTH(B2675)=6,'General Calculation'!$J$22,IF(MONTH(B2675)=7,'General Calculation'!$K$22,IF(MONTH(B2675)=8,'General Calculation'!$L$22,IF(MONTH(B2675)=9,'General Calculation'!$M$22,IF(MONTH(B2675)=10,'General Calculation'!$N$22,IF(MONTH(B2675)=11,'General Calculation'!$O$22,IF(MONTH(B2675)=12,'General Calculation'!$P$22,""))))))))))))</f>
        <v>5.5888000000000009</v>
      </c>
      <c r="E2675" t="str">
        <f>IF(C2675="Initial Stage",'Calculation Sheet Crop 1'!$M$6,IF(C2675="Crop Development Phase",'Calculation Sheet Crop 1'!$M$7,IF(C2675="Mid Season",'Calculation Sheet Crop 1'!$M$8,IF(C2675="Late Season Stage",'Calculation Sheet Crop 1'!$M$9,""))))</f>
        <v/>
      </c>
      <c r="F2675">
        <f t="shared" si="534"/>
        <v>0</v>
      </c>
      <c r="P2675">
        <f t="shared" si="535"/>
        <v>0</v>
      </c>
      <c r="Q2675">
        <f t="shared" si="536"/>
        <v>0</v>
      </c>
      <c r="R2675">
        <f t="shared" si="537"/>
        <v>0</v>
      </c>
      <c r="S2675">
        <f t="shared" si="538"/>
        <v>0</v>
      </c>
      <c r="T2675">
        <f t="shared" si="539"/>
        <v>0</v>
      </c>
      <c r="U2675">
        <f t="shared" si="540"/>
        <v>0</v>
      </c>
      <c r="V2675">
        <f t="shared" si="541"/>
        <v>0</v>
      </c>
      <c r="W2675">
        <f t="shared" si="542"/>
        <v>0</v>
      </c>
      <c r="X2675">
        <f t="shared" si="543"/>
        <v>0</v>
      </c>
      <c r="Y2675">
        <f t="shared" si="544"/>
        <v>0</v>
      </c>
      <c r="Z2675">
        <f t="shared" si="545"/>
        <v>0</v>
      </c>
      <c r="AA2675">
        <f t="shared" si="546"/>
        <v>0</v>
      </c>
    </row>
    <row r="2676" spans="2:27">
      <c r="B2676" s="3">
        <v>45405</v>
      </c>
      <c r="C2676" t="str">
        <f>IF(AND(B2676&gt;='Calculation Sheet Crop 1'!$K$6,B2676&lt;='Calculation Sheet Crop 1'!$L$6),"Initial Stage",IF(AND(B2676+1&gt;'Calculation Sheet Crop 1'!$K$7,B2676&lt;='Calculation Sheet Crop 1'!$L$7),"Crop Development Phase",IF(AND(B2676+1&gt;'Calculation Sheet Crop 1'!$K$8,B2676&lt;'Calculation Sheet Crop 1'!$L$8+1),"Mid Season",IF(AND(B2676+1&gt;'Calculation Sheet Crop 1'!$K$9,B2676-1&lt;'Calculation Sheet Crop 1'!$L$9),"Late Season Stage",""))))</f>
        <v/>
      </c>
      <c r="D2676">
        <f>IF(MONTH(B2676)=1,'General Calculation'!$E$22,IF(MONTH(B2676)=2,'General Calculation'!$F$22,IF(MONTH(B2676)=3,'General Calculation'!$G$22,IF(MONTH(B2676)=4,'General Calculation'!$H$22,IF(MONTH(B2676)=5,'General Calculation'!$I$22,IF(MONTH(B2676)=6,'General Calculation'!$J$22,IF(MONTH(B2676)=7,'General Calculation'!$K$22,IF(MONTH(B2676)=8,'General Calculation'!$L$22,IF(MONTH(B2676)=9,'General Calculation'!$M$22,IF(MONTH(B2676)=10,'General Calculation'!$N$22,IF(MONTH(B2676)=11,'General Calculation'!$O$22,IF(MONTH(B2676)=12,'General Calculation'!$P$22,""))))))))))))</f>
        <v>5.5888000000000009</v>
      </c>
      <c r="E2676" t="str">
        <f>IF(C2676="Initial Stage",'Calculation Sheet Crop 1'!$M$6,IF(C2676="Crop Development Phase",'Calculation Sheet Crop 1'!$M$7,IF(C2676="Mid Season",'Calculation Sheet Crop 1'!$M$8,IF(C2676="Late Season Stage",'Calculation Sheet Crop 1'!$M$9,""))))</f>
        <v/>
      </c>
      <c r="F2676">
        <f t="shared" si="534"/>
        <v>0</v>
      </c>
      <c r="P2676">
        <f t="shared" si="535"/>
        <v>0</v>
      </c>
      <c r="Q2676">
        <f t="shared" si="536"/>
        <v>0</v>
      </c>
      <c r="R2676">
        <f t="shared" si="537"/>
        <v>0</v>
      </c>
      <c r="S2676">
        <f t="shared" si="538"/>
        <v>0</v>
      </c>
      <c r="T2676">
        <f t="shared" si="539"/>
        <v>0</v>
      </c>
      <c r="U2676">
        <f t="shared" si="540"/>
        <v>0</v>
      </c>
      <c r="V2676">
        <f t="shared" si="541"/>
        <v>0</v>
      </c>
      <c r="W2676">
        <f t="shared" si="542"/>
        <v>0</v>
      </c>
      <c r="X2676">
        <f t="shared" si="543"/>
        <v>0</v>
      </c>
      <c r="Y2676">
        <f t="shared" si="544"/>
        <v>0</v>
      </c>
      <c r="Z2676">
        <f t="shared" si="545"/>
        <v>0</v>
      </c>
      <c r="AA2676">
        <f t="shared" si="546"/>
        <v>0</v>
      </c>
    </row>
    <row r="2677" spans="2:27">
      <c r="B2677" s="3">
        <v>45406</v>
      </c>
      <c r="C2677" t="str">
        <f>IF(AND(B2677&gt;='Calculation Sheet Crop 1'!$K$6,B2677&lt;='Calculation Sheet Crop 1'!$L$6),"Initial Stage",IF(AND(B2677+1&gt;'Calculation Sheet Crop 1'!$K$7,B2677&lt;='Calculation Sheet Crop 1'!$L$7),"Crop Development Phase",IF(AND(B2677+1&gt;'Calculation Sheet Crop 1'!$K$8,B2677&lt;'Calculation Sheet Crop 1'!$L$8+1),"Mid Season",IF(AND(B2677+1&gt;'Calculation Sheet Crop 1'!$K$9,B2677-1&lt;'Calculation Sheet Crop 1'!$L$9),"Late Season Stage",""))))</f>
        <v/>
      </c>
      <c r="D2677">
        <f>IF(MONTH(B2677)=1,'General Calculation'!$E$22,IF(MONTH(B2677)=2,'General Calculation'!$F$22,IF(MONTH(B2677)=3,'General Calculation'!$G$22,IF(MONTH(B2677)=4,'General Calculation'!$H$22,IF(MONTH(B2677)=5,'General Calculation'!$I$22,IF(MONTH(B2677)=6,'General Calculation'!$J$22,IF(MONTH(B2677)=7,'General Calculation'!$K$22,IF(MONTH(B2677)=8,'General Calculation'!$L$22,IF(MONTH(B2677)=9,'General Calculation'!$M$22,IF(MONTH(B2677)=10,'General Calculation'!$N$22,IF(MONTH(B2677)=11,'General Calculation'!$O$22,IF(MONTH(B2677)=12,'General Calculation'!$P$22,""))))))))))))</f>
        <v>5.5888000000000009</v>
      </c>
      <c r="E2677" t="str">
        <f>IF(C2677="Initial Stage",'Calculation Sheet Crop 1'!$M$6,IF(C2677="Crop Development Phase",'Calculation Sheet Crop 1'!$M$7,IF(C2677="Mid Season",'Calculation Sheet Crop 1'!$M$8,IF(C2677="Late Season Stage",'Calculation Sheet Crop 1'!$M$9,""))))</f>
        <v/>
      </c>
      <c r="F2677">
        <f t="shared" si="534"/>
        <v>0</v>
      </c>
      <c r="P2677">
        <f t="shared" si="535"/>
        <v>0</v>
      </c>
      <c r="Q2677">
        <f t="shared" si="536"/>
        <v>0</v>
      </c>
      <c r="R2677">
        <f t="shared" si="537"/>
        <v>0</v>
      </c>
      <c r="S2677">
        <f t="shared" si="538"/>
        <v>0</v>
      </c>
      <c r="T2677">
        <f t="shared" si="539"/>
        <v>0</v>
      </c>
      <c r="U2677">
        <f t="shared" si="540"/>
        <v>0</v>
      </c>
      <c r="V2677">
        <f t="shared" si="541"/>
        <v>0</v>
      </c>
      <c r="W2677">
        <f t="shared" si="542"/>
        <v>0</v>
      </c>
      <c r="X2677">
        <f t="shared" si="543"/>
        <v>0</v>
      </c>
      <c r="Y2677">
        <f t="shared" si="544"/>
        <v>0</v>
      </c>
      <c r="Z2677">
        <f t="shared" si="545"/>
        <v>0</v>
      </c>
      <c r="AA2677">
        <f t="shared" si="546"/>
        <v>0</v>
      </c>
    </row>
    <row r="2678" spans="2:27">
      <c r="B2678" s="3">
        <v>45407</v>
      </c>
      <c r="C2678" t="str">
        <f>IF(AND(B2678&gt;='Calculation Sheet Crop 1'!$K$6,B2678&lt;='Calculation Sheet Crop 1'!$L$6),"Initial Stage",IF(AND(B2678+1&gt;'Calculation Sheet Crop 1'!$K$7,B2678&lt;='Calculation Sheet Crop 1'!$L$7),"Crop Development Phase",IF(AND(B2678+1&gt;'Calculation Sheet Crop 1'!$K$8,B2678&lt;'Calculation Sheet Crop 1'!$L$8+1),"Mid Season",IF(AND(B2678+1&gt;'Calculation Sheet Crop 1'!$K$9,B2678-1&lt;'Calculation Sheet Crop 1'!$L$9),"Late Season Stage",""))))</f>
        <v/>
      </c>
      <c r="D2678">
        <f>IF(MONTH(B2678)=1,'General Calculation'!$E$22,IF(MONTH(B2678)=2,'General Calculation'!$F$22,IF(MONTH(B2678)=3,'General Calculation'!$G$22,IF(MONTH(B2678)=4,'General Calculation'!$H$22,IF(MONTH(B2678)=5,'General Calculation'!$I$22,IF(MONTH(B2678)=6,'General Calculation'!$J$22,IF(MONTH(B2678)=7,'General Calculation'!$K$22,IF(MONTH(B2678)=8,'General Calculation'!$L$22,IF(MONTH(B2678)=9,'General Calculation'!$M$22,IF(MONTH(B2678)=10,'General Calculation'!$N$22,IF(MONTH(B2678)=11,'General Calculation'!$O$22,IF(MONTH(B2678)=12,'General Calculation'!$P$22,""))))))))))))</f>
        <v>5.5888000000000009</v>
      </c>
      <c r="E2678" t="str">
        <f>IF(C2678="Initial Stage",'Calculation Sheet Crop 1'!$M$6,IF(C2678="Crop Development Phase",'Calculation Sheet Crop 1'!$M$7,IF(C2678="Mid Season",'Calculation Sheet Crop 1'!$M$8,IF(C2678="Late Season Stage",'Calculation Sheet Crop 1'!$M$9,""))))</f>
        <v/>
      </c>
      <c r="F2678">
        <f t="shared" si="534"/>
        <v>0</v>
      </c>
      <c r="P2678">
        <f t="shared" si="535"/>
        <v>0</v>
      </c>
      <c r="Q2678">
        <f t="shared" si="536"/>
        <v>0</v>
      </c>
      <c r="R2678">
        <f t="shared" si="537"/>
        <v>0</v>
      </c>
      <c r="S2678">
        <f t="shared" si="538"/>
        <v>0</v>
      </c>
      <c r="T2678">
        <f t="shared" si="539"/>
        <v>0</v>
      </c>
      <c r="U2678">
        <f t="shared" si="540"/>
        <v>0</v>
      </c>
      <c r="V2678">
        <f t="shared" si="541"/>
        <v>0</v>
      </c>
      <c r="W2678">
        <f t="shared" si="542"/>
        <v>0</v>
      </c>
      <c r="X2678">
        <f t="shared" si="543"/>
        <v>0</v>
      </c>
      <c r="Y2678">
        <f t="shared" si="544"/>
        <v>0</v>
      </c>
      <c r="Z2678">
        <f t="shared" si="545"/>
        <v>0</v>
      </c>
      <c r="AA2678">
        <f t="shared" si="546"/>
        <v>0</v>
      </c>
    </row>
    <row r="2679" spans="2:27">
      <c r="B2679" s="3">
        <v>45408</v>
      </c>
      <c r="C2679" t="str">
        <f>IF(AND(B2679&gt;='Calculation Sheet Crop 1'!$K$6,B2679&lt;='Calculation Sheet Crop 1'!$L$6),"Initial Stage",IF(AND(B2679+1&gt;'Calculation Sheet Crop 1'!$K$7,B2679&lt;='Calculation Sheet Crop 1'!$L$7),"Crop Development Phase",IF(AND(B2679+1&gt;'Calculation Sheet Crop 1'!$K$8,B2679&lt;'Calculation Sheet Crop 1'!$L$8+1),"Mid Season",IF(AND(B2679+1&gt;'Calculation Sheet Crop 1'!$K$9,B2679-1&lt;'Calculation Sheet Crop 1'!$L$9),"Late Season Stage",""))))</f>
        <v/>
      </c>
      <c r="D2679">
        <f>IF(MONTH(B2679)=1,'General Calculation'!$E$22,IF(MONTH(B2679)=2,'General Calculation'!$F$22,IF(MONTH(B2679)=3,'General Calculation'!$G$22,IF(MONTH(B2679)=4,'General Calculation'!$H$22,IF(MONTH(B2679)=5,'General Calculation'!$I$22,IF(MONTH(B2679)=6,'General Calculation'!$J$22,IF(MONTH(B2679)=7,'General Calculation'!$K$22,IF(MONTH(B2679)=8,'General Calculation'!$L$22,IF(MONTH(B2679)=9,'General Calculation'!$M$22,IF(MONTH(B2679)=10,'General Calculation'!$N$22,IF(MONTH(B2679)=11,'General Calculation'!$O$22,IF(MONTH(B2679)=12,'General Calculation'!$P$22,""))))))))))))</f>
        <v>5.5888000000000009</v>
      </c>
      <c r="E2679" t="str">
        <f>IF(C2679="Initial Stage",'Calculation Sheet Crop 1'!$M$6,IF(C2679="Crop Development Phase",'Calculation Sheet Crop 1'!$M$7,IF(C2679="Mid Season",'Calculation Sheet Crop 1'!$M$8,IF(C2679="Late Season Stage",'Calculation Sheet Crop 1'!$M$9,""))))</f>
        <v/>
      </c>
      <c r="F2679">
        <f t="shared" si="534"/>
        <v>0</v>
      </c>
      <c r="P2679">
        <f t="shared" si="535"/>
        <v>0</v>
      </c>
      <c r="Q2679">
        <f t="shared" si="536"/>
        <v>0</v>
      </c>
      <c r="R2679">
        <f t="shared" si="537"/>
        <v>0</v>
      </c>
      <c r="S2679">
        <f t="shared" si="538"/>
        <v>0</v>
      </c>
      <c r="T2679">
        <f t="shared" si="539"/>
        <v>0</v>
      </c>
      <c r="U2679">
        <f t="shared" si="540"/>
        <v>0</v>
      </c>
      <c r="V2679">
        <f t="shared" si="541"/>
        <v>0</v>
      </c>
      <c r="W2679">
        <f t="shared" si="542"/>
        <v>0</v>
      </c>
      <c r="X2679">
        <f t="shared" si="543"/>
        <v>0</v>
      </c>
      <c r="Y2679">
        <f t="shared" si="544"/>
        <v>0</v>
      </c>
      <c r="Z2679">
        <f t="shared" si="545"/>
        <v>0</v>
      </c>
      <c r="AA2679">
        <f t="shared" si="546"/>
        <v>0</v>
      </c>
    </row>
    <row r="2680" spans="2:27">
      <c r="B2680" s="3">
        <v>45409</v>
      </c>
      <c r="C2680" t="str">
        <f>IF(AND(B2680&gt;='Calculation Sheet Crop 1'!$K$6,B2680&lt;='Calculation Sheet Crop 1'!$L$6),"Initial Stage",IF(AND(B2680+1&gt;'Calculation Sheet Crop 1'!$K$7,B2680&lt;='Calculation Sheet Crop 1'!$L$7),"Crop Development Phase",IF(AND(B2680+1&gt;'Calculation Sheet Crop 1'!$K$8,B2680&lt;'Calculation Sheet Crop 1'!$L$8+1),"Mid Season",IF(AND(B2680+1&gt;'Calculation Sheet Crop 1'!$K$9,B2680-1&lt;'Calculation Sheet Crop 1'!$L$9),"Late Season Stage",""))))</f>
        <v/>
      </c>
      <c r="D2680">
        <f>IF(MONTH(B2680)=1,'General Calculation'!$E$22,IF(MONTH(B2680)=2,'General Calculation'!$F$22,IF(MONTH(B2680)=3,'General Calculation'!$G$22,IF(MONTH(B2680)=4,'General Calculation'!$H$22,IF(MONTH(B2680)=5,'General Calculation'!$I$22,IF(MONTH(B2680)=6,'General Calculation'!$J$22,IF(MONTH(B2680)=7,'General Calculation'!$K$22,IF(MONTH(B2680)=8,'General Calculation'!$L$22,IF(MONTH(B2680)=9,'General Calculation'!$M$22,IF(MONTH(B2680)=10,'General Calculation'!$N$22,IF(MONTH(B2680)=11,'General Calculation'!$O$22,IF(MONTH(B2680)=12,'General Calculation'!$P$22,""))))))))))))</f>
        <v>5.5888000000000009</v>
      </c>
      <c r="E2680" t="str">
        <f>IF(C2680="Initial Stage",'Calculation Sheet Crop 1'!$M$6,IF(C2680="Crop Development Phase",'Calculation Sheet Crop 1'!$M$7,IF(C2680="Mid Season",'Calculation Sheet Crop 1'!$M$8,IF(C2680="Late Season Stage",'Calculation Sheet Crop 1'!$M$9,""))))</f>
        <v/>
      </c>
      <c r="F2680">
        <f t="shared" si="534"/>
        <v>0</v>
      </c>
      <c r="P2680">
        <f t="shared" si="535"/>
        <v>0</v>
      </c>
      <c r="Q2680">
        <f t="shared" si="536"/>
        <v>0</v>
      </c>
      <c r="R2680">
        <f t="shared" si="537"/>
        <v>0</v>
      </c>
      <c r="S2680">
        <f t="shared" si="538"/>
        <v>0</v>
      </c>
      <c r="T2680">
        <f t="shared" si="539"/>
        <v>0</v>
      </c>
      <c r="U2680">
        <f t="shared" si="540"/>
        <v>0</v>
      </c>
      <c r="V2680">
        <f t="shared" si="541"/>
        <v>0</v>
      </c>
      <c r="W2680">
        <f t="shared" si="542"/>
        <v>0</v>
      </c>
      <c r="X2680">
        <f t="shared" si="543"/>
        <v>0</v>
      </c>
      <c r="Y2680">
        <f t="shared" si="544"/>
        <v>0</v>
      </c>
      <c r="Z2680">
        <f t="shared" si="545"/>
        <v>0</v>
      </c>
      <c r="AA2680">
        <f t="shared" si="546"/>
        <v>0</v>
      </c>
    </row>
    <row r="2681" spans="2:27">
      <c r="B2681" s="3">
        <v>45410</v>
      </c>
      <c r="C2681" t="str">
        <f>IF(AND(B2681&gt;='Calculation Sheet Crop 1'!$K$6,B2681&lt;='Calculation Sheet Crop 1'!$L$6),"Initial Stage",IF(AND(B2681+1&gt;'Calculation Sheet Crop 1'!$K$7,B2681&lt;='Calculation Sheet Crop 1'!$L$7),"Crop Development Phase",IF(AND(B2681+1&gt;'Calculation Sheet Crop 1'!$K$8,B2681&lt;'Calculation Sheet Crop 1'!$L$8+1),"Mid Season",IF(AND(B2681+1&gt;'Calculation Sheet Crop 1'!$K$9,B2681-1&lt;'Calculation Sheet Crop 1'!$L$9),"Late Season Stage",""))))</f>
        <v/>
      </c>
      <c r="D2681">
        <f>IF(MONTH(B2681)=1,'General Calculation'!$E$22,IF(MONTH(B2681)=2,'General Calculation'!$F$22,IF(MONTH(B2681)=3,'General Calculation'!$G$22,IF(MONTH(B2681)=4,'General Calculation'!$H$22,IF(MONTH(B2681)=5,'General Calculation'!$I$22,IF(MONTH(B2681)=6,'General Calculation'!$J$22,IF(MONTH(B2681)=7,'General Calculation'!$K$22,IF(MONTH(B2681)=8,'General Calculation'!$L$22,IF(MONTH(B2681)=9,'General Calculation'!$M$22,IF(MONTH(B2681)=10,'General Calculation'!$N$22,IF(MONTH(B2681)=11,'General Calculation'!$O$22,IF(MONTH(B2681)=12,'General Calculation'!$P$22,""))))))))))))</f>
        <v>5.5888000000000009</v>
      </c>
      <c r="E2681" t="str">
        <f>IF(C2681="Initial Stage",'Calculation Sheet Crop 1'!$M$6,IF(C2681="Crop Development Phase",'Calculation Sheet Crop 1'!$M$7,IF(C2681="Mid Season",'Calculation Sheet Crop 1'!$M$8,IF(C2681="Late Season Stage",'Calculation Sheet Crop 1'!$M$9,""))))</f>
        <v/>
      </c>
      <c r="F2681">
        <f t="shared" si="534"/>
        <v>0</v>
      </c>
      <c r="P2681">
        <f t="shared" si="535"/>
        <v>0</v>
      </c>
      <c r="Q2681">
        <f t="shared" si="536"/>
        <v>0</v>
      </c>
      <c r="R2681">
        <f t="shared" si="537"/>
        <v>0</v>
      </c>
      <c r="S2681">
        <f t="shared" si="538"/>
        <v>0</v>
      </c>
      <c r="T2681">
        <f t="shared" si="539"/>
        <v>0</v>
      </c>
      <c r="U2681">
        <f t="shared" si="540"/>
        <v>0</v>
      </c>
      <c r="V2681">
        <f t="shared" si="541"/>
        <v>0</v>
      </c>
      <c r="W2681">
        <f t="shared" si="542"/>
        <v>0</v>
      </c>
      <c r="X2681">
        <f t="shared" si="543"/>
        <v>0</v>
      </c>
      <c r="Y2681">
        <f t="shared" si="544"/>
        <v>0</v>
      </c>
      <c r="Z2681">
        <f t="shared" si="545"/>
        <v>0</v>
      </c>
      <c r="AA2681">
        <f t="shared" si="546"/>
        <v>0</v>
      </c>
    </row>
    <row r="2682" spans="2:27">
      <c r="B2682" s="3">
        <v>45411</v>
      </c>
      <c r="C2682" t="str">
        <f>IF(AND(B2682&gt;='Calculation Sheet Crop 1'!$K$6,B2682&lt;='Calculation Sheet Crop 1'!$L$6),"Initial Stage",IF(AND(B2682+1&gt;'Calculation Sheet Crop 1'!$K$7,B2682&lt;='Calculation Sheet Crop 1'!$L$7),"Crop Development Phase",IF(AND(B2682+1&gt;'Calculation Sheet Crop 1'!$K$8,B2682&lt;'Calculation Sheet Crop 1'!$L$8+1),"Mid Season",IF(AND(B2682+1&gt;'Calculation Sheet Crop 1'!$K$9,B2682-1&lt;'Calculation Sheet Crop 1'!$L$9),"Late Season Stage",""))))</f>
        <v/>
      </c>
      <c r="D2682">
        <f>IF(MONTH(B2682)=1,'General Calculation'!$E$22,IF(MONTH(B2682)=2,'General Calculation'!$F$22,IF(MONTH(B2682)=3,'General Calculation'!$G$22,IF(MONTH(B2682)=4,'General Calculation'!$H$22,IF(MONTH(B2682)=5,'General Calculation'!$I$22,IF(MONTH(B2682)=6,'General Calculation'!$J$22,IF(MONTH(B2682)=7,'General Calculation'!$K$22,IF(MONTH(B2682)=8,'General Calculation'!$L$22,IF(MONTH(B2682)=9,'General Calculation'!$M$22,IF(MONTH(B2682)=10,'General Calculation'!$N$22,IF(MONTH(B2682)=11,'General Calculation'!$O$22,IF(MONTH(B2682)=12,'General Calculation'!$P$22,""))))))))))))</f>
        <v>5.5888000000000009</v>
      </c>
      <c r="E2682" t="str">
        <f>IF(C2682="Initial Stage",'Calculation Sheet Crop 1'!$M$6,IF(C2682="Crop Development Phase",'Calculation Sheet Crop 1'!$M$7,IF(C2682="Mid Season",'Calculation Sheet Crop 1'!$M$8,IF(C2682="Late Season Stage",'Calculation Sheet Crop 1'!$M$9,""))))</f>
        <v/>
      </c>
      <c r="F2682">
        <f t="shared" si="534"/>
        <v>0</v>
      </c>
      <c r="P2682">
        <f t="shared" si="535"/>
        <v>0</v>
      </c>
      <c r="Q2682">
        <f t="shared" si="536"/>
        <v>0</v>
      </c>
      <c r="R2682">
        <f t="shared" si="537"/>
        <v>0</v>
      </c>
      <c r="S2682">
        <f t="shared" si="538"/>
        <v>0</v>
      </c>
      <c r="T2682">
        <f t="shared" si="539"/>
        <v>0</v>
      </c>
      <c r="U2682">
        <f t="shared" si="540"/>
        <v>0</v>
      </c>
      <c r="V2682">
        <f t="shared" si="541"/>
        <v>0</v>
      </c>
      <c r="W2682">
        <f t="shared" si="542"/>
        <v>0</v>
      </c>
      <c r="X2682">
        <f t="shared" si="543"/>
        <v>0</v>
      </c>
      <c r="Y2682">
        <f t="shared" si="544"/>
        <v>0</v>
      </c>
      <c r="Z2682">
        <f t="shared" si="545"/>
        <v>0</v>
      </c>
      <c r="AA2682">
        <f t="shared" si="546"/>
        <v>0</v>
      </c>
    </row>
    <row r="2683" spans="2:27">
      <c r="B2683" s="3">
        <v>45412</v>
      </c>
      <c r="C2683" t="str">
        <f>IF(AND(B2683&gt;='Calculation Sheet Crop 1'!$K$6,B2683&lt;='Calculation Sheet Crop 1'!$L$6),"Initial Stage",IF(AND(B2683+1&gt;'Calculation Sheet Crop 1'!$K$7,B2683&lt;='Calculation Sheet Crop 1'!$L$7),"Crop Development Phase",IF(AND(B2683+1&gt;'Calculation Sheet Crop 1'!$K$8,B2683&lt;'Calculation Sheet Crop 1'!$L$8+1),"Mid Season",IF(AND(B2683+1&gt;'Calculation Sheet Crop 1'!$K$9,B2683-1&lt;'Calculation Sheet Crop 1'!$L$9),"Late Season Stage",""))))</f>
        <v/>
      </c>
      <c r="D2683">
        <f>IF(MONTH(B2683)=1,'General Calculation'!$E$22,IF(MONTH(B2683)=2,'General Calculation'!$F$22,IF(MONTH(B2683)=3,'General Calculation'!$G$22,IF(MONTH(B2683)=4,'General Calculation'!$H$22,IF(MONTH(B2683)=5,'General Calculation'!$I$22,IF(MONTH(B2683)=6,'General Calculation'!$J$22,IF(MONTH(B2683)=7,'General Calculation'!$K$22,IF(MONTH(B2683)=8,'General Calculation'!$L$22,IF(MONTH(B2683)=9,'General Calculation'!$M$22,IF(MONTH(B2683)=10,'General Calculation'!$N$22,IF(MONTH(B2683)=11,'General Calculation'!$O$22,IF(MONTH(B2683)=12,'General Calculation'!$P$22,""))))))))))))</f>
        <v>5.5888000000000009</v>
      </c>
      <c r="E2683" t="str">
        <f>IF(C2683="Initial Stage",'Calculation Sheet Crop 1'!$M$6,IF(C2683="Crop Development Phase",'Calculation Sheet Crop 1'!$M$7,IF(C2683="Mid Season",'Calculation Sheet Crop 1'!$M$8,IF(C2683="Late Season Stage",'Calculation Sheet Crop 1'!$M$9,""))))</f>
        <v/>
      </c>
      <c r="F2683">
        <f t="shared" si="534"/>
        <v>0</v>
      </c>
      <c r="P2683">
        <f t="shared" si="535"/>
        <v>0</v>
      </c>
      <c r="Q2683">
        <f t="shared" si="536"/>
        <v>0</v>
      </c>
      <c r="R2683">
        <f t="shared" si="537"/>
        <v>0</v>
      </c>
      <c r="S2683">
        <f t="shared" si="538"/>
        <v>0</v>
      </c>
      <c r="T2683">
        <f t="shared" si="539"/>
        <v>0</v>
      </c>
      <c r="U2683">
        <f t="shared" si="540"/>
        <v>0</v>
      </c>
      <c r="V2683">
        <f t="shared" si="541"/>
        <v>0</v>
      </c>
      <c r="W2683">
        <f t="shared" si="542"/>
        <v>0</v>
      </c>
      <c r="X2683">
        <f t="shared" si="543"/>
        <v>0</v>
      </c>
      <c r="Y2683">
        <f t="shared" si="544"/>
        <v>0</v>
      </c>
      <c r="Z2683">
        <f t="shared" si="545"/>
        <v>0</v>
      </c>
      <c r="AA2683">
        <f t="shared" si="546"/>
        <v>0</v>
      </c>
    </row>
    <row r="2684" spans="2:27">
      <c r="B2684" s="3">
        <v>45413</v>
      </c>
      <c r="C2684" t="str">
        <f>IF(AND(B2684&gt;='Calculation Sheet Crop 1'!$K$6,B2684&lt;='Calculation Sheet Crop 1'!$L$6),"Initial Stage",IF(AND(B2684+1&gt;'Calculation Sheet Crop 1'!$K$7,B2684&lt;='Calculation Sheet Crop 1'!$L$7),"Crop Development Phase",IF(AND(B2684+1&gt;'Calculation Sheet Crop 1'!$K$8,B2684&lt;'Calculation Sheet Crop 1'!$L$8+1),"Mid Season",IF(AND(B2684+1&gt;'Calculation Sheet Crop 1'!$K$9,B2684-1&lt;'Calculation Sheet Crop 1'!$L$9),"Late Season Stage",""))))</f>
        <v/>
      </c>
      <c r="D2684">
        <f>IF(MONTH(B2684)=1,'General Calculation'!$E$22,IF(MONTH(B2684)=2,'General Calculation'!$F$22,IF(MONTH(B2684)=3,'General Calculation'!$G$22,IF(MONTH(B2684)=4,'General Calculation'!$H$22,IF(MONTH(B2684)=5,'General Calculation'!$I$22,IF(MONTH(B2684)=6,'General Calculation'!$J$22,IF(MONTH(B2684)=7,'General Calculation'!$K$22,IF(MONTH(B2684)=8,'General Calculation'!$L$22,IF(MONTH(B2684)=9,'General Calculation'!$M$22,IF(MONTH(B2684)=10,'General Calculation'!$N$22,IF(MONTH(B2684)=11,'General Calculation'!$O$22,IF(MONTH(B2684)=12,'General Calculation'!$P$22,""))))))))))))</f>
        <v>5.4600000000000009</v>
      </c>
      <c r="E2684" t="str">
        <f>IF(C2684="Initial Stage",'Calculation Sheet Crop 1'!$M$6,IF(C2684="Crop Development Phase",'Calculation Sheet Crop 1'!$M$7,IF(C2684="Mid Season",'Calculation Sheet Crop 1'!$M$8,IF(C2684="Late Season Stage",'Calculation Sheet Crop 1'!$M$9,""))))</f>
        <v/>
      </c>
      <c r="F2684">
        <f t="shared" si="534"/>
        <v>0</v>
      </c>
      <c r="P2684">
        <f t="shared" si="535"/>
        <v>0</v>
      </c>
      <c r="Q2684">
        <f t="shared" si="536"/>
        <v>0</v>
      </c>
      <c r="R2684">
        <f t="shared" si="537"/>
        <v>0</v>
      </c>
      <c r="S2684">
        <f t="shared" si="538"/>
        <v>0</v>
      </c>
      <c r="T2684">
        <f t="shared" si="539"/>
        <v>0</v>
      </c>
      <c r="U2684">
        <f t="shared" si="540"/>
        <v>0</v>
      </c>
      <c r="V2684">
        <f t="shared" si="541"/>
        <v>0</v>
      </c>
      <c r="W2684">
        <f t="shared" si="542"/>
        <v>0</v>
      </c>
      <c r="X2684">
        <f t="shared" si="543"/>
        <v>0</v>
      </c>
      <c r="Y2684">
        <f t="shared" si="544"/>
        <v>0</v>
      </c>
      <c r="Z2684">
        <f t="shared" si="545"/>
        <v>0</v>
      </c>
      <c r="AA2684">
        <f t="shared" si="546"/>
        <v>0</v>
      </c>
    </row>
    <row r="2685" spans="2:27">
      <c r="B2685" s="3">
        <v>45414</v>
      </c>
      <c r="C2685" t="str">
        <f>IF(AND(B2685&gt;='Calculation Sheet Crop 1'!$K$6,B2685&lt;='Calculation Sheet Crop 1'!$L$6),"Initial Stage",IF(AND(B2685+1&gt;'Calculation Sheet Crop 1'!$K$7,B2685&lt;='Calculation Sheet Crop 1'!$L$7),"Crop Development Phase",IF(AND(B2685+1&gt;'Calculation Sheet Crop 1'!$K$8,B2685&lt;'Calculation Sheet Crop 1'!$L$8+1),"Mid Season",IF(AND(B2685+1&gt;'Calculation Sheet Crop 1'!$K$9,B2685-1&lt;'Calculation Sheet Crop 1'!$L$9),"Late Season Stage",""))))</f>
        <v/>
      </c>
      <c r="D2685">
        <f>IF(MONTH(B2685)=1,'General Calculation'!$E$22,IF(MONTH(B2685)=2,'General Calculation'!$F$22,IF(MONTH(B2685)=3,'General Calculation'!$G$22,IF(MONTH(B2685)=4,'General Calculation'!$H$22,IF(MONTH(B2685)=5,'General Calculation'!$I$22,IF(MONTH(B2685)=6,'General Calculation'!$J$22,IF(MONTH(B2685)=7,'General Calculation'!$K$22,IF(MONTH(B2685)=8,'General Calculation'!$L$22,IF(MONTH(B2685)=9,'General Calculation'!$M$22,IF(MONTH(B2685)=10,'General Calculation'!$N$22,IF(MONTH(B2685)=11,'General Calculation'!$O$22,IF(MONTH(B2685)=12,'General Calculation'!$P$22,""))))))))))))</f>
        <v>5.4600000000000009</v>
      </c>
      <c r="E2685" t="str">
        <f>IF(C2685="Initial Stage",'Calculation Sheet Crop 1'!$M$6,IF(C2685="Crop Development Phase",'Calculation Sheet Crop 1'!$M$7,IF(C2685="Mid Season",'Calculation Sheet Crop 1'!$M$8,IF(C2685="Late Season Stage",'Calculation Sheet Crop 1'!$M$9,""))))</f>
        <v/>
      </c>
      <c r="F2685">
        <f t="shared" si="534"/>
        <v>0</v>
      </c>
      <c r="P2685">
        <f t="shared" si="535"/>
        <v>0</v>
      </c>
      <c r="Q2685">
        <f t="shared" si="536"/>
        <v>0</v>
      </c>
      <c r="R2685">
        <f t="shared" si="537"/>
        <v>0</v>
      </c>
      <c r="S2685">
        <f t="shared" si="538"/>
        <v>0</v>
      </c>
      <c r="T2685">
        <f t="shared" si="539"/>
        <v>0</v>
      </c>
      <c r="U2685">
        <f t="shared" si="540"/>
        <v>0</v>
      </c>
      <c r="V2685">
        <f t="shared" si="541"/>
        <v>0</v>
      </c>
      <c r="W2685">
        <f t="shared" si="542"/>
        <v>0</v>
      </c>
      <c r="X2685">
        <f t="shared" si="543"/>
        <v>0</v>
      </c>
      <c r="Y2685">
        <f t="shared" si="544"/>
        <v>0</v>
      </c>
      <c r="Z2685">
        <f t="shared" si="545"/>
        <v>0</v>
      </c>
      <c r="AA2685">
        <f t="shared" si="546"/>
        <v>0</v>
      </c>
    </row>
    <row r="2686" spans="2:27">
      <c r="B2686" s="3">
        <v>45415</v>
      </c>
      <c r="C2686" t="str">
        <f>IF(AND(B2686&gt;='Calculation Sheet Crop 1'!$K$6,B2686&lt;='Calculation Sheet Crop 1'!$L$6),"Initial Stage",IF(AND(B2686+1&gt;'Calculation Sheet Crop 1'!$K$7,B2686&lt;='Calculation Sheet Crop 1'!$L$7),"Crop Development Phase",IF(AND(B2686+1&gt;'Calculation Sheet Crop 1'!$K$8,B2686&lt;'Calculation Sheet Crop 1'!$L$8+1),"Mid Season",IF(AND(B2686+1&gt;'Calculation Sheet Crop 1'!$K$9,B2686-1&lt;'Calculation Sheet Crop 1'!$L$9),"Late Season Stage",""))))</f>
        <v/>
      </c>
      <c r="D2686">
        <f>IF(MONTH(B2686)=1,'General Calculation'!$E$22,IF(MONTH(B2686)=2,'General Calculation'!$F$22,IF(MONTH(B2686)=3,'General Calculation'!$G$22,IF(MONTH(B2686)=4,'General Calculation'!$H$22,IF(MONTH(B2686)=5,'General Calculation'!$I$22,IF(MONTH(B2686)=6,'General Calculation'!$J$22,IF(MONTH(B2686)=7,'General Calculation'!$K$22,IF(MONTH(B2686)=8,'General Calculation'!$L$22,IF(MONTH(B2686)=9,'General Calculation'!$M$22,IF(MONTH(B2686)=10,'General Calculation'!$N$22,IF(MONTH(B2686)=11,'General Calculation'!$O$22,IF(MONTH(B2686)=12,'General Calculation'!$P$22,""))))))))))))</f>
        <v>5.4600000000000009</v>
      </c>
      <c r="E2686" t="str">
        <f>IF(C2686="Initial Stage",'Calculation Sheet Crop 1'!$M$6,IF(C2686="Crop Development Phase",'Calculation Sheet Crop 1'!$M$7,IF(C2686="Mid Season",'Calculation Sheet Crop 1'!$M$8,IF(C2686="Late Season Stage",'Calculation Sheet Crop 1'!$M$9,""))))</f>
        <v/>
      </c>
      <c r="F2686">
        <f t="shared" si="534"/>
        <v>0</v>
      </c>
      <c r="P2686">
        <f t="shared" si="535"/>
        <v>0</v>
      </c>
      <c r="Q2686">
        <f t="shared" si="536"/>
        <v>0</v>
      </c>
      <c r="R2686">
        <f t="shared" si="537"/>
        <v>0</v>
      </c>
      <c r="S2686">
        <f t="shared" si="538"/>
        <v>0</v>
      </c>
      <c r="T2686">
        <f t="shared" si="539"/>
        <v>0</v>
      </c>
      <c r="U2686">
        <f t="shared" si="540"/>
        <v>0</v>
      </c>
      <c r="V2686">
        <f t="shared" si="541"/>
        <v>0</v>
      </c>
      <c r="W2686">
        <f t="shared" si="542"/>
        <v>0</v>
      </c>
      <c r="X2686">
        <f t="shared" si="543"/>
        <v>0</v>
      </c>
      <c r="Y2686">
        <f t="shared" si="544"/>
        <v>0</v>
      </c>
      <c r="Z2686">
        <f t="shared" si="545"/>
        <v>0</v>
      </c>
      <c r="AA2686">
        <f t="shared" si="546"/>
        <v>0</v>
      </c>
    </row>
    <row r="2687" spans="2:27">
      <c r="B2687" s="3">
        <v>45416</v>
      </c>
      <c r="C2687" t="str">
        <f>IF(AND(B2687&gt;='Calculation Sheet Crop 1'!$K$6,B2687&lt;='Calculation Sheet Crop 1'!$L$6),"Initial Stage",IF(AND(B2687+1&gt;'Calculation Sheet Crop 1'!$K$7,B2687&lt;='Calculation Sheet Crop 1'!$L$7),"Crop Development Phase",IF(AND(B2687+1&gt;'Calculation Sheet Crop 1'!$K$8,B2687&lt;'Calculation Sheet Crop 1'!$L$8+1),"Mid Season",IF(AND(B2687+1&gt;'Calculation Sheet Crop 1'!$K$9,B2687-1&lt;'Calculation Sheet Crop 1'!$L$9),"Late Season Stage",""))))</f>
        <v/>
      </c>
      <c r="D2687">
        <f>IF(MONTH(B2687)=1,'General Calculation'!$E$22,IF(MONTH(B2687)=2,'General Calculation'!$F$22,IF(MONTH(B2687)=3,'General Calculation'!$G$22,IF(MONTH(B2687)=4,'General Calculation'!$H$22,IF(MONTH(B2687)=5,'General Calculation'!$I$22,IF(MONTH(B2687)=6,'General Calculation'!$J$22,IF(MONTH(B2687)=7,'General Calculation'!$K$22,IF(MONTH(B2687)=8,'General Calculation'!$L$22,IF(MONTH(B2687)=9,'General Calculation'!$M$22,IF(MONTH(B2687)=10,'General Calculation'!$N$22,IF(MONTH(B2687)=11,'General Calculation'!$O$22,IF(MONTH(B2687)=12,'General Calculation'!$P$22,""))))))))))))</f>
        <v>5.4600000000000009</v>
      </c>
      <c r="E2687" t="str">
        <f>IF(C2687="Initial Stage",'Calculation Sheet Crop 1'!$M$6,IF(C2687="Crop Development Phase",'Calculation Sheet Crop 1'!$M$7,IF(C2687="Mid Season",'Calculation Sheet Crop 1'!$M$8,IF(C2687="Late Season Stage",'Calculation Sheet Crop 1'!$M$9,""))))</f>
        <v/>
      </c>
      <c r="F2687">
        <f t="shared" si="534"/>
        <v>0</v>
      </c>
      <c r="P2687">
        <f t="shared" si="535"/>
        <v>0</v>
      </c>
      <c r="Q2687">
        <f t="shared" si="536"/>
        <v>0</v>
      </c>
      <c r="R2687">
        <f t="shared" si="537"/>
        <v>0</v>
      </c>
      <c r="S2687">
        <f t="shared" si="538"/>
        <v>0</v>
      </c>
      <c r="T2687">
        <f t="shared" si="539"/>
        <v>0</v>
      </c>
      <c r="U2687">
        <f t="shared" si="540"/>
        <v>0</v>
      </c>
      <c r="V2687">
        <f t="shared" si="541"/>
        <v>0</v>
      </c>
      <c r="W2687">
        <f t="shared" si="542"/>
        <v>0</v>
      </c>
      <c r="X2687">
        <f t="shared" si="543"/>
        <v>0</v>
      </c>
      <c r="Y2687">
        <f t="shared" si="544"/>
        <v>0</v>
      </c>
      <c r="Z2687">
        <f t="shared" si="545"/>
        <v>0</v>
      </c>
      <c r="AA2687">
        <f t="shared" si="546"/>
        <v>0</v>
      </c>
    </row>
    <row r="2688" spans="2:27">
      <c r="B2688" s="3">
        <v>45417</v>
      </c>
      <c r="C2688" t="str">
        <f>IF(AND(B2688&gt;='Calculation Sheet Crop 1'!$K$6,B2688&lt;='Calculation Sheet Crop 1'!$L$6),"Initial Stage",IF(AND(B2688+1&gt;'Calculation Sheet Crop 1'!$K$7,B2688&lt;='Calculation Sheet Crop 1'!$L$7),"Crop Development Phase",IF(AND(B2688+1&gt;'Calculation Sheet Crop 1'!$K$8,B2688&lt;'Calculation Sheet Crop 1'!$L$8+1),"Mid Season",IF(AND(B2688+1&gt;'Calculation Sheet Crop 1'!$K$9,B2688-1&lt;'Calculation Sheet Crop 1'!$L$9),"Late Season Stage",""))))</f>
        <v/>
      </c>
      <c r="D2688">
        <f>IF(MONTH(B2688)=1,'General Calculation'!$E$22,IF(MONTH(B2688)=2,'General Calculation'!$F$22,IF(MONTH(B2688)=3,'General Calculation'!$G$22,IF(MONTH(B2688)=4,'General Calculation'!$H$22,IF(MONTH(B2688)=5,'General Calculation'!$I$22,IF(MONTH(B2688)=6,'General Calculation'!$J$22,IF(MONTH(B2688)=7,'General Calculation'!$K$22,IF(MONTH(B2688)=8,'General Calculation'!$L$22,IF(MONTH(B2688)=9,'General Calculation'!$M$22,IF(MONTH(B2688)=10,'General Calculation'!$N$22,IF(MONTH(B2688)=11,'General Calculation'!$O$22,IF(MONTH(B2688)=12,'General Calculation'!$P$22,""))))))))))))</f>
        <v>5.4600000000000009</v>
      </c>
      <c r="E2688" t="str">
        <f>IF(C2688="Initial Stage",'Calculation Sheet Crop 1'!$M$6,IF(C2688="Crop Development Phase",'Calculation Sheet Crop 1'!$M$7,IF(C2688="Mid Season",'Calculation Sheet Crop 1'!$M$8,IF(C2688="Late Season Stage",'Calculation Sheet Crop 1'!$M$9,""))))</f>
        <v/>
      </c>
      <c r="F2688">
        <f t="shared" si="534"/>
        <v>0</v>
      </c>
      <c r="P2688">
        <f t="shared" si="535"/>
        <v>0</v>
      </c>
      <c r="Q2688">
        <f t="shared" si="536"/>
        <v>0</v>
      </c>
      <c r="R2688">
        <f t="shared" si="537"/>
        <v>0</v>
      </c>
      <c r="S2688">
        <f t="shared" si="538"/>
        <v>0</v>
      </c>
      <c r="T2688">
        <f t="shared" si="539"/>
        <v>0</v>
      </c>
      <c r="U2688">
        <f t="shared" si="540"/>
        <v>0</v>
      </c>
      <c r="V2688">
        <f t="shared" si="541"/>
        <v>0</v>
      </c>
      <c r="W2688">
        <f t="shared" si="542"/>
        <v>0</v>
      </c>
      <c r="X2688">
        <f t="shared" si="543"/>
        <v>0</v>
      </c>
      <c r="Y2688">
        <f t="shared" si="544"/>
        <v>0</v>
      </c>
      <c r="Z2688">
        <f t="shared" si="545"/>
        <v>0</v>
      </c>
      <c r="AA2688">
        <f t="shared" si="546"/>
        <v>0</v>
      </c>
    </row>
    <row r="2689" spans="2:27">
      <c r="B2689" s="3">
        <v>45418</v>
      </c>
      <c r="C2689" t="str">
        <f>IF(AND(B2689&gt;='Calculation Sheet Crop 1'!$K$6,B2689&lt;='Calculation Sheet Crop 1'!$L$6),"Initial Stage",IF(AND(B2689+1&gt;'Calculation Sheet Crop 1'!$K$7,B2689&lt;='Calculation Sheet Crop 1'!$L$7),"Crop Development Phase",IF(AND(B2689+1&gt;'Calculation Sheet Crop 1'!$K$8,B2689&lt;'Calculation Sheet Crop 1'!$L$8+1),"Mid Season",IF(AND(B2689+1&gt;'Calculation Sheet Crop 1'!$K$9,B2689-1&lt;'Calculation Sheet Crop 1'!$L$9),"Late Season Stage",""))))</f>
        <v/>
      </c>
      <c r="D2689">
        <f>IF(MONTH(B2689)=1,'General Calculation'!$E$22,IF(MONTH(B2689)=2,'General Calculation'!$F$22,IF(MONTH(B2689)=3,'General Calculation'!$G$22,IF(MONTH(B2689)=4,'General Calculation'!$H$22,IF(MONTH(B2689)=5,'General Calculation'!$I$22,IF(MONTH(B2689)=6,'General Calculation'!$J$22,IF(MONTH(B2689)=7,'General Calculation'!$K$22,IF(MONTH(B2689)=8,'General Calculation'!$L$22,IF(MONTH(B2689)=9,'General Calculation'!$M$22,IF(MONTH(B2689)=10,'General Calculation'!$N$22,IF(MONTH(B2689)=11,'General Calculation'!$O$22,IF(MONTH(B2689)=12,'General Calculation'!$P$22,""))))))))))))</f>
        <v>5.4600000000000009</v>
      </c>
      <c r="E2689" t="str">
        <f>IF(C2689="Initial Stage",'Calculation Sheet Crop 1'!$M$6,IF(C2689="Crop Development Phase",'Calculation Sheet Crop 1'!$M$7,IF(C2689="Mid Season",'Calculation Sheet Crop 1'!$M$8,IF(C2689="Late Season Stage",'Calculation Sheet Crop 1'!$M$9,""))))</f>
        <v/>
      </c>
      <c r="F2689">
        <f t="shared" si="534"/>
        <v>0</v>
      </c>
      <c r="P2689">
        <f t="shared" si="535"/>
        <v>0</v>
      </c>
      <c r="Q2689">
        <f t="shared" si="536"/>
        <v>0</v>
      </c>
      <c r="R2689">
        <f t="shared" si="537"/>
        <v>0</v>
      </c>
      <c r="S2689">
        <f t="shared" si="538"/>
        <v>0</v>
      </c>
      <c r="T2689">
        <f t="shared" si="539"/>
        <v>0</v>
      </c>
      <c r="U2689">
        <f t="shared" si="540"/>
        <v>0</v>
      </c>
      <c r="V2689">
        <f t="shared" si="541"/>
        <v>0</v>
      </c>
      <c r="W2689">
        <f t="shared" si="542"/>
        <v>0</v>
      </c>
      <c r="X2689">
        <f t="shared" si="543"/>
        <v>0</v>
      </c>
      <c r="Y2689">
        <f t="shared" si="544"/>
        <v>0</v>
      </c>
      <c r="Z2689">
        <f t="shared" si="545"/>
        <v>0</v>
      </c>
      <c r="AA2689">
        <f t="shared" si="546"/>
        <v>0</v>
      </c>
    </row>
    <row r="2690" spans="2:27">
      <c r="B2690" s="3">
        <v>45419</v>
      </c>
      <c r="C2690" t="str">
        <f>IF(AND(B2690&gt;='Calculation Sheet Crop 1'!$K$6,B2690&lt;='Calculation Sheet Crop 1'!$L$6),"Initial Stage",IF(AND(B2690+1&gt;'Calculation Sheet Crop 1'!$K$7,B2690&lt;='Calculation Sheet Crop 1'!$L$7),"Crop Development Phase",IF(AND(B2690+1&gt;'Calculation Sheet Crop 1'!$K$8,B2690&lt;'Calculation Sheet Crop 1'!$L$8+1),"Mid Season",IF(AND(B2690+1&gt;'Calculation Sheet Crop 1'!$K$9,B2690-1&lt;'Calculation Sheet Crop 1'!$L$9),"Late Season Stage",""))))</f>
        <v/>
      </c>
      <c r="D2690">
        <f>IF(MONTH(B2690)=1,'General Calculation'!$E$22,IF(MONTH(B2690)=2,'General Calculation'!$F$22,IF(MONTH(B2690)=3,'General Calculation'!$G$22,IF(MONTH(B2690)=4,'General Calculation'!$H$22,IF(MONTH(B2690)=5,'General Calculation'!$I$22,IF(MONTH(B2690)=6,'General Calculation'!$J$22,IF(MONTH(B2690)=7,'General Calculation'!$K$22,IF(MONTH(B2690)=8,'General Calculation'!$L$22,IF(MONTH(B2690)=9,'General Calculation'!$M$22,IF(MONTH(B2690)=10,'General Calculation'!$N$22,IF(MONTH(B2690)=11,'General Calculation'!$O$22,IF(MONTH(B2690)=12,'General Calculation'!$P$22,""))))))))))))</f>
        <v>5.4600000000000009</v>
      </c>
      <c r="E2690" t="str">
        <f>IF(C2690="Initial Stage",'Calculation Sheet Crop 1'!$M$6,IF(C2690="Crop Development Phase",'Calculation Sheet Crop 1'!$M$7,IF(C2690="Mid Season",'Calculation Sheet Crop 1'!$M$8,IF(C2690="Late Season Stage",'Calculation Sheet Crop 1'!$M$9,""))))</f>
        <v/>
      </c>
      <c r="F2690">
        <f t="shared" si="534"/>
        <v>0</v>
      </c>
      <c r="P2690">
        <f t="shared" si="535"/>
        <v>0</v>
      </c>
      <c r="Q2690">
        <f t="shared" si="536"/>
        <v>0</v>
      </c>
      <c r="R2690">
        <f t="shared" si="537"/>
        <v>0</v>
      </c>
      <c r="S2690">
        <f t="shared" si="538"/>
        <v>0</v>
      </c>
      <c r="T2690">
        <f t="shared" si="539"/>
        <v>0</v>
      </c>
      <c r="U2690">
        <f t="shared" si="540"/>
        <v>0</v>
      </c>
      <c r="V2690">
        <f t="shared" si="541"/>
        <v>0</v>
      </c>
      <c r="W2690">
        <f t="shared" si="542"/>
        <v>0</v>
      </c>
      <c r="X2690">
        <f t="shared" si="543"/>
        <v>0</v>
      </c>
      <c r="Y2690">
        <f t="shared" si="544"/>
        <v>0</v>
      </c>
      <c r="Z2690">
        <f t="shared" si="545"/>
        <v>0</v>
      </c>
      <c r="AA2690">
        <f t="shared" si="546"/>
        <v>0</v>
      </c>
    </row>
    <row r="2691" spans="2:27">
      <c r="B2691" s="3">
        <v>45420</v>
      </c>
      <c r="C2691" t="str">
        <f>IF(AND(B2691&gt;='Calculation Sheet Crop 1'!$K$6,B2691&lt;='Calculation Sheet Crop 1'!$L$6),"Initial Stage",IF(AND(B2691+1&gt;'Calculation Sheet Crop 1'!$K$7,B2691&lt;='Calculation Sheet Crop 1'!$L$7),"Crop Development Phase",IF(AND(B2691+1&gt;'Calculation Sheet Crop 1'!$K$8,B2691&lt;'Calculation Sheet Crop 1'!$L$8+1),"Mid Season",IF(AND(B2691+1&gt;'Calculation Sheet Crop 1'!$K$9,B2691-1&lt;'Calculation Sheet Crop 1'!$L$9),"Late Season Stage",""))))</f>
        <v/>
      </c>
      <c r="D2691">
        <f>IF(MONTH(B2691)=1,'General Calculation'!$E$22,IF(MONTH(B2691)=2,'General Calculation'!$F$22,IF(MONTH(B2691)=3,'General Calculation'!$G$22,IF(MONTH(B2691)=4,'General Calculation'!$H$22,IF(MONTH(B2691)=5,'General Calculation'!$I$22,IF(MONTH(B2691)=6,'General Calculation'!$J$22,IF(MONTH(B2691)=7,'General Calculation'!$K$22,IF(MONTH(B2691)=8,'General Calculation'!$L$22,IF(MONTH(B2691)=9,'General Calculation'!$M$22,IF(MONTH(B2691)=10,'General Calculation'!$N$22,IF(MONTH(B2691)=11,'General Calculation'!$O$22,IF(MONTH(B2691)=12,'General Calculation'!$P$22,""))))))))))))</f>
        <v>5.4600000000000009</v>
      </c>
      <c r="E2691" t="str">
        <f>IF(C2691="Initial Stage",'Calculation Sheet Crop 1'!$M$6,IF(C2691="Crop Development Phase",'Calculation Sheet Crop 1'!$M$7,IF(C2691="Mid Season",'Calculation Sheet Crop 1'!$M$8,IF(C2691="Late Season Stage",'Calculation Sheet Crop 1'!$M$9,""))))</f>
        <v/>
      </c>
      <c r="F2691">
        <f t="shared" si="534"/>
        <v>0</v>
      </c>
      <c r="P2691">
        <f t="shared" si="535"/>
        <v>0</v>
      </c>
      <c r="Q2691">
        <f t="shared" si="536"/>
        <v>0</v>
      </c>
      <c r="R2691">
        <f t="shared" si="537"/>
        <v>0</v>
      </c>
      <c r="S2691">
        <f t="shared" si="538"/>
        <v>0</v>
      </c>
      <c r="T2691">
        <f t="shared" si="539"/>
        <v>0</v>
      </c>
      <c r="U2691">
        <f t="shared" si="540"/>
        <v>0</v>
      </c>
      <c r="V2691">
        <f t="shared" si="541"/>
        <v>0</v>
      </c>
      <c r="W2691">
        <f t="shared" si="542"/>
        <v>0</v>
      </c>
      <c r="X2691">
        <f t="shared" si="543"/>
        <v>0</v>
      </c>
      <c r="Y2691">
        <f t="shared" si="544"/>
        <v>0</v>
      </c>
      <c r="Z2691">
        <f t="shared" si="545"/>
        <v>0</v>
      </c>
      <c r="AA2691">
        <f t="shared" si="546"/>
        <v>0</v>
      </c>
    </row>
    <row r="2692" spans="2:27">
      <c r="B2692" s="3">
        <v>45421</v>
      </c>
      <c r="C2692" t="str">
        <f>IF(AND(B2692&gt;='Calculation Sheet Crop 1'!$K$6,B2692&lt;='Calculation Sheet Crop 1'!$L$6),"Initial Stage",IF(AND(B2692+1&gt;'Calculation Sheet Crop 1'!$K$7,B2692&lt;='Calculation Sheet Crop 1'!$L$7),"Crop Development Phase",IF(AND(B2692+1&gt;'Calculation Sheet Crop 1'!$K$8,B2692&lt;'Calculation Sheet Crop 1'!$L$8+1),"Mid Season",IF(AND(B2692+1&gt;'Calculation Sheet Crop 1'!$K$9,B2692-1&lt;'Calculation Sheet Crop 1'!$L$9),"Late Season Stage",""))))</f>
        <v/>
      </c>
      <c r="D2692">
        <f>IF(MONTH(B2692)=1,'General Calculation'!$E$22,IF(MONTH(B2692)=2,'General Calculation'!$F$22,IF(MONTH(B2692)=3,'General Calculation'!$G$22,IF(MONTH(B2692)=4,'General Calculation'!$H$22,IF(MONTH(B2692)=5,'General Calculation'!$I$22,IF(MONTH(B2692)=6,'General Calculation'!$J$22,IF(MONTH(B2692)=7,'General Calculation'!$K$22,IF(MONTH(B2692)=8,'General Calculation'!$L$22,IF(MONTH(B2692)=9,'General Calculation'!$M$22,IF(MONTH(B2692)=10,'General Calculation'!$N$22,IF(MONTH(B2692)=11,'General Calculation'!$O$22,IF(MONTH(B2692)=12,'General Calculation'!$P$22,""))))))))))))</f>
        <v>5.4600000000000009</v>
      </c>
      <c r="E2692" t="str">
        <f>IF(C2692="Initial Stage",'Calculation Sheet Crop 1'!$M$6,IF(C2692="Crop Development Phase",'Calculation Sheet Crop 1'!$M$7,IF(C2692="Mid Season",'Calculation Sheet Crop 1'!$M$8,IF(C2692="Late Season Stage",'Calculation Sheet Crop 1'!$M$9,""))))</f>
        <v/>
      </c>
      <c r="F2692">
        <f t="shared" si="534"/>
        <v>0</v>
      </c>
      <c r="P2692">
        <f t="shared" si="535"/>
        <v>0</v>
      </c>
      <c r="Q2692">
        <f t="shared" si="536"/>
        <v>0</v>
      </c>
      <c r="R2692">
        <f t="shared" si="537"/>
        <v>0</v>
      </c>
      <c r="S2692">
        <f t="shared" si="538"/>
        <v>0</v>
      </c>
      <c r="T2692">
        <f t="shared" si="539"/>
        <v>0</v>
      </c>
      <c r="U2692">
        <f t="shared" si="540"/>
        <v>0</v>
      </c>
      <c r="V2692">
        <f t="shared" si="541"/>
        <v>0</v>
      </c>
      <c r="W2692">
        <f t="shared" si="542"/>
        <v>0</v>
      </c>
      <c r="X2692">
        <f t="shared" si="543"/>
        <v>0</v>
      </c>
      <c r="Y2692">
        <f t="shared" si="544"/>
        <v>0</v>
      </c>
      <c r="Z2692">
        <f t="shared" si="545"/>
        <v>0</v>
      </c>
      <c r="AA2692">
        <f t="shared" si="546"/>
        <v>0</v>
      </c>
    </row>
    <row r="2693" spans="2:27">
      <c r="B2693" s="3">
        <v>45422</v>
      </c>
      <c r="C2693" t="str">
        <f>IF(AND(B2693&gt;='Calculation Sheet Crop 1'!$K$6,B2693&lt;='Calculation Sheet Crop 1'!$L$6),"Initial Stage",IF(AND(B2693+1&gt;'Calculation Sheet Crop 1'!$K$7,B2693&lt;='Calculation Sheet Crop 1'!$L$7),"Crop Development Phase",IF(AND(B2693+1&gt;'Calculation Sheet Crop 1'!$K$8,B2693&lt;'Calculation Sheet Crop 1'!$L$8+1),"Mid Season",IF(AND(B2693+1&gt;'Calculation Sheet Crop 1'!$K$9,B2693-1&lt;'Calculation Sheet Crop 1'!$L$9),"Late Season Stage",""))))</f>
        <v/>
      </c>
      <c r="D2693">
        <f>IF(MONTH(B2693)=1,'General Calculation'!$E$22,IF(MONTH(B2693)=2,'General Calculation'!$F$22,IF(MONTH(B2693)=3,'General Calculation'!$G$22,IF(MONTH(B2693)=4,'General Calculation'!$H$22,IF(MONTH(B2693)=5,'General Calculation'!$I$22,IF(MONTH(B2693)=6,'General Calculation'!$J$22,IF(MONTH(B2693)=7,'General Calculation'!$K$22,IF(MONTH(B2693)=8,'General Calculation'!$L$22,IF(MONTH(B2693)=9,'General Calculation'!$M$22,IF(MONTH(B2693)=10,'General Calculation'!$N$22,IF(MONTH(B2693)=11,'General Calculation'!$O$22,IF(MONTH(B2693)=12,'General Calculation'!$P$22,""))))))))))))</f>
        <v>5.4600000000000009</v>
      </c>
      <c r="E2693" t="str">
        <f>IF(C2693="Initial Stage",'Calculation Sheet Crop 1'!$M$6,IF(C2693="Crop Development Phase",'Calculation Sheet Crop 1'!$M$7,IF(C2693="Mid Season",'Calculation Sheet Crop 1'!$M$8,IF(C2693="Late Season Stage",'Calculation Sheet Crop 1'!$M$9,""))))</f>
        <v/>
      </c>
      <c r="F2693">
        <f t="shared" si="534"/>
        <v>0</v>
      </c>
      <c r="P2693">
        <f t="shared" si="535"/>
        <v>0</v>
      </c>
      <c r="Q2693">
        <f t="shared" si="536"/>
        <v>0</v>
      </c>
      <c r="R2693">
        <f t="shared" si="537"/>
        <v>0</v>
      </c>
      <c r="S2693">
        <f t="shared" si="538"/>
        <v>0</v>
      </c>
      <c r="T2693">
        <f t="shared" si="539"/>
        <v>0</v>
      </c>
      <c r="U2693">
        <f t="shared" si="540"/>
        <v>0</v>
      </c>
      <c r="V2693">
        <f t="shared" si="541"/>
        <v>0</v>
      </c>
      <c r="W2693">
        <f t="shared" si="542"/>
        <v>0</v>
      </c>
      <c r="X2693">
        <f t="shared" si="543"/>
        <v>0</v>
      </c>
      <c r="Y2693">
        <f t="shared" si="544"/>
        <v>0</v>
      </c>
      <c r="Z2693">
        <f t="shared" si="545"/>
        <v>0</v>
      </c>
      <c r="AA2693">
        <f t="shared" si="546"/>
        <v>0</v>
      </c>
    </row>
    <row r="2694" spans="2:27">
      <c r="B2694" s="3">
        <v>45423</v>
      </c>
      <c r="C2694" t="str">
        <f>IF(AND(B2694&gt;='Calculation Sheet Crop 1'!$K$6,B2694&lt;='Calculation Sheet Crop 1'!$L$6),"Initial Stage",IF(AND(B2694+1&gt;'Calculation Sheet Crop 1'!$K$7,B2694&lt;='Calculation Sheet Crop 1'!$L$7),"Crop Development Phase",IF(AND(B2694+1&gt;'Calculation Sheet Crop 1'!$K$8,B2694&lt;'Calculation Sheet Crop 1'!$L$8+1),"Mid Season",IF(AND(B2694+1&gt;'Calculation Sheet Crop 1'!$K$9,B2694-1&lt;'Calculation Sheet Crop 1'!$L$9),"Late Season Stage",""))))</f>
        <v/>
      </c>
      <c r="D2694">
        <f>IF(MONTH(B2694)=1,'General Calculation'!$E$22,IF(MONTH(B2694)=2,'General Calculation'!$F$22,IF(MONTH(B2694)=3,'General Calculation'!$G$22,IF(MONTH(B2694)=4,'General Calculation'!$H$22,IF(MONTH(B2694)=5,'General Calculation'!$I$22,IF(MONTH(B2694)=6,'General Calculation'!$J$22,IF(MONTH(B2694)=7,'General Calculation'!$K$22,IF(MONTH(B2694)=8,'General Calculation'!$L$22,IF(MONTH(B2694)=9,'General Calculation'!$M$22,IF(MONTH(B2694)=10,'General Calculation'!$N$22,IF(MONTH(B2694)=11,'General Calculation'!$O$22,IF(MONTH(B2694)=12,'General Calculation'!$P$22,""))))))))))))</f>
        <v>5.4600000000000009</v>
      </c>
      <c r="E2694" t="str">
        <f>IF(C2694="Initial Stage",'Calculation Sheet Crop 1'!$M$6,IF(C2694="Crop Development Phase",'Calculation Sheet Crop 1'!$M$7,IF(C2694="Mid Season",'Calculation Sheet Crop 1'!$M$8,IF(C2694="Late Season Stage",'Calculation Sheet Crop 1'!$M$9,""))))</f>
        <v/>
      </c>
      <c r="F2694">
        <f t="shared" si="534"/>
        <v>0</v>
      </c>
      <c r="P2694">
        <f t="shared" si="535"/>
        <v>0</v>
      </c>
      <c r="Q2694">
        <f t="shared" si="536"/>
        <v>0</v>
      </c>
      <c r="R2694">
        <f t="shared" si="537"/>
        <v>0</v>
      </c>
      <c r="S2694">
        <f t="shared" si="538"/>
        <v>0</v>
      </c>
      <c r="T2694">
        <f t="shared" si="539"/>
        <v>0</v>
      </c>
      <c r="U2694">
        <f t="shared" si="540"/>
        <v>0</v>
      </c>
      <c r="V2694">
        <f t="shared" si="541"/>
        <v>0</v>
      </c>
      <c r="W2694">
        <f t="shared" si="542"/>
        <v>0</v>
      </c>
      <c r="X2694">
        <f t="shared" si="543"/>
        <v>0</v>
      </c>
      <c r="Y2694">
        <f t="shared" si="544"/>
        <v>0</v>
      </c>
      <c r="Z2694">
        <f t="shared" si="545"/>
        <v>0</v>
      </c>
      <c r="AA2694">
        <f t="shared" si="546"/>
        <v>0</v>
      </c>
    </row>
    <row r="2695" spans="2:27">
      <c r="B2695" s="3">
        <v>45424</v>
      </c>
      <c r="C2695" t="str">
        <f>IF(AND(B2695&gt;='Calculation Sheet Crop 1'!$K$6,B2695&lt;='Calculation Sheet Crop 1'!$L$6),"Initial Stage",IF(AND(B2695+1&gt;'Calculation Sheet Crop 1'!$K$7,B2695&lt;='Calculation Sheet Crop 1'!$L$7),"Crop Development Phase",IF(AND(B2695+1&gt;'Calculation Sheet Crop 1'!$K$8,B2695&lt;'Calculation Sheet Crop 1'!$L$8+1),"Mid Season",IF(AND(B2695+1&gt;'Calculation Sheet Crop 1'!$K$9,B2695-1&lt;'Calculation Sheet Crop 1'!$L$9),"Late Season Stage",""))))</f>
        <v/>
      </c>
      <c r="D2695">
        <f>IF(MONTH(B2695)=1,'General Calculation'!$E$22,IF(MONTH(B2695)=2,'General Calculation'!$F$22,IF(MONTH(B2695)=3,'General Calculation'!$G$22,IF(MONTH(B2695)=4,'General Calculation'!$H$22,IF(MONTH(B2695)=5,'General Calculation'!$I$22,IF(MONTH(B2695)=6,'General Calculation'!$J$22,IF(MONTH(B2695)=7,'General Calculation'!$K$22,IF(MONTH(B2695)=8,'General Calculation'!$L$22,IF(MONTH(B2695)=9,'General Calculation'!$M$22,IF(MONTH(B2695)=10,'General Calculation'!$N$22,IF(MONTH(B2695)=11,'General Calculation'!$O$22,IF(MONTH(B2695)=12,'General Calculation'!$P$22,""))))))))))))</f>
        <v>5.4600000000000009</v>
      </c>
      <c r="E2695" t="str">
        <f>IF(C2695="Initial Stage",'Calculation Sheet Crop 1'!$M$6,IF(C2695="Crop Development Phase",'Calculation Sheet Crop 1'!$M$7,IF(C2695="Mid Season",'Calculation Sheet Crop 1'!$M$8,IF(C2695="Late Season Stage",'Calculation Sheet Crop 1'!$M$9,""))))</f>
        <v/>
      </c>
      <c r="F2695">
        <f t="shared" si="534"/>
        <v>0</v>
      </c>
      <c r="P2695">
        <f t="shared" si="535"/>
        <v>0</v>
      </c>
      <c r="Q2695">
        <f t="shared" si="536"/>
        <v>0</v>
      </c>
      <c r="R2695">
        <f t="shared" si="537"/>
        <v>0</v>
      </c>
      <c r="S2695">
        <f t="shared" si="538"/>
        <v>0</v>
      </c>
      <c r="T2695">
        <f t="shared" si="539"/>
        <v>0</v>
      </c>
      <c r="U2695">
        <f t="shared" si="540"/>
        <v>0</v>
      </c>
      <c r="V2695">
        <f t="shared" si="541"/>
        <v>0</v>
      </c>
      <c r="W2695">
        <f t="shared" si="542"/>
        <v>0</v>
      </c>
      <c r="X2695">
        <f t="shared" si="543"/>
        <v>0</v>
      </c>
      <c r="Y2695">
        <f t="shared" si="544"/>
        <v>0</v>
      </c>
      <c r="Z2695">
        <f t="shared" si="545"/>
        <v>0</v>
      </c>
      <c r="AA2695">
        <f t="shared" si="546"/>
        <v>0</v>
      </c>
    </row>
    <row r="2696" spans="2:27">
      <c r="B2696" s="3">
        <v>45425</v>
      </c>
      <c r="C2696" t="str">
        <f>IF(AND(B2696&gt;='Calculation Sheet Crop 1'!$K$6,B2696&lt;='Calculation Sheet Crop 1'!$L$6),"Initial Stage",IF(AND(B2696+1&gt;'Calculation Sheet Crop 1'!$K$7,B2696&lt;='Calculation Sheet Crop 1'!$L$7),"Crop Development Phase",IF(AND(B2696+1&gt;'Calculation Sheet Crop 1'!$K$8,B2696&lt;'Calculation Sheet Crop 1'!$L$8+1),"Mid Season",IF(AND(B2696+1&gt;'Calculation Sheet Crop 1'!$K$9,B2696-1&lt;'Calculation Sheet Crop 1'!$L$9),"Late Season Stage",""))))</f>
        <v/>
      </c>
      <c r="D2696">
        <f>IF(MONTH(B2696)=1,'General Calculation'!$E$22,IF(MONTH(B2696)=2,'General Calculation'!$F$22,IF(MONTH(B2696)=3,'General Calculation'!$G$22,IF(MONTH(B2696)=4,'General Calculation'!$H$22,IF(MONTH(B2696)=5,'General Calculation'!$I$22,IF(MONTH(B2696)=6,'General Calculation'!$J$22,IF(MONTH(B2696)=7,'General Calculation'!$K$22,IF(MONTH(B2696)=8,'General Calculation'!$L$22,IF(MONTH(B2696)=9,'General Calculation'!$M$22,IF(MONTH(B2696)=10,'General Calculation'!$N$22,IF(MONTH(B2696)=11,'General Calculation'!$O$22,IF(MONTH(B2696)=12,'General Calculation'!$P$22,""))))))))))))</f>
        <v>5.4600000000000009</v>
      </c>
      <c r="E2696" t="str">
        <f>IF(C2696="Initial Stage",'Calculation Sheet Crop 1'!$M$6,IF(C2696="Crop Development Phase",'Calculation Sheet Crop 1'!$M$7,IF(C2696="Mid Season",'Calculation Sheet Crop 1'!$M$8,IF(C2696="Late Season Stage",'Calculation Sheet Crop 1'!$M$9,""))))</f>
        <v/>
      </c>
      <c r="F2696">
        <f t="shared" ref="F2696:F2759" si="547">IFERROR((D2696*E2696),0)</f>
        <v>0</v>
      </c>
      <c r="P2696">
        <f t="shared" ref="P2696:P2759" si="548">IF(MONTH($B2696)=1,$F2696,0)</f>
        <v>0</v>
      </c>
      <c r="Q2696">
        <f t="shared" ref="Q2696:Q2759" si="549">IF(MONTH($B2696)=2,$F2696,0)</f>
        <v>0</v>
      </c>
      <c r="R2696">
        <f t="shared" ref="R2696:R2759" si="550">IF(MONTH($B2696)=3,$F2696,0)</f>
        <v>0</v>
      </c>
      <c r="S2696">
        <f t="shared" ref="S2696:S2759" si="551">IF(MONTH($B2696)=4,$F2696,0)</f>
        <v>0</v>
      </c>
      <c r="T2696">
        <f t="shared" ref="T2696:T2759" si="552">IF(MONTH($B2696)=5,$F2696,0)</f>
        <v>0</v>
      </c>
      <c r="U2696">
        <f t="shared" ref="U2696:U2759" si="553">IF(MONTH($B2696)=6,$F2696,0)</f>
        <v>0</v>
      </c>
      <c r="V2696">
        <f t="shared" ref="V2696:V2759" si="554">IF(MONTH($B2696)=7,$F2696,0)</f>
        <v>0</v>
      </c>
      <c r="W2696">
        <f t="shared" ref="W2696:W2759" si="555">IF(MONTH($B2696)=8,$F2696,0)</f>
        <v>0</v>
      </c>
      <c r="X2696">
        <f t="shared" ref="X2696:X2759" si="556">IF(MONTH($B2696)=9,$F2696,0)</f>
        <v>0</v>
      </c>
      <c r="Y2696">
        <f t="shared" ref="Y2696:Y2759" si="557">IF(MONTH($B2696)=10,$F2696,0)</f>
        <v>0</v>
      </c>
      <c r="Z2696">
        <f t="shared" ref="Z2696:Z2759" si="558">IF(MONTH($B2696)=11,$F2696,0)</f>
        <v>0</v>
      </c>
      <c r="AA2696">
        <f t="shared" ref="AA2696:AA2759" si="559">IF(MONTH($B2696)=12,$F2696,0)</f>
        <v>0</v>
      </c>
    </row>
    <row r="2697" spans="2:27">
      <c r="B2697" s="3">
        <v>45426</v>
      </c>
      <c r="C2697" t="str">
        <f>IF(AND(B2697&gt;='Calculation Sheet Crop 1'!$K$6,B2697&lt;='Calculation Sheet Crop 1'!$L$6),"Initial Stage",IF(AND(B2697+1&gt;'Calculation Sheet Crop 1'!$K$7,B2697&lt;='Calculation Sheet Crop 1'!$L$7),"Crop Development Phase",IF(AND(B2697+1&gt;'Calculation Sheet Crop 1'!$K$8,B2697&lt;'Calculation Sheet Crop 1'!$L$8+1),"Mid Season",IF(AND(B2697+1&gt;'Calculation Sheet Crop 1'!$K$9,B2697-1&lt;'Calculation Sheet Crop 1'!$L$9),"Late Season Stage",""))))</f>
        <v/>
      </c>
      <c r="D2697">
        <f>IF(MONTH(B2697)=1,'General Calculation'!$E$22,IF(MONTH(B2697)=2,'General Calculation'!$F$22,IF(MONTH(B2697)=3,'General Calculation'!$G$22,IF(MONTH(B2697)=4,'General Calculation'!$H$22,IF(MONTH(B2697)=5,'General Calculation'!$I$22,IF(MONTH(B2697)=6,'General Calculation'!$J$22,IF(MONTH(B2697)=7,'General Calculation'!$K$22,IF(MONTH(B2697)=8,'General Calculation'!$L$22,IF(MONTH(B2697)=9,'General Calculation'!$M$22,IF(MONTH(B2697)=10,'General Calculation'!$N$22,IF(MONTH(B2697)=11,'General Calculation'!$O$22,IF(MONTH(B2697)=12,'General Calculation'!$P$22,""))))))))))))</f>
        <v>5.4600000000000009</v>
      </c>
      <c r="E2697" t="str">
        <f>IF(C2697="Initial Stage",'Calculation Sheet Crop 1'!$M$6,IF(C2697="Crop Development Phase",'Calculation Sheet Crop 1'!$M$7,IF(C2697="Mid Season",'Calculation Sheet Crop 1'!$M$8,IF(C2697="Late Season Stage",'Calculation Sheet Crop 1'!$M$9,""))))</f>
        <v/>
      </c>
      <c r="F2697">
        <f t="shared" si="547"/>
        <v>0</v>
      </c>
      <c r="P2697">
        <f t="shared" si="548"/>
        <v>0</v>
      </c>
      <c r="Q2697">
        <f t="shared" si="549"/>
        <v>0</v>
      </c>
      <c r="R2697">
        <f t="shared" si="550"/>
        <v>0</v>
      </c>
      <c r="S2697">
        <f t="shared" si="551"/>
        <v>0</v>
      </c>
      <c r="T2697">
        <f t="shared" si="552"/>
        <v>0</v>
      </c>
      <c r="U2697">
        <f t="shared" si="553"/>
        <v>0</v>
      </c>
      <c r="V2697">
        <f t="shared" si="554"/>
        <v>0</v>
      </c>
      <c r="W2697">
        <f t="shared" si="555"/>
        <v>0</v>
      </c>
      <c r="X2697">
        <f t="shared" si="556"/>
        <v>0</v>
      </c>
      <c r="Y2697">
        <f t="shared" si="557"/>
        <v>0</v>
      </c>
      <c r="Z2697">
        <f t="shared" si="558"/>
        <v>0</v>
      </c>
      <c r="AA2697">
        <f t="shared" si="559"/>
        <v>0</v>
      </c>
    </row>
    <row r="2698" spans="2:27">
      <c r="B2698" s="3">
        <v>45427</v>
      </c>
      <c r="C2698" t="str">
        <f>IF(AND(B2698&gt;='Calculation Sheet Crop 1'!$K$6,B2698&lt;='Calculation Sheet Crop 1'!$L$6),"Initial Stage",IF(AND(B2698+1&gt;'Calculation Sheet Crop 1'!$K$7,B2698&lt;='Calculation Sheet Crop 1'!$L$7),"Crop Development Phase",IF(AND(B2698+1&gt;'Calculation Sheet Crop 1'!$K$8,B2698&lt;'Calculation Sheet Crop 1'!$L$8+1),"Mid Season",IF(AND(B2698+1&gt;'Calculation Sheet Crop 1'!$K$9,B2698-1&lt;'Calculation Sheet Crop 1'!$L$9),"Late Season Stage",""))))</f>
        <v/>
      </c>
      <c r="D2698">
        <f>IF(MONTH(B2698)=1,'General Calculation'!$E$22,IF(MONTH(B2698)=2,'General Calculation'!$F$22,IF(MONTH(B2698)=3,'General Calculation'!$G$22,IF(MONTH(B2698)=4,'General Calculation'!$H$22,IF(MONTH(B2698)=5,'General Calculation'!$I$22,IF(MONTH(B2698)=6,'General Calculation'!$J$22,IF(MONTH(B2698)=7,'General Calculation'!$K$22,IF(MONTH(B2698)=8,'General Calculation'!$L$22,IF(MONTH(B2698)=9,'General Calculation'!$M$22,IF(MONTH(B2698)=10,'General Calculation'!$N$22,IF(MONTH(B2698)=11,'General Calculation'!$O$22,IF(MONTH(B2698)=12,'General Calculation'!$P$22,""))))))))))))</f>
        <v>5.4600000000000009</v>
      </c>
      <c r="E2698" t="str">
        <f>IF(C2698="Initial Stage",'Calculation Sheet Crop 1'!$M$6,IF(C2698="Crop Development Phase",'Calculation Sheet Crop 1'!$M$7,IF(C2698="Mid Season",'Calculation Sheet Crop 1'!$M$8,IF(C2698="Late Season Stage",'Calculation Sheet Crop 1'!$M$9,""))))</f>
        <v/>
      </c>
      <c r="F2698">
        <f t="shared" si="547"/>
        <v>0</v>
      </c>
      <c r="P2698">
        <f t="shared" si="548"/>
        <v>0</v>
      </c>
      <c r="Q2698">
        <f t="shared" si="549"/>
        <v>0</v>
      </c>
      <c r="R2698">
        <f t="shared" si="550"/>
        <v>0</v>
      </c>
      <c r="S2698">
        <f t="shared" si="551"/>
        <v>0</v>
      </c>
      <c r="T2698">
        <f t="shared" si="552"/>
        <v>0</v>
      </c>
      <c r="U2698">
        <f t="shared" si="553"/>
        <v>0</v>
      </c>
      <c r="V2698">
        <f t="shared" si="554"/>
        <v>0</v>
      </c>
      <c r="W2698">
        <f t="shared" si="555"/>
        <v>0</v>
      </c>
      <c r="X2698">
        <f t="shared" si="556"/>
        <v>0</v>
      </c>
      <c r="Y2698">
        <f t="shared" si="557"/>
        <v>0</v>
      </c>
      <c r="Z2698">
        <f t="shared" si="558"/>
        <v>0</v>
      </c>
      <c r="AA2698">
        <f t="shared" si="559"/>
        <v>0</v>
      </c>
    </row>
    <row r="2699" spans="2:27">
      <c r="B2699" s="3">
        <v>45428</v>
      </c>
      <c r="C2699" t="str">
        <f>IF(AND(B2699&gt;='Calculation Sheet Crop 1'!$K$6,B2699&lt;='Calculation Sheet Crop 1'!$L$6),"Initial Stage",IF(AND(B2699+1&gt;'Calculation Sheet Crop 1'!$K$7,B2699&lt;='Calculation Sheet Crop 1'!$L$7),"Crop Development Phase",IF(AND(B2699+1&gt;'Calculation Sheet Crop 1'!$K$8,B2699&lt;'Calculation Sheet Crop 1'!$L$8+1),"Mid Season",IF(AND(B2699+1&gt;'Calculation Sheet Crop 1'!$K$9,B2699-1&lt;'Calculation Sheet Crop 1'!$L$9),"Late Season Stage",""))))</f>
        <v/>
      </c>
      <c r="D2699">
        <f>IF(MONTH(B2699)=1,'General Calculation'!$E$22,IF(MONTH(B2699)=2,'General Calculation'!$F$22,IF(MONTH(B2699)=3,'General Calculation'!$G$22,IF(MONTH(B2699)=4,'General Calculation'!$H$22,IF(MONTH(B2699)=5,'General Calculation'!$I$22,IF(MONTH(B2699)=6,'General Calculation'!$J$22,IF(MONTH(B2699)=7,'General Calculation'!$K$22,IF(MONTH(B2699)=8,'General Calculation'!$L$22,IF(MONTH(B2699)=9,'General Calculation'!$M$22,IF(MONTH(B2699)=10,'General Calculation'!$N$22,IF(MONTH(B2699)=11,'General Calculation'!$O$22,IF(MONTH(B2699)=12,'General Calculation'!$P$22,""))))))))))))</f>
        <v>5.4600000000000009</v>
      </c>
      <c r="E2699" t="str">
        <f>IF(C2699="Initial Stage",'Calculation Sheet Crop 1'!$M$6,IF(C2699="Crop Development Phase",'Calculation Sheet Crop 1'!$M$7,IF(C2699="Mid Season",'Calculation Sheet Crop 1'!$M$8,IF(C2699="Late Season Stage",'Calculation Sheet Crop 1'!$M$9,""))))</f>
        <v/>
      </c>
      <c r="F2699">
        <f t="shared" si="547"/>
        <v>0</v>
      </c>
      <c r="P2699">
        <f t="shared" si="548"/>
        <v>0</v>
      </c>
      <c r="Q2699">
        <f t="shared" si="549"/>
        <v>0</v>
      </c>
      <c r="R2699">
        <f t="shared" si="550"/>
        <v>0</v>
      </c>
      <c r="S2699">
        <f t="shared" si="551"/>
        <v>0</v>
      </c>
      <c r="T2699">
        <f t="shared" si="552"/>
        <v>0</v>
      </c>
      <c r="U2699">
        <f t="shared" si="553"/>
        <v>0</v>
      </c>
      <c r="V2699">
        <f t="shared" si="554"/>
        <v>0</v>
      </c>
      <c r="W2699">
        <f t="shared" si="555"/>
        <v>0</v>
      </c>
      <c r="X2699">
        <f t="shared" si="556"/>
        <v>0</v>
      </c>
      <c r="Y2699">
        <f t="shared" si="557"/>
        <v>0</v>
      </c>
      <c r="Z2699">
        <f t="shared" si="558"/>
        <v>0</v>
      </c>
      <c r="AA2699">
        <f t="shared" si="559"/>
        <v>0</v>
      </c>
    </row>
    <row r="2700" spans="2:27">
      <c r="B2700" s="3">
        <v>45429</v>
      </c>
      <c r="C2700" t="str">
        <f>IF(AND(B2700&gt;='Calculation Sheet Crop 1'!$K$6,B2700&lt;='Calculation Sheet Crop 1'!$L$6),"Initial Stage",IF(AND(B2700+1&gt;'Calculation Sheet Crop 1'!$K$7,B2700&lt;='Calculation Sheet Crop 1'!$L$7),"Crop Development Phase",IF(AND(B2700+1&gt;'Calculation Sheet Crop 1'!$K$8,B2700&lt;'Calculation Sheet Crop 1'!$L$8+1),"Mid Season",IF(AND(B2700+1&gt;'Calculation Sheet Crop 1'!$K$9,B2700-1&lt;'Calculation Sheet Crop 1'!$L$9),"Late Season Stage",""))))</f>
        <v/>
      </c>
      <c r="D2700">
        <f>IF(MONTH(B2700)=1,'General Calculation'!$E$22,IF(MONTH(B2700)=2,'General Calculation'!$F$22,IF(MONTH(B2700)=3,'General Calculation'!$G$22,IF(MONTH(B2700)=4,'General Calculation'!$H$22,IF(MONTH(B2700)=5,'General Calculation'!$I$22,IF(MONTH(B2700)=6,'General Calculation'!$J$22,IF(MONTH(B2700)=7,'General Calculation'!$K$22,IF(MONTH(B2700)=8,'General Calculation'!$L$22,IF(MONTH(B2700)=9,'General Calculation'!$M$22,IF(MONTH(B2700)=10,'General Calculation'!$N$22,IF(MONTH(B2700)=11,'General Calculation'!$O$22,IF(MONTH(B2700)=12,'General Calculation'!$P$22,""))))))))))))</f>
        <v>5.4600000000000009</v>
      </c>
      <c r="E2700" t="str">
        <f>IF(C2700="Initial Stage",'Calculation Sheet Crop 1'!$M$6,IF(C2700="Crop Development Phase",'Calculation Sheet Crop 1'!$M$7,IF(C2700="Mid Season",'Calculation Sheet Crop 1'!$M$8,IF(C2700="Late Season Stage",'Calculation Sheet Crop 1'!$M$9,""))))</f>
        <v/>
      </c>
      <c r="F2700">
        <f t="shared" si="547"/>
        <v>0</v>
      </c>
      <c r="P2700">
        <f t="shared" si="548"/>
        <v>0</v>
      </c>
      <c r="Q2700">
        <f t="shared" si="549"/>
        <v>0</v>
      </c>
      <c r="R2700">
        <f t="shared" si="550"/>
        <v>0</v>
      </c>
      <c r="S2700">
        <f t="shared" si="551"/>
        <v>0</v>
      </c>
      <c r="T2700">
        <f t="shared" si="552"/>
        <v>0</v>
      </c>
      <c r="U2700">
        <f t="shared" si="553"/>
        <v>0</v>
      </c>
      <c r="V2700">
        <f t="shared" si="554"/>
        <v>0</v>
      </c>
      <c r="W2700">
        <f t="shared" si="555"/>
        <v>0</v>
      </c>
      <c r="X2700">
        <f t="shared" si="556"/>
        <v>0</v>
      </c>
      <c r="Y2700">
        <f t="shared" si="557"/>
        <v>0</v>
      </c>
      <c r="Z2700">
        <f t="shared" si="558"/>
        <v>0</v>
      </c>
      <c r="AA2700">
        <f t="shared" si="559"/>
        <v>0</v>
      </c>
    </row>
    <row r="2701" spans="2:27">
      <c r="B2701" s="3">
        <v>45430</v>
      </c>
      <c r="C2701" t="str">
        <f>IF(AND(B2701&gt;='Calculation Sheet Crop 1'!$K$6,B2701&lt;='Calculation Sheet Crop 1'!$L$6),"Initial Stage",IF(AND(B2701+1&gt;'Calculation Sheet Crop 1'!$K$7,B2701&lt;='Calculation Sheet Crop 1'!$L$7),"Crop Development Phase",IF(AND(B2701+1&gt;'Calculation Sheet Crop 1'!$K$8,B2701&lt;'Calculation Sheet Crop 1'!$L$8+1),"Mid Season",IF(AND(B2701+1&gt;'Calculation Sheet Crop 1'!$K$9,B2701-1&lt;'Calculation Sheet Crop 1'!$L$9),"Late Season Stage",""))))</f>
        <v/>
      </c>
      <c r="D2701">
        <f>IF(MONTH(B2701)=1,'General Calculation'!$E$22,IF(MONTH(B2701)=2,'General Calculation'!$F$22,IF(MONTH(B2701)=3,'General Calculation'!$G$22,IF(MONTH(B2701)=4,'General Calculation'!$H$22,IF(MONTH(B2701)=5,'General Calculation'!$I$22,IF(MONTH(B2701)=6,'General Calculation'!$J$22,IF(MONTH(B2701)=7,'General Calculation'!$K$22,IF(MONTH(B2701)=8,'General Calculation'!$L$22,IF(MONTH(B2701)=9,'General Calculation'!$M$22,IF(MONTH(B2701)=10,'General Calculation'!$N$22,IF(MONTH(B2701)=11,'General Calculation'!$O$22,IF(MONTH(B2701)=12,'General Calculation'!$P$22,""))))))))))))</f>
        <v>5.4600000000000009</v>
      </c>
      <c r="E2701" t="str">
        <f>IF(C2701="Initial Stage",'Calculation Sheet Crop 1'!$M$6,IF(C2701="Crop Development Phase",'Calculation Sheet Crop 1'!$M$7,IF(C2701="Mid Season",'Calculation Sheet Crop 1'!$M$8,IF(C2701="Late Season Stage",'Calculation Sheet Crop 1'!$M$9,""))))</f>
        <v/>
      </c>
      <c r="F2701">
        <f t="shared" si="547"/>
        <v>0</v>
      </c>
      <c r="P2701">
        <f t="shared" si="548"/>
        <v>0</v>
      </c>
      <c r="Q2701">
        <f t="shared" si="549"/>
        <v>0</v>
      </c>
      <c r="R2701">
        <f t="shared" si="550"/>
        <v>0</v>
      </c>
      <c r="S2701">
        <f t="shared" si="551"/>
        <v>0</v>
      </c>
      <c r="T2701">
        <f t="shared" si="552"/>
        <v>0</v>
      </c>
      <c r="U2701">
        <f t="shared" si="553"/>
        <v>0</v>
      </c>
      <c r="V2701">
        <f t="shared" si="554"/>
        <v>0</v>
      </c>
      <c r="W2701">
        <f t="shared" si="555"/>
        <v>0</v>
      </c>
      <c r="X2701">
        <f t="shared" si="556"/>
        <v>0</v>
      </c>
      <c r="Y2701">
        <f t="shared" si="557"/>
        <v>0</v>
      </c>
      <c r="Z2701">
        <f t="shared" si="558"/>
        <v>0</v>
      </c>
      <c r="AA2701">
        <f t="shared" si="559"/>
        <v>0</v>
      </c>
    </row>
    <row r="2702" spans="2:27">
      <c r="B2702" s="3">
        <v>45431</v>
      </c>
      <c r="C2702" t="str">
        <f>IF(AND(B2702&gt;='Calculation Sheet Crop 1'!$K$6,B2702&lt;='Calculation Sheet Crop 1'!$L$6),"Initial Stage",IF(AND(B2702+1&gt;'Calculation Sheet Crop 1'!$K$7,B2702&lt;='Calculation Sheet Crop 1'!$L$7),"Crop Development Phase",IF(AND(B2702+1&gt;'Calculation Sheet Crop 1'!$K$8,B2702&lt;'Calculation Sheet Crop 1'!$L$8+1),"Mid Season",IF(AND(B2702+1&gt;'Calculation Sheet Crop 1'!$K$9,B2702-1&lt;'Calculation Sheet Crop 1'!$L$9),"Late Season Stage",""))))</f>
        <v/>
      </c>
      <c r="D2702">
        <f>IF(MONTH(B2702)=1,'General Calculation'!$E$22,IF(MONTH(B2702)=2,'General Calculation'!$F$22,IF(MONTH(B2702)=3,'General Calculation'!$G$22,IF(MONTH(B2702)=4,'General Calculation'!$H$22,IF(MONTH(B2702)=5,'General Calculation'!$I$22,IF(MONTH(B2702)=6,'General Calculation'!$J$22,IF(MONTH(B2702)=7,'General Calculation'!$K$22,IF(MONTH(B2702)=8,'General Calculation'!$L$22,IF(MONTH(B2702)=9,'General Calculation'!$M$22,IF(MONTH(B2702)=10,'General Calculation'!$N$22,IF(MONTH(B2702)=11,'General Calculation'!$O$22,IF(MONTH(B2702)=12,'General Calculation'!$P$22,""))))))))))))</f>
        <v>5.4600000000000009</v>
      </c>
      <c r="E2702" t="str">
        <f>IF(C2702="Initial Stage",'Calculation Sheet Crop 1'!$M$6,IF(C2702="Crop Development Phase",'Calculation Sheet Crop 1'!$M$7,IF(C2702="Mid Season",'Calculation Sheet Crop 1'!$M$8,IF(C2702="Late Season Stage",'Calculation Sheet Crop 1'!$M$9,""))))</f>
        <v/>
      </c>
      <c r="F2702">
        <f t="shared" si="547"/>
        <v>0</v>
      </c>
      <c r="P2702">
        <f t="shared" si="548"/>
        <v>0</v>
      </c>
      <c r="Q2702">
        <f t="shared" si="549"/>
        <v>0</v>
      </c>
      <c r="R2702">
        <f t="shared" si="550"/>
        <v>0</v>
      </c>
      <c r="S2702">
        <f t="shared" si="551"/>
        <v>0</v>
      </c>
      <c r="T2702">
        <f t="shared" si="552"/>
        <v>0</v>
      </c>
      <c r="U2702">
        <f t="shared" si="553"/>
        <v>0</v>
      </c>
      <c r="V2702">
        <f t="shared" si="554"/>
        <v>0</v>
      </c>
      <c r="W2702">
        <f t="shared" si="555"/>
        <v>0</v>
      </c>
      <c r="X2702">
        <f t="shared" si="556"/>
        <v>0</v>
      </c>
      <c r="Y2702">
        <f t="shared" si="557"/>
        <v>0</v>
      </c>
      <c r="Z2702">
        <f t="shared" si="558"/>
        <v>0</v>
      </c>
      <c r="AA2702">
        <f t="shared" si="559"/>
        <v>0</v>
      </c>
    </row>
    <row r="2703" spans="2:27">
      <c r="B2703" s="3">
        <v>45432</v>
      </c>
      <c r="C2703" t="str">
        <f>IF(AND(B2703&gt;='Calculation Sheet Crop 1'!$K$6,B2703&lt;='Calculation Sheet Crop 1'!$L$6),"Initial Stage",IF(AND(B2703+1&gt;'Calculation Sheet Crop 1'!$K$7,B2703&lt;='Calculation Sheet Crop 1'!$L$7),"Crop Development Phase",IF(AND(B2703+1&gt;'Calculation Sheet Crop 1'!$K$8,B2703&lt;'Calculation Sheet Crop 1'!$L$8+1),"Mid Season",IF(AND(B2703+1&gt;'Calculation Sheet Crop 1'!$K$9,B2703-1&lt;'Calculation Sheet Crop 1'!$L$9),"Late Season Stage",""))))</f>
        <v/>
      </c>
      <c r="D2703">
        <f>IF(MONTH(B2703)=1,'General Calculation'!$E$22,IF(MONTH(B2703)=2,'General Calculation'!$F$22,IF(MONTH(B2703)=3,'General Calculation'!$G$22,IF(MONTH(B2703)=4,'General Calculation'!$H$22,IF(MONTH(B2703)=5,'General Calculation'!$I$22,IF(MONTH(B2703)=6,'General Calculation'!$J$22,IF(MONTH(B2703)=7,'General Calculation'!$K$22,IF(MONTH(B2703)=8,'General Calculation'!$L$22,IF(MONTH(B2703)=9,'General Calculation'!$M$22,IF(MONTH(B2703)=10,'General Calculation'!$N$22,IF(MONTH(B2703)=11,'General Calculation'!$O$22,IF(MONTH(B2703)=12,'General Calculation'!$P$22,""))))))))))))</f>
        <v>5.4600000000000009</v>
      </c>
      <c r="E2703" t="str">
        <f>IF(C2703="Initial Stage",'Calculation Sheet Crop 1'!$M$6,IF(C2703="Crop Development Phase",'Calculation Sheet Crop 1'!$M$7,IF(C2703="Mid Season",'Calculation Sheet Crop 1'!$M$8,IF(C2703="Late Season Stage",'Calculation Sheet Crop 1'!$M$9,""))))</f>
        <v/>
      </c>
      <c r="F2703">
        <f t="shared" si="547"/>
        <v>0</v>
      </c>
      <c r="P2703">
        <f t="shared" si="548"/>
        <v>0</v>
      </c>
      <c r="Q2703">
        <f t="shared" si="549"/>
        <v>0</v>
      </c>
      <c r="R2703">
        <f t="shared" si="550"/>
        <v>0</v>
      </c>
      <c r="S2703">
        <f t="shared" si="551"/>
        <v>0</v>
      </c>
      <c r="T2703">
        <f t="shared" si="552"/>
        <v>0</v>
      </c>
      <c r="U2703">
        <f t="shared" si="553"/>
        <v>0</v>
      </c>
      <c r="V2703">
        <f t="shared" si="554"/>
        <v>0</v>
      </c>
      <c r="W2703">
        <f t="shared" si="555"/>
        <v>0</v>
      </c>
      <c r="X2703">
        <f t="shared" si="556"/>
        <v>0</v>
      </c>
      <c r="Y2703">
        <f t="shared" si="557"/>
        <v>0</v>
      </c>
      <c r="Z2703">
        <f t="shared" si="558"/>
        <v>0</v>
      </c>
      <c r="AA2703">
        <f t="shared" si="559"/>
        <v>0</v>
      </c>
    </row>
    <row r="2704" spans="2:27">
      <c r="B2704" s="3">
        <v>45433</v>
      </c>
      <c r="C2704" t="str">
        <f>IF(AND(B2704&gt;='Calculation Sheet Crop 1'!$K$6,B2704&lt;='Calculation Sheet Crop 1'!$L$6),"Initial Stage",IF(AND(B2704+1&gt;'Calculation Sheet Crop 1'!$K$7,B2704&lt;='Calculation Sheet Crop 1'!$L$7),"Crop Development Phase",IF(AND(B2704+1&gt;'Calculation Sheet Crop 1'!$K$8,B2704&lt;'Calculation Sheet Crop 1'!$L$8+1),"Mid Season",IF(AND(B2704+1&gt;'Calculation Sheet Crop 1'!$K$9,B2704-1&lt;'Calculation Sheet Crop 1'!$L$9),"Late Season Stage",""))))</f>
        <v/>
      </c>
      <c r="D2704">
        <f>IF(MONTH(B2704)=1,'General Calculation'!$E$22,IF(MONTH(B2704)=2,'General Calculation'!$F$22,IF(MONTH(B2704)=3,'General Calculation'!$G$22,IF(MONTH(B2704)=4,'General Calculation'!$H$22,IF(MONTH(B2704)=5,'General Calculation'!$I$22,IF(MONTH(B2704)=6,'General Calculation'!$J$22,IF(MONTH(B2704)=7,'General Calculation'!$K$22,IF(MONTH(B2704)=8,'General Calculation'!$L$22,IF(MONTH(B2704)=9,'General Calculation'!$M$22,IF(MONTH(B2704)=10,'General Calculation'!$N$22,IF(MONTH(B2704)=11,'General Calculation'!$O$22,IF(MONTH(B2704)=12,'General Calculation'!$P$22,""))))))))))))</f>
        <v>5.4600000000000009</v>
      </c>
      <c r="E2704" t="str">
        <f>IF(C2704="Initial Stage",'Calculation Sheet Crop 1'!$M$6,IF(C2704="Crop Development Phase",'Calculation Sheet Crop 1'!$M$7,IF(C2704="Mid Season",'Calculation Sheet Crop 1'!$M$8,IF(C2704="Late Season Stage",'Calculation Sheet Crop 1'!$M$9,""))))</f>
        <v/>
      </c>
      <c r="F2704">
        <f t="shared" si="547"/>
        <v>0</v>
      </c>
      <c r="P2704">
        <f t="shared" si="548"/>
        <v>0</v>
      </c>
      <c r="Q2704">
        <f t="shared" si="549"/>
        <v>0</v>
      </c>
      <c r="R2704">
        <f t="shared" si="550"/>
        <v>0</v>
      </c>
      <c r="S2704">
        <f t="shared" si="551"/>
        <v>0</v>
      </c>
      <c r="T2704">
        <f t="shared" si="552"/>
        <v>0</v>
      </c>
      <c r="U2704">
        <f t="shared" si="553"/>
        <v>0</v>
      </c>
      <c r="V2704">
        <f t="shared" si="554"/>
        <v>0</v>
      </c>
      <c r="W2704">
        <f t="shared" si="555"/>
        <v>0</v>
      </c>
      <c r="X2704">
        <f t="shared" si="556"/>
        <v>0</v>
      </c>
      <c r="Y2704">
        <f t="shared" si="557"/>
        <v>0</v>
      </c>
      <c r="Z2704">
        <f t="shared" si="558"/>
        <v>0</v>
      </c>
      <c r="AA2704">
        <f t="shared" si="559"/>
        <v>0</v>
      </c>
    </row>
    <row r="2705" spans="2:27">
      <c r="B2705" s="3">
        <v>45434</v>
      </c>
      <c r="C2705" t="str">
        <f>IF(AND(B2705&gt;='Calculation Sheet Crop 1'!$K$6,B2705&lt;='Calculation Sheet Crop 1'!$L$6),"Initial Stage",IF(AND(B2705+1&gt;'Calculation Sheet Crop 1'!$K$7,B2705&lt;='Calculation Sheet Crop 1'!$L$7),"Crop Development Phase",IF(AND(B2705+1&gt;'Calculation Sheet Crop 1'!$K$8,B2705&lt;'Calculation Sheet Crop 1'!$L$8+1),"Mid Season",IF(AND(B2705+1&gt;'Calculation Sheet Crop 1'!$K$9,B2705-1&lt;'Calculation Sheet Crop 1'!$L$9),"Late Season Stage",""))))</f>
        <v/>
      </c>
      <c r="D2705">
        <f>IF(MONTH(B2705)=1,'General Calculation'!$E$22,IF(MONTH(B2705)=2,'General Calculation'!$F$22,IF(MONTH(B2705)=3,'General Calculation'!$G$22,IF(MONTH(B2705)=4,'General Calculation'!$H$22,IF(MONTH(B2705)=5,'General Calculation'!$I$22,IF(MONTH(B2705)=6,'General Calculation'!$J$22,IF(MONTH(B2705)=7,'General Calculation'!$K$22,IF(MONTH(B2705)=8,'General Calculation'!$L$22,IF(MONTH(B2705)=9,'General Calculation'!$M$22,IF(MONTH(B2705)=10,'General Calculation'!$N$22,IF(MONTH(B2705)=11,'General Calculation'!$O$22,IF(MONTH(B2705)=12,'General Calculation'!$P$22,""))))))))))))</f>
        <v>5.4600000000000009</v>
      </c>
      <c r="E2705" t="str">
        <f>IF(C2705="Initial Stage",'Calculation Sheet Crop 1'!$M$6,IF(C2705="Crop Development Phase",'Calculation Sheet Crop 1'!$M$7,IF(C2705="Mid Season",'Calculation Sheet Crop 1'!$M$8,IF(C2705="Late Season Stage",'Calculation Sheet Crop 1'!$M$9,""))))</f>
        <v/>
      </c>
      <c r="F2705">
        <f t="shared" si="547"/>
        <v>0</v>
      </c>
      <c r="P2705">
        <f t="shared" si="548"/>
        <v>0</v>
      </c>
      <c r="Q2705">
        <f t="shared" si="549"/>
        <v>0</v>
      </c>
      <c r="R2705">
        <f t="shared" si="550"/>
        <v>0</v>
      </c>
      <c r="S2705">
        <f t="shared" si="551"/>
        <v>0</v>
      </c>
      <c r="T2705">
        <f t="shared" si="552"/>
        <v>0</v>
      </c>
      <c r="U2705">
        <f t="shared" si="553"/>
        <v>0</v>
      </c>
      <c r="V2705">
        <f t="shared" si="554"/>
        <v>0</v>
      </c>
      <c r="W2705">
        <f t="shared" si="555"/>
        <v>0</v>
      </c>
      <c r="X2705">
        <f t="shared" si="556"/>
        <v>0</v>
      </c>
      <c r="Y2705">
        <f t="shared" si="557"/>
        <v>0</v>
      </c>
      <c r="Z2705">
        <f t="shared" si="558"/>
        <v>0</v>
      </c>
      <c r="AA2705">
        <f t="shared" si="559"/>
        <v>0</v>
      </c>
    </row>
    <row r="2706" spans="2:27">
      <c r="B2706" s="3">
        <v>45435</v>
      </c>
      <c r="C2706" t="str">
        <f>IF(AND(B2706&gt;='Calculation Sheet Crop 1'!$K$6,B2706&lt;='Calculation Sheet Crop 1'!$L$6),"Initial Stage",IF(AND(B2706+1&gt;'Calculation Sheet Crop 1'!$K$7,B2706&lt;='Calculation Sheet Crop 1'!$L$7),"Crop Development Phase",IF(AND(B2706+1&gt;'Calculation Sheet Crop 1'!$K$8,B2706&lt;'Calculation Sheet Crop 1'!$L$8+1),"Mid Season",IF(AND(B2706+1&gt;'Calculation Sheet Crop 1'!$K$9,B2706-1&lt;'Calculation Sheet Crop 1'!$L$9),"Late Season Stage",""))))</f>
        <v/>
      </c>
      <c r="D2706">
        <f>IF(MONTH(B2706)=1,'General Calculation'!$E$22,IF(MONTH(B2706)=2,'General Calculation'!$F$22,IF(MONTH(B2706)=3,'General Calculation'!$G$22,IF(MONTH(B2706)=4,'General Calculation'!$H$22,IF(MONTH(B2706)=5,'General Calculation'!$I$22,IF(MONTH(B2706)=6,'General Calculation'!$J$22,IF(MONTH(B2706)=7,'General Calculation'!$K$22,IF(MONTH(B2706)=8,'General Calculation'!$L$22,IF(MONTH(B2706)=9,'General Calculation'!$M$22,IF(MONTH(B2706)=10,'General Calculation'!$N$22,IF(MONTH(B2706)=11,'General Calculation'!$O$22,IF(MONTH(B2706)=12,'General Calculation'!$P$22,""))))))))))))</f>
        <v>5.4600000000000009</v>
      </c>
      <c r="E2706" t="str">
        <f>IF(C2706="Initial Stage",'Calculation Sheet Crop 1'!$M$6,IF(C2706="Crop Development Phase",'Calculation Sheet Crop 1'!$M$7,IF(C2706="Mid Season",'Calculation Sheet Crop 1'!$M$8,IF(C2706="Late Season Stage",'Calculation Sheet Crop 1'!$M$9,""))))</f>
        <v/>
      </c>
      <c r="F2706">
        <f t="shared" si="547"/>
        <v>0</v>
      </c>
      <c r="P2706">
        <f t="shared" si="548"/>
        <v>0</v>
      </c>
      <c r="Q2706">
        <f t="shared" si="549"/>
        <v>0</v>
      </c>
      <c r="R2706">
        <f t="shared" si="550"/>
        <v>0</v>
      </c>
      <c r="S2706">
        <f t="shared" si="551"/>
        <v>0</v>
      </c>
      <c r="T2706">
        <f t="shared" si="552"/>
        <v>0</v>
      </c>
      <c r="U2706">
        <f t="shared" si="553"/>
        <v>0</v>
      </c>
      <c r="V2706">
        <f t="shared" si="554"/>
        <v>0</v>
      </c>
      <c r="W2706">
        <f t="shared" si="555"/>
        <v>0</v>
      </c>
      <c r="X2706">
        <f t="shared" si="556"/>
        <v>0</v>
      </c>
      <c r="Y2706">
        <f t="shared" si="557"/>
        <v>0</v>
      </c>
      <c r="Z2706">
        <f t="shared" si="558"/>
        <v>0</v>
      </c>
      <c r="AA2706">
        <f t="shared" si="559"/>
        <v>0</v>
      </c>
    </row>
    <row r="2707" spans="2:27">
      <c r="B2707" s="3">
        <v>45436</v>
      </c>
      <c r="C2707" t="str">
        <f>IF(AND(B2707&gt;='Calculation Sheet Crop 1'!$K$6,B2707&lt;='Calculation Sheet Crop 1'!$L$6),"Initial Stage",IF(AND(B2707+1&gt;'Calculation Sheet Crop 1'!$K$7,B2707&lt;='Calculation Sheet Crop 1'!$L$7),"Crop Development Phase",IF(AND(B2707+1&gt;'Calculation Sheet Crop 1'!$K$8,B2707&lt;'Calculation Sheet Crop 1'!$L$8+1),"Mid Season",IF(AND(B2707+1&gt;'Calculation Sheet Crop 1'!$K$9,B2707-1&lt;'Calculation Sheet Crop 1'!$L$9),"Late Season Stage",""))))</f>
        <v/>
      </c>
      <c r="D2707">
        <f>IF(MONTH(B2707)=1,'General Calculation'!$E$22,IF(MONTH(B2707)=2,'General Calculation'!$F$22,IF(MONTH(B2707)=3,'General Calculation'!$G$22,IF(MONTH(B2707)=4,'General Calculation'!$H$22,IF(MONTH(B2707)=5,'General Calculation'!$I$22,IF(MONTH(B2707)=6,'General Calculation'!$J$22,IF(MONTH(B2707)=7,'General Calculation'!$K$22,IF(MONTH(B2707)=8,'General Calculation'!$L$22,IF(MONTH(B2707)=9,'General Calculation'!$M$22,IF(MONTH(B2707)=10,'General Calculation'!$N$22,IF(MONTH(B2707)=11,'General Calculation'!$O$22,IF(MONTH(B2707)=12,'General Calculation'!$P$22,""))))))))))))</f>
        <v>5.4600000000000009</v>
      </c>
      <c r="E2707" t="str">
        <f>IF(C2707="Initial Stage",'Calculation Sheet Crop 1'!$M$6,IF(C2707="Crop Development Phase",'Calculation Sheet Crop 1'!$M$7,IF(C2707="Mid Season",'Calculation Sheet Crop 1'!$M$8,IF(C2707="Late Season Stage",'Calculation Sheet Crop 1'!$M$9,""))))</f>
        <v/>
      </c>
      <c r="F2707">
        <f t="shared" si="547"/>
        <v>0</v>
      </c>
      <c r="P2707">
        <f t="shared" si="548"/>
        <v>0</v>
      </c>
      <c r="Q2707">
        <f t="shared" si="549"/>
        <v>0</v>
      </c>
      <c r="R2707">
        <f t="shared" si="550"/>
        <v>0</v>
      </c>
      <c r="S2707">
        <f t="shared" si="551"/>
        <v>0</v>
      </c>
      <c r="T2707">
        <f t="shared" si="552"/>
        <v>0</v>
      </c>
      <c r="U2707">
        <f t="shared" si="553"/>
        <v>0</v>
      </c>
      <c r="V2707">
        <f t="shared" si="554"/>
        <v>0</v>
      </c>
      <c r="W2707">
        <f t="shared" si="555"/>
        <v>0</v>
      </c>
      <c r="X2707">
        <f t="shared" si="556"/>
        <v>0</v>
      </c>
      <c r="Y2707">
        <f t="shared" si="557"/>
        <v>0</v>
      </c>
      <c r="Z2707">
        <f t="shared" si="558"/>
        <v>0</v>
      </c>
      <c r="AA2707">
        <f t="shared" si="559"/>
        <v>0</v>
      </c>
    </row>
    <row r="2708" spans="2:27">
      <c r="B2708" s="3">
        <v>45437</v>
      </c>
      <c r="C2708" t="str">
        <f>IF(AND(B2708&gt;='Calculation Sheet Crop 1'!$K$6,B2708&lt;='Calculation Sheet Crop 1'!$L$6),"Initial Stage",IF(AND(B2708+1&gt;'Calculation Sheet Crop 1'!$K$7,B2708&lt;='Calculation Sheet Crop 1'!$L$7),"Crop Development Phase",IF(AND(B2708+1&gt;'Calculation Sheet Crop 1'!$K$8,B2708&lt;'Calculation Sheet Crop 1'!$L$8+1),"Mid Season",IF(AND(B2708+1&gt;'Calculation Sheet Crop 1'!$K$9,B2708-1&lt;'Calculation Sheet Crop 1'!$L$9),"Late Season Stage",""))))</f>
        <v/>
      </c>
      <c r="D2708">
        <f>IF(MONTH(B2708)=1,'General Calculation'!$E$22,IF(MONTH(B2708)=2,'General Calculation'!$F$22,IF(MONTH(B2708)=3,'General Calculation'!$G$22,IF(MONTH(B2708)=4,'General Calculation'!$H$22,IF(MONTH(B2708)=5,'General Calculation'!$I$22,IF(MONTH(B2708)=6,'General Calculation'!$J$22,IF(MONTH(B2708)=7,'General Calculation'!$K$22,IF(MONTH(B2708)=8,'General Calculation'!$L$22,IF(MONTH(B2708)=9,'General Calculation'!$M$22,IF(MONTH(B2708)=10,'General Calculation'!$N$22,IF(MONTH(B2708)=11,'General Calculation'!$O$22,IF(MONTH(B2708)=12,'General Calculation'!$P$22,""))))))))))))</f>
        <v>5.4600000000000009</v>
      </c>
      <c r="E2708" t="str">
        <f>IF(C2708="Initial Stage",'Calculation Sheet Crop 1'!$M$6,IF(C2708="Crop Development Phase",'Calculation Sheet Crop 1'!$M$7,IF(C2708="Mid Season",'Calculation Sheet Crop 1'!$M$8,IF(C2708="Late Season Stage",'Calculation Sheet Crop 1'!$M$9,""))))</f>
        <v/>
      </c>
      <c r="F2708">
        <f t="shared" si="547"/>
        <v>0</v>
      </c>
      <c r="P2708">
        <f t="shared" si="548"/>
        <v>0</v>
      </c>
      <c r="Q2708">
        <f t="shared" si="549"/>
        <v>0</v>
      </c>
      <c r="R2708">
        <f t="shared" si="550"/>
        <v>0</v>
      </c>
      <c r="S2708">
        <f t="shared" si="551"/>
        <v>0</v>
      </c>
      <c r="T2708">
        <f t="shared" si="552"/>
        <v>0</v>
      </c>
      <c r="U2708">
        <f t="shared" si="553"/>
        <v>0</v>
      </c>
      <c r="V2708">
        <f t="shared" si="554"/>
        <v>0</v>
      </c>
      <c r="W2708">
        <f t="shared" si="555"/>
        <v>0</v>
      </c>
      <c r="X2708">
        <f t="shared" si="556"/>
        <v>0</v>
      </c>
      <c r="Y2708">
        <f t="shared" si="557"/>
        <v>0</v>
      </c>
      <c r="Z2708">
        <f t="shared" si="558"/>
        <v>0</v>
      </c>
      <c r="AA2708">
        <f t="shared" si="559"/>
        <v>0</v>
      </c>
    </row>
    <row r="2709" spans="2:27">
      <c r="B2709" s="3">
        <v>45438</v>
      </c>
      <c r="C2709" t="str">
        <f>IF(AND(B2709&gt;='Calculation Sheet Crop 1'!$K$6,B2709&lt;='Calculation Sheet Crop 1'!$L$6),"Initial Stage",IF(AND(B2709+1&gt;'Calculation Sheet Crop 1'!$K$7,B2709&lt;='Calculation Sheet Crop 1'!$L$7),"Crop Development Phase",IF(AND(B2709+1&gt;'Calculation Sheet Crop 1'!$K$8,B2709&lt;'Calculation Sheet Crop 1'!$L$8+1),"Mid Season",IF(AND(B2709+1&gt;'Calculation Sheet Crop 1'!$K$9,B2709-1&lt;'Calculation Sheet Crop 1'!$L$9),"Late Season Stage",""))))</f>
        <v/>
      </c>
      <c r="D2709">
        <f>IF(MONTH(B2709)=1,'General Calculation'!$E$22,IF(MONTH(B2709)=2,'General Calculation'!$F$22,IF(MONTH(B2709)=3,'General Calculation'!$G$22,IF(MONTH(B2709)=4,'General Calculation'!$H$22,IF(MONTH(B2709)=5,'General Calculation'!$I$22,IF(MONTH(B2709)=6,'General Calculation'!$J$22,IF(MONTH(B2709)=7,'General Calculation'!$K$22,IF(MONTH(B2709)=8,'General Calculation'!$L$22,IF(MONTH(B2709)=9,'General Calculation'!$M$22,IF(MONTH(B2709)=10,'General Calculation'!$N$22,IF(MONTH(B2709)=11,'General Calculation'!$O$22,IF(MONTH(B2709)=12,'General Calculation'!$P$22,""))))))))))))</f>
        <v>5.4600000000000009</v>
      </c>
      <c r="E2709" t="str">
        <f>IF(C2709="Initial Stage",'Calculation Sheet Crop 1'!$M$6,IF(C2709="Crop Development Phase",'Calculation Sheet Crop 1'!$M$7,IF(C2709="Mid Season",'Calculation Sheet Crop 1'!$M$8,IF(C2709="Late Season Stage",'Calculation Sheet Crop 1'!$M$9,""))))</f>
        <v/>
      </c>
      <c r="F2709">
        <f t="shared" si="547"/>
        <v>0</v>
      </c>
      <c r="P2709">
        <f t="shared" si="548"/>
        <v>0</v>
      </c>
      <c r="Q2709">
        <f t="shared" si="549"/>
        <v>0</v>
      </c>
      <c r="R2709">
        <f t="shared" si="550"/>
        <v>0</v>
      </c>
      <c r="S2709">
        <f t="shared" si="551"/>
        <v>0</v>
      </c>
      <c r="T2709">
        <f t="shared" si="552"/>
        <v>0</v>
      </c>
      <c r="U2709">
        <f t="shared" si="553"/>
        <v>0</v>
      </c>
      <c r="V2709">
        <f t="shared" si="554"/>
        <v>0</v>
      </c>
      <c r="W2709">
        <f t="shared" si="555"/>
        <v>0</v>
      </c>
      <c r="X2709">
        <f t="shared" si="556"/>
        <v>0</v>
      </c>
      <c r="Y2709">
        <f t="shared" si="557"/>
        <v>0</v>
      </c>
      <c r="Z2709">
        <f t="shared" si="558"/>
        <v>0</v>
      </c>
      <c r="AA2709">
        <f t="shared" si="559"/>
        <v>0</v>
      </c>
    </row>
    <row r="2710" spans="2:27">
      <c r="B2710" s="3">
        <v>45439</v>
      </c>
      <c r="C2710" t="str">
        <f>IF(AND(B2710&gt;='Calculation Sheet Crop 1'!$K$6,B2710&lt;='Calculation Sheet Crop 1'!$L$6),"Initial Stage",IF(AND(B2710+1&gt;'Calculation Sheet Crop 1'!$K$7,B2710&lt;='Calculation Sheet Crop 1'!$L$7),"Crop Development Phase",IF(AND(B2710+1&gt;'Calculation Sheet Crop 1'!$K$8,B2710&lt;'Calculation Sheet Crop 1'!$L$8+1),"Mid Season",IF(AND(B2710+1&gt;'Calculation Sheet Crop 1'!$K$9,B2710-1&lt;'Calculation Sheet Crop 1'!$L$9),"Late Season Stage",""))))</f>
        <v/>
      </c>
      <c r="D2710">
        <f>IF(MONTH(B2710)=1,'General Calculation'!$E$22,IF(MONTH(B2710)=2,'General Calculation'!$F$22,IF(MONTH(B2710)=3,'General Calculation'!$G$22,IF(MONTH(B2710)=4,'General Calculation'!$H$22,IF(MONTH(B2710)=5,'General Calculation'!$I$22,IF(MONTH(B2710)=6,'General Calculation'!$J$22,IF(MONTH(B2710)=7,'General Calculation'!$K$22,IF(MONTH(B2710)=8,'General Calculation'!$L$22,IF(MONTH(B2710)=9,'General Calculation'!$M$22,IF(MONTH(B2710)=10,'General Calculation'!$N$22,IF(MONTH(B2710)=11,'General Calculation'!$O$22,IF(MONTH(B2710)=12,'General Calculation'!$P$22,""))))))))))))</f>
        <v>5.4600000000000009</v>
      </c>
      <c r="E2710" t="str">
        <f>IF(C2710="Initial Stage",'Calculation Sheet Crop 1'!$M$6,IF(C2710="Crop Development Phase",'Calculation Sheet Crop 1'!$M$7,IF(C2710="Mid Season",'Calculation Sheet Crop 1'!$M$8,IF(C2710="Late Season Stage",'Calculation Sheet Crop 1'!$M$9,""))))</f>
        <v/>
      </c>
      <c r="F2710">
        <f t="shared" si="547"/>
        <v>0</v>
      </c>
      <c r="P2710">
        <f t="shared" si="548"/>
        <v>0</v>
      </c>
      <c r="Q2710">
        <f t="shared" si="549"/>
        <v>0</v>
      </c>
      <c r="R2710">
        <f t="shared" si="550"/>
        <v>0</v>
      </c>
      <c r="S2710">
        <f t="shared" si="551"/>
        <v>0</v>
      </c>
      <c r="T2710">
        <f t="shared" si="552"/>
        <v>0</v>
      </c>
      <c r="U2710">
        <f t="shared" si="553"/>
        <v>0</v>
      </c>
      <c r="V2710">
        <f t="shared" si="554"/>
        <v>0</v>
      </c>
      <c r="W2710">
        <f t="shared" si="555"/>
        <v>0</v>
      </c>
      <c r="X2710">
        <f t="shared" si="556"/>
        <v>0</v>
      </c>
      <c r="Y2710">
        <f t="shared" si="557"/>
        <v>0</v>
      </c>
      <c r="Z2710">
        <f t="shared" si="558"/>
        <v>0</v>
      </c>
      <c r="AA2710">
        <f t="shared" si="559"/>
        <v>0</v>
      </c>
    </row>
    <row r="2711" spans="2:27">
      <c r="B2711" s="3">
        <v>45440</v>
      </c>
      <c r="C2711" t="str">
        <f>IF(AND(B2711&gt;='Calculation Sheet Crop 1'!$K$6,B2711&lt;='Calculation Sheet Crop 1'!$L$6),"Initial Stage",IF(AND(B2711+1&gt;'Calculation Sheet Crop 1'!$K$7,B2711&lt;='Calculation Sheet Crop 1'!$L$7),"Crop Development Phase",IF(AND(B2711+1&gt;'Calculation Sheet Crop 1'!$K$8,B2711&lt;'Calculation Sheet Crop 1'!$L$8+1),"Mid Season",IF(AND(B2711+1&gt;'Calculation Sheet Crop 1'!$K$9,B2711-1&lt;'Calculation Sheet Crop 1'!$L$9),"Late Season Stage",""))))</f>
        <v/>
      </c>
      <c r="D2711">
        <f>IF(MONTH(B2711)=1,'General Calculation'!$E$22,IF(MONTH(B2711)=2,'General Calculation'!$F$22,IF(MONTH(B2711)=3,'General Calculation'!$G$22,IF(MONTH(B2711)=4,'General Calculation'!$H$22,IF(MONTH(B2711)=5,'General Calculation'!$I$22,IF(MONTH(B2711)=6,'General Calculation'!$J$22,IF(MONTH(B2711)=7,'General Calculation'!$K$22,IF(MONTH(B2711)=8,'General Calculation'!$L$22,IF(MONTH(B2711)=9,'General Calculation'!$M$22,IF(MONTH(B2711)=10,'General Calculation'!$N$22,IF(MONTH(B2711)=11,'General Calculation'!$O$22,IF(MONTH(B2711)=12,'General Calculation'!$P$22,""))))))))))))</f>
        <v>5.4600000000000009</v>
      </c>
      <c r="E2711" t="str">
        <f>IF(C2711="Initial Stage",'Calculation Sheet Crop 1'!$M$6,IF(C2711="Crop Development Phase",'Calculation Sheet Crop 1'!$M$7,IF(C2711="Mid Season",'Calculation Sheet Crop 1'!$M$8,IF(C2711="Late Season Stage",'Calculation Sheet Crop 1'!$M$9,""))))</f>
        <v/>
      </c>
      <c r="F2711">
        <f t="shared" si="547"/>
        <v>0</v>
      </c>
      <c r="P2711">
        <f t="shared" si="548"/>
        <v>0</v>
      </c>
      <c r="Q2711">
        <f t="shared" si="549"/>
        <v>0</v>
      </c>
      <c r="R2711">
        <f t="shared" si="550"/>
        <v>0</v>
      </c>
      <c r="S2711">
        <f t="shared" si="551"/>
        <v>0</v>
      </c>
      <c r="T2711">
        <f t="shared" si="552"/>
        <v>0</v>
      </c>
      <c r="U2711">
        <f t="shared" si="553"/>
        <v>0</v>
      </c>
      <c r="V2711">
        <f t="shared" si="554"/>
        <v>0</v>
      </c>
      <c r="W2711">
        <f t="shared" si="555"/>
        <v>0</v>
      </c>
      <c r="X2711">
        <f t="shared" si="556"/>
        <v>0</v>
      </c>
      <c r="Y2711">
        <f t="shared" si="557"/>
        <v>0</v>
      </c>
      <c r="Z2711">
        <f t="shared" si="558"/>
        <v>0</v>
      </c>
      <c r="AA2711">
        <f t="shared" si="559"/>
        <v>0</v>
      </c>
    </row>
    <row r="2712" spans="2:27">
      <c r="B2712" s="3">
        <v>45441</v>
      </c>
      <c r="C2712" t="str">
        <f>IF(AND(B2712&gt;='Calculation Sheet Crop 1'!$K$6,B2712&lt;='Calculation Sheet Crop 1'!$L$6),"Initial Stage",IF(AND(B2712+1&gt;'Calculation Sheet Crop 1'!$K$7,B2712&lt;='Calculation Sheet Crop 1'!$L$7),"Crop Development Phase",IF(AND(B2712+1&gt;'Calculation Sheet Crop 1'!$K$8,B2712&lt;'Calculation Sheet Crop 1'!$L$8+1),"Mid Season",IF(AND(B2712+1&gt;'Calculation Sheet Crop 1'!$K$9,B2712-1&lt;'Calculation Sheet Crop 1'!$L$9),"Late Season Stage",""))))</f>
        <v/>
      </c>
      <c r="D2712">
        <f>IF(MONTH(B2712)=1,'General Calculation'!$E$22,IF(MONTH(B2712)=2,'General Calculation'!$F$22,IF(MONTH(B2712)=3,'General Calculation'!$G$22,IF(MONTH(B2712)=4,'General Calculation'!$H$22,IF(MONTH(B2712)=5,'General Calculation'!$I$22,IF(MONTH(B2712)=6,'General Calculation'!$J$22,IF(MONTH(B2712)=7,'General Calculation'!$K$22,IF(MONTH(B2712)=8,'General Calculation'!$L$22,IF(MONTH(B2712)=9,'General Calculation'!$M$22,IF(MONTH(B2712)=10,'General Calculation'!$N$22,IF(MONTH(B2712)=11,'General Calculation'!$O$22,IF(MONTH(B2712)=12,'General Calculation'!$P$22,""))))))))))))</f>
        <v>5.4600000000000009</v>
      </c>
      <c r="E2712" t="str">
        <f>IF(C2712="Initial Stage",'Calculation Sheet Crop 1'!$M$6,IF(C2712="Crop Development Phase",'Calculation Sheet Crop 1'!$M$7,IF(C2712="Mid Season",'Calculation Sheet Crop 1'!$M$8,IF(C2712="Late Season Stage",'Calculation Sheet Crop 1'!$M$9,""))))</f>
        <v/>
      </c>
      <c r="F2712">
        <f t="shared" si="547"/>
        <v>0</v>
      </c>
      <c r="P2712">
        <f t="shared" si="548"/>
        <v>0</v>
      </c>
      <c r="Q2712">
        <f t="shared" si="549"/>
        <v>0</v>
      </c>
      <c r="R2712">
        <f t="shared" si="550"/>
        <v>0</v>
      </c>
      <c r="S2712">
        <f t="shared" si="551"/>
        <v>0</v>
      </c>
      <c r="T2712">
        <f t="shared" si="552"/>
        <v>0</v>
      </c>
      <c r="U2712">
        <f t="shared" si="553"/>
        <v>0</v>
      </c>
      <c r="V2712">
        <f t="shared" si="554"/>
        <v>0</v>
      </c>
      <c r="W2712">
        <f t="shared" si="555"/>
        <v>0</v>
      </c>
      <c r="X2712">
        <f t="shared" si="556"/>
        <v>0</v>
      </c>
      <c r="Y2712">
        <f t="shared" si="557"/>
        <v>0</v>
      </c>
      <c r="Z2712">
        <f t="shared" si="558"/>
        <v>0</v>
      </c>
      <c r="AA2712">
        <f t="shared" si="559"/>
        <v>0</v>
      </c>
    </row>
    <row r="2713" spans="2:27">
      <c r="B2713" s="3">
        <v>45442</v>
      </c>
      <c r="C2713" t="str">
        <f>IF(AND(B2713&gt;='Calculation Sheet Crop 1'!$K$6,B2713&lt;='Calculation Sheet Crop 1'!$L$6),"Initial Stage",IF(AND(B2713+1&gt;'Calculation Sheet Crop 1'!$K$7,B2713&lt;='Calculation Sheet Crop 1'!$L$7),"Crop Development Phase",IF(AND(B2713+1&gt;'Calculation Sheet Crop 1'!$K$8,B2713&lt;'Calculation Sheet Crop 1'!$L$8+1),"Mid Season",IF(AND(B2713+1&gt;'Calculation Sheet Crop 1'!$K$9,B2713-1&lt;'Calculation Sheet Crop 1'!$L$9),"Late Season Stage",""))))</f>
        <v/>
      </c>
      <c r="D2713">
        <f>IF(MONTH(B2713)=1,'General Calculation'!$E$22,IF(MONTH(B2713)=2,'General Calculation'!$F$22,IF(MONTH(B2713)=3,'General Calculation'!$G$22,IF(MONTH(B2713)=4,'General Calculation'!$H$22,IF(MONTH(B2713)=5,'General Calculation'!$I$22,IF(MONTH(B2713)=6,'General Calculation'!$J$22,IF(MONTH(B2713)=7,'General Calculation'!$K$22,IF(MONTH(B2713)=8,'General Calculation'!$L$22,IF(MONTH(B2713)=9,'General Calculation'!$M$22,IF(MONTH(B2713)=10,'General Calculation'!$N$22,IF(MONTH(B2713)=11,'General Calculation'!$O$22,IF(MONTH(B2713)=12,'General Calculation'!$P$22,""))))))))))))</f>
        <v>5.4600000000000009</v>
      </c>
      <c r="E2713" t="str">
        <f>IF(C2713="Initial Stage",'Calculation Sheet Crop 1'!$M$6,IF(C2713="Crop Development Phase",'Calculation Sheet Crop 1'!$M$7,IF(C2713="Mid Season",'Calculation Sheet Crop 1'!$M$8,IF(C2713="Late Season Stage",'Calculation Sheet Crop 1'!$M$9,""))))</f>
        <v/>
      </c>
      <c r="F2713">
        <f t="shared" si="547"/>
        <v>0</v>
      </c>
      <c r="P2713">
        <f t="shared" si="548"/>
        <v>0</v>
      </c>
      <c r="Q2713">
        <f t="shared" si="549"/>
        <v>0</v>
      </c>
      <c r="R2713">
        <f t="shared" si="550"/>
        <v>0</v>
      </c>
      <c r="S2713">
        <f t="shared" si="551"/>
        <v>0</v>
      </c>
      <c r="T2713">
        <f t="shared" si="552"/>
        <v>0</v>
      </c>
      <c r="U2713">
        <f t="shared" si="553"/>
        <v>0</v>
      </c>
      <c r="V2713">
        <f t="shared" si="554"/>
        <v>0</v>
      </c>
      <c r="W2713">
        <f t="shared" si="555"/>
        <v>0</v>
      </c>
      <c r="X2713">
        <f t="shared" si="556"/>
        <v>0</v>
      </c>
      <c r="Y2713">
        <f t="shared" si="557"/>
        <v>0</v>
      </c>
      <c r="Z2713">
        <f t="shared" si="558"/>
        <v>0</v>
      </c>
      <c r="AA2713">
        <f t="shared" si="559"/>
        <v>0</v>
      </c>
    </row>
    <row r="2714" spans="2:27">
      <c r="B2714" s="3">
        <v>45443</v>
      </c>
      <c r="C2714" t="str">
        <f>IF(AND(B2714&gt;='Calculation Sheet Crop 1'!$K$6,B2714&lt;='Calculation Sheet Crop 1'!$L$6),"Initial Stage",IF(AND(B2714+1&gt;'Calculation Sheet Crop 1'!$K$7,B2714&lt;='Calculation Sheet Crop 1'!$L$7),"Crop Development Phase",IF(AND(B2714+1&gt;'Calculation Sheet Crop 1'!$K$8,B2714&lt;'Calculation Sheet Crop 1'!$L$8+1),"Mid Season",IF(AND(B2714+1&gt;'Calculation Sheet Crop 1'!$K$9,B2714-1&lt;'Calculation Sheet Crop 1'!$L$9),"Late Season Stage",""))))</f>
        <v/>
      </c>
      <c r="D2714">
        <f>IF(MONTH(B2714)=1,'General Calculation'!$E$22,IF(MONTH(B2714)=2,'General Calculation'!$F$22,IF(MONTH(B2714)=3,'General Calculation'!$G$22,IF(MONTH(B2714)=4,'General Calculation'!$H$22,IF(MONTH(B2714)=5,'General Calculation'!$I$22,IF(MONTH(B2714)=6,'General Calculation'!$J$22,IF(MONTH(B2714)=7,'General Calculation'!$K$22,IF(MONTH(B2714)=8,'General Calculation'!$L$22,IF(MONTH(B2714)=9,'General Calculation'!$M$22,IF(MONTH(B2714)=10,'General Calculation'!$N$22,IF(MONTH(B2714)=11,'General Calculation'!$O$22,IF(MONTH(B2714)=12,'General Calculation'!$P$22,""))))))))))))</f>
        <v>5.4600000000000009</v>
      </c>
      <c r="E2714" t="str">
        <f>IF(C2714="Initial Stage",'Calculation Sheet Crop 1'!$M$6,IF(C2714="Crop Development Phase",'Calculation Sheet Crop 1'!$M$7,IF(C2714="Mid Season",'Calculation Sheet Crop 1'!$M$8,IF(C2714="Late Season Stage",'Calculation Sheet Crop 1'!$M$9,""))))</f>
        <v/>
      </c>
      <c r="F2714">
        <f t="shared" si="547"/>
        <v>0</v>
      </c>
      <c r="P2714">
        <f t="shared" si="548"/>
        <v>0</v>
      </c>
      <c r="Q2714">
        <f t="shared" si="549"/>
        <v>0</v>
      </c>
      <c r="R2714">
        <f t="shared" si="550"/>
        <v>0</v>
      </c>
      <c r="S2714">
        <f t="shared" si="551"/>
        <v>0</v>
      </c>
      <c r="T2714">
        <f t="shared" si="552"/>
        <v>0</v>
      </c>
      <c r="U2714">
        <f t="shared" si="553"/>
        <v>0</v>
      </c>
      <c r="V2714">
        <f t="shared" si="554"/>
        <v>0</v>
      </c>
      <c r="W2714">
        <f t="shared" si="555"/>
        <v>0</v>
      </c>
      <c r="X2714">
        <f t="shared" si="556"/>
        <v>0</v>
      </c>
      <c r="Y2714">
        <f t="shared" si="557"/>
        <v>0</v>
      </c>
      <c r="Z2714">
        <f t="shared" si="558"/>
        <v>0</v>
      </c>
      <c r="AA2714">
        <f t="shared" si="559"/>
        <v>0</v>
      </c>
    </row>
    <row r="2715" spans="2:27">
      <c r="B2715" s="3">
        <v>45444</v>
      </c>
      <c r="C2715" t="str">
        <f>IF(AND(B2715&gt;='Calculation Sheet Crop 1'!$K$6,B2715&lt;='Calculation Sheet Crop 1'!$L$6),"Initial Stage",IF(AND(B2715+1&gt;'Calculation Sheet Crop 1'!$K$7,B2715&lt;='Calculation Sheet Crop 1'!$L$7),"Crop Development Phase",IF(AND(B2715+1&gt;'Calculation Sheet Crop 1'!$K$8,B2715&lt;'Calculation Sheet Crop 1'!$L$8+1),"Mid Season",IF(AND(B2715+1&gt;'Calculation Sheet Crop 1'!$K$9,B2715-1&lt;'Calculation Sheet Crop 1'!$L$9),"Late Season Stage",""))))</f>
        <v/>
      </c>
      <c r="D2715">
        <f>IF(MONTH(B2715)=1,'General Calculation'!$E$22,IF(MONTH(B2715)=2,'General Calculation'!$F$22,IF(MONTH(B2715)=3,'General Calculation'!$G$22,IF(MONTH(B2715)=4,'General Calculation'!$H$22,IF(MONTH(B2715)=5,'General Calculation'!$I$22,IF(MONTH(B2715)=6,'General Calculation'!$J$22,IF(MONTH(B2715)=7,'General Calculation'!$K$22,IF(MONTH(B2715)=8,'General Calculation'!$L$22,IF(MONTH(B2715)=9,'General Calculation'!$M$22,IF(MONTH(B2715)=10,'General Calculation'!$N$22,IF(MONTH(B2715)=11,'General Calculation'!$O$22,IF(MONTH(B2715)=12,'General Calculation'!$P$22,""))))))))))))</f>
        <v>5.3881999999999994</v>
      </c>
      <c r="E2715" t="str">
        <f>IF(C2715="Initial Stage",'Calculation Sheet Crop 1'!$M$6,IF(C2715="Crop Development Phase",'Calculation Sheet Crop 1'!$M$7,IF(C2715="Mid Season",'Calculation Sheet Crop 1'!$M$8,IF(C2715="Late Season Stage",'Calculation Sheet Crop 1'!$M$9,""))))</f>
        <v/>
      </c>
      <c r="F2715">
        <f t="shared" si="547"/>
        <v>0</v>
      </c>
      <c r="P2715">
        <f t="shared" si="548"/>
        <v>0</v>
      </c>
      <c r="Q2715">
        <f t="shared" si="549"/>
        <v>0</v>
      </c>
      <c r="R2715">
        <f t="shared" si="550"/>
        <v>0</v>
      </c>
      <c r="S2715">
        <f t="shared" si="551"/>
        <v>0</v>
      </c>
      <c r="T2715">
        <f t="shared" si="552"/>
        <v>0</v>
      </c>
      <c r="U2715">
        <f t="shared" si="553"/>
        <v>0</v>
      </c>
      <c r="V2715">
        <f t="shared" si="554"/>
        <v>0</v>
      </c>
      <c r="W2715">
        <f t="shared" si="555"/>
        <v>0</v>
      </c>
      <c r="X2715">
        <f t="shared" si="556"/>
        <v>0</v>
      </c>
      <c r="Y2715">
        <f t="shared" si="557"/>
        <v>0</v>
      </c>
      <c r="Z2715">
        <f t="shared" si="558"/>
        <v>0</v>
      </c>
      <c r="AA2715">
        <f t="shared" si="559"/>
        <v>0</v>
      </c>
    </row>
    <row r="2716" spans="2:27">
      <c r="B2716" s="3">
        <v>45445</v>
      </c>
      <c r="C2716" t="str">
        <f>IF(AND(B2716&gt;='Calculation Sheet Crop 1'!$K$6,B2716&lt;='Calculation Sheet Crop 1'!$L$6),"Initial Stage",IF(AND(B2716+1&gt;'Calculation Sheet Crop 1'!$K$7,B2716&lt;='Calculation Sheet Crop 1'!$L$7),"Crop Development Phase",IF(AND(B2716+1&gt;'Calculation Sheet Crop 1'!$K$8,B2716&lt;'Calculation Sheet Crop 1'!$L$8+1),"Mid Season",IF(AND(B2716+1&gt;'Calculation Sheet Crop 1'!$K$9,B2716-1&lt;'Calculation Sheet Crop 1'!$L$9),"Late Season Stage",""))))</f>
        <v/>
      </c>
      <c r="D2716">
        <f>IF(MONTH(B2716)=1,'General Calculation'!$E$22,IF(MONTH(B2716)=2,'General Calculation'!$F$22,IF(MONTH(B2716)=3,'General Calculation'!$G$22,IF(MONTH(B2716)=4,'General Calculation'!$H$22,IF(MONTH(B2716)=5,'General Calculation'!$I$22,IF(MONTH(B2716)=6,'General Calculation'!$J$22,IF(MONTH(B2716)=7,'General Calculation'!$K$22,IF(MONTH(B2716)=8,'General Calculation'!$L$22,IF(MONTH(B2716)=9,'General Calculation'!$M$22,IF(MONTH(B2716)=10,'General Calculation'!$N$22,IF(MONTH(B2716)=11,'General Calculation'!$O$22,IF(MONTH(B2716)=12,'General Calculation'!$P$22,""))))))))))))</f>
        <v>5.3881999999999994</v>
      </c>
      <c r="E2716" t="str">
        <f>IF(C2716="Initial Stage",'Calculation Sheet Crop 1'!$M$6,IF(C2716="Crop Development Phase",'Calculation Sheet Crop 1'!$M$7,IF(C2716="Mid Season",'Calculation Sheet Crop 1'!$M$8,IF(C2716="Late Season Stage",'Calculation Sheet Crop 1'!$M$9,""))))</f>
        <v/>
      </c>
      <c r="F2716">
        <f t="shared" si="547"/>
        <v>0</v>
      </c>
      <c r="P2716">
        <f t="shared" si="548"/>
        <v>0</v>
      </c>
      <c r="Q2716">
        <f t="shared" si="549"/>
        <v>0</v>
      </c>
      <c r="R2716">
        <f t="shared" si="550"/>
        <v>0</v>
      </c>
      <c r="S2716">
        <f t="shared" si="551"/>
        <v>0</v>
      </c>
      <c r="T2716">
        <f t="shared" si="552"/>
        <v>0</v>
      </c>
      <c r="U2716">
        <f t="shared" si="553"/>
        <v>0</v>
      </c>
      <c r="V2716">
        <f t="shared" si="554"/>
        <v>0</v>
      </c>
      <c r="W2716">
        <f t="shared" si="555"/>
        <v>0</v>
      </c>
      <c r="X2716">
        <f t="shared" si="556"/>
        <v>0</v>
      </c>
      <c r="Y2716">
        <f t="shared" si="557"/>
        <v>0</v>
      </c>
      <c r="Z2716">
        <f t="shared" si="558"/>
        <v>0</v>
      </c>
      <c r="AA2716">
        <f t="shared" si="559"/>
        <v>0</v>
      </c>
    </row>
    <row r="2717" spans="2:27">
      <c r="B2717" s="3">
        <v>45446</v>
      </c>
      <c r="C2717" t="str">
        <f>IF(AND(B2717&gt;='Calculation Sheet Crop 1'!$K$6,B2717&lt;='Calculation Sheet Crop 1'!$L$6),"Initial Stage",IF(AND(B2717+1&gt;'Calculation Sheet Crop 1'!$K$7,B2717&lt;='Calculation Sheet Crop 1'!$L$7),"Crop Development Phase",IF(AND(B2717+1&gt;'Calculation Sheet Crop 1'!$K$8,B2717&lt;'Calculation Sheet Crop 1'!$L$8+1),"Mid Season",IF(AND(B2717+1&gt;'Calculation Sheet Crop 1'!$K$9,B2717-1&lt;'Calculation Sheet Crop 1'!$L$9),"Late Season Stage",""))))</f>
        <v/>
      </c>
      <c r="D2717">
        <f>IF(MONTH(B2717)=1,'General Calculation'!$E$22,IF(MONTH(B2717)=2,'General Calculation'!$F$22,IF(MONTH(B2717)=3,'General Calculation'!$G$22,IF(MONTH(B2717)=4,'General Calculation'!$H$22,IF(MONTH(B2717)=5,'General Calculation'!$I$22,IF(MONTH(B2717)=6,'General Calculation'!$J$22,IF(MONTH(B2717)=7,'General Calculation'!$K$22,IF(MONTH(B2717)=8,'General Calculation'!$L$22,IF(MONTH(B2717)=9,'General Calculation'!$M$22,IF(MONTH(B2717)=10,'General Calculation'!$N$22,IF(MONTH(B2717)=11,'General Calculation'!$O$22,IF(MONTH(B2717)=12,'General Calculation'!$P$22,""))))))))))))</f>
        <v>5.3881999999999994</v>
      </c>
      <c r="E2717" t="str">
        <f>IF(C2717="Initial Stage",'Calculation Sheet Crop 1'!$M$6,IF(C2717="Crop Development Phase",'Calculation Sheet Crop 1'!$M$7,IF(C2717="Mid Season",'Calculation Sheet Crop 1'!$M$8,IF(C2717="Late Season Stage",'Calculation Sheet Crop 1'!$M$9,""))))</f>
        <v/>
      </c>
      <c r="F2717">
        <f t="shared" si="547"/>
        <v>0</v>
      </c>
      <c r="P2717">
        <f t="shared" si="548"/>
        <v>0</v>
      </c>
      <c r="Q2717">
        <f t="shared" si="549"/>
        <v>0</v>
      </c>
      <c r="R2717">
        <f t="shared" si="550"/>
        <v>0</v>
      </c>
      <c r="S2717">
        <f t="shared" si="551"/>
        <v>0</v>
      </c>
      <c r="T2717">
        <f t="shared" si="552"/>
        <v>0</v>
      </c>
      <c r="U2717">
        <f t="shared" si="553"/>
        <v>0</v>
      </c>
      <c r="V2717">
        <f t="shared" si="554"/>
        <v>0</v>
      </c>
      <c r="W2717">
        <f t="shared" si="555"/>
        <v>0</v>
      </c>
      <c r="X2717">
        <f t="shared" si="556"/>
        <v>0</v>
      </c>
      <c r="Y2717">
        <f t="shared" si="557"/>
        <v>0</v>
      </c>
      <c r="Z2717">
        <f t="shared" si="558"/>
        <v>0</v>
      </c>
      <c r="AA2717">
        <f t="shared" si="559"/>
        <v>0</v>
      </c>
    </row>
    <row r="2718" spans="2:27">
      <c r="B2718" s="3">
        <v>45447</v>
      </c>
      <c r="C2718" t="str">
        <f>IF(AND(B2718&gt;='Calculation Sheet Crop 1'!$K$6,B2718&lt;='Calculation Sheet Crop 1'!$L$6),"Initial Stage",IF(AND(B2718+1&gt;'Calculation Sheet Crop 1'!$K$7,B2718&lt;='Calculation Sheet Crop 1'!$L$7),"Crop Development Phase",IF(AND(B2718+1&gt;'Calculation Sheet Crop 1'!$K$8,B2718&lt;'Calculation Sheet Crop 1'!$L$8+1),"Mid Season",IF(AND(B2718+1&gt;'Calculation Sheet Crop 1'!$K$9,B2718-1&lt;'Calculation Sheet Crop 1'!$L$9),"Late Season Stage",""))))</f>
        <v/>
      </c>
      <c r="D2718">
        <f>IF(MONTH(B2718)=1,'General Calculation'!$E$22,IF(MONTH(B2718)=2,'General Calculation'!$F$22,IF(MONTH(B2718)=3,'General Calculation'!$G$22,IF(MONTH(B2718)=4,'General Calculation'!$H$22,IF(MONTH(B2718)=5,'General Calculation'!$I$22,IF(MONTH(B2718)=6,'General Calculation'!$J$22,IF(MONTH(B2718)=7,'General Calculation'!$K$22,IF(MONTH(B2718)=8,'General Calculation'!$L$22,IF(MONTH(B2718)=9,'General Calculation'!$M$22,IF(MONTH(B2718)=10,'General Calculation'!$N$22,IF(MONTH(B2718)=11,'General Calculation'!$O$22,IF(MONTH(B2718)=12,'General Calculation'!$P$22,""))))))))))))</f>
        <v>5.3881999999999994</v>
      </c>
      <c r="E2718" t="str">
        <f>IF(C2718="Initial Stage",'Calculation Sheet Crop 1'!$M$6,IF(C2718="Crop Development Phase",'Calculation Sheet Crop 1'!$M$7,IF(C2718="Mid Season",'Calculation Sheet Crop 1'!$M$8,IF(C2718="Late Season Stage",'Calculation Sheet Crop 1'!$M$9,""))))</f>
        <v/>
      </c>
      <c r="F2718">
        <f t="shared" si="547"/>
        <v>0</v>
      </c>
      <c r="P2718">
        <f t="shared" si="548"/>
        <v>0</v>
      </c>
      <c r="Q2718">
        <f t="shared" si="549"/>
        <v>0</v>
      </c>
      <c r="R2718">
        <f t="shared" si="550"/>
        <v>0</v>
      </c>
      <c r="S2718">
        <f t="shared" si="551"/>
        <v>0</v>
      </c>
      <c r="T2718">
        <f t="shared" si="552"/>
        <v>0</v>
      </c>
      <c r="U2718">
        <f t="shared" si="553"/>
        <v>0</v>
      </c>
      <c r="V2718">
        <f t="shared" si="554"/>
        <v>0</v>
      </c>
      <c r="W2718">
        <f t="shared" si="555"/>
        <v>0</v>
      </c>
      <c r="X2718">
        <f t="shared" si="556"/>
        <v>0</v>
      </c>
      <c r="Y2718">
        <f t="shared" si="557"/>
        <v>0</v>
      </c>
      <c r="Z2718">
        <f t="shared" si="558"/>
        <v>0</v>
      </c>
      <c r="AA2718">
        <f t="shared" si="559"/>
        <v>0</v>
      </c>
    </row>
    <row r="2719" spans="2:27">
      <c r="B2719" s="3">
        <v>45448</v>
      </c>
      <c r="C2719" t="str">
        <f>IF(AND(B2719&gt;='Calculation Sheet Crop 1'!$K$6,B2719&lt;='Calculation Sheet Crop 1'!$L$6),"Initial Stage",IF(AND(B2719+1&gt;'Calculation Sheet Crop 1'!$K$7,B2719&lt;='Calculation Sheet Crop 1'!$L$7),"Crop Development Phase",IF(AND(B2719+1&gt;'Calculation Sheet Crop 1'!$K$8,B2719&lt;'Calculation Sheet Crop 1'!$L$8+1),"Mid Season",IF(AND(B2719+1&gt;'Calculation Sheet Crop 1'!$K$9,B2719-1&lt;'Calculation Sheet Crop 1'!$L$9),"Late Season Stage",""))))</f>
        <v/>
      </c>
      <c r="D2719">
        <f>IF(MONTH(B2719)=1,'General Calculation'!$E$22,IF(MONTH(B2719)=2,'General Calculation'!$F$22,IF(MONTH(B2719)=3,'General Calculation'!$G$22,IF(MONTH(B2719)=4,'General Calculation'!$H$22,IF(MONTH(B2719)=5,'General Calculation'!$I$22,IF(MONTH(B2719)=6,'General Calculation'!$J$22,IF(MONTH(B2719)=7,'General Calculation'!$K$22,IF(MONTH(B2719)=8,'General Calculation'!$L$22,IF(MONTH(B2719)=9,'General Calculation'!$M$22,IF(MONTH(B2719)=10,'General Calculation'!$N$22,IF(MONTH(B2719)=11,'General Calculation'!$O$22,IF(MONTH(B2719)=12,'General Calculation'!$P$22,""))))))))))))</f>
        <v>5.3881999999999994</v>
      </c>
      <c r="E2719" t="str">
        <f>IF(C2719="Initial Stage",'Calculation Sheet Crop 1'!$M$6,IF(C2719="Crop Development Phase",'Calculation Sheet Crop 1'!$M$7,IF(C2719="Mid Season",'Calculation Sheet Crop 1'!$M$8,IF(C2719="Late Season Stage",'Calculation Sheet Crop 1'!$M$9,""))))</f>
        <v/>
      </c>
      <c r="F2719">
        <f t="shared" si="547"/>
        <v>0</v>
      </c>
      <c r="P2719">
        <f t="shared" si="548"/>
        <v>0</v>
      </c>
      <c r="Q2719">
        <f t="shared" si="549"/>
        <v>0</v>
      </c>
      <c r="R2719">
        <f t="shared" si="550"/>
        <v>0</v>
      </c>
      <c r="S2719">
        <f t="shared" si="551"/>
        <v>0</v>
      </c>
      <c r="T2719">
        <f t="shared" si="552"/>
        <v>0</v>
      </c>
      <c r="U2719">
        <f t="shared" si="553"/>
        <v>0</v>
      </c>
      <c r="V2719">
        <f t="shared" si="554"/>
        <v>0</v>
      </c>
      <c r="W2719">
        <f t="shared" si="555"/>
        <v>0</v>
      </c>
      <c r="X2719">
        <f t="shared" si="556"/>
        <v>0</v>
      </c>
      <c r="Y2719">
        <f t="shared" si="557"/>
        <v>0</v>
      </c>
      <c r="Z2719">
        <f t="shared" si="558"/>
        <v>0</v>
      </c>
      <c r="AA2719">
        <f t="shared" si="559"/>
        <v>0</v>
      </c>
    </row>
    <row r="2720" spans="2:27">
      <c r="B2720" s="3">
        <v>45449</v>
      </c>
      <c r="C2720" t="str">
        <f>IF(AND(B2720&gt;='Calculation Sheet Crop 1'!$K$6,B2720&lt;='Calculation Sheet Crop 1'!$L$6),"Initial Stage",IF(AND(B2720+1&gt;'Calculation Sheet Crop 1'!$K$7,B2720&lt;='Calculation Sheet Crop 1'!$L$7),"Crop Development Phase",IF(AND(B2720+1&gt;'Calculation Sheet Crop 1'!$K$8,B2720&lt;'Calculation Sheet Crop 1'!$L$8+1),"Mid Season",IF(AND(B2720+1&gt;'Calculation Sheet Crop 1'!$K$9,B2720-1&lt;'Calculation Sheet Crop 1'!$L$9),"Late Season Stage",""))))</f>
        <v/>
      </c>
      <c r="D2720">
        <f>IF(MONTH(B2720)=1,'General Calculation'!$E$22,IF(MONTH(B2720)=2,'General Calculation'!$F$22,IF(MONTH(B2720)=3,'General Calculation'!$G$22,IF(MONTH(B2720)=4,'General Calculation'!$H$22,IF(MONTH(B2720)=5,'General Calculation'!$I$22,IF(MONTH(B2720)=6,'General Calculation'!$J$22,IF(MONTH(B2720)=7,'General Calculation'!$K$22,IF(MONTH(B2720)=8,'General Calculation'!$L$22,IF(MONTH(B2720)=9,'General Calculation'!$M$22,IF(MONTH(B2720)=10,'General Calculation'!$N$22,IF(MONTH(B2720)=11,'General Calculation'!$O$22,IF(MONTH(B2720)=12,'General Calculation'!$P$22,""))))))))))))</f>
        <v>5.3881999999999994</v>
      </c>
      <c r="E2720" t="str">
        <f>IF(C2720="Initial Stage",'Calculation Sheet Crop 1'!$M$6,IF(C2720="Crop Development Phase",'Calculation Sheet Crop 1'!$M$7,IF(C2720="Mid Season",'Calculation Sheet Crop 1'!$M$8,IF(C2720="Late Season Stage",'Calculation Sheet Crop 1'!$M$9,""))))</f>
        <v/>
      </c>
      <c r="F2720">
        <f t="shared" si="547"/>
        <v>0</v>
      </c>
      <c r="P2720">
        <f t="shared" si="548"/>
        <v>0</v>
      </c>
      <c r="Q2720">
        <f t="shared" si="549"/>
        <v>0</v>
      </c>
      <c r="R2720">
        <f t="shared" si="550"/>
        <v>0</v>
      </c>
      <c r="S2720">
        <f t="shared" si="551"/>
        <v>0</v>
      </c>
      <c r="T2720">
        <f t="shared" si="552"/>
        <v>0</v>
      </c>
      <c r="U2720">
        <f t="shared" si="553"/>
        <v>0</v>
      </c>
      <c r="V2720">
        <f t="shared" si="554"/>
        <v>0</v>
      </c>
      <c r="W2720">
        <f t="shared" si="555"/>
        <v>0</v>
      </c>
      <c r="X2720">
        <f t="shared" si="556"/>
        <v>0</v>
      </c>
      <c r="Y2720">
        <f t="shared" si="557"/>
        <v>0</v>
      </c>
      <c r="Z2720">
        <f t="shared" si="558"/>
        <v>0</v>
      </c>
      <c r="AA2720">
        <f t="shared" si="559"/>
        <v>0</v>
      </c>
    </row>
    <row r="2721" spans="2:27">
      <c r="B2721" s="3">
        <v>45450</v>
      </c>
      <c r="C2721" t="str">
        <f>IF(AND(B2721&gt;='Calculation Sheet Crop 1'!$K$6,B2721&lt;='Calculation Sheet Crop 1'!$L$6),"Initial Stage",IF(AND(B2721+1&gt;'Calculation Sheet Crop 1'!$K$7,B2721&lt;='Calculation Sheet Crop 1'!$L$7),"Crop Development Phase",IF(AND(B2721+1&gt;'Calculation Sheet Crop 1'!$K$8,B2721&lt;'Calculation Sheet Crop 1'!$L$8+1),"Mid Season",IF(AND(B2721+1&gt;'Calculation Sheet Crop 1'!$K$9,B2721-1&lt;'Calculation Sheet Crop 1'!$L$9),"Late Season Stage",""))))</f>
        <v/>
      </c>
      <c r="D2721">
        <f>IF(MONTH(B2721)=1,'General Calculation'!$E$22,IF(MONTH(B2721)=2,'General Calculation'!$F$22,IF(MONTH(B2721)=3,'General Calculation'!$G$22,IF(MONTH(B2721)=4,'General Calculation'!$H$22,IF(MONTH(B2721)=5,'General Calculation'!$I$22,IF(MONTH(B2721)=6,'General Calculation'!$J$22,IF(MONTH(B2721)=7,'General Calculation'!$K$22,IF(MONTH(B2721)=8,'General Calculation'!$L$22,IF(MONTH(B2721)=9,'General Calculation'!$M$22,IF(MONTH(B2721)=10,'General Calculation'!$N$22,IF(MONTH(B2721)=11,'General Calculation'!$O$22,IF(MONTH(B2721)=12,'General Calculation'!$P$22,""))))))))))))</f>
        <v>5.3881999999999994</v>
      </c>
      <c r="E2721" t="str">
        <f>IF(C2721="Initial Stage",'Calculation Sheet Crop 1'!$M$6,IF(C2721="Crop Development Phase",'Calculation Sheet Crop 1'!$M$7,IF(C2721="Mid Season",'Calculation Sheet Crop 1'!$M$8,IF(C2721="Late Season Stage",'Calculation Sheet Crop 1'!$M$9,""))))</f>
        <v/>
      </c>
      <c r="F2721">
        <f t="shared" si="547"/>
        <v>0</v>
      </c>
      <c r="P2721">
        <f t="shared" si="548"/>
        <v>0</v>
      </c>
      <c r="Q2721">
        <f t="shared" si="549"/>
        <v>0</v>
      </c>
      <c r="R2721">
        <f t="shared" si="550"/>
        <v>0</v>
      </c>
      <c r="S2721">
        <f t="shared" si="551"/>
        <v>0</v>
      </c>
      <c r="T2721">
        <f t="shared" si="552"/>
        <v>0</v>
      </c>
      <c r="U2721">
        <f t="shared" si="553"/>
        <v>0</v>
      </c>
      <c r="V2721">
        <f t="shared" si="554"/>
        <v>0</v>
      </c>
      <c r="W2721">
        <f t="shared" si="555"/>
        <v>0</v>
      </c>
      <c r="X2721">
        <f t="shared" si="556"/>
        <v>0</v>
      </c>
      <c r="Y2721">
        <f t="shared" si="557"/>
        <v>0</v>
      </c>
      <c r="Z2721">
        <f t="shared" si="558"/>
        <v>0</v>
      </c>
      <c r="AA2721">
        <f t="shared" si="559"/>
        <v>0</v>
      </c>
    </row>
    <row r="2722" spans="2:27">
      <c r="B2722" s="3">
        <v>45451</v>
      </c>
      <c r="C2722" t="str">
        <f>IF(AND(B2722&gt;='Calculation Sheet Crop 1'!$K$6,B2722&lt;='Calculation Sheet Crop 1'!$L$6),"Initial Stage",IF(AND(B2722+1&gt;'Calculation Sheet Crop 1'!$K$7,B2722&lt;='Calculation Sheet Crop 1'!$L$7),"Crop Development Phase",IF(AND(B2722+1&gt;'Calculation Sheet Crop 1'!$K$8,B2722&lt;'Calculation Sheet Crop 1'!$L$8+1),"Mid Season",IF(AND(B2722+1&gt;'Calculation Sheet Crop 1'!$K$9,B2722-1&lt;'Calculation Sheet Crop 1'!$L$9),"Late Season Stage",""))))</f>
        <v/>
      </c>
      <c r="D2722">
        <f>IF(MONTH(B2722)=1,'General Calculation'!$E$22,IF(MONTH(B2722)=2,'General Calculation'!$F$22,IF(MONTH(B2722)=3,'General Calculation'!$G$22,IF(MONTH(B2722)=4,'General Calculation'!$H$22,IF(MONTH(B2722)=5,'General Calculation'!$I$22,IF(MONTH(B2722)=6,'General Calculation'!$J$22,IF(MONTH(B2722)=7,'General Calculation'!$K$22,IF(MONTH(B2722)=8,'General Calculation'!$L$22,IF(MONTH(B2722)=9,'General Calculation'!$M$22,IF(MONTH(B2722)=10,'General Calculation'!$N$22,IF(MONTH(B2722)=11,'General Calculation'!$O$22,IF(MONTH(B2722)=12,'General Calculation'!$P$22,""))))))))))))</f>
        <v>5.3881999999999994</v>
      </c>
      <c r="E2722" t="str">
        <f>IF(C2722="Initial Stage",'Calculation Sheet Crop 1'!$M$6,IF(C2722="Crop Development Phase",'Calculation Sheet Crop 1'!$M$7,IF(C2722="Mid Season",'Calculation Sheet Crop 1'!$M$8,IF(C2722="Late Season Stage",'Calculation Sheet Crop 1'!$M$9,""))))</f>
        <v/>
      </c>
      <c r="F2722">
        <f t="shared" si="547"/>
        <v>0</v>
      </c>
      <c r="P2722">
        <f t="shared" si="548"/>
        <v>0</v>
      </c>
      <c r="Q2722">
        <f t="shared" si="549"/>
        <v>0</v>
      </c>
      <c r="R2722">
        <f t="shared" si="550"/>
        <v>0</v>
      </c>
      <c r="S2722">
        <f t="shared" si="551"/>
        <v>0</v>
      </c>
      <c r="T2722">
        <f t="shared" si="552"/>
        <v>0</v>
      </c>
      <c r="U2722">
        <f t="shared" si="553"/>
        <v>0</v>
      </c>
      <c r="V2722">
        <f t="shared" si="554"/>
        <v>0</v>
      </c>
      <c r="W2722">
        <f t="shared" si="555"/>
        <v>0</v>
      </c>
      <c r="X2722">
        <f t="shared" si="556"/>
        <v>0</v>
      </c>
      <c r="Y2722">
        <f t="shared" si="557"/>
        <v>0</v>
      </c>
      <c r="Z2722">
        <f t="shared" si="558"/>
        <v>0</v>
      </c>
      <c r="AA2722">
        <f t="shared" si="559"/>
        <v>0</v>
      </c>
    </row>
    <row r="2723" spans="2:27">
      <c r="B2723" s="3">
        <v>45452</v>
      </c>
      <c r="C2723" t="str">
        <f>IF(AND(B2723&gt;='Calculation Sheet Crop 1'!$K$6,B2723&lt;='Calculation Sheet Crop 1'!$L$6),"Initial Stage",IF(AND(B2723+1&gt;'Calculation Sheet Crop 1'!$K$7,B2723&lt;='Calculation Sheet Crop 1'!$L$7),"Crop Development Phase",IF(AND(B2723+1&gt;'Calculation Sheet Crop 1'!$K$8,B2723&lt;'Calculation Sheet Crop 1'!$L$8+1),"Mid Season",IF(AND(B2723+1&gt;'Calculation Sheet Crop 1'!$K$9,B2723-1&lt;'Calculation Sheet Crop 1'!$L$9),"Late Season Stage",""))))</f>
        <v/>
      </c>
      <c r="D2723">
        <f>IF(MONTH(B2723)=1,'General Calculation'!$E$22,IF(MONTH(B2723)=2,'General Calculation'!$F$22,IF(MONTH(B2723)=3,'General Calculation'!$G$22,IF(MONTH(B2723)=4,'General Calculation'!$H$22,IF(MONTH(B2723)=5,'General Calculation'!$I$22,IF(MONTH(B2723)=6,'General Calculation'!$J$22,IF(MONTH(B2723)=7,'General Calculation'!$K$22,IF(MONTH(B2723)=8,'General Calculation'!$L$22,IF(MONTH(B2723)=9,'General Calculation'!$M$22,IF(MONTH(B2723)=10,'General Calculation'!$N$22,IF(MONTH(B2723)=11,'General Calculation'!$O$22,IF(MONTH(B2723)=12,'General Calculation'!$P$22,""))))))))))))</f>
        <v>5.3881999999999994</v>
      </c>
      <c r="E2723" t="str">
        <f>IF(C2723="Initial Stage",'Calculation Sheet Crop 1'!$M$6,IF(C2723="Crop Development Phase",'Calculation Sheet Crop 1'!$M$7,IF(C2723="Mid Season",'Calculation Sheet Crop 1'!$M$8,IF(C2723="Late Season Stage",'Calculation Sheet Crop 1'!$M$9,""))))</f>
        <v/>
      </c>
      <c r="F2723">
        <f t="shared" si="547"/>
        <v>0</v>
      </c>
      <c r="P2723">
        <f t="shared" si="548"/>
        <v>0</v>
      </c>
      <c r="Q2723">
        <f t="shared" si="549"/>
        <v>0</v>
      </c>
      <c r="R2723">
        <f t="shared" si="550"/>
        <v>0</v>
      </c>
      <c r="S2723">
        <f t="shared" si="551"/>
        <v>0</v>
      </c>
      <c r="T2723">
        <f t="shared" si="552"/>
        <v>0</v>
      </c>
      <c r="U2723">
        <f t="shared" si="553"/>
        <v>0</v>
      </c>
      <c r="V2723">
        <f t="shared" si="554"/>
        <v>0</v>
      </c>
      <c r="W2723">
        <f t="shared" si="555"/>
        <v>0</v>
      </c>
      <c r="X2723">
        <f t="shared" si="556"/>
        <v>0</v>
      </c>
      <c r="Y2723">
        <f t="shared" si="557"/>
        <v>0</v>
      </c>
      <c r="Z2723">
        <f t="shared" si="558"/>
        <v>0</v>
      </c>
      <c r="AA2723">
        <f t="shared" si="559"/>
        <v>0</v>
      </c>
    </row>
    <row r="2724" spans="2:27">
      <c r="B2724" s="3">
        <v>45453</v>
      </c>
      <c r="C2724" t="str">
        <f>IF(AND(B2724&gt;='Calculation Sheet Crop 1'!$K$6,B2724&lt;='Calculation Sheet Crop 1'!$L$6),"Initial Stage",IF(AND(B2724+1&gt;'Calculation Sheet Crop 1'!$K$7,B2724&lt;='Calculation Sheet Crop 1'!$L$7),"Crop Development Phase",IF(AND(B2724+1&gt;'Calculation Sheet Crop 1'!$K$8,B2724&lt;'Calculation Sheet Crop 1'!$L$8+1),"Mid Season",IF(AND(B2724+1&gt;'Calculation Sheet Crop 1'!$K$9,B2724-1&lt;'Calculation Sheet Crop 1'!$L$9),"Late Season Stage",""))))</f>
        <v/>
      </c>
      <c r="D2724">
        <f>IF(MONTH(B2724)=1,'General Calculation'!$E$22,IF(MONTH(B2724)=2,'General Calculation'!$F$22,IF(MONTH(B2724)=3,'General Calculation'!$G$22,IF(MONTH(B2724)=4,'General Calculation'!$H$22,IF(MONTH(B2724)=5,'General Calculation'!$I$22,IF(MONTH(B2724)=6,'General Calculation'!$J$22,IF(MONTH(B2724)=7,'General Calculation'!$K$22,IF(MONTH(B2724)=8,'General Calculation'!$L$22,IF(MONTH(B2724)=9,'General Calculation'!$M$22,IF(MONTH(B2724)=10,'General Calculation'!$N$22,IF(MONTH(B2724)=11,'General Calculation'!$O$22,IF(MONTH(B2724)=12,'General Calculation'!$P$22,""))))))))))))</f>
        <v>5.3881999999999994</v>
      </c>
      <c r="E2724" t="str">
        <f>IF(C2724="Initial Stage",'Calculation Sheet Crop 1'!$M$6,IF(C2724="Crop Development Phase",'Calculation Sheet Crop 1'!$M$7,IF(C2724="Mid Season",'Calculation Sheet Crop 1'!$M$8,IF(C2724="Late Season Stage",'Calculation Sheet Crop 1'!$M$9,""))))</f>
        <v/>
      </c>
      <c r="F2724">
        <f t="shared" si="547"/>
        <v>0</v>
      </c>
      <c r="P2724">
        <f t="shared" si="548"/>
        <v>0</v>
      </c>
      <c r="Q2724">
        <f t="shared" si="549"/>
        <v>0</v>
      </c>
      <c r="R2724">
        <f t="shared" si="550"/>
        <v>0</v>
      </c>
      <c r="S2724">
        <f t="shared" si="551"/>
        <v>0</v>
      </c>
      <c r="T2724">
        <f t="shared" si="552"/>
        <v>0</v>
      </c>
      <c r="U2724">
        <f t="shared" si="553"/>
        <v>0</v>
      </c>
      <c r="V2724">
        <f t="shared" si="554"/>
        <v>0</v>
      </c>
      <c r="W2724">
        <f t="shared" si="555"/>
        <v>0</v>
      </c>
      <c r="X2724">
        <f t="shared" si="556"/>
        <v>0</v>
      </c>
      <c r="Y2724">
        <f t="shared" si="557"/>
        <v>0</v>
      </c>
      <c r="Z2724">
        <f t="shared" si="558"/>
        <v>0</v>
      </c>
      <c r="AA2724">
        <f t="shared" si="559"/>
        <v>0</v>
      </c>
    </row>
    <row r="2725" spans="2:27">
      <c r="B2725" s="3">
        <v>45454</v>
      </c>
      <c r="C2725" t="str">
        <f>IF(AND(B2725&gt;='Calculation Sheet Crop 1'!$K$6,B2725&lt;='Calculation Sheet Crop 1'!$L$6),"Initial Stage",IF(AND(B2725+1&gt;'Calculation Sheet Crop 1'!$K$7,B2725&lt;='Calculation Sheet Crop 1'!$L$7),"Crop Development Phase",IF(AND(B2725+1&gt;'Calculation Sheet Crop 1'!$K$8,B2725&lt;'Calculation Sheet Crop 1'!$L$8+1),"Mid Season",IF(AND(B2725+1&gt;'Calculation Sheet Crop 1'!$K$9,B2725-1&lt;'Calculation Sheet Crop 1'!$L$9),"Late Season Stage",""))))</f>
        <v/>
      </c>
      <c r="D2725">
        <f>IF(MONTH(B2725)=1,'General Calculation'!$E$22,IF(MONTH(B2725)=2,'General Calculation'!$F$22,IF(MONTH(B2725)=3,'General Calculation'!$G$22,IF(MONTH(B2725)=4,'General Calculation'!$H$22,IF(MONTH(B2725)=5,'General Calculation'!$I$22,IF(MONTH(B2725)=6,'General Calculation'!$J$22,IF(MONTH(B2725)=7,'General Calculation'!$K$22,IF(MONTH(B2725)=8,'General Calculation'!$L$22,IF(MONTH(B2725)=9,'General Calculation'!$M$22,IF(MONTH(B2725)=10,'General Calculation'!$N$22,IF(MONTH(B2725)=11,'General Calculation'!$O$22,IF(MONTH(B2725)=12,'General Calculation'!$P$22,""))))))))))))</f>
        <v>5.3881999999999994</v>
      </c>
      <c r="E2725" t="str">
        <f>IF(C2725="Initial Stage",'Calculation Sheet Crop 1'!$M$6,IF(C2725="Crop Development Phase",'Calculation Sheet Crop 1'!$M$7,IF(C2725="Mid Season",'Calculation Sheet Crop 1'!$M$8,IF(C2725="Late Season Stage",'Calculation Sheet Crop 1'!$M$9,""))))</f>
        <v/>
      </c>
      <c r="F2725">
        <f t="shared" si="547"/>
        <v>0</v>
      </c>
      <c r="P2725">
        <f t="shared" si="548"/>
        <v>0</v>
      </c>
      <c r="Q2725">
        <f t="shared" si="549"/>
        <v>0</v>
      </c>
      <c r="R2725">
        <f t="shared" si="550"/>
        <v>0</v>
      </c>
      <c r="S2725">
        <f t="shared" si="551"/>
        <v>0</v>
      </c>
      <c r="T2725">
        <f t="shared" si="552"/>
        <v>0</v>
      </c>
      <c r="U2725">
        <f t="shared" si="553"/>
        <v>0</v>
      </c>
      <c r="V2725">
        <f t="shared" si="554"/>
        <v>0</v>
      </c>
      <c r="W2725">
        <f t="shared" si="555"/>
        <v>0</v>
      </c>
      <c r="X2725">
        <f t="shared" si="556"/>
        <v>0</v>
      </c>
      <c r="Y2725">
        <f t="shared" si="557"/>
        <v>0</v>
      </c>
      <c r="Z2725">
        <f t="shared" si="558"/>
        <v>0</v>
      </c>
      <c r="AA2725">
        <f t="shared" si="559"/>
        <v>0</v>
      </c>
    </row>
    <row r="2726" spans="2:27">
      <c r="B2726" s="3">
        <v>45455</v>
      </c>
      <c r="C2726" t="str">
        <f>IF(AND(B2726&gt;='Calculation Sheet Crop 1'!$K$6,B2726&lt;='Calculation Sheet Crop 1'!$L$6),"Initial Stage",IF(AND(B2726+1&gt;'Calculation Sheet Crop 1'!$K$7,B2726&lt;='Calculation Sheet Crop 1'!$L$7),"Crop Development Phase",IF(AND(B2726+1&gt;'Calculation Sheet Crop 1'!$K$8,B2726&lt;'Calculation Sheet Crop 1'!$L$8+1),"Mid Season",IF(AND(B2726+1&gt;'Calculation Sheet Crop 1'!$K$9,B2726-1&lt;'Calculation Sheet Crop 1'!$L$9),"Late Season Stage",""))))</f>
        <v/>
      </c>
      <c r="D2726">
        <f>IF(MONTH(B2726)=1,'General Calculation'!$E$22,IF(MONTH(B2726)=2,'General Calculation'!$F$22,IF(MONTH(B2726)=3,'General Calculation'!$G$22,IF(MONTH(B2726)=4,'General Calculation'!$H$22,IF(MONTH(B2726)=5,'General Calculation'!$I$22,IF(MONTH(B2726)=6,'General Calculation'!$J$22,IF(MONTH(B2726)=7,'General Calculation'!$K$22,IF(MONTH(B2726)=8,'General Calculation'!$L$22,IF(MONTH(B2726)=9,'General Calculation'!$M$22,IF(MONTH(B2726)=10,'General Calculation'!$N$22,IF(MONTH(B2726)=11,'General Calculation'!$O$22,IF(MONTH(B2726)=12,'General Calculation'!$P$22,""))))))))))))</f>
        <v>5.3881999999999994</v>
      </c>
      <c r="E2726" t="str">
        <f>IF(C2726="Initial Stage",'Calculation Sheet Crop 1'!$M$6,IF(C2726="Crop Development Phase",'Calculation Sheet Crop 1'!$M$7,IF(C2726="Mid Season",'Calculation Sheet Crop 1'!$M$8,IF(C2726="Late Season Stage",'Calculation Sheet Crop 1'!$M$9,""))))</f>
        <v/>
      </c>
      <c r="F2726">
        <f t="shared" si="547"/>
        <v>0</v>
      </c>
      <c r="P2726">
        <f t="shared" si="548"/>
        <v>0</v>
      </c>
      <c r="Q2726">
        <f t="shared" si="549"/>
        <v>0</v>
      </c>
      <c r="R2726">
        <f t="shared" si="550"/>
        <v>0</v>
      </c>
      <c r="S2726">
        <f t="shared" si="551"/>
        <v>0</v>
      </c>
      <c r="T2726">
        <f t="shared" si="552"/>
        <v>0</v>
      </c>
      <c r="U2726">
        <f t="shared" si="553"/>
        <v>0</v>
      </c>
      <c r="V2726">
        <f t="shared" si="554"/>
        <v>0</v>
      </c>
      <c r="W2726">
        <f t="shared" si="555"/>
        <v>0</v>
      </c>
      <c r="X2726">
        <f t="shared" si="556"/>
        <v>0</v>
      </c>
      <c r="Y2726">
        <f t="shared" si="557"/>
        <v>0</v>
      </c>
      <c r="Z2726">
        <f t="shared" si="558"/>
        <v>0</v>
      </c>
      <c r="AA2726">
        <f t="shared" si="559"/>
        <v>0</v>
      </c>
    </row>
    <row r="2727" spans="2:27">
      <c r="B2727" s="3">
        <v>45456</v>
      </c>
      <c r="C2727" t="str">
        <f>IF(AND(B2727&gt;='Calculation Sheet Crop 1'!$K$6,B2727&lt;='Calculation Sheet Crop 1'!$L$6),"Initial Stage",IF(AND(B2727+1&gt;'Calculation Sheet Crop 1'!$K$7,B2727&lt;='Calculation Sheet Crop 1'!$L$7),"Crop Development Phase",IF(AND(B2727+1&gt;'Calculation Sheet Crop 1'!$K$8,B2727&lt;'Calculation Sheet Crop 1'!$L$8+1),"Mid Season",IF(AND(B2727+1&gt;'Calculation Sheet Crop 1'!$K$9,B2727-1&lt;'Calculation Sheet Crop 1'!$L$9),"Late Season Stage",""))))</f>
        <v/>
      </c>
      <c r="D2727">
        <f>IF(MONTH(B2727)=1,'General Calculation'!$E$22,IF(MONTH(B2727)=2,'General Calculation'!$F$22,IF(MONTH(B2727)=3,'General Calculation'!$G$22,IF(MONTH(B2727)=4,'General Calculation'!$H$22,IF(MONTH(B2727)=5,'General Calculation'!$I$22,IF(MONTH(B2727)=6,'General Calculation'!$J$22,IF(MONTH(B2727)=7,'General Calculation'!$K$22,IF(MONTH(B2727)=8,'General Calculation'!$L$22,IF(MONTH(B2727)=9,'General Calculation'!$M$22,IF(MONTH(B2727)=10,'General Calculation'!$N$22,IF(MONTH(B2727)=11,'General Calculation'!$O$22,IF(MONTH(B2727)=12,'General Calculation'!$P$22,""))))))))))))</f>
        <v>5.3881999999999994</v>
      </c>
      <c r="E2727" t="str">
        <f>IF(C2727="Initial Stage",'Calculation Sheet Crop 1'!$M$6,IF(C2727="Crop Development Phase",'Calculation Sheet Crop 1'!$M$7,IF(C2727="Mid Season",'Calculation Sheet Crop 1'!$M$8,IF(C2727="Late Season Stage",'Calculation Sheet Crop 1'!$M$9,""))))</f>
        <v/>
      </c>
      <c r="F2727">
        <f t="shared" si="547"/>
        <v>0</v>
      </c>
      <c r="P2727">
        <f t="shared" si="548"/>
        <v>0</v>
      </c>
      <c r="Q2727">
        <f t="shared" si="549"/>
        <v>0</v>
      </c>
      <c r="R2727">
        <f t="shared" si="550"/>
        <v>0</v>
      </c>
      <c r="S2727">
        <f t="shared" si="551"/>
        <v>0</v>
      </c>
      <c r="T2727">
        <f t="shared" si="552"/>
        <v>0</v>
      </c>
      <c r="U2727">
        <f t="shared" si="553"/>
        <v>0</v>
      </c>
      <c r="V2727">
        <f t="shared" si="554"/>
        <v>0</v>
      </c>
      <c r="W2727">
        <f t="shared" si="555"/>
        <v>0</v>
      </c>
      <c r="X2727">
        <f t="shared" si="556"/>
        <v>0</v>
      </c>
      <c r="Y2727">
        <f t="shared" si="557"/>
        <v>0</v>
      </c>
      <c r="Z2727">
        <f t="shared" si="558"/>
        <v>0</v>
      </c>
      <c r="AA2727">
        <f t="shared" si="559"/>
        <v>0</v>
      </c>
    </row>
    <row r="2728" spans="2:27">
      <c r="B2728" s="3">
        <v>45457</v>
      </c>
      <c r="C2728" t="str">
        <f>IF(AND(B2728&gt;='Calculation Sheet Crop 1'!$K$6,B2728&lt;='Calculation Sheet Crop 1'!$L$6),"Initial Stage",IF(AND(B2728+1&gt;'Calculation Sheet Crop 1'!$K$7,B2728&lt;='Calculation Sheet Crop 1'!$L$7),"Crop Development Phase",IF(AND(B2728+1&gt;'Calculation Sheet Crop 1'!$K$8,B2728&lt;'Calculation Sheet Crop 1'!$L$8+1),"Mid Season",IF(AND(B2728+1&gt;'Calculation Sheet Crop 1'!$K$9,B2728-1&lt;'Calculation Sheet Crop 1'!$L$9),"Late Season Stage",""))))</f>
        <v/>
      </c>
      <c r="D2728">
        <f>IF(MONTH(B2728)=1,'General Calculation'!$E$22,IF(MONTH(B2728)=2,'General Calculation'!$F$22,IF(MONTH(B2728)=3,'General Calculation'!$G$22,IF(MONTH(B2728)=4,'General Calculation'!$H$22,IF(MONTH(B2728)=5,'General Calculation'!$I$22,IF(MONTH(B2728)=6,'General Calculation'!$J$22,IF(MONTH(B2728)=7,'General Calculation'!$K$22,IF(MONTH(B2728)=8,'General Calculation'!$L$22,IF(MONTH(B2728)=9,'General Calculation'!$M$22,IF(MONTH(B2728)=10,'General Calculation'!$N$22,IF(MONTH(B2728)=11,'General Calculation'!$O$22,IF(MONTH(B2728)=12,'General Calculation'!$P$22,""))))))))))))</f>
        <v>5.3881999999999994</v>
      </c>
      <c r="E2728" t="str">
        <f>IF(C2728="Initial Stage",'Calculation Sheet Crop 1'!$M$6,IF(C2728="Crop Development Phase",'Calculation Sheet Crop 1'!$M$7,IF(C2728="Mid Season",'Calculation Sheet Crop 1'!$M$8,IF(C2728="Late Season Stage",'Calculation Sheet Crop 1'!$M$9,""))))</f>
        <v/>
      </c>
      <c r="F2728">
        <f t="shared" si="547"/>
        <v>0</v>
      </c>
      <c r="P2728">
        <f t="shared" si="548"/>
        <v>0</v>
      </c>
      <c r="Q2728">
        <f t="shared" si="549"/>
        <v>0</v>
      </c>
      <c r="R2728">
        <f t="shared" si="550"/>
        <v>0</v>
      </c>
      <c r="S2728">
        <f t="shared" si="551"/>
        <v>0</v>
      </c>
      <c r="T2728">
        <f t="shared" si="552"/>
        <v>0</v>
      </c>
      <c r="U2728">
        <f t="shared" si="553"/>
        <v>0</v>
      </c>
      <c r="V2728">
        <f t="shared" si="554"/>
        <v>0</v>
      </c>
      <c r="W2728">
        <f t="shared" si="555"/>
        <v>0</v>
      </c>
      <c r="X2728">
        <f t="shared" si="556"/>
        <v>0</v>
      </c>
      <c r="Y2728">
        <f t="shared" si="557"/>
        <v>0</v>
      </c>
      <c r="Z2728">
        <f t="shared" si="558"/>
        <v>0</v>
      </c>
      <c r="AA2728">
        <f t="shared" si="559"/>
        <v>0</v>
      </c>
    </row>
    <row r="2729" spans="2:27">
      <c r="B2729" s="3">
        <v>45458</v>
      </c>
      <c r="C2729" t="str">
        <f>IF(AND(B2729&gt;='Calculation Sheet Crop 1'!$K$6,B2729&lt;='Calculation Sheet Crop 1'!$L$6),"Initial Stage",IF(AND(B2729+1&gt;'Calculation Sheet Crop 1'!$K$7,B2729&lt;='Calculation Sheet Crop 1'!$L$7),"Crop Development Phase",IF(AND(B2729+1&gt;'Calculation Sheet Crop 1'!$K$8,B2729&lt;'Calculation Sheet Crop 1'!$L$8+1),"Mid Season",IF(AND(B2729+1&gt;'Calculation Sheet Crop 1'!$K$9,B2729-1&lt;'Calculation Sheet Crop 1'!$L$9),"Late Season Stage",""))))</f>
        <v/>
      </c>
      <c r="D2729">
        <f>IF(MONTH(B2729)=1,'General Calculation'!$E$22,IF(MONTH(B2729)=2,'General Calculation'!$F$22,IF(MONTH(B2729)=3,'General Calculation'!$G$22,IF(MONTH(B2729)=4,'General Calculation'!$H$22,IF(MONTH(B2729)=5,'General Calculation'!$I$22,IF(MONTH(B2729)=6,'General Calculation'!$J$22,IF(MONTH(B2729)=7,'General Calculation'!$K$22,IF(MONTH(B2729)=8,'General Calculation'!$L$22,IF(MONTH(B2729)=9,'General Calculation'!$M$22,IF(MONTH(B2729)=10,'General Calculation'!$N$22,IF(MONTH(B2729)=11,'General Calculation'!$O$22,IF(MONTH(B2729)=12,'General Calculation'!$P$22,""))))))))))))</f>
        <v>5.3881999999999994</v>
      </c>
      <c r="E2729" t="str">
        <f>IF(C2729="Initial Stage",'Calculation Sheet Crop 1'!$M$6,IF(C2729="Crop Development Phase",'Calculation Sheet Crop 1'!$M$7,IF(C2729="Mid Season",'Calculation Sheet Crop 1'!$M$8,IF(C2729="Late Season Stage",'Calculation Sheet Crop 1'!$M$9,""))))</f>
        <v/>
      </c>
      <c r="F2729">
        <f t="shared" si="547"/>
        <v>0</v>
      </c>
      <c r="P2729">
        <f t="shared" si="548"/>
        <v>0</v>
      </c>
      <c r="Q2729">
        <f t="shared" si="549"/>
        <v>0</v>
      </c>
      <c r="R2729">
        <f t="shared" si="550"/>
        <v>0</v>
      </c>
      <c r="S2729">
        <f t="shared" si="551"/>
        <v>0</v>
      </c>
      <c r="T2729">
        <f t="shared" si="552"/>
        <v>0</v>
      </c>
      <c r="U2729">
        <f t="shared" si="553"/>
        <v>0</v>
      </c>
      <c r="V2729">
        <f t="shared" si="554"/>
        <v>0</v>
      </c>
      <c r="W2729">
        <f t="shared" si="555"/>
        <v>0</v>
      </c>
      <c r="X2729">
        <f t="shared" si="556"/>
        <v>0</v>
      </c>
      <c r="Y2729">
        <f t="shared" si="557"/>
        <v>0</v>
      </c>
      <c r="Z2729">
        <f t="shared" si="558"/>
        <v>0</v>
      </c>
      <c r="AA2729">
        <f t="shared" si="559"/>
        <v>0</v>
      </c>
    </row>
    <row r="2730" spans="2:27">
      <c r="B2730" s="3">
        <v>45459</v>
      </c>
      <c r="C2730" t="str">
        <f>IF(AND(B2730&gt;='Calculation Sheet Crop 1'!$K$6,B2730&lt;='Calculation Sheet Crop 1'!$L$6),"Initial Stage",IF(AND(B2730+1&gt;'Calculation Sheet Crop 1'!$K$7,B2730&lt;='Calculation Sheet Crop 1'!$L$7),"Crop Development Phase",IF(AND(B2730+1&gt;'Calculation Sheet Crop 1'!$K$8,B2730&lt;'Calculation Sheet Crop 1'!$L$8+1),"Mid Season",IF(AND(B2730+1&gt;'Calculation Sheet Crop 1'!$K$9,B2730-1&lt;'Calculation Sheet Crop 1'!$L$9),"Late Season Stage",""))))</f>
        <v/>
      </c>
      <c r="D2730">
        <f>IF(MONTH(B2730)=1,'General Calculation'!$E$22,IF(MONTH(B2730)=2,'General Calculation'!$F$22,IF(MONTH(B2730)=3,'General Calculation'!$G$22,IF(MONTH(B2730)=4,'General Calculation'!$H$22,IF(MONTH(B2730)=5,'General Calculation'!$I$22,IF(MONTH(B2730)=6,'General Calculation'!$J$22,IF(MONTH(B2730)=7,'General Calculation'!$K$22,IF(MONTH(B2730)=8,'General Calculation'!$L$22,IF(MONTH(B2730)=9,'General Calculation'!$M$22,IF(MONTH(B2730)=10,'General Calculation'!$N$22,IF(MONTH(B2730)=11,'General Calculation'!$O$22,IF(MONTH(B2730)=12,'General Calculation'!$P$22,""))))))))))))</f>
        <v>5.3881999999999994</v>
      </c>
      <c r="E2730" t="str">
        <f>IF(C2730="Initial Stage",'Calculation Sheet Crop 1'!$M$6,IF(C2730="Crop Development Phase",'Calculation Sheet Crop 1'!$M$7,IF(C2730="Mid Season",'Calculation Sheet Crop 1'!$M$8,IF(C2730="Late Season Stage",'Calculation Sheet Crop 1'!$M$9,""))))</f>
        <v/>
      </c>
      <c r="F2730">
        <f t="shared" si="547"/>
        <v>0</v>
      </c>
      <c r="P2730">
        <f t="shared" si="548"/>
        <v>0</v>
      </c>
      <c r="Q2730">
        <f t="shared" si="549"/>
        <v>0</v>
      </c>
      <c r="R2730">
        <f t="shared" si="550"/>
        <v>0</v>
      </c>
      <c r="S2730">
        <f t="shared" si="551"/>
        <v>0</v>
      </c>
      <c r="T2730">
        <f t="shared" si="552"/>
        <v>0</v>
      </c>
      <c r="U2730">
        <f t="shared" si="553"/>
        <v>0</v>
      </c>
      <c r="V2730">
        <f t="shared" si="554"/>
        <v>0</v>
      </c>
      <c r="W2730">
        <f t="shared" si="555"/>
        <v>0</v>
      </c>
      <c r="X2730">
        <f t="shared" si="556"/>
        <v>0</v>
      </c>
      <c r="Y2730">
        <f t="shared" si="557"/>
        <v>0</v>
      </c>
      <c r="Z2730">
        <f t="shared" si="558"/>
        <v>0</v>
      </c>
      <c r="AA2730">
        <f t="shared" si="559"/>
        <v>0</v>
      </c>
    </row>
    <row r="2731" spans="2:27">
      <c r="B2731" s="3">
        <v>45460</v>
      </c>
      <c r="C2731" t="str">
        <f>IF(AND(B2731&gt;='Calculation Sheet Crop 1'!$K$6,B2731&lt;='Calculation Sheet Crop 1'!$L$6),"Initial Stage",IF(AND(B2731+1&gt;'Calculation Sheet Crop 1'!$K$7,B2731&lt;='Calculation Sheet Crop 1'!$L$7),"Crop Development Phase",IF(AND(B2731+1&gt;'Calculation Sheet Crop 1'!$K$8,B2731&lt;'Calculation Sheet Crop 1'!$L$8+1),"Mid Season",IF(AND(B2731+1&gt;'Calculation Sheet Crop 1'!$K$9,B2731-1&lt;'Calculation Sheet Crop 1'!$L$9),"Late Season Stage",""))))</f>
        <v/>
      </c>
      <c r="D2731">
        <f>IF(MONTH(B2731)=1,'General Calculation'!$E$22,IF(MONTH(B2731)=2,'General Calculation'!$F$22,IF(MONTH(B2731)=3,'General Calculation'!$G$22,IF(MONTH(B2731)=4,'General Calculation'!$H$22,IF(MONTH(B2731)=5,'General Calculation'!$I$22,IF(MONTH(B2731)=6,'General Calculation'!$J$22,IF(MONTH(B2731)=7,'General Calculation'!$K$22,IF(MONTH(B2731)=8,'General Calculation'!$L$22,IF(MONTH(B2731)=9,'General Calculation'!$M$22,IF(MONTH(B2731)=10,'General Calculation'!$N$22,IF(MONTH(B2731)=11,'General Calculation'!$O$22,IF(MONTH(B2731)=12,'General Calculation'!$P$22,""))))))))))))</f>
        <v>5.3881999999999994</v>
      </c>
      <c r="E2731" t="str">
        <f>IF(C2731="Initial Stage",'Calculation Sheet Crop 1'!$M$6,IF(C2731="Crop Development Phase",'Calculation Sheet Crop 1'!$M$7,IF(C2731="Mid Season",'Calculation Sheet Crop 1'!$M$8,IF(C2731="Late Season Stage",'Calculation Sheet Crop 1'!$M$9,""))))</f>
        <v/>
      </c>
      <c r="F2731">
        <f t="shared" si="547"/>
        <v>0</v>
      </c>
      <c r="P2731">
        <f t="shared" si="548"/>
        <v>0</v>
      </c>
      <c r="Q2731">
        <f t="shared" si="549"/>
        <v>0</v>
      </c>
      <c r="R2731">
        <f t="shared" si="550"/>
        <v>0</v>
      </c>
      <c r="S2731">
        <f t="shared" si="551"/>
        <v>0</v>
      </c>
      <c r="T2731">
        <f t="shared" si="552"/>
        <v>0</v>
      </c>
      <c r="U2731">
        <f t="shared" si="553"/>
        <v>0</v>
      </c>
      <c r="V2731">
        <f t="shared" si="554"/>
        <v>0</v>
      </c>
      <c r="W2731">
        <f t="shared" si="555"/>
        <v>0</v>
      </c>
      <c r="X2731">
        <f t="shared" si="556"/>
        <v>0</v>
      </c>
      <c r="Y2731">
        <f t="shared" si="557"/>
        <v>0</v>
      </c>
      <c r="Z2731">
        <f t="shared" si="558"/>
        <v>0</v>
      </c>
      <c r="AA2731">
        <f t="shared" si="559"/>
        <v>0</v>
      </c>
    </row>
    <row r="2732" spans="2:27">
      <c r="B2732" s="3">
        <v>45461</v>
      </c>
      <c r="C2732" t="str">
        <f>IF(AND(B2732&gt;='Calculation Sheet Crop 1'!$K$6,B2732&lt;='Calculation Sheet Crop 1'!$L$6),"Initial Stage",IF(AND(B2732+1&gt;'Calculation Sheet Crop 1'!$K$7,B2732&lt;='Calculation Sheet Crop 1'!$L$7),"Crop Development Phase",IF(AND(B2732+1&gt;'Calculation Sheet Crop 1'!$K$8,B2732&lt;'Calculation Sheet Crop 1'!$L$8+1),"Mid Season",IF(AND(B2732+1&gt;'Calculation Sheet Crop 1'!$K$9,B2732-1&lt;'Calculation Sheet Crop 1'!$L$9),"Late Season Stage",""))))</f>
        <v/>
      </c>
      <c r="D2732">
        <f>IF(MONTH(B2732)=1,'General Calculation'!$E$22,IF(MONTH(B2732)=2,'General Calculation'!$F$22,IF(MONTH(B2732)=3,'General Calculation'!$G$22,IF(MONTH(B2732)=4,'General Calculation'!$H$22,IF(MONTH(B2732)=5,'General Calculation'!$I$22,IF(MONTH(B2732)=6,'General Calculation'!$J$22,IF(MONTH(B2732)=7,'General Calculation'!$K$22,IF(MONTH(B2732)=8,'General Calculation'!$L$22,IF(MONTH(B2732)=9,'General Calculation'!$M$22,IF(MONTH(B2732)=10,'General Calculation'!$N$22,IF(MONTH(B2732)=11,'General Calculation'!$O$22,IF(MONTH(B2732)=12,'General Calculation'!$P$22,""))))))))))))</f>
        <v>5.3881999999999994</v>
      </c>
      <c r="E2732" t="str">
        <f>IF(C2732="Initial Stage",'Calculation Sheet Crop 1'!$M$6,IF(C2732="Crop Development Phase",'Calculation Sheet Crop 1'!$M$7,IF(C2732="Mid Season",'Calculation Sheet Crop 1'!$M$8,IF(C2732="Late Season Stage",'Calculation Sheet Crop 1'!$M$9,""))))</f>
        <v/>
      </c>
      <c r="F2732">
        <f t="shared" si="547"/>
        <v>0</v>
      </c>
      <c r="P2732">
        <f t="shared" si="548"/>
        <v>0</v>
      </c>
      <c r="Q2732">
        <f t="shared" si="549"/>
        <v>0</v>
      </c>
      <c r="R2732">
        <f t="shared" si="550"/>
        <v>0</v>
      </c>
      <c r="S2732">
        <f t="shared" si="551"/>
        <v>0</v>
      </c>
      <c r="T2732">
        <f t="shared" si="552"/>
        <v>0</v>
      </c>
      <c r="U2732">
        <f t="shared" si="553"/>
        <v>0</v>
      </c>
      <c r="V2732">
        <f t="shared" si="554"/>
        <v>0</v>
      </c>
      <c r="W2732">
        <f t="shared" si="555"/>
        <v>0</v>
      </c>
      <c r="X2732">
        <f t="shared" si="556"/>
        <v>0</v>
      </c>
      <c r="Y2732">
        <f t="shared" si="557"/>
        <v>0</v>
      </c>
      <c r="Z2732">
        <f t="shared" si="558"/>
        <v>0</v>
      </c>
      <c r="AA2732">
        <f t="shared" si="559"/>
        <v>0</v>
      </c>
    </row>
    <row r="2733" spans="2:27">
      <c r="B2733" s="3">
        <v>45462</v>
      </c>
      <c r="C2733" t="str">
        <f>IF(AND(B2733&gt;='Calculation Sheet Crop 1'!$K$6,B2733&lt;='Calculation Sheet Crop 1'!$L$6),"Initial Stage",IF(AND(B2733+1&gt;'Calculation Sheet Crop 1'!$K$7,B2733&lt;='Calculation Sheet Crop 1'!$L$7),"Crop Development Phase",IF(AND(B2733+1&gt;'Calculation Sheet Crop 1'!$K$8,B2733&lt;'Calculation Sheet Crop 1'!$L$8+1),"Mid Season",IF(AND(B2733+1&gt;'Calculation Sheet Crop 1'!$K$9,B2733-1&lt;'Calculation Sheet Crop 1'!$L$9),"Late Season Stage",""))))</f>
        <v/>
      </c>
      <c r="D2733">
        <f>IF(MONTH(B2733)=1,'General Calculation'!$E$22,IF(MONTH(B2733)=2,'General Calculation'!$F$22,IF(MONTH(B2733)=3,'General Calculation'!$G$22,IF(MONTH(B2733)=4,'General Calculation'!$H$22,IF(MONTH(B2733)=5,'General Calculation'!$I$22,IF(MONTH(B2733)=6,'General Calculation'!$J$22,IF(MONTH(B2733)=7,'General Calculation'!$K$22,IF(MONTH(B2733)=8,'General Calculation'!$L$22,IF(MONTH(B2733)=9,'General Calculation'!$M$22,IF(MONTH(B2733)=10,'General Calculation'!$N$22,IF(MONTH(B2733)=11,'General Calculation'!$O$22,IF(MONTH(B2733)=12,'General Calculation'!$P$22,""))))))))))))</f>
        <v>5.3881999999999994</v>
      </c>
      <c r="E2733" t="str">
        <f>IF(C2733="Initial Stage",'Calculation Sheet Crop 1'!$M$6,IF(C2733="Crop Development Phase",'Calculation Sheet Crop 1'!$M$7,IF(C2733="Mid Season",'Calculation Sheet Crop 1'!$M$8,IF(C2733="Late Season Stage",'Calculation Sheet Crop 1'!$M$9,""))))</f>
        <v/>
      </c>
      <c r="F2733">
        <f t="shared" si="547"/>
        <v>0</v>
      </c>
      <c r="P2733">
        <f t="shared" si="548"/>
        <v>0</v>
      </c>
      <c r="Q2733">
        <f t="shared" si="549"/>
        <v>0</v>
      </c>
      <c r="R2733">
        <f t="shared" si="550"/>
        <v>0</v>
      </c>
      <c r="S2733">
        <f t="shared" si="551"/>
        <v>0</v>
      </c>
      <c r="T2733">
        <f t="shared" si="552"/>
        <v>0</v>
      </c>
      <c r="U2733">
        <f t="shared" si="553"/>
        <v>0</v>
      </c>
      <c r="V2733">
        <f t="shared" si="554"/>
        <v>0</v>
      </c>
      <c r="W2733">
        <f t="shared" si="555"/>
        <v>0</v>
      </c>
      <c r="X2733">
        <f t="shared" si="556"/>
        <v>0</v>
      </c>
      <c r="Y2733">
        <f t="shared" si="557"/>
        <v>0</v>
      </c>
      <c r="Z2733">
        <f t="shared" si="558"/>
        <v>0</v>
      </c>
      <c r="AA2733">
        <f t="shared" si="559"/>
        <v>0</v>
      </c>
    </row>
    <row r="2734" spans="2:27">
      <c r="B2734" s="3">
        <v>45463</v>
      </c>
      <c r="C2734" t="str">
        <f>IF(AND(B2734&gt;='Calculation Sheet Crop 1'!$K$6,B2734&lt;='Calculation Sheet Crop 1'!$L$6),"Initial Stage",IF(AND(B2734+1&gt;'Calculation Sheet Crop 1'!$K$7,B2734&lt;='Calculation Sheet Crop 1'!$L$7),"Crop Development Phase",IF(AND(B2734+1&gt;'Calculation Sheet Crop 1'!$K$8,B2734&lt;'Calculation Sheet Crop 1'!$L$8+1),"Mid Season",IF(AND(B2734+1&gt;'Calculation Sheet Crop 1'!$K$9,B2734-1&lt;'Calculation Sheet Crop 1'!$L$9),"Late Season Stage",""))))</f>
        <v/>
      </c>
      <c r="D2734">
        <f>IF(MONTH(B2734)=1,'General Calculation'!$E$22,IF(MONTH(B2734)=2,'General Calculation'!$F$22,IF(MONTH(B2734)=3,'General Calculation'!$G$22,IF(MONTH(B2734)=4,'General Calculation'!$H$22,IF(MONTH(B2734)=5,'General Calculation'!$I$22,IF(MONTH(B2734)=6,'General Calculation'!$J$22,IF(MONTH(B2734)=7,'General Calculation'!$K$22,IF(MONTH(B2734)=8,'General Calculation'!$L$22,IF(MONTH(B2734)=9,'General Calculation'!$M$22,IF(MONTH(B2734)=10,'General Calculation'!$N$22,IF(MONTH(B2734)=11,'General Calculation'!$O$22,IF(MONTH(B2734)=12,'General Calculation'!$P$22,""))))))))))))</f>
        <v>5.3881999999999994</v>
      </c>
      <c r="E2734" t="str">
        <f>IF(C2734="Initial Stage",'Calculation Sheet Crop 1'!$M$6,IF(C2734="Crop Development Phase",'Calculation Sheet Crop 1'!$M$7,IF(C2734="Mid Season",'Calculation Sheet Crop 1'!$M$8,IF(C2734="Late Season Stage",'Calculation Sheet Crop 1'!$M$9,""))))</f>
        <v/>
      </c>
      <c r="F2734">
        <f t="shared" si="547"/>
        <v>0</v>
      </c>
      <c r="P2734">
        <f t="shared" si="548"/>
        <v>0</v>
      </c>
      <c r="Q2734">
        <f t="shared" si="549"/>
        <v>0</v>
      </c>
      <c r="R2734">
        <f t="shared" si="550"/>
        <v>0</v>
      </c>
      <c r="S2734">
        <f t="shared" si="551"/>
        <v>0</v>
      </c>
      <c r="T2734">
        <f t="shared" si="552"/>
        <v>0</v>
      </c>
      <c r="U2734">
        <f t="shared" si="553"/>
        <v>0</v>
      </c>
      <c r="V2734">
        <f t="shared" si="554"/>
        <v>0</v>
      </c>
      <c r="W2734">
        <f t="shared" si="555"/>
        <v>0</v>
      </c>
      <c r="X2734">
        <f t="shared" si="556"/>
        <v>0</v>
      </c>
      <c r="Y2734">
        <f t="shared" si="557"/>
        <v>0</v>
      </c>
      <c r="Z2734">
        <f t="shared" si="558"/>
        <v>0</v>
      </c>
      <c r="AA2734">
        <f t="shared" si="559"/>
        <v>0</v>
      </c>
    </row>
    <row r="2735" spans="2:27">
      <c r="B2735" s="3">
        <v>45464</v>
      </c>
      <c r="C2735" t="str">
        <f>IF(AND(B2735&gt;='Calculation Sheet Crop 1'!$K$6,B2735&lt;='Calculation Sheet Crop 1'!$L$6),"Initial Stage",IF(AND(B2735+1&gt;'Calculation Sheet Crop 1'!$K$7,B2735&lt;='Calculation Sheet Crop 1'!$L$7),"Crop Development Phase",IF(AND(B2735+1&gt;'Calculation Sheet Crop 1'!$K$8,B2735&lt;'Calculation Sheet Crop 1'!$L$8+1),"Mid Season",IF(AND(B2735+1&gt;'Calculation Sheet Crop 1'!$K$9,B2735-1&lt;'Calculation Sheet Crop 1'!$L$9),"Late Season Stage",""))))</f>
        <v/>
      </c>
      <c r="D2735">
        <f>IF(MONTH(B2735)=1,'General Calculation'!$E$22,IF(MONTH(B2735)=2,'General Calculation'!$F$22,IF(MONTH(B2735)=3,'General Calculation'!$G$22,IF(MONTH(B2735)=4,'General Calculation'!$H$22,IF(MONTH(B2735)=5,'General Calculation'!$I$22,IF(MONTH(B2735)=6,'General Calculation'!$J$22,IF(MONTH(B2735)=7,'General Calculation'!$K$22,IF(MONTH(B2735)=8,'General Calculation'!$L$22,IF(MONTH(B2735)=9,'General Calculation'!$M$22,IF(MONTH(B2735)=10,'General Calculation'!$N$22,IF(MONTH(B2735)=11,'General Calculation'!$O$22,IF(MONTH(B2735)=12,'General Calculation'!$P$22,""))))))))))))</f>
        <v>5.3881999999999994</v>
      </c>
      <c r="E2735" t="str">
        <f>IF(C2735="Initial Stage",'Calculation Sheet Crop 1'!$M$6,IF(C2735="Crop Development Phase",'Calculation Sheet Crop 1'!$M$7,IF(C2735="Mid Season",'Calculation Sheet Crop 1'!$M$8,IF(C2735="Late Season Stage",'Calculation Sheet Crop 1'!$M$9,""))))</f>
        <v/>
      </c>
      <c r="F2735">
        <f t="shared" si="547"/>
        <v>0</v>
      </c>
      <c r="P2735">
        <f t="shared" si="548"/>
        <v>0</v>
      </c>
      <c r="Q2735">
        <f t="shared" si="549"/>
        <v>0</v>
      </c>
      <c r="R2735">
        <f t="shared" si="550"/>
        <v>0</v>
      </c>
      <c r="S2735">
        <f t="shared" si="551"/>
        <v>0</v>
      </c>
      <c r="T2735">
        <f t="shared" si="552"/>
        <v>0</v>
      </c>
      <c r="U2735">
        <f t="shared" si="553"/>
        <v>0</v>
      </c>
      <c r="V2735">
        <f t="shared" si="554"/>
        <v>0</v>
      </c>
      <c r="W2735">
        <f t="shared" si="555"/>
        <v>0</v>
      </c>
      <c r="X2735">
        <f t="shared" si="556"/>
        <v>0</v>
      </c>
      <c r="Y2735">
        <f t="shared" si="557"/>
        <v>0</v>
      </c>
      <c r="Z2735">
        <f t="shared" si="558"/>
        <v>0</v>
      </c>
      <c r="AA2735">
        <f t="shared" si="559"/>
        <v>0</v>
      </c>
    </row>
    <row r="2736" spans="2:27">
      <c r="B2736" s="3">
        <v>45465</v>
      </c>
      <c r="C2736" t="str">
        <f>IF(AND(B2736&gt;='Calculation Sheet Crop 1'!$K$6,B2736&lt;='Calculation Sheet Crop 1'!$L$6),"Initial Stage",IF(AND(B2736+1&gt;'Calculation Sheet Crop 1'!$K$7,B2736&lt;='Calculation Sheet Crop 1'!$L$7),"Crop Development Phase",IF(AND(B2736+1&gt;'Calculation Sheet Crop 1'!$K$8,B2736&lt;'Calculation Sheet Crop 1'!$L$8+1),"Mid Season",IF(AND(B2736+1&gt;'Calculation Sheet Crop 1'!$K$9,B2736-1&lt;'Calculation Sheet Crop 1'!$L$9),"Late Season Stage",""))))</f>
        <v/>
      </c>
      <c r="D2736">
        <f>IF(MONTH(B2736)=1,'General Calculation'!$E$22,IF(MONTH(B2736)=2,'General Calculation'!$F$22,IF(MONTH(B2736)=3,'General Calculation'!$G$22,IF(MONTH(B2736)=4,'General Calculation'!$H$22,IF(MONTH(B2736)=5,'General Calculation'!$I$22,IF(MONTH(B2736)=6,'General Calculation'!$J$22,IF(MONTH(B2736)=7,'General Calculation'!$K$22,IF(MONTH(B2736)=8,'General Calculation'!$L$22,IF(MONTH(B2736)=9,'General Calculation'!$M$22,IF(MONTH(B2736)=10,'General Calculation'!$N$22,IF(MONTH(B2736)=11,'General Calculation'!$O$22,IF(MONTH(B2736)=12,'General Calculation'!$P$22,""))))))))))))</f>
        <v>5.3881999999999994</v>
      </c>
      <c r="E2736" t="str">
        <f>IF(C2736="Initial Stage",'Calculation Sheet Crop 1'!$M$6,IF(C2736="Crop Development Phase",'Calculation Sheet Crop 1'!$M$7,IF(C2736="Mid Season",'Calculation Sheet Crop 1'!$M$8,IF(C2736="Late Season Stage",'Calculation Sheet Crop 1'!$M$9,""))))</f>
        <v/>
      </c>
      <c r="F2736">
        <f t="shared" si="547"/>
        <v>0</v>
      </c>
      <c r="P2736">
        <f t="shared" si="548"/>
        <v>0</v>
      </c>
      <c r="Q2736">
        <f t="shared" si="549"/>
        <v>0</v>
      </c>
      <c r="R2736">
        <f t="shared" si="550"/>
        <v>0</v>
      </c>
      <c r="S2736">
        <f t="shared" si="551"/>
        <v>0</v>
      </c>
      <c r="T2736">
        <f t="shared" si="552"/>
        <v>0</v>
      </c>
      <c r="U2736">
        <f t="shared" si="553"/>
        <v>0</v>
      </c>
      <c r="V2736">
        <f t="shared" si="554"/>
        <v>0</v>
      </c>
      <c r="W2736">
        <f t="shared" si="555"/>
        <v>0</v>
      </c>
      <c r="X2736">
        <f t="shared" si="556"/>
        <v>0</v>
      </c>
      <c r="Y2736">
        <f t="shared" si="557"/>
        <v>0</v>
      </c>
      <c r="Z2736">
        <f t="shared" si="558"/>
        <v>0</v>
      </c>
      <c r="AA2736">
        <f t="shared" si="559"/>
        <v>0</v>
      </c>
    </row>
    <row r="2737" spans="2:27">
      <c r="B2737" s="3">
        <v>45466</v>
      </c>
      <c r="C2737" t="str">
        <f>IF(AND(B2737&gt;='Calculation Sheet Crop 1'!$K$6,B2737&lt;='Calculation Sheet Crop 1'!$L$6),"Initial Stage",IF(AND(B2737+1&gt;'Calculation Sheet Crop 1'!$K$7,B2737&lt;='Calculation Sheet Crop 1'!$L$7),"Crop Development Phase",IF(AND(B2737+1&gt;'Calculation Sheet Crop 1'!$K$8,B2737&lt;'Calculation Sheet Crop 1'!$L$8+1),"Mid Season",IF(AND(B2737+1&gt;'Calculation Sheet Crop 1'!$K$9,B2737-1&lt;'Calculation Sheet Crop 1'!$L$9),"Late Season Stage",""))))</f>
        <v/>
      </c>
      <c r="D2737">
        <f>IF(MONTH(B2737)=1,'General Calculation'!$E$22,IF(MONTH(B2737)=2,'General Calculation'!$F$22,IF(MONTH(B2737)=3,'General Calculation'!$G$22,IF(MONTH(B2737)=4,'General Calculation'!$H$22,IF(MONTH(B2737)=5,'General Calculation'!$I$22,IF(MONTH(B2737)=6,'General Calculation'!$J$22,IF(MONTH(B2737)=7,'General Calculation'!$K$22,IF(MONTH(B2737)=8,'General Calculation'!$L$22,IF(MONTH(B2737)=9,'General Calculation'!$M$22,IF(MONTH(B2737)=10,'General Calculation'!$N$22,IF(MONTH(B2737)=11,'General Calculation'!$O$22,IF(MONTH(B2737)=12,'General Calculation'!$P$22,""))))))))))))</f>
        <v>5.3881999999999994</v>
      </c>
      <c r="E2737" t="str">
        <f>IF(C2737="Initial Stage",'Calculation Sheet Crop 1'!$M$6,IF(C2737="Crop Development Phase",'Calculation Sheet Crop 1'!$M$7,IF(C2737="Mid Season",'Calculation Sheet Crop 1'!$M$8,IF(C2737="Late Season Stage",'Calculation Sheet Crop 1'!$M$9,""))))</f>
        <v/>
      </c>
      <c r="F2737">
        <f t="shared" si="547"/>
        <v>0</v>
      </c>
      <c r="P2737">
        <f t="shared" si="548"/>
        <v>0</v>
      </c>
      <c r="Q2737">
        <f t="shared" si="549"/>
        <v>0</v>
      </c>
      <c r="R2737">
        <f t="shared" si="550"/>
        <v>0</v>
      </c>
      <c r="S2737">
        <f t="shared" si="551"/>
        <v>0</v>
      </c>
      <c r="T2737">
        <f t="shared" si="552"/>
        <v>0</v>
      </c>
      <c r="U2737">
        <f t="shared" si="553"/>
        <v>0</v>
      </c>
      <c r="V2737">
        <f t="shared" si="554"/>
        <v>0</v>
      </c>
      <c r="W2737">
        <f t="shared" si="555"/>
        <v>0</v>
      </c>
      <c r="X2737">
        <f t="shared" si="556"/>
        <v>0</v>
      </c>
      <c r="Y2737">
        <f t="shared" si="557"/>
        <v>0</v>
      </c>
      <c r="Z2737">
        <f t="shared" si="558"/>
        <v>0</v>
      </c>
      <c r="AA2737">
        <f t="shared" si="559"/>
        <v>0</v>
      </c>
    </row>
    <row r="2738" spans="2:27">
      <c r="B2738" s="3">
        <v>45467</v>
      </c>
      <c r="C2738" t="str">
        <f>IF(AND(B2738&gt;='Calculation Sheet Crop 1'!$K$6,B2738&lt;='Calculation Sheet Crop 1'!$L$6),"Initial Stage",IF(AND(B2738+1&gt;'Calculation Sheet Crop 1'!$K$7,B2738&lt;='Calculation Sheet Crop 1'!$L$7),"Crop Development Phase",IF(AND(B2738+1&gt;'Calculation Sheet Crop 1'!$K$8,B2738&lt;'Calculation Sheet Crop 1'!$L$8+1),"Mid Season",IF(AND(B2738+1&gt;'Calculation Sheet Crop 1'!$K$9,B2738-1&lt;'Calculation Sheet Crop 1'!$L$9),"Late Season Stage",""))))</f>
        <v/>
      </c>
      <c r="D2738">
        <f>IF(MONTH(B2738)=1,'General Calculation'!$E$22,IF(MONTH(B2738)=2,'General Calculation'!$F$22,IF(MONTH(B2738)=3,'General Calculation'!$G$22,IF(MONTH(B2738)=4,'General Calculation'!$H$22,IF(MONTH(B2738)=5,'General Calculation'!$I$22,IF(MONTH(B2738)=6,'General Calculation'!$J$22,IF(MONTH(B2738)=7,'General Calculation'!$K$22,IF(MONTH(B2738)=8,'General Calculation'!$L$22,IF(MONTH(B2738)=9,'General Calculation'!$M$22,IF(MONTH(B2738)=10,'General Calculation'!$N$22,IF(MONTH(B2738)=11,'General Calculation'!$O$22,IF(MONTH(B2738)=12,'General Calculation'!$P$22,""))))))))))))</f>
        <v>5.3881999999999994</v>
      </c>
      <c r="E2738" t="str">
        <f>IF(C2738="Initial Stage",'Calculation Sheet Crop 1'!$M$6,IF(C2738="Crop Development Phase",'Calculation Sheet Crop 1'!$M$7,IF(C2738="Mid Season",'Calculation Sheet Crop 1'!$M$8,IF(C2738="Late Season Stage",'Calculation Sheet Crop 1'!$M$9,""))))</f>
        <v/>
      </c>
      <c r="F2738">
        <f t="shared" si="547"/>
        <v>0</v>
      </c>
      <c r="P2738">
        <f t="shared" si="548"/>
        <v>0</v>
      </c>
      <c r="Q2738">
        <f t="shared" si="549"/>
        <v>0</v>
      </c>
      <c r="R2738">
        <f t="shared" si="550"/>
        <v>0</v>
      </c>
      <c r="S2738">
        <f t="shared" si="551"/>
        <v>0</v>
      </c>
      <c r="T2738">
        <f t="shared" si="552"/>
        <v>0</v>
      </c>
      <c r="U2738">
        <f t="shared" si="553"/>
        <v>0</v>
      </c>
      <c r="V2738">
        <f t="shared" si="554"/>
        <v>0</v>
      </c>
      <c r="W2738">
        <f t="shared" si="555"/>
        <v>0</v>
      </c>
      <c r="X2738">
        <f t="shared" si="556"/>
        <v>0</v>
      </c>
      <c r="Y2738">
        <f t="shared" si="557"/>
        <v>0</v>
      </c>
      <c r="Z2738">
        <f t="shared" si="558"/>
        <v>0</v>
      </c>
      <c r="AA2738">
        <f t="shared" si="559"/>
        <v>0</v>
      </c>
    </row>
    <row r="2739" spans="2:27">
      <c r="B2739" s="3">
        <v>45468</v>
      </c>
      <c r="C2739" t="str">
        <f>IF(AND(B2739&gt;='Calculation Sheet Crop 1'!$K$6,B2739&lt;='Calculation Sheet Crop 1'!$L$6),"Initial Stage",IF(AND(B2739+1&gt;'Calculation Sheet Crop 1'!$K$7,B2739&lt;='Calculation Sheet Crop 1'!$L$7),"Crop Development Phase",IF(AND(B2739+1&gt;'Calculation Sheet Crop 1'!$K$8,B2739&lt;'Calculation Sheet Crop 1'!$L$8+1),"Mid Season",IF(AND(B2739+1&gt;'Calculation Sheet Crop 1'!$K$9,B2739-1&lt;'Calculation Sheet Crop 1'!$L$9),"Late Season Stage",""))))</f>
        <v/>
      </c>
      <c r="D2739">
        <f>IF(MONTH(B2739)=1,'General Calculation'!$E$22,IF(MONTH(B2739)=2,'General Calculation'!$F$22,IF(MONTH(B2739)=3,'General Calculation'!$G$22,IF(MONTH(B2739)=4,'General Calculation'!$H$22,IF(MONTH(B2739)=5,'General Calculation'!$I$22,IF(MONTH(B2739)=6,'General Calculation'!$J$22,IF(MONTH(B2739)=7,'General Calculation'!$K$22,IF(MONTH(B2739)=8,'General Calculation'!$L$22,IF(MONTH(B2739)=9,'General Calculation'!$M$22,IF(MONTH(B2739)=10,'General Calculation'!$N$22,IF(MONTH(B2739)=11,'General Calculation'!$O$22,IF(MONTH(B2739)=12,'General Calculation'!$P$22,""))))))))))))</f>
        <v>5.3881999999999994</v>
      </c>
      <c r="E2739" t="str">
        <f>IF(C2739="Initial Stage",'Calculation Sheet Crop 1'!$M$6,IF(C2739="Crop Development Phase",'Calculation Sheet Crop 1'!$M$7,IF(C2739="Mid Season",'Calculation Sheet Crop 1'!$M$8,IF(C2739="Late Season Stage",'Calculation Sheet Crop 1'!$M$9,""))))</f>
        <v/>
      </c>
      <c r="F2739">
        <f t="shared" si="547"/>
        <v>0</v>
      </c>
      <c r="P2739">
        <f t="shared" si="548"/>
        <v>0</v>
      </c>
      <c r="Q2739">
        <f t="shared" si="549"/>
        <v>0</v>
      </c>
      <c r="R2739">
        <f t="shared" si="550"/>
        <v>0</v>
      </c>
      <c r="S2739">
        <f t="shared" si="551"/>
        <v>0</v>
      </c>
      <c r="T2739">
        <f t="shared" si="552"/>
        <v>0</v>
      </c>
      <c r="U2739">
        <f t="shared" si="553"/>
        <v>0</v>
      </c>
      <c r="V2739">
        <f t="shared" si="554"/>
        <v>0</v>
      </c>
      <c r="W2739">
        <f t="shared" si="555"/>
        <v>0</v>
      </c>
      <c r="X2739">
        <f t="shared" si="556"/>
        <v>0</v>
      </c>
      <c r="Y2739">
        <f t="shared" si="557"/>
        <v>0</v>
      </c>
      <c r="Z2739">
        <f t="shared" si="558"/>
        <v>0</v>
      </c>
      <c r="AA2739">
        <f t="shared" si="559"/>
        <v>0</v>
      </c>
    </row>
    <row r="2740" spans="2:27">
      <c r="B2740" s="3">
        <v>45469</v>
      </c>
      <c r="C2740" t="str">
        <f>IF(AND(B2740&gt;='Calculation Sheet Crop 1'!$K$6,B2740&lt;='Calculation Sheet Crop 1'!$L$6),"Initial Stage",IF(AND(B2740+1&gt;'Calculation Sheet Crop 1'!$K$7,B2740&lt;='Calculation Sheet Crop 1'!$L$7),"Crop Development Phase",IF(AND(B2740+1&gt;'Calculation Sheet Crop 1'!$K$8,B2740&lt;'Calculation Sheet Crop 1'!$L$8+1),"Mid Season",IF(AND(B2740+1&gt;'Calculation Sheet Crop 1'!$K$9,B2740-1&lt;'Calculation Sheet Crop 1'!$L$9),"Late Season Stage",""))))</f>
        <v/>
      </c>
      <c r="D2740">
        <f>IF(MONTH(B2740)=1,'General Calculation'!$E$22,IF(MONTH(B2740)=2,'General Calculation'!$F$22,IF(MONTH(B2740)=3,'General Calculation'!$G$22,IF(MONTH(B2740)=4,'General Calculation'!$H$22,IF(MONTH(B2740)=5,'General Calculation'!$I$22,IF(MONTH(B2740)=6,'General Calculation'!$J$22,IF(MONTH(B2740)=7,'General Calculation'!$K$22,IF(MONTH(B2740)=8,'General Calculation'!$L$22,IF(MONTH(B2740)=9,'General Calculation'!$M$22,IF(MONTH(B2740)=10,'General Calculation'!$N$22,IF(MONTH(B2740)=11,'General Calculation'!$O$22,IF(MONTH(B2740)=12,'General Calculation'!$P$22,""))))))))))))</f>
        <v>5.3881999999999994</v>
      </c>
      <c r="E2740" t="str">
        <f>IF(C2740="Initial Stage",'Calculation Sheet Crop 1'!$M$6,IF(C2740="Crop Development Phase",'Calculation Sheet Crop 1'!$M$7,IF(C2740="Mid Season",'Calculation Sheet Crop 1'!$M$8,IF(C2740="Late Season Stage",'Calculation Sheet Crop 1'!$M$9,""))))</f>
        <v/>
      </c>
      <c r="F2740">
        <f t="shared" si="547"/>
        <v>0</v>
      </c>
      <c r="P2740">
        <f t="shared" si="548"/>
        <v>0</v>
      </c>
      <c r="Q2740">
        <f t="shared" si="549"/>
        <v>0</v>
      </c>
      <c r="R2740">
        <f t="shared" si="550"/>
        <v>0</v>
      </c>
      <c r="S2740">
        <f t="shared" si="551"/>
        <v>0</v>
      </c>
      <c r="T2740">
        <f t="shared" si="552"/>
        <v>0</v>
      </c>
      <c r="U2740">
        <f t="shared" si="553"/>
        <v>0</v>
      </c>
      <c r="V2740">
        <f t="shared" si="554"/>
        <v>0</v>
      </c>
      <c r="W2740">
        <f t="shared" si="555"/>
        <v>0</v>
      </c>
      <c r="X2740">
        <f t="shared" si="556"/>
        <v>0</v>
      </c>
      <c r="Y2740">
        <f t="shared" si="557"/>
        <v>0</v>
      </c>
      <c r="Z2740">
        <f t="shared" si="558"/>
        <v>0</v>
      </c>
      <c r="AA2740">
        <f t="shared" si="559"/>
        <v>0</v>
      </c>
    </row>
    <row r="2741" spans="2:27">
      <c r="B2741" s="3">
        <v>45470</v>
      </c>
      <c r="C2741" t="str">
        <f>IF(AND(B2741&gt;='Calculation Sheet Crop 1'!$K$6,B2741&lt;='Calculation Sheet Crop 1'!$L$6),"Initial Stage",IF(AND(B2741+1&gt;'Calculation Sheet Crop 1'!$K$7,B2741&lt;='Calculation Sheet Crop 1'!$L$7),"Crop Development Phase",IF(AND(B2741+1&gt;'Calculation Sheet Crop 1'!$K$8,B2741&lt;'Calculation Sheet Crop 1'!$L$8+1),"Mid Season",IF(AND(B2741+1&gt;'Calculation Sheet Crop 1'!$K$9,B2741-1&lt;'Calculation Sheet Crop 1'!$L$9),"Late Season Stage",""))))</f>
        <v/>
      </c>
      <c r="D2741">
        <f>IF(MONTH(B2741)=1,'General Calculation'!$E$22,IF(MONTH(B2741)=2,'General Calculation'!$F$22,IF(MONTH(B2741)=3,'General Calculation'!$G$22,IF(MONTH(B2741)=4,'General Calculation'!$H$22,IF(MONTH(B2741)=5,'General Calculation'!$I$22,IF(MONTH(B2741)=6,'General Calculation'!$J$22,IF(MONTH(B2741)=7,'General Calculation'!$K$22,IF(MONTH(B2741)=8,'General Calculation'!$L$22,IF(MONTH(B2741)=9,'General Calculation'!$M$22,IF(MONTH(B2741)=10,'General Calculation'!$N$22,IF(MONTH(B2741)=11,'General Calculation'!$O$22,IF(MONTH(B2741)=12,'General Calculation'!$P$22,""))))))))))))</f>
        <v>5.3881999999999994</v>
      </c>
      <c r="E2741" t="str">
        <f>IF(C2741="Initial Stage",'Calculation Sheet Crop 1'!$M$6,IF(C2741="Crop Development Phase",'Calculation Sheet Crop 1'!$M$7,IF(C2741="Mid Season",'Calculation Sheet Crop 1'!$M$8,IF(C2741="Late Season Stage",'Calculation Sheet Crop 1'!$M$9,""))))</f>
        <v/>
      </c>
      <c r="F2741">
        <f t="shared" si="547"/>
        <v>0</v>
      </c>
      <c r="P2741">
        <f t="shared" si="548"/>
        <v>0</v>
      </c>
      <c r="Q2741">
        <f t="shared" si="549"/>
        <v>0</v>
      </c>
      <c r="R2741">
        <f t="shared" si="550"/>
        <v>0</v>
      </c>
      <c r="S2741">
        <f t="shared" si="551"/>
        <v>0</v>
      </c>
      <c r="T2741">
        <f t="shared" si="552"/>
        <v>0</v>
      </c>
      <c r="U2741">
        <f t="shared" si="553"/>
        <v>0</v>
      </c>
      <c r="V2741">
        <f t="shared" si="554"/>
        <v>0</v>
      </c>
      <c r="W2741">
        <f t="shared" si="555"/>
        <v>0</v>
      </c>
      <c r="X2741">
        <f t="shared" si="556"/>
        <v>0</v>
      </c>
      <c r="Y2741">
        <f t="shared" si="557"/>
        <v>0</v>
      </c>
      <c r="Z2741">
        <f t="shared" si="558"/>
        <v>0</v>
      </c>
      <c r="AA2741">
        <f t="shared" si="559"/>
        <v>0</v>
      </c>
    </row>
    <row r="2742" spans="2:27">
      <c r="B2742" s="3">
        <v>45471</v>
      </c>
      <c r="C2742" t="str">
        <f>IF(AND(B2742&gt;='Calculation Sheet Crop 1'!$K$6,B2742&lt;='Calculation Sheet Crop 1'!$L$6),"Initial Stage",IF(AND(B2742+1&gt;'Calculation Sheet Crop 1'!$K$7,B2742&lt;='Calculation Sheet Crop 1'!$L$7),"Crop Development Phase",IF(AND(B2742+1&gt;'Calculation Sheet Crop 1'!$K$8,B2742&lt;'Calculation Sheet Crop 1'!$L$8+1),"Mid Season",IF(AND(B2742+1&gt;'Calculation Sheet Crop 1'!$K$9,B2742-1&lt;'Calculation Sheet Crop 1'!$L$9),"Late Season Stage",""))))</f>
        <v/>
      </c>
      <c r="D2742">
        <f>IF(MONTH(B2742)=1,'General Calculation'!$E$22,IF(MONTH(B2742)=2,'General Calculation'!$F$22,IF(MONTH(B2742)=3,'General Calculation'!$G$22,IF(MONTH(B2742)=4,'General Calculation'!$H$22,IF(MONTH(B2742)=5,'General Calculation'!$I$22,IF(MONTH(B2742)=6,'General Calculation'!$J$22,IF(MONTH(B2742)=7,'General Calculation'!$K$22,IF(MONTH(B2742)=8,'General Calculation'!$L$22,IF(MONTH(B2742)=9,'General Calculation'!$M$22,IF(MONTH(B2742)=10,'General Calculation'!$N$22,IF(MONTH(B2742)=11,'General Calculation'!$O$22,IF(MONTH(B2742)=12,'General Calculation'!$P$22,""))))))))))))</f>
        <v>5.3881999999999994</v>
      </c>
      <c r="E2742" t="str">
        <f>IF(C2742="Initial Stage",'Calculation Sheet Crop 1'!$M$6,IF(C2742="Crop Development Phase",'Calculation Sheet Crop 1'!$M$7,IF(C2742="Mid Season",'Calculation Sheet Crop 1'!$M$8,IF(C2742="Late Season Stage",'Calculation Sheet Crop 1'!$M$9,""))))</f>
        <v/>
      </c>
      <c r="F2742">
        <f t="shared" si="547"/>
        <v>0</v>
      </c>
      <c r="P2742">
        <f t="shared" si="548"/>
        <v>0</v>
      </c>
      <c r="Q2742">
        <f t="shared" si="549"/>
        <v>0</v>
      </c>
      <c r="R2742">
        <f t="shared" si="550"/>
        <v>0</v>
      </c>
      <c r="S2742">
        <f t="shared" si="551"/>
        <v>0</v>
      </c>
      <c r="T2742">
        <f t="shared" si="552"/>
        <v>0</v>
      </c>
      <c r="U2742">
        <f t="shared" si="553"/>
        <v>0</v>
      </c>
      <c r="V2742">
        <f t="shared" si="554"/>
        <v>0</v>
      </c>
      <c r="W2742">
        <f t="shared" si="555"/>
        <v>0</v>
      </c>
      <c r="X2742">
        <f t="shared" si="556"/>
        <v>0</v>
      </c>
      <c r="Y2742">
        <f t="shared" si="557"/>
        <v>0</v>
      </c>
      <c r="Z2742">
        <f t="shared" si="558"/>
        <v>0</v>
      </c>
      <c r="AA2742">
        <f t="shared" si="559"/>
        <v>0</v>
      </c>
    </row>
    <row r="2743" spans="2:27">
      <c r="B2743" s="3">
        <v>45472</v>
      </c>
      <c r="C2743" t="str">
        <f>IF(AND(B2743&gt;='Calculation Sheet Crop 1'!$K$6,B2743&lt;='Calculation Sheet Crop 1'!$L$6),"Initial Stage",IF(AND(B2743+1&gt;'Calculation Sheet Crop 1'!$K$7,B2743&lt;='Calculation Sheet Crop 1'!$L$7),"Crop Development Phase",IF(AND(B2743+1&gt;'Calculation Sheet Crop 1'!$K$8,B2743&lt;'Calculation Sheet Crop 1'!$L$8+1),"Mid Season",IF(AND(B2743+1&gt;'Calculation Sheet Crop 1'!$K$9,B2743-1&lt;'Calculation Sheet Crop 1'!$L$9),"Late Season Stage",""))))</f>
        <v/>
      </c>
      <c r="D2743">
        <f>IF(MONTH(B2743)=1,'General Calculation'!$E$22,IF(MONTH(B2743)=2,'General Calculation'!$F$22,IF(MONTH(B2743)=3,'General Calculation'!$G$22,IF(MONTH(B2743)=4,'General Calculation'!$H$22,IF(MONTH(B2743)=5,'General Calculation'!$I$22,IF(MONTH(B2743)=6,'General Calculation'!$J$22,IF(MONTH(B2743)=7,'General Calculation'!$K$22,IF(MONTH(B2743)=8,'General Calculation'!$L$22,IF(MONTH(B2743)=9,'General Calculation'!$M$22,IF(MONTH(B2743)=10,'General Calculation'!$N$22,IF(MONTH(B2743)=11,'General Calculation'!$O$22,IF(MONTH(B2743)=12,'General Calculation'!$P$22,""))))))))))))</f>
        <v>5.3881999999999994</v>
      </c>
      <c r="E2743" t="str">
        <f>IF(C2743="Initial Stage",'Calculation Sheet Crop 1'!$M$6,IF(C2743="Crop Development Phase",'Calculation Sheet Crop 1'!$M$7,IF(C2743="Mid Season",'Calculation Sheet Crop 1'!$M$8,IF(C2743="Late Season Stage",'Calculation Sheet Crop 1'!$M$9,""))))</f>
        <v/>
      </c>
      <c r="F2743">
        <f t="shared" si="547"/>
        <v>0</v>
      </c>
      <c r="P2743">
        <f t="shared" si="548"/>
        <v>0</v>
      </c>
      <c r="Q2743">
        <f t="shared" si="549"/>
        <v>0</v>
      </c>
      <c r="R2743">
        <f t="shared" si="550"/>
        <v>0</v>
      </c>
      <c r="S2743">
        <f t="shared" si="551"/>
        <v>0</v>
      </c>
      <c r="T2743">
        <f t="shared" si="552"/>
        <v>0</v>
      </c>
      <c r="U2743">
        <f t="shared" si="553"/>
        <v>0</v>
      </c>
      <c r="V2743">
        <f t="shared" si="554"/>
        <v>0</v>
      </c>
      <c r="W2743">
        <f t="shared" si="555"/>
        <v>0</v>
      </c>
      <c r="X2743">
        <f t="shared" si="556"/>
        <v>0</v>
      </c>
      <c r="Y2743">
        <f t="shared" si="557"/>
        <v>0</v>
      </c>
      <c r="Z2743">
        <f t="shared" si="558"/>
        <v>0</v>
      </c>
      <c r="AA2743">
        <f t="shared" si="559"/>
        <v>0</v>
      </c>
    </row>
    <row r="2744" spans="2:27">
      <c r="B2744" s="3">
        <v>45473</v>
      </c>
      <c r="C2744" t="str">
        <f>IF(AND(B2744&gt;='Calculation Sheet Crop 1'!$K$6,B2744&lt;='Calculation Sheet Crop 1'!$L$6),"Initial Stage",IF(AND(B2744+1&gt;'Calculation Sheet Crop 1'!$K$7,B2744&lt;='Calculation Sheet Crop 1'!$L$7),"Crop Development Phase",IF(AND(B2744+1&gt;'Calculation Sheet Crop 1'!$K$8,B2744&lt;'Calculation Sheet Crop 1'!$L$8+1),"Mid Season",IF(AND(B2744+1&gt;'Calculation Sheet Crop 1'!$K$9,B2744-1&lt;'Calculation Sheet Crop 1'!$L$9),"Late Season Stage",""))))</f>
        <v/>
      </c>
      <c r="D2744">
        <f>IF(MONTH(B2744)=1,'General Calculation'!$E$22,IF(MONTH(B2744)=2,'General Calculation'!$F$22,IF(MONTH(B2744)=3,'General Calculation'!$G$22,IF(MONTH(B2744)=4,'General Calculation'!$H$22,IF(MONTH(B2744)=5,'General Calculation'!$I$22,IF(MONTH(B2744)=6,'General Calculation'!$J$22,IF(MONTH(B2744)=7,'General Calculation'!$K$22,IF(MONTH(B2744)=8,'General Calculation'!$L$22,IF(MONTH(B2744)=9,'General Calculation'!$M$22,IF(MONTH(B2744)=10,'General Calculation'!$N$22,IF(MONTH(B2744)=11,'General Calculation'!$O$22,IF(MONTH(B2744)=12,'General Calculation'!$P$22,""))))))))))))</f>
        <v>5.3881999999999994</v>
      </c>
      <c r="E2744" t="str">
        <f>IF(C2744="Initial Stage",'Calculation Sheet Crop 1'!$M$6,IF(C2744="Crop Development Phase",'Calculation Sheet Crop 1'!$M$7,IF(C2744="Mid Season",'Calculation Sheet Crop 1'!$M$8,IF(C2744="Late Season Stage",'Calculation Sheet Crop 1'!$M$9,""))))</f>
        <v/>
      </c>
      <c r="F2744">
        <f t="shared" si="547"/>
        <v>0</v>
      </c>
      <c r="P2744">
        <f t="shared" si="548"/>
        <v>0</v>
      </c>
      <c r="Q2744">
        <f t="shared" si="549"/>
        <v>0</v>
      </c>
      <c r="R2744">
        <f t="shared" si="550"/>
        <v>0</v>
      </c>
      <c r="S2744">
        <f t="shared" si="551"/>
        <v>0</v>
      </c>
      <c r="T2744">
        <f t="shared" si="552"/>
        <v>0</v>
      </c>
      <c r="U2744">
        <f t="shared" si="553"/>
        <v>0</v>
      </c>
      <c r="V2744">
        <f t="shared" si="554"/>
        <v>0</v>
      </c>
      <c r="W2744">
        <f t="shared" si="555"/>
        <v>0</v>
      </c>
      <c r="X2744">
        <f t="shared" si="556"/>
        <v>0</v>
      </c>
      <c r="Y2744">
        <f t="shared" si="557"/>
        <v>0</v>
      </c>
      <c r="Z2744">
        <f t="shared" si="558"/>
        <v>0</v>
      </c>
      <c r="AA2744">
        <f t="shared" si="559"/>
        <v>0</v>
      </c>
    </row>
    <row r="2745" spans="2:27">
      <c r="B2745" s="3">
        <v>45474</v>
      </c>
      <c r="C2745" t="str">
        <f>IF(AND(B2745&gt;='Calculation Sheet Crop 1'!$K$6,B2745&lt;='Calculation Sheet Crop 1'!$L$6),"Initial Stage",IF(AND(B2745+1&gt;'Calculation Sheet Crop 1'!$K$7,B2745&lt;='Calculation Sheet Crop 1'!$L$7),"Crop Development Phase",IF(AND(B2745+1&gt;'Calculation Sheet Crop 1'!$K$8,B2745&lt;'Calculation Sheet Crop 1'!$L$8+1),"Mid Season",IF(AND(B2745+1&gt;'Calculation Sheet Crop 1'!$K$9,B2745-1&lt;'Calculation Sheet Crop 1'!$L$9),"Late Season Stage",""))))</f>
        <v/>
      </c>
      <c r="D2745">
        <f>IF(MONTH(B2745)=1,'General Calculation'!$E$22,IF(MONTH(B2745)=2,'General Calculation'!$F$22,IF(MONTH(B2745)=3,'General Calculation'!$G$22,IF(MONTH(B2745)=4,'General Calculation'!$H$22,IF(MONTH(B2745)=5,'General Calculation'!$I$22,IF(MONTH(B2745)=6,'General Calculation'!$J$22,IF(MONTH(B2745)=7,'General Calculation'!$K$22,IF(MONTH(B2745)=8,'General Calculation'!$L$22,IF(MONTH(B2745)=9,'General Calculation'!$M$22,IF(MONTH(B2745)=10,'General Calculation'!$N$22,IF(MONTH(B2745)=11,'General Calculation'!$O$22,IF(MONTH(B2745)=12,'General Calculation'!$P$22,""))))))))))))</f>
        <v>5.2548000000000004</v>
      </c>
      <c r="E2745" t="str">
        <f>IF(C2745="Initial Stage",'Calculation Sheet Crop 1'!$M$6,IF(C2745="Crop Development Phase",'Calculation Sheet Crop 1'!$M$7,IF(C2745="Mid Season",'Calculation Sheet Crop 1'!$M$8,IF(C2745="Late Season Stage",'Calculation Sheet Crop 1'!$M$9,""))))</f>
        <v/>
      </c>
      <c r="F2745">
        <f t="shared" si="547"/>
        <v>0</v>
      </c>
      <c r="P2745">
        <f t="shared" si="548"/>
        <v>0</v>
      </c>
      <c r="Q2745">
        <f t="shared" si="549"/>
        <v>0</v>
      </c>
      <c r="R2745">
        <f t="shared" si="550"/>
        <v>0</v>
      </c>
      <c r="S2745">
        <f t="shared" si="551"/>
        <v>0</v>
      </c>
      <c r="T2745">
        <f t="shared" si="552"/>
        <v>0</v>
      </c>
      <c r="U2745">
        <f t="shared" si="553"/>
        <v>0</v>
      </c>
      <c r="V2745">
        <f t="shared" si="554"/>
        <v>0</v>
      </c>
      <c r="W2745">
        <f t="shared" si="555"/>
        <v>0</v>
      </c>
      <c r="X2745">
        <f t="shared" si="556"/>
        <v>0</v>
      </c>
      <c r="Y2745">
        <f t="shared" si="557"/>
        <v>0</v>
      </c>
      <c r="Z2745">
        <f t="shared" si="558"/>
        <v>0</v>
      </c>
      <c r="AA2745">
        <f t="shared" si="559"/>
        <v>0</v>
      </c>
    </row>
    <row r="2746" spans="2:27">
      <c r="B2746" s="3">
        <v>45475</v>
      </c>
      <c r="C2746" t="str">
        <f>IF(AND(B2746&gt;='Calculation Sheet Crop 1'!$K$6,B2746&lt;='Calculation Sheet Crop 1'!$L$6),"Initial Stage",IF(AND(B2746+1&gt;'Calculation Sheet Crop 1'!$K$7,B2746&lt;='Calculation Sheet Crop 1'!$L$7),"Crop Development Phase",IF(AND(B2746+1&gt;'Calculation Sheet Crop 1'!$K$8,B2746&lt;'Calculation Sheet Crop 1'!$L$8+1),"Mid Season",IF(AND(B2746+1&gt;'Calculation Sheet Crop 1'!$K$9,B2746-1&lt;'Calculation Sheet Crop 1'!$L$9),"Late Season Stage",""))))</f>
        <v/>
      </c>
      <c r="D2746">
        <f>IF(MONTH(B2746)=1,'General Calculation'!$E$22,IF(MONTH(B2746)=2,'General Calculation'!$F$22,IF(MONTH(B2746)=3,'General Calculation'!$G$22,IF(MONTH(B2746)=4,'General Calculation'!$H$22,IF(MONTH(B2746)=5,'General Calculation'!$I$22,IF(MONTH(B2746)=6,'General Calculation'!$J$22,IF(MONTH(B2746)=7,'General Calculation'!$K$22,IF(MONTH(B2746)=8,'General Calculation'!$L$22,IF(MONTH(B2746)=9,'General Calculation'!$M$22,IF(MONTH(B2746)=10,'General Calculation'!$N$22,IF(MONTH(B2746)=11,'General Calculation'!$O$22,IF(MONTH(B2746)=12,'General Calculation'!$P$22,""))))))))))))</f>
        <v>5.2548000000000004</v>
      </c>
      <c r="E2746" t="str">
        <f>IF(C2746="Initial Stage",'Calculation Sheet Crop 1'!$M$6,IF(C2746="Crop Development Phase",'Calculation Sheet Crop 1'!$M$7,IF(C2746="Mid Season",'Calculation Sheet Crop 1'!$M$8,IF(C2746="Late Season Stage",'Calculation Sheet Crop 1'!$M$9,""))))</f>
        <v/>
      </c>
      <c r="F2746">
        <f t="shared" si="547"/>
        <v>0</v>
      </c>
      <c r="P2746">
        <f t="shared" si="548"/>
        <v>0</v>
      </c>
      <c r="Q2746">
        <f t="shared" si="549"/>
        <v>0</v>
      </c>
      <c r="R2746">
        <f t="shared" si="550"/>
        <v>0</v>
      </c>
      <c r="S2746">
        <f t="shared" si="551"/>
        <v>0</v>
      </c>
      <c r="T2746">
        <f t="shared" si="552"/>
        <v>0</v>
      </c>
      <c r="U2746">
        <f t="shared" si="553"/>
        <v>0</v>
      </c>
      <c r="V2746">
        <f t="shared" si="554"/>
        <v>0</v>
      </c>
      <c r="W2746">
        <f t="shared" si="555"/>
        <v>0</v>
      </c>
      <c r="X2746">
        <f t="shared" si="556"/>
        <v>0</v>
      </c>
      <c r="Y2746">
        <f t="shared" si="557"/>
        <v>0</v>
      </c>
      <c r="Z2746">
        <f t="shared" si="558"/>
        <v>0</v>
      </c>
      <c r="AA2746">
        <f t="shared" si="559"/>
        <v>0</v>
      </c>
    </row>
    <row r="2747" spans="2:27">
      <c r="B2747" s="3">
        <v>45476</v>
      </c>
      <c r="C2747" t="str">
        <f>IF(AND(B2747&gt;='Calculation Sheet Crop 1'!$K$6,B2747&lt;='Calculation Sheet Crop 1'!$L$6),"Initial Stage",IF(AND(B2747+1&gt;'Calculation Sheet Crop 1'!$K$7,B2747&lt;='Calculation Sheet Crop 1'!$L$7),"Crop Development Phase",IF(AND(B2747+1&gt;'Calculation Sheet Crop 1'!$K$8,B2747&lt;'Calculation Sheet Crop 1'!$L$8+1),"Mid Season",IF(AND(B2747+1&gt;'Calculation Sheet Crop 1'!$K$9,B2747-1&lt;'Calculation Sheet Crop 1'!$L$9),"Late Season Stage",""))))</f>
        <v/>
      </c>
      <c r="D2747">
        <f>IF(MONTH(B2747)=1,'General Calculation'!$E$22,IF(MONTH(B2747)=2,'General Calculation'!$F$22,IF(MONTH(B2747)=3,'General Calculation'!$G$22,IF(MONTH(B2747)=4,'General Calculation'!$H$22,IF(MONTH(B2747)=5,'General Calculation'!$I$22,IF(MONTH(B2747)=6,'General Calculation'!$J$22,IF(MONTH(B2747)=7,'General Calculation'!$K$22,IF(MONTH(B2747)=8,'General Calculation'!$L$22,IF(MONTH(B2747)=9,'General Calculation'!$M$22,IF(MONTH(B2747)=10,'General Calculation'!$N$22,IF(MONTH(B2747)=11,'General Calculation'!$O$22,IF(MONTH(B2747)=12,'General Calculation'!$P$22,""))))))))))))</f>
        <v>5.2548000000000004</v>
      </c>
      <c r="E2747" t="str">
        <f>IF(C2747="Initial Stage",'Calculation Sheet Crop 1'!$M$6,IF(C2747="Crop Development Phase",'Calculation Sheet Crop 1'!$M$7,IF(C2747="Mid Season",'Calculation Sheet Crop 1'!$M$8,IF(C2747="Late Season Stage",'Calculation Sheet Crop 1'!$M$9,""))))</f>
        <v/>
      </c>
      <c r="F2747">
        <f t="shared" si="547"/>
        <v>0</v>
      </c>
      <c r="P2747">
        <f t="shared" si="548"/>
        <v>0</v>
      </c>
      <c r="Q2747">
        <f t="shared" si="549"/>
        <v>0</v>
      </c>
      <c r="R2747">
        <f t="shared" si="550"/>
        <v>0</v>
      </c>
      <c r="S2747">
        <f t="shared" si="551"/>
        <v>0</v>
      </c>
      <c r="T2747">
        <f t="shared" si="552"/>
        <v>0</v>
      </c>
      <c r="U2747">
        <f t="shared" si="553"/>
        <v>0</v>
      </c>
      <c r="V2747">
        <f t="shared" si="554"/>
        <v>0</v>
      </c>
      <c r="W2747">
        <f t="shared" si="555"/>
        <v>0</v>
      </c>
      <c r="X2747">
        <f t="shared" si="556"/>
        <v>0</v>
      </c>
      <c r="Y2747">
        <f t="shared" si="557"/>
        <v>0</v>
      </c>
      <c r="Z2747">
        <f t="shared" si="558"/>
        <v>0</v>
      </c>
      <c r="AA2747">
        <f t="shared" si="559"/>
        <v>0</v>
      </c>
    </row>
    <row r="2748" spans="2:27">
      <c r="B2748" s="3">
        <v>45477</v>
      </c>
      <c r="C2748" t="str">
        <f>IF(AND(B2748&gt;='Calculation Sheet Crop 1'!$K$6,B2748&lt;='Calculation Sheet Crop 1'!$L$6),"Initial Stage",IF(AND(B2748+1&gt;'Calculation Sheet Crop 1'!$K$7,B2748&lt;='Calculation Sheet Crop 1'!$L$7),"Crop Development Phase",IF(AND(B2748+1&gt;'Calculation Sheet Crop 1'!$K$8,B2748&lt;'Calculation Sheet Crop 1'!$L$8+1),"Mid Season",IF(AND(B2748+1&gt;'Calculation Sheet Crop 1'!$K$9,B2748-1&lt;'Calculation Sheet Crop 1'!$L$9),"Late Season Stage",""))))</f>
        <v/>
      </c>
      <c r="D2748">
        <f>IF(MONTH(B2748)=1,'General Calculation'!$E$22,IF(MONTH(B2748)=2,'General Calculation'!$F$22,IF(MONTH(B2748)=3,'General Calculation'!$G$22,IF(MONTH(B2748)=4,'General Calculation'!$H$22,IF(MONTH(B2748)=5,'General Calculation'!$I$22,IF(MONTH(B2748)=6,'General Calculation'!$J$22,IF(MONTH(B2748)=7,'General Calculation'!$K$22,IF(MONTH(B2748)=8,'General Calculation'!$L$22,IF(MONTH(B2748)=9,'General Calculation'!$M$22,IF(MONTH(B2748)=10,'General Calculation'!$N$22,IF(MONTH(B2748)=11,'General Calculation'!$O$22,IF(MONTH(B2748)=12,'General Calculation'!$P$22,""))))))))))))</f>
        <v>5.2548000000000004</v>
      </c>
      <c r="E2748" t="str">
        <f>IF(C2748="Initial Stage",'Calculation Sheet Crop 1'!$M$6,IF(C2748="Crop Development Phase",'Calculation Sheet Crop 1'!$M$7,IF(C2748="Mid Season",'Calculation Sheet Crop 1'!$M$8,IF(C2748="Late Season Stage",'Calculation Sheet Crop 1'!$M$9,""))))</f>
        <v/>
      </c>
      <c r="F2748">
        <f t="shared" si="547"/>
        <v>0</v>
      </c>
      <c r="P2748">
        <f t="shared" si="548"/>
        <v>0</v>
      </c>
      <c r="Q2748">
        <f t="shared" si="549"/>
        <v>0</v>
      </c>
      <c r="R2748">
        <f t="shared" si="550"/>
        <v>0</v>
      </c>
      <c r="S2748">
        <f t="shared" si="551"/>
        <v>0</v>
      </c>
      <c r="T2748">
        <f t="shared" si="552"/>
        <v>0</v>
      </c>
      <c r="U2748">
        <f t="shared" si="553"/>
        <v>0</v>
      </c>
      <c r="V2748">
        <f t="shared" si="554"/>
        <v>0</v>
      </c>
      <c r="W2748">
        <f t="shared" si="555"/>
        <v>0</v>
      </c>
      <c r="X2748">
        <f t="shared" si="556"/>
        <v>0</v>
      </c>
      <c r="Y2748">
        <f t="shared" si="557"/>
        <v>0</v>
      </c>
      <c r="Z2748">
        <f t="shared" si="558"/>
        <v>0</v>
      </c>
      <c r="AA2748">
        <f t="shared" si="559"/>
        <v>0</v>
      </c>
    </row>
    <row r="2749" spans="2:27">
      <c r="B2749" s="3">
        <v>45478</v>
      </c>
      <c r="C2749" t="str">
        <f>IF(AND(B2749&gt;='Calculation Sheet Crop 1'!$K$6,B2749&lt;='Calculation Sheet Crop 1'!$L$6),"Initial Stage",IF(AND(B2749+1&gt;'Calculation Sheet Crop 1'!$K$7,B2749&lt;='Calculation Sheet Crop 1'!$L$7),"Crop Development Phase",IF(AND(B2749+1&gt;'Calculation Sheet Crop 1'!$K$8,B2749&lt;'Calculation Sheet Crop 1'!$L$8+1),"Mid Season",IF(AND(B2749+1&gt;'Calculation Sheet Crop 1'!$K$9,B2749-1&lt;'Calculation Sheet Crop 1'!$L$9),"Late Season Stage",""))))</f>
        <v/>
      </c>
      <c r="D2749">
        <f>IF(MONTH(B2749)=1,'General Calculation'!$E$22,IF(MONTH(B2749)=2,'General Calculation'!$F$22,IF(MONTH(B2749)=3,'General Calculation'!$G$22,IF(MONTH(B2749)=4,'General Calculation'!$H$22,IF(MONTH(B2749)=5,'General Calculation'!$I$22,IF(MONTH(B2749)=6,'General Calculation'!$J$22,IF(MONTH(B2749)=7,'General Calculation'!$K$22,IF(MONTH(B2749)=8,'General Calculation'!$L$22,IF(MONTH(B2749)=9,'General Calculation'!$M$22,IF(MONTH(B2749)=10,'General Calculation'!$N$22,IF(MONTH(B2749)=11,'General Calculation'!$O$22,IF(MONTH(B2749)=12,'General Calculation'!$P$22,""))))))))))))</f>
        <v>5.2548000000000004</v>
      </c>
      <c r="E2749" t="str">
        <f>IF(C2749="Initial Stage",'Calculation Sheet Crop 1'!$M$6,IF(C2749="Crop Development Phase",'Calculation Sheet Crop 1'!$M$7,IF(C2749="Mid Season",'Calculation Sheet Crop 1'!$M$8,IF(C2749="Late Season Stage",'Calculation Sheet Crop 1'!$M$9,""))))</f>
        <v/>
      </c>
      <c r="F2749">
        <f t="shared" si="547"/>
        <v>0</v>
      </c>
      <c r="P2749">
        <f t="shared" si="548"/>
        <v>0</v>
      </c>
      <c r="Q2749">
        <f t="shared" si="549"/>
        <v>0</v>
      </c>
      <c r="R2749">
        <f t="shared" si="550"/>
        <v>0</v>
      </c>
      <c r="S2749">
        <f t="shared" si="551"/>
        <v>0</v>
      </c>
      <c r="T2749">
        <f t="shared" si="552"/>
        <v>0</v>
      </c>
      <c r="U2749">
        <f t="shared" si="553"/>
        <v>0</v>
      </c>
      <c r="V2749">
        <f t="shared" si="554"/>
        <v>0</v>
      </c>
      <c r="W2749">
        <f t="shared" si="555"/>
        <v>0</v>
      </c>
      <c r="X2749">
        <f t="shared" si="556"/>
        <v>0</v>
      </c>
      <c r="Y2749">
        <f t="shared" si="557"/>
        <v>0</v>
      </c>
      <c r="Z2749">
        <f t="shared" si="558"/>
        <v>0</v>
      </c>
      <c r="AA2749">
        <f t="shared" si="559"/>
        <v>0</v>
      </c>
    </row>
    <row r="2750" spans="2:27">
      <c r="B2750" s="3">
        <v>45479</v>
      </c>
      <c r="C2750" t="str">
        <f>IF(AND(B2750&gt;='Calculation Sheet Crop 1'!$K$6,B2750&lt;='Calculation Sheet Crop 1'!$L$6),"Initial Stage",IF(AND(B2750+1&gt;'Calculation Sheet Crop 1'!$K$7,B2750&lt;='Calculation Sheet Crop 1'!$L$7),"Crop Development Phase",IF(AND(B2750+1&gt;'Calculation Sheet Crop 1'!$K$8,B2750&lt;'Calculation Sheet Crop 1'!$L$8+1),"Mid Season",IF(AND(B2750+1&gt;'Calculation Sheet Crop 1'!$K$9,B2750-1&lt;'Calculation Sheet Crop 1'!$L$9),"Late Season Stage",""))))</f>
        <v/>
      </c>
      <c r="D2750">
        <f>IF(MONTH(B2750)=1,'General Calculation'!$E$22,IF(MONTH(B2750)=2,'General Calculation'!$F$22,IF(MONTH(B2750)=3,'General Calculation'!$G$22,IF(MONTH(B2750)=4,'General Calculation'!$H$22,IF(MONTH(B2750)=5,'General Calculation'!$I$22,IF(MONTH(B2750)=6,'General Calculation'!$J$22,IF(MONTH(B2750)=7,'General Calculation'!$K$22,IF(MONTH(B2750)=8,'General Calculation'!$L$22,IF(MONTH(B2750)=9,'General Calculation'!$M$22,IF(MONTH(B2750)=10,'General Calculation'!$N$22,IF(MONTH(B2750)=11,'General Calculation'!$O$22,IF(MONTH(B2750)=12,'General Calculation'!$P$22,""))))))))))))</f>
        <v>5.2548000000000004</v>
      </c>
      <c r="E2750" t="str">
        <f>IF(C2750="Initial Stage",'Calculation Sheet Crop 1'!$M$6,IF(C2750="Crop Development Phase",'Calculation Sheet Crop 1'!$M$7,IF(C2750="Mid Season",'Calculation Sheet Crop 1'!$M$8,IF(C2750="Late Season Stage",'Calculation Sheet Crop 1'!$M$9,""))))</f>
        <v/>
      </c>
      <c r="F2750">
        <f t="shared" si="547"/>
        <v>0</v>
      </c>
      <c r="P2750">
        <f t="shared" si="548"/>
        <v>0</v>
      </c>
      <c r="Q2750">
        <f t="shared" si="549"/>
        <v>0</v>
      </c>
      <c r="R2750">
        <f t="shared" si="550"/>
        <v>0</v>
      </c>
      <c r="S2750">
        <f t="shared" si="551"/>
        <v>0</v>
      </c>
      <c r="T2750">
        <f t="shared" si="552"/>
        <v>0</v>
      </c>
      <c r="U2750">
        <f t="shared" si="553"/>
        <v>0</v>
      </c>
      <c r="V2750">
        <f t="shared" si="554"/>
        <v>0</v>
      </c>
      <c r="W2750">
        <f t="shared" si="555"/>
        <v>0</v>
      </c>
      <c r="X2750">
        <f t="shared" si="556"/>
        <v>0</v>
      </c>
      <c r="Y2750">
        <f t="shared" si="557"/>
        <v>0</v>
      </c>
      <c r="Z2750">
        <f t="shared" si="558"/>
        <v>0</v>
      </c>
      <c r="AA2750">
        <f t="shared" si="559"/>
        <v>0</v>
      </c>
    </row>
    <row r="2751" spans="2:27">
      <c r="B2751" s="3">
        <v>45480</v>
      </c>
      <c r="C2751" t="str">
        <f>IF(AND(B2751&gt;='Calculation Sheet Crop 1'!$K$6,B2751&lt;='Calculation Sheet Crop 1'!$L$6),"Initial Stage",IF(AND(B2751+1&gt;'Calculation Sheet Crop 1'!$K$7,B2751&lt;='Calculation Sheet Crop 1'!$L$7),"Crop Development Phase",IF(AND(B2751+1&gt;'Calculation Sheet Crop 1'!$K$8,B2751&lt;'Calculation Sheet Crop 1'!$L$8+1),"Mid Season",IF(AND(B2751+1&gt;'Calculation Sheet Crop 1'!$K$9,B2751-1&lt;'Calculation Sheet Crop 1'!$L$9),"Late Season Stage",""))))</f>
        <v/>
      </c>
      <c r="D2751">
        <f>IF(MONTH(B2751)=1,'General Calculation'!$E$22,IF(MONTH(B2751)=2,'General Calculation'!$F$22,IF(MONTH(B2751)=3,'General Calculation'!$G$22,IF(MONTH(B2751)=4,'General Calculation'!$H$22,IF(MONTH(B2751)=5,'General Calculation'!$I$22,IF(MONTH(B2751)=6,'General Calculation'!$J$22,IF(MONTH(B2751)=7,'General Calculation'!$K$22,IF(MONTH(B2751)=8,'General Calculation'!$L$22,IF(MONTH(B2751)=9,'General Calculation'!$M$22,IF(MONTH(B2751)=10,'General Calculation'!$N$22,IF(MONTH(B2751)=11,'General Calculation'!$O$22,IF(MONTH(B2751)=12,'General Calculation'!$P$22,""))))))))))))</f>
        <v>5.2548000000000004</v>
      </c>
      <c r="E2751" t="str">
        <f>IF(C2751="Initial Stage",'Calculation Sheet Crop 1'!$M$6,IF(C2751="Crop Development Phase",'Calculation Sheet Crop 1'!$M$7,IF(C2751="Mid Season",'Calculation Sheet Crop 1'!$M$8,IF(C2751="Late Season Stage",'Calculation Sheet Crop 1'!$M$9,""))))</f>
        <v/>
      </c>
      <c r="F2751">
        <f t="shared" si="547"/>
        <v>0</v>
      </c>
      <c r="P2751">
        <f t="shared" si="548"/>
        <v>0</v>
      </c>
      <c r="Q2751">
        <f t="shared" si="549"/>
        <v>0</v>
      </c>
      <c r="R2751">
        <f t="shared" si="550"/>
        <v>0</v>
      </c>
      <c r="S2751">
        <f t="shared" si="551"/>
        <v>0</v>
      </c>
      <c r="T2751">
        <f t="shared" si="552"/>
        <v>0</v>
      </c>
      <c r="U2751">
        <f t="shared" si="553"/>
        <v>0</v>
      </c>
      <c r="V2751">
        <f t="shared" si="554"/>
        <v>0</v>
      </c>
      <c r="W2751">
        <f t="shared" si="555"/>
        <v>0</v>
      </c>
      <c r="X2751">
        <f t="shared" si="556"/>
        <v>0</v>
      </c>
      <c r="Y2751">
        <f t="shared" si="557"/>
        <v>0</v>
      </c>
      <c r="Z2751">
        <f t="shared" si="558"/>
        <v>0</v>
      </c>
      <c r="AA2751">
        <f t="shared" si="559"/>
        <v>0</v>
      </c>
    </row>
    <row r="2752" spans="2:27">
      <c r="B2752" s="3">
        <v>45481</v>
      </c>
      <c r="C2752" t="str">
        <f>IF(AND(B2752&gt;='Calculation Sheet Crop 1'!$K$6,B2752&lt;='Calculation Sheet Crop 1'!$L$6),"Initial Stage",IF(AND(B2752+1&gt;'Calculation Sheet Crop 1'!$K$7,B2752&lt;='Calculation Sheet Crop 1'!$L$7),"Crop Development Phase",IF(AND(B2752+1&gt;'Calculation Sheet Crop 1'!$K$8,B2752&lt;'Calculation Sheet Crop 1'!$L$8+1),"Mid Season",IF(AND(B2752+1&gt;'Calculation Sheet Crop 1'!$K$9,B2752-1&lt;'Calculation Sheet Crop 1'!$L$9),"Late Season Stage",""))))</f>
        <v/>
      </c>
      <c r="D2752">
        <f>IF(MONTH(B2752)=1,'General Calculation'!$E$22,IF(MONTH(B2752)=2,'General Calculation'!$F$22,IF(MONTH(B2752)=3,'General Calculation'!$G$22,IF(MONTH(B2752)=4,'General Calculation'!$H$22,IF(MONTH(B2752)=5,'General Calculation'!$I$22,IF(MONTH(B2752)=6,'General Calculation'!$J$22,IF(MONTH(B2752)=7,'General Calculation'!$K$22,IF(MONTH(B2752)=8,'General Calculation'!$L$22,IF(MONTH(B2752)=9,'General Calculation'!$M$22,IF(MONTH(B2752)=10,'General Calculation'!$N$22,IF(MONTH(B2752)=11,'General Calculation'!$O$22,IF(MONTH(B2752)=12,'General Calculation'!$P$22,""))))))))))))</f>
        <v>5.2548000000000004</v>
      </c>
      <c r="E2752" t="str">
        <f>IF(C2752="Initial Stage",'Calculation Sheet Crop 1'!$M$6,IF(C2752="Crop Development Phase",'Calculation Sheet Crop 1'!$M$7,IF(C2752="Mid Season",'Calculation Sheet Crop 1'!$M$8,IF(C2752="Late Season Stage",'Calculation Sheet Crop 1'!$M$9,""))))</f>
        <v/>
      </c>
      <c r="F2752">
        <f t="shared" si="547"/>
        <v>0</v>
      </c>
      <c r="P2752">
        <f t="shared" si="548"/>
        <v>0</v>
      </c>
      <c r="Q2752">
        <f t="shared" si="549"/>
        <v>0</v>
      </c>
      <c r="R2752">
        <f t="shared" si="550"/>
        <v>0</v>
      </c>
      <c r="S2752">
        <f t="shared" si="551"/>
        <v>0</v>
      </c>
      <c r="T2752">
        <f t="shared" si="552"/>
        <v>0</v>
      </c>
      <c r="U2752">
        <f t="shared" si="553"/>
        <v>0</v>
      </c>
      <c r="V2752">
        <f t="shared" si="554"/>
        <v>0</v>
      </c>
      <c r="W2752">
        <f t="shared" si="555"/>
        <v>0</v>
      </c>
      <c r="X2752">
        <f t="shared" si="556"/>
        <v>0</v>
      </c>
      <c r="Y2752">
        <f t="shared" si="557"/>
        <v>0</v>
      </c>
      <c r="Z2752">
        <f t="shared" si="558"/>
        <v>0</v>
      </c>
      <c r="AA2752">
        <f t="shared" si="559"/>
        <v>0</v>
      </c>
    </row>
    <row r="2753" spans="2:27">
      <c r="B2753" s="3">
        <v>45482</v>
      </c>
      <c r="C2753" t="str">
        <f>IF(AND(B2753&gt;='Calculation Sheet Crop 1'!$K$6,B2753&lt;='Calculation Sheet Crop 1'!$L$6),"Initial Stage",IF(AND(B2753+1&gt;'Calculation Sheet Crop 1'!$K$7,B2753&lt;='Calculation Sheet Crop 1'!$L$7),"Crop Development Phase",IF(AND(B2753+1&gt;'Calculation Sheet Crop 1'!$K$8,B2753&lt;'Calculation Sheet Crop 1'!$L$8+1),"Mid Season",IF(AND(B2753+1&gt;'Calculation Sheet Crop 1'!$K$9,B2753-1&lt;'Calculation Sheet Crop 1'!$L$9),"Late Season Stage",""))))</f>
        <v/>
      </c>
      <c r="D2753">
        <f>IF(MONTH(B2753)=1,'General Calculation'!$E$22,IF(MONTH(B2753)=2,'General Calculation'!$F$22,IF(MONTH(B2753)=3,'General Calculation'!$G$22,IF(MONTH(B2753)=4,'General Calculation'!$H$22,IF(MONTH(B2753)=5,'General Calculation'!$I$22,IF(MONTH(B2753)=6,'General Calculation'!$J$22,IF(MONTH(B2753)=7,'General Calculation'!$K$22,IF(MONTH(B2753)=8,'General Calculation'!$L$22,IF(MONTH(B2753)=9,'General Calculation'!$M$22,IF(MONTH(B2753)=10,'General Calculation'!$N$22,IF(MONTH(B2753)=11,'General Calculation'!$O$22,IF(MONTH(B2753)=12,'General Calculation'!$P$22,""))))))))))))</f>
        <v>5.2548000000000004</v>
      </c>
      <c r="E2753" t="str">
        <f>IF(C2753="Initial Stage",'Calculation Sheet Crop 1'!$M$6,IF(C2753="Crop Development Phase",'Calculation Sheet Crop 1'!$M$7,IF(C2753="Mid Season",'Calculation Sheet Crop 1'!$M$8,IF(C2753="Late Season Stage",'Calculation Sheet Crop 1'!$M$9,""))))</f>
        <v/>
      </c>
      <c r="F2753">
        <f t="shared" si="547"/>
        <v>0</v>
      </c>
      <c r="P2753">
        <f t="shared" si="548"/>
        <v>0</v>
      </c>
      <c r="Q2753">
        <f t="shared" si="549"/>
        <v>0</v>
      </c>
      <c r="R2753">
        <f t="shared" si="550"/>
        <v>0</v>
      </c>
      <c r="S2753">
        <f t="shared" si="551"/>
        <v>0</v>
      </c>
      <c r="T2753">
        <f t="shared" si="552"/>
        <v>0</v>
      </c>
      <c r="U2753">
        <f t="shared" si="553"/>
        <v>0</v>
      </c>
      <c r="V2753">
        <f t="shared" si="554"/>
        <v>0</v>
      </c>
      <c r="W2753">
        <f t="shared" si="555"/>
        <v>0</v>
      </c>
      <c r="X2753">
        <f t="shared" si="556"/>
        <v>0</v>
      </c>
      <c r="Y2753">
        <f t="shared" si="557"/>
        <v>0</v>
      </c>
      <c r="Z2753">
        <f t="shared" si="558"/>
        <v>0</v>
      </c>
      <c r="AA2753">
        <f t="shared" si="559"/>
        <v>0</v>
      </c>
    </row>
    <row r="2754" spans="2:27">
      <c r="B2754" s="3">
        <v>45483</v>
      </c>
      <c r="C2754" t="str">
        <f>IF(AND(B2754&gt;='Calculation Sheet Crop 1'!$K$6,B2754&lt;='Calculation Sheet Crop 1'!$L$6),"Initial Stage",IF(AND(B2754+1&gt;'Calculation Sheet Crop 1'!$K$7,B2754&lt;='Calculation Sheet Crop 1'!$L$7),"Crop Development Phase",IF(AND(B2754+1&gt;'Calculation Sheet Crop 1'!$K$8,B2754&lt;'Calculation Sheet Crop 1'!$L$8+1),"Mid Season",IF(AND(B2754+1&gt;'Calculation Sheet Crop 1'!$K$9,B2754-1&lt;'Calculation Sheet Crop 1'!$L$9),"Late Season Stage",""))))</f>
        <v/>
      </c>
      <c r="D2754">
        <f>IF(MONTH(B2754)=1,'General Calculation'!$E$22,IF(MONTH(B2754)=2,'General Calculation'!$F$22,IF(MONTH(B2754)=3,'General Calculation'!$G$22,IF(MONTH(B2754)=4,'General Calculation'!$H$22,IF(MONTH(B2754)=5,'General Calculation'!$I$22,IF(MONTH(B2754)=6,'General Calculation'!$J$22,IF(MONTH(B2754)=7,'General Calculation'!$K$22,IF(MONTH(B2754)=8,'General Calculation'!$L$22,IF(MONTH(B2754)=9,'General Calculation'!$M$22,IF(MONTH(B2754)=10,'General Calculation'!$N$22,IF(MONTH(B2754)=11,'General Calculation'!$O$22,IF(MONTH(B2754)=12,'General Calculation'!$P$22,""))))))))))))</f>
        <v>5.2548000000000004</v>
      </c>
      <c r="E2754" t="str">
        <f>IF(C2754="Initial Stage",'Calculation Sheet Crop 1'!$M$6,IF(C2754="Crop Development Phase",'Calculation Sheet Crop 1'!$M$7,IF(C2754="Mid Season",'Calculation Sheet Crop 1'!$M$8,IF(C2754="Late Season Stage",'Calculation Sheet Crop 1'!$M$9,""))))</f>
        <v/>
      </c>
      <c r="F2754">
        <f t="shared" si="547"/>
        <v>0</v>
      </c>
      <c r="P2754">
        <f t="shared" si="548"/>
        <v>0</v>
      </c>
      <c r="Q2754">
        <f t="shared" si="549"/>
        <v>0</v>
      </c>
      <c r="R2754">
        <f t="shared" si="550"/>
        <v>0</v>
      </c>
      <c r="S2754">
        <f t="shared" si="551"/>
        <v>0</v>
      </c>
      <c r="T2754">
        <f t="shared" si="552"/>
        <v>0</v>
      </c>
      <c r="U2754">
        <f t="shared" si="553"/>
        <v>0</v>
      </c>
      <c r="V2754">
        <f t="shared" si="554"/>
        <v>0</v>
      </c>
      <c r="W2754">
        <f t="shared" si="555"/>
        <v>0</v>
      </c>
      <c r="X2754">
        <f t="shared" si="556"/>
        <v>0</v>
      </c>
      <c r="Y2754">
        <f t="shared" si="557"/>
        <v>0</v>
      </c>
      <c r="Z2754">
        <f t="shared" si="558"/>
        <v>0</v>
      </c>
      <c r="AA2754">
        <f t="shared" si="559"/>
        <v>0</v>
      </c>
    </row>
    <row r="2755" spans="2:27">
      <c r="B2755" s="3">
        <v>45484</v>
      </c>
      <c r="C2755" t="str">
        <f>IF(AND(B2755&gt;='Calculation Sheet Crop 1'!$K$6,B2755&lt;='Calculation Sheet Crop 1'!$L$6),"Initial Stage",IF(AND(B2755+1&gt;'Calculation Sheet Crop 1'!$K$7,B2755&lt;='Calculation Sheet Crop 1'!$L$7),"Crop Development Phase",IF(AND(B2755+1&gt;'Calculation Sheet Crop 1'!$K$8,B2755&lt;'Calculation Sheet Crop 1'!$L$8+1),"Mid Season",IF(AND(B2755+1&gt;'Calculation Sheet Crop 1'!$K$9,B2755-1&lt;'Calculation Sheet Crop 1'!$L$9),"Late Season Stage",""))))</f>
        <v/>
      </c>
      <c r="D2755">
        <f>IF(MONTH(B2755)=1,'General Calculation'!$E$22,IF(MONTH(B2755)=2,'General Calculation'!$F$22,IF(MONTH(B2755)=3,'General Calculation'!$G$22,IF(MONTH(B2755)=4,'General Calculation'!$H$22,IF(MONTH(B2755)=5,'General Calculation'!$I$22,IF(MONTH(B2755)=6,'General Calculation'!$J$22,IF(MONTH(B2755)=7,'General Calculation'!$K$22,IF(MONTH(B2755)=8,'General Calculation'!$L$22,IF(MONTH(B2755)=9,'General Calculation'!$M$22,IF(MONTH(B2755)=10,'General Calculation'!$N$22,IF(MONTH(B2755)=11,'General Calculation'!$O$22,IF(MONTH(B2755)=12,'General Calculation'!$P$22,""))))))))))))</f>
        <v>5.2548000000000004</v>
      </c>
      <c r="E2755" t="str">
        <f>IF(C2755="Initial Stage",'Calculation Sheet Crop 1'!$M$6,IF(C2755="Crop Development Phase",'Calculation Sheet Crop 1'!$M$7,IF(C2755="Mid Season",'Calculation Sheet Crop 1'!$M$8,IF(C2755="Late Season Stage",'Calculation Sheet Crop 1'!$M$9,""))))</f>
        <v/>
      </c>
      <c r="F2755">
        <f t="shared" si="547"/>
        <v>0</v>
      </c>
      <c r="P2755">
        <f t="shared" si="548"/>
        <v>0</v>
      </c>
      <c r="Q2755">
        <f t="shared" si="549"/>
        <v>0</v>
      </c>
      <c r="R2755">
        <f t="shared" si="550"/>
        <v>0</v>
      </c>
      <c r="S2755">
        <f t="shared" si="551"/>
        <v>0</v>
      </c>
      <c r="T2755">
        <f t="shared" si="552"/>
        <v>0</v>
      </c>
      <c r="U2755">
        <f t="shared" si="553"/>
        <v>0</v>
      </c>
      <c r="V2755">
        <f t="shared" si="554"/>
        <v>0</v>
      </c>
      <c r="W2755">
        <f t="shared" si="555"/>
        <v>0</v>
      </c>
      <c r="X2755">
        <f t="shared" si="556"/>
        <v>0</v>
      </c>
      <c r="Y2755">
        <f t="shared" si="557"/>
        <v>0</v>
      </c>
      <c r="Z2755">
        <f t="shared" si="558"/>
        <v>0</v>
      </c>
      <c r="AA2755">
        <f t="shared" si="559"/>
        <v>0</v>
      </c>
    </row>
    <row r="2756" spans="2:27">
      <c r="B2756" s="3">
        <v>45485</v>
      </c>
      <c r="C2756" t="str">
        <f>IF(AND(B2756&gt;='Calculation Sheet Crop 1'!$K$6,B2756&lt;='Calculation Sheet Crop 1'!$L$6),"Initial Stage",IF(AND(B2756+1&gt;'Calculation Sheet Crop 1'!$K$7,B2756&lt;='Calculation Sheet Crop 1'!$L$7),"Crop Development Phase",IF(AND(B2756+1&gt;'Calculation Sheet Crop 1'!$K$8,B2756&lt;'Calculation Sheet Crop 1'!$L$8+1),"Mid Season",IF(AND(B2756+1&gt;'Calculation Sheet Crop 1'!$K$9,B2756-1&lt;'Calculation Sheet Crop 1'!$L$9),"Late Season Stage",""))))</f>
        <v/>
      </c>
      <c r="D2756">
        <f>IF(MONTH(B2756)=1,'General Calculation'!$E$22,IF(MONTH(B2756)=2,'General Calculation'!$F$22,IF(MONTH(B2756)=3,'General Calculation'!$G$22,IF(MONTH(B2756)=4,'General Calculation'!$H$22,IF(MONTH(B2756)=5,'General Calculation'!$I$22,IF(MONTH(B2756)=6,'General Calculation'!$J$22,IF(MONTH(B2756)=7,'General Calculation'!$K$22,IF(MONTH(B2756)=8,'General Calculation'!$L$22,IF(MONTH(B2756)=9,'General Calculation'!$M$22,IF(MONTH(B2756)=10,'General Calculation'!$N$22,IF(MONTH(B2756)=11,'General Calculation'!$O$22,IF(MONTH(B2756)=12,'General Calculation'!$P$22,""))))))))))))</f>
        <v>5.2548000000000004</v>
      </c>
      <c r="E2756" t="str">
        <f>IF(C2756="Initial Stage",'Calculation Sheet Crop 1'!$M$6,IF(C2756="Crop Development Phase",'Calculation Sheet Crop 1'!$M$7,IF(C2756="Mid Season",'Calculation Sheet Crop 1'!$M$8,IF(C2756="Late Season Stage",'Calculation Sheet Crop 1'!$M$9,""))))</f>
        <v/>
      </c>
      <c r="F2756">
        <f t="shared" si="547"/>
        <v>0</v>
      </c>
      <c r="P2756">
        <f t="shared" si="548"/>
        <v>0</v>
      </c>
      <c r="Q2756">
        <f t="shared" si="549"/>
        <v>0</v>
      </c>
      <c r="R2756">
        <f t="shared" si="550"/>
        <v>0</v>
      </c>
      <c r="S2756">
        <f t="shared" si="551"/>
        <v>0</v>
      </c>
      <c r="T2756">
        <f t="shared" si="552"/>
        <v>0</v>
      </c>
      <c r="U2756">
        <f t="shared" si="553"/>
        <v>0</v>
      </c>
      <c r="V2756">
        <f t="shared" si="554"/>
        <v>0</v>
      </c>
      <c r="W2756">
        <f t="shared" si="555"/>
        <v>0</v>
      </c>
      <c r="X2756">
        <f t="shared" si="556"/>
        <v>0</v>
      </c>
      <c r="Y2756">
        <f t="shared" si="557"/>
        <v>0</v>
      </c>
      <c r="Z2756">
        <f t="shared" si="558"/>
        <v>0</v>
      </c>
      <c r="AA2756">
        <f t="shared" si="559"/>
        <v>0</v>
      </c>
    </row>
    <row r="2757" spans="2:27">
      <c r="B2757" s="3">
        <v>45486</v>
      </c>
      <c r="C2757" t="str">
        <f>IF(AND(B2757&gt;='Calculation Sheet Crop 1'!$K$6,B2757&lt;='Calculation Sheet Crop 1'!$L$6),"Initial Stage",IF(AND(B2757+1&gt;'Calculation Sheet Crop 1'!$K$7,B2757&lt;='Calculation Sheet Crop 1'!$L$7),"Crop Development Phase",IF(AND(B2757+1&gt;'Calculation Sheet Crop 1'!$K$8,B2757&lt;'Calculation Sheet Crop 1'!$L$8+1),"Mid Season",IF(AND(B2757+1&gt;'Calculation Sheet Crop 1'!$K$9,B2757-1&lt;'Calculation Sheet Crop 1'!$L$9),"Late Season Stage",""))))</f>
        <v/>
      </c>
      <c r="D2757">
        <f>IF(MONTH(B2757)=1,'General Calculation'!$E$22,IF(MONTH(B2757)=2,'General Calculation'!$F$22,IF(MONTH(B2757)=3,'General Calculation'!$G$22,IF(MONTH(B2757)=4,'General Calculation'!$H$22,IF(MONTH(B2757)=5,'General Calculation'!$I$22,IF(MONTH(B2757)=6,'General Calculation'!$J$22,IF(MONTH(B2757)=7,'General Calculation'!$K$22,IF(MONTH(B2757)=8,'General Calculation'!$L$22,IF(MONTH(B2757)=9,'General Calculation'!$M$22,IF(MONTH(B2757)=10,'General Calculation'!$N$22,IF(MONTH(B2757)=11,'General Calculation'!$O$22,IF(MONTH(B2757)=12,'General Calculation'!$P$22,""))))))))))))</f>
        <v>5.2548000000000004</v>
      </c>
      <c r="E2757" t="str">
        <f>IF(C2757="Initial Stage",'Calculation Sheet Crop 1'!$M$6,IF(C2757="Crop Development Phase",'Calculation Sheet Crop 1'!$M$7,IF(C2757="Mid Season",'Calculation Sheet Crop 1'!$M$8,IF(C2757="Late Season Stage",'Calculation Sheet Crop 1'!$M$9,""))))</f>
        <v/>
      </c>
      <c r="F2757">
        <f t="shared" si="547"/>
        <v>0</v>
      </c>
      <c r="P2757">
        <f t="shared" si="548"/>
        <v>0</v>
      </c>
      <c r="Q2757">
        <f t="shared" si="549"/>
        <v>0</v>
      </c>
      <c r="R2757">
        <f t="shared" si="550"/>
        <v>0</v>
      </c>
      <c r="S2757">
        <f t="shared" si="551"/>
        <v>0</v>
      </c>
      <c r="T2757">
        <f t="shared" si="552"/>
        <v>0</v>
      </c>
      <c r="U2757">
        <f t="shared" si="553"/>
        <v>0</v>
      </c>
      <c r="V2757">
        <f t="shared" si="554"/>
        <v>0</v>
      </c>
      <c r="W2757">
        <f t="shared" si="555"/>
        <v>0</v>
      </c>
      <c r="X2757">
        <f t="shared" si="556"/>
        <v>0</v>
      </c>
      <c r="Y2757">
        <f t="shared" si="557"/>
        <v>0</v>
      </c>
      <c r="Z2757">
        <f t="shared" si="558"/>
        <v>0</v>
      </c>
      <c r="AA2757">
        <f t="shared" si="559"/>
        <v>0</v>
      </c>
    </row>
    <row r="2758" spans="2:27">
      <c r="B2758" s="3">
        <v>45487</v>
      </c>
      <c r="C2758" t="str">
        <f>IF(AND(B2758&gt;='Calculation Sheet Crop 1'!$K$6,B2758&lt;='Calculation Sheet Crop 1'!$L$6),"Initial Stage",IF(AND(B2758+1&gt;'Calculation Sheet Crop 1'!$K$7,B2758&lt;='Calculation Sheet Crop 1'!$L$7),"Crop Development Phase",IF(AND(B2758+1&gt;'Calculation Sheet Crop 1'!$K$8,B2758&lt;'Calculation Sheet Crop 1'!$L$8+1),"Mid Season",IF(AND(B2758+1&gt;'Calculation Sheet Crop 1'!$K$9,B2758-1&lt;'Calculation Sheet Crop 1'!$L$9),"Late Season Stage",""))))</f>
        <v/>
      </c>
      <c r="D2758">
        <f>IF(MONTH(B2758)=1,'General Calculation'!$E$22,IF(MONTH(B2758)=2,'General Calculation'!$F$22,IF(MONTH(B2758)=3,'General Calculation'!$G$22,IF(MONTH(B2758)=4,'General Calculation'!$H$22,IF(MONTH(B2758)=5,'General Calculation'!$I$22,IF(MONTH(B2758)=6,'General Calculation'!$J$22,IF(MONTH(B2758)=7,'General Calculation'!$K$22,IF(MONTH(B2758)=8,'General Calculation'!$L$22,IF(MONTH(B2758)=9,'General Calculation'!$M$22,IF(MONTH(B2758)=10,'General Calculation'!$N$22,IF(MONTH(B2758)=11,'General Calculation'!$O$22,IF(MONTH(B2758)=12,'General Calculation'!$P$22,""))))))))))))</f>
        <v>5.2548000000000004</v>
      </c>
      <c r="E2758" t="str">
        <f>IF(C2758="Initial Stage",'Calculation Sheet Crop 1'!$M$6,IF(C2758="Crop Development Phase",'Calculation Sheet Crop 1'!$M$7,IF(C2758="Mid Season",'Calculation Sheet Crop 1'!$M$8,IF(C2758="Late Season Stage",'Calculation Sheet Crop 1'!$M$9,""))))</f>
        <v/>
      </c>
      <c r="F2758">
        <f t="shared" si="547"/>
        <v>0</v>
      </c>
      <c r="P2758">
        <f t="shared" si="548"/>
        <v>0</v>
      </c>
      <c r="Q2758">
        <f t="shared" si="549"/>
        <v>0</v>
      </c>
      <c r="R2758">
        <f t="shared" si="550"/>
        <v>0</v>
      </c>
      <c r="S2758">
        <f t="shared" si="551"/>
        <v>0</v>
      </c>
      <c r="T2758">
        <f t="shared" si="552"/>
        <v>0</v>
      </c>
      <c r="U2758">
        <f t="shared" si="553"/>
        <v>0</v>
      </c>
      <c r="V2758">
        <f t="shared" si="554"/>
        <v>0</v>
      </c>
      <c r="W2758">
        <f t="shared" si="555"/>
        <v>0</v>
      </c>
      <c r="X2758">
        <f t="shared" si="556"/>
        <v>0</v>
      </c>
      <c r="Y2758">
        <f t="shared" si="557"/>
        <v>0</v>
      </c>
      <c r="Z2758">
        <f t="shared" si="558"/>
        <v>0</v>
      </c>
      <c r="AA2758">
        <f t="shared" si="559"/>
        <v>0</v>
      </c>
    </row>
    <row r="2759" spans="2:27">
      <c r="B2759" s="3">
        <v>45488</v>
      </c>
      <c r="C2759" t="str">
        <f>IF(AND(B2759&gt;='Calculation Sheet Crop 1'!$K$6,B2759&lt;='Calculation Sheet Crop 1'!$L$6),"Initial Stage",IF(AND(B2759+1&gt;'Calculation Sheet Crop 1'!$K$7,B2759&lt;='Calculation Sheet Crop 1'!$L$7),"Crop Development Phase",IF(AND(B2759+1&gt;'Calculation Sheet Crop 1'!$K$8,B2759&lt;'Calculation Sheet Crop 1'!$L$8+1),"Mid Season",IF(AND(B2759+1&gt;'Calculation Sheet Crop 1'!$K$9,B2759-1&lt;'Calculation Sheet Crop 1'!$L$9),"Late Season Stage",""))))</f>
        <v/>
      </c>
      <c r="D2759">
        <f>IF(MONTH(B2759)=1,'General Calculation'!$E$22,IF(MONTH(B2759)=2,'General Calculation'!$F$22,IF(MONTH(B2759)=3,'General Calculation'!$G$22,IF(MONTH(B2759)=4,'General Calculation'!$H$22,IF(MONTH(B2759)=5,'General Calculation'!$I$22,IF(MONTH(B2759)=6,'General Calculation'!$J$22,IF(MONTH(B2759)=7,'General Calculation'!$K$22,IF(MONTH(B2759)=8,'General Calculation'!$L$22,IF(MONTH(B2759)=9,'General Calculation'!$M$22,IF(MONTH(B2759)=10,'General Calculation'!$N$22,IF(MONTH(B2759)=11,'General Calculation'!$O$22,IF(MONTH(B2759)=12,'General Calculation'!$P$22,""))))))))))))</f>
        <v>5.2548000000000004</v>
      </c>
      <c r="E2759" t="str">
        <f>IF(C2759="Initial Stage",'Calculation Sheet Crop 1'!$M$6,IF(C2759="Crop Development Phase",'Calculation Sheet Crop 1'!$M$7,IF(C2759="Mid Season",'Calculation Sheet Crop 1'!$M$8,IF(C2759="Late Season Stage",'Calculation Sheet Crop 1'!$M$9,""))))</f>
        <v/>
      </c>
      <c r="F2759">
        <f t="shared" si="547"/>
        <v>0</v>
      </c>
      <c r="P2759">
        <f t="shared" si="548"/>
        <v>0</v>
      </c>
      <c r="Q2759">
        <f t="shared" si="549"/>
        <v>0</v>
      </c>
      <c r="R2759">
        <f t="shared" si="550"/>
        <v>0</v>
      </c>
      <c r="S2759">
        <f t="shared" si="551"/>
        <v>0</v>
      </c>
      <c r="T2759">
        <f t="shared" si="552"/>
        <v>0</v>
      </c>
      <c r="U2759">
        <f t="shared" si="553"/>
        <v>0</v>
      </c>
      <c r="V2759">
        <f t="shared" si="554"/>
        <v>0</v>
      </c>
      <c r="W2759">
        <f t="shared" si="555"/>
        <v>0</v>
      </c>
      <c r="X2759">
        <f t="shared" si="556"/>
        <v>0</v>
      </c>
      <c r="Y2759">
        <f t="shared" si="557"/>
        <v>0</v>
      </c>
      <c r="Z2759">
        <f t="shared" si="558"/>
        <v>0</v>
      </c>
      <c r="AA2759">
        <f t="shared" si="559"/>
        <v>0</v>
      </c>
    </row>
    <row r="2760" spans="2:27">
      <c r="B2760" s="3">
        <v>45489</v>
      </c>
      <c r="C2760" t="str">
        <f>IF(AND(B2760&gt;='Calculation Sheet Crop 1'!$K$6,B2760&lt;='Calculation Sheet Crop 1'!$L$6),"Initial Stage",IF(AND(B2760+1&gt;'Calculation Sheet Crop 1'!$K$7,B2760&lt;='Calculation Sheet Crop 1'!$L$7),"Crop Development Phase",IF(AND(B2760+1&gt;'Calculation Sheet Crop 1'!$K$8,B2760&lt;'Calculation Sheet Crop 1'!$L$8+1),"Mid Season",IF(AND(B2760+1&gt;'Calculation Sheet Crop 1'!$K$9,B2760-1&lt;'Calculation Sheet Crop 1'!$L$9),"Late Season Stage",""))))</f>
        <v/>
      </c>
      <c r="D2760">
        <f>IF(MONTH(B2760)=1,'General Calculation'!$E$22,IF(MONTH(B2760)=2,'General Calculation'!$F$22,IF(MONTH(B2760)=3,'General Calculation'!$G$22,IF(MONTH(B2760)=4,'General Calculation'!$H$22,IF(MONTH(B2760)=5,'General Calculation'!$I$22,IF(MONTH(B2760)=6,'General Calculation'!$J$22,IF(MONTH(B2760)=7,'General Calculation'!$K$22,IF(MONTH(B2760)=8,'General Calculation'!$L$22,IF(MONTH(B2760)=9,'General Calculation'!$M$22,IF(MONTH(B2760)=10,'General Calculation'!$N$22,IF(MONTH(B2760)=11,'General Calculation'!$O$22,IF(MONTH(B2760)=12,'General Calculation'!$P$22,""))))))))))))</f>
        <v>5.2548000000000004</v>
      </c>
      <c r="E2760" t="str">
        <f>IF(C2760="Initial Stage",'Calculation Sheet Crop 1'!$M$6,IF(C2760="Crop Development Phase",'Calculation Sheet Crop 1'!$M$7,IF(C2760="Mid Season",'Calculation Sheet Crop 1'!$M$8,IF(C2760="Late Season Stage",'Calculation Sheet Crop 1'!$M$9,""))))</f>
        <v/>
      </c>
      <c r="F2760">
        <f t="shared" ref="F2760:F2823" si="560">IFERROR((D2760*E2760),0)</f>
        <v>0</v>
      </c>
      <c r="P2760">
        <f t="shared" ref="P2760:P2823" si="561">IF(MONTH($B2760)=1,$F2760,0)</f>
        <v>0</v>
      </c>
      <c r="Q2760">
        <f t="shared" ref="Q2760:Q2823" si="562">IF(MONTH($B2760)=2,$F2760,0)</f>
        <v>0</v>
      </c>
      <c r="R2760">
        <f t="shared" ref="R2760:R2823" si="563">IF(MONTH($B2760)=3,$F2760,0)</f>
        <v>0</v>
      </c>
      <c r="S2760">
        <f t="shared" ref="S2760:S2823" si="564">IF(MONTH($B2760)=4,$F2760,0)</f>
        <v>0</v>
      </c>
      <c r="T2760">
        <f t="shared" ref="T2760:T2823" si="565">IF(MONTH($B2760)=5,$F2760,0)</f>
        <v>0</v>
      </c>
      <c r="U2760">
        <f t="shared" ref="U2760:U2823" si="566">IF(MONTH($B2760)=6,$F2760,0)</f>
        <v>0</v>
      </c>
      <c r="V2760">
        <f t="shared" ref="V2760:V2823" si="567">IF(MONTH($B2760)=7,$F2760,0)</f>
        <v>0</v>
      </c>
      <c r="W2760">
        <f t="shared" ref="W2760:W2823" si="568">IF(MONTH($B2760)=8,$F2760,0)</f>
        <v>0</v>
      </c>
      <c r="X2760">
        <f t="shared" ref="X2760:X2823" si="569">IF(MONTH($B2760)=9,$F2760,0)</f>
        <v>0</v>
      </c>
      <c r="Y2760">
        <f t="shared" ref="Y2760:Y2823" si="570">IF(MONTH($B2760)=10,$F2760,0)</f>
        <v>0</v>
      </c>
      <c r="Z2760">
        <f t="shared" ref="Z2760:Z2823" si="571">IF(MONTH($B2760)=11,$F2760,0)</f>
        <v>0</v>
      </c>
      <c r="AA2760">
        <f t="shared" ref="AA2760:AA2823" si="572">IF(MONTH($B2760)=12,$F2760,0)</f>
        <v>0</v>
      </c>
    </row>
    <row r="2761" spans="2:27">
      <c r="B2761" s="3">
        <v>45490</v>
      </c>
      <c r="C2761" t="str">
        <f>IF(AND(B2761&gt;='Calculation Sheet Crop 1'!$K$6,B2761&lt;='Calculation Sheet Crop 1'!$L$6),"Initial Stage",IF(AND(B2761+1&gt;'Calculation Sheet Crop 1'!$K$7,B2761&lt;='Calculation Sheet Crop 1'!$L$7),"Crop Development Phase",IF(AND(B2761+1&gt;'Calculation Sheet Crop 1'!$K$8,B2761&lt;'Calculation Sheet Crop 1'!$L$8+1),"Mid Season",IF(AND(B2761+1&gt;'Calculation Sheet Crop 1'!$K$9,B2761-1&lt;'Calculation Sheet Crop 1'!$L$9),"Late Season Stage",""))))</f>
        <v/>
      </c>
      <c r="D2761">
        <f>IF(MONTH(B2761)=1,'General Calculation'!$E$22,IF(MONTH(B2761)=2,'General Calculation'!$F$22,IF(MONTH(B2761)=3,'General Calculation'!$G$22,IF(MONTH(B2761)=4,'General Calculation'!$H$22,IF(MONTH(B2761)=5,'General Calculation'!$I$22,IF(MONTH(B2761)=6,'General Calculation'!$J$22,IF(MONTH(B2761)=7,'General Calculation'!$K$22,IF(MONTH(B2761)=8,'General Calculation'!$L$22,IF(MONTH(B2761)=9,'General Calculation'!$M$22,IF(MONTH(B2761)=10,'General Calculation'!$N$22,IF(MONTH(B2761)=11,'General Calculation'!$O$22,IF(MONTH(B2761)=12,'General Calculation'!$P$22,""))))))))))))</f>
        <v>5.2548000000000004</v>
      </c>
      <c r="E2761" t="str">
        <f>IF(C2761="Initial Stage",'Calculation Sheet Crop 1'!$M$6,IF(C2761="Crop Development Phase",'Calculation Sheet Crop 1'!$M$7,IF(C2761="Mid Season",'Calculation Sheet Crop 1'!$M$8,IF(C2761="Late Season Stage",'Calculation Sheet Crop 1'!$M$9,""))))</f>
        <v/>
      </c>
      <c r="F2761">
        <f t="shared" si="560"/>
        <v>0</v>
      </c>
      <c r="P2761">
        <f t="shared" si="561"/>
        <v>0</v>
      </c>
      <c r="Q2761">
        <f t="shared" si="562"/>
        <v>0</v>
      </c>
      <c r="R2761">
        <f t="shared" si="563"/>
        <v>0</v>
      </c>
      <c r="S2761">
        <f t="shared" si="564"/>
        <v>0</v>
      </c>
      <c r="T2761">
        <f t="shared" si="565"/>
        <v>0</v>
      </c>
      <c r="U2761">
        <f t="shared" si="566"/>
        <v>0</v>
      </c>
      <c r="V2761">
        <f t="shared" si="567"/>
        <v>0</v>
      </c>
      <c r="W2761">
        <f t="shared" si="568"/>
        <v>0</v>
      </c>
      <c r="X2761">
        <f t="shared" si="569"/>
        <v>0</v>
      </c>
      <c r="Y2761">
        <f t="shared" si="570"/>
        <v>0</v>
      </c>
      <c r="Z2761">
        <f t="shared" si="571"/>
        <v>0</v>
      </c>
      <c r="AA2761">
        <f t="shared" si="572"/>
        <v>0</v>
      </c>
    </row>
    <row r="2762" spans="2:27">
      <c r="B2762" s="3">
        <v>45491</v>
      </c>
      <c r="C2762" t="str">
        <f>IF(AND(B2762&gt;='Calculation Sheet Crop 1'!$K$6,B2762&lt;='Calculation Sheet Crop 1'!$L$6),"Initial Stage",IF(AND(B2762+1&gt;'Calculation Sheet Crop 1'!$K$7,B2762&lt;='Calculation Sheet Crop 1'!$L$7),"Crop Development Phase",IF(AND(B2762+1&gt;'Calculation Sheet Crop 1'!$K$8,B2762&lt;'Calculation Sheet Crop 1'!$L$8+1),"Mid Season",IF(AND(B2762+1&gt;'Calculation Sheet Crop 1'!$K$9,B2762-1&lt;'Calculation Sheet Crop 1'!$L$9),"Late Season Stage",""))))</f>
        <v/>
      </c>
      <c r="D2762">
        <f>IF(MONTH(B2762)=1,'General Calculation'!$E$22,IF(MONTH(B2762)=2,'General Calculation'!$F$22,IF(MONTH(B2762)=3,'General Calculation'!$G$22,IF(MONTH(B2762)=4,'General Calculation'!$H$22,IF(MONTH(B2762)=5,'General Calculation'!$I$22,IF(MONTH(B2762)=6,'General Calculation'!$J$22,IF(MONTH(B2762)=7,'General Calculation'!$K$22,IF(MONTH(B2762)=8,'General Calculation'!$L$22,IF(MONTH(B2762)=9,'General Calculation'!$M$22,IF(MONTH(B2762)=10,'General Calculation'!$N$22,IF(MONTH(B2762)=11,'General Calculation'!$O$22,IF(MONTH(B2762)=12,'General Calculation'!$P$22,""))))))))))))</f>
        <v>5.2548000000000004</v>
      </c>
      <c r="E2762" t="str">
        <f>IF(C2762="Initial Stage",'Calculation Sheet Crop 1'!$M$6,IF(C2762="Crop Development Phase",'Calculation Sheet Crop 1'!$M$7,IF(C2762="Mid Season",'Calculation Sheet Crop 1'!$M$8,IF(C2762="Late Season Stage",'Calculation Sheet Crop 1'!$M$9,""))))</f>
        <v/>
      </c>
      <c r="F2762">
        <f t="shared" si="560"/>
        <v>0</v>
      </c>
      <c r="P2762">
        <f t="shared" si="561"/>
        <v>0</v>
      </c>
      <c r="Q2762">
        <f t="shared" si="562"/>
        <v>0</v>
      </c>
      <c r="R2762">
        <f t="shared" si="563"/>
        <v>0</v>
      </c>
      <c r="S2762">
        <f t="shared" si="564"/>
        <v>0</v>
      </c>
      <c r="T2762">
        <f t="shared" si="565"/>
        <v>0</v>
      </c>
      <c r="U2762">
        <f t="shared" si="566"/>
        <v>0</v>
      </c>
      <c r="V2762">
        <f t="shared" si="567"/>
        <v>0</v>
      </c>
      <c r="W2762">
        <f t="shared" si="568"/>
        <v>0</v>
      </c>
      <c r="X2762">
        <f t="shared" si="569"/>
        <v>0</v>
      </c>
      <c r="Y2762">
        <f t="shared" si="570"/>
        <v>0</v>
      </c>
      <c r="Z2762">
        <f t="shared" si="571"/>
        <v>0</v>
      </c>
      <c r="AA2762">
        <f t="shared" si="572"/>
        <v>0</v>
      </c>
    </row>
    <row r="2763" spans="2:27">
      <c r="B2763" s="3">
        <v>45492</v>
      </c>
      <c r="C2763" t="str">
        <f>IF(AND(B2763&gt;='Calculation Sheet Crop 1'!$K$6,B2763&lt;='Calculation Sheet Crop 1'!$L$6),"Initial Stage",IF(AND(B2763+1&gt;'Calculation Sheet Crop 1'!$K$7,B2763&lt;='Calculation Sheet Crop 1'!$L$7),"Crop Development Phase",IF(AND(B2763+1&gt;'Calculation Sheet Crop 1'!$K$8,B2763&lt;'Calculation Sheet Crop 1'!$L$8+1),"Mid Season",IF(AND(B2763+1&gt;'Calculation Sheet Crop 1'!$K$9,B2763-1&lt;'Calculation Sheet Crop 1'!$L$9),"Late Season Stage",""))))</f>
        <v/>
      </c>
      <c r="D2763">
        <f>IF(MONTH(B2763)=1,'General Calculation'!$E$22,IF(MONTH(B2763)=2,'General Calculation'!$F$22,IF(MONTH(B2763)=3,'General Calculation'!$G$22,IF(MONTH(B2763)=4,'General Calculation'!$H$22,IF(MONTH(B2763)=5,'General Calculation'!$I$22,IF(MONTH(B2763)=6,'General Calculation'!$J$22,IF(MONTH(B2763)=7,'General Calculation'!$K$22,IF(MONTH(B2763)=8,'General Calculation'!$L$22,IF(MONTH(B2763)=9,'General Calculation'!$M$22,IF(MONTH(B2763)=10,'General Calculation'!$N$22,IF(MONTH(B2763)=11,'General Calculation'!$O$22,IF(MONTH(B2763)=12,'General Calculation'!$P$22,""))))))))))))</f>
        <v>5.2548000000000004</v>
      </c>
      <c r="E2763" t="str">
        <f>IF(C2763="Initial Stage",'Calculation Sheet Crop 1'!$M$6,IF(C2763="Crop Development Phase",'Calculation Sheet Crop 1'!$M$7,IF(C2763="Mid Season",'Calculation Sheet Crop 1'!$M$8,IF(C2763="Late Season Stage",'Calculation Sheet Crop 1'!$M$9,""))))</f>
        <v/>
      </c>
      <c r="F2763">
        <f t="shared" si="560"/>
        <v>0</v>
      </c>
      <c r="P2763">
        <f t="shared" si="561"/>
        <v>0</v>
      </c>
      <c r="Q2763">
        <f t="shared" si="562"/>
        <v>0</v>
      </c>
      <c r="R2763">
        <f t="shared" si="563"/>
        <v>0</v>
      </c>
      <c r="S2763">
        <f t="shared" si="564"/>
        <v>0</v>
      </c>
      <c r="T2763">
        <f t="shared" si="565"/>
        <v>0</v>
      </c>
      <c r="U2763">
        <f t="shared" si="566"/>
        <v>0</v>
      </c>
      <c r="V2763">
        <f t="shared" si="567"/>
        <v>0</v>
      </c>
      <c r="W2763">
        <f t="shared" si="568"/>
        <v>0</v>
      </c>
      <c r="X2763">
        <f t="shared" si="569"/>
        <v>0</v>
      </c>
      <c r="Y2763">
        <f t="shared" si="570"/>
        <v>0</v>
      </c>
      <c r="Z2763">
        <f t="shared" si="571"/>
        <v>0</v>
      </c>
      <c r="AA2763">
        <f t="shared" si="572"/>
        <v>0</v>
      </c>
    </row>
    <row r="2764" spans="2:27">
      <c r="B2764" s="3">
        <v>45493</v>
      </c>
      <c r="C2764" t="str">
        <f>IF(AND(B2764&gt;='Calculation Sheet Crop 1'!$K$6,B2764&lt;='Calculation Sheet Crop 1'!$L$6),"Initial Stage",IF(AND(B2764+1&gt;'Calculation Sheet Crop 1'!$K$7,B2764&lt;='Calculation Sheet Crop 1'!$L$7),"Crop Development Phase",IF(AND(B2764+1&gt;'Calculation Sheet Crop 1'!$K$8,B2764&lt;'Calculation Sheet Crop 1'!$L$8+1),"Mid Season",IF(AND(B2764+1&gt;'Calculation Sheet Crop 1'!$K$9,B2764-1&lt;'Calculation Sheet Crop 1'!$L$9),"Late Season Stage",""))))</f>
        <v/>
      </c>
      <c r="D2764">
        <f>IF(MONTH(B2764)=1,'General Calculation'!$E$22,IF(MONTH(B2764)=2,'General Calculation'!$F$22,IF(MONTH(B2764)=3,'General Calculation'!$G$22,IF(MONTH(B2764)=4,'General Calculation'!$H$22,IF(MONTH(B2764)=5,'General Calculation'!$I$22,IF(MONTH(B2764)=6,'General Calculation'!$J$22,IF(MONTH(B2764)=7,'General Calculation'!$K$22,IF(MONTH(B2764)=8,'General Calculation'!$L$22,IF(MONTH(B2764)=9,'General Calculation'!$M$22,IF(MONTH(B2764)=10,'General Calculation'!$N$22,IF(MONTH(B2764)=11,'General Calculation'!$O$22,IF(MONTH(B2764)=12,'General Calculation'!$P$22,""))))))))))))</f>
        <v>5.2548000000000004</v>
      </c>
      <c r="E2764" t="str">
        <f>IF(C2764="Initial Stage",'Calculation Sheet Crop 1'!$M$6,IF(C2764="Crop Development Phase",'Calculation Sheet Crop 1'!$M$7,IF(C2764="Mid Season",'Calculation Sheet Crop 1'!$M$8,IF(C2764="Late Season Stage",'Calculation Sheet Crop 1'!$M$9,""))))</f>
        <v/>
      </c>
      <c r="F2764">
        <f t="shared" si="560"/>
        <v>0</v>
      </c>
      <c r="P2764">
        <f t="shared" si="561"/>
        <v>0</v>
      </c>
      <c r="Q2764">
        <f t="shared" si="562"/>
        <v>0</v>
      </c>
      <c r="R2764">
        <f t="shared" si="563"/>
        <v>0</v>
      </c>
      <c r="S2764">
        <f t="shared" si="564"/>
        <v>0</v>
      </c>
      <c r="T2764">
        <f t="shared" si="565"/>
        <v>0</v>
      </c>
      <c r="U2764">
        <f t="shared" si="566"/>
        <v>0</v>
      </c>
      <c r="V2764">
        <f t="shared" si="567"/>
        <v>0</v>
      </c>
      <c r="W2764">
        <f t="shared" si="568"/>
        <v>0</v>
      </c>
      <c r="X2764">
        <f t="shared" si="569"/>
        <v>0</v>
      </c>
      <c r="Y2764">
        <f t="shared" si="570"/>
        <v>0</v>
      </c>
      <c r="Z2764">
        <f t="shared" si="571"/>
        <v>0</v>
      </c>
      <c r="AA2764">
        <f t="shared" si="572"/>
        <v>0</v>
      </c>
    </row>
    <row r="2765" spans="2:27">
      <c r="B2765" s="3">
        <v>45494</v>
      </c>
      <c r="C2765" t="str">
        <f>IF(AND(B2765&gt;='Calculation Sheet Crop 1'!$K$6,B2765&lt;='Calculation Sheet Crop 1'!$L$6),"Initial Stage",IF(AND(B2765+1&gt;'Calculation Sheet Crop 1'!$K$7,B2765&lt;='Calculation Sheet Crop 1'!$L$7),"Crop Development Phase",IF(AND(B2765+1&gt;'Calculation Sheet Crop 1'!$K$8,B2765&lt;'Calculation Sheet Crop 1'!$L$8+1),"Mid Season",IF(AND(B2765+1&gt;'Calculation Sheet Crop 1'!$K$9,B2765-1&lt;'Calculation Sheet Crop 1'!$L$9),"Late Season Stage",""))))</f>
        <v/>
      </c>
      <c r="D2765">
        <f>IF(MONTH(B2765)=1,'General Calculation'!$E$22,IF(MONTH(B2765)=2,'General Calculation'!$F$22,IF(MONTH(B2765)=3,'General Calculation'!$G$22,IF(MONTH(B2765)=4,'General Calculation'!$H$22,IF(MONTH(B2765)=5,'General Calculation'!$I$22,IF(MONTH(B2765)=6,'General Calculation'!$J$22,IF(MONTH(B2765)=7,'General Calculation'!$K$22,IF(MONTH(B2765)=8,'General Calculation'!$L$22,IF(MONTH(B2765)=9,'General Calculation'!$M$22,IF(MONTH(B2765)=10,'General Calculation'!$N$22,IF(MONTH(B2765)=11,'General Calculation'!$O$22,IF(MONTH(B2765)=12,'General Calculation'!$P$22,""))))))))))))</f>
        <v>5.2548000000000004</v>
      </c>
      <c r="E2765" t="str">
        <f>IF(C2765="Initial Stage",'Calculation Sheet Crop 1'!$M$6,IF(C2765="Crop Development Phase",'Calculation Sheet Crop 1'!$M$7,IF(C2765="Mid Season",'Calculation Sheet Crop 1'!$M$8,IF(C2765="Late Season Stage",'Calculation Sheet Crop 1'!$M$9,""))))</f>
        <v/>
      </c>
      <c r="F2765">
        <f t="shared" si="560"/>
        <v>0</v>
      </c>
      <c r="P2765">
        <f t="shared" si="561"/>
        <v>0</v>
      </c>
      <c r="Q2765">
        <f t="shared" si="562"/>
        <v>0</v>
      </c>
      <c r="R2765">
        <f t="shared" si="563"/>
        <v>0</v>
      </c>
      <c r="S2765">
        <f t="shared" si="564"/>
        <v>0</v>
      </c>
      <c r="T2765">
        <f t="shared" si="565"/>
        <v>0</v>
      </c>
      <c r="U2765">
        <f t="shared" si="566"/>
        <v>0</v>
      </c>
      <c r="V2765">
        <f t="shared" si="567"/>
        <v>0</v>
      </c>
      <c r="W2765">
        <f t="shared" si="568"/>
        <v>0</v>
      </c>
      <c r="X2765">
        <f t="shared" si="569"/>
        <v>0</v>
      </c>
      <c r="Y2765">
        <f t="shared" si="570"/>
        <v>0</v>
      </c>
      <c r="Z2765">
        <f t="shared" si="571"/>
        <v>0</v>
      </c>
      <c r="AA2765">
        <f t="shared" si="572"/>
        <v>0</v>
      </c>
    </row>
    <row r="2766" spans="2:27">
      <c r="B2766" s="3">
        <v>45495</v>
      </c>
      <c r="C2766" t="str">
        <f>IF(AND(B2766&gt;='Calculation Sheet Crop 1'!$K$6,B2766&lt;='Calculation Sheet Crop 1'!$L$6),"Initial Stage",IF(AND(B2766+1&gt;'Calculation Sheet Crop 1'!$K$7,B2766&lt;='Calculation Sheet Crop 1'!$L$7),"Crop Development Phase",IF(AND(B2766+1&gt;'Calculation Sheet Crop 1'!$K$8,B2766&lt;'Calculation Sheet Crop 1'!$L$8+1),"Mid Season",IF(AND(B2766+1&gt;'Calculation Sheet Crop 1'!$K$9,B2766-1&lt;'Calculation Sheet Crop 1'!$L$9),"Late Season Stage",""))))</f>
        <v/>
      </c>
      <c r="D2766">
        <f>IF(MONTH(B2766)=1,'General Calculation'!$E$22,IF(MONTH(B2766)=2,'General Calculation'!$F$22,IF(MONTH(B2766)=3,'General Calculation'!$G$22,IF(MONTH(B2766)=4,'General Calculation'!$H$22,IF(MONTH(B2766)=5,'General Calculation'!$I$22,IF(MONTH(B2766)=6,'General Calculation'!$J$22,IF(MONTH(B2766)=7,'General Calculation'!$K$22,IF(MONTH(B2766)=8,'General Calculation'!$L$22,IF(MONTH(B2766)=9,'General Calculation'!$M$22,IF(MONTH(B2766)=10,'General Calculation'!$N$22,IF(MONTH(B2766)=11,'General Calculation'!$O$22,IF(MONTH(B2766)=12,'General Calculation'!$P$22,""))))))))))))</f>
        <v>5.2548000000000004</v>
      </c>
      <c r="E2766" t="str">
        <f>IF(C2766="Initial Stage",'Calculation Sheet Crop 1'!$M$6,IF(C2766="Crop Development Phase",'Calculation Sheet Crop 1'!$M$7,IF(C2766="Mid Season",'Calculation Sheet Crop 1'!$M$8,IF(C2766="Late Season Stage",'Calculation Sheet Crop 1'!$M$9,""))))</f>
        <v/>
      </c>
      <c r="F2766">
        <f t="shared" si="560"/>
        <v>0</v>
      </c>
      <c r="P2766">
        <f t="shared" si="561"/>
        <v>0</v>
      </c>
      <c r="Q2766">
        <f t="shared" si="562"/>
        <v>0</v>
      </c>
      <c r="R2766">
        <f t="shared" si="563"/>
        <v>0</v>
      </c>
      <c r="S2766">
        <f t="shared" si="564"/>
        <v>0</v>
      </c>
      <c r="T2766">
        <f t="shared" si="565"/>
        <v>0</v>
      </c>
      <c r="U2766">
        <f t="shared" si="566"/>
        <v>0</v>
      </c>
      <c r="V2766">
        <f t="shared" si="567"/>
        <v>0</v>
      </c>
      <c r="W2766">
        <f t="shared" si="568"/>
        <v>0</v>
      </c>
      <c r="X2766">
        <f t="shared" si="569"/>
        <v>0</v>
      </c>
      <c r="Y2766">
        <f t="shared" si="570"/>
        <v>0</v>
      </c>
      <c r="Z2766">
        <f t="shared" si="571"/>
        <v>0</v>
      </c>
      <c r="AA2766">
        <f t="shared" si="572"/>
        <v>0</v>
      </c>
    </row>
    <row r="2767" spans="2:27">
      <c r="B2767" s="3">
        <v>45496</v>
      </c>
      <c r="C2767" t="str">
        <f>IF(AND(B2767&gt;='Calculation Sheet Crop 1'!$K$6,B2767&lt;='Calculation Sheet Crop 1'!$L$6),"Initial Stage",IF(AND(B2767+1&gt;'Calculation Sheet Crop 1'!$K$7,B2767&lt;='Calculation Sheet Crop 1'!$L$7),"Crop Development Phase",IF(AND(B2767+1&gt;'Calculation Sheet Crop 1'!$K$8,B2767&lt;'Calculation Sheet Crop 1'!$L$8+1),"Mid Season",IF(AND(B2767+1&gt;'Calculation Sheet Crop 1'!$K$9,B2767-1&lt;'Calculation Sheet Crop 1'!$L$9),"Late Season Stage",""))))</f>
        <v/>
      </c>
      <c r="D2767">
        <f>IF(MONTH(B2767)=1,'General Calculation'!$E$22,IF(MONTH(B2767)=2,'General Calculation'!$F$22,IF(MONTH(B2767)=3,'General Calculation'!$G$22,IF(MONTH(B2767)=4,'General Calculation'!$H$22,IF(MONTH(B2767)=5,'General Calculation'!$I$22,IF(MONTH(B2767)=6,'General Calculation'!$J$22,IF(MONTH(B2767)=7,'General Calculation'!$K$22,IF(MONTH(B2767)=8,'General Calculation'!$L$22,IF(MONTH(B2767)=9,'General Calculation'!$M$22,IF(MONTH(B2767)=10,'General Calculation'!$N$22,IF(MONTH(B2767)=11,'General Calculation'!$O$22,IF(MONTH(B2767)=12,'General Calculation'!$P$22,""))))))))))))</f>
        <v>5.2548000000000004</v>
      </c>
      <c r="E2767" t="str">
        <f>IF(C2767="Initial Stage",'Calculation Sheet Crop 1'!$M$6,IF(C2767="Crop Development Phase",'Calculation Sheet Crop 1'!$M$7,IF(C2767="Mid Season",'Calculation Sheet Crop 1'!$M$8,IF(C2767="Late Season Stage",'Calculation Sheet Crop 1'!$M$9,""))))</f>
        <v/>
      </c>
      <c r="F2767">
        <f t="shared" si="560"/>
        <v>0</v>
      </c>
      <c r="P2767">
        <f t="shared" si="561"/>
        <v>0</v>
      </c>
      <c r="Q2767">
        <f t="shared" si="562"/>
        <v>0</v>
      </c>
      <c r="R2767">
        <f t="shared" si="563"/>
        <v>0</v>
      </c>
      <c r="S2767">
        <f t="shared" si="564"/>
        <v>0</v>
      </c>
      <c r="T2767">
        <f t="shared" si="565"/>
        <v>0</v>
      </c>
      <c r="U2767">
        <f t="shared" si="566"/>
        <v>0</v>
      </c>
      <c r="V2767">
        <f t="shared" si="567"/>
        <v>0</v>
      </c>
      <c r="W2767">
        <f t="shared" si="568"/>
        <v>0</v>
      </c>
      <c r="X2767">
        <f t="shared" si="569"/>
        <v>0</v>
      </c>
      <c r="Y2767">
        <f t="shared" si="570"/>
        <v>0</v>
      </c>
      <c r="Z2767">
        <f t="shared" si="571"/>
        <v>0</v>
      </c>
      <c r="AA2767">
        <f t="shared" si="572"/>
        <v>0</v>
      </c>
    </row>
    <row r="2768" spans="2:27">
      <c r="B2768" s="3">
        <v>45497</v>
      </c>
      <c r="C2768" t="str">
        <f>IF(AND(B2768&gt;='Calculation Sheet Crop 1'!$K$6,B2768&lt;='Calculation Sheet Crop 1'!$L$6),"Initial Stage",IF(AND(B2768+1&gt;'Calculation Sheet Crop 1'!$K$7,B2768&lt;='Calculation Sheet Crop 1'!$L$7),"Crop Development Phase",IF(AND(B2768+1&gt;'Calculation Sheet Crop 1'!$K$8,B2768&lt;'Calculation Sheet Crop 1'!$L$8+1),"Mid Season",IF(AND(B2768+1&gt;'Calculation Sheet Crop 1'!$K$9,B2768-1&lt;'Calculation Sheet Crop 1'!$L$9),"Late Season Stage",""))))</f>
        <v/>
      </c>
      <c r="D2768">
        <f>IF(MONTH(B2768)=1,'General Calculation'!$E$22,IF(MONTH(B2768)=2,'General Calculation'!$F$22,IF(MONTH(B2768)=3,'General Calculation'!$G$22,IF(MONTH(B2768)=4,'General Calculation'!$H$22,IF(MONTH(B2768)=5,'General Calculation'!$I$22,IF(MONTH(B2768)=6,'General Calculation'!$J$22,IF(MONTH(B2768)=7,'General Calculation'!$K$22,IF(MONTH(B2768)=8,'General Calculation'!$L$22,IF(MONTH(B2768)=9,'General Calculation'!$M$22,IF(MONTH(B2768)=10,'General Calculation'!$N$22,IF(MONTH(B2768)=11,'General Calculation'!$O$22,IF(MONTH(B2768)=12,'General Calculation'!$P$22,""))))))))))))</f>
        <v>5.2548000000000004</v>
      </c>
      <c r="E2768" t="str">
        <f>IF(C2768="Initial Stage",'Calculation Sheet Crop 1'!$M$6,IF(C2768="Crop Development Phase",'Calculation Sheet Crop 1'!$M$7,IF(C2768="Mid Season",'Calculation Sheet Crop 1'!$M$8,IF(C2768="Late Season Stage",'Calculation Sheet Crop 1'!$M$9,""))))</f>
        <v/>
      </c>
      <c r="F2768">
        <f t="shared" si="560"/>
        <v>0</v>
      </c>
      <c r="P2768">
        <f t="shared" si="561"/>
        <v>0</v>
      </c>
      <c r="Q2768">
        <f t="shared" si="562"/>
        <v>0</v>
      </c>
      <c r="R2768">
        <f t="shared" si="563"/>
        <v>0</v>
      </c>
      <c r="S2768">
        <f t="shared" si="564"/>
        <v>0</v>
      </c>
      <c r="T2768">
        <f t="shared" si="565"/>
        <v>0</v>
      </c>
      <c r="U2768">
        <f t="shared" si="566"/>
        <v>0</v>
      </c>
      <c r="V2768">
        <f t="shared" si="567"/>
        <v>0</v>
      </c>
      <c r="W2768">
        <f t="shared" si="568"/>
        <v>0</v>
      </c>
      <c r="X2768">
        <f t="shared" si="569"/>
        <v>0</v>
      </c>
      <c r="Y2768">
        <f t="shared" si="570"/>
        <v>0</v>
      </c>
      <c r="Z2768">
        <f t="shared" si="571"/>
        <v>0</v>
      </c>
      <c r="AA2768">
        <f t="shared" si="572"/>
        <v>0</v>
      </c>
    </row>
    <row r="2769" spans="2:27">
      <c r="B2769" s="3">
        <v>45498</v>
      </c>
      <c r="C2769" t="str">
        <f>IF(AND(B2769&gt;='Calculation Sheet Crop 1'!$K$6,B2769&lt;='Calculation Sheet Crop 1'!$L$6),"Initial Stage",IF(AND(B2769+1&gt;'Calculation Sheet Crop 1'!$K$7,B2769&lt;='Calculation Sheet Crop 1'!$L$7),"Crop Development Phase",IF(AND(B2769+1&gt;'Calculation Sheet Crop 1'!$K$8,B2769&lt;'Calculation Sheet Crop 1'!$L$8+1),"Mid Season",IF(AND(B2769+1&gt;'Calculation Sheet Crop 1'!$K$9,B2769-1&lt;'Calculation Sheet Crop 1'!$L$9),"Late Season Stage",""))))</f>
        <v/>
      </c>
      <c r="D2769">
        <f>IF(MONTH(B2769)=1,'General Calculation'!$E$22,IF(MONTH(B2769)=2,'General Calculation'!$F$22,IF(MONTH(B2769)=3,'General Calculation'!$G$22,IF(MONTH(B2769)=4,'General Calculation'!$H$22,IF(MONTH(B2769)=5,'General Calculation'!$I$22,IF(MONTH(B2769)=6,'General Calculation'!$J$22,IF(MONTH(B2769)=7,'General Calculation'!$K$22,IF(MONTH(B2769)=8,'General Calculation'!$L$22,IF(MONTH(B2769)=9,'General Calculation'!$M$22,IF(MONTH(B2769)=10,'General Calculation'!$N$22,IF(MONTH(B2769)=11,'General Calculation'!$O$22,IF(MONTH(B2769)=12,'General Calculation'!$P$22,""))))))))))))</f>
        <v>5.2548000000000004</v>
      </c>
      <c r="E2769" t="str">
        <f>IF(C2769="Initial Stage",'Calculation Sheet Crop 1'!$M$6,IF(C2769="Crop Development Phase",'Calculation Sheet Crop 1'!$M$7,IF(C2769="Mid Season",'Calculation Sheet Crop 1'!$M$8,IF(C2769="Late Season Stage",'Calculation Sheet Crop 1'!$M$9,""))))</f>
        <v/>
      </c>
      <c r="F2769">
        <f t="shared" si="560"/>
        <v>0</v>
      </c>
      <c r="P2769">
        <f t="shared" si="561"/>
        <v>0</v>
      </c>
      <c r="Q2769">
        <f t="shared" si="562"/>
        <v>0</v>
      </c>
      <c r="R2769">
        <f t="shared" si="563"/>
        <v>0</v>
      </c>
      <c r="S2769">
        <f t="shared" si="564"/>
        <v>0</v>
      </c>
      <c r="T2769">
        <f t="shared" si="565"/>
        <v>0</v>
      </c>
      <c r="U2769">
        <f t="shared" si="566"/>
        <v>0</v>
      </c>
      <c r="V2769">
        <f t="shared" si="567"/>
        <v>0</v>
      </c>
      <c r="W2769">
        <f t="shared" si="568"/>
        <v>0</v>
      </c>
      <c r="X2769">
        <f t="shared" si="569"/>
        <v>0</v>
      </c>
      <c r="Y2769">
        <f t="shared" si="570"/>
        <v>0</v>
      </c>
      <c r="Z2769">
        <f t="shared" si="571"/>
        <v>0</v>
      </c>
      <c r="AA2769">
        <f t="shared" si="572"/>
        <v>0</v>
      </c>
    </row>
    <row r="2770" spans="2:27">
      <c r="B2770" s="3">
        <v>45499</v>
      </c>
      <c r="C2770" t="str">
        <f>IF(AND(B2770&gt;='Calculation Sheet Crop 1'!$K$6,B2770&lt;='Calculation Sheet Crop 1'!$L$6),"Initial Stage",IF(AND(B2770+1&gt;'Calculation Sheet Crop 1'!$K$7,B2770&lt;='Calculation Sheet Crop 1'!$L$7),"Crop Development Phase",IF(AND(B2770+1&gt;'Calculation Sheet Crop 1'!$K$8,B2770&lt;'Calculation Sheet Crop 1'!$L$8+1),"Mid Season",IF(AND(B2770+1&gt;'Calculation Sheet Crop 1'!$K$9,B2770-1&lt;'Calculation Sheet Crop 1'!$L$9),"Late Season Stage",""))))</f>
        <v/>
      </c>
      <c r="D2770">
        <f>IF(MONTH(B2770)=1,'General Calculation'!$E$22,IF(MONTH(B2770)=2,'General Calculation'!$F$22,IF(MONTH(B2770)=3,'General Calculation'!$G$22,IF(MONTH(B2770)=4,'General Calculation'!$H$22,IF(MONTH(B2770)=5,'General Calculation'!$I$22,IF(MONTH(B2770)=6,'General Calculation'!$J$22,IF(MONTH(B2770)=7,'General Calculation'!$K$22,IF(MONTH(B2770)=8,'General Calculation'!$L$22,IF(MONTH(B2770)=9,'General Calculation'!$M$22,IF(MONTH(B2770)=10,'General Calculation'!$N$22,IF(MONTH(B2770)=11,'General Calculation'!$O$22,IF(MONTH(B2770)=12,'General Calculation'!$P$22,""))))))))))))</f>
        <v>5.2548000000000004</v>
      </c>
      <c r="E2770" t="str">
        <f>IF(C2770="Initial Stage",'Calculation Sheet Crop 1'!$M$6,IF(C2770="Crop Development Phase",'Calculation Sheet Crop 1'!$M$7,IF(C2770="Mid Season",'Calculation Sheet Crop 1'!$M$8,IF(C2770="Late Season Stage",'Calculation Sheet Crop 1'!$M$9,""))))</f>
        <v/>
      </c>
      <c r="F2770">
        <f t="shared" si="560"/>
        <v>0</v>
      </c>
      <c r="P2770">
        <f t="shared" si="561"/>
        <v>0</v>
      </c>
      <c r="Q2770">
        <f t="shared" si="562"/>
        <v>0</v>
      </c>
      <c r="R2770">
        <f t="shared" si="563"/>
        <v>0</v>
      </c>
      <c r="S2770">
        <f t="shared" si="564"/>
        <v>0</v>
      </c>
      <c r="T2770">
        <f t="shared" si="565"/>
        <v>0</v>
      </c>
      <c r="U2770">
        <f t="shared" si="566"/>
        <v>0</v>
      </c>
      <c r="V2770">
        <f t="shared" si="567"/>
        <v>0</v>
      </c>
      <c r="W2770">
        <f t="shared" si="568"/>
        <v>0</v>
      </c>
      <c r="X2770">
        <f t="shared" si="569"/>
        <v>0</v>
      </c>
      <c r="Y2770">
        <f t="shared" si="570"/>
        <v>0</v>
      </c>
      <c r="Z2770">
        <f t="shared" si="571"/>
        <v>0</v>
      </c>
      <c r="AA2770">
        <f t="shared" si="572"/>
        <v>0</v>
      </c>
    </row>
    <row r="2771" spans="2:27">
      <c r="B2771" s="3">
        <v>45500</v>
      </c>
      <c r="C2771" t="str">
        <f>IF(AND(B2771&gt;='Calculation Sheet Crop 1'!$K$6,B2771&lt;='Calculation Sheet Crop 1'!$L$6),"Initial Stage",IF(AND(B2771+1&gt;'Calculation Sheet Crop 1'!$K$7,B2771&lt;='Calculation Sheet Crop 1'!$L$7),"Crop Development Phase",IF(AND(B2771+1&gt;'Calculation Sheet Crop 1'!$K$8,B2771&lt;'Calculation Sheet Crop 1'!$L$8+1),"Mid Season",IF(AND(B2771+1&gt;'Calculation Sheet Crop 1'!$K$9,B2771-1&lt;'Calculation Sheet Crop 1'!$L$9),"Late Season Stage",""))))</f>
        <v/>
      </c>
      <c r="D2771">
        <f>IF(MONTH(B2771)=1,'General Calculation'!$E$22,IF(MONTH(B2771)=2,'General Calculation'!$F$22,IF(MONTH(B2771)=3,'General Calculation'!$G$22,IF(MONTH(B2771)=4,'General Calculation'!$H$22,IF(MONTH(B2771)=5,'General Calculation'!$I$22,IF(MONTH(B2771)=6,'General Calculation'!$J$22,IF(MONTH(B2771)=7,'General Calculation'!$K$22,IF(MONTH(B2771)=8,'General Calculation'!$L$22,IF(MONTH(B2771)=9,'General Calculation'!$M$22,IF(MONTH(B2771)=10,'General Calculation'!$N$22,IF(MONTH(B2771)=11,'General Calculation'!$O$22,IF(MONTH(B2771)=12,'General Calculation'!$P$22,""))))))))))))</f>
        <v>5.2548000000000004</v>
      </c>
      <c r="E2771" t="str">
        <f>IF(C2771="Initial Stage",'Calculation Sheet Crop 1'!$M$6,IF(C2771="Crop Development Phase",'Calculation Sheet Crop 1'!$M$7,IF(C2771="Mid Season",'Calculation Sheet Crop 1'!$M$8,IF(C2771="Late Season Stage",'Calculation Sheet Crop 1'!$M$9,""))))</f>
        <v/>
      </c>
      <c r="F2771">
        <f t="shared" si="560"/>
        <v>0</v>
      </c>
      <c r="P2771">
        <f t="shared" si="561"/>
        <v>0</v>
      </c>
      <c r="Q2771">
        <f t="shared" si="562"/>
        <v>0</v>
      </c>
      <c r="R2771">
        <f t="shared" si="563"/>
        <v>0</v>
      </c>
      <c r="S2771">
        <f t="shared" si="564"/>
        <v>0</v>
      </c>
      <c r="T2771">
        <f t="shared" si="565"/>
        <v>0</v>
      </c>
      <c r="U2771">
        <f t="shared" si="566"/>
        <v>0</v>
      </c>
      <c r="V2771">
        <f t="shared" si="567"/>
        <v>0</v>
      </c>
      <c r="W2771">
        <f t="shared" si="568"/>
        <v>0</v>
      </c>
      <c r="X2771">
        <f t="shared" si="569"/>
        <v>0</v>
      </c>
      <c r="Y2771">
        <f t="shared" si="570"/>
        <v>0</v>
      </c>
      <c r="Z2771">
        <f t="shared" si="571"/>
        <v>0</v>
      </c>
      <c r="AA2771">
        <f t="shared" si="572"/>
        <v>0</v>
      </c>
    </row>
    <row r="2772" spans="2:27">
      <c r="B2772" s="3">
        <v>45501</v>
      </c>
      <c r="C2772" t="str">
        <f>IF(AND(B2772&gt;='Calculation Sheet Crop 1'!$K$6,B2772&lt;='Calculation Sheet Crop 1'!$L$6),"Initial Stage",IF(AND(B2772+1&gt;'Calculation Sheet Crop 1'!$K$7,B2772&lt;='Calculation Sheet Crop 1'!$L$7),"Crop Development Phase",IF(AND(B2772+1&gt;'Calculation Sheet Crop 1'!$K$8,B2772&lt;'Calculation Sheet Crop 1'!$L$8+1),"Mid Season",IF(AND(B2772+1&gt;'Calculation Sheet Crop 1'!$K$9,B2772-1&lt;'Calculation Sheet Crop 1'!$L$9),"Late Season Stage",""))))</f>
        <v/>
      </c>
      <c r="D2772">
        <f>IF(MONTH(B2772)=1,'General Calculation'!$E$22,IF(MONTH(B2772)=2,'General Calculation'!$F$22,IF(MONTH(B2772)=3,'General Calculation'!$G$22,IF(MONTH(B2772)=4,'General Calculation'!$H$22,IF(MONTH(B2772)=5,'General Calculation'!$I$22,IF(MONTH(B2772)=6,'General Calculation'!$J$22,IF(MONTH(B2772)=7,'General Calculation'!$K$22,IF(MONTH(B2772)=8,'General Calculation'!$L$22,IF(MONTH(B2772)=9,'General Calculation'!$M$22,IF(MONTH(B2772)=10,'General Calculation'!$N$22,IF(MONTH(B2772)=11,'General Calculation'!$O$22,IF(MONTH(B2772)=12,'General Calculation'!$P$22,""))))))))))))</f>
        <v>5.2548000000000004</v>
      </c>
      <c r="E2772" t="str">
        <f>IF(C2772="Initial Stage",'Calculation Sheet Crop 1'!$M$6,IF(C2772="Crop Development Phase",'Calculation Sheet Crop 1'!$M$7,IF(C2772="Mid Season",'Calculation Sheet Crop 1'!$M$8,IF(C2772="Late Season Stage",'Calculation Sheet Crop 1'!$M$9,""))))</f>
        <v/>
      </c>
      <c r="F2772">
        <f t="shared" si="560"/>
        <v>0</v>
      </c>
      <c r="P2772">
        <f t="shared" si="561"/>
        <v>0</v>
      </c>
      <c r="Q2772">
        <f t="shared" si="562"/>
        <v>0</v>
      </c>
      <c r="R2772">
        <f t="shared" si="563"/>
        <v>0</v>
      </c>
      <c r="S2772">
        <f t="shared" si="564"/>
        <v>0</v>
      </c>
      <c r="T2772">
        <f t="shared" si="565"/>
        <v>0</v>
      </c>
      <c r="U2772">
        <f t="shared" si="566"/>
        <v>0</v>
      </c>
      <c r="V2772">
        <f t="shared" si="567"/>
        <v>0</v>
      </c>
      <c r="W2772">
        <f t="shared" si="568"/>
        <v>0</v>
      </c>
      <c r="X2772">
        <f t="shared" si="569"/>
        <v>0</v>
      </c>
      <c r="Y2772">
        <f t="shared" si="570"/>
        <v>0</v>
      </c>
      <c r="Z2772">
        <f t="shared" si="571"/>
        <v>0</v>
      </c>
      <c r="AA2772">
        <f t="shared" si="572"/>
        <v>0</v>
      </c>
    </row>
    <row r="2773" spans="2:27">
      <c r="B2773" s="3">
        <v>45502</v>
      </c>
      <c r="C2773" t="str">
        <f>IF(AND(B2773&gt;='Calculation Sheet Crop 1'!$K$6,B2773&lt;='Calculation Sheet Crop 1'!$L$6),"Initial Stage",IF(AND(B2773+1&gt;'Calculation Sheet Crop 1'!$K$7,B2773&lt;='Calculation Sheet Crop 1'!$L$7),"Crop Development Phase",IF(AND(B2773+1&gt;'Calculation Sheet Crop 1'!$K$8,B2773&lt;'Calculation Sheet Crop 1'!$L$8+1),"Mid Season",IF(AND(B2773+1&gt;'Calculation Sheet Crop 1'!$K$9,B2773-1&lt;'Calculation Sheet Crop 1'!$L$9),"Late Season Stage",""))))</f>
        <v/>
      </c>
      <c r="D2773">
        <f>IF(MONTH(B2773)=1,'General Calculation'!$E$22,IF(MONTH(B2773)=2,'General Calculation'!$F$22,IF(MONTH(B2773)=3,'General Calculation'!$G$22,IF(MONTH(B2773)=4,'General Calculation'!$H$22,IF(MONTH(B2773)=5,'General Calculation'!$I$22,IF(MONTH(B2773)=6,'General Calculation'!$J$22,IF(MONTH(B2773)=7,'General Calculation'!$K$22,IF(MONTH(B2773)=8,'General Calculation'!$L$22,IF(MONTH(B2773)=9,'General Calculation'!$M$22,IF(MONTH(B2773)=10,'General Calculation'!$N$22,IF(MONTH(B2773)=11,'General Calculation'!$O$22,IF(MONTH(B2773)=12,'General Calculation'!$P$22,""))))))))))))</f>
        <v>5.2548000000000004</v>
      </c>
      <c r="E2773" t="str">
        <f>IF(C2773="Initial Stage",'Calculation Sheet Crop 1'!$M$6,IF(C2773="Crop Development Phase",'Calculation Sheet Crop 1'!$M$7,IF(C2773="Mid Season",'Calculation Sheet Crop 1'!$M$8,IF(C2773="Late Season Stage",'Calculation Sheet Crop 1'!$M$9,""))))</f>
        <v/>
      </c>
      <c r="F2773">
        <f t="shared" si="560"/>
        <v>0</v>
      </c>
      <c r="P2773">
        <f t="shared" si="561"/>
        <v>0</v>
      </c>
      <c r="Q2773">
        <f t="shared" si="562"/>
        <v>0</v>
      </c>
      <c r="R2773">
        <f t="shared" si="563"/>
        <v>0</v>
      </c>
      <c r="S2773">
        <f t="shared" si="564"/>
        <v>0</v>
      </c>
      <c r="T2773">
        <f t="shared" si="565"/>
        <v>0</v>
      </c>
      <c r="U2773">
        <f t="shared" si="566"/>
        <v>0</v>
      </c>
      <c r="V2773">
        <f t="shared" si="567"/>
        <v>0</v>
      </c>
      <c r="W2773">
        <f t="shared" si="568"/>
        <v>0</v>
      </c>
      <c r="X2773">
        <f t="shared" si="569"/>
        <v>0</v>
      </c>
      <c r="Y2773">
        <f t="shared" si="570"/>
        <v>0</v>
      </c>
      <c r="Z2773">
        <f t="shared" si="571"/>
        <v>0</v>
      </c>
      <c r="AA2773">
        <f t="shared" si="572"/>
        <v>0</v>
      </c>
    </row>
    <row r="2774" spans="2:27">
      <c r="B2774" s="3">
        <v>45503</v>
      </c>
      <c r="C2774" t="str">
        <f>IF(AND(B2774&gt;='Calculation Sheet Crop 1'!$K$6,B2774&lt;='Calculation Sheet Crop 1'!$L$6),"Initial Stage",IF(AND(B2774+1&gt;'Calculation Sheet Crop 1'!$K$7,B2774&lt;='Calculation Sheet Crop 1'!$L$7),"Crop Development Phase",IF(AND(B2774+1&gt;'Calculation Sheet Crop 1'!$K$8,B2774&lt;'Calculation Sheet Crop 1'!$L$8+1),"Mid Season",IF(AND(B2774+1&gt;'Calculation Sheet Crop 1'!$K$9,B2774-1&lt;'Calculation Sheet Crop 1'!$L$9),"Late Season Stage",""))))</f>
        <v/>
      </c>
      <c r="D2774">
        <f>IF(MONTH(B2774)=1,'General Calculation'!$E$22,IF(MONTH(B2774)=2,'General Calculation'!$F$22,IF(MONTH(B2774)=3,'General Calculation'!$G$22,IF(MONTH(B2774)=4,'General Calculation'!$H$22,IF(MONTH(B2774)=5,'General Calculation'!$I$22,IF(MONTH(B2774)=6,'General Calculation'!$J$22,IF(MONTH(B2774)=7,'General Calculation'!$K$22,IF(MONTH(B2774)=8,'General Calculation'!$L$22,IF(MONTH(B2774)=9,'General Calculation'!$M$22,IF(MONTH(B2774)=10,'General Calculation'!$N$22,IF(MONTH(B2774)=11,'General Calculation'!$O$22,IF(MONTH(B2774)=12,'General Calculation'!$P$22,""))))))))))))</f>
        <v>5.2548000000000004</v>
      </c>
      <c r="E2774" t="str">
        <f>IF(C2774="Initial Stage",'Calculation Sheet Crop 1'!$M$6,IF(C2774="Crop Development Phase",'Calculation Sheet Crop 1'!$M$7,IF(C2774="Mid Season",'Calculation Sheet Crop 1'!$M$8,IF(C2774="Late Season Stage",'Calculation Sheet Crop 1'!$M$9,""))))</f>
        <v/>
      </c>
      <c r="F2774">
        <f t="shared" si="560"/>
        <v>0</v>
      </c>
      <c r="P2774">
        <f t="shared" si="561"/>
        <v>0</v>
      </c>
      <c r="Q2774">
        <f t="shared" si="562"/>
        <v>0</v>
      </c>
      <c r="R2774">
        <f t="shared" si="563"/>
        <v>0</v>
      </c>
      <c r="S2774">
        <f t="shared" si="564"/>
        <v>0</v>
      </c>
      <c r="T2774">
        <f t="shared" si="565"/>
        <v>0</v>
      </c>
      <c r="U2774">
        <f t="shared" si="566"/>
        <v>0</v>
      </c>
      <c r="V2774">
        <f t="shared" si="567"/>
        <v>0</v>
      </c>
      <c r="W2774">
        <f t="shared" si="568"/>
        <v>0</v>
      </c>
      <c r="X2774">
        <f t="shared" si="569"/>
        <v>0</v>
      </c>
      <c r="Y2774">
        <f t="shared" si="570"/>
        <v>0</v>
      </c>
      <c r="Z2774">
        <f t="shared" si="571"/>
        <v>0</v>
      </c>
      <c r="AA2774">
        <f t="shared" si="572"/>
        <v>0</v>
      </c>
    </row>
    <row r="2775" spans="2:27">
      <c r="B2775" s="3">
        <v>45504</v>
      </c>
      <c r="C2775" t="str">
        <f>IF(AND(B2775&gt;='Calculation Sheet Crop 1'!$K$6,B2775&lt;='Calculation Sheet Crop 1'!$L$6),"Initial Stage",IF(AND(B2775+1&gt;'Calculation Sheet Crop 1'!$K$7,B2775&lt;='Calculation Sheet Crop 1'!$L$7),"Crop Development Phase",IF(AND(B2775+1&gt;'Calculation Sheet Crop 1'!$K$8,B2775&lt;'Calculation Sheet Crop 1'!$L$8+1),"Mid Season",IF(AND(B2775+1&gt;'Calculation Sheet Crop 1'!$K$9,B2775-1&lt;'Calculation Sheet Crop 1'!$L$9),"Late Season Stage",""))))</f>
        <v/>
      </c>
      <c r="D2775">
        <f>IF(MONTH(B2775)=1,'General Calculation'!$E$22,IF(MONTH(B2775)=2,'General Calculation'!$F$22,IF(MONTH(B2775)=3,'General Calculation'!$G$22,IF(MONTH(B2775)=4,'General Calculation'!$H$22,IF(MONTH(B2775)=5,'General Calculation'!$I$22,IF(MONTH(B2775)=6,'General Calculation'!$J$22,IF(MONTH(B2775)=7,'General Calculation'!$K$22,IF(MONTH(B2775)=8,'General Calculation'!$L$22,IF(MONTH(B2775)=9,'General Calculation'!$M$22,IF(MONTH(B2775)=10,'General Calculation'!$N$22,IF(MONTH(B2775)=11,'General Calculation'!$O$22,IF(MONTH(B2775)=12,'General Calculation'!$P$22,""))))))))))))</f>
        <v>5.2548000000000004</v>
      </c>
      <c r="E2775" t="str">
        <f>IF(C2775="Initial Stage",'Calculation Sheet Crop 1'!$M$6,IF(C2775="Crop Development Phase",'Calculation Sheet Crop 1'!$M$7,IF(C2775="Mid Season",'Calculation Sheet Crop 1'!$M$8,IF(C2775="Late Season Stage",'Calculation Sheet Crop 1'!$M$9,""))))</f>
        <v/>
      </c>
      <c r="F2775">
        <f t="shared" si="560"/>
        <v>0</v>
      </c>
      <c r="P2775">
        <f t="shared" si="561"/>
        <v>0</v>
      </c>
      <c r="Q2775">
        <f t="shared" si="562"/>
        <v>0</v>
      </c>
      <c r="R2775">
        <f t="shared" si="563"/>
        <v>0</v>
      </c>
      <c r="S2775">
        <f t="shared" si="564"/>
        <v>0</v>
      </c>
      <c r="T2775">
        <f t="shared" si="565"/>
        <v>0</v>
      </c>
      <c r="U2775">
        <f t="shared" si="566"/>
        <v>0</v>
      </c>
      <c r="V2775">
        <f t="shared" si="567"/>
        <v>0</v>
      </c>
      <c r="W2775">
        <f t="shared" si="568"/>
        <v>0</v>
      </c>
      <c r="X2775">
        <f t="shared" si="569"/>
        <v>0</v>
      </c>
      <c r="Y2775">
        <f t="shared" si="570"/>
        <v>0</v>
      </c>
      <c r="Z2775">
        <f t="shared" si="571"/>
        <v>0</v>
      </c>
      <c r="AA2775">
        <f t="shared" si="572"/>
        <v>0</v>
      </c>
    </row>
    <row r="2776" spans="2:27">
      <c r="B2776" s="3">
        <v>45505</v>
      </c>
      <c r="C2776" t="str">
        <f>IF(AND(B2776&gt;='Calculation Sheet Crop 1'!$K$6,B2776&lt;='Calculation Sheet Crop 1'!$L$6),"Initial Stage",IF(AND(B2776+1&gt;'Calculation Sheet Crop 1'!$K$7,B2776&lt;='Calculation Sheet Crop 1'!$L$7),"Crop Development Phase",IF(AND(B2776+1&gt;'Calculation Sheet Crop 1'!$K$8,B2776&lt;'Calculation Sheet Crop 1'!$L$8+1),"Mid Season",IF(AND(B2776+1&gt;'Calculation Sheet Crop 1'!$K$9,B2776-1&lt;'Calculation Sheet Crop 1'!$L$9),"Late Season Stage",""))))</f>
        <v/>
      </c>
      <c r="D2776">
        <f>IF(MONTH(B2776)=1,'General Calculation'!$E$22,IF(MONTH(B2776)=2,'General Calculation'!$F$22,IF(MONTH(B2776)=3,'General Calculation'!$G$22,IF(MONTH(B2776)=4,'General Calculation'!$H$22,IF(MONTH(B2776)=5,'General Calculation'!$I$22,IF(MONTH(B2776)=6,'General Calculation'!$J$22,IF(MONTH(B2776)=7,'General Calculation'!$K$22,IF(MONTH(B2776)=8,'General Calculation'!$L$22,IF(MONTH(B2776)=9,'General Calculation'!$M$22,IF(MONTH(B2776)=10,'General Calculation'!$N$22,IF(MONTH(B2776)=11,'General Calculation'!$O$22,IF(MONTH(B2776)=12,'General Calculation'!$P$22,""))))))))))))</f>
        <v>5.2023999999999999</v>
      </c>
      <c r="E2776" t="str">
        <f>IF(C2776="Initial Stage",'Calculation Sheet Crop 1'!$M$6,IF(C2776="Crop Development Phase",'Calculation Sheet Crop 1'!$M$7,IF(C2776="Mid Season",'Calculation Sheet Crop 1'!$M$8,IF(C2776="Late Season Stage",'Calculation Sheet Crop 1'!$M$9,""))))</f>
        <v/>
      </c>
      <c r="F2776">
        <f t="shared" si="560"/>
        <v>0</v>
      </c>
      <c r="P2776">
        <f t="shared" si="561"/>
        <v>0</v>
      </c>
      <c r="Q2776">
        <f t="shared" si="562"/>
        <v>0</v>
      </c>
      <c r="R2776">
        <f t="shared" si="563"/>
        <v>0</v>
      </c>
      <c r="S2776">
        <f t="shared" si="564"/>
        <v>0</v>
      </c>
      <c r="T2776">
        <f t="shared" si="565"/>
        <v>0</v>
      </c>
      <c r="U2776">
        <f t="shared" si="566"/>
        <v>0</v>
      </c>
      <c r="V2776">
        <f t="shared" si="567"/>
        <v>0</v>
      </c>
      <c r="W2776">
        <f t="shared" si="568"/>
        <v>0</v>
      </c>
      <c r="X2776">
        <f t="shared" si="569"/>
        <v>0</v>
      </c>
      <c r="Y2776">
        <f t="shared" si="570"/>
        <v>0</v>
      </c>
      <c r="Z2776">
        <f t="shared" si="571"/>
        <v>0</v>
      </c>
      <c r="AA2776">
        <f t="shared" si="572"/>
        <v>0</v>
      </c>
    </row>
    <row r="2777" spans="2:27">
      <c r="B2777" s="3">
        <v>45506</v>
      </c>
      <c r="C2777" t="str">
        <f>IF(AND(B2777&gt;='Calculation Sheet Crop 1'!$K$6,B2777&lt;='Calculation Sheet Crop 1'!$L$6),"Initial Stage",IF(AND(B2777+1&gt;'Calculation Sheet Crop 1'!$K$7,B2777&lt;='Calculation Sheet Crop 1'!$L$7),"Crop Development Phase",IF(AND(B2777+1&gt;'Calculation Sheet Crop 1'!$K$8,B2777&lt;'Calculation Sheet Crop 1'!$L$8+1),"Mid Season",IF(AND(B2777+1&gt;'Calculation Sheet Crop 1'!$K$9,B2777-1&lt;'Calculation Sheet Crop 1'!$L$9),"Late Season Stage",""))))</f>
        <v/>
      </c>
      <c r="D2777">
        <f>IF(MONTH(B2777)=1,'General Calculation'!$E$22,IF(MONTH(B2777)=2,'General Calculation'!$F$22,IF(MONTH(B2777)=3,'General Calculation'!$G$22,IF(MONTH(B2777)=4,'General Calculation'!$H$22,IF(MONTH(B2777)=5,'General Calculation'!$I$22,IF(MONTH(B2777)=6,'General Calculation'!$J$22,IF(MONTH(B2777)=7,'General Calculation'!$K$22,IF(MONTH(B2777)=8,'General Calculation'!$L$22,IF(MONTH(B2777)=9,'General Calculation'!$M$22,IF(MONTH(B2777)=10,'General Calculation'!$N$22,IF(MONTH(B2777)=11,'General Calculation'!$O$22,IF(MONTH(B2777)=12,'General Calculation'!$P$22,""))))))))))))</f>
        <v>5.2023999999999999</v>
      </c>
      <c r="E2777" t="str">
        <f>IF(C2777="Initial Stage",'Calculation Sheet Crop 1'!$M$6,IF(C2777="Crop Development Phase",'Calculation Sheet Crop 1'!$M$7,IF(C2777="Mid Season",'Calculation Sheet Crop 1'!$M$8,IF(C2777="Late Season Stage",'Calculation Sheet Crop 1'!$M$9,""))))</f>
        <v/>
      </c>
      <c r="F2777">
        <f t="shared" si="560"/>
        <v>0</v>
      </c>
      <c r="P2777">
        <f t="shared" si="561"/>
        <v>0</v>
      </c>
      <c r="Q2777">
        <f t="shared" si="562"/>
        <v>0</v>
      </c>
      <c r="R2777">
        <f t="shared" si="563"/>
        <v>0</v>
      </c>
      <c r="S2777">
        <f t="shared" si="564"/>
        <v>0</v>
      </c>
      <c r="T2777">
        <f t="shared" si="565"/>
        <v>0</v>
      </c>
      <c r="U2777">
        <f t="shared" si="566"/>
        <v>0</v>
      </c>
      <c r="V2777">
        <f t="shared" si="567"/>
        <v>0</v>
      </c>
      <c r="W2777">
        <f t="shared" si="568"/>
        <v>0</v>
      </c>
      <c r="X2777">
        <f t="shared" si="569"/>
        <v>0</v>
      </c>
      <c r="Y2777">
        <f t="shared" si="570"/>
        <v>0</v>
      </c>
      <c r="Z2777">
        <f t="shared" si="571"/>
        <v>0</v>
      </c>
      <c r="AA2777">
        <f t="shared" si="572"/>
        <v>0</v>
      </c>
    </row>
    <row r="2778" spans="2:27">
      <c r="B2778" s="3">
        <v>45507</v>
      </c>
      <c r="C2778" t="str">
        <f>IF(AND(B2778&gt;='Calculation Sheet Crop 1'!$K$6,B2778&lt;='Calculation Sheet Crop 1'!$L$6),"Initial Stage",IF(AND(B2778+1&gt;'Calculation Sheet Crop 1'!$K$7,B2778&lt;='Calculation Sheet Crop 1'!$L$7),"Crop Development Phase",IF(AND(B2778+1&gt;'Calculation Sheet Crop 1'!$K$8,B2778&lt;'Calculation Sheet Crop 1'!$L$8+1),"Mid Season",IF(AND(B2778+1&gt;'Calculation Sheet Crop 1'!$K$9,B2778-1&lt;'Calculation Sheet Crop 1'!$L$9),"Late Season Stage",""))))</f>
        <v/>
      </c>
      <c r="D2778">
        <f>IF(MONTH(B2778)=1,'General Calculation'!$E$22,IF(MONTH(B2778)=2,'General Calculation'!$F$22,IF(MONTH(B2778)=3,'General Calculation'!$G$22,IF(MONTH(B2778)=4,'General Calculation'!$H$22,IF(MONTH(B2778)=5,'General Calculation'!$I$22,IF(MONTH(B2778)=6,'General Calculation'!$J$22,IF(MONTH(B2778)=7,'General Calculation'!$K$22,IF(MONTH(B2778)=8,'General Calculation'!$L$22,IF(MONTH(B2778)=9,'General Calculation'!$M$22,IF(MONTH(B2778)=10,'General Calculation'!$N$22,IF(MONTH(B2778)=11,'General Calculation'!$O$22,IF(MONTH(B2778)=12,'General Calculation'!$P$22,""))))))))))))</f>
        <v>5.2023999999999999</v>
      </c>
      <c r="E2778" t="str">
        <f>IF(C2778="Initial Stage",'Calculation Sheet Crop 1'!$M$6,IF(C2778="Crop Development Phase",'Calculation Sheet Crop 1'!$M$7,IF(C2778="Mid Season",'Calculation Sheet Crop 1'!$M$8,IF(C2778="Late Season Stage",'Calculation Sheet Crop 1'!$M$9,""))))</f>
        <v/>
      </c>
      <c r="F2778">
        <f t="shared" si="560"/>
        <v>0</v>
      </c>
      <c r="P2778">
        <f t="shared" si="561"/>
        <v>0</v>
      </c>
      <c r="Q2778">
        <f t="shared" si="562"/>
        <v>0</v>
      </c>
      <c r="R2778">
        <f t="shared" si="563"/>
        <v>0</v>
      </c>
      <c r="S2778">
        <f t="shared" si="564"/>
        <v>0</v>
      </c>
      <c r="T2778">
        <f t="shared" si="565"/>
        <v>0</v>
      </c>
      <c r="U2778">
        <f t="shared" si="566"/>
        <v>0</v>
      </c>
      <c r="V2778">
        <f t="shared" si="567"/>
        <v>0</v>
      </c>
      <c r="W2778">
        <f t="shared" si="568"/>
        <v>0</v>
      </c>
      <c r="X2778">
        <f t="shared" si="569"/>
        <v>0</v>
      </c>
      <c r="Y2778">
        <f t="shared" si="570"/>
        <v>0</v>
      </c>
      <c r="Z2778">
        <f t="shared" si="571"/>
        <v>0</v>
      </c>
      <c r="AA2778">
        <f t="shared" si="572"/>
        <v>0</v>
      </c>
    </row>
    <row r="2779" spans="2:27">
      <c r="B2779" s="3">
        <v>45508</v>
      </c>
      <c r="C2779" t="str">
        <f>IF(AND(B2779&gt;='Calculation Sheet Crop 1'!$K$6,B2779&lt;='Calculation Sheet Crop 1'!$L$6),"Initial Stage",IF(AND(B2779+1&gt;'Calculation Sheet Crop 1'!$K$7,B2779&lt;='Calculation Sheet Crop 1'!$L$7),"Crop Development Phase",IF(AND(B2779+1&gt;'Calculation Sheet Crop 1'!$K$8,B2779&lt;'Calculation Sheet Crop 1'!$L$8+1),"Mid Season",IF(AND(B2779+1&gt;'Calculation Sheet Crop 1'!$K$9,B2779-1&lt;'Calculation Sheet Crop 1'!$L$9),"Late Season Stage",""))))</f>
        <v/>
      </c>
      <c r="D2779">
        <f>IF(MONTH(B2779)=1,'General Calculation'!$E$22,IF(MONTH(B2779)=2,'General Calculation'!$F$22,IF(MONTH(B2779)=3,'General Calculation'!$G$22,IF(MONTH(B2779)=4,'General Calculation'!$H$22,IF(MONTH(B2779)=5,'General Calculation'!$I$22,IF(MONTH(B2779)=6,'General Calculation'!$J$22,IF(MONTH(B2779)=7,'General Calculation'!$K$22,IF(MONTH(B2779)=8,'General Calculation'!$L$22,IF(MONTH(B2779)=9,'General Calculation'!$M$22,IF(MONTH(B2779)=10,'General Calculation'!$N$22,IF(MONTH(B2779)=11,'General Calculation'!$O$22,IF(MONTH(B2779)=12,'General Calculation'!$P$22,""))))))))))))</f>
        <v>5.2023999999999999</v>
      </c>
      <c r="E2779" t="str">
        <f>IF(C2779="Initial Stage",'Calculation Sheet Crop 1'!$M$6,IF(C2779="Crop Development Phase",'Calculation Sheet Crop 1'!$M$7,IF(C2779="Mid Season",'Calculation Sheet Crop 1'!$M$8,IF(C2779="Late Season Stage",'Calculation Sheet Crop 1'!$M$9,""))))</f>
        <v/>
      </c>
      <c r="F2779">
        <f t="shared" si="560"/>
        <v>0</v>
      </c>
      <c r="P2779">
        <f t="shared" si="561"/>
        <v>0</v>
      </c>
      <c r="Q2779">
        <f t="shared" si="562"/>
        <v>0</v>
      </c>
      <c r="R2779">
        <f t="shared" si="563"/>
        <v>0</v>
      </c>
      <c r="S2779">
        <f t="shared" si="564"/>
        <v>0</v>
      </c>
      <c r="T2779">
        <f t="shared" si="565"/>
        <v>0</v>
      </c>
      <c r="U2779">
        <f t="shared" si="566"/>
        <v>0</v>
      </c>
      <c r="V2779">
        <f t="shared" si="567"/>
        <v>0</v>
      </c>
      <c r="W2779">
        <f t="shared" si="568"/>
        <v>0</v>
      </c>
      <c r="X2779">
        <f t="shared" si="569"/>
        <v>0</v>
      </c>
      <c r="Y2779">
        <f t="shared" si="570"/>
        <v>0</v>
      </c>
      <c r="Z2779">
        <f t="shared" si="571"/>
        <v>0</v>
      </c>
      <c r="AA2779">
        <f t="shared" si="572"/>
        <v>0</v>
      </c>
    </row>
    <row r="2780" spans="2:27">
      <c r="B2780" s="3">
        <v>45509</v>
      </c>
      <c r="C2780" t="str">
        <f>IF(AND(B2780&gt;='Calculation Sheet Crop 1'!$K$6,B2780&lt;='Calculation Sheet Crop 1'!$L$6),"Initial Stage",IF(AND(B2780+1&gt;'Calculation Sheet Crop 1'!$K$7,B2780&lt;='Calculation Sheet Crop 1'!$L$7),"Crop Development Phase",IF(AND(B2780+1&gt;'Calculation Sheet Crop 1'!$K$8,B2780&lt;'Calculation Sheet Crop 1'!$L$8+1),"Mid Season",IF(AND(B2780+1&gt;'Calculation Sheet Crop 1'!$K$9,B2780-1&lt;'Calculation Sheet Crop 1'!$L$9),"Late Season Stage",""))))</f>
        <v/>
      </c>
      <c r="D2780">
        <f>IF(MONTH(B2780)=1,'General Calculation'!$E$22,IF(MONTH(B2780)=2,'General Calculation'!$F$22,IF(MONTH(B2780)=3,'General Calculation'!$G$22,IF(MONTH(B2780)=4,'General Calculation'!$H$22,IF(MONTH(B2780)=5,'General Calculation'!$I$22,IF(MONTH(B2780)=6,'General Calculation'!$J$22,IF(MONTH(B2780)=7,'General Calculation'!$K$22,IF(MONTH(B2780)=8,'General Calculation'!$L$22,IF(MONTH(B2780)=9,'General Calculation'!$M$22,IF(MONTH(B2780)=10,'General Calculation'!$N$22,IF(MONTH(B2780)=11,'General Calculation'!$O$22,IF(MONTH(B2780)=12,'General Calculation'!$P$22,""))))))))))))</f>
        <v>5.2023999999999999</v>
      </c>
      <c r="E2780" t="str">
        <f>IF(C2780="Initial Stage",'Calculation Sheet Crop 1'!$M$6,IF(C2780="Crop Development Phase",'Calculation Sheet Crop 1'!$M$7,IF(C2780="Mid Season",'Calculation Sheet Crop 1'!$M$8,IF(C2780="Late Season Stage",'Calculation Sheet Crop 1'!$M$9,""))))</f>
        <v/>
      </c>
      <c r="F2780">
        <f t="shared" si="560"/>
        <v>0</v>
      </c>
      <c r="P2780">
        <f t="shared" si="561"/>
        <v>0</v>
      </c>
      <c r="Q2780">
        <f t="shared" si="562"/>
        <v>0</v>
      </c>
      <c r="R2780">
        <f t="shared" si="563"/>
        <v>0</v>
      </c>
      <c r="S2780">
        <f t="shared" si="564"/>
        <v>0</v>
      </c>
      <c r="T2780">
        <f t="shared" si="565"/>
        <v>0</v>
      </c>
      <c r="U2780">
        <f t="shared" si="566"/>
        <v>0</v>
      </c>
      <c r="V2780">
        <f t="shared" si="567"/>
        <v>0</v>
      </c>
      <c r="W2780">
        <f t="shared" si="568"/>
        <v>0</v>
      </c>
      <c r="X2780">
        <f t="shared" si="569"/>
        <v>0</v>
      </c>
      <c r="Y2780">
        <f t="shared" si="570"/>
        <v>0</v>
      </c>
      <c r="Z2780">
        <f t="shared" si="571"/>
        <v>0</v>
      </c>
      <c r="AA2780">
        <f t="shared" si="572"/>
        <v>0</v>
      </c>
    </row>
    <row r="2781" spans="2:27">
      <c r="B2781" s="3">
        <v>45510</v>
      </c>
      <c r="C2781" t="str">
        <f>IF(AND(B2781&gt;='Calculation Sheet Crop 1'!$K$6,B2781&lt;='Calculation Sheet Crop 1'!$L$6),"Initial Stage",IF(AND(B2781+1&gt;'Calculation Sheet Crop 1'!$K$7,B2781&lt;='Calculation Sheet Crop 1'!$L$7),"Crop Development Phase",IF(AND(B2781+1&gt;'Calculation Sheet Crop 1'!$K$8,B2781&lt;'Calculation Sheet Crop 1'!$L$8+1),"Mid Season",IF(AND(B2781+1&gt;'Calculation Sheet Crop 1'!$K$9,B2781-1&lt;'Calculation Sheet Crop 1'!$L$9),"Late Season Stage",""))))</f>
        <v/>
      </c>
      <c r="D2781">
        <f>IF(MONTH(B2781)=1,'General Calculation'!$E$22,IF(MONTH(B2781)=2,'General Calculation'!$F$22,IF(MONTH(B2781)=3,'General Calculation'!$G$22,IF(MONTH(B2781)=4,'General Calculation'!$H$22,IF(MONTH(B2781)=5,'General Calculation'!$I$22,IF(MONTH(B2781)=6,'General Calculation'!$J$22,IF(MONTH(B2781)=7,'General Calculation'!$K$22,IF(MONTH(B2781)=8,'General Calculation'!$L$22,IF(MONTH(B2781)=9,'General Calculation'!$M$22,IF(MONTH(B2781)=10,'General Calculation'!$N$22,IF(MONTH(B2781)=11,'General Calculation'!$O$22,IF(MONTH(B2781)=12,'General Calculation'!$P$22,""))))))))))))</f>
        <v>5.2023999999999999</v>
      </c>
      <c r="E2781" t="str">
        <f>IF(C2781="Initial Stage",'Calculation Sheet Crop 1'!$M$6,IF(C2781="Crop Development Phase",'Calculation Sheet Crop 1'!$M$7,IF(C2781="Mid Season",'Calculation Sheet Crop 1'!$M$8,IF(C2781="Late Season Stage",'Calculation Sheet Crop 1'!$M$9,""))))</f>
        <v/>
      </c>
      <c r="F2781">
        <f t="shared" si="560"/>
        <v>0</v>
      </c>
      <c r="P2781">
        <f t="shared" si="561"/>
        <v>0</v>
      </c>
      <c r="Q2781">
        <f t="shared" si="562"/>
        <v>0</v>
      </c>
      <c r="R2781">
        <f t="shared" si="563"/>
        <v>0</v>
      </c>
      <c r="S2781">
        <f t="shared" si="564"/>
        <v>0</v>
      </c>
      <c r="T2781">
        <f t="shared" si="565"/>
        <v>0</v>
      </c>
      <c r="U2781">
        <f t="shared" si="566"/>
        <v>0</v>
      </c>
      <c r="V2781">
        <f t="shared" si="567"/>
        <v>0</v>
      </c>
      <c r="W2781">
        <f t="shared" si="568"/>
        <v>0</v>
      </c>
      <c r="X2781">
        <f t="shared" si="569"/>
        <v>0</v>
      </c>
      <c r="Y2781">
        <f t="shared" si="570"/>
        <v>0</v>
      </c>
      <c r="Z2781">
        <f t="shared" si="571"/>
        <v>0</v>
      </c>
      <c r="AA2781">
        <f t="shared" si="572"/>
        <v>0</v>
      </c>
    </row>
    <row r="2782" spans="2:27">
      <c r="B2782" s="3">
        <v>45511</v>
      </c>
      <c r="C2782" t="str">
        <f>IF(AND(B2782&gt;='Calculation Sheet Crop 1'!$K$6,B2782&lt;='Calculation Sheet Crop 1'!$L$6),"Initial Stage",IF(AND(B2782+1&gt;'Calculation Sheet Crop 1'!$K$7,B2782&lt;='Calculation Sheet Crop 1'!$L$7),"Crop Development Phase",IF(AND(B2782+1&gt;'Calculation Sheet Crop 1'!$K$8,B2782&lt;'Calculation Sheet Crop 1'!$L$8+1),"Mid Season",IF(AND(B2782+1&gt;'Calculation Sheet Crop 1'!$K$9,B2782-1&lt;'Calculation Sheet Crop 1'!$L$9),"Late Season Stage",""))))</f>
        <v/>
      </c>
      <c r="D2782">
        <f>IF(MONTH(B2782)=1,'General Calculation'!$E$22,IF(MONTH(B2782)=2,'General Calculation'!$F$22,IF(MONTH(B2782)=3,'General Calculation'!$G$22,IF(MONTH(B2782)=4,'General Calculation'!$H$22,IF(MONTH(B2782)=5,'General Calculation'!$I$22,IF(MONTH(B2782)=6,'General Calculation'!$J$22,IF(MONTH(B2782)=7,'General Calculation'!$K$22,IF(MONTH(B2782)=8,'General Calculation'!$L$22,IF(MONTH(B2782)=9,'General Calculation'!$M$22,IF(MONTH(B2782)=10,'General Calculation'!$N$22,IF(MONTH(B2782)=11,'General Calculation'!$O$22,IF(MONTH(B2782)=12,'General Calculation'!$P$22,""))))))))))))</f>
        <v>5.2023999999999999</v>
      </c>
      <c r="E2782" t="str">
        <f>IF(C2782="Initial Stage",'Calculation Sheet Crop 1'!$M$6,IF(C2782="Crop Development Phase",'Calculation Sheet Crop 1'!$M$7,IF(C2782="Mid Season",'Calculation Sheet Crop 1'!$M$8,IF(C2782="Late Season Stage",'Calculation Sheet Crop 1'!$M$9,""))))</f>
        <v/>
      </c>
      <c r="F2782">
        <f t="shared" si="560"/>
        <v>0</v>
      </c>
      <c r="P2782">
        <f t="shared" si="561"/>
        <v>0</v>
      </c>
      <c r="Q2782">
        <f t="shared" si="562"/>
        <v>0</v>
      </c>
      <c r="R2782">
        <f t="shared" si="563"/>
        <v>0</v>
      </c>
      <c r="S2782">
        <f t="shared" si="564"/>
        <v>0</v>
      </c>
      <c r="T2782">
        <f t="shared" si="565"/>
        <v>0</v>
      </c>
      <c r="U2782">
        <f t="shared" si="566"/>
        <v>0</v>
      </c>
      <c r="V2782">
        <f t="shared" si="567"/>
        <v>0</v>
      </c>
      <c r="W2782">
        <f t="shared" si="568"/>
        <v>0</v>
      </c>
      <c r="X2782">
        <f t="shared" si="569"/>
        <v>0</v>
      </c>
      <c r="Y2782">
        <f t="shared" si="570"/>
        <v>0</v>
      </c>
      <c r="Z2782">
        <f t="shared" si="571"/>
        <v>0</v>
      </c>
      <c r="AA2782">
        <f t="shared" si="572"/>
        <v>0</v>
      </c>
    </row>
    <row r="2783" spans="2:27">
      <c r="B2783" s="3">
        <v>45512</v>
      </c>
      <c r="C2783" t="str">
        <f>IF(AND(B2783&gt;='Calculation Sheet Crop 1'!$K$6,B2783&lt;='Calculation Sheet Crop 1'!$L$6),"Initial Stage",IF(AND(B2783+1&gt;'Calculation Sheet Crop 1'!$K$7,B2783&lt;='Calculation Sheet Crop 1'!$L$7),"Crop Development Phase",IF(AND(B2783+1&gt;'Calculation Sheet Crop 1'!$K$8,B2783&lt;'Calculation Sheet Crop 1'!$L$8+1),"Mid Season",IF(AND(B2783+1&gt;'Calculation Sheet Crop 1'!$K$9,B2783-1&lt;'Calculation Sheet Crop 1'!$L$9),"Late Season Stage",""))))</f>
        <v/>
      </c>
      <c r="D2783">
        <f>IF(MONTH(B2783)=1,'General Calculation'!$E$22,IF(MONTH(B2783)=2,'General Calculation'!$F$22,IF(MONTH(B2783)=3,'General Calculation'!$G$22,IF(MONTH(B2783)=4,'General Calculation'!$H$22,IF(MONTH(B2783)=5,'General Calculation'!$I$22,IF(MONTH(B2783)=6,'General Calculation'!$J$22,IF(MONTH(B2783)=7,'General Calculation'!$K$22,IF(MONTH(B2783)=8,'General Calculation'!$L$22,IF(MONTH(B2783)=9,'General Calculation'!$M$22,IF(MONTH(B2783)=10,'General Calculation'!$N$22,IF(MONTH(B2783)=11,'General Calculation'!$O$22,IF(MONTH(B2783)=12,'General Calculation'!$P$22,""))))))))))))</f>
        <v>5.2023999999999999</v>
      </c>
      <c r="E2783" t="str">
        <f>IF(C2783="Initial Stage",'Calculation Sheet Crop 1'!$M$6,IF(C2783="Crop Development Phase",'Calculation Sheet Crop 1'!$M$7,IF(C2783="Mid Season",'Calculation Sheet Crop 1'!$M$8,IF(C2783="Late Season Stage",'Calculation Sheet Crop 1'!$M$9,""))))</f>
        <v/>
      </c>
      <c r="F2783">
        <f t="shared" si="560"/>
        <v>0</v>
      </c>
      <c r="P2783">
        <f t="shared" si="561"/>
        <v>0</v>
      </c>
      <c r="Q2783">
        <f t="shared" si="562"/>
        <v>0</v>
      </c>
      <c r="R2783">
        <f t="shared" si="563"/>
        <v>0</v>
      </c>
      <c r="S2783">
        <f t="shared" si="564"/>
        <v>0</v>
      </c>
      <c r="T2783">
        <f t="shared" si="565"/>
        <v>0</v>
      </c>
      <c r="U2783">
        <f t="shared" si="566"/>
        <v>0</v>
      </c>
      <c r="V2783">
        <f t="shared" si="567"/>
        <v>0</v>
      </c>
      <c r="W2783">
        <f t="shared" si="568"/>
        <v>0</v>
      </c>
      <c r="X2783">
        <f t="shared" si="569"/>
        <v>0</v>
      </c>
      <c r="Y2783">
        <f t="shared" si="570"/>
        <v>0</v>
      </c>
      <c r="Z2783">
        <f t="shared" si="571"/>
        <v>0</v>
      </c>
      <c r="AA2783">
        <f t="shared" si="572"/>
        <v>0</v>
      </c>
    </row>
    <row r="2784" spans="2:27">
      <c r="B2784" s="3">
        <v>45513</v>
      </c>
      <c r="C2784" t="str">
        <f>IF(AND(B2784&gt;='Calculation Sheet Crop 1'!$K$6,B2784&lt;='Calculation Sheet Crop 1'!$L$6),"Initial Stage",IF(AND(B2784+1&gt;'Calculation Sheet Crop 1'!$K$7,B2784&lt;='Calculation Sheet Crop 1'!$L$7),"Crop Development Phase",IF(AND(B2784+1&gt;'Calculation Sheet Crop 1'!$K$8,B2784&lt;'Calculation Sheet Crop 1'!$L$8+1),"Mid Season",IF(AND(B2784+1&gt;'Calculation Sheet Crop 1'!$K$9,B2784-1&lt;'Calculation Sheet Crop 1'!$L$9),"Late Season Stage",""))))</f>
        <v/>
      </c>
      <c r="D2784">
        <f>IF(MONTH(B2784)=1,'General Calculation'!$E$22,IF(MONTH(B2784)=2,'General Calculation'!$F$22,IF(MONTH(B2784)=3,'General Calculation'!$G$22,IF(MONTH(B2784)=4,'General Calculation'!$H$22,IF(MONTH(B2784)=5,'General Calculation'!$I$22,IF(MONTH(B2784)=6,'General Calculation'!$J$22,IF(MONTH(B2784)=7,'General Calculation'!$K$22,IF(MONTH(B2784)=8,'General Calculation'!$L$22,IF(MONTH(B2784)=9,'General Calculation'!$M$22,IF(MONTH(B2784)=10,'General Calculation'!$N$22,IF(MONTH(B2784)=11,'General Calculation'!$O$22,IF(MONTH(B2784)=12,'General Calculation'!$P$22,""))))))))))))</f>
        <v>5.2023999999999999</v>
      </c>
      <c r="E2784" t="str">
        <f>IF(C2784="Initial Stage",'Calculation Sheet Crop 1'!$M$6,IF(C2784="Crop Development Phase",'Calculation Sheet Crop 1'!$M$7,IF(C2784="Mid Season",'Calculation Sheet Crop 1'!$M$8,IF(C2784="Late Season Stage",'Calculation Sheet Crop 1'!$M$9,""))))</f>
        <v/>
      </c>
      <c r="F2784">
        <f t="shared" si="560"/>
        <v>0</v>
      </c>
      <c r="P2784">
        <f t="shared" si="561"/>
        <v>0</v>
      </c>
      <c r="Q2784">
        <f t="shared" si="562"/>
        <v>0</v>
      </c>
      <c r="R2784">
        <f t="shared" si="563"/>
        <v>0</v>
      </c>
      <c r="S2784">
        <f t="shared" si="564"/>
        <v>0</v>
      </c>
      <c r="T2784">
        <f t="shared" si="565"/>
        <v>0</v>
      </c>
      <c r="U2784">
        <f t="shared" si="566"/>
        <v>0</v>
      </c>
      <c r="V2784">
        <f t="shared" si="567"/>
        <v>0</v>
      </c>
      <c r="W2784">
        <f t="shared" si="568"/>
        <v>0</v>
      </c>
      <c r="X2784">
        <f t="shared" si="569"/>
        <v>0</v>
      </c>
      <c r="Y2784">
        <f t="shared" si="570"/>
        <v>0</v>
      </c>
      <c r="Z2784">
        <f t="shared" si="571"/>
        <v>0</v>
      </c>
      <c r="AA2784">
        <f t="shared" si="572"/>
        <v>0</v>
      </c>
    </row>
    <row r="2785" spans="2:27">
      <c r="B2785" s="3">
        <v>45514</v>
      </c>
      <c r="C2785" t="str">
        <f>IF(AND(B2785&gt;='Calculation Sheet Crop 1'!$K$6,B2785&lt;='Calculation Sheet Crop 1'!$L$6),"Initial Stage",IF(AND(B2785+1&gt;'Calculation Sheet Crop 1'!$K$7,B2785&lt;='Calculation Sheet Crop 1'!$L$7),"Crop Development Phase",IF(AND(B2785+1&gt;'Calculation Sheet Crop 1'!$K$8,B2785&lt;'Calculation Sheet Crop 1'!$L$8+1),"Mid Season",IF(AND(B2785+1&gt;'Calculation Sheet Crop 1'!$K$9,B2785-1&lt;'Calculation Sheet Crop 1'!$L$9),"Late Season Stage",""))))</f>
        <v/>
      </c>
      <c r="D2785">
        <f>IF(MONTH(B2785)=1,'General Calculation'!$E$22,IF(MONTH(B2785)=2,'General Calculation'!$F$22,IF(MONTH(B2785)=3,'General Calculation'!$G$22,IF(MONTH(B2785)=4,'General Calculation'!$H$22,IF(MONTH(B2785)=5,'General Calculation'!$I$22,IF(MONTH(B2785)=6,'General Calculation'!$J$22,IF(MONTH(B2785)=7,'General Calculation'!$K$22,IF(MONTH(B2785)=8,'General Calculation'!$L$22,IF(MONTH(B2785)=9,'General Calculation'!$M$22,IF(MONTH(B2785)=10,'General Calculation'!$N$22,IF(MONTH(B2785)=11,'General Calculation'!$O$22,IF(MONTH(B2785)=12,'General Calculation'!$P$22,""))))))))))))</f>
        <v>5.2023999999999999</v>
      </c>
      <c r="E2785" t="str">
        <f>IF(C2785="Initial Stage",'Calculation Sheet Crop 1'!$M$6,IF(C2785="Crop Development Phase",'Calculation Sheet Crop 1'!$M$7,IF(C2785="Mid Season",'Calculation Sheet Crop 1'!$M$8,IF(C2785="Late Season Stage",'Calculation Sheet Crop 1'!$M$9,""))))</f>
        <v/>
      </c>
      <c r="F2785">
        <f t="shared" si="560"/>
        <v>0</v>
      </c>
      <c r="P2785">
        <f t="shared" si="561"/>
        <v>0</v>
      </c>
      <c r="Q2785">
        <f t="shared" si="562"/>
        <v>0</v>
      </c>
      <c r="R2785">
        <f t="shared" si="563"/>
        <v>0</v>
      </c>
      <c r="S2785">
        <f t="shared" si="564"/>
        <v>0</v>
      </c>
      <c r="T2785">
        <f t="shared" si="565"/>
        <v>0</v>
      </c>
      <c r="U2785">
        <f t="shared" si="566"/>
        <v>0</v>
      </c>
      <c r="V2785">
        <f t="shared" si="567"/>
        <v>0</v>
      </c>
      <c r="W2785">
        <f t="shared" si="568"/>
        <v>0</v>
      </c>
      <c r="X2785">
        <f t="shared" si="569"/>
        <v>0</v>
      </c>
      <c r="Y2785">
        <f t="shared" si="570"/>
        <v>0</v>
      </c>
      <c r="Z2785">
        <f t="shared" si="571"/>
        <v>0</v>
      </c>
      <c r="AA2785">
        <f t="shared" si="572"/>
        <v>0</v>
      </c>
    </row>
    <row r="2786" spans="2:27">
      <c r="B2786" s="3">
        <v>45515</v>
      </c>
      <c r="C2786" t="str">
        <f>IF(AND(B2786&gt;='Calculation Sheet Crop 1'!$K$6,B2786&lt;='Calculation Sheet Crop 1'!$L$6),"Initial Stage",IF(AND(B2786+1&gt;'Calculation Sheet Crop 1'!$K$7,B2786&lt;='Calculation Sheet Crop 1'!$L$7),"Crop Development Phase",IF(AND(B2786+1&gt;'Calculation Sheet Crop 1'!$K$8,B2786&lt;'Calculation Sheet Crop 1'!$L$8+1),"Mid Season",IF(AND(B2786+1&gt;'Calculation Sheet Crop 1'!$K$9,B2786-1&lt;'Calculation Sheet Crop 1'!$L$9),"Late Season Stage",""))))</f>
        <v/>
      </c>
      <c r="D2786">
        <f>IF(MONTH(B2786)=1,'General Calculation'!$E$22,IF(MONTH(B2786)=2,'General Calculation'!$F$22,IF(MONTH(B2786)=3,'General Calculation'!$G$22,IF(MONTH(B2786)=4,'General Calculation'!$H$22,IF(MONTH(B2786)=5,'General Calculation'!$I$22,IF(MONTH(B2786)=6,'General Calculation'!$J$22,IF(MONTH(B2786)=7,'General Calculation'!$K$22,IF(MONTH(B2786)=8,'General Calculation'!$L$22,IF(MONTH(B2786)=9,'General Calculation'!$M$22,IF(MONTH(B2786)=10,'General Calculation'!$N$22,IF(MONTH(B2786)=11,'General Calculation'!$O$22,IF(MONTH(B2786)=12,'General Calculation'!$P$22,""))))))))))))</f>
        <v>5.2023999999999999</v>
      </c>
      <c r="E2786" t="str">
        <f>IF(C2786="Initial Stage",'Calculation Sheet Crop 1'!$M$6,IF(C2786="Crop Development Phase",'Calculation Sheet Crop 1'!$M$7,IF(C2786="Mid Season",'Calculation Sheet Crop 1'!$M$8,IF(C2786="Late Season Stage",'Calculation Sheet Crop 1'!$M$9,""))))</f>
        <v/>
      </c>
      <c r="F2786">
        <f t="shared" si="560"/>
        <v>0</v>
      </c>
      <c r="P2786">
        <f t="shared" si="561"/>
        <v>0</v>
      </c>
      <c r="Q2786">
        <f t="shared" si="562"/>
        <v>0</v>
      </c>
      <c r="R2786">
        <f t="shared" si="563"/>
        <v>0</v>
      </c>
      <c r="S2786">
        <f t="shared" si="564"/>
        <v>0</v>
      </c>
      <c r="T2786">
        <f t="shared" si="565"/>
        <v>0</v>
      </c>
      <c r="U2786">
        <f t="shared" si="566"/>
        <v>0</v>
      </c>
      <c r="V2786">
        <f t="shared" si="567"/>
        <v>0</v>
      </c>
      <c r="W2786">
        <f t="shared" si="568"/>
        <v>0</v>
      </c>
      <c r="X2786">
        <f t="shared" si="569"/>
        <v>0</v>
      </c>
      <c r="Y2786">
        <f t="shared" si="570"/>
        <v>0</v>
      </c>
      <c r="Z2786">
        <f t="shared" si="571"/>
        <v>0</v>
      </c>
      <c r="AA2786">
        <f t="shared" si="572"/>
        <v>0</v>
      </c>
    </row>
    <row r="2787" spans="2:27">
      <c r="B2787" s="3">
        <v>45516</v>
      </c>
      <c r="C2787" t="str">
        <f>IF(AND(B2787&gt;='Calculation Sheet Crop 1'!$K$6,B2787&lt;='Calculation Sheet Crop 1'!$L$6),"Initial Stage",IF(AND(B2787+1&gt;'Calculation Sheet Crop 1'!$K$7,B2787&lt;='Calculation Sheet Crop 1'!$L$7),"Crop Development Phase",IF(AND(B2787+1&gt;'Calculation Sheet Crop 1'!$K$8,B2787&lt;'Calculation Sheet Crop 1'!$L$8+1),"Mid Season",IF(AND(B2787+1&gt;'Calculation Sheet Crop 1'!$K$9,B2787-1&lt;'Calculation Sheet Crop 1'!$L$9),"Late Season Stage",""))))</f>
        <v/>
      </c>
      <c r="D2787">
        <f>IF(MONTH(B2787)=1,'General Calculation'!$E$22,IF(MONTH(B2787)=2,'General Calculation'!$F$22,IF(MONTH(B2787)=3,'General Calculation'!$G$22,IF(MONTH(B2787)=4,'General Calculation'!$H$22,IF(MONTH(B2787)=5,'General Calculation'!$I$22,IF(MONTH(B2787)=6,'General Calculation'!$J$22,IF(MONTH(B2787)=7,'General Calculation'!$K$22,IF(MONTH(B2787)=8,'General Calculation'!$L$22,IF(MONTH(B2787)=9,'General Calculation'!$M$22,IF(MONTH(B2787)=10,'General Calculation'!$N$22,IF(MONTH(B2787)=11,'General Calculation'!$O$22,IF(MONTH(B2787)=12,'General Calculation'!$P$22,""))))))))))))</f>
        <v>5.2023999999999999</v>
      </c>
      <c r="E2787" t="str">
        <f>IF(C2787="Initial Stage",'Calculation Sheet Crop 1'!$M$6,IF(C2787="Crop Development Phase",'Calculation Sheet Crop 1'!$M$7,IF(C2787="Mid Season",'Calculation Sheet Crop 1'!$M$8,IF(C2787="Late Season Stage",'Calculation Sheet Crop 1'!$M$9,""))))</f>
        <v/>
      </c>
      <c r="F2787">
        <f t="shared" si="560"/>
        <v>0</v>
      </c>
      <c r="P2787">
        <f t="shared" si="561"/>
        <v>0</v>
      </c>
      <c r="Q2787">
        <f t="shared" si="562"/>
        <v>0</v>
      </c>
      <c r="R2787">
        <f t="shared" si="563"/>
        <v>0</v>
      </c>
      <c r="S2787">
        <f t="shared" si="564"/>
        <v>0</v>
      </c>
      <c r="T2787">
        <f t="shared" si="565"/>
        <v>0</v>
      </c>
      <c r="U2787">
        <f t="shared" si="566"/>
        <v>0</v>
      </c>
      <c r="V2787">
        <f t="shared" si="567"/>
        <v>0</v>
      </c>
      <c r="W2787">
        <f t="shared" si="568"/>
        <v>0</v>
      </c>
      <c r="X2787">
        <f t="shared" si="569"/>
        <v>0</v>
      </c>
      <c r="Y2787">
        <f t="shared" si="570"/>
        <v>0</v>
      </c>
      <c r="Z2787">
        <f t="shared" si="571"/>
        <v>0</v>
      </c>
      <c r="AA2787">
        <f t="shared" si="572"/>
        <v>0</v>
      </c>
    </row>
    <row r="2788" spans="2:27">
      <c r="B2788" s="3">
        <v>45517</v>
      </c>
      <c r="C2788" t="str">
        <f>IF(AND(B2788&gt;='Calculation Sheet Crop 1'!$K$6,B2788&lt;='Calculation Sheet Crop 1'!$L$6),"Initial Stage",IF(AND(B2788+1&gt;'Calculation Sheet Crop 1'!$K$7,B2788&lt;='Calculation Sheet Crop 1'!$L$7),"Crop Development Phase",IF(AND(B2788+1&gt;'Calculation Sheet Crop 1'!$K$8,B2788&lt;'Calculation Sheet Crop 1'!$L$8+1),"Mid Season",IF(AND(B2788+1&gt;'Calculation Sheet Crop 1'!$K$9,B2788-1&lt;'Calculation Sheet Crop 1'!$L$9),"Late Season Stage",""))))</f>
        <v/>
      </c>
      <c r="D2788">
        <f>IF(MONTH(B2788)=1,'General Calculation'!$E$22,IF(MONTH(B2788)=2,'General Calculation'!$F$22,IF(MONTH(B2788)=3,'General Calculation'!$G$22,IF(MONTH(B2788)=4,'General Calculation'!$H$22,IF(MONTH(B2788)=5,'General Calculation'!$I$22,IF(MONTH(B2788)=6,'General Calculation'!$J$22,IF(MONTH(B2788)=7,'General Calculation'!$K$22,IF(MONTH(B2788)=8,'General Calculation'!$L$22,IF(MONTH(B2788)=9,'General Calculation'!$M$22,IF(MONTH(B2788)=10,'General Calculation'!$N$22,IF(MONTH(B2788)=11,'General Calculation'!$O$22,IF(MONTH(B2788)=12,'General Calculation'!$P$22,""))))))))))))</f>
        <v>5.2023999999999999</v>
      </c>
      <c r="E2788" t="str">
        <f>IF(C2788="Initial Stage",'Calculation Sheet Crop 1'!$M$6,IF(C2788="Crop Development Phase",'Calculation Sheet Crop 1'!$M$7,IF(C2788="Mid Season",'Calculation Sheet Crop 1'!$M$8,IF(C2788="Late Season Stage",'Calculation Sheet Crop 1'!$M$9,""))))</f>
        <v/>
      </c>
      <c r="F2788">
        <f t="shared" si="560"/>
        <v>0</v>
      </c>
      <c r="P2788">
        <f t="shared" si="561"/>
        <v>0</v>
      </c>
      <c r="Q2788">
        <f t="shared" si="562"/>
        <v>0</v>
      </c>
      <c r="R2788">
        <f t="shared" si="563"/>
        <v>0</v>
      </c>
      <c r="S2788">
        <f t="shared" si="564"/>
        <v>0</v>
      </c>
      <c r="T2788">
        <f t="shared" si="565"/>
        <v>0</v>
      </c>
      <c r="U2788">
        <f t="shared" si="566"/>
        <v>0</v>
      </c>
      <c r="V2788">
        <f t="shared" si="567"/>
        <v>0</v>
      </c>
      <c r="W2788">
        <f t="shared" si="568"/>
        <v>0</v>
      </c>
      <c r="X2788">
        <f t="shared" si="569"/>
        <v>0</v>
      </c>
      <c r="Y2788">
        <f t="shared" si="570"/>
        <v>0</v>
      </c>
      <c r="Z2788">
        <f t="shared" si="571"/>
        <v>0</v>
      </c>
      <c r="AA2788">
        <f t="shared" si="572"/>
        <v>0</v>
      </c>
    </row>
    <row r="2789" spans="2:27">
      <c r="B2789" s="3">
        <v>45518</v>
      </c>
      <c r="C2789" t="str">
        <f>IF(AND(B2789&gt;='Calculation Sheet Crop 1'!$K$6,B2789&lt;='Calculation Sheet Crop 1'!$L$6),"Initial Stage",IF(AND(B2789+1&gt;'Calculation Sheet Crop 1'!$K$7,B2789&lt;='Calculation Sheet Crop 1'!$L$7),"Crop Development Phase",IF(AND(B2789+1&gt;'Calculation Sheet Crop 1'!$K$8,B2789&lt;'Calculation Sheet Crop 1'!$L$8+1),"Mid Season",IF(AND(B2789+1&gt;'Calculation Sheet Crop 1'!$K$9,B2789-1&lt;'Calculation Sheet Crop 1'!$L$9),"Late Season Stage",""))))</f>
        <v/>
      </c>
      <c r="D2789">
        <f>IF(MONTH(B2789)=1,'General Calculation'!$E$22,IF(MONTH(B2789)=2,'General Calculation'!$F$22,IF(MONTH(B2789)=3,'General Calculation'!$G$22,IF(MONTH(B2789)=4,'General Calculation'!$H$22,IF(MONTH(B2789)=5,'General Calculation'!$I$22,IF(MONTH(B2789)=6,'General Calculation'!$J$22,IF(MONTH(B2789)=7,'General Calculation'!$K$22,IF(MONTH(B2789)=8,'General Calculation'!$L$22,IF(MONTH(B2789)=9,'General Calculation'!$M$22,IF(MONTH(B2789)=10,'General Calculation'!$N$22,IF(MONTH(B2789)=11,'General Calculation'!$O$22,IF(MONTH(B2789)=12,'General Calculation'!$P$22,""))))))))))))</f>
        <v>5.2023999999999999</v>
      </c>
      <c r="E2789" t="str">
        <f>IF(C2789="Initial Stage",'Calculation Sheet Crop 1'!$M$6,IF(C2789="Crop Development Phase",'Calculation Sheet Crop 1'!$M$7,IF(C2789="Mid Season",'Calculation Sheet Crop 1'!$M$8,IF(C2789="Late Season Stage",'Calculation Sheet Crop 1'!$M$9,""))))</f>
        <v/>
      </c>
      <c r="F2789">
        <f t="shared" si="560"/>
        <v>0</v>
      </c>
      <c r="P2789">
        <f t="shared" si="561"/>
        <v>0</v>
      </c>
      <c r="Q2789">
        <f t="shared" si="562"/>
        <v>0</v>
      </c>
      <c r="R2789">
        <f t="shared" si="563"/>
        <v>0</v>
      </c>
      <c r="S2789">
        <f t="shared" si="564"/>
        <v>0</v>
      </c>
      <c r="T2789">
        <f t="shared" si="565"/>
        <v>0</v>
      </c>
      <c r="U2789">
        <f t="shared" si="566"/>
        <v>0</v>
      </c>
      <c r="V2789">
        <f t="shared" si="567"/>
        <v>0</v>
      </c>
      <c r="W2789">
        <f t="shared" si="568"/>
        <v>0</v>
      </c>
      <c r="X2789">
        <f t="shared" si="569"/>
        <v>0</v>
      </c>
      <c r="Y2789">
        <f t="shared" si="570"/>
        <v>0</v>
      </c>
      <c r="Z2789">
        <f t="shared" si="571"/>
        <v>0</v>
      </c>
      <c r="AA2789">
        <f t="shared" si="572"/>
        <v>0</v>
      </c>
    </row>
    <row r="2790" spans="2:27">
      <c r="B2790" s="3">
        <v>45519</v>
      </c>
      <c r="C2790" t="str">
        <f>IF(AND(B2790&gt;='Calculation Sheet Crop 1'!$K$6,B2790&lt;='Calculation Sheet Crop 1'!$L$6),"Initial Stage",IF(AND(B2790+1&gt;'Calculation Sheet Crop 1'!$K$7,B2790&lt;='Calculation Sheet Crop 1'!$L$7),"Crop Development Phase",IF(AND(B2790+1&gt;'Calculation Sheet Crop 1'!$K$8,B2790&lt;'Calculation Sheet Crop 1'!$L$8+1),"Mid Season",IF(AND(B2790+1&gt;'Calculation Sheet Crop 1'!$K$9,B2790-1&lt;'Calculation Sheet Crop 1'!$L$9),"Late Season Stage",""))))</f>
        <v/>
      </c>
      <c r="D2790">
        <f>IF(MONTH(B2790)=1,'General Calculation'!$E$22,IF(MONTH(B2790)=2,'General Calculation'!$F$22,IF(MONTH(B2790)=3,'General Calculation'!$G$22,IF(MONTH(B2790)=4,'General Calculation'!$H$22,IF(MONTH(B2790)=5,'General Calculation'!$I$22,IF(MONTH(B2790)=6,'General Calculation'!$J$22,IF(MONTH(B2790)=7,'General Calculation'!$K$22,IF(MONTH(B2790)=8,'General Calculation'!$L$22,IF(MONTH(B2790)=9,'General Calculation'!$M$22,IF(MONTH(B2790)=10,'General Calculation'!$N$22,IF(MONTH(B2790)=11,'General Calculation'!$O$22,IF(MONTH(B2790)=12,'General Calculation'!$P$22,""))))))))))))</f>
        <v>5.2023999999999999</v>
      </c>
      <c r="E2790" t="str">
        <f>IF(C2790="Initial Stage",'Calculation Sheet Crop 1'!$M$6,IF(C2790="Crop Development Phase",'Calculation Sheet Crop 1'!$M$7,IF(C2790="Mid Season",'Calculation Sheet Crop 1'!$M$8,IF(C2790="Late Season Stage",'Calculation Sheet Crop 1'!$M$9,""))))</f>
        <v/>
      </c>
      <c r="F2790">
        <f t="shared" si="560"/>
        <v>0</v>
      </c>
      <c r="P2790">
        <f t="shared" si="561"/>
        <v>0</v>
      </c>
      <c r="Q2790">
        <f t="shared" si="562"/>
        <v>0</v>
      </c>
      <c r="R2790">
        <f t="shared" si="563"/>
        <v>0</v>
      </c>
      <c r="S2790">
        <f t="shared" si="564"/>
        <v>0</v>
      </c>
      <c r="T2790">
        <f t="shared" si="565"/>
        <v>0</v>
      </c>
      <c r="U2790">
        <f t="shared" si="566"/>
        <v>0</v>
      </c>
      <c r="V2790">
        <f t="shared" si="567"/>
        <v>0</v>
      </c>
      <c r="W2790">
        <f t="shared" si="568"/>
        <v>0</v>
      </c>
      <c r="X2790">
        <f t="shared" si="569"/>
        <v>0</v>
      </c>
      <c r="Y2790">
        <f t="shared" si="570"/>
        <v>0</v>
      </c>
      <c r="Z2790">
        <f t="shared" si="571"/>
        <v>0</v>
      </c>
      <c r="AA2790">
        <f t="shared" si="572"/>
        <v>0</v>
      </c>
    </row>
    <row r="2791" spans="2:27">
      <c r="B2791" s="3">
        <v>45520</v>
      </c>
      <c r="C2791" t="str">
        <f>IF(AND(B2791&gt;='Calculation Sheet Crop 1'!$K$6,B2791&lt;='Calculation Sheet Crop 1'!$L$6),"Initial Stage",IF(AND(B2791+1&gt;'Calculation Sheet Crop 1'!$K$7,B2791&lt;='Calculation Sheet Crop 1'!$L$7),"Crop Development Phase",IF(AND(B2791+1&gt;'Calculation Sheet Crop 1'!$K$8,B2791&lt;'Calculation Sheet Crop 1'!$L$8+1),"Mid Season",IF(AND(B2791+1&gt;'Calculation Sheet Crop 1'!$K$9,B2791-1&lt;'Calculation Sheet Crop 1'!$L$9),"Late Season Stage",""))))</f>
        <v/>
      </c>
      <c r="D2791">
        <f>IF(MONTH(B2791)=1,'General Calculation'!$E$22,IF(MONTH(B2791)=2,'General Calculation'!$F$22,IF(MONTH(B2791)=3,'General Calculation'!$G$22,IF(MONTH(B2791)=4,'General Calculation'!$H$22,IF(MONTH(B2791)=5,'General Calculation'!$I$22,IF(MONTH(B2791)=6,'General Calculation'!$J$22,IF(MONTH(B2791)=7,'General Calculation'!$K$22,IF(MONTH(B2791)=8,'General Calculation'!$L$22,IF(MONTH(B2791)=9,'General Calculation'!$M$22,IF(MONTH(B2791)=10,'General Calculation'!$N$22,IF(MONTH(B2791)=11,'General Calculation'!$O$22,IF(MONTH(B2791)=12,'General Calculation'!$P$22,""))))))))))))</f>
        <v>5.2023999999999999</v>
      </c>
      <c r="E2791" t="str">
        <f>IF(C2791="Initial Stage",'Calculation Sheet Crop 1'!$M$6,IF(C2791="Crop Development Phase",'Calculation Sheet Crop 1'!$M$7,IF(C2791="Mid Season",'Calculation Sheet Crop 1'!$M$8,IF(C2791="Late Season Stage",'Calculation Sheet Crop 1'!$M$9,""))))</f>
        <v/>
      </c>
      <c r="F2791">
        <f t="shared" si="560"/>
        <v>0</v>
      </c>
      <c r="P2791">
        <f t="shared" si="561"/>
        <v>0</v>
      </c>
      <c r="Q2791">
        <f t="shared" si="562"/>
        <v>0</v>
      </c>
      <c r="R2791">
        <f t="shared" si="563"/>
        <v>0</v>
      </c>
      <c r="S2791">
        <f t="shared" si="564"/>
        <v>0</v>
      </c>
      <c r="T2791">
        <f t="shared" si="565"/>
        <v>0</v>
      </c>
      <c r="U2791">
        <f t="shared" si="566"/>
        <v>0</v>
      </c>
      <c r="V2791">
        <f t="shared" si="567"/>
        <v>0</v>
      </c>
      <c r="W2791">
        <f t="shared" si="568"/>
        <v>0</v>
      </c>
      <c r="X2791">
        <f t="shared" si="569"/>
        <v>0</v>
      </c>
      <c r="Y2791">
        <f t="shared" si="570"/>
        <v>0</v>
      </c>
      <c r="Z2791">
        <f t="shared" si="571"/>
        <v>0</v>
      </c>
      <c r="AA2791">
        <f t="shared" si="572"/>
        <v>0</v>
      </c>
    </row>
    <row r="2792" spans="2:27">
      <c r="B2792" s="3">
        <v>45521</v>
      </c>
      <c r="C2792" t="str">
        <f>IF(AND(B2792&gt;='Calculation Sheet Crop 1'!$K$6,B2792&lt;='Calculation Sheet Crop 1'!$L$6),"Initial Stage",IF(AND(B2792+1&gt;'Calculation Sheet Crop 1'!$K$7,B2792&lt;='Calculation Sheet Crop 1'!$L$7),"Crop Development Phase",IF(AND(B2792+1&gt;'Calculation Sheet Crop 1'!$K$8,B2792&lt;'Calculation Sheet Crop 1'!$L$8+1),"Mid Season",IF(AND(B2792+1&gt;'Calculation Sheet Crop 1'!$K$9,B2792-1&lt;'Calculation Sheet Crop 1'!$L$9),"Late Season Stage",""))))</f>
        <v/>
      </c>
      <c r="D2792">
        <f>IF(MONTH(B2792)=1,'General Calculation'!$E$22,IF(MONTH(B2792)=2,'General Calculation'!$F$22,IF(MONTH(B2792)=3,'General Calculation'!$G$22,IF(MONTH(B2792)=4,'General Calculation'!$H$22,IF(MONTH(B2792)=5,'General Calculation'!$I$22,IF(MONTH(B2792)=6,'General Calculation'!$J$22,IF(MONTH(B2792)=7,'General Calculation'!$K$22,IF(MONTH(B2792)=8,'General Calculation'!$L$22,IF(MONTH(B2792)=9,'General Calculation'!$M$22,IF(MONTH(B2792)=10,'General Calculation'!$N$22,IF(MONTH(B2792)=11,'General Calculation'!$O$22,IF(MONTH(B2792)=12,'General Calculation'!$P$22,""))))))))))))</f>
        <v>5.2023999999999999</v>
      </c>
      <c r="E2792" t="str">
        <f>IF(C2792="Initial Stage",'Calculation Sheet Crop 1'!$M$6,IF(C2792="Crop Development Phase",'Calculation Sheet Crop 1'!$M$7,IF(C2792="Mid Season",'Calculation Sheet Crop 1'!$M$8,IF(C2792="Late Season Stage",'Calculation Sheet Crop 1'!$M$9,""))))</f>
        <v/>
      </c>
      <c r="F2792">
        <f t="shared" si="560"/>
        <v>0</v>
      </c>
      <c r="P2792">
        <f t="shared" si="561"/>
        <v>0</v>
      </c>
      <c r="Q2792">
        <f t="shared" si="562"/>
        <v>0</v>
      </c>
      <c r="R2792">
        <f t="shared" si="563"/>
        <v>0</v>
      </c>
      <c r="S2792">
        <f t="shared" si="564"/>
        <v>0</v>
      </c>
      <c r="T2792">
        <f t="shared" si="565"/>
        <v>0</v>
      </c>
      <c r="U2792">
        <f t="shared" si="566"/>
        <v>0</v>
      </c>
      <c r="V2792">
        <f t="shared" si="567"/>
        <v>0</v>
      </c>
      <c r="W2792">
        <f t="shared" si="568"/>
        <v>0</v>
      </c>
      <c r="X2792">
        <f t="shared" si="569"/>
        <v>0</v>
      </c>
      <c r="Y2792">
        <f t="shared" si="570"/>
        <v>0</v>
      </c>
      <c r="Z2792">
        <f t="shared" si="571"/>
        <v>0</v>
      </c>
      <c r="AA2792">
        <f t="shared" si="572"/>
        <v>0</v>
      </c>
    </row>
    <row r="2793" spans="2:27">
      <c r="B2793" s="3">
        <v>45522</v>
      </c>
      <c r="C2793" t="str">
        <f>IF(AND(B2793&gt;='Calculation Sheet Crop 1'!$K$6,B2793&lt;='Calculation Sheet Crop 1'!$L$6),"Initial Stage",IF(AND(B2793+1&gt;'Calculation Sheet Crop 1'!$K$7,B2793&lt;='Calculation Sheet Crop 1'!$L$7),"Crop Development Phase",IF(AND(B2793+1&gt;'Calculation Sheet Crop 1'!$K$8,B2793&lt;'Calculation Sheet Crop 1'!$L$8+1),"Mid Season",IF(AND(B2793+1&gt;'Calculation Sheet Crop 1'!$K$9,B2793-1&lt;'Calculation Sheet Crop 1'!$L$9),"Late Season Stage",""))))</f>
        <v/>
      </c>
      <c r="D2793">
        <f>IF(MONTH(B2793)=1,'General Calculation'!$E$22,IF(MONTH(B2793)=2,'General Calculation'!$F$22,IF(MONTH(B2793)=3,'General Calculation'!$G$22,IF(MONTH(B2793)=4,'General Calculation'!$H$22,IF(MONTH(B2793)=5,'General Calculation'!$I$22,IF(MONTH(B2793)=6,'General Calculation'!$J$22,IF(MONTH(B2793)=7,'General Calculation'!$K$22,IF(MONTH(B2793)=8,'General Calculation'!$L$22,IF(MONTH(B2793)=9,'General Calculation'!$M$22,IF(MONTH(B2793)=10,'General Calculation'!$N$22,IF(MONTH(B2793)=11,'General Calculation'!$O$22,IF(MONTH(B2793)=12,'General Calculation'!$P$22,""))))))))))))</f>
        <v>5.2023999999999999</v>
      </c>
      <c r="E2793" t="str">
        <f>IF(C2793="Initial Stage",'Calculation Sheet Crop 1'!$M$6,IF(C2793="Crop Development Phase",'Calculation Sheet Crop 1'!$M$7,IF(C2793="Mid Season",'Calculation Sheet Crop 1'!$M$8,IF(C2793="Late Season Stage",'Calculation Sheet Crop 1'!$M$9,""))))</f>
        <v/>
      </c>
      <c r="F2793">
        <f t="shared" si="560"/>
        <v>0</v>
      </c>
      <c r="P2793">
        <f t="shared" si="561"/>
        <v>0</v>
      </c>
      <c r="Q2793">
        <f t="shared" si="562"/>
        <v>0</v>
      </c>
      <c r="R2793">
        <f t="shared" si="563"/>
        <v>0</v>
      </c>
      <c r="S2793">
        <f t="shared" si="564"/>
        <v>0</v>
      </c>
      <c r="T2793">
        <f t="shared" si="565"/>
        <v>0</v>
      </c>
      <c r="U2793">
        <f t="shared" si="566"/>
        <v>0</v>
      </c>
      <c r="V2793">
        <f t="shared" si="567"/>
        <v>0</v>
      </c>
      <c r="W2793">
        <f t="shared" si="568"/>
        <v>0</v>
      </c>
      <c r="X2793">
        <f t="shared" si="569"/>
        <v>0</v>
      </c>
      <c r="Y2793">
        <f t="shared" si="570"/>
        <v>0</v>
      </c>
      <c r="Z2793">
        <f t="shared" si="571"/>
        <v>0</v>
      </c>
      <c r="AA2793">
        <f t="shared" si="572"/>
        <v>0</v>
      </c>
    </row>
    <row r="2794" spans="2:27">
      <c r="B2794" s="3">
        <v>45523</v>
      </c>
      <c r="C2794" t="str">
        <f>IF(AND(B2794&gt;='Calculation Sheet Crop 1'!$K$6,B2794&lt;='Calculation Sheet Crop 1'!$L$6),"Initial Stage",IF(AND(B2794+1&gt;'Calculation Sheet Crop 1'!$K$7,B2794&lt;='Calculation Sheet Crop 1'!$L$7),"Crop Development Phase",IF(AND(B2794+1&gt;'Calculation Sheet Crop 1'!$K$8,B2794&lt;'Calculation Sheet Crop 1'!$L$8+1),"Mid Season",IF(AND(B2794+1&gt;'Calculation Sheet Crop 1'!$K$9,B2794-1&lt;'Calculation Sheet Crop 1'!$L$9),"Late Season Stage",""))))</f>
        <v/>
      </c>
      <c r="D2794">
        <f>IF(MONTH(B2794)=1,'General Calculation'!$E$22,IF(MONTH(B2794)=2,'General Calculation'!$F$22,IF(MONTH(B2794)=3,'General Calculation'!$G$22,IF(MONTH(B2794)=4,'General Calculation'!$H$22,IF(MONTH(B2794)=5,'General Calculation'!$I$22,IF(MONTH(B2794)=6,'General Calculation'!$J$22,IF(MONTH(B2794)=7,'General Calculation'!$K$22,IF(MONTH(B2794)=8,'General Calculation'!$L$22,IF(MONTH(B2794)=9,'General Calculation'!$M$22,IF(MONTH(B2794)=10,'General Calculation'!$N$22,IF(MONTH(B2794)=11,'General Calculation'!$O$22,IF(MONTH(B2794)=12,'General Calculation'!$P$22,""))))))))))))</f>
        <v>5.2023999999999999</v>
      </c>
      <c r="E2794" t="str">
        <f>IF(C2794="Initial Stage",'Calculation Sheet Crop 1'!$M$6,IF(C2794="Crop Development Phase",'Calculation Sheet Crop 1'!$M$7,IF(C2794="Mid Season",'Calculation Sheet Crop 1'!$M$8,IF(C2794="Late Season Stage",'Calculation Sheet Crop 1'!$M$9,""))))</f>
        <v/>
      </c>
      <c r="F2794">
        <f t="shared" si="560"/>
        <v>0</v>
      </c>
      <c r="P2794">
        <f t="shared" si="561"/>
        <v>0</v>
      </c>
      <c r="Q2794">
        <f t="shared" si="562"/>
        <v>0</v>
      </c>
      <c r="R2794">
        <f t="shared" si="563"/>
        <v>0</v>
      </c>
      <c r="S2794">
        <f t="shared" si="564"/>
        <v>0</v>
      </c>
      <c r="T2794">
        <f t="shared" si="565"/>
        <v>0</v>
      </c>
      <c r="U2794">
        <f t="shared" si="566"/>
        <v>0</v>
      </c>
      <c r="V2794">
        <f t="shared" si="567"/>
        <v>0</v>
      </c>
      <c r="W2794">
        <f t="shared" si="568"/>
        <v>0</v>
      </c>
      <c r="X2794">
        <f t="shared" si="569"/>
        <v>0</v>
      </c>
      <c r="Y2794">
        <f t="shared" si="570"/>
        <v>0</v>
      </c>
      <c r="Z2794">
        <f t="shared" si="571"/>
        <v>0</v>
      </c>
      <c r="AA2794">
        <f t="shared" si="572"/>
        <v>0</v>
      </c>
    </row>
    <row r="2795" spans="2:27">
      <c r="B2795" s="3">
        <v>45524</v>
      </c>
      <c r="C2795" t="str">
        <f>IF(AND(B2795&gt;='Calculation Sheet Crop 1'!$K$6,B2795&lt;='Calculation Sheet Crop 1'!$L$6),"Initial Stage",IF(AND(B2795+1&gt;'Calculation Sheet Crop 1'!$K$7,B2795&lt;='Calculation Sheet Crop 1'!$L$7),"Crop Development Phase",IF(AND(B2795+1&gt;'Calculation Sheet Crop 1'!$K$8,B2795&lt;'Calculation Sheet Crop 1'!$L$8+1),"Mid Season",IF(AND(B2795+1&gt;'Calculation Sheet Crop 1'!$K$9,B2795-1&lt;'Calculation Sheet Crop 1'!$L$9),"Late Season Stage",""))))</f>
        <v/>
      </c>
      <c r="D2795">
        <f>IF(MONTH(B2795)=1,'General Calculation'!$E$22,IF(MONTH(B2795)=2,'General Calculation'!$F$22,IF(MONTH(B2795)=3,'General Calculation'!$G$22,IF(MONTH(B2795)=4,'General Calculation'!$H$22,IF(MONTH(B2795)=5,'General Calculation'!$I$22,IF(MONTH(B2795)=6,'General Calculation'!$J$22,IF(MONTH(B2795)=7,'General Calculation'!$K$22,IF(MONTH(B2795)=8,'General Calculation'!$L$22,IF(MONTH(B2795)=9,'General Calculation'!$M$22,IF(MONTH(B2795)=10,'General Calculation'!$N$22,IF(MONTH(B2795)=11,'General Calculation'!$O$22,IF(MONTH(B2795)=12,'General Calculation'!$P$22,""))))))))))))</f>
        <v>5.2023999999999999</v>
      </c>
      <c r="E2795" t="str">
        <f>IF(C2795="Initial Stage",'Calculation Sheet Crop 1'!$M$6,IF(C2795="Crop Development Phase",'Calculation Sheet Crop 1'!$M$7,IF(C2795="Mid Season",'Calculation Sheet Crop 1'!$M$8,IF(C2795="Late Season Stage",'Calculation Sheet Crop 1'!$M$9,""))))</f>
        <v/>
      </c>
      <c r="F2795">
        <f t="shared" si="560"/>
        <v>0</v>
      </c>
      <c r="P2795">
        <f t="shared" si="561"/>
        <v>0</v>
      </c>
      <c r="Q2795">
        <f t="shared" si="562"/>
        <v>0</v>
      </c>
      <c r="R2795">
        <f t="shared" si="563"/>
        <v>0</v>
      </c>
      <c r="S2795">
        <f t="shared" si="564"/>
        <v>0</v>
      </c>
      <c r="T2795">
        <f t="shared" si="565"/>
        <v>0</v>
      </c>
      <c r="U2795">
        <f t="shared" si="566"/>
        <v>0</v>
      </c>
      <c r="V2795">
        <f t="shared" si="567"/>
        <v>0</v>
      </c>
      <c r="W2795">
        <f t="shared" si="568"/>
        <v>0</v>
      </c>
      <c r="X2795">
        <f t="shared" si="569"/>
        <v>0</v>
      </c>
      <c r="Y2795">
        <f t="shared" si="570"/>
        <v>0</v>
      </c>
      <c r="Z2795">
        <f t="shared" si="571"/>
        <v>0</v>
      </c>
      <c r="AA2795">
        <f t="shared" si="572"/>
        <v>0</v>
      </c>
    </row>
    <row r="2796" spans="2:27">
      <c r="B2796" s="3">
        <v>45525</v>
      </c>
      <c r="C2796" t="str">
        <f>IF(AND(B2796&gt;='Calculation Sheet Crop 1'!$K$6,B2796&lt;='Calculation Sheet Crop 1'!$L$6),"Initial Stage",IF(AND(B2796+1&gt;'Calculation Sheet Crop 1'!$K$7,B2796&lt;='Calculation Sheet Crop 1'!$L$7),"Crop Development Phase",IF(AND(B2796+1&gt;'Calculation Sheet Crop 1'!$K$8,B2796&lt;'Calculation Sheet Crop 1'!$L$8+1),"Mid Season",IF(AND(B2796+1&gt;'Calculation Sheet Crop 1'!$K$9,B2796-1&lt;'Calculation Sheet Crop 1'!$L$9),"Late Season Stage",""))))</f>
        <v/>
      </c>
      <c r="D2796">
        <f>IF(MONTH(B2796)=1,'General Calculation'!$E$22,IF(MONTH(B2796)=2,'General Calculation'!$F$22,IF(MONTH(B2796)=3,'General Calculation'!$G$22,IF(MONTH(B2796)=4,'General Calculation'!$H$22,IF(MONTH(B2796)=5,'General Calculation'!$I$22,IF(MONTH(B2796)=6,'General Calculation'!$J$22,IF(MONTH(B2796)=7,'General Calculation'!$K$22,IF(MONTH(B2796)=8,'General Calculation'!$L$22,IF(MONTH(B2796)=9,'General Calculation'!$M$22,IF(MONTH(B2796)=10,'General Calculation'!$N$22,IF(MONTH(B2796)=11,'General Calculation'!$O$22,IF(MONTH(B2796)=12,'General Calculation'!$P$22,""))))))))))))</f>
        <v>5.2023999999999999</v>
      </c>
      <c r="E2796" t="str">
        <f>IF(C2796="Initial Stage",'Calculation Sheet Crop 1'!$M$6,IF(C2796="Crop Development Phase",'Calculation Sheet Crop 1'!$M$7,IF(C2796="Mid Season",'Calculation Sheet Crop 1'!$M$8,IF(C2796="Late Season Stage",'Calculation Sheet Crop 1'!$M$9,""))))</f>
        <v/>
      </c>
      <c r="F2796">
        <f t="shared" si="560"/>
        <v>0</v>
      </c>
      <c r="P2796">
        <f t="shared" si="561"/>
        <v>0</v>
      </c>
      <c r="Q2796">
        <f t="shared" si="562"/>
        <v>0</v>
      </c>
      <c r="R2796">
        <f t="shared" si="563"/>
        <v>0</v>
      </c>
      <c r="S2796">
        <f t="shared" si="564"/>
        <v>0</v>
      </c>
      <c r="T2796">
        <f t="shared" si="565"/>
        <v>0</v>
      </c>
      <c r="U2796">
        <f t="shared" si="566"/>
        <v>0</v>
      </c>
      <c r="V2796">
        <f t="shared" si="567"/>
        <v>0</v>
      </c>
      <c r="W2796">
        <f t="shared" si="568"/>
        <v>0</v>
      </c>
      <c r="X2796">
        <f t="shared" si="569"/>
        <v>0</v>
      </c>
      <c r="Y2796">
        <f t="shared" si="570"/>
        <v>0</v>
      </c>
      <c r="Z2796">
        <f t="shared" si="571"/>
        <v>0</v>
      </c>
      <c r="AA2796">
        <f t="shared" si="572"/>
        <v>0</v>
      </c>
    </row>
    <row r="2797" spans="2:27">
      <c r="B2797" s="3">
        <v>45526</v>
      </c>
      <c r="C2797" t="str">
        <f>IF(AND(B2797&gt;='Calculation Sheet Crop 1'!$K$6,B2797&lt;='Calculation Sheet Crop 1'!$L$6),"Initial Stage",IF(AND(B2797+1&gt;'Calculation Sheet Crop 1'!$K$7,B2797&lt;='Calculation Sheet Crop 1'!$L$7),"Crop Development Phase",IF(AND(B2797+1&gt;'Calculation Sheet Crop 1'!$K$8,B2797&lt;'Calculation Sheet Crop 1'!$L$8+1),"Mid Season",IF(AND(B2797+1&gt;'Calculation Sheet Crop 1'!$K$9,B2797-1&lt;'Calculation Sheet Crop 1'!$L$9),"Late Season Stage",""))))</f>
        <v/>
      </c>
      <c r="D2797">
        <f>IF(MONTH(B2797)=1,'General Calculation'!$E$22,IF(MONTH(B2797)=2,'General Calculation'!$F$22,IF(MONTH(B2797)=3,'General Calculation'!$G$22,IF(MONTH(B2797)=4,'General Calculation'!$H$22,IF(MONTH(B2797)=5,'General Calculation'!$I$22,IF(MONTH(B2797)=6,'General Calculation'!$J$22,IF(MONTH(B2797)=7,'General Calculation'!$K$22,IF(MONTH(B2797)=8,'General Calculation'!$L$22,IF(MONTH(B2797)=9,'General Calculation'!$M$22,IF(MONTH(B2797)=10,'General Calculation'!$N$22,IF(MONTH(B2797)=11,'General Calculation'!$O$22,IF(MONTH(B2797)=12,'General Calculation'!$P$22,""))))))))))))</f>
        <v>5.2023999999999999</v>
      </c>
      <c r="E2797" t="str">
        <f>IF(C2797="Initial Stage",'Calculation Sheet Crop 1'!$M$6,IF(C2797="Crop Development Phase",'Calculation Sheet Crop 1'!$M$7,IF(C2797="Mid Season",'Calculation Sheet Crop 1'!$M$8,IF(C2797="Late Season Stage",'Calculation Sheet Crop 1'!$M$9,""))))</f>
        <v/>
      </c>
      <c r="F2797">
        <f t="shared" si="560"/>
        <v>0</v>
      </c>
      <c r="P2797">
        <f t="shared" si="561"/>
        <v>0</v>
      </c>
      <c r="Q2797">
        <f t="shared" si="562"/>
        <v>0</v>
      </c>
      <c r="R2797">
        <f t="shared" si="563"/>
        <v>0</v>
      </c>
      <c r="S2797">
        <f t="shared" si="564"/>
        <v>0</v>
      </c>
      <c r="T2797">
        <f t="shared" si="565"/>
        <v>0</v>
      </c>
      <c r="U2797">
        <f t="shared" si="566"/>
        <v>0</v>
      </c>
      <c r="V2797">
        <f t="shared" si="567"/>
        <v>0</v>
      </c>
      <c r="W2797">
        <f t="shared" si="568"/>
        <v>0</v>
      </c>
      <c r="X2797">
        <f t="shared" si="569"/>
        <v>0</v>
      </c>
      <c r="Y2797">
        <f t="shared" si="570"/>
        <v>0</v>
      </c>
      <c r="Z2797">
        <f t="shared" si="571"/>
        <v>0</v>
      </c>
      <c r="AA2797">
        <f t="shared" si="572"/>
        <v>0</v>
      </c>
    </row>
    <row r="2798" spans="2:27">
      <c r="B2798" s="3">
        <v>45527</v>
      </c>
      <c r="C2798" t="str">
        <f>IF(AND(B2798&gt;='Calculation Sheet Crop 1'!$K$6,B2798&lt;='Calculation Sheet Crop 1'!$L$6),"Initial Stage",IF(AND(B2798+1&gt;'Calculation Sheet Crop 1'!$K$7,B2798&lt;='Calculation Sheet Crop 1'!$L$7),"Crop Development Phase",IF(AND(B2798+1&gt;'Calculation Sheet Crop 1'!$K$8,B2798&lt;'Calculation Sheet Crop 1'!$L$8+1),"Mid Season",IF(AND(B2798+1&gt;'Calculation Sheet Crop 1'!$K$9,B2798-1&lt;'Calculation Sheet Crop 1'!$L$9),"Late Season Stage",""))))</f>
        <v/>
      </c>
      <c r="D2798">
        <f>IF(MONTH(B2798)=1,'General Calculation'!$E$22,IF(MONTH(B2798)=2,'General Calculation'!$F$22,IF(MONTH(B2798)=3,'General Calculation'!$G$22,IF(MONTH(B2798)=4,'General Calculation'!$H$22,IF(MONTH(B2798)=5,'General Calculation'!$I$22,IF(MONTH(B2798)=6,'General Calculation'!$J$22,IF(MONTH(B2798)=7,'General Calculation'!$K$22,IF(MONTH(B2798)=8,'General Calculation'!$L$22,IF(MONTH(B2798)=9,'General Calculation'!$M$22,IF(MONTH(B2798)=10,'General Calculation'!$N$22,IF(MONTH(B2798)=11,'General Calculation'!$O$22,IF(MONTH(B2798)=12,'General Calculation'!$P$22,""))))))))))))</f>
        <v>5.2023999999999999</v>
      </c>
      <c r="E2798" t="str">
        <f>IF(C2798="Initial Stage",'Calculation Sheet Crop 1'!$M$6,IF(C2798="Crop Development Phase",'Calculation Sheet Crop 1'!$M$7,IF(C2798="Mid Season",'Calculation Sheet Crop 1'!$M$8,IF(C2798="Late Season Stage",'Calculation Sheet Crop 1'!$M$9,""))))</f>
        <v/>
      </c>
      <c r="F2798">
        <f t="shared" si="560"/>
        <v>0</v>
      </c>
      <c r="P2798">
        <f t="shared" si="561"/>
        <v>0</v>
      </c>
      <c r="Q2798">
        <f t="shared" si="562"/>
        <v>0</v>
      </c>
      <c r="R2798">
        <f t="shared" si="563"/>
        <v>0</v>
      </c>
      <c r="S2798">
        <f t="shared" si="564"/>
        <v>0</v>
      </c>
      <c r="T2798">
        <f t="shared" si="565"/>
        <v>0</v>
      </c>
      <c r="U2798">
        <f t="shared" si="566"/>
        <v>0</v>
      </c>
      <c r="V2798">
        <f t="shared" si="567"/>
        <v>0</v>
      </c>
      <c r="W2798">
        <f t="shared" si="568"/>
        <v>0</v>
      </c>
      <c r="X2798">
        <f t="shared" si="569"/>
        <v>0</v>
      </c>
      <c r="Y2798">
        <f t="shared" si="570"/>
        <v>0</v>
      </c>
      <c r="Z2798">
        <f t="shared" si="571"/>
        <v>0</v>
      </c>
      <c r="AA2798">
        <f t="shared" si="572"/>
        <v>0</v>
      </c>
    </row>
    <row r="2799" spans="2:27">
      <c r="B2799" s="3">
        <v>45528</v>
      </c>
      <c r="C2799" t="str">
        <f>IF(AND(B2799&gt;='Calculation Sheet Crop 1'!$K$6,B2799&lt;='Calculation Sheet Crop 1'!$L$6),"Initial Stage",IF(AND(B2799+1&gt;'Calculation Sheet Crop 1'!$K$7,B2799&lt;='Calculation Sheet Crop 1'!$L$7),"Crop Development Phase",IF(AND(B2799+1&gt;'Calculation Sheet Crop 1'!$K$8,B2799&lt;'Calculation Sheet Crop 1'!$L$8+1),"Mid Season",IF(AND(B2799+1&gt;'Calculation Sheet Crop 1'!$K$9,B2799-1&lt;'Calculation Sheet Crop 1'!$L$9),"Late Season Stage",""))))</f>
        <v/>
      </c>
      <c r="D2799">
        <f>IF(MONTH(B2799)=1,'General Calculation'!$E$22,IF(MONTH(B2799)=2,'General Calculation'!$F$22,IF(MONTH(B2799)=3,'General Calculation'!$G$22,IF(MONTH(B2799)=4,'General Calculation'!$H$22,IF(MONTH(B2799)=5,'General Calculation'!$I$22,IF(MONTH(B2799)=6,'General Calculation'!$J$22,IF(MONTH(B2799)=7,'General Calculation'!$K$22,IF(MONTH(B2799)=8,'General Calculation'!$L$22,IF(MONTH(B2799)=9,'General Calculation'!$M$22,IF(MONTH(B2799)=10,'General Calculation'!$N$22,IF(MONTH(B2799)=11,'General Calculation'!$O$22,IF(MONTH(B2799)=12,'General Calculation'!$P$22,""))))))))))))</f>
        <v>5.2023999999999999</v>
      </c>
      <c r="E2799" t="str">
        <f>IF(C2799="Initial Stage",'Calculation Sheet Crop 1'!$M$6,IF(C2799="Crop Development Phase",'Calculation Sheet Crop 1'!$M$7,IF(C2799="Mid Season",'Calculation Sheet Crop 1'!$M$8,IF(C2799="Late Season Stage",'Calculation Sheet Crop 1'!$M$9,""))))</f>
        <v/>
      </c>
      <c r="F2799">
        <f t="shared" si="560"/>
        <v>0</v>
      </c>
      <c r="P2799">
        <f t="shared" si="561"/>
        <v>0</v>
      </c>
      <c r="Q2799">
        <f t="shared" si="562"/>
        <v>0</v>
      </c>
      <c r="R2799">
        <f t="shared" si="563"/>
        <v>0</v>
      </c>
      <c r="S2799">
        <f t="shared" si="564"/>
        <v>0</v>
      </c>
      <c r="T2799">
        <f t="shared" si="565"/>
        <v>0</v>
      </c>
      <c r="U2799">
        <f t="shared" si="566"/>
        <v>0</v>
      </c>
      <c r="V2799">
        <f t="shared" si="567"/>
        <v>0</v>
      </c>
      <c r="W2799">
        <f t="shared" si="568"/>
        <v>0</v>
      </c>
      <c r="X2799">
        <f t="shared" si="569"/>
        <v>0</v>
      </c>
      <c r="Y2799">
        <f t="shared" si="570"/>
        <v>0</v>
      </c>
      <c r="Z2799">
        <f t="shared" si="571"/>
        <v>0</v>
      </c>
      <c r="AA2799">
        <f t="shared" si="572"/>
        <v>0</v>
      </c>
    </row>
    <row r="2800" spans="2:27">
      <c r="B2800" s="3">
        <v>45529</v>
      </c>
      <c r="C2800" t="str">
        <f>IF(AND(B2800&gt;='Calculation Sheet Crop 1'!$K$6,B2800&lt;='Calculation Sheet Crop 1'!$L$6),"Initial Stage",IF(AND(B2800+1&gt;'Calculation Sheet Crop 1'!$K$7,B2800&lt;='Calculation Sheet Crop 1'!$L$7),"Crop Development Phase",IF(AND(B2800+1&gt;'Calculation Sheet Crop 1'!$K$8,B2800&lt;'Calculation Sheet Crop 1'!$L$8+1),"Mid Season",IF(AND(B2800+1&gt;'Calculation Sheet Crop 1'!$K$9,B2800-1&lt;'Calculation Sheet Crop 1'!$L$9),"Late Season Stage",""))))</f>
        <v/>
      </c>
      <c r="D2800">
        <f>IF(MONTH(B2800)=1,'General Calculation'!$E$22,IF(MONTH(B2800)=2,'General Calculation'!$F$22,IF(MONTH(B2800)=3,'General Calculation'!$G$22,IF(MONTH(B2800)=4,'General Calculation'!$H$22,IF(MONTH(B2800)=5,'General Calculation'!$I$22,IF(MONTH(B2800)=6,'General Calculation'!$J$22,IF(MONTH(B2800)=7,'General Calculation'!$K$22,IF(MONTH(B2800)=8,'General Calculation'!$L$22,IF(MONTH(B2800)=9,'General Calculation'!$M$22,IF(MONTH(B2800)=10,'General Calculation'!$N$22,IF(MONTH(B2800)=11,'General Calculation'!$O$22,IF(MONTH(B2800)=12,'General Calculation'!$P$22,""))))))))))))</f>
        <v>5.2023999999999999</v>
      </c>
      <c r="E2800" t="str">
        <f>IF(C2800="Initial Stage",'Calculation Sheet Crop 1'!$M$6,IF(C2800="Crop Development Phase",'Calculation Sheet Crop 1'!$M$7,IF(C2800="Mid Season",'Calculation Sheet Crop 1'!$M$8,IF(C2800="Late Season Stage",'Calculation Sheet Crop 1'!$M$9,""))))</f>
        <v/>
      </c>
      <c r="F2800">
        <f t="shared" si="560"/>
        <v>0</v>
      </c>
      <c r="P2800">
        <f t="shared" si="561"/>
        <v>0</v>
      </c>
      <c r="Q2800">
        <f t="shared" si="562"/>
        <v>0</v>
      </c>
      <c r="R2800">
        <f t="shared" si="563"/>
        <v>0</v>
      </c>
      <c r="S2800">
        <f t="shared" si="564"/>
        <v>0</v>
      </c>
      <c r="T2800">
        <f t="shared" si="565"/>
        <v>0</v>
      </c>
      <c r="U2800">
        <f t="shared" si="566"/>
        <v>0</v>
      </c>
      <c r="V2800">
        <f t="shared" si="567"/>
        <v>0</v>
      </c>
      <c r="W2800">
        <f t="shared" si="568"/>
        <v>0</v>
      </c>
      <c r="X2800">
        <f t="shared" si="569"/>
        <v>0</v>
      </c>
      <c r="Y2800">
        <f t="shared" si="570"/>
        <v>0</v>
      </c>
      <c r="Z2800">
        <f t="shared" si="571"/>
        <v>0</v>
      </c>
      <c r="AA2800">
        <f t="shared" si="572"/>
        <v>0</v>
      </c>
    </row>
    <row r="2801" spans="2:27">
      <c r="B2801" s="3">
        <v>45530</v>
      </c>
      <c r="C2801" t="str">
        <f>IF(AND(B2801&gt;='Calculation Sheet Crop 1'!$K$6,B2801&lt;='Calculation Sheet Crop 1'!$L$6),"Initial Stage",IF(AND(B2801+1&gt;'Calculation Sheet Crop 1'!$K$7,B2801&lt;='Calculation Sheet Crop 1'!$L$7),"Crop Development Phase",IF(AND(B2801+1&gt;'Calculation Sheet Crop 1'!$K$8,B2801&lt;'Calculation Sheet Crop 1'!$L$8+1),"Mid Season",IF(AND(B2801+1&gt;'Calculation Sheet Crop 1'!$K$9,B2801-1&lt;'Calculation Sheet Crop 1'!$L$9),"Late Season Stage",""))))</f>
        <v/>
      </c>
      <c r="D2801">
        <f>IF(MONTH(B2801)=1,'General Calculation'!$E$22,IF(MONTH(B2801)=2,'General Calculation'!$F$22,IF(MONTH(B2801)=3,'General Calculation'!$G$22,IF(MONTH(B2801)=4,'General Calculation'!$H$22,IF(MONTH(B2801)=5,'General Calculation'!$I$22,IF(MONTH(B2801)=6,'General Calculation'!$J$22,IF(MONTH(B2801)=7,'General Calculation'!$K$22,IF(MONTH(B2801)=8,'General Calculation'!$L$22,IF(MONTH(B2801)=9,'General Calculation'!$M$22,IF(MONTH(B2801)=10,'General Calculation'!$N$22,IF(MONTH(B2801)=11,'General Calculation'!$O$22,IF(MONTH(B2801)=12,'General Calculation'!$P$22,""))))))))))))</f>
        <v>5.2023999999999999</v>
      </c>
      <c r="E2801" t="str">
        <f>IF(C2801="Initial Stage",'Calculation Sheet Crop 1'!$M$6,IF(C2801="Crop Development Phase",'Calculation Sheet Crop 1'!$M$7,IF(C2801="Mid Season",'Calculation Sheet Crop 1'!$M$8,IF(C2801="Late Season Stage",'Calculation Sheet Crop 1'!$M$9,""))))</f>
        <v/>
      </c>
      <c r="F2801">
        <f t="shared" si="560"/>
        <v>0</v>
      </c>
      <c r="P2801">
        <f t="shared" si="561"/>
        <v>0</v>
      </c>
      <c r="Q2801">
        <f t="shared" si="562"/>
        <v>0</v>
      </c>
      <c r="R2801">
        <f t="shared" si="563"/>
        <v>0</v>
      </c>
      <c r="S2801">
        <f t="shared" si="564"/>
        <v>0</v>
      </c>
      <c r="T2801">
        <f t="shared" si="565"/>
        <v>0</v>
      </c>
      <c r="U2801">
        <f t="shared" si="566"/>
        <v>0</v>
      </c>
      <c r="V2801">
        <f t="shared" si="567"/>
        <v>0</v>
      </c>
      <c r="W2801">
        <f t="shared" si="568"/>
        <v>0</v>
      </c>
      <c r="X2801">
        <f t="shared" si="569"/>
        <v>0</v>
      </c>
      <c r="Y2801">
        <f t="shared" si="570"/>
        <v>0</v>
      </c>
      <c r="Z2801">
        <f t="shared" si="571"/>
        <v>0</v>
      </c>
      <c r="AA2801">
        <f t="shared" si="572"/>
        <v>0</v>
      </c>
    </row>
    <row r="2802" spans="2:27">
      <c r="B2802" s="3">
        <v>45531</v>
      </c>
      <c r="C2802" t="str">
        <f>IF(AND(B2802&gt;='Calculation Sheet Crop 1'!$K$6,B2802&lt;='Calculation Sheet Crop 1'!$L$6),"Initial Stage",IF(AND(B2802+1&gt;'Calculation Sheet Crop 1'!$K$7,B2802&lt;='Calculation Sheet Crop 1'!$L$7),"Crop Development Phase",IF(AND(B2802+1&gt;'Calculation Sheet Crop 1'!$K$8,B2802&lt;'Calculation Sheet Crop 1'!$L$8+1),"Mid Season",IF(AND(B2802+1&gt;'Calculation Sheet Crop 1'!$K$9,B2802-1&lt;'Calculation Sheet Crop 1'!$L$9),"Late Season Stage",""))))</f>
        <v/>
      </c>
      <c r="D2802">
        <f>IF(MONTH(B2802)=1,'General Calculation'!$E$22,IF(MONTH(B2802)=2,'General Calculation'!$F$22,IF(MONTH(B2802)=3,'General Calculation'!$G$22,IF(MONTH(B2802)=4,'General Calculation'!$H$22,IF(MONTH(B2802)=5,'General Calculation'!$I$22,IF(MONTH(B2802)=6,'General Calculation'!$J$22,IF(MONTH(B2802)=7,'General Calculation'!$K$22,IF(MONTH(B2802)=8,'General Calculation'!$L$22,IF(MONTH(B2802)=9,'General Calculation'!$M$22,IF(MONTH(B2802)=10,'General Calculation'!$N$22,IF(MONTH(B2802)=11,'General Calculation'!$O$22,IF(MONTH(B2802)=12,'General Calculation'!$P$22,""))))))))))))</f>
        <v>5.2023999999999999</v>
      </c>
      <c r="E2802" t="str">
        <f>IF(C2802="Initial Stage",'Calculation Sheet Crop 1'!$M$6,IF(C2802="Crop Development Phase",'Calculation Sheet Crop 1'!$M$7,IF(C2802="Mid Season",'Calculation Sheet Crop 1'!$M$8,IF(C2802="Late Season Stage",'Calculation Sheet Crop 1'!$M$9,""))))</f>
        <v/>
      </c>
      <c r="F2802">
        <f t="shared" si="560"/>
        <v>0</v>
      </c>
      <c r="P2802">
        <f t="shared" si="561"/>
        <v>0</v>
      </c>
      <c r="Q2802">
        <f t="shared" si="562"/>
        <v>0</v>
      </c>
      <c r="R2802">
        <f t="shared" si="563"/>
        <v>0</v>
      </c>
      <c r="S2802">
        <f t="shared" si="564"/>
        <v>0</v>
      </c>
      <c r="T2802">
        <f t="shared" si="565"/>
        <v>0</v>
      </c>
      <c r="U2802">
        <f t="shared" si="566"/>
        <v>0</v>
      </c>
      <c r="V2802">
        <f t="shared" si="567"/>
        <v>0</v>
      </c>
      <c r="W2802">
        <f t="shared" si="568"/>
        <v>0</v>
      </c>
      <c r="X2802">
        <f t="shared" si="569"/>
        <v>0</v>
      </c>
      <c r="Y2802">
        <f t="shared" si="570"/>
        <v>0</v>
      </c>
      <c r="Z2802">
        <f t="shared" si="571"/>
        <v>0</v>
      </c>
      <c r="AA2802">
        <f t="shared" si="572"/>
        <v>0</v>
      </c>
    </row>
    <row r="2803" spans="2:27">
      <c r="B2803" s="3">
        <v>45532</v>
      </c>
      <c r="C2803" t="str">
        <f>IF(AND(B2803&gt;='Calculation Sheet Crop 1'!$K$6,B2803&lt;='Calculation Sheet Crop 1'!$L$6),"Initial Stage",IF(AND(B2803+1&gt;'Calculation Sheet Crop 1'!$K$7,B2803&lt;='Calculation Sheet Crop 1'!$L$7),"Crop Development Phase",IF(AND(B2803+1&gt;'Calculation Sheet Crop 1'!$K$8,B2803&lt;'Calculation Sheet Crop 1'!$L$8+1),"Mid Season",IF(AND(B2803+1&gt;'Calculation Sheet Crop 1'!$K$9,B2803-1&lt;'Calculation Sheet Crop 1'!$L$9),"Late Season Stage",""))))</f>
        <v/>
      </c>
      <c r="D2803">
        <f>IF(MONTH(B2803)=1,'General Calculation'!$E$22,IF(MONTH(B2803)=2,'General Calculation'!$F$22,IF(MONTH(B2803)=3,'General Calculation'!$G$22,IF(MONTH(B2803)=4,'General Calculation'!$H$22,IF(MONTH(B2803)=5,'General Calculation'!$I$22,IF(MONTH(B2803)=6,'General Calculation'!$J$22,IF(MONTH(B2803)=7,'General Calculation'!$K$22,IF(MONTH(B2803)=8,'General Calculation'!$L$22,IF(MONTH(B2803)=9,'General Calculation'!$M$22,IF(MONTH(B2803)=10,'General Calculation'!$N$22,IF(MONTH(B2803)=11,'General Calculation'!$O$22,IF(MONTH(B2803)=12,'General Calculation'!$P$22,""))))))))))))</f>
        <v>5.2023999999999999</v>
      </c>
      <c r="E2803" t="str">
        <f>IF(C2803="Initial Stage",'Calculation Sheet Crop 1'!$M$6,IF(C2803="Crop Development Phase",'Calculation Sheet Crop 1'!$M$7,IF(C2803="Mid Season",'Calculation Sheet Crop 1'!$M$8,IF(C2803="Late Season Stage",'Calculation Sheet Crop 1'!$M$9,""))))</f>
        <v/>
      </c>
      <c r="F2803">
        <f t="shared" si="560"/>
        <v>0</v>
      </c>
      <c r="P2803">
        <f t="shared" si="561"/>
        <v>0</v>
      </c>
      <c r="Q2803">
        <f t="shared" si="562"/>
        <v>0</v>
      </c>
      <c r="R2803">
        <f t="shared" si="563"/>
        <v>0</v>
      </c>
      <c r="S2803">
        <f t="shared" si="564"/>
        <v>0</v>
      </c>
      <c r="T2803">
        <f t="shared" si="565"/>
        <v>0</v>
      </c>
      <c r="U2803">
        <f t="shared" si="566"/>
        <v>0</v>
      </c>
      <c r="V2803">
        <f t="shared" si="567"/>
        <v>0</v>
      </c>
      <c r="W2803">
        <f t="shared" si="568"/>
        <v>0</v>
      </c>
      <c r="X2803">
        <f t="shared" si="569"/>
        <v>0</v>
      </c>
      <c r="Y2803">
        <f t="shared" si="570"/>
        <v>0</v>
      </c>
      <c r="Z2803">
        <f t="shared" si="571"/>
        <v>0</v>
      </c>
      <c r="AA2803">
        <f t="shared" si="572"/>
        <v>0</v>
      </c>
    </row>
    <row r="2804" spans="2:27">
      <c r="B2804" s="3">
        <v>45533</v>
      </c>
      <c r="C2804" t="str">
        <f>IF(AND(B2804&gt;='Calculation Sheet Crop 1'!$K$6,B2804&lt;='Calculation Sheet Crop 1'!$L$6),"Initial Stage",IF(AND(B2804+1&gt;'Calculation Sheet Crop 1'!$K$7,B2804&lt;='Calculation Sheet Crop 1'!$L$7),"Crop Development Phase",IF(AND(B2804+1&gt;'Calculation Sheet Crop 1'!$K$8,B2804&lt;'Calculation Sheet Crop 1'!$L$8+1),"Mid Season",IF(AND(B2804+1&gt;'Calculation Sheet Crop 1'!$K$9,B2804-1&lt;'Calculation Sheet Crop 1'!$L$9),"Late Season Stage",""))))</f>
        <v/>
      </c>
      <c r="D2804">
        <f>IF(MONTH(B2804)=1,'General Calculation'!$E$22,IF(MONTH(B2804)=2,'General Calculation'!$F$22,IF(MONTH(B2804)=3,'General Calculation'!$G$22,IF(MONTH(B2804)=4,'General Calculation'!$H$22,IF(MONTH(B2804)=5,'General Calculation'!$I$22,IF(MONTH(B2804)=6,'General Calculation'!$J$22,IF(MONTH(B2804)=7,'General Calculation'!$K$22,IF(MONTH(B2804)=8,'General Calculation'!$L$22,IF(MONTH(B2804)=9,'General Calculation'!$M$22,IF(MONTH(B2804)=10,'General Calculation'!$N$22,IF(MONTH(B2804)=11,'General Calculation'!$O$22,IF(MONTH(B2804)=12,'General Calculation'!$P$22,""))))))))))))</f>
        <v>5.2023999999999999</v>
      </c>
      <c r="E2804" t="str">
        <f>IF(C2804="Initial Stage",'Calculation Sheet Crop 1'!$M$6,IF(C2804="Crop Development Phase",'Calculation Sheet Crop 1'!$M$7,IF(C2804="Mid Season",'Calculation Sheet Crop 1'!$M$8,IF(C2804="Late Season Stage",'Calculation Sheet Crop 1'!$M$9,""))))</f>
        <v/>
      </c>
      <c r="F2804">
        <f t="shared" si="560"/>
        <v>0</v>
      </c>
      <c r="P2804">
        <f t="shared" si="561"/>
        <v>0</v>
      </c>
      <c r="Q2804">
        <f t="shared" si="562"/>
        <v>0</v>
      </c>
      <c r="R2804">
        <f t="shared" si="563"/>
        <v>0</v>
      </c>
      <c r="S2804">
        <f t="shared" si="564"/>
        <v>0</v>
      </c>
      <c r="T2804">
        <f t="shared" si="565"/>
        <v>0</v>
      </c>
      <c r="U2804">
        <f t="shared" si="566"/>
        <v>0</v>
      </c>
      <c r="V2804">
        <f t="shared" si="567"/>
        <v>0</v>
      </c>
      <c r="W2804">
        <f t="shared" si="568"/>
        <v>0</v>
      </c>
      <c r="X2804">
        <f t="shared" si="569"/>
        <v>0</v>
      </c>
      <c r="Y2804">
        <f t="shared" si="570"/>
        <v>0</v>
      </c>
      <c r="Z2804">
        <f t="shared" si="571"/>
        <v>0</v>
      </c>
      <c r="AA2804">
        <f t="shared" si="572"/>
        <v>0</v>
      </c>
    </row>
    <row r="2805" spans="2:27">
      <c r="B2805" s="3">
        <v>45534</v>
      </c>
      <c r="C2805" t="str">
        <f>IF(AND(B2805&gt;='Calculation Sheet Crop 1'!$K$6,B2805&lt;='Calculation Sheet Crop 1'!$L$6),"Initial Stage",IF(AND(B2805+1&gt;'Calculation Sheet Crop 1'!$K$7,B2805&lt;='Calculation Sheet Crop 1'!$L$7),"Crop Development Phase",IF(AND(B2805+1&gt;'Calculation Sheet Crop 1'!$K$8,B2805&lt;'Calculation Sheet Crop 1'!$L$8+1),"Mid Season",IF(AND(B2805+1&gt;'Calculation Sheet Crop 1'!$K$9,B2805-1&lt;'Calculation Sheet Crop 1'!$L$9),"Late Season Stage",""))))</f>
        <v/>
      </c>
      <c r="D2805">
        <f>IF(MONTH(B2805)=1,'General Calculation'!$E$22,IF(MONTH(B2805)=2,'General Calculation'!$F$22,IF(MONTH(B2805)=3,'General Calculation'!$G$22,IF(MONTH(B2805)=4,'General Calculation'!$H$22,IF(MONTH(B2805)=5,'General Calculation'!$I$22,IF(MONTH(B2805)=6,'General Calculation'!$J$22,IF(MONTH(B2805)=7,'General Calculation'!$K$22,IF(MONTH(B2805)=8,'General Calculation'!$L$22,IF(MONTH(B2805)=9,'General Calculation'!$M$22,IF(MONTH(B2805)=10,'General Calculation'!$N$22,IF(MONTH(B2805)=11,'General Calculation'!$O$22,IF(MONTH(B2805)=12,'General Calculation'!$P$22,""))))))))))))</f>
        <v>5.2023999999999999</v>
      </c>
      <c r="E2805" t="str">
        <f>IF(C2805="Initial Stage",'Calculation Sheet Crop 1'!$M$6,IF(C2805="Crop Development Phase",'Calculation Sheet Crop 1'!$M$7,IF(C2805="Mid Season",'Calculation Sheet Crop 1'!$M$8,IF(C2805="Late Season Stage",'Calculation Sheet Crop 1'!$M$9,""))))</f>
        <v/>
      </c>
      <c r="F2805">
        <f t="shared" si="560"/>
        <v>0</v>
      </c>
      <c r="P2805">
        <f t="shared" si="561"/>
        <v>0</v>
      </c>
      <c r="Q2805">
        <f t="shared" si="562"/>
        <v>0</v>
      </c>
      <c r="R2805">
        <f t="shared" si="563"/>
        <v>0</v>
      </c>
      <c r="S2805">
        <f t="shared" si="564"/>
        <v>0</v>
      </c>
      <c r="T2805">
        <f t="shared" si="565"/>
        <v>0</v>
      </c>
      <c r="U2805">
        <f t="shared" si="566"/>
        <v>0</v>
      </c>
      <c r="V2805">
        <f t="shared" si="567"/>
        <v>0</v>
      </c>
      <c r="W2805">
        <f t="shared" si="568"/>
        <v>0</v>
      </c>
      <c r="X2805">
        <f t="shared" si="569"/>
        <v>0</v>
      </c>
      <c r="Y2805">
        <f t="shared" si="570"/>
        <v>0</v>
      </c>
      <c r="Z2805">
        <f t="shared" si="571"/>
        <v>0</v>
      </c>
      <c r="AA2805">
        <f t="shared" si="572"/>
        <v>0</v>
      </c>
    </row>
    <row r="2806" spans="2:27">
      <c r="B2806" s="3">
        <v>45535</v>
      </c>
      <c r="C2806" t="str">
        <f>IF(AND(B2806&gt;='Calculation Sheet Crop 1'!$K$6,B2806&lt;='Calculation Sheet Crop 1'!$L$6),"Initial Stage",IF(AND(B2806+1&gt;'Calculation Sheet Crop 1'!$K$7,B2806&lt;='Calculation Sheet Crop 1'!$L$7),"Crop Development Phase",IF(AND(B2806+1&gt;'Calculation Sheet Crop 1'!$K$8,B2806&lt;'Calculation Sheet Crop 1'!$L$8+1),"Mid Season",IF(AND(B2806+1&gt;'Calculation Sheet Crop 1'!$K$9,B2806-1&lt;'Calculation Sheet Crop 1'!$L$9),"Late Season Stage",""))))</f>
        <v/>
      </c>
      <c r="D2806">
        <f>IF(MONTH(B2806)=1,'General Calculation'!$E$22,IF(MONTH(B2806)=2,'General Calculation'!$F$22,IF(MONTH(B2806)=3,'General Calculation'!$G$22,IF(MONTH(B2806)=4,'General Calculation'!$H$22,IF(MONTH(B2806)=5,'General Calculation'!$I$22,IF(MONTH(B2806)=6,'General Calculation'!$J$22,IF(MONTH(B2806)=7,'General Calculation'!$K$22,IF(MONTH(B2806)=8,'General Calculation'!$L$22,IF(MONTH(B2806)=9,'General Calculation'!$M$22,IF(MONTH(B2806)=10,'General Calculation'!$N$22,IF(MONTH(B2806)=11,'General Calculation'!$O$22,IF(MONTH(B2806)=12,'General Calculation'!$P$22,""))))))))))))</f>
        <v>5.2023999999999999</v>
      </c>
      <c r="E2806" t="str">
        <f>IF(C2806="Initial Stage",'Calculation Sheet Crop 1'!$M$6,IF(C2806="Crop Development Phase",'Calculation Sheet Crop 1'!$M$7,IF(C2806="Mid Season",'Calculation Sheet Crop 1'!$M$8,IF(C2806="Late Season Stage",'Calculation Sheet Crop 1'!$M$9,""))))</f>
        <v/>
      </c>
      <c r="F2806">
        <f t="shared" si="560"/>
        <v>0</v>
      </c>
      <c r="P2806">
        <f t="shared" si="561"/>
        <v>0</v>
      </c>
      <c r="Q2806">
        <f t="shared" si="562"/>
        <v>0</v>
      </c>
      <c r="R2806">
        <f t="shared" si="563"/>
        <v>0</v>
      </c>
      <c r="S2806">
        <f t="shared" si="564"/>
        <v>0</v>
      </c>
      <c r="T2806">
        <f t="shared" si="565"/>
        <v>0</v>
      </c>
      <c r="U2806">
        <f t="shared" si="566"/>
        <v>0</v>
      </c>
      <c r="V2806">
        <f t="shared" si="567"/>
        <v>0</v>
      </c>
      <c r="W2806">
        <f t="shared" si="568"/>
        <v>0</v>
      </c>
      <c r="X2806">
        <f t="shared" si="569"/>
        <v>0</v>
      </c>
      <c r="Y2806">
        <f t="shared" si="570"/>
        <v>0</v>
      </c>
      <c r="Z2806">
        <f t="shared" si="571"/>
        <v>0</v>
      </c>
      <c r="AA2806">
        <f t="shared" si="572"/>
        <v>0</v>
      </c>
    </row>
    <row r="2807" spans="2:27">
      <c r="B2807" s="3">
        <v>45536</v>
      </c>
      <c r="C2807" t="str">
        <f>IF(AND(B2807&gt;='Calculation Sheet Crop 1'!$K$6,B2807&lt;='Calculation Sheet Crop 1'!$L$6),"Initial Stage",IF(AND(B2807+1&gt;'Calculation Sheet Crop 1'!$K$7,B2807&lt;='Calculation Sheet Crop 1'!$L$7),"Crop Development Phase",IF(AND(B2807+1&gt;'Calculation Sheet Crop 1'!$K$8,B2807&lt;'Calculation Sheet Crop 1'!$L$8+1),"Mid Season",IF(AND(B2807+1&gt;'Calculation Sheet Crop 1'!$K$9,B2807-1&lt;'Calculation Sheet Crop 1'!$L$9),"Late Season Stage",""))))</f>
        <v/>
      </c>
      <c r="D2807">
        <f>IF(MONTH(B2807)=1,'General Calculation'!$E$22,IF(MONTH(B2807)=2,'General Calculation'!$F$22,IF(MONTH(B2807)=3,'General Calculation'!$G$22,IF(MONTH(B2807)=4,'General Calculation'!$H$22,IF(MONTH(B2807)=5,'General Calculation'!$I$22,IF(MONTH(B2807)=6,'General Calculation'!$J$22,IF(MONTH(B2807)=7,'General Calculation'!$K$22,IF(MONTH(B2807)=8,'General Calculation'!$L$22,IF(MONTH(B2807)=9,'General Calculation'!$M$22,IF(MONTH(B2807)=10,'General Calculation'!$N$22,IF(MONTH(B2807)=11,'General Calculation'!$O$22,IF(MONTH(B2807)=12,'General Calculation'!$P$22,""))))))))))))</f>
        <v>5.3311999999999999</v>
      </c>
      <c r="E2807" t="str">
        <f>IF(C2807="Initial Stage",'Calculation Sheet Crop 1'!$M$6,IF(C2807="Crop Development Phase",'Calculation Sheet Crop 1'!$M$7,IF(C2807="Mid Season",'Calculation Sheet Crop 1'!$M$8,IF(C2807="Late Season Stage",'Calculation Sheet Crop 1'!$M$9,""))))</f>
        <v/>
      </c>
      <c r="F2807">
        <f t="shared" si="560"/>
        <v>0</v>
      </c>
      <c r="P2807">
        <f t="shared" si="561"/>
        <v>0</v>
      </c>
      <c r="Q2807">
        <f t="shared" si="562"/>
        <v>0</v>
      </c>
      <c r="R2807">
        <f t="shared" si="563"/>
        <v>0</v>
      </c>
      <c r="S2807">
        <f t="shared" si="564"/>
        <v>0</v>
      </c>
      <c r="T2807">
        <f t="shared" si="565"/>
        <v>0</v>
      </c>
      <c r="U2807">
        <f t="shared" si="566"/>
        <v>0</v>
      </c>
      <c r="V2807">
        <f t="shared" si="567"/>
        <v>0</v>
      </c>
      <c r="W2807">
        <f t="shared" si="568"/>
        <v>0</v>
      </c>
      <c r="X2807">
        <f t="shared" si="569"/>
        <v>0</v>
      </c>
      <c r="Y2807">
        <f t="shared" si="570"/>
        <v>0</v>
      </c>
      <c r="Z2807">
        <f t="shared" si="571"/>
        <v>0</v>
      </c>
      <c r="AA2807">
        <f t="shared" si="572"/>
        <v>0</v>
      </c>
    </row>
    <row r="2808" spans="2:27">
      <c r="B2808" s="3">
        <v>45537</v>
      </c>
      <c r="C2808" t="str">
        <f>IF(AND(B2808&gt;='Calculation Sheet Crop 1'!$K$6,B2808&lt;='Calculation Sheet Crop 1'!$L$6),"Initial Stage",IF(AND(B2808+1&gt;'Calculation Sheet Crop 1'!$K$7,B2808&lt;='Calculation Sheet Crop 1'!$L$7),"Crop Development Phase",IF(AND(B2808+1&gt;'Calculation Sheet Crop 1'!$K$8,B2808&lt;'Calculation Sheet Crop 1'!$L$8+1),"Mid Season",IF(AND(B2808+1&gt;'Calculation Sheet Crop 1'!$K$9,B2808-1&lt;'Calculation Sheet Crop 1'!$L$9),"Late Season Stage",""))))</f>
        <v/>
      </c>
      <c r="D2808">
        <f>IF(MONTH(B2808)=1,'General Calculation'!$E$22,IF(MONTH(B2808)=2,'General Calculation'!$F$22,IF(MONTH(B2808)=3,'General Calculation'!$G$22,IF(MONTH(B2808)=4,'General Calculation'!$H$22,IF(MONTH(B2808)=5,'General Calculation'!$I$22,IF(MONTH(B2808)=6,'General Calculation'!$J$22,IF(MONTH(B2808)=7,'General Calculation'!$K$22,IF(MONTH(B2808)=8,'General Calculation'!$L$22,IF(MONTH(B2808)=9,'General Calculation'!$M$22,IF(MONTH(B2808)=10,'General Calculation'!$N$22,IF(MONTH(B2808)=11,'General Calculation'!$O$22,IF(MONTH(B2808)=12,'General Calculation'!$P$22,""))))))))))))</f>
        <v>5.3311999999999999</v>
      </c>
      <c r="E2808" t="str">
        <f>IF(C2808="Initial Stage",'Calculation Sheet Crop 1'!$M$6,IF(C2808="Crop Development Phase",'Calculation Sheet Crop 1'!$M$7,IF(C2808="Mid Season",'Calculation Sheet Crop 1'!$M$8,IF(C2808="Late Season Stage",'Calculation Sheet Crop 1'!$M$9,""))))</f>
        <v/>
      </c>
      <c r="F2808">
        <f t="shared" si="560"/>
        <v>0</v>
      </c>
      <c r="P2808">
        <f t="shared" si="561"/>
        <v>0</v>
      </c>
      <c r="Q2808">
        <f t="shared" si="562"/>
        <v>0</v>
      </c>
      <c r="R2808">
        <f t="shared" si="563"/>
        <v>0</v>
      </c>
      <c r="S2808">
        <f t="shared" si="564"/>
        <v>0</v>
      </c>
      <c r="T2808">
        <f t="shared" si="565"/>
        <v>0</v>
      </c>
      <c r="U2808">
        <f t="shared" si="566"/>
        <v>0</v>
      </c>
      <c r="V2808">
        <f t="shared" si="567"/>
        <v>0</v>
      </c>
      <c r="W2808">
        <f t="shared" si="568"/>
        <v>0</v>
      </c>
      <c r="X2808">
        <f t="shared" si="569"/>
        <v>0</v>
      </c>
      <c r="Y2808">
        <f t="shared" si="570"/>
        <v>0</v>
      </c>
      <c r="Z2808">
        <f t="shared" si="571"/>
        <v>0</v>
      </c>
      <c r="AA2808">
        <f t="shared" si="572"/>
        <v>0</v>
      </c>
    </row>
    <row r="2809" spans="2:27">
      <c r="B2809" s="3">
        <v>45538</v>
      </c>
      <c r="C2809" t="str">
        <f>IF(AND(B2809&gt;='Calculation Sheet Crop 1'!$K$6,B2809&lt;='Calculation Sheet Crop 1'!$L$6),"Initial Stage",IF(AND(B2809+1&gt;'Calculation Sheet Crop 1'!$K$7,B2809&lt;='Calculation Sheet Crop 1'!$L$7),"Crop Development Phase",IF(AND(B2809+1&gt;'Calculation Sheet Crop 1'!$K$8,B2809&lt;'Calculation Sheet Crop 1'!$L$8+1),"Mid Season",IF(AND(B2809+1&gt;'Calculation Sheet Crop 1'!$K$9,B2809-1&lt;'Calculation Sheet Crop 1'!$L$9),"Late Season Stage",""))))</f>
        <v/>
      </c>
      <c r="D2809">
        <f>IF(MONTH(B2809)=1,'General Calculation'!$E$22,IF(MONTH(B2809)=2,'General Calculation'!$F$22,IF(MONTH(B2809)=3,'General Calculation'!$G$22,IF(MONTH(B2809)=4,'General Calculation'!$H$22,IF(MONTH(B2809)=5,'General Calculation'!$I$22,IF(MONTH(B2809)=6,'General Calculation'!$J$22,IF(MONTH(B2809)=7,'General Calculation'!$K$22,IF(MONTH(B2809)=8,'General Calculation'!$L$22,IF(MONTH(B2809)=9,'General Calculation'!$M$22,IF(MONTH(B2809)=10,'General Calculation'!$N$22,IF(MONTH(B2809)=11,'General Calculation'!$O$22,IF(MONTH(B2809)=12,'General Calculation'!$P$22,""))))))))))))</f>
        <v>5.3311999999999999</v>
      </c>
      <c r="E2809" t="str">
        <f>IF(C2809="Initial Stage",'Calculation Sheet Crop 1'!$M$6,IF(C2809="Crop Development Phase",'Calculation Sheet Crop 1'!$M$7,IF(C2809="Mid Season",'Calculation Sheet Crop 1'!$M$8,IF(C2809="Late Season Stage",'Calculation Sheet Crop 1'!$M$9,""))))</f>
        <v/>
      </c>
      <c r="F2809">
        <f t="shared" si="560"/>
        <v>0</v>
      </c>
      <c r="P2809">
        <f t="shared" si="561"/>
        <v>0</v>
      </c>
      <c r="Q2809">
        <f t="shared" si="562"/>
        <v>0</v>
      </c>
      <c r="R2809">
        <f t="shared" si="563"/>
        <v>0</v>
      </c>
      <c r="S2809">
        <f t="shared" si="564"/>
        <v>0</v>
      </c>
      <c r="T2809">
        <f t="shared" si="565"/>
        <v>0</v>
      </c>
      <c r="U2809">
        <f t="shared" si="566"/>
        <v>0</v>
      </c>
      <c r="V2809">
        <f t="shared" si="567"/>
        <v>0</v>
      </c>
      <c r="W2809">
        <f t="shared" si="568"/>
        <v>0</v>
      </c>
      <c r="X2809">
        <f t="shared" si="569"/>
        <v>0</v>
      </c>
      <c r="Y2809">
        <f t="shared" si="570"/>
        <v>0</v>
      </c>
      <c r="Z2809">
        <f t="shared" si="571"/>
        <v>0</v>
      </c>
      <c r="AA2809">
        <f t="shared" si="572"/>
        <v>0</v>
      </c>
    </row>
    <row r="2810" spans="2:27">
      <c r="B2810" s="3">
        <v>45539</v>
      </c>
      <c r="C2810" t="str">
        <f>IF(AND(B2810&gt;='Calculation Sheet Crop 1'!$K$6,B2810&lt;='Calculation Sheet Crop 1'!$L$6),"Initial Stage",IF(AND(B2810+1&gt;'Calculation Sheet Crop 1'!$K$7,B2810&lt;='Calculation Sheet Crop 1'!$L$7),"Crop Development Phase",IF(AND(B2810+1&gt;'Calculation Sheet Crop 1'!$K$8,B2810&lt;'Calculation Sheet Crop 1'!$L$8+1),"Mid Season",IF(AND(B2810+1&gt;'Calculation Sheet Crop 1'!$K$9,B2810-1&lt;'Calculation Sheet Crop 1'!$L$9),"Late Season Stage",""))))</f>
        <v/>
      </c>
      <c r="D2810">
        <f>IF(MONTH(B2810)=1,'General Calculation'!$E$22,IF(MONTH(B2810)=2,'General Calculation'!$F$22,IF(MONTH(B2810)=3,'General Calculation'!$G$22,IF(MONTH(B2810)=4,'General Calculation'!$H$22,IF(MONTH(B2810)=5,'General Calculation'!$I$22,IF(MONTH(B2810)=6,'General Calculation'!$J$22,IF(MONTH(B2810)=7,'General Calculation'!$K$22,IF(MONTH(B2810)=8,'General Calculation'!$L$22,IF(MONTH(B2810)=9,'General Calculation'!$M$22,IF(MONTH(B2810)=10,'General Calculation'!$N$22,IF(MONTH(B2810)=11,'General Calculation'!$O$22,IF(MONTH(B2810)=12,'General Calculation'!$P$22,""))))))))))))</f>
        <v>5.3311999999999999</v>
      </c>
      <c r="E2810" t="str">
        <f>IF(C2810="Initial Stage",'Calculation Sheet Crop 1'!$M$6,IF(C2810="Crop Development Phase",'Calculation Sheet Crop 1'!$M$7,IF(C2810="Mid Season",'Calculation Sheet Crop 1'!$M$8,IF(C2810="Late Season Stage",'Calculation Sheet Crop 1'!$M$9,""))))</f>
        <v/>
      </c>
      <c r="F2810">
        <f t="shared" si="560"/>
        <v>0</v>
      </c>
      <c r="P2810">
        <f t="shared" si="561"/>
        <v>0</v>
      </c>
      <c r="Q2810">
        <f t="shared" si="562"/>
        <v>0</v>
      </c>
      <c r="R2810">
        <f t="shared" si="563"/>
        <v>0</v>
      </c>
      <c r="S2810">
        <f t="shared" si="564"/>
        <v>0</v>
      </c>
      <c r="T2810">
        <f t="shared" si="565"/>
        <v>0</v>
      </c>
      <c r="U2810">
        <f t="shared" si="566"/>
        <v>0</v>
      </c>
      <c r="V2810">
        <f t="shared" si="567"/>
        <v>0</v>
      </c>
      <c r="W2810">
        <f t="shared" si="568"/>
        <v>0</v>
      </c>
      <c r="X2810">
        <f t="shared" si="569"/>
        <v>0</v>
      </c>
      <c r="Y2810">
        <f t="shared" si="570"/>
        <v>0</v>
      </c>
      <c r="Z2810">
        <f t="shared" si="571"/>
        <v>0</v>
      </c>
      <c r="AA2810">
        <f t="shared" si="572"/>
        <v>0</v>
      </c>
    </row>
    <row r="2811" spans="2:27">
      <c r="B2811" s="3">
        <v>45540</v>
      </c>
      <c r="C2811" t="str">
        <f>IF(AND(B2811&gt;='Calculation Sheet Crop 1'!$K$6,B2811&lt;='Calculation Sheet Crop 1'!$L$6),"Initial Stage",IF(AND(B2811+1&gt;'Calculation Sheet Crop 1'!$K$7,B2811&lt;='Calculation Sheet Crop 1'!$L$7),"Crop Development Phase",IF(AND(B2811+1&gt;'Calculation Sheet Crop 1'!$K$8,B2811&lt;'Calculation Sheet Crop 1'!$L$8+1),"Mid Season",IF(AND(B2811+1&gt;'Calculation Sheet Crop 1'!$K$9,B2811-1&lt;'Calculation Sheet Crop 1'!$L$9),"Late Season Stage",""))))</f>
        <v/>
      </c>
      <c r="D2811">
        <f>IF(MONTH(B2811)=1,'General Calculation'!$E$22,IF(MONTH(B2811)=2,'General Calculation'!$F$22,IF(MONTH(B2811)=3,'General Calculation'!$G$22,IF(MONTH(B2811)=4,'General Calculation'!$H$22,IF(MONTH(B2811)=5,'General Calculation'!$I$22,IF(MONTH(B2811)=6,'General Calculation'!$J$22,IF(MONTH(B2811)=7,'General Calculation'!$K$22,IF(MONTH(B2811)=8,'General Calculation'!$L$22,IF(MONTH(B2811)=9,'General Calculation'!$M$22,IF(MONTH(B2811)=10,'General Calculation'!$N$22,IF(MONTH(B2811)=11,'General Calculation'!$O$22,IF(MONTH(B2811)=12,'General Calculation'!$P$22,""))))))))))))</f>
        <v>5.3311999999999999</v>
      </c>
      <c r="E2811" t="str">
        <f>IF(C2811="Initial Stage",'Calculation Sheet Crop 1'!$M$6,IF(C2811="Crop Development Phase",'Calculation Sheet Crop 1'!$M$7,IF(C2811="Mid Season",'Calculation Sheet Crop 1'!$M$8,IF(C2811="Late Season Stage",'Calculation Sheet Crop 1'!$M$9,""))))</f>
        <v/>
      </c>
      <c r="F2811">
        <f t="shared" si="560"/>
        <v>0</v>
      </c>
      <c r="P2811">
        <f t="shared" si="561"/>
        <v>0</v>
      </c>
      <c r="Q2811">
        <f t="shared" si="562"/>
        <v>0</v>
      </c>
      <c r="R2811">
        <f t="shared" si="563"/>
        <v>0</v>
      </c>
      <c r="S2811">
        <f t="shared" si="564"/>
        <v>0</v>
      </c>
      <c r="T2811">
        <f t="shared" si="565"/>
        <v>0</v>
      </c>
      <c r="U2811">
        <f t="shared" si="566"/>
        <v>0</v>
      </c>
      <c r="V2811">
        <f t="shared" si="567"/>
        <v>0</v>
      </c>
      <c r="W2811">
        <f t="shared" si="568"/>
        <v>0</v>
      </c>
      <c r="X2811">
        <f t="shared" si="569"/>
        <v>0</v>
      </c>
      <c r="Y2811">
        <f t="shared" si="570"/>
        <v>0</v>
      </c>
      <c r="Z2811">
        <f t="shared" si="571"/>
        <v>0</v>
      </c>
      <c r="AA2811">
        <f t="shared" si="572"/>
        <v>0</v>
      </c>
    </row>
    <row r="2812" spans="2:27">
      <c r="B2812" s="3">
        <v>45541</v>
      </c>
      <c r="C2812" t="str">
        <f>IF(AND(B2812&gt;='Calculation Sheet Crop 1'!$K$6,B2812&lt;='Calculation Sheet Crop 1'!$L$6),"Initial Stage",IF(AND(B2812+1&gt;'Calculation Sheet Crop 1'!$K$7,B2812&lt;='Calculation Sheet Crop 1'!$L$7),"Crop Development Phase",IF(AND(B2812+1&gt;'Calculation Sheet Crop 1'!$K$8,B2812&lt;'Calculation Sheet Crop 1'!$L$8+1),"Mid Season",IF(AND(B2812+1&gt;'Calculation Sheet Crop 1'!$K$9,B2812-1&lt;'Calculation Sheet Crop 1'!$L$9),"Late Season Stage",""))))</f>
        <v/>
      </c>
      <c r="D2812">
        <f>IF(MONTH(B2812)=1,'General Calculation'!$E$22,IF(MONTH(B2812)=2,'General Calculation'!$F$22,IF(MONTH(B2812)=3,'General Calculation'!$G$22,IF(MONTH(B2812)=4,'General Calculation'!$H$22,IF(MONTH(B2812)=5,'General Calculation'!$I$22,IF(MONTH(B2812)=6,'General Calculation'!$J$22,IF(MONTH(B2812)=7,'General Calculation'!$K$22,IF(MONTH(B2812)=8,'General Calculation'!$L$22,IF(MONTH(B2812)=9,'General Calculation'!$M$22,IF(MONTH(B2812)=10,'General Calculation'!$N$22,IF(MONTH(B2812)=11,'General Calculation'!$O$22,IF(MONTH(B2812)=12,'General Calculation'!$P$22,""))))))))))))</f>
        <v>5.3311999999999999</v>
      </c>
      <c r="E2812" t="str">
        <f>IF(C2812="Initial Stage",'Calculation Sheet Crop 1'!$M$6,IF(C2812="Crop Development Phase",'Calculation Sheet Crop 1'!$M$7,IF(C2812="Mid Season",'Calculation Sheet Crop 1'!$M$8,IF(C2812="Late Season Stage",'Calculation Sheet Crop 1'!$M$9,""))))</f>
        <v/>
      </c>
      <c r="F2812">
        <f t="shared" si="560"/>
        <v>0</v>
      </c>
      <c r="P2812">
        <f t="shared" si="561"/>
        <v>0</v>
      </c>
      <c r="Q2812">
        <f t="shared" si="562"/>
        <v>0</v>
      </c>
      <c r="R2812">
        <f t="shared" si="563"/>
        <v>0</v>
      </c>
      <c r="S2812">
        <f t="shared" si="564"/>
        <v>0</v>
      </c>
      <c r="T2812">
        <f t="shared" si="565"/>
        <v>0</v>
      </c>
      <c r="U2812">
        <f t="shared" si="566"/>
        <v>0</v>
      </c>
      <c r="V2812">
        <f t="shared" si="567"/>
        <v>0</v>
      </c>
      <c r="W2812">
        <f t="shared" si="568"/>
        <v>0</v>
      </c>
      <c r="X2812">
        <f t="shared" si="569"/>
        <v>0</v>
      </c>
      <c r="Y2812">
        <f t="shared" si="570"/>
        <v>0</v>
      </c>
      <c r="Z2812">
        <f t="shared" si="571"/>
        <v>0</v>
      </c>
      <c r="AA2812">
        <f t="shared" si="572"/>
        <v>0</v>
      </c>
    </row>
    <row r="2813" spans="2:27">
      <c r="B2813" s="3">
        <v>45542</v>
      </c>
      <c r="C2813" t="str">
        <f>IF(AND(B2813&gt;='Calculation Sheet Crop 1'!$K$6,B2813&lt;='Calculation Sheet Crop 1'!$L$6),"Initial Stage",IF(AND(B2813+1&gt;'Calculation Sheet Crop 1'!$K$7,B2813&lt;='Calculation Sheet Crop 1'!$L$7),"Crop Development Phase",IF(AND(B2813+1&gt;'Calculation Sheet Crop 1'!$K$8,B2813&lt;'Calculation Sheet Crop 1'!$L$8+1),"Mid Season",IF(AND(B2813+1&gt;'Calculation Sheet Crop 1'!$K$9,B2813-1&lt;'Calculation Sheet Crop 1'!$L$9),"Late Season Stage",""))))</f>
        <v/>
      </c>
      <c r="D2813">
        <f>IF(MONTH(B2813)=1,'General Calculation'!$E$22,IF(MONTH(B2813)=2,'General Calculation'!$F$22,IF(MONTH(B2813)=3,'General Calculation'!$G$22,IF(MONTH(B2813)=4,'General Calculation'!$H$22,IF(MONTH(B2813)=5,'General Calculation'!$I$22,IF(MONTH(B2813)=6,'General Calculation'!$J$22,IF(MONTH(B2813)=7,'General Calculation'!$K$22,IF(MONTH(B2813)=8,'General Calculation'!$L$22,IF(MONTH(B2813)=9,'General Calculation'!$M$22,IF(MONTH(B2813)=10,'General Calculation'!$N$22,IF(MONTH(B2813)=11,'General Calculation'!$O$22,IF(MONTH(B2813)=12,'General Calculation'!$P$22,""))))))))))))</f>
        <v>5.3311999999999999</v>
      </c>
      <c r="E2813" t="str">
        <f>IF(C2813="Initial Stage",'Calculation Sheet Crop 1'!$M$6,IF(C2813="Crop Development Phase",'Calculation Sheet Crop 1'!$M$7,IF(C2813="Mid Season",'Calculation Sheet Crop 1'!$M$8,IF(C2813="Late Season Stage",'Calculation Sheet Crop 1'!$M$9,""))))</f>
        <v/>
      </c>
      <c r="F2813">
        <f t="shared" si="560"/>
        <v>0</v>
      </c>
      <c r="P2813">
        <f t="shared" si="561"/>
        <v>0</v>
      </c>
      <c r="Q2813">
        <f t="shared" si="562"/>
        <v>0</v>
      </c>
      <c r="R2813">
        <f t="shared" si="563"/>
        <v>0</v>
      </c>
      <c r="S2813">
        <f t="shared" si="564"/>
        <v>0</v>
      </c>
      <c r="T2813">
        <f t="shared" si="565"/>
        <v>0</v>
      </c>
      <c r="U2813">
        <f t="shared" si="566"/>
        <v>0</v>
      </c>
      <c r="V2813">
        <f t="shared" si="567"/>
        <v>0</v>
      </c>
      <c r="W2813">
        <f t="shared" si="568"/>
        <v>0</v>
      </c>
      <c r="X2813">
        <f t="shared" si="569"/>
        <v>0</v>
      </c>
      <c r="Y2813">
        <f t="shared" si="570"/>
        <v>0</v>
      </c>
      <c r="Z2813">
        <f t="shared" si="571"/>
        <v>0</v>
      </c>
      <c r="AA2813">
        <f t="shared" si="572"/>
        <v>0</v>
      </c>
    </row>
    <row r="2814" spans="2:27">
      <c r="B2814" s="3">
        <v>45543</v>
      </c>
      <c r="C2814" t="str">
        <f>IF(AND(B2814&gt;='Calculation Sheet Crop 1'!$K$6,B2814&lt;='Calculation Sheet Crop 1'!$L$6),"Initial Stage",IF(AND(B2814+1&gt;'Calculation Sheet Crop 1'!$K$7,B2814&lt;='Calculation Sheet Crop 1'!$L$7),"Crop Development Phase",IF(AND(B2814+1&gt;'Calculation Sheet Crop 1'!$K$8,B2814&lt;'Calculation Sheet Crop 1'!$L$8+1),"Mid Season",IF(AND(B2814+1&gt;'Calculation Sheet Crop 1'!$K$9,B2814-1&lt;'Calculation Sheet Crop 1'!$L$9),"Late Season Stage",""))))</f>
        <v/>
      </c>
      <c r="D2814">
        <f>IF(MONTH(B2814)=1,'General Calculation'!$E$22,IF(MONTH(B2814)=2,'General Calculation'!$F$22,IF(MONTH(B2814)=3,'General Calculation'!$G$22,IF(MONTH(B2814)=4,'General Calculation'!$H$22,IF(MONTH(B2814)=5,'General Calculation'!$I$22,IF(MONTH(B2814)=6,'General Calculation'!$J$22,IF(MONTH(B2814)=7,'General Calculation'!$K$22,IF(MONTH(B2814)=8,'General Calculation'!$L$22,IF(MONTH(B2814)=9,'General Calculation'!$M$22,IF(MONTH(B2814)=10,'General Calculation'!$N$22,IF(MONTH(B2814)=11,'General Calculation'!$O$22,IF(MONTH(B2814)=12,'General Calculation'!$P$22,""))))))))))))</f>
        <v>5.3311999999999999</v>
      </c>
      <c r="E2814" t="str">
        <f>IF(C2814="Initial Stage",'Calculation Sheet Crop 1'!$M$6,IF(C2814="Crop Development Phase",'Calculation Sheet Crop 1'!$M$7,IF(C2814="Mid Season",'Calculation Sheet Crop 1'!$M$8,IF(C2814="Late Season Stage",'Calculation Sheet Crop 1'!$M$9,""))))</f>
        <v/>
      </c>
      <c r="F2814">
        <f t="shared" si="560"/>
        <v>0</v>
      </c>
      <c r="P2814">
        <f t="shared" si="561"/>
        <v>0</v>
      </c>
      <c r="Q2814">
        <f t="shared" si="562"/>
        <v>0</v>
      </c>
      <c r="R2814">
        <f t="shared" si="563"/>
        <v>0</v>
      </c>
      <c r="S2814">
        <f t="shared" si="564"/>
        <v>0</v>
      </c>
      <c r="T2814">
        <f t="shared" si="565"/>
        <v>0</v>
      </c>
      <c r="U2814">
        <f t="shared" si="566"/>
        <v>0</v>
      </c>
      <c r="V2814">
        <f t="shared" si="567"/>
        <v>0</v>
      </c>
      <c r="W2814">
        <f t="shared" si="568"/>
        <v>0</v>
      </c>
      <c r="X2814">
        <f t="shared" si="569"/>
        <v>0</v>
      </c>
      <c r="Y2814">
        <f t="shared" si="570"/>
        <v>0</v>
      </c>
      <c r="Z2814">
        <f t="shared" si="571"/>
        <v>0</v>
      </c>
      <c r="AA2814">
        <f t="shared" si="572"/>
        <v>0</v>
      </c>
    </row>
    <row r="2815" spans="2:27">
      <c r="B2815" s="3">
        <v>45544</v>
      </c>
      <c r="C2815" t="str">
        <f>IF(AND(B2815&gt;='Calculation Sheet Crop 1'!$K$6,B2815&lt;='Calculation Sheet Crop 1'!$L$6),"Initial Stage",IF(AND(B2815+1&gt;'Calculation Sheet Crop 1'!$K$7,B2815&lt;='Calculation Sheet Crop 1'!$L$7),"Crop Development Phase",IF(AND(B2815+1&gt;'Calculation Sheet Crop 1'!$K$8,B2815&lt;'Calculation Sheet Crop 1'!$L$8+1),"Mid Season",IF(AND(B2815+1&gt;'Calculation Sheet Crop 1'!$K$9,B2815-1&lt;'Calculation Sheet Crop 1'!$L$9),"Late Season Stage",""))))</f>
        <v/>
      </c>
      <c r="D2815">
        <f>IF(MONTH(B2815)=1,'General Calculation'!$E$22,IF(MONTH(B2815)=2,'General Calculation'!$F$22,IF(MONTH(B2815)=3,'General Calculation'!$G$22,IF(MONTH(B2815)=4,'General Calculation'!$H$22,IF(MONTH(B2815)=5,'General Calculation'!$I$22,IF(MONTH(B2815)=6,'General Calculation'!$J$22,IF(MONTH(B2815)=7,'General Calculation'!$K$22,IF(MONTH(B2815)=8,'General Calculation'!$L$22,IF(MONTH(B2815)=9,'General Calculation'!$M$22,IF(MONTH(B2815)=10,'General Calculation'!$N$22,IF(MONTH(B2815)=11,'General Calculation'!$O$22,IF(MONTH(B2815)=12,'General Calculation'!$P$22,""))))))))))))</f>
        <v>5.3311999999999999</v>
      </c>
      <c r="E2815" t="str">
        <f>IF(C2815="Initial Stage",'Calculation Sheet Crop 1'!$M$6,IF(C2815="Crop Development Phase",'Calculation Sheet Crop 1'!$M$7,IF(C2815="Mid Season",'Calculation Sheet Crop 1'!$M$8,IF(C2815="Late Season Stage",'Calculation Sheet Crop 1'!$M$9,""))))</f>
        <v/>
      </c>
      <c r="F2815">
        <f t="shared" si="560"/>
        <v>0</v>
      </c>
      <c r="P2815">
        <f t="shared" si="561"/>
        <v>0</v>
      </c>
      <c r="Q2815">
        <f t="shared" si="562"/>
        <v>0</v>
      </c>
      <c r="R2815">
        <f t="shared" si="563"/>
        <v>0</v>
      </c>
      <c r="S2815">
        <f t="shared" si="564"/>
        <v>0</v>
      </c>
      <c r="T2815">
        <f t="shared" si="565"/>
        <v>0</v>
      </c>
      <c r="U2815">
        <f t="shared" si="566"/>
        <v>0</v>
      </c>
      <c r="V2815">
        <f t="shared" si="567"/>
        <v>0</v>
      </c>
      <c r="W2815">
        <f t="shared" si="568"/>
        <v>0</v>
      </c>
      <c r="X2815">
        <f t="shared" si="569"/>
        <v>0</v>
      </c>
      <c r="Y2815">
        <f t="shared" si="570"/>
        <v>0</v>
      </c>
      <c r="Z2815">
        <f t="shared" si="571"/>
        <v>0</v>
      </c>
      <c r="AA2815">
        <f t="shared" si="572"/>
        <v>0</v>
      </c>
    </row>
    <row r="2816" spans="2:27">
      <c r="B2816" s="3">
        <v>45545</v>
      </c>
      <c r="C2816" t="str">
        <f>IF(AND(B2816&gt;='Calculation Sheet Crop 1'!$K$6,B2816&lt;='Calculation Sheet Crop 1'!$L$6),"Initial Stage",IF(AND(B2816+1&gt;'Calculation Sheet Crop 1'!$K$7,B2816&lt;='Calculation Sheet Crop 1'!$L$7),"Crop Development Phase",IF(AND(B2816+1&gt;'Calculation Sheet Crop 1'!$K$8,B2816&lt;'Calculation Sheet Crop 1'!$L$8+1),"Mid Season",IF(AND(B2816+1&gt;'Calculation Sheet Crop 1'!$K$9,B2816-1&lt;'Calculation Sheet Crop 1'!$L$9),"Late Season Stage",""))))</f>
        <v/>
      </c>
      <c r="D2816">
        <f>IF(MONTH(B2816)=1,'General Calculation'!$E$22,IF(MONTH(B2816)=2,'General Calculation'!$F$22,IF(MONTH(B2816)=3,'General Calculation'!$G$22,IF(MONTH(B2816)=4,'General Calculation'!$H$22,IF(MONTH(B2816)=5,'General Calculation'!$I$22,IF(MONTH(B2816)=6,'General Calculation'!$J$22,IF(MONTH(B2816)=7,'General Calculation'!$K$22,IF(MONTH(B2816)=8,'General Calculation'!$L$22,IF(MONTH(B2816)=9,'General Calculation'!$M$22,IF(MONTH(B2816)=10,'General Calculation'!$N$22,IF(MONTH(B2816)=11,'General Calculation'!$O$22,IF(MONTH(B2816)=12,'General Calculation'!$P$22,""))))))))))))</f>
        <v>5.3311999999999999</v>
      </c>
      <c r="E2816" t="str">
        <f>IF(C2816="Initial Stage",'Calculation Sheet Crop 1'!$M$6,IF(C2816="Crop Development Phase",'Calculation Sheet Crop 1'!$M$7,IF(C2816="Mid Season",'Calculation Sheet Crop 1'!$M$8,IF(C2816="Late Season Stage",'Calculation Sheet Crop 1'!$M$9,""))))</f>
        <v/>
      </c>
      <c r="F2816">
        <f t="shared" si="560"/>
        <v>0</v>
      </c>
      <c r="P2816">
        <f t="shared" si="561"/>
        <v>0</v>
      </c>
      <c r="Q2816">
        <f t="shared" si="562"/>
        <v>0</v>
      </c>
      <c r="R2816">
        <f t="shared" si="563"/>
        <v>0</v>
      </c>
      <c r="S2816">
        <f t="shared" si="564"/>
        <v>0</v>
      </c>
      <c r="T2816">
        <f t="shared" si="565"/>
        <v>0</v>
      </c>
      <c r="U2816">
        <f t="shared" si="566"/>
        <v>0</v>
      </c>
      <c r="V2816">
        <f t="shared" si="567"/>
        <v>0</v>
      </c>
      <c r="W2816">
        <f t="shared" si="568"/>
        <v>0</v>
      </c>
      <c r="X2816">
        <f t="shared" si="569"/>
        <v>0</v>
      </c>
      <c r="Y2816">
        <f t="shared" si="570"/>
        <v>0</v>
      </c>
      <c r="Z2816">
        <f t="shared" si="571"/>
        <v>0</v>
      </c>
      <c r="AA2816">
        <f t="shared" si="572"/>
        <v>0</v>
      </c>
    </row>
    <row r="2817" spans="2:27">
      <c r="B2817" s="3">
        <v>45546</v>
      </c>
      <c r="C2817" t="str">
        <f>IF(AND(B2817&gt;='Calculation Sheet Crop 1'!$K$6,B2817&lt;='Calculation Sheet Crop 1'!$L$6),"Initial Stage",IF(AND(B2817+1&gt;'Calculation Sheet Crop 1'!$K$7,B2817&lt;='Calculation Sheet Crop 1'!$L$7),"Crop Development Phase",IF(AND(B2817+1&gt;'Calculation Sheet Crop 1'!$K$8,B2817&lt;'Calculation Sheet Crop 1'!$L$8+1),"Mid Season",IF(AND(B2817+1&gt;'Calculation Sheet Crop 1'!$K$9,B2817-1&lt;'Calculation Sheet Crop 1'!$L$9),"Late Season Stage",""))))</f>
        <v/>
      </c>
      <c r="D2817">
        <f>IF(MONTH(B2817)=1,'General Calculation'!$E$22,IF(MONTH(B2817)=2,'General Calculation'!$F$22,IF(MONTH(B2817)=3,'General Calculation'!$G$22,IF(MONTH(B2817)=4,'General Calculation'!$H$22,IF(MONTH(B2817)=5,'General Calculation'!$I$22,IF(MONTH(B2817)=6,'General Calculation'!$J$22,IF(MONTH(B2817)=7,'General Calculation'!$K$22,IF(MONTH(B2817)=8,'General Calculation'!$L$22,IF(MONTH(B2817)=9,'General Calculation'!$M$22,IF(MONTH(B2817)=10,'General Calculation'!$N$22,IF(MONTH(B2817)=11,'General Calculation'!$O$22,IF(MONTH(B2817)=12,'General Calculation'!$P$22,""))))))))))))</f>
        <v>5.3311999999999999</v>
      </c>
      <c r="E2817" t="str">
        <f>IF(C2817="Initial Stage",'Calculation Sheet Crop 1'!$M$6,IF(C2817="Crop Development Phase",'Calculation Sheet Crop 1'!$M$7,IF(C2817="Mid Season",'Calculation Sheet Crop 1'!$M$8,IF(C2817="Late Season Stage",'Calculation Sheet Crop 1'!$M$9,""))))</f>
        <v/>
      </c>
      <c r="F2817">
        <f t="shared" si="560"/>
        <v>0</v>
      </c>
      <c r="P2817">
        <f t="shared" si="561"/>
        <v>0</v>
      </c>
      <c r="Q2817">
        <f t="shared" si="562"/>
        <v>0</v>
      </c>
      <c r="R2817">
        <f t="shared" si="563"/>
        <v>0</v>
      </c>
      <c r="S2817">
        <f t="shared" si="564"/>
        <v>0</v>
      </c>
      <c r="T2817">
        <f t="shared" si="565"/>
        <v>0</v>
      </c>
      <c r="U2817">
        <f t="shared" si="566"/>
        <v>0</v>
      </c>
      <c r="V2817">
        <f t="shared" si="567"/>
        <v>0</v>
      </c>
      <c r="W2817">
        <f t="shared" si="568"/>
        <v>0</v>
      </c>
      <c r="X2817">
        <f t="shared" si="569"/>
        <v>0</v>
      </c>
      <c r="Y2817">
        <f t="shared" si="570"/>
        <v>0</v>
      </c>
      <c r="Z2817">
        <f t="shared" si="571"/>
        <v>0</v>
      </c>
      <c r="AA2817">
        <f t="shared" si="572"/>
        <v>0</v>
      </c>
    </row>
    <row r="2818" spans="2:27">
      <c r="B2818" s="3">
        <v>45547</v>
      </c>
      <c r="C2818" t="str">
        <f>IF(AND(B2818&gt;='Calculation Sheet Crop 1'!$K$6,B2818&lt;='Calculation Sheet Crop 1'!$L$6),"Initial Stage",IF(AND(B2818+1&gt;'Calculation Sheet Crop 1'!$K$7,B2818&lt;='Calculation Sheet Crop 1'!$L$7),"Crop Development Phase",IF(AND(B2818+1&gt;'Calculation Sheet Crop 1'!$K$8,B2818&lt;'Calculation Sheet Crop 1'!$L$8+1),"Mid Season",IF(AND(B2818+1&gt;'Calculation Sheet Crop 1'!$K$9,B2818-1&lt;'Calculation Sheet Crop 1'!$L$9),"Late Season Stage",""))))</f>
        <v/>
      </c>
      <c r="D2818">
        <f>IF(MONTH(B2818)=1,'General Calculation'!$E$22,IF(MONTH(B2818)=2,'General Calculation'!$F$22,IF(MONTH(B2818)=3,'General Calculation'!$G$22,IF(MONTH(B2818)=4,'General Calculation'!$H$22,IF(MONTH(B2818)=5,'General Calculation'!$I$22,IF(MONTH(B2818)=6,'General Calculation'!$J$22,IF(MONTH(B2818)=7,'General Calculation'!$K$22,IF(MONTH(B2818)=8,'General Calculation'!$L$22,IF(MONTH(B2818)=9,'General Calculation'!$M$22,IF(MONTH(B2818)=10,'General Calculation'!$N$22,IF(MONTH(B2818)=11,'General Calculation'!$O$22,IF(MONTH(B2818)=12,'General Calculation'!$P$22,""))))))))))))</f>
        <v>5.3311999999999999</v>
      </c>
      <c r="E2818" t="str">
        <f>IF(C2818="Initial Stage",'Calculation Sheet Crop 1'!$M$6,IF(C2818="Crop Development Phase",'Calculation Sheet Crop 1'!$M$7,IF(C2818="Mid Season",'Calculation Sheet Crop 1'!$M$8,IF(C2818="Late Season Stage",'Calculation Sheet Crop 1'!$M$9,""))))</f>
        <v/>
      </c>
      <c r="F2818">
        <f t="shared" si="560"/>
        <v>0</v>
      </c>
      <c r="P2818">
        <f t="shared" si="561"/>
        <v>0</v>
      </c>
      <c r="Q2818">
        <f t="shared" si="562"/>
        <v>0</v>
      </c>
      <c r="R2818">
        <f t="shared" si="563"/>
        <v>0</v>
      </c>
      <c r="S2818">
        <f t="shared" si="564"/>
        <v>0</v>
      </c>
      <c r="T2818">
        <f t="shared" si="565"/>
        <v>0</v>
      </c>
      <c r="U2818">
        <f t="shared" si="566"/>
        <v>0</v>
      </c>
      <c r="V2818">
        <f t="shared" si="567"/>
        <v>0</v>
      </c>
      <c r="W2818">
        <f t="shared" si="568"/>
        <v>0</v>
      </c>
      <c r="X2818">
        <f t="shared" si="569"/>
        <v>0</v>
      </c>
      <c r="Y2818">
        <f t="shared" si="570"/>
        <v>0</v>
      </c>
      <c r="Z2818">
        <f t="shared" si="571"/>
        <v>0</v>
      </c>
      <c r="AA2818">
        <f t="shared" si="572"/>
        <v>0</v>
      </c>
    </row>
    <row r="2819" spans="2:27">
      <c r="B2819" s="3">
        <v>45548</v>
      </c>
      <c r="C2819" t="str">
        <f>IF(AND(B2819&gt;='Calculation Sheet Crop 1'!$K$6,B2819&lt;='Calculation Sheet Crop 1'!$L$6),"Initial Stage",IF(AND(B2819+1&gt;'Calculation Sheet Crop 1'!$K$7,B2819&lt;='Calculation Sheet Crop 1'!$L$7),"Crop Development Phase",IF(AND(B2819+1&gt;'Calculation Sheet Crop 1'!$K$8,B2819&lt;'Calculation Sheet Crop 1'!$L$8+1),"Mid Season",IF(AND(B2819+1&gt;'Calculation Sheet Crop 1'!$K$9,B2819-1&lt;'Calculation Sheet Crop 1'!$L$9),"Late Season Stage",""))))</f>
        <v/>
      </c>
      <c r="D2819">
        <f>IF(MONTH(B2819)=1,'General Calculation'!$E$22,IF(MONTH(B2819)=2,'General Calculation'!$F$22,IF(MONTH(B2819)=3,'General Calculation'!$G$22,IF(MONTH(B2819)=4,'General Calculation'!$H$22,IF(MONTH(B2819)=5,'General Calculation'!$I$22,IF(MONTH(B2819)=6,'General Calculation'!$J$22,IF(MONTH(B2819)=7,'General Calculation'!$K$22,IF(MONTH(B2819)=8,'General Calculation'!$L$22,IF(MONTH(B2819)=9,'General Calculation'!$M$22,IF(MONTH(B2819)=10,'General Calculation'!$N$22,IF(MONTH(B2819)=11,'General Calculation'!$O$22,IF(MONTH(B2819)=12,'General Calculation'!$P$22,""))))))))))))</f>
        <v>5.3311999999999999</v>
      </c>
      <c r="E2819" t="str">
        <f>IF(C2819="Initial Stage",'Calculation Sheet Crop 1'!$M$6,IF(C2819="Crop Development Phase",'Calculation Sheet Crop 1'!$M$7,IF(C2819="Mid Season",'Calculation Sheet Crop 1'!$M$8,IF(C2819="Late Season Stage",'Calculation Sheet Crop 1'!$M$9,""))))</f>
        <v/>
      </c>
      <c r="F2819">
        <f t="shared" si="560"/>
        <v>0</v>
      </c>
      <c r="P2819">
        <f t="shared" si="561"/>
        <v>0</v>
      </c>
      <c r="Q2819">
        <f t="shared" si="562"/>
        <v>0</v>
      </c>
      <c r="R2819">
        <f t="shared" si="563"/>
        <v>0</v>
      </c>
      <c r="S2819">
        <f t="shared" si="564"/>
        <v>0</v>
      </c>
      <c r="T2819">
        <f t="shared" si="565"/>
        <v>0</v>
      </c>
      <c r="U2819">
        <f t="shared" si="566"/>
        <v>0</v>
      </c>
      <c r="V2819">
        <f t="shared" si="567"/>
        <v>0</v>
      </c>
      <c r="W2819">
        <f t="shared" si="568"/>
        <v>0</v>
      </c>
      <c r="X2819">
        <f t="shared" si="569"/>
        <v>0</v>
      </c>
      <c r="Y2819">
        <f t="shared" si="570"/>
        <v>0</v>
      </c>
      <c r="Z2819">
        <f t="shared" si="571"/>
        <v>0</v>
      </c>
      <c r="AA2819">
        <f t="shared" si="572"/>
        <v>0</v>
      </c>
    </row>
    <row r="2820" spans="2:27">
      <c r="B2820" s="3">
        <v>45549</v>
      </c>
      <c r="C2820" t="str">
        <f>IF(AND(B2820&gt;='Calculation Sheet Crop 1'!$K$6,B2820&lt;='Calculation Sheet Crop 1'!$L$6),"Initial Stage",IF(AND(B2820+1&gt;'Calculation Sheet Crop 1'!$K$7,B2820&lt;='Calculation Sheet Crop 1'!$L$7),"Crop Development Phase",IF(AND(B2820+1&gt;'Calculation Sheet Crop 1'!$K$8,B2820&lt;'Calculation Sheet Crop 1'!$L$8+1),"Mid Season",IF(AND(B2820+1&gt;'Calculation Sheet Crop 1'!$K$9,B2820-1&lt;'Calculation Sheet Crop 1'!$L$9),"Late Season Stage",""))))</f>
        <v/>
      </c>
      <c r="D2820">
        <f>IF(MONTH(B2820)=1,'General Calculation'!$E$22,IF(MONTH(B2820)=2,'General Calculation'!$F$22,IF(MONTH(B2820)=3,'General Calculation'!$G$22,IF(MONTH(B2820)=4,'General Calculation'!$H$22,IF(MONTH(B2820)=5,'General Calculation'!$I$22,IF(MONTH(B2820)=6,'General Calculation'!$J$22,IF(MONTH(B2820)=7,'General Calculation'!$K$22,IF(MONTH(B2820)=8,'General Calculation'!$L$22,IF(MONTH(B2820)=9,'General Calculation'!$M$22,IF(MONTH(B2820)=10,'General Calculation'!$N$22,IF(MONTH(B2820)=11,'General Calculation'!$O$22,IF(MONTH(B2820)=12,'General Calculation'!$P$22,""))))))))))))</f>
        <v>5.3311999999999999</v>
      </c>
      <c r="E2820" t="str">
        <f>IF(C2820="Initial Stage",'Calculation Sheet Crop 1'!$M$6,IF(C2820="Crop Development Phase",'Calculation Sheet Crop 1'!$M$7,IF(C2820="Mid Season",'Calculation Sheet Crop 1'!$M$8,IF(C2820="Late Season Stage",'Calculation Sheet Crop 1'!$M$9,""))))</f>
        <v/>
      </c>
      <c r="F2820">
        <f t="shared" si="560"/>
        <v>0</v>
      </c>
      <c r="P2820">
        <f t="shared" si="561"/>
        <v>0</v>
      </c>
      <c r="Q2820">
        <f t="shared" si="562"/>
        <v>0</v>
      </c>
      <c r="R2820">
        <f t="shared" si="563"/>
        <v>0</v>
      </c>
      <c r="S2820">
        <f t="shared" si="564"/>
        <v>0</v>
      </c>
      <c r="T2820">
        <f t="shared" si="565"/>
        <v>0</v>
      </c>
      <c r="U2820">
        <f t="shared" si="566"/>
        <v>0</v>
      </c>
      <c r="V2820">
        <f t="shared" si="567"/>
        <v>0</v>
      </c>
      <c r="W2820">
        <f t="shared" si="568"/>
        <v>0</v>
      </c>
      <c r="X2820">
        <f t="shared" si="569"/>
        <v>0</v>
      </c>
      <c r="Y2820">
        <f t="shared" si="570"/>
        <v>0</v>
      </c>
      <c r="Z2820">
        <f t="shared" si="571"/>
        <v>0</v>
      </c>
      <c r="AA2820">
        <f t="shared" si="572"/>
        <v>0</v>
      </c>
    </row>
    <row r="2821" spans="2:27">
      <c r="B2821" s="3">
        <v>45550</v>
      </c>
      <c r="C2821" t="str">
        <f>IF(AND(B2821&gt;='Calculation Sheet Crop 1'!$K$6,B2821&lt;='Calculation Sheet Crop 1'!$L$6),"Initial Stage",IF(AND(B2821+1&gt;'Calculation Sheet Crop 1'!$K$7,B2821&lt;='Calculation Sheet Crop 1'!$L$7),"Crop Development Phase",IF(AND(B2821+1&gt;'Calculation Sheet Crop 1'!$K$8,B2821&lt;'Calculation Sheet Crop 1'!$L$8+1),"Mid Season",IF(AND(B2821+1&gt;'Calculation Sheet Crop 1'!$K$9,B2821-1&lt;'Calculation Sheet Crop 1'!$L$9),"Late Season Stage",""))))</f>
        <v/>
      </c>
      <c r="D2821">
        <f>IF(MONTH(B2821)=1,'General Calculation'!$E$22,IF(MONTH(B2821)=2,'General Calculation'!$F$22,IF(MONTH(B2821)=3,'General Calculation'!$G$22,IF(MONTH(B2821)=4,'General Calculation'!$H$22,IF(MONTH(B2821)=5,'General Calculation'!$I$22,IF(MONTH(B2821)=6,'General Calculation'!$J$22,IF(MONTH(B2821)=7,'General Calculation'!$K$22,IF(MONTH(B2821)=8,'General Calculation'!$L$22,IF(MONTH(B2821)=9,'General Calculation'!$M$22,IF(MONTH(B2821)=10,'General Calculation'!$N$22,IF(MONTH(B2821)=11,'General Calculation'!$O$22,IF(MONTH(B2821)=12,'General Calculation'!$P$22,""))))))))))))</f>
        <v>5.3311999999999999</v>
      </c>
      <c r="E2821" t="str">
        <f>IF(C2821="Initial Stage",'Calculation Sheet Crop 1'!$M$6,IF(C2821="Crop Development Phase",'Calculation Sheet Crop 1'!$M$7,IF(C2821="Mid Season",'Calculation Sheet Crop 1'!$M$8,IF(C2821="Late Season Stage",'Calculation Sheet Crop 1'!$M$9,""))))</f>
        <v/>
      </c>
      <c r="F2821">
        <f t="shared" si="560"/>
        <v>0</v>
      </c>
      <c r="P2821">
        <f t="shared" si="561"/>
        <v>0</v>
      </c>
      <c r="Q2821">
        <f t="shared" si="562"/>
        <v>0</v>
      </c>
      <c r="R2821">
        <f t="shared" si="563"/>
        <v>0</v>
      </c>
      <c r="S2821">
        <f t="shared" si="564"/>
        <v>0</v>
      </c>
      <c r="T2821">
        <f t="shared" si="565"/>
        <v>0</v>
      </c>
      <c r="U2821">
        <f t="shared" si="566"/>
        <v>0</v>
      </c>
      <c r="V2821">
        <f t="shared" si="567"/>
        <v>0</v>
      </c>
      <c r="W2821">
        <f t="shared" si="568"/>
        <v>0</v>
      </c>
      <c r="X2821">
        <f t="shared" si="569"/>
        <v>0</v>
      </c>
      <c r="Y2821">
        <f t="shared" si="570"/>
        <v>0</v>
      </c>
      <c r="Z2821">
        <f t="shared" si="571"/>
        <v>0</v>
      </c>
      <c r="AA2821">
        <f t="shared" si="572"/>
        <v>0</v>
      </c>
    </row>
    <row r="2822" spans="2:27">
      <c r="B2822" s="3">
        <v>45551</v>
      </c>
      <c r="C2822" t="str">
        <f>IF(AND(B2822&gt;='Calculation Sheet Crop 1'!$K$6,B2822&lt;='Calculation Sheet Crop 1'!$L$6),"Initial Stage",IF(AND(B2822+1&gt;'Calculation Sheet Crop 1'!$K$7,B2822&lt;='Calculation Sheet Crop 1'!$L$7),"Crop Development Phase",IF(AND(B2822+1&gt;'Calculation Sheet Crop 1'!$K$8,B2822&lt;'Calculation Sheet Crop 1'!$L$8+1),"Mid Season",IF(AND(B2822+1&gt;'Calculation Sheet Crop 1'!$K$9,B2822-1&lt;'Calculation Sheet Crop 1'!$L$9),"Late Season Stage",""))))</f>
        <v/>
      </c>
      <c r="D2822">
        <f>IF(MONTH(B2822)=1,'General Calculation'!$E$22,IF(MONTH(B2822)=2,'General Calculation'!$F$22,IF(MONTH(B2822)=3,'General Calculation'!$G$22,IF(MONTH(B2822)=4,'General Calculation'!$H$22,IF(MONTH(B2822)=5,'General Calculation'!$I$22,IF(MONTH(B2822)=6,'General Calculation'!$J$22,IF(MONTH(B2822)=7,'General Calculation'!$K$22,IF(MONTH(B2822)=8,'General Calculation'!$L$22,IF(MONTH(B2822)=9,'General Calculation'!$M$22,IF(MONTH(B2822)=10,'General Calculation'!$N$22,IF(MONTH(B2822)=11,'General Calculation'!$O$22,IF(MONTH(B2822)=12,'General Calculation'!$P$22,""))))))))))))</f>
        <v>5.3311999999999999</v>
      </c>
      <c r="E2822" t="str">
        <f>IF(C2822="Initial Stage",'Calculation Sheet Crop 1'!$M$6,IF(C2822="Crop Development Phase",'Calculation Sheet Crop 1'!$M$7,IF(C2822="Mid Season",'Calculation Sheet Crop 1'!$M$8,IF(C2822="Late Season Stage",'Calculation Sheet Crop 1'!$M$9,""))))</f>
        <v/>
      </c>
      <c r="F2822">
        <f t="shared" si="560"/>
        <v>0</v>
      </c>
      <c r="P2822">
        <f t="shared" si="561"/>
        <v>0</v>
      </c>
      <c r="Q2822">
        <f t="shared" si="562"/>
        <v>0</v>
      </c>
      <c r="R2822">
        <f t="shared" si="563"/>
        <v>0</v>
      </c>
      <c r="S2822">
        <f t="shared" si="564"/>
        <v>0</v>
      </c>
      <c r="T2822">
        <f t="shared" si="565"/>
        <v>0</v>
      </c>
      <c r="U2822">
        <f t="shared" si="566"/>
        <v>0</v>
      </c>
      <c r="V2822">
        <f t="shared" si="567"/>
        <v>0</v>
      </c>
      <c r="W2822">
        <f t="shared" si="568"/>
        <v>0</v>
      </c>
      <c r="X2822">
        <f t="shared" si="569"/>
        <v>0</v>
      </c>
      <c r="Y2822">
        <f t="shared" si="570"/>
        <v>0</v>
      </c>
      <c r="Z2822">
        <f t="shared" si="571"/>
        <v>0</v>
      </c>
      <c r="AA2822">
        <f t="shared" si="572"/>
        <v>0</v>
      </c>
    </row>
    <row r="2823" spans="2:27">
      <c r="B2823" s="3">
        <v>45552</v>
      </c>
      <c r="C2823" t="str">
        <f>IF(AND(B2823&gt;='Calculation Sheet Crop 1'!$K$6,B2823&lt;='Calculation Sheet Crop 1'!$L$6),"Initial Stage",IF(AND(B2823+1&gt;'Calculation Sheet Crop 1'!$K$7,B2823&lt;='Calculation Sheet Crop 1'!$L$7),"Crop Development Phase",IF(AND(B2823+1&gt;'Calculation Sheet Crop 1'!$K$8,B2823&lt;'Calculation Sheet Crop 1'!$L$8+1),"Mid Season",IF(AND(B2823+1&gt;'Calculation Sheet Crop 1'!$K$9,B2823-1&lt;'Calculation Sheet Crop 1'!$L$9),"Late Season Stage",""))))</f>
        <v/>
      </c>
      <c r="D2823">
        <f>IF(MONTH(B2823)=1,'General Calculation'!$E$22,IF(MONTH(B2823)=2,'General Calculation'!$F$22,IF(MONTH(B2823)=3,'General Calculation'!$G$22,IF(MONTH(B2823)=4,'General Calculation'!$H$22,IF(MONTH(B2823)=5,'General Calculation'!$I$22,IF(MONTH(B2823)=6,'General Calculation'!$J$22,IF(MONTH(B2823)=7,'General Calculation'!$K$22,IF(MONTH(B2823)=8,'General Calculation'!$L$22,IF(MONTH(B2823)=9,'General Calculation'!$M$22,IF(MONTH(B2823)=10,'General Calculation'!$N$22,IF(MONTH(B2823)=11,'General Calculation'!$O$22,IF(MONTH(B2823)=12,'General Calculation'!$P$22,""))))))))))))</f>
        <v>5.3311999999999999</v>
      </c>
      <c r="E2823" t="str">
        <f>IF(C2823="Initial Stage",'Calculation Sheet Crop 1'!$M$6,IF(C2823="Crop Development Phase",'Calculation Sheet Crop 1'!$M$7,IF(C2823="Mid Season",'Calculation Sheet Crop 1'!$M$8,IF(C2823="Late Season Stage",'Calculation Sheet Crop 1'!$M$9,""))))</f>
        <v/>
      </c>
      <c r="F2823">
        <f t="shared" si="560"/>
        <v>0</v>
      </c>
      <c r="P2823">
        <f t="shared" si="561"/>
        <v>0</v>
      </c>
      <c r="Q2823">
        <f t="shared" si="562"/>
        <v>0</v>
      </c>
      <c r="R2823">
        <f t="shared" si="563"/>
        <v>0</v>
      </c>
      <c r="S2823">
        <f t="shared" si="564"/>
        <v>0</v>
      </c>
      <c r="T2823">
        <f t="shared" si="565"/>
        <v>0</v>
      </c>
      <c r="U2823">
        <f t="shared" si="566"/>
        <v>0</v>
      </c>
      <c r="V2823">
        <f t="shared" si="567"/>
        <v>0</v>
      </c>
      <c r="W2823">
        <f t="shared" si="568"/>
        <v>0</v>
      </c>
      <c r="X2823">
        <f t="shared" si="569"/>
        <v>0</v>
      </c>
      <c r="Y2823">
        <f t="shared" si="570"/>
        <v>0</v>
      </c>
      <c r="Z2823">
        <f t="shared" si="571"/>
        <v>0</v>
      </c>
      <c r="AA2823">
        <f t="shared" si="572"/>
        <v>0</v>
      </c>
    </row>
    <row r="2824" spans="2:27">
      <c r="B2824" s="3">
        <v>45553</v>
      </c>
      <c r="C2824" t="str">
        <f>IF(AND(B2824&gt;='Calculation Sheet Crop 1'!$K$6,B2824&lt;='Calculation Sheet Crop 1'!$L$6),"Initial Stage",IF(AND(B2824+1&gt;'Calculation Sheet Crop 1'!$K$7,B2824&lt;='Calculation Sheet Crop 1'!$L$7),"Crop Development Phase",IF(AND(B2824+1&gt;'Calculation Sheet Crop 1'!$K$8,B2824&lt;'Calculation Sheet Crop 1'!$L$8+1),"Mid Season",IF(AND(B2824+1&gt;'Calculation Sheet Crop 1'!$K$9,B2824-1&lt;'Calculation Sheet Crop 1'!$L$9),"Late Season Stage",""))))</f>
        <v/>
      </c>
      <c r="D2824">
        <f>IF(MONTH(B2824)=1,'General Calculation'!$E$22,IF(MONTH(B2824)=2,'General Calculation'!$F$22,IF(MONTH(B2824)=3,'General Calculation'!$G$22,IF(MONTH(B2824)=4,'General Calculation'!$H$22,IF(MONTH(B2824)=5,'General Calculation'!$I$22,IF(MONTH(B2824)=6,'General Calculation'!$J$22,IF(MONTH(B2824)=7,'General Calculation'!$K$22,IF(MONTH(B2824)=8,'General Calculation'!$L$22,IF(MONTH(B2824)=9,'General Calculation'!$M$22,IF(MONTH(B2824)=10,'General Calculation'!$N$22,IF(MONTH(B2824)=11,'General Calculation'!$O$22,IF(MONTH(B2824)=12,'General Calculation'!$P$22,""))))))))))))</f>
        <v>5.3311999999999999</v>
      </c>
      <c r="E2824" t="str">
        <f>IF(C2824="Initial Stage",'Calculation Sheet Crop 1'!$M$6,IF(C2824="Crop Development Phase",'Calculation Sheet Crop 1'!$M$7,IF(C2824="Mid Season",'Calculation Sheet Crop 1'!$M$8,IF(C2824="Late Season Stage",'Calculation Sheet Crop 1'!$M$9,""))))</f>
        <v/>
      </c>
      <c r="F2824">
        <f t="shared" ref="F2824:F2887" si="573">IFERROR((D2824*E2824),0)</f>
        <v>0</v>
      </c>
      <c r="P2824">
        <f t="shared" ref="P2824:P2887" si="574">IF(MONTH($B2824)=1,$F2824,0)</f>
        <v>0</v>
      </c>
      <c r="Q2824">
        <f t="shared" ref="Q2824:Q2887" si="575">IF(MONTH($B2824)=2,$F2824,0)</f>
        <v>0</v>
      </c>
      <c r="R2824">
        <f t="shared" ref="R2824:R2887" si="576">IF(MONTH($B2824)=3,$F2824,0)</f>
        <v>0</v>
      </c>
      <c r="S2824">
        <f t="shared" ref="S2824:S2887" si="577">IF(MONTH($B2824)=4,$F2824,0)</f>
        <v>0</v>
      </c>
      <c r="T2824">
        <f t="shared" ref="T2824:T2887" si="578">IF(MONTH($B2824)=5,$F2824,0)</f>
        <v>0</v>
      </c>
      <c r="U2824">
        <f t="shared" ref="U2824:U2887" si="579">IF(MONTH($B2824)=6,$F2824,0)</f>
        <v>0</v>
      </c>
      <c r="V2824">
        <f t="shared" ref="V2824:V2887" si="580">IF(MONTH($B2824)=7,$F2824,0)</f>
        <v>0</v>
      </c>
      <c r="W2824">
        <f t="shared" ref="W2824:W2887" si="581">IF(MONTH($B2824)=8,$F2824,0)</f>
        <v>0</v>
      </c>
      <c r="X2824">
        <f t="shared" ref="X2824:X2887" si="582">IF(MONTH($B2824)=9,$F2824,0)</f>
        <v>0</v>
      </c>
      <c r="Y2824">
        <f t="shared" ref="Y2824:Y2887" si="583">IF(MONTH($B2824)=10,$F2824,0)</f>
        <v>0</v>
      </c>
      <c r="Z2824">
        <f t="shared" ref="Z2824:Z2887" si="584">IF(MONTH($B2824)=11,$F2824,0)</f>
        <v>0</v>
      </c>
      <c r="AA2824">
        <f t="shared" ref="AA2824:AA2887" si="585">IF(MONTH($B2824)=12,$F2824,0)</f>
        <v>0</v>
      </c>
    </row>
    <row r="2825" spans="2:27">
      <c r="B2825" s="3">
        <v>45554</v>
      </c>
      <c r="C2825" t="str">
        <f>IF(AND(B2825&gt;='Calculation Sheet Crop 1'!$K$6,B2825&lt;='Calculation Sheet Crop 1'!$L$6),"Initial Stage",IF(AND(B2825+1&gt;'Calculation Sheet Crop 1'!$K$7,B2825&lt;='Calculation Sheet Crop 1'!$L$7),"Crop Development Phase",IF(AND(B2825+1&gt;'Calculation Sheet Crop 1'!$K$8,B2825&lt;'Calculation Sheet Crop 1'!$L$8+1),"Mid Season",IF(AND(B2825+1&gt;'Calculation Sheet Crop 1'!$K$9,B2825-1&lt;'Calculation Sheet Crop 1'!$L$9),"Late Season Stage",""))))</f>
        <v/>
      </c>
      <c r="D2825">
        <f>IF(MONTH(B2825)=1,'General Calculation'!$E$22,IF(MONTH(B2825)=2,'General Calculation'!$F$22,IF(MONTH(B2825)=3,'General Calculation'!$G$22,IF(MONTH(B2825)=4,'General Calculation'!$H$22,IF(MONTH(B2825)=5,'General Calculation'!$I$22,IF(MONTH(B2825)=6,'General Calculation'!$J$22,IF(MONTH(B2825)=7,'General Calculation'!$K$22,IF(MONTH(B2825)=8,'General Calculation'!$L$22,IF(MONTH(B2825)=9,'General Calculation'!$M$22,IF(MONTH(B2825)=10,'General Calculation'!$N$22,IF(MONTH(B2825)=11,'General Calculation'!$O$22,IF(MONTH(B2825)=12,'General Calculation'!$P$22,""))))))))))))</f>
        <v>5.3311999999999999</v>
      </c>
      <c r="E2825" t="str">
        <f>IF(C2825="Initial Stage",'Calculation Sheet Crop 1'!$M$6,IF(C2825="Crop Development Phase",'Calculation Sheet Crop 1'!$M$7,IF(C2825="Mid Season",'Calculation Sheet Crop 1'!$M$8,IF(C2825="Late Season Stage",'Calculation Sheet Crop 1'!$M$9,""))))</f>
        <v/>
      </c>
      <c r="F2825">
        <f t="shared" si="573"/>
        <v>0</v>
      </c>
      <c r="P2825">
        <f t="shared" si="574"/>
        <v>0</v>
      </c>
      <c r="Q2825">
        <f t="shared" si="575"/>
        <v>0</v>
      </c>
      <c r="R2825">
        <f t="shared" si="576"/>
        <v>0</v>
      </c>
      <c r="S2825">
        <f t="shared" si="577"/>
        <v>0</v>
      </c>
      <c r="T2825">
        <f t="shared" si="578"/>
        <v>0</v>
      </c>
      <c r="U2825">
        <f t="shared" si="579"/>
        <v>0</v>
      </c>
      <c r="V2825">
        <f t="shared" si="580"/>
        <v>0</v>
      </c>
      <c r="W2825">
        <f t="shared" si="581"/>
        <v>0</v>
      </c>
      <c r="X2825">
        <f t="shared" si="582"/>
        <v>0</v>
      </c>
      <c r="Y2825">
        <f t="shared" si="583"/>
        <v>0</v>
      </c>
      <c r="Z2825">
        <f t="shared" si="584"/>
        <v>0</v>
      </c>
      <c r="AA2825">
        <f t="shared" si="585"/>
        <v>0</v>
      </c>
    </row>
    <row r="2826" spans="2:27">
      <c r="B2826" s="3">
        <v>45555</v>
      </c>
      <c r="C2826" t="str">
        <f>IF(AND(B2826&gt;='Calculation Sheet Crop 1'!$K$6,B2826&lt;='Calculation Sheet Crop 1'!$L$6),"Initial Stage",IF(AND(B2826+1&gt;'Calculation Sheet Crop 1'!$K$7,B2826&lt;='Calculation Sheet Crop 1'!$L$7),"Crop Development Phase",IF(AND(B2826+1&gt;'Calculation Sheet Crop 1'!$K$8,B2826&lt;'Calculation Sheet Crop 1'!$L$8+1),"Mid Season",IF(AND(B2826+1&gt;'Calculation Sheet Crop 1'!$K$9,B2826-1&lt;'Calculation Sheet Crop 1'!$L$9),"Late Season Stage",""))))</f>
        <v/>
      </c>
      <c r="D2826">
        <f>IF(MONTH(B2826)=1,'General Calculation'!$E$22,IF(MONTH(B2826)=2,'General Calculation'!$F$22,IF(MONTH(B2826)=3,'General Calculation'!$G$22,IF(MONTH(B2826)=4,'General Calculation'!$H$22,IF(MONTH(B2826)=5,'General Calculation'!$I$22,IF(MONTH(B2826)=6,'General Calculation'!$J$22,IF(MONTH(B2826)=7,'General Calculation'!$K$22,IF(MONTH(B2826)=8,'General Calculation'!$L$22,IF(MONTH(B2826)=9,'General Calculation'!$M$22,IF(MONTH(B2826)=10,'General Calculation'!$N$22,IF(MONTH(B2826)=11,'General Calculation'!$O$22,IF(MONTH(B2826)=12,'General Calculation'!$P$22,""))))))))))))</f>
        <v>5.3311999999999999</v>
      </c>
      <c r="E2826" t="str">
        <f>IF(C2826="Initial Stage",'Calculation Sheet Crop 1'!$M$6,IF(C2826="Crop Development Phase",'Calculation Sheet Crop 1'!$M$7,IF(C2826="Mid Season",'Calculation Sheet Crop 1'!$M$8,IF(C2826="Late Season Stage",'Calculation Sheet Crop 1'!$M$9,""))))</f>
        <v/>
      </c>
      <c r="F2826">
        <f t="shared" si="573"/>
        <v>0</v>
      </c>
      <c r="P2826">
        <f t="shared" si="574"/>
        <v>0</v>
      </c>
      <c r="Q2826">
        <f t="shared" si="575"/>
        <v>0</v>
      </c>
      <c r="R2826">
        <f t="shared" si="576"/>
        <v>0</v>
      </c>
      <c r="S2826">
        <f t="shared" si="577"/>
        <v>0</v>
      </c>
      <c r="T2826">
        <f t="shared" si="578"/>
        <v>0</v>
      </c>
      <c r="U2826">
        <f t="shared" si="579"/>
        <v>0</v>
      </c>
      <c r="V2826">
        <f t="shared" si="580"/>
        <v>0</v>
      </c>
      <c r="W2826">
        <f t="shared" si="581"/>
        <v>0</v>
      </c>
      <c r="X2826">
        <f t="shared" si="582"/>
        <v>0</v>
      </c>
      <c r="Y2826">
        <f t="shared" si="583"/>
        <v>0</v>
      </c>
      <c r="Z2826">
        <f t="shared" si="584"/>
        <v>0</v>
      </c>
      <c r="AA2826">
        <f t="shared" si="585"/>
        <v>0</v>
      </c>
    </row>
    <row r="2827" spans="2:27">
      <c r="B2827" s="3">
        <v>45556</v>
      </c>
      <c r="C2827" t="str">
        <f>IF(AND(B2827&gt;='Calculation Sheet Crop 1'!$K$6,B2827&lt;='Calculation Sheet Crop 1'!$L$6),"Initial Stage",IF(AND(B2827+1&gt;'Calculation Sheet Crop 1'!$K$7,B2827&lt;='Calculation Sheet Crop 1'!$L$7),"Crop Development Phase",IF(AND(B2827+1&gt;'Calculation Sheet Crop 1'!$K$8,B2827&lt;'Calculation Sheet Crop 1'!$L$8+1),"Mid Season",IF(AND(B2827+1&gt;'Calculation Sheet Crop 1'!$K$9,B2827-1&lt;'Calculation Sheet Crop 1'!$L$9),"Late Season Stage",""))))</f>
        <v/>
      </c>
      <c r="D2827">
        <f>IF(MONTH(B2827)=1,'General Calculation'!$E$22,IF(MONTH(B2827)=2,'General Calculation'!$F$22,IF(MONTH(B2827)=3,'General Calculation'!$G$22,IF(MONTH(B2827)=4,'General Calculation'!$H$22,IF(MONTH(B2827)=5,'General Calculation'!$I$22,IF(MONTH(B2827)=6,'General Calculation'!$J$22,IF(MONTH(B2827)=7,'General Calculation'!$K$22,IF(MONTH(B2827)=8,'General Calculation'!$L$22,IF(MONTH(B2827)=9,'General Calculation'!$M$22,IF(MONTH(B2827)=10,'General Calculation'!$N$22,IF(MONTH(B2827)=11,'General Calculation'!$O$22,IF(MONTH(B2827)=12,'General Calculation'!$P$22,""))))))))))))</f>
        <v>5.3311999999999999</v>
      </c>
      <c r="E2827" t="str">
        <f>IF(C2827="Initial Stage",'Calculation Sheet Crop 1'!$M$6,IF(C2827="Crop Development Phase",'Calculation Sheet Crop 1'!$M$7,IF(C2827="Mid Season",'Calculation Sheet Crop 1'!$M$8,IF(C2827="Late Season Stage",'Calculation Sheet Crop 1'!$M$9,""))))</f>
        <v/>
      </c>
      <c r="F2827">
        <f t="shared" si="573"/>
        <v>0</v>
      </c>
      <c r="P2827">
        <f t="shared" si="574"/>
        <v>0</v>
      </c>
      <c r="Q2827">
        <f t="shared" si="575"/>
        <v>0</v>
      </c>
      <c r="R2827">
        <f t="shared" si="576"/>
        <v>0</v>
      </c>
      <c r="S2827">
        <f t="shared" si="577"/>
        <v>0</v>
      </c>
      <c r="T2827">
        <f t="shared" si="578"/>
        <v>0</v>
      </c>
      <c r="U2827">
        <f t="shared" si="579"/>
        <v>0</v>
      </c>
      <c r="V2827">
        <f t="shared" si="580"/>
        <v>0</v>
      </c>
      <c r="W2827">
        <f t="shared" si="581"/>
        <v>0</v>
      </c>
      <c r="X2827">
        <f t="shared" si="582"/>
        <v>0</v>
      </c>
      <c r="Y2827">
        <f t="shared" si="583"/>
        <v>0</v>
      </c>
      <c r="Z2827">
        <f t="shared" si="584"/>
        <v>0</v>
      </c>
      <c r="AA2827">
        <f t="shared" si="585"/>
        <v>0</v>
      </c>
    </row>
    <row r="2828" spans="2:27">
      <c r="B2828" s="3">
        <v>45557</v>
      </c>
      <c r="C2828" t="str">
        <f>IF(AND(B2828&gt;='Calculation Sheet Crop 1'!$K$6,B2828&lt;='Calculation Sheet Crop 1'!$L$6),"Initial Stage",IF(AND(B2828+1&gt;'Calculation Sheet Crop 1'!$K$7,B2828&lt;='Calculation Sheet Crop 1'!$L$7),"Crop Development Phase",IF(AND(B2828+1&gt;'Calculation Sheet Crop 1'!$K$8,B2828&lt;'Calculation Sheet Crop 1'!$L$8+1),"Mid Season",IF(AND(B2828+1&gt;'Calculation Sheet Crop 1'!$K$9,B2828-1&lt;'Calculation Sheet Crop 1'!$L$9),"Late Season Stage",""))))</f>
        <v/>
      </c>
      <c r="D2828">
        <f>IF(MONTH(B2828)=1,'General Calculation'!$E$22,IF(MONTH(B2828)=2,'General Calculation'!$F$22,IF(MONTH(B2828)=3,'General Calculation'!$G$22,IF(MONTH(B2828)=4,'General Calculation'!$H$22,IF(MONTH(B2828)=5,'General Calculation'!$I$22,IF(MONTH(B2828)=6,'General Calculation'!$J$22,IF(MONTH(B2828)=7,'General Calculation'!$K$22,IF(MONTH(B2828)=8,'General Calculation'!$L$22,IF(MONTH(B2828)=9,'General Calculation'!$M$22,IF(MONTH(B2828)=10,'General Calculation'!$N$22,IF(MONTH(B2828)=11,'General Calculation'!$O$22,IF(MONTH(B2828)=12,'General Calculation'!$P$22,""))))))))))))</f>
        <v>5.3311999999999999</v>
      </c>
      <c r="E2828" t="str">
        <f>IF(C2828="Initial Stage",'Calculation Sheet Crop 1'!$M$6,IF(C2828="Crop Development Phase",'Calculation Sheet Crop 1'!$M$7,IF(C2828="Mid Season",'Calculation Sheet Crop 1'!$M$8,IF(C2828="Late Season Stage",'Calculation Sheet Crop 1'!$M$9,""))))</f>
        <v/>
      </c>
      <c r="F2828">
        <f t="shared" si="573"/>
        <v>0</v>
      </c>
      <c r="P2828">
        <f t="shared" si="574"/>
        <v>0</v>
      </c>
      <c r="Q2828">
        <f t="shared" si="575"/>
        <v>0</v>
      </c>
      <c r="R2828">
        <f t="shared" si="576"/>
        <v>0</v>
      </c>
      <c r="S2828">
        <f t="shared" si="577"/>
        <v>0</v>
      </c>
      <c r="T2828">
        <f t="shared" si="578"/>
        <v>0</v>
      </c>
      <c r="U2828">
        <f t="shared" si="579"/>
        <v>0</v>
      </c>
      <c r="V2828">
        <f t="shared" si="580"/>
        <v>0</v>
      </c>
      <c r="W2828">
        <f t="shared" si="581"/>
        <v>0</v>
      </c>
      <c r="X2828">
        <f t="shared" si="582"/>
        <v>0</v>
      </c>
      <c r="Y2828">
        <f t="shared" si="583"/>
        <v>0</v>
      </c>
      <c r="Z2828">
        <f t="shared" si="584"/>
        <v>0</v>
      </c>
      <c r="AA2828">
        <f t="shared" si="585"/>
        <v>0</v>
      </c>
    </row>
    <row r="2829" spans="2:27">
      <c r="B2829" s="3">
        <v>45558</v>
      </c>
      <c r="C2829" t="str">
        <f>IF(AND(B2829&gt;='Calculation Sheet Crop 1'!$K$6,B2829&lt;='Calculation Sheet Crop 1'!$L$6),"Initial Stage",IF(AND(B2829+1&gt;'Calculation Sheet Crop 1'!$K$7,B2829&lt;='Calculation Sheet Crop 1'!$L$7),"Crop Development Phase",IF(AND(B2829+1&gt;'Calculation Sheet Crop 1'!$K$8,B2829&lt;'Calculation Sheet Crop 1'!$L$8+1),"Mid Season",IF(AND(B2829+1&gt;'Calculation Sheet Crop 1'!$K$9,B2829-1&lt;'Calculation Sheet Crop 1'!$L$9),"Late Season Stage",""))))</f>
        <v/>
      </c>
      <c r="D2829">
        <f>IF(MONTH(B2829)=1,'General Calculation'!$E$22,IF(MONTH(B2829)=2,'General Calculation'!$F$22,IF(MONTH(B2829)=3,'General Calculation'!$G$22,IF(MONTH(B2829)=4,'General Calculation'!$H$22,IF(MONTH(B2829)=5,'General Calculation'!$I$22,IF(MONTH(B2829)=6,'General Calculation'!$J$22,IF(MONTH(B2829)=7,'General Calculation'!$K$22,IF(MONTH(B2829)=8,'General Calculation'!$L$22,IF(MONTH(B2829)=9,'General Calculation'!$M$22,IF(MONTH(B2829)=10,'General Calculation'!$N$22,IF(MONTH(B2829)=11,'General Calculation'!$O$22,IF(MONTH(B2829)=12,'General Calculation'!$P$22,""))))))))))))</f>
        <v>5.3311999999999999</v>
      </c>
      <c r="E2829" t="str">
        <f>IF(C2829="Initial Stage",'Calculation Sheet Crop 1'!$M$6,IF(C2829="Crop Development Phase",'Calculation Sheet Crop 1'!$M$7,IF(C2829="Mid Season",'Calculation Sheet Crop 1'!$M$8,IF(C2829="Late Season Stage",'Calculation Sheet Crop 1'!$M$9,""))))</f>
        <v/>
      </c>
      <c r="F2829">
        <f t="shared" si="573"/>
        <v>0</v>
      </c>
      <c r="P2829">
        <f t="shared" si="574"/>
        <v>0</v>
      </c>
      <c r="Q2829">
        <f t="shared" si="575"/>
        <v>0</v>
      </c>
      <c r="R2829">
        <f t="shared" si="576"/>
        <v>0</v>
      </c>
      <c r="S2829">
        <f t="shared" si="577"/>
        <v>0</v>
      </c>
      <c r="T2829">
        <f t="shared" si="578"/>
        <v>0</v>
      </c>
      <c r="U2829">
        <f t="shared" si="579"/>
        <v>0</v>
      </c>
      <c r="V2829">
        <f t="shared" si="580"/>
        <v>0</v>
      </c>
      <c r="W2829">
        <f t="shared" si="581"/>
        <v>0</v>
      </c>
      <c r="X2829">
        <f t="shared" si="582"/>
        <v>0</v>
      </c>
      <c r="Y2829">
        <f t="shared" si="583"/>
        <v>0</v>
      </c>
      <c r="Z2829">
        <f t="shared" si="584"/>
        <v>0</v>
      </c>
      <c r="AA2829">
        <f t="shared" si="585"/>
        <v>0</v>
      </c>
    </row>
    <row r="2830" spans="2:27">
      <c r="B2830" s="3">
        <v>45559</v>
      </c>
      <c r="C2830" t="str">
        <f>IF(AND(B2830&gt;='Calculation Sheet Crop 1'!$K$6,B2830&lt;='Calculation Sheet Crop 1'!$L$6),"Initial Stage",IF(AND(B2830+1&gt;'Calculation Sheet Crop 1'!$K$7,B2830&lt;='Calculation Sheet Crop 1'!$L$7),"Crop Development Phase",IF(AND(B2830+1&gt;'Calculation Sheet Crop 1'!$K$8,B2830&lt;'Calculation Sheet Crop 1'!$L$8+1),"Mid Season",IF(AND(B2830+1&gt;'Calculation Sheet Crop 1'!$K$9,B2830-1&lt;'Calculation Sheet Crop 1'!$L$9),"Late Season Stage",""))))</f>
        <v/>
      </c>
      <c r="D2830">
        <f>IF(MONTH(B2830)=1,'General Calculation'!$E$22,IF(MONTH(B2830)=2,'General Calculation'!$F$22,IF(MONTH(B2830)=3,'General Calculation'!$G$22,IF(MONTH(B2830)=4,'General Calculation'!$H$22,IF(MONTH(B2830)=5,'General Calculation'!$I$22,IF(MONTH(B2830)=6,'General Calculation'!$J$22,IF(MONTH(B2830)=7,'General Calculation'!$K$22,IF(MONTH(B2830)=8,'General Calculation'!$L$22,IF(MONTH(B2830)=9,'General Calculation'!$M$22,IF(MONTH(B2830)=10,'General Calculation'!$N$22,IF(MONTH(B2830)=11,'General Calculation'!$O$22,IF(MONTH(B2830)=12,'General Calculation'!$P$22,""))))))))))))</f>
        <v>5.3311999999999999</v>
      </c>
      <c r="E2830" t="str">
        <f>IF(C2830="Initial Stage",'Calculation Sheet Crop 1'!$M$6,IF(C2830="Crop Development Phase",'Calculation Sheet Crop 1'!$M$7,IF(C2830="Mid Season",'Calculation Sheet Crop 1'!$M$8,IF(C2830="Late Season Stage",'Calculation Sheet Crop 1'!$M$9,""))))</f>
        <v/>
      </c>
      <c r="F2830">
        <f t="shared" si="573"/>
        <v>0</v>
      </c>
      <c r="P2830">
        <f t="shared" si="574"/>
        <v>0</v>
      </c>
      <c r="Q2830">
        <f t="shared" si="575"/>
        <v>0</v>
      </c>
      <c r="R2830">
        <f t="shared" si="576"/>
        <v>0</v>
      </c>
      <c r="S2830">
        <f t="shared" si="577"/>
        <v>0</v>
      </c>
      <c r="T2830">
        <f t="shared" si="578"/>
        <v>0</v>
      </c>
      <c r="U2830">
        <f t="shared" si="579"/>
        <v>0</v>
      </c>
      <c r="V2830">
        <f t="shared" si="580"/>
        <v>0</v>
      </c>
      <c r="W2830">
        <f t="shared" si="581"/>
        <v>0</v>
      </c>
      <c r="X2830">
        <f t="shared" si="582"/>
        <v>0</v>
      </c>
      <c r="Y2830">
        <f t="shared" si="583"/>
        <v>0</v>
      </c>
      <c r="Z2830">
        <f t="shared" si="584"/>
        <v>0</v>
      </c>
      <c r="AA2830">
        <f t="shared" si="585"/>
        <v>0</v>
      </c>
    </row>
    <row r="2831" spans="2:27">
      <c r="B2831" s="3">
        <v>45560</v>
      </c>
      <c r="C2831" t="str">
        <f>IF(AND(B2831&gt;='Calculation Sheet Crop 1'!$K$6,B2831&lt;='Calculation Sheet Crop 1'!$L$6),"Initial Stage",IF(AND(B2831+1&gt;'Calculation Sheet Crop 1'!$K$7,B2831&lt;='Calculation Sheet Crop 1'!$L$7),"Crop Development Phase",IF(AND(B2831+1&gt;'Calculation Sheet Crop 1'!$K$8,B2831&lt;'Calculation Sheet Crop 1'!$L$8+1),"Mid Season",IF(AND(B2831+1&gt;'Calculation Sheet Crop 1'!$K$9,B2831-1&lt;'Calculation Sheet Crop 1'!$L$9),"Late Season Stage",""))))</f>
        <v/>
      </c>
      <c r="D2831">
        <f>IF(MONTH(B2831)=1,'General Calculation'!$E$22,IF(MONTH(B2831)=2,'General Calculation'!$F$22,IF(MONTH(B2831)=3,'General Calculation'!$G$22,IF(MONTH(B2831)=4,'General Calculation'!$H$22,IF(MONTH(B2831)=5,'General Calculation'!$I$22,IF(MONTH(B2831)=6,'General Calculation'!$J$22,IF(MONTH(B2831)=7,'General Calculation'!$K$22,IF(MONTH(B2831)=8,'General Calculation'!$L$22,IF(MONTH(B2831)=9,'General Calculation'!$M$22,IF(MONTH(B2831)=10,'General Calculation'!$N$22,IF(MONTH(B2831)=11,'General Calculation'!$O$22,IF(MONTH(B2831)=12,'General Calculation'!$P$22,""))))))))))))</f>
        <v>5.3311999999999999</v>
      </c>
      <c r="E2831" t="str">
        <f>IF(C2831="Initial Stage",'Calculation Sheet Crop 1'!$M$6,IF(C2831="Crop Development Phase",'Calculation Sheet Crop 1'!$M$7,IF(C2831="Mid Season",'Calculation Sheet Crop 1'!$M$8,IF(C2831="Late Season Stage",'Calculation Sheet Crop 1'!$M$9,""))))</f>
        <v/>
      </c>
      <c r="F2831">
        <f t="shared" si="573"/>
        <v>0</v>
      </c>
      <c r="P2831">
        <f t="shared" si="574"/>
        <v>0</v>
      </c>
      <c r="Q2831">
        <f t="shared" si="575"/>
        <v>0</v>
      </c>
      <c r="R2831">
        <f t="shared" si="576"/>
        <v>0</v>
      </c>
      <c r="S2831">
        <f t="shared" si="577"/>
        <v>0</v>
      </c>
      <c r="T2831">
        <f t="shared" si="578"/>
        <v>0</v>
      </c>
      <c r="U2831">
        <f t="shared" si="579"/>
        <v>0</v>
      </c>
      <c r="V2831">
        <f t="shared" si="580"/>
        <v>0</v>
      </c>
      <c r="W2831">
        <f t="shared" si="581"/>
        <v>0</v>
      </c>
      <c r="X2831">
        <f t="shared" si="582"/>
        <v>0</v>
      </c>
      <c r="Y2831">
        <f t="shared" si="583"/>
        <v>0</v>
      </c>
      <c r="Z2831">
        <f t="shared" si="584"/>
        <v>0</v>
      </c>
      <c r="AA2831">
        <f t="shared" si="585"/>
        <v>0</v>
      </c>
    </row>
    <row r="2832" spans="2:27">
      <c r="B2832" s="3">
        <v>45561</v>
      </c>
      <c r="C2832" t="str">
        <f>IF(AND(B2832&gt;='Calculation Sheet Crop 1'!$K$6,B2832&lt;='Calculation Sheet Crop 1'!$L$6),"Initial Stage",IF(AND(B2832+1&gt;'Calculation Sheet Crop 1'!$K$7,B2832&lt;='Calculation Sheet Crop 1'!$L$7),"Crop Development Phase",IF(AND(B2832+1&gt;'Calculation Sheet Crop 1'!$K$8,B2832&lt;'Calculation Sheet Crop 1'!$L$8+1),"Mid Season",IF(AND(B2832+1&gt;'Calculation Sheet Crop 1'!$K$9,B2832-1&lt;'Calculation Sheet Crop 1'!$L$9),"Late Season Stage",""))))</f>
        <v/>
      </c>
      <c r="D2832">
        <f>IF(MONTH(B2832)=1,'General Calculation'!$E$22,IF(MONTH(B2832)=2,'General Calculation'!$F$22,IF(MONTH(B2832)=3,'General Calculation'!$G$22,IF(MONTH(B2832)=4,'General Calculation'!$H$22,IF(MONTH(B2832)=5,'General Calculation'!$I$22,IF(MONTH(B2832)=6,'General Calculation'!$J$22,IF(MONTH(B2832)=7,'General Calculation'!$K$22,IF(MONTH(B2832)=8,'General Calculation'!$L$22,IF(MONTH(B2832)=9,'General Calculation'!$M$22,IF(MONTH(B2832)=10,'General Calculation'!$N$22,IF(MONTH(B2832)=11,'General Calculation'!$O$22,IF(MONTH(B2832)=12,'General Calculation'!$P$22,""))))))))))))</f>
        <v>5.3311999999999999</v>
      </c>
      <c r="E2832" t="str">
        <f>IF(C2832="Initial Stage",'Calculation Sheet Crop 1'!$M$6,IF(C2832="Crop Development Phase",'Calculation Sheet Crop 1'!$M$7,IF(C2832="Mid Season",'Calculation Sheet Crop 1'!$M$8,IF(C2832="Late Season Stage",'Calculation Sheet Crop 1'!$M$9,""))))</f>
        <v/>
      </c>
      <c r="F2832">
        <f t="shared" si="573"/>
        <v>0</v>
      </c>
      <c r="P2832">
        <f t="shared" si="574"/>
        <v>0</v>
      </c>
      <c r="Q2832">
        <f t="shared" si="575"/>
        <v>0</v>
      </c>
      <c r="R2832">
        <f t="shared" si="576"/>
        <v>0</v>
      </c>
      <c r="S2832">
        <f t="shared" si="577"/>
        <v>0</v>
      </c>
      <c r="T2832">
        <f t="shared" si="578"/>
        <v>0</v>
      </c>
      <c r="U2832">
        <f t="shared" si="579"/>
        <v>0</v>
      </c>
      <c r="V2832">
        <f t="shared" si="580"/>
        <v>0</v>
      </c>
      <c r="W2832">
        <f t="shared" si="581"/>
        <v>0</v>
      </c>
      <c r="X2832">
        <f t="shared" si="582"/>
        <v>0</v>
      </c>
      <c r="Y2832">
        <f t="shared" si="583"/>
        <v>0</v>
      </c>
      <c r="Z2832">
        <f t="shared" si="584"/>
        <v>0</v>
      </c>
      <c r="AA2832">
        <f t="shared" si="585"/>
        <v>0</v>
      </c>
    </row>
    <row r="2833" spans="2:27">
      <c r="B2833" s="3">
        <v>45562</v>
      </c>
      <c r="C2833" t="str">
        <f>IF(AND(B2833&gt;='Calculation Sheet Crop 1'!$K$6,B2833&lt;='Calculation Sheet Crop 1'!$L$6),"Initial Stage",IF(AND(B2833+1&gt;'Calculation Sheet Crop 1'!$K$7,B2833&lt;='Calculation Sheet Crop 1'!$L$7),"Crop Development Phase",IF(AND(B2833+1&gt;'Calculation Sheet Crop 1'!$K$8,B2833&lt;'Calculation Sheet Crop 1'!$L$8+1),"Mid Season",IF(AND(B2833+1&gt;'Calculation Sheet Crop 1'!$K$9,B2833-1&lt;'Calculation Sheet Crop 1'!$L$9),"Late Season Stage",""))))</f>
        <v/>
      </c>
      <c r="D2833">
        <f>IF(MONTH(B2833)=1,'General Calculation'!$E$22,IF(MONTH(B2833)=2,'General Calculation'!$F$22,IF(MONTH(B2833)=3,'General Calculation'!$G$22,IF(MONTH(B2833)=4,'General Calculation'!$H$22,IF(MONTH(B2833)=5,'General Calculation'!$I$22,IF(MONTH(B2833)=6,'General Calculation'!$J$22,IF(MONTH(B2833)=7,'General Calculation'!$K$22,IF(MONTH(B2833)=8,'General Calculation'!$L$22,IF(MONTH(B2833)=9,'General Calculation'!$M$22,IF(MONTH(B2833)=10,'General Calculation'!$N$22,IF(MONTH(B2833)=11,'General Calculation'!$O$22,IF(MONTH(B2833)=12,'General Calculation'!$P$22,""))))))))))))</f>
        <v>5.3311999999999999</v>
      </c>
      <c r="E2833" t="str">
        <f>IF(C2833="Initial Stage",'Calculation Sheet Crop 1'!$M$6,IF(C2833="Crop Development Phase",'Calculation Sheet Crop 1'!$M$7,IF(C2833="Mid Season",'Calculation Sheet Crop 1'!$M$8,IF(C2833="Late Season Stage",'Calculation Sheet Crop 1'!$M$9,""))))</f>
        <v/>
      </c>
      <c r="F2833">
        <f t="shared" si="573"/>
        <v>0</v>
      </c>
      <c r="P2833">
        <f t="shared" si="574"/>
        <v>0</v>
      </c>
      <c r="Q2833">
        <f t="shared" si="575"/>
        <v>0</v>
      </c>
      <c r="R2833">
        <f t="shared" si="576"/>
        <v>0</v>
      </c>
      <c r="S2833">
        <f t="shared" si="577"/>
        <v>0</v>
      </c>
      <c r="T2833">
        <f t="shared" si="578"/>
        <v>0</v>
      </c>
      <c r="U2833">
        <f t="shared" si="579"/>
        <v>0</v>
      </c>
      <c r="V2833">
        <f t="shared" si="580"/>
        <v>0</v>
      </c>
      <c r="W2833">
        <f t="shared" si="581"/>
        <v>0</v>
      </c>
      <c r="X2833">
        <f t="shared" si="582"/>
        <v>0</v>
      </c>
      <c r="Y2833">
        <f t="shared" si="583"/>
        <v>0</v>
      </c>
      <c r="Z2833">
        <f t="shared" si="584"/>
        <v>0</v>
      </c>
      <c r="AA2833">
        <f t="shared" si="585"/>
        <v>0</v>
      </c>
    </row>
    <row r="2834" spans="2:27">
      <c r="B2834" s="3">
        <v>45563</v>
      </c>
      <c r="C2834" t="str">
        <f>IF(AND(B2834&gt;='Calculation Sheet Crop 1'!$K$6,B2834&lt;='Calculation Sheet Crop 1'!$L$6),"Initial Stage",IF(AND(B2834+1&gt;'Calculation Sheet Crop 1'!$K$7,B2834&lt;='Calculation Sheet Crop 1'!$L$7),"Crop Development Phase",IF(AND(B2834+1&gt;'Calculation Sheet Crop 1'!$K$8,B2834&lt;'Calculation Sheet Crop 1'!$L$8+1),"Mid Season",IF(AND(B2834+1&gt;'Calculation Sheet Crop 1'!$K$9,B2834-1&lt;'Calculation Sheet Crop 1'!$L$9),"Late Season Stage",""))))</f>
        <v/>
      </c>
      <c r="D2834">
        <f>IF(MONTH(B2834)=1,'General Calculation'!$E$22,IF(MONTH(B2834)=2,'General Calculation'!$F$22,IF(MONTH(B2834)=3,'General Calculation'!$G$22,IF(MONTH(B2834)=4,'General Calculation'!$H$22,IF(MONTH(B2834)=5,'General Calculation'!$I$22,IF(MONTH(B2834)=6,'General Calculation'!$J$22,IF(MONTH(B2834)=7,'General Calculation'!$K$22,IF(MONTH(B2834)=8,'General Calculation'!$L$22,IF(MONTH(B2834)=9,'General Calculation'!$M$22,IF(MONTH(B2834)=10,'General Calculation'!$N$22,IF(MONTH(B2834)=11,'General Calculation'!$O$22,IF(MONTH(B2834)=12,'General Calculation'!$P$22,""))))))))))))</f>
        <v>5.3311999999999999</v>
      </c>
      <c r="E2834" t="str">
        <f>IF(C2834="Initial Stage",'Calculation Sheet Crop 1'!$M$6,IF(C2834="Crop Development Phase",'Calculation Sheet Crop 1'!$M$7,IF(C2834="Mid Season",'Calculation Sheet Crop 1'!$M$8,IF(C2834="Late Season Stage",'Calculation Sheet Crop 1'!$M$9,""))))</f>
        <v/>
      </c>
      <c r="F2834">
        <f t="shared" si="573"/>
        <v>0</v>
      </c>
      <c r="P2834">
        <f t="shared" si="574"/>
        <v>0</v>
      </c>
      <c r="Q2834">
        <f t="shared" si="575"/>
        <v>0</v>
      </c>
      <c r="R2834">
        <f t="shared" si="576"/>
        <v>0</v>
      </c>
      <c r="S2834">
        <f t="shared" si="577"/>
        <v>0</v>
      </c>
      <c r="T2834">
        <f t="shared" si="578"/>
        <v>0</v>
      </c>
      <c r="U2834">
        <f t="shared" si="579"/>
        <v>0</v>
      </c>
      <c r="V2834">
        <f t="shared" si="580"/>
        <v>0</v>
      </c>
      <c r="W2834">
        <f t="shared" si="581"/>
        <v>0</v>
      </c>
      <c r="X2834">
        <f t="shared" si="582"/>
        <v>0</v>
      </c>
      <c r="Y2834">
        <f t="shared" si="583"/>
        <v>0</v>
      </c>
      <c r="Z2834">
        <f t="shared" si="584"/>
        <v>0</v>
      </c>
      <c r="AA2834">
        <f t="shared" si="585"/>
        <v>0</v>
      </c>
    </row>
    <row r="2835" spans="2:27">
      <c r="B2835" s="3">
        <v>45564</v>
      </c>
      <c r="C2835" t="str">
        <f>IF(AND(B2835&gt;='Calculation Sheet Crop 1'!$K$6,B2835&lt;='Calculation Sheet Crop 1'!$L$6),"Initial Stage",IF(AND(B2835+1&gt;'Calculation Sheet Crop 1'!$K$7,B2835&lt;='Calculation Sheet Crop 1'!$L$7),"Crop Development Phase",IF(AND(B2835+1&gt;'Calculation Sheet Crop 1'!$K$8,B2835&lt;'Calculation Sheet Crop 1'!$L$8+1),"Mid Season",IF(AND(B2835+1&gt;'Calculation Sheet Crop 1'!$K$9,B2835-1&lt;'Calculation Sheet Crop 1'!$L$9),"Late Season Stage",""))))</f>
        <v/>
      </c>
      <c r="D2835">
        <f>IF(MONTH(B2835)=1,'General Calculation'!$E$22,IF(MONTH(B2835)=2,'General Calculation'!$F$22,IF(MONTH(B2835)=3,'General Calculation'!$G$22,IF(MONTH(B2835)=4,'General Calculation'!$H$22,IF(MONTH(B2835)=5,'General Calculation'!$I$22,IF(MONTH(B2835)=6,'General Calculation'!$J$22,IF(MONTH(B2835)=7,'General Calculation'!$K$22,IF(MONTH(B2835)=8,'General Calculation'!$L$22,IF(MONTH(B2835)=9,'General Calculation'!$M$22,IF(MONTH(B2835)=10,'General Calculation'!$N$22,IF(MONTH(B2835)=11,'General Calculation'!$O$22,IF(MONTH(B2835)=12,'General Calculation'!$P$22,""))))))))))))</f>
        <v>5.3311999999999999</v>
      </c>
      <c r="E2835" t="str">
        <f>IF(C2835="Initial Stage",'Calculation Sheet Crop 1'!$M$6,IF(C2835="Crop Development Phase",'Calculation Sheet Crop 1'!$M$7,IF(C2835="Mid Season",'Calculation Sheet Crop 1'!$M$8,IF(C2835="Late Season Stage",'Calculation Sheet Crop 1'!$M$9,""))))</f>
        <v/>
      </c>
      <c r="F2835">
        <f t="shared" si="573"/>
        <v>0</v>
      </c>
      <c r="P2835">
        <f t="shared" si="574"/>
        <v>0</v>
      </c>
      <c r="Q2835">
        <f t="shared" si="575"/>
        <v>0</v>
      </c>
      <c r="R2835">
        <f t="shared" si="576"/>
        <v>0</v>
      </c>
      <c r="S2835">
        <f t="shared" si="577"/>
        <v>0</v>
      </c>
      <c r="T2835">
        <f t="shared" si="578"/>
        <v>0</v>
      </c>
      <c r="U2835">
        <f t="shared" si="579"/>
        <v>0</v>
      </c>
      <c r="V2835">
        <f t="shared" si="580"/>
        <v>0</v>
      </c>
      <c r="W2835">
        <f t="shared" si="581"/>
        <v>0</v>
      </c>
      <c r="X2835">
        <f t="shared" si="582"/>
        <v>0</v>
      </c>
      <c r="Y2835">
        <f t="shared" si="583"/>
        <v>0</v>
      </c>
      <c r="Z2835">
        <f t="shared" si="584"/>
        <v>0</v>
      </c>
      <c r="AA2835">
        <f t="shared" si="585"/>
        <v>0</v>
      </c>
    </row>
    <row r="2836" spans="2:27">
      <c r="B2836" s="3">
        <v>45565</v>
      </c>
      <c r="C2836" t="str">
        <f>IF(AND(B2836&gt;='Calculation Sheet Crop 1'!$K$6,B2836&lt;='Calculation Sheet Crop 1'!$L$6),"Initial Stage",IF(AND(B2836+1&gt;'Calculation Sheet Crop 1'!$K$7,B2836&lt;='Calculation Sheet Crop 1'!$L$7),"Crop Development Phase",IF(AND(B2836+1&gt;'Calculation Sheet Crop 1'!$K$8,B2836&lt;'Calculation Sheet Crop 1'!$L$8+1),"Mid Season",IF(AND(B2836+1&gt;'Calculation Sheet Crop 1'!$K$9,B2836-1&lt;'Calculation Sheet Crop 1'!$L$9),"Late Season Stage",""))))</f>
        <v/>
      </c>
      <c r="D2836">
        <f>IF(MONTH(B2836)=1,'General Calculation'!$E$22,IF(MONTH(B2836)=2,'General Calculation'!$F$22,IF(MONTH(B2836)=3,'General Calculation'!$G$22,IF(MONTH(B2836)=4,'General Calculation'!$H$22,IF(MONTH(B2836)=5,'General Calculation'!$I$22,IF(MONTH(B2836)=6,'General Calculation'!$J$22,IF(MONTH(B2836)=7,'General Calculation'!$K$22,IF(MONTH(B2836)=8,'General Calculation'!$L$22,IF(MONTH(B2836)=9,'General Calculation'!$M$22,IF(MONTH(B2836)=10,'General Calculation'!$N$22,IF(MONTH(B2836)=11,'General Calculation'!$O$22,IF(MONTH(B2836)=12,'General Calculation'!$P$22,""))))))))))))</f>
        <v>5.3311999999999999</v>
      </c>
      <c r="E2836" t="str">
        <f>IF(C2836="Initial Stage",'Calculation Sheet Crop 1'!$M$6,IF(C2836="Crop Development Phase",'Calculation Sheet Crop 1'!$M$7,IF(C2836="Mid Season",'Calculation Sheet Crop 1'!$M$8,IF(C2836="Late Season Stage",'Calculation Sheet Crop 1'!$M$9,""))))</f>
        <v/>
      </c>
      <c r="F2836">
        <f t="shared" si="573"/>
        <v>0</v>
      </c>
      <c r="P2836">
        <f t="shared" si="574"/>
        <v>0</v>
      </c>
      <c r="Q2836">
        <f t="shared" si="575"/>
        <v>0</v>
      </c>
      <c r="R2836">
        <f t="shared" si="576"/>
        <v>0</v>
      </c>
      <c r="S2836">
        <f t="shared" si="577"/>
        <v>0</v>
      </c>
      <c r="T2836">
        <f t="shared" si="578"/>
        <v>0</v>
      </c>
      <c r="U2836">
        <f t="shared" si="579"/>
        <v>0</v>
      </c>
      <c r="V2836">
        <f t="shared" si="580"/>
        <v>0</v>
      </c>
      <c r="W2836">
        <f t="shared" si="581"/>
        <v>0</v>
      </c>
      <c r="X2836">
        <f t="shared" si="582"/>
        <v>0</v>
      </c>
      <c r="Y2836">
        <f t="shared" si="583"/>
        <v>0</v>
      </c>
      <c r="Z2836">
        <f t="shared" si="584"/>
        <v>0</v>
      </c>
      <c r="AA2836">
        <f t="shared" si="585"/>
        <v>0</v>
      </c>
    </row>
    <row r="2837" spans="2:27">
      <c r="B2837" s="3">
        <v>45566</v>
      </c>
      <c r="C2837" t="str">
        <f>IF(AND(B2837&gt;='Calculation Sheet Crop 1'!$K$6,B2837&lt;='Calculation Sheet Crop 1'!$L$6),"Initial Stage",IF(AND(B2837+1&gt;'Calculation Sheet Crop 1'!$K$7,B2837&lt;='Calculation Sheet Crop 1'!$L$7),"Crop Development Phase",IF(AND(B2837+1&gt;'Calculation Sheet Crop 1'!$K$8,B2837&lt;'Calculation Sheet Crop 1'!$L$8+1),"Mid Season",IF(AND(B2837+1&gt;'Calculation Sheet Crop 1'!$K$9,B2837-1&lt;'Calculation Sheet Crop 1'!$L$9),"Late Season Stage",""))))</f>
        <v/>
      </c>
      <c r="D2837">
        <f>IF(MONTH(B2837)=1,'General Calculation'!$E$22,IF(MONTH(B2837)=2,'General Calculation'!$F$22,IF(MONTH(B2837)=3,'General Calculation'!$G$22,IF(MONTH(B2837)=4,'General Calculation'!$H$22,IF(MONTH(B2837)=5,'General Calculation'!$I$22,IF(MONTH(B2837)=6,'General Calculation'!$J$22,IF(MONTH(B2837)=7,'General Calculation'!$K$22,IF(MONTH(B2837)=8,'General Calculation'!$L$22,IF(MONTH(B2837)=9,'General Calculation'!$M$22,IF(MONTH(B2837)=10,'General Calculation'!$N$22,IF(MONTH(B2837)=11,'General Calculation'!$O$22,IF(MONTH(B2837)=12,'General Calculation'!$P$22,""))))))))))))</f>
        <v>5.2650000000000006</v>
      </c>
      <c r="E2837" t="str">
        <f>IF(C2837="Initial Stage",'Calculation Sheet Crop 1'!$M$6,IF(C2837="Crop Development Phase",'Calculation Sheet Crop 1'!$M$7,IF(C2837="Mid Season",'Calculation Sheet Crop 1'!$M$8,IF(C2837="Late Season Stage",'Calculation Sheet Crop 1'!$M$9,""))))</f>
        <v/>
      </c>
      <c r="F2837">
        <f t="shared" si="573"/>
        <v>0</v>
      </c>
      <c r="P2837">
        <f t="shared" si="574"/>
        <v>0</v>
      </c>
      <c r="Q2837">
        <f t="shared" si="575"/>
        <v>0</v>
      </c>
      <c r="R2837">
        <f t="shared" si="576"/>
        <v>0</v>
      </c>
      <c r="S2837">
        <f t="shared" si="577"/>
        <v>0</v>
      </c>
      <c r="T2837">
        <f t="shared" si="578"/>
        <v>0</v>
      </c>
      <c r="U2837">
        <f t="shared" si="579"/>
        <v>0</v>
      </c>
      <c r="V2837">
        <f t="shared" si="580"/>
        <v>0</v>
      </c>
      <c r="W2837">
        <f t="shared" si="581"/>
        <v>0</v>
      </c>
      <c r="X2837">
        <f t="shared" si="582"/>
        <v>0</v>
      </c>
      <c r="Y2837">
        <f t="shared" si="583"/>
        <v>0</v>
      </c>
      <c r="Z2837">
        <f t="shared" si="584"/>
        <v>0</v>
      </c>
      <c r="AA2837">
        <f t="shared" si="585"/>
        <v>0</v>
      </c>
    </row>
    <row r="2838" spans="2:27">
      <c r="B2838" s="3">
        <v>45567</v>
      </c>
      <c r="C2838" t="str">
        <f>IF(AND(B2838&gt;='Calculation Sheet Crop 1'!$K$6,B2838&lt;='Calculation Sheet Crop 1'!$L$6),"Initial Stage",IF(AND(B2838+1&gt;'Calculation Sheet Crop 1'!$K$7,B2838&lt;='Calculation Sheet Crop 1'!$L$7),"Crop Development Phase",IF(AND(B2838+1&gt;'Calculation Sheet Crop 1'!$K$8,B2838&lt;'Calculation Sheet Crop 1'!$L$8+1),"Mid Season",IF(AND(B2838+1&gt;'Calculation Sheet Crop 1'!$K$9,B2838-1&lt;'Calculation Sheet Crop 1'!$L$9),"Late Season Stage",""))))</f>
        <v/>
      </c>
      <c r="D2838">
        <f>IF(MONTH(B2838)=1,'General Calculation'!$E$22,IF(MONTH(B2838)=2,'General Calculation'!$F$22,IF(MONTH(B2838)=3,'General Calculation'!$G$22,IF(MONTH(B2838)=4,'General Calculation'!$H$22,IF(MONTH(B2838)=5,'General Calculation'!$I$22,IF(MONTH(B2838)=6,'General Calculation'!$J$22,IF(MONTH(B2838)=7,'General Calculation'!$K$22,IF(MONTH(B2838)=8,'General Calculation'!$L$22,IF(MONTH(B2838)=9,'General Calculation'!$M$22,IF(MONTH(B2838)=10,'General Calculation'!$N$22,IF(MONTH(B2838)=11,'General Calculation'!$O$22,IF(MONTH(B2838)=12,'General Calculation'!$P$22,""))))))))))))</f>
        <v>5.2650000000000006</v>
      </c>
      <c r="E2838" t="str">
        <f>IF(C2838="Initial Stage",'Calculation Sheet Crop 1'!$M$6,IF(C2838="Crop Development Phase",'Calculation Sheet Crop 1'!$M$7,IF(C2838="Mid Season",'Calculation Sheet Crop 1'!$M$8,IF(C2838="Late Season Stage",'Calculation Sheet Crop 1'!$M$9,""))))</f>
        <v/>
      </c>
      <c r="F2838">
        <f t="shared" si="573"/>
        <v>0</v>
      </c>
      <c r="P2838">
        <f t="shared" si="574"/>
        <v>0</v>
      </c>
      <c r="Q2838">
        <f t="shared" si="575"/>
        <v>0</v>
      </c>
      <c r="R2838">
        <f t="shared" si="576"/>
        <v>0</v>
      </c>
      <c r="S2838">
        <f t="shared" si="577"/>
        <v>0</v>
      </c>
      <c r="T2838">
        <f t="shared" si="578"/>
        <v>0</v>
      </c>
      <c r="U2838">
        <f t="shared" si="579"/>
        <v>0</v>
      </c>
      <c r="V2838">
        <f t="shared" si="580"/>
        <v>0</v>
      </c>
      <c r="W2838">
        <f t="shared" si="581"/>
        <v>0</v>
      </c>
      <c r="X2838">
        <f t="shared" si="582"/>
        <v>0</v>
      </c>
      <c r="Y2838">
        <f t="shared" si="583"/>
        <v>0</v>
      </c>
      <c r="Z2838">
        <f t="shared" si="584"/>
        <v>0</v>
      </c>
      <c r="AA2838">
        <f t="shared" si="585"/>
        <v>0</v>
      </c>
    </row>
    <row r="2839" spans="2:27">
      <c r="B2839" s="3">
        <v>45568</v>
      </c>
      <c r="C2839" t="str">
        <f>IF(AND(B2839&gt;='Calculation Sheet Crop 1'!$K$6,B2839&lt;='Calculation Sheet Crop 1'!$L$6),"Initial Stage",IF(AND(B2839+1&gt;'Calculation Sheet Crop 1'!$K$7,B2839&lt;='Calculation Sheet Crop 1'!$L$7),"Crop Development Phase",IF(AND(B2839+1&gt;'Calculation Sheet Crop 1'!$K$8,B2839&lt;'Calculation Sheet Crop 1'!$L$8+1),"Mid Season",IF(AND(B2839+1&gt;'Calculation Sheet Crop 1'!$K$9,B2839-1&lt;'Calculation Sheet Crop 1'!$L$9),"Late Season Stage",""))))</f>
        <v/>
      </c>
      <c r="D2839">
        <f>IF(MONTH(B2839)=1,'General Calculation'!$E$22,IF(MONTH(B2839)=2,'General Calculation'!$F$22,IF(MONTH(B2839)=3,'General Calculation'!$G$22,IF(MONTH(B2839)=4,'General Calculation'!$H$22,IF(MONTH(B2839)=5,'General Calculation'!$I$22,IF(MONTH(B2839)=6,'General Calculation'!$J$22,IF(MONTH(B2839)=7,'General Calculation'!$K$22,IF(MONTH(B2839)=8,'General Calculation'!$L$22,IF(MONTH(B2839)=9,'General Calculation'!$M$22,IF(MONTH(B2839)=10,'General Calculation'!$N$22,IF(MONTH(B2839)=11,'General Calculation'!$O$22,IF(MONTH(B2839)=12,'General Calculation'!$P$22,""))))))))))))</f>
        <v>5.2650000000000006</v>
      </c>
      <c r="E2839" t="str">
        <f>IF(C2839="Initial Stage",'Calculation Sheet Crop 1'!$M$6,IF(C2839="Crop Development Phase",'Calculation Sheet Crop 1'!$M$7,IF(C2839="Mid Season",'Calculation Sheet Crop 1'!$M$8,IF(C2839="Late Season Stage",'Calculation Sheet Crop 1'!$M$9,""))))</f>
        <v/>
      </c>
      <c r="F2839">
        <f t="shared" si="573"/>
        <v>0</v>
      </c>
      <c r="P2839">
        <f t="shared" si="574"/>
        <v>0</v>
      </c>
      <c r="Q2839">
        <f t="shared" si="575"/>
        <v>0</v>
      </c>
      <c r="R2839">
        <f t="shared" si="576"/>
        <v>0</v>
      </c>
      <c r="S2839">
        <f t="shared" si="577"/>
        <v>0</v>
      </c>
      <c r="T2839">
        <f t="shared" si="578"/>
        <v>0</v>
      </c>
      <c r="U2839">
        <f t="shared" si="579"/>
        <v>0</v>
      </c>
      <c r="V2839">
        <f t="shared" si="580"/>
        <v>0</v>
      </c>
      <c r="W2839">
        <f t="shared" si="581"/>
        <v>0</v>
      </c>
      <c r="X2839">
        <f t="shared" si="582"/>
        <v>0</v>
      </c>
      <c r="Y2839">
        <f t="shared" si="583"/>
        <v>0</v>
      </c>
      <c r="Z2839">
        <f t="shared" si="584"/>
        <v>0</v>
      </c>
      <c r="AA2839">
        <f t="shared" si="585"/>
        <v>0</v>
      </c>
    </row>
    <row r="2840" spans="2:27">
      <c r="B2840" s="3">
        <v>45569</v>
      </c>
      <c r="C2840" t="str">
        <f>IF(AND(B2840&gt;='Calculation Sheet Crop 1'!$K$6,B2840&lt;='Calculation Sheet Crop 1'!$L$6),"Initial Stage",IF(AND(B2840+1&gt;'Calculation Sheet Crop 1'!$K$7,B2840&lt;='Calculation Sheet Crop 1'!$L$7),"Crop Development Phase",IF(AND(B2840+1&gt;'Calculation Sheet Crop 1'!$K$8,B2840&lt;'Calculation Sheet Crop 1'!$L$8+1),"Mid Season",IF(AND(B2840+1&gt;'Calculation Sheet Crop 1'!$K$9,B2840-1&lt;'Calculation Sheet Crop 1'!$L$9),"Late Season Stage",""))))</f>
        <v/>
      </c>
      <c r="D2840">
        <f>IF(MONTH(B2840)=1,'General Calculation'!$E$22,IF(MONTH(B2840)=2,'General Calculation'!$F$22,IF(MONTH(B2840)=3,'General Calculation'!$G$22,IF(MONTH(B2840)=4,'General Calculation'!$H$22,IF(MONTH(B2840)=5,'General Calculation'!$I$22,IF(MONTH(B2840)=6,'General Calculation'!$J$22,IF(MONTH(B2840)=7,'General Calculation'!$K$22,IF(MONTH(B2840)=8,'General Calculation'!$L$22,IF(MONTH(B2840)=9,'General Calculation'!$M$22,IF(MONTH(B2840)=10,'General Calculation'!$N$22,IF(MONTH(B2840)=11,'General Calculation'!$O$22,IF(MONTH(B2840)=12,'General Calculation'!$P$22,""))))))))))))</f>
        <v>5.2650000000000006</v>
      </c>
      <c r="E2840" t="str">
        <f>IF(C2840="Initial Stage",'Calculation Sheet Crop 1'!$M$6,IF(C2840="Crop Development Phase",'Calculation Sheet Crop 1'!$M$7,IF(C2840="Mid Season",'Calculation Sheet Crop 1'!$M$8,IF(C2840="Late Season Stage",'Calculation Sheet Crop 1'!$M$9,""))))</f>
        <v/>
      </c>
      <c r="F2840">
        <f t="shared" si="573"/>
        <v>0</v>
      </c>
      <c r="P2840">
        <f t="shared" si="574"/>
        <v>0</v>
      </c>
      <c r="Q2840">
        <f t="shared" si="575"/>
        <v>0</v>
      </c>
      <c r="R2840">
        <f t="shared" si="576"/>
        <v>0</v>
      </c>
      <c r="S2840">
        <f t="shared" si="577"/>
        <v>0</v>
      </c>
      <c r="T2840">
        <f t="shared" si="578"/>
        <v>0</v>
      </c>
      <c r="U2840">
        <f t="shared" si="579"/>
        <v>0</v>
      </c>
      <c r="V2840">
        <f t="shared" si="580"/>
        <v>0</v>
      </c>
      <c r="W2840">
        <f t="shared" si="581"/>
        <v>0</v>
      </c>
      <c r="X2840">
        <f t="shared" si="582"/>
        <v>0</v>
      </c>
      <c r="Y2840">
        <f t="shared" si="583"/>
        <v>0</v>
      </c>
      <c r="Z2840">
        <f t="shared" si="584"/>
        <v>0</v>
      </c>
      <c r="AA2840">
        <f t="shared" si="585"/>
        <v>0</v>
      </c>
    </row>
    <row r="2841" spans="2:27">
      <c r="B2841" s="3">
        <v>45570</v>
      </c>
      <c r="C2841" t="str">
        <f>IF(AND(B2841&gt;='Calculation Sheet Crop 1'!$K$6,B2841&lt;='Calculation Sheet Crop 1'!$L$6),"Initial Stage",IF(AND(B2841+1&gt;'Calculation Sheet Crop 1'!$K$7,B2841&lt;='Calculation Sheet Crop 1'!$L$7),"Crop Development Phase",IF(AND(B2841+1&gt;'Calculation Sheet Crop 1'!$K$8,B2841&lt;'Calculation Sheet Crop 1'!$L$8+1),"Mid Season",IF(AND(B2841+1&gt;'Calculation Sheet Crop 1'!$K$9,B2841-1&lt;'Calculation Sheet Crop 1'!$L$9),"Late Season Stage",""))))</f>
        <v/>
      </c>
      <c r="D2841">
        <f>IF(MONTH(B2841)=1,'General Calculation'!$E$22,IF(MONTH(B2841)=2,'General Calculation'!$F$22,IF(MONTH(B2841)=3,'General Calculation'!$G$22,IF(MONTH(B2841)=4,'General Calculation'!$H$22,IF(MONTH(B2841)=5,'General Calculation'!$I$22,IF(MONTH(B2841)=6,'General Calculation'!$J$22,IF(MONTH(B2841)=7,'General Calculation'!$K$22,IF(MONTH(B2841)=8,'General Calculation'!$L$22,IF(MONTH(B2841)=9,'General Calculation'!$M$22,IF(MONTH(B2841)=10,'General Calculation'!$N$22,IF(MONTH(B2841)=11,'General Calculation'!$O$22,IF(MONTH(B2841)=12,'General Calculation'!$P$22,""))))))))))))</f>
        <v>5.2650000000000006</v>
      </c>
      <c r="E2841" t="str">
        <f>IF(C2841="Initial Stage",'Calculation Sheet Crop 1'!$M$6,IF(C2841="Crop Development Phase",'Calculation Sheet Crop 1'!$M$7,IF(C2841="Mid Season",'Calculation Sheet Crop 1'!$M$8,IF(C2841="Late Season Stage",'Calculation Sheet Crop 1'!$M$9,""))))</f>
        <v/>
      </c>
      <c r="F2841">
        <f t="shared" si="573"/>
        <v>0</v>
      </c>
      <c r="P2841">
        <f t="shared" si="574"/>
        <v>0</v>
      </c>
      <c r="Q2841">
        <f t="shared" si="575"/>
        <v>0</v>
      </c>
      <c r="R2841">
        <f t="shared" si="576"/>
        <v>0</v>
      </c>
      <c r="S2841">
        <f t="shared" si="577"/>
        <v>0</v>
      </c>
      <c r="T2841">
        <f t="shared" si="578"/>
        <v>0</v>
      </c>
      <c r="U2841">
        <f t="shared" si="579"/>
        <v>0</v>
      </c>
      <c r="V2841">
        <f t="shared" si="580"/>
        <v>0</v>
      </c>
      <c r="W2841">
        <f t="shared" si="581"/>
        <v>0</v>
      </c>
      <c r="X2841">
        <f t="shared" si="582"/>
        <v>0</v>
      </c>
      <c r="Y2841">
        <f t="shared" si="583"/>
        <v>0</v>
      </c>
      <c r="Z2841">
        <f t="shared" si="584"/>
        <v>0</v>
      </c>
      <c r="AA2841">
        <f t="shared" si="585"/>
        <v>0</v>
      </c>
    </row>
    <row r="2842" spans="2:27">
      <c r="B2842" s="3">
        <v>45571</v>
      </c>
      <c r="C2842" t="str">
        <f>IF(AND(B2842&gt;='Calculation Sheet Crop 1'!$K$6,B2842&lt;='Calculation Sheet Crop 1'!$L$6),"Initial Stage",IF(AND(B2842+1&gt;'Calculation Sheet Crop 1'!$K$7,B2842&lt;='Calculation Sheet Crop 1'!$L$7),"Crop Development Phase",IF(AND(B2842+1&gt;'Calculation Sheet Crop 1'!$K$8,B2842&lt;'Calculation Sheet Crop 1'!$L$8+1),"Mid Season",IF(AND(B2842+1&gt;'Calculation Sheet Crop 1'!$K$9,B2842-1&lt;'Calculation Sheet Crop 1'!$L$9),"Late Season Stage",""))))</f>
        <v/>
      </c>
      <c r="D2842">
        <f>IF(MONTH(B2842)=1,'General Calculation'!$E$22,IF(MONTH(B2842)=2,'General Calculation'!$F$22,IF(MONTH(B2842)=3,'General Calculation'!$G$22,IF(MONTH(B2842)=4,'General Calculation'!$H$22,IF(MONTH(B2842)=5,'General Calculation'!$I$22,IF(MONTH(B2842)=6,'General Calculation'!$J$22,IF(MONTH(B2842)=7,'General Calculation'!$K$22,IF(MONTH(B2842)=8,'General Calculation'!$L$22,IF(MONTH(B2842)=9,'General Calculation'!$M$22,IF(MONTH(B2842)=10,'General Calculation'!$N$22,IF(MONTH(B2842)=11,'General Calculation'!$O$22,IF(MONTH(B2842)=12,'General Calculation'!$P$22,""))))))))))))</f>
        <v>5.2650000000000006</v>
      </c>
      <c r="E2842" t="str">
        <f>IF(C2842="Initial Stage",'Calculation Sheet Crop 1'!$M$6,IF(C2842="Crop Development Phase",'Calculation Sheet Crop 1'!$M$7,IF(C2842="Mid Season",'Calculation Sheet Crop 1'!$M$8,IF(C2842="Late Season Stage",'Calculation Sheet Crop 1'!$M$9,""))))</f>
        <v/>
      </c>
      <c r="F2842">
        <f t="shared" si="573"/>
        <v>0</v>
      </c>
      <c r="P2842">
        <f t="shared" si="574"/>
        <v>0</v>
      </c>
      <c r="Q2842">
        <f t="shared" si="575"/>
        <v>0</v>
      </c>
      <c r="R2842">
        <f t="shared" si="576"/>
        <v>0</v>
      </c>
      <c r="S2842">
        <f t="shared" si="577"/>
        <v>0</v>
      </c>
      <c r="T2842">
        <f t="shared" si="578"/>
        <v>0</v>
      </c>
      <c r="U2842">
        <f t="shared" si="579"/>
        <v>0</v>
      </c>
      <c r="V2842">
        <f t="shared" si="580"/>
        <v>0</v>
      </c>
      <c r="W2842">
        <f t="shared" si="581"/>
        <v>0</v>
      </c>
      <c r="X2842">
        <f t="shared" si="582"/>
        <v>0</v>
      </c>
      <c r="Y2842">
        <f t="shared" si="583"/>
        <v>0</v>
      </c>
      <c r="Z2842">
        <f t="shared" si="584"/>
        <v>0</v>
      </c>
      <c r="AA2842">
        <f t="shared" si="585"/>
        <v>0</v>
      </c>
    </row>
    <row r="2843" spans="2:27">
      <c r="B2843" s="3">
        <v>45572</v>
      </c>
      <c r="C2843" t="str">
        <f>IF(AND(B2843&gt;='Calculation Sheet Crop 1'!$K$6,B2843&lt;='Calculation Sheet Crop 1'!$L$6),"Initial Stage",IF(AND(B2843+1&gt;'Calculation Sheet Crop 1'!$K$7,B2843&lt;='Calculation Sheet Crop 1'!$L$7),"Crop Development Phase",IF(AND(B2843+1&gt;'Calculation Sheet Crop 1'!$K$8,B2843&lt;'Calculation Sheet Crop 1'!$L$8+1),"Mid Season",IF(AND(B2843+1&gt;'Calculation Sheet Crop 1'!$K$9,B2843-1&lt;'Calculation Sheet Crop 1'!$L$9),"Late Season Stage",""))))</f>
        <v/>
      </c>
      <c r="D2843">
        <f>IF(MONTH(B2843)=1,'General Calculation'!$E$22,IF(MONTH(B2843)=2,'General Calculation'!$F$22,IF(MONTH(B2843)=3,'General Calculation'!$G$22,IF(MONTH(B2843)=4,'General Calculation'!$H$22,IF(MONTH(B2843)=5,'General Calculation'!$I$22,IF(MONTH(B2843)=6,'General Calculation'!$J$22,IF(MONTH(B2843)=7,'General Calculation'!$K$22,IF(MONTH(B2843)=8,'General Calculation'!$L$22,IF(MONTH(B2843)=9,'General Calculation'!$M$22,IF(MONTH(B2843)=10,'General Calculation'!$N$22,IF(MONTH(B2843)=11,'General Calculation'!$O$22,IF(MONTH(B2843)=12,'General Calculation'!$P$22,""))))))))))))</f>
        <v>5.2650000000000006</v>
      </c>
      <c r="E2843" t="str">
        <f>IF(C2843="Initial Stage",'Calculation Sheet Crop 1'!$M$6,IF(C2843="Crop Development Phase",'Calculation Sheet Crop 1'!$M$7,IF(C2843="Mid Season",'Calculation Sheet Crop 1'!$M$8,IF(C2843="Late Season Stage",'Calculation Sheet Crop 1'!$M$9,""))))</f>
        <v/>
      </c>
      <c r="F2843">
        <f t="shared" si="573"/>
        <v>0</v>
      </c>
      <c r="P2843">
        <f t="shared" si="574"/>
        <v>0</v>
      </c>
      <c r="Q2843">
        <f t="shared" si="575"/>
        <v>0</v>
      </c>
      <c r="R2843">
        <f t="shared" si="576"/>
        <v>0</v>
      </c>
      <c r="S2843">
        <f t="shared" si="577"/>
        <v>0</v>
      </c>
      <c r="T2843">
        <f t="shared" si="578"/>
        <v>0</v>
      </c>
      <c r="U2843">
        <f t="shared" si="579"/>
        <v>0</v>
      </c>
      <c r="V2843">
        <f t="shared" si="580"/>
        <v>0</v>
      </c>
      <c r="W2843">
        <f t="shared" si="581"/>
        <v>0</v>
      </c>
      <c r="X2843">
        <f t="shared" si="582"/>
        <v>0</v>
      </c>
      <c r="Y2843">
        <f t="shared" si="583"/>
        <v>0</v>
      </c>
      <c r="Z2843">
        <f t="shared" si="584"/>
        <v>0</v>
      </c>
      <c r="AA2843">
        <f t="shared" si="585"/>
        <v>0</v>
      </c>
    </row>
    <row r="2844" spans="2:27">
      <c r="B2844" s="3">
        <v>45573</v>
      </c>
      <c r="C2844" t="str">
        <f>IF(AND(B2844&gt;='Calculation Sheet Crop 1'!$K$6,B2844&lt;='Calculation Sheet Crop 1'!$L$6),"Initial Stage",IF(AND(B2844+1&gt;'Calculation Sheet Crop 1'!$K$7,B2844&lt;='Calculation Sheet Crop 1'!$L$7),"Crop Development Phase",IF(AND(B2844+1&gt;'Calculation Sheet Crop 1'!$K$8,B2844&lt;'Calculation Sheet Crop 1'!$L$8+1),"Mid Season",IF(AND(B2844+1&gt;'Calculation Sheet Crop 1'!$K$9,B2844-1&lt;'Calculation Sheet Crop 1'!$L$9),"Late Season Stage",""))))</f>
        <v/>
      </c>
      <c r="D2844">
        <f>IF(MONTH(B2844)=1,'General Calculation'!$E$22,IF(MONTH(B2844)=2,'General Calculation'!$F$22,IF(MONTH(B2844)=3,'General Calculation'!$G$22,IF(MONTH(B2844)=4,'General Calculation'!$H$22,IF(MONTH(B2844)=5,'General Calculation'!$I$22,IF(MONTH(B2844)=6,'General Calculation'!$J$22,IF(MONTH(B2844)=7,'General Calculation'!$K$22,IF(MONTH(B2844)=8,'General Calculation'!$L$22,IF(MONTH(B2844)=9,'General Calculation'!$M$22,IF(MONTH(B2844)=10,'General Calculation'!$N$22,IF(MONTH(B2844)=11,'General Calculation'!$O$22,IF(MONTH(B2844)=12,'General Calculation'!$P$22,""))))))))))))</f>
        <v>5.2650000000000006</v>
      </c>
      <c r="E2844" t="str">
        <f>IF(C2844="Initial Stage",'Calculation Sheet Crop 1'!$M$6,IF(C2844="Crop Development Phase",'Calculation Sheet Crop 1'!$M$7,IF(C2844="Mid Season",'Calculation Sheet Crop 1'!$M$8,IF(C2844="Late Season Stage",'Calculation Sheet Crop 1'!$M$9,""))))</f>
        <v/>
      </c>
      <c r="F2844">
        <f t="shared" si="573"/>
        <v>0</v>
      </c>
      <c r="P2844">
        <f t="shared" si="574"/>
        <v>0</v>
      </c>
      <c r="Q2844">
        <f t="shared" si="575"/>
        <v>0</v>
      </c>
      <c r="R2844">
        <f t="shared" si="576"/>
        <v>0</v>
      </c>
      <c r="S2844">
        <f t="shared" si="577"/>
        <v>0</v>
      </c>
      <c r="T2844">
        <f t="shared" si="578"/>
        <v>0</v>
      </c>
      <c r="U2844">
        <f t="shared" si="579"/>
        <v>0</v>
      </c>
      <c r="V2844">
        <f t="shared" si="580"/>
        <v>0</v>
      </c>
      <c r="W2844">
        <f t="shared" si="581"/>
        <v>0</v>
      </c>
      <c r="X2844">
        <f t="shared" si="582"/>
        <v>0</v>
      </c>
      <c r="Y2844">
        <f t="shared" si="583"/>
        <v>0</v>
      </c>
      <c r="Z2844">
        <f t="shared" si="584"/>
        <v>0</v>
      </c>
      <c r="AA2844">
        <f t="shared" si="585"/>
        <v>0</v>
      </c>
    </row>
    <row r="2845" spans="2:27">
      <c r="B2845" s="3">
        <v>45574</v>
      </c>
      <c r="C2845" t="str">
        <f>IF(AND(B2845&gt;='Calculation Sheet Crop 1'!$K$6,B2845&lt;='Calculation Sheet Crop 1'!$L$6),"Initial Stage",IF(AND(B2845+1&gt;'Calculation Sheet Crop 1'!$K$7,B2845&lt;='Calculation Sheet Crop 1'!$L$7),"Crop Development Phase",IF(AND(B2845+1&gt;'Calculation Sheet Crop 1'!$K$8,B2845&lt;'Calculation Sheet Crop 1'!$L$8+1),"Mid Season",IF(AND(B2845+1&gt;'Calculation Sheet Crop 1'!$K$9,B2845-1&lt;'Calculation Sheet Crop 1'!$L$9),"Late Season Stage",""))))</f>
        <v/>
      </c>
      <c r="D2845">
        <f>IF(MONTH(B2845)=1,'General Calculation'!$E$22,IF(MONTH(B2845)=2,'General Calculation'!$F$22,IF(MONTH(B2845)=3,'General Calculation'!$G$22,IF(MONTH(B2845)=4,'General Calculation'!$H$22,IF(MONTH(B2845)=5,'General Calculation'!$I$22,IF(MONTH(B2845)=6,'General Calculation'!$J$22,IF(MONTH(B2845)=7,'General Calculation'!$K$22,IF(MONTH(B2845)=8,'General Calculation'!$L$22,IF(MONTH(B2845)=9,'General Calculation'!$M$22,IF(MONTH(B2845)=10,'General Calculation'!$N$22,IF(MONTH(B2845)=11,'General Calculation'!$O$22,IF(MONTH(B2845)=12,'General Calculation'!$P$22,""))))))))))))</f>
        <v>5.2650000000000006</v>
      </c>
      <c r="E2845" t="str">
        <f>IF(C2845="Initial Stage",'Calculation Sheet Crop 1'!$M$6,IF(C2845="Crop Development Phase",'Calculation Sheet Crop 1'!$M$7,IF(C2845="Mid Season",'Calculation Sheet Crop 1'!$M$8,IF(C2845="Late Season Stage",'Calculation Sheet Crop 1'!$M$9,""))))</f>
        <v/>
      </c>
      <c r="F2845">
        <f t="shared" si="573"/>
        <v>0</v>
      </c>
      <c r="P2845">
        <f t="shared" si="574"/>
        <v>0</v>
      </c>
      <c r="Q2845">
        <f t="shared" si="575"/>
        <v>0</v>
      </c>
      <c r="R2845">
        <f t="shared" si="576"/>
        <v>0</v>
      </c>
      <c r="S2845">
        <f t="shared" si="577"/>
        <v>0</v>
      </c>
      <c r="T2845">
        <f t="shared" si="578"/>
        <v>0</v>
      </c>
      <c r="U2845">
        <f t="shared" si="579"/>
        <v>0</v>
      </c>
      <c r="V2845">
        <f t="shared" si="580"/>
        <v>0</v>
      </c>
      <c r="W2845">
        <f t="shared" si="581"/>
        <v>0</v>
      </c>
      <c r="X2845">
        <f t="shared" si="582"/>
        <v>0</v>
      </c>
      <c r="Y2845">
        <f t="shared" si="583"/>
        <v>0</v>
      </c>
      <c r="Z2845">
        <f t="shared" si="584"/>
        <v>0</v>
      </c>
      <c r="AA2845">
        <f t="shared" si="585"/>
        <v>0</v>
      </c>
    </row>
    <row r="2846" spans="2:27">
      <c r="B2846" s="3">
        <v>45575</v>
      </c>
      <c r="C2846" t="str">
        <f>IF(AND(B2846&gt;='Calculation Sheet Crop 1'!$K$6,B2846&lt;='Calculation Sheet Crop 1'!$L$6),"Initial Stage",IF(AND(B2846+1&gt;'Calculation Sheet Crop 1'!$K$7,B2846&lt;='Calculation Sheet Crop 1'!$L$7),"Crop Development Phase",IF(AND(B2846+1&gt;'Calculation Sheet Crop 1'!$K$8,B2846&lt;'Calculation Sheet Crop 1'!$L$8+1),"Mid Season",IF(AND(B2846+1&gt;'Calculation Sheet Crop 1'!$K$9,B2846-1&lt;'Calculation Sheet Crop 1'!$L$9),"Late Season Stage",""))))</f>
        <v/>
      </c>
      <c r="D2846">
        <f>IF(MONTH(B2846)=1,'General Calculation'!$E$22,IF(MONTH(B2846)=2,'General Calculation'!$F$22,IF(MONTH(B2846)=3,'General Calculation'!$G$22,IF(MONTH(B2846)=4,'General Calculation'!$H$22,IF(MONTH(B2846)=5,'General Calculation'!$I$22,IF(MONTH(B2846)=6,'General Calculation'!$J$22,IF(MONTH(B2846)=7,'General Calculation'!$K$22,IF(MONTH(B2846)=8,'General Calculation'!$L$22,IF(MONTH(B2846)=9,'General Calculation'!$M$22,IF(MONTH(B2846)=10,'General Calculation'!$N$22,IF(MONTH(B2846)=11,'General Calculation'!$O$22,IF(MONTH(B2846)=12,'General Calculation'!$P$22,""))))))))))))</f>
        <v>5.2650000000000006</v>
      </c>
      <c r="E2846" t="str">
        <f>IF(C2846="Initial Stage",'Calculation Sheet Crop 1'!$M$6,IF(C2846="Crop Development Phase",'Calculation Sheet Crop 1'!$M$7,IF(C2846="Mid Season",'Calculation Sheet Crop 1'!$M$8,IF(C2846="Late Season Stage",'Calculation Sheet Crop 1'!$M$9,""))))</f>
        <v/>
      </c>
      <c r="F2846">
        <f t="shared" si="573"/>
        <v>0</v>
      </c>
      <c r="P2846">
        <f t="shared" si="574"/>
        <v>0</v>
      </c>
      <c r="Q2846">
        <f t="shared" si="575"/>
        <v>0</v>
      </c>
      <c r="R2846">
        <f t="shared" si="576"/>
        <v>0</v>
      </c>
      <c r="S2846">
        <f t="shared" si="577"/>
        <v>0</v>
      </c>
      <c r="T2846">
        <f t="shared" si="578"/>
        <v>0</v>
      </c>
      <c r="U2846">
        <f t="shared" si="579"/>
        <v>0</v>
      </c>
      <c r="V2846">
        <f t="shared" si="580"/>
        <v>0</v>
      </c>
      <c r="W2846">
        <f t="shared" si="581"/>
        <v>0</v>
      </c>
      <c r="X2846">
        <f t="shared" si="582"/>
        <v>0</v>
      </c>
      <c r="Y2846">
        <f t="shared" si="583"/>
        <v>0</v>
      </c>
      <c r="Z2846">
        <f t="shared" si="584"/>
        <v>0</v>
      </c>
      <c r="AA2846">
        <f t="shared" si="585"/>
        <v>0</v>
      </c>
    </row>
    <row r="2847" spans="2:27">
      <c r="B2847" s="3">
        <v>45576</v>
      </c>
      <c r="C2847" t="str">
        <f>IF(AND(B2847&gt;='Calculation Sheet Crop 1'!$K$6,B2847&lt;='Calculation Sheet Crop 1'!$L$6),"Initial Stage",IF(AND(B2847+1&gt;'Calculation Sheet Crop 1'!$K$7,B2847&lt;='Calculation Sheet Crop 1'!$L$7),"Crop Development Phase",IF(AND(B2847+1&gt;'Calculation Sheet Crop 1'!$K$8,B2847&lt;'Calculation Sheet Crop 1'!$L$8+1),"Mid Season",IF(AND(B2847+1&gt;'Calculation Sheet Crop 1'!$K$9,B2847-1&lt;'Calculation Sheet Crop 1'!$L$9),"Late Season Stage",""))))</f>
        <v/>
      </c>
      <c r="D2847">
        <f>IF(MONTH(B2847)=1,'General Calculation'!$E$22,IF(MONTH(B2847)=2,'General Calculation'!$F$22,IF(MONTH(B2847)=3,'General Calculation'!$G$22,IF(MONTH(B2847)=4,'General Calculation'!$H$22,IF(MONTH(B2847)=5,'General Calculation'!$I$22,IF(MONTH(B2847)=6,'General Calculation'!$J$22,IF(MONTH(B2847)=7,'General Calculation'!$K$22,IF(MONTH(B2847)=8,'General Calculation'!$L$22,IF(MONTH(B2847)=9,'General Calculation'!$M$22,IF(MONTH(B2847)=10,'General Calculation'!$N$22,IF(MONTH(B2847)=11,'General Calculation'!$O$22,IF(MONTH(B2847)=12,'General Calculation'!$P$22,""))))))))))))</f>
        <v>5.2650000000000006</v>
      </c>
      <c r="E2847" t="str">
        <f>IF(C2847="Initial Stage",'Calculation Sheet Crop 1'!$M$6,IF(C2847="Crop Development Phase",'Calculation Sheet Crop 1'!$M$7,IF(C2847="Mid Season",'Calculation Sheet Crop 1'!$M$8,IF(C2847="Late Season Stage",'Calculation Sheet Crop 1'!$M$9,""))))</f>
        <v/>
      </c>
      <c r="F2847">
        <f t="shared" si="573"/>
        <v>0</v>
      </c>
      <c r="P2847">
        <f t="shared" si="574"/>
        <v>0</v>
      </c>
      <c r="Q2847">
        <f t="shared" si="575"/>
        <v>0</v>
      </c>
      <c r="R2847">
        <f t="shared" si="576"/>
        <v>0</v>
      </c>
      <c r="S2847">
        <f t="shared" si="577"/>
        <v>0</v>
      </c>
      <c r="T2847">
        <f t="shared" si="578"/>
        <v>0</v>
      </c>
      <c r="U2847">
        <f t="shared" si="579"/>
        <v>0</v>
      </c>
      <c r="V2847">
        <f t="shared" si="580"/>
        <v>0</v>
      </c>
      <c r="W2847">
        <f t="shared" si="581"/>
        <v>0</v>
      </c>
      <c r="X2847">
        <f t="shared" si="582"/>
        <v>0</v>
      </c>
      <c r="Y2847">
        <f t="shared" si="583"/>
        <v>0</v>
      </c>
      <c r="Z2847">
        <f t="shared" si="584"/>
        <v>0</v>
      </c>
      <c r="AA2847">
        <f t="shared" si="585"/>
        <v>0</v>
      </c>
    </row>
    <row r="2848" spans="2:27">
      <c r="B2848" s="3">
        <v>45577</v>
      </c>
      <c r="C2848" t="str">
        <f>IF(AND(B2848&gt;='Calculation Sheet Crop 1'!$K$6,B2848&lt;='Calculation Sheet Crop 1'!$L$6),"Initial Stage",IF(AND(B2848+1&gt;'Calculation Sheet Crop 1'!$K$7,B2848&lt;='Calculation Sheet Crop 1'!$L$7),"Crop Development Phase",IF(AND(B2848+1&gt;'Calculation Sheet Crop 1'!$K$8,B2848&lt;'Calculation Sheet Crop 1'!$L$8+1),"Mid Season",IF(AND(B2848+1&gt;'Calculation Sheet Crop 1'!$K$9,B2848-1&lt;'Calculation Sheet Crop 1'!$L$9),"Late Season Stage",""))))</f>
        <v/>
      </c>
      <c r="D2848">
        <f>IF(MONTH(B2848)=1,'General Calculation'!$E$22,IF(MONTH(B2848)=2,'General Calculation'!$F$22,IF(MONTH(B2848)=3,'General Calculation'!$G$22,IF(MONTH(B2848)=4,'General Calculation'!$H$22,IF(MONTH(B2848)=5,'General Calculation'!$I$22,IF(MONTH(B2848)=6,'General Calculation'!$J$22,IF(MONTH(B2848)=7,'General Calculation'!$K$22,IF(MONTH(B2848)=8,'General Calculation'!$L$22,IF(MONTH(B2848)=9,'General Calculation'!$M$22,IF(MONTH(B2848)=10,'General Calculation'!$N$22,IF(MONTH(B2848)=11,'General Calculation'!$O$22,IF(MONTH(B2848)=12,'General Calculation'!$P$22,""))))))))))))</f>
        <v>5.2650000000000006</v>
      </c>
      <c r="E2848" t="str">
        <f>IF(C2848="Initial Stage",'Calculation Sheet Crop 1'!$M$6,IF(C2848="Crop Development Phase",'Calculation Sheet Crop 1'!$M$7,IF(C2848="Mid Season",'Calculation Sheet Crop 1'!$M$8,IF(C2848="Late Season Stage",'Calculation Sheet Crop 1'!$M$9,""))))</f>
        <v/>
      </c>
      <c r="F2848">
        <f t="shared" si="573"/>
        <v>0</v>
      </c>
      <c r="P2848">
        <f t="shared" si="574"/>
        <v>0</v>
      </c>
      <c r="Q2848">
        <f t="shared" si="575"/>
        <v>0</v>
      </c>
      <c r="R2848">
        <f t="shared" si="576"/>
        <v>0</v>
      </c>
      <c r="S2848">
        <f t="shared" si="577"/>
        <v>0</v>
      </c>
      <c r="T2848">
        <f t="shared" si="578"/>
        <v>0</v>
      </c>
      <c r="U2848">
        <f t="shared" si="579"/>
        <v>0</v>
      </c>
      <c r="V2848">
        <f t="shared" si="580"/>
        <v>0</v>
      </c>
      <c r="W2848">
        <f t="shared" si="581"/>
        <v>0</v>
      </c>
      <c r="X2848">
        <f t="shared" si="582"/>
        <v>0</v>
      </c>
      <c r="Y2848">
        <f t="shared" si="583"/>
        <v>0</v>
      </c>
      <c r="Z2848">
        <f t="shared" si="584"/>
        <v>0</v>
      </c>
      <c r="AA2848">
        <f t="shared" si="585"/>
        <v>0</v>
      </c>
    </row>
    <row r="2849" spans="2:27">
      <c r="B2849" s="3">
        <v>45578</v>
      </c>
      <c r="C2849" t="str">
        <f>IF(AND(B2849&gt;='Calculation Sheet Crop 1'!$K$6,B2849&lt;='Calculation Sheet Crop 1'!$L$6),"Initial Stage",IF(AND(B2849+1&gt;'Calculation Sheet Crop 1'!$K$7,B2849&lt;='Calculation Sheet Crop 1'!$L$7),"Crop Development Phase",IF(AND(B2849+1&gt;'Calculation Sheet Crop 1'!$K$8,B2849&lt;'Calculation Sheet Crop 1'!$L$8+1),"Mid Season",IF(AND(B2849+1&gt;'Calculation Sheet Crop 1'!$K$9,B2849-1&lt;'Calculation Sheet Crop 1'!$L$9),"Late Season Stage",""))))</f>
        <v/>
      </c>
      <c r="D2849">
        <f>IF(MONTH(B2849)=1,'General Calculation'!$E$22,IF(MONTH(B2849)=2,'General Calculation'!$F$22,IF(MONTH(B2849)=3,'General Calculation'!$G$22,IF(MONTH(B2849)=4,'General Calculation'!$H$22,IF(MONTH(B2849)=5,'General Calculation'!$I$22,IF(MONTH(B2849)=6,'General Calculation'!$J$22,IF(MONTH(B2849)=7,'General Calculation'!$K$22,IF(MONTH(B2849)=8,'General Calculation'!$L$22,IF(MONTH(B2849)=9,'General Calculation'!$M$22,IF(MONTH(B2849)=10,'General Calculation'!$N$22,IF(MONTH(B2849)=11,'General Calculation'!$O$22,IF(MONTH(B2849)=12,'General Calculation'!$P$22,""))))))))))))</f>
        <v>5.2650000000000006</v>
      </c>
      <c r="E2849" t="str">
        <f>IF(C2849="Initial Stage",'Calculation Sheet Crop 1'!$M$6,IF(C2849="Crop Development Phase",'Calculation Sheet Crop 1'!$M$7,IF(C2849="Mid Season",'Calculation Sheet Crop 1'!$M$8,IF(C2849="Late Season Stage",'Calculation Sheet Crop 1'!$M$9,""))))</f>
        <v/>
      </c>
      <c r="F2849">
        <f t="shared" si="573"/>
        <v>0</v>
      </c>
      <c r="P2849">
        <f t="shared" si="574"/>
        <v>0</v>
      </c>
      <c r="Q2849">
        <f t="shared" si="575"/>
        <v>0</v>
      </c>
      <c r="R2849">
        <f t="shared" si="576"/>
        <v>0</v>
      </c>
      <c r="S2849">
        <f t="shared" si="577"/>
        <v>0</v>
      </c>
      <c r="T2849">
        <f t="shared" si="578"/>
        <v>0</v>
      </c>
      <c r="U2849">
        <f t="shared" si="579"/>
        <v>0</v>
      </c>
      <c r="V2849">
        <f t="shared" si="580"/>
        <v>0</v>
      </c>
      <c r="W2849">
        <f t="shared" si="581"/>
        <v>0</v>
      </c>
      <c r="X2849">
        <f t="shared" si="582"/>
        <v>0</v>
      </c>
      <c r="Y2849">
        <f t="shared" si="583"/>
        <v>0</v>
      </c>
      <c r="Z2849">
        <f t="shared" si="584"/>
        <v>0</v>
      </c>
      <c r="AA2849">
        <f t="shared" si="585"/>
        <v>0</v>
      </c>
    </row>
    <row r="2850" spans="2:27">
      <c r="B2850" s="3">
        <v>45579</v>
      </c>
      <c r="C2850" t="str">
        <f>IF(AND(B2850&gt;='Calculation Sheet Crop 1'!$K$6,B2850&lt;='Calculation Sheet Crop 1'!$L$6),"Initial Stage",IF(AND(B2850+1&gt;'Calculation Sheet Crop 1'!$K$7,B2850&lt;='Calculation Sheet Crop 1'!$L$7),"Crop Development Phase",IF(AND(B2850+1&gt;'Calculation Sheet Crop 1'!$K$8,B2850&lt;'Calculation Sheet Crop 1'!$L$8+1),"Mid Season",IF(AND(B2850+1&gt;'Calculation Sheet Crop 1'!$K$9,B2850-1&lt;'Calculation Sheet Crop 1'!$L$9),"Late Season Stage",""))))</f>
        <v/>
      </c>
      <c r="D2850">
        <f>IF(MONTH(B2850)=1,'General Calculation'!$E$22,IF(MONTH(B2850)=2,'General Calculation'!$F$22,IF(MONTH(B2850)=3,'General Calculation'!$G$22,IF(MONTH(B2850)=4,'General Calculation'!$H$22,IF(MONTH(B2850)=5,'General Calculation'!$I$22,IF(MONTH(B2850)=6,'General Calculation'!$J$22,IF(MONTH(B2850)=7,'General Calculation'!$K$22,IF(MONTH(B2850)=8,'General Calculation'!$L$22,IF(MONTH(B2850)=9,'General Calculation'!$M$22,IF(MONTH(B2850)=10,'General Calculation'!$N$22,IF(MONTH(B2850)=11,'General Calculation'!$O$22,IF(MONTH(B2850)=12,'General Calculation'!$P$22,""))))))))))))</f>
        <v>5.2650000000000006</v>
      </c>
      <c r="E2850" t="str">
        <f>IF(C2850="Initial Stage",'Calculation Sheet Crop 1'!$M$6,IF(C2850="Crop Development Phase",'Calculation Sheet Crop 1'!$M$7,IF(C2850="Mid Season",'Calculation Sheet Crop 1'!$M$8,IF(C2850="Late Season Stage",'Calculation Sheet Crop 1'!$M$9,""))))</f>
        <v/>
      </c>
      <c r="F2850">
        <f t="shared" si="573"/>
        <v>0</v>
      </c>
      <c r="P2850">
        <f t="shared" si="574"/>
        <v>0</v>
      </c>
      <c r="Q2850">
        <f t="shared" si="575"/>
        <v>0</v>
      </c>
      <c r="R2850">
        <f t="shared" si="576"/>
        <v>0</v>
      </c>
      <c r="S2850">
        <f t="shared" si="577"/>
        <v>0</v>
      </c>
      <c r="T2850">
        <f t="shared" si="578"/>
        <v>0</v>
      </c>
      <c r="U2850">
        <f t="shared" si="579"/>
        <v>0</v>
      </c>
      <c r="V2850">
        <f t="shared" si="580"/>
        <v>0</v>
      </c>
      <c r="W2850">
        <f t="shared" si="581"/>
        <v>0</v>
      </c>
      <c r="X2850">
        <f t="shared" si="582"/>
        <v>0</v>
      </c>
      <c r="Y2850">
        <f t="shared" si="583"/>
        <v>0</v>
      </c>
      <c r="Z2850">
        <f t="shared" si="584"/>
        <v>0</v>
      </c>
      <c r="AA2850">
        <f t="shared" si="585"/>
        <v>0</v>
      </c>
    </row>
    <row r="2851" spans="2:27">
      <c r="B2851" s="3">
        <v>45580</v>
      </c>
      <c r="C2851" t="str">
        <f>IF(AND(B2851&gt;='Calculation Sheet Crop 1'!$K$6,B2851&lt;='Calculation Sheet Crop 1'!$L$6),"Initial Stage",IF(AND(B2851+1&gt;'Calculation Sheet Crop 1'!$K$7,B2851&lt;='Calculation Sheet Crop 1'!$L$7),"Crop Development Phase",IF(AND(B2851+1&gt;'Calculation Sheet Crop 1'!$K$8,B2851&lt;'Calculation Sheet Crop 1'!$L$8+1),"Mid Season",IF(AND(B2851+1&gt;'Calculation Sheet Crop 1'!$K$9,B2851-1&lt;'Calculation Sheet Crop 1'!$L$9),"Late Season Stage",""))))</f>
        <v/>
      </c>
      <c r="D2851">
        <f>IF(MONTH(B2851)=1,'General Calculation'!$E$22,IF(MONTH(B2851)=2,'General Calculation'!$F$22,IF(MONTH(B2851)=3,'General Calculation'!$G$22,IF(MONTH(B2851)=4,'General Calculation'!$H$22,IF(MONTH(B2851)=5,'General Calculation'!$I$22,IF(MONTH(B2851)=6,'General Calculation'!$J$22,IF(MONTH(B2851)=7,'General Calculation'!$K$22,IF(MONTH(B2851)=8,'General Calculation'!$L$22,IF(MONTH(B2851)=9,'General Calculation'!$M$22,IF(MONTH(B2851)=10,'General Calculation'!$N$22,IF(MONTH(B2851)=11,'General Calculation'!$O$22,IF(MONTH(B2851)=12,'General Calculation'!$P$22,""))))))))))))</f>
        <v>5.2650000000000006</v>
      </c>
      <c r="E2851" t="str">
        <f>IF(C2851="Initial Stage",'Calculation Sheet Crop 1'!$M$6,IF(C2851="Crop Development Phase",'Calculation Sheet Crop 1'!$M$7,IF(C2851="Mid Season",'Calculation Sheet Crop 1'!$M$8,IF(C2851="Late Season Stage",'Calculation Sheet Crop 1'!$M$9,""))))</f>
        <v/>
      </c>
      <c r="F2851">
        <f t="shared" si="573"/>
        <v>0</v>
      </c>
      <c r="P2851">
        <f t="shared" si="574"/>
        <v>0</v>
      </c>
      <c r="Q2851">
        <f t="shared" si="575"/>
        <v>0</v>
      </c>
      <c r="R2851">
        <f t="shared" si="576"/>
        <v>0</v>
      </c>
      <c r="S2851">
        <f t="shared" si="577"/>
        <v>0</v>
      </c>
      <c r="T2851">
        <f t="shared" si="578"/>
        <v>0</v>
      </c>
      <c r="U2851">
        <f t="shared" si="579"/>
        <v>0</v>
      </c>
      <c r="V2851">
        <f t="shared" si="580"/>
        <v>0</v>
      </c>
      <c r="W2851">
        <f t="shared" si="581"/>
        <v>0</v>
      </c>
      <c r="X2851">
        <f t="shared" si="582"/>
        <v>0</v>
      </c>
      <c r="Y2851">
        <f t="shared" si="583"/>
        <v>0</v>
      </c>
      <c r="Z2851">
        <f t="shared" si="584"/>
        <v>0</v>
      </c>
      <c r="AA2851">
        <f t="shared" si="585"/>
        <v>0</v>
      </c>
    </row>
    <row r="2852" spans="2:27">
      <c r="B2852" s="3">
        <v>45581</v>
      </c>
      <c r="C2852" t="str">
        <f>IF(AND(B2852&gt;='Calculation Sheet Crop 1'!$K$6,B2852&lt;='Calculation Sheet Crop 1'!$L$6),"Initial Stage",IF(AND(B2852+1&gt;'Calculation Sheet Crop 1'!$K$7,B2852&lt;='Calculation Sheet Crop 1'!$L$7),"Crop Development Phase",IF(AND(B2852+1&gt;'Calculation Sheet Crop 1'!$K$8,B2852&lt;'Calculation Sheet Crop 1'!$L$8+1),"Mid Season",IF(AND(B2852+1&gt;'Calculation Sheet Crop 1'!$K$9,B2852-1&lt;'Calculation Sheet Crop 1'!$L$9),"Late Season Stage",""))))</f>
        <v/>
      </c>
      <c r="D2852">
        <f>IF(MONTH(B2852)=1,'General Calculation'!$E$22,IF(MONTH(B2852)=2,'General Calculation'!$F$22,IF(MONTH(B2852)=3,'General Calculation'!$G$22,IF(MONTH(B2852)=4,'General Calculation'!$H$22,IF(MONTH(B2852)=5,'General Calculation'!$I$22,IF(MONTH(B2852)=6,'General Calculation'!$J$22,IF(MONTH(B2852)=7,'General Calculation'!$K$22,IF(MONTH(B2852)=8,'General Calculation'!$L$22,IF(MONTH(B2852)=9,'General Calculation'!$M$22,IF(MONTH(B2852)=10,'General Calculation'!$N$22,IF(MONTH(B2852)=11,'General Calculation'!$O$22,IF(MONTH(B2852)=12,'General Calculation'!$P$22,""))))))))))))</f>
        <v>5.2650000000000006</v>
      </c>
      <c r="E2852" t="str">
        <f>IF(C2852="Initial Stage",'Calculation Sheet Crop 1'!$M$6,IF(C2852="Crop Development Phase",'Calculation Sheet Crop 1'!$M$7,IF(C2852="Mid Season",'Calculation Sheet Crop 1'!$M$8,IF(C2852="Late Season Stage",'Calculation Sheet Crop 1'!$M$9,""))))</f>
        <v/>
      </c>
      <c r="F2852">
        <f t="shared" si="573"/>
        <v>0</v>
      </c>
      <c r="P2852">
        <f t="shared" si="574"/>
        <v>0</v>
      </c>
      <c r="Q2852">
        <f t="shared" si="575"/>
        <v>0</v>
      </c>
      <c r="R2852">
        <f t="shared" si="576"/>
        <v>0</v>
      </c>
      <c r="S2852">
        <f t="shared" si="577"/>
        <v>0</v>
      </c>
      <c r="T2852">
        <f t="shared" si="578"/>
        <v>0</v>
      </c>
      <c r="U2852">
        <f t="shared" si="579"/>
        <v>0</v>
      </c>
      <c r="V2852">
        <f t="shared" si="580"/>
        <v>0</v>
      </c>
      <c r="W2852">
        <f t="shared" si="581"/>
        <v>0</v>
      </c>
      <c r="X2852">
        <f t="shared" si="582"/>
        <v>0</v>
      </c>
      <c r="Y2852">
        <f t="shared" si="583"/>
        <v>0</v>
      </c>
      <c r="Z2852">
        <f t="shared" si="584"/>
        <v>0</v>
      </c>
      <c r="AA2852">
        <f t="shared" si="585"/>
        <v>0</v>
      </c>
    </row>
    <row r="2853" spans="2:27">
      <c r="B2853" s="3">
        <v>45582</v>
      </c>
      <c r="C2853" t="str">
        <f>IF(AND(B2853&gt;='Calculation Sheet Crop 1'!$K$6,B2853&lt;='Calculation Sheet Crop 1'!$L$6),"Initial Stage",IF(AND(B2853+1&gt;'Calculation Sheet Crop 1'!$K$7,B2853&lt;='Calculation Sheet Crop 1'!$L$7),"Crop Development Phase",IF(AND(B2853+1&gt;'Calculation Sheet Crop 1'!$K$8,B2853&lt;'Calculation Sheet Crop 1'!$L$8+1),"Mid Season",IF(AND(B2853+1&gt;'Calculation Sheet Crop 1'!$K$9,B2853-1&lt;'Calculation Sheet Crop 1'!$L$9),"Late Season Stage",""))))</f>
        <v/>
      </c>
      <c r="D2853">
        <f>IF(MONTH(B2853)=1,'General Calculation'!$E$22,IF(MONTH(B2853)=2,'General Calculation'!$F$22,IF(MONTH(B2853)=3,'General Calculation'!$G$22,IF(MONTH(B2853)=4,'General Calculation'!$H$22,IF(MONTH(B2853)=5,'General Calculation'!$I$22,IF(MONTH(B2853)=6,'General Calculation'!$J$22,IF(MONTH(B2853)=7,'General Calculation'!$K$22,IF(MONTH(B2853)=8,'General Calculation'!$L$22,IF(MONTH(B2853)=9,'General Calculation'!$M$22,IF(MONTH(B2853)=10,'General Calculation'!$N$22,IF(MONTH(B2853)=11,'General Calculation'!$O$22,IF(MONTH(B2853)=12,'General Calculation'!$P$22,""))))))))))))</f>
        <v>5.2650000000000006</v>
      </c>
      <c r="E2853" t="str">
        <f>IF(C2853="Initial Stage",'Calculation Sheet Crop 1'!$M$6,IF(C2853="Crop Development Phase",'Calculation Sheet Crop 1'!$M$7,IF(C2853="Mid Season",'Calculation Sheet Crop 1'!$M$8,IF(C2853="Late Season Stage",'Calculation Sheet Crop 1'!$M$9,""))))</f>
        <v/>
      </c>
      <c r="F2853">
        <f t="shared" si="573"/>
        <v>0</v>
      </c>
      <c r="P2853">
        <f t="shared" si="574"/>
        <v>0</v>
      </c>
      <c r="Q2853">
        <f t="shared" si="575"/>
        <v>0</v>
      </c>
      <c r="R2853">
        <f t="shared" si="576"/>
        <v>0</v>
      </c>
      <c r="S2853">
        <f t="shared" si="577"/>
        <v>0</v>
      </c>
      <c r="T2853">
        <f t="shared" si="578"/>
        <v>0</v>
      </c>
      <c r="U2853">
        <f t="shared" si="579"/>
        <v>0</v>
      </c>
      <c r="V2853">
        <f t="shared" si="580"/>
        <v>0</v>
      </c>
      <c r="W2853">
        <f t="shared" si="581"/>
        <v>0</v>
      </c>
      <c r="X2853">
        <f t="shared" si="582"/>
        <v>0</v>
      </c>
      <c r="Y2853">
        <f t="shared" si="583"/>
        <v>0</v>
      </c>
      <c r="Z2853">
        <f t="shared" si="584"/>
        <v>0</v>
      </c>
      <c r="AA2853">
        <f t="shared" si="585"/>
        <v>0</v>
      </c>
    </row>
    <row r="2854" spans="2:27">
      <c r="B2854" s="3">
        <v>45583</v>
      </c>
      <c r="C2854" t="str">
        <f>IF(AND(B2854&gt;='Calculation Sheet Crop 1'!$K$6,B2854&lt;='Calculation Sheet Crop 1'!$L$6),"Initial Stage",IF(AND(B2854+1&gt;'Calculation Sheet Crop 1'!$K$7,B2854&lt;='Calculation Sheet Crop 1'!$L$7),"Crop Development Phase",IF(AND(B2854+1&gt;'Calculation Sheet Crop 1'!$K$8,B2854&lt;'Calculation Sheet Crop 1'!$L$8+1),"Mid Season",IF(AND(B2854+1&gt;'Calculation Sheet Crop 1'!$K$9,B2854-1&lt;'Calculation Sheet Crop 1'!$L$9),"Late Season Stage",""))))</f>
        <v/>
      </c>
      <c r="D2854">
        <f>IF(MONTH(B2854)=1,'General Calculation'!$E$22,IF(MONTH(B2854)=2,'General Calculation'!$F$22,IF(MONTH(B2854)=3,'General Calculation'!$G$22,IF(MONTH(B2854)=4,'General Calculation'!$H$22,IF(MONTH(B2854)=5,'General Calculation'!$I$22,IF(MONTH(B2854)=6,'General Calculation'!$J$22,IF(MONTH(B2854)=7,'General Calculation'!$K$22,IF(MONTH(B2854)=8,'General Calculation'!$L$22,IF(MONTH(B2854)=9,'General Calculation'!$M$22,IF(MONTH(B2854)=10,'General Calculation'!$N$22,IF(MONTH(B2854)=11,'General Calculation'!$O$22,IF(MONTH(B2854)=12,'General Calculation'!$P$22,""))))))))))))</f>
        <v>5.2650000000000006</v>
      </c>
      <c r="E2854" t="str">
        <f>IF(C2854="Initial Stage",'Calculation Sheet Crop 1'!$M$6,IF(C2854="Crop Development Phase",'Calculation Sheet Crop 1'!$M$7,IF(C2854="Mid Season",'Calculation Sheet Crop 1'!$M$8,IF(C2854="Late Season Stage",'Calculation Sheet Crop 1'!$M$9,""))))</f>
        <v/>
      </c>
      <c r="F2854">
        <f t="shared" si="573"/>
        <v>0</v>
      </c>
      <c r="P2854">
        <f t="shared" si="574"/>
        <v>0</v>
      </c>
      <c r="Q2854">
        <f t="shared" si="575"/>
        <v>0</v>
      </c>
      <c r="R2854">
        <f t="shared" si="576"/>
        <v>0</v>
      </c>
      <c r="S2854">
        <f t="shared" si="577"/>
        <v>0</v>
      </c>
      <c r="T2854">
        <f t="shared" si="578"/>
        <v>0</v>
      </c>
      <c r="U2854">
        <f t="shared" si="579"/>
        <v>0</v>
      </c>
      <c r="V2854">
        <f t="shared" si="580"/>
        <v>0</v>
      </c>
      <c r="W2854">
        <f t="shared" si="581"/>
        <v>0</v>
      </c>
      <c r="X2854">
        <f t="shared" si="582"/>
        <v>0</v>
      </c>
      <c r="Y2854">
        <f t="shared" si="583"/>
        <v>0</v>
      </c>
      <c r="Z2854">
        <f t="shared" si="584"/>
        <v>0</v>
      </c>
      <c r="AA2854">
        <f t="shared" si="585"/>
        <v>0</v>
      </c>
    </row>
    <row r="2855" spans="2:27">
      <c r="B2855" s="3">
        <v>45584</v>
      </c>
      <c r="C2855" t="str">
        <f>IF(AND(B2855&gt;='Calculation Sheet Crop 1'!$K$6,B2855&lt;='Calculation Sheet Crop 1'!$L$6),"Initial Stage",IF(AND(B2855+1&gt;'Calculation Sheet Crop 1'!$K$7,B2855&lt;='Calculation Sheet Crop 1'!$L$7),"Crop Development Phase",IF(AND(B2855+1&gt;'Calculation Sheet Crop 1'!$K$8,B2855&lt;'Calculation Sheet Crop 1'!$L$8+1),"Mid Season",IF(AND(B2855+1&gt;'Calculation Sheet Crop 1'!$K$9,B2855-1&lt;'Calculation Sheet Crop 1'!$L$9),"Late Season Stage",""))))</f>
        <v/>
      </c>
      <c r="D2855">
        <f>IF(MONTH(B2855)=1,'General Calculation'!$E$22,IF(MONTH(B2855)=2,'General Calculation'!$F$22,IF(MONTH(B2855)=3,'General Calculation'!$G$22,IF(MONTH(B2855)=4,'General Calculation'!$H$22,IF(MONTH(B2855)=5,'General Calculation'!$I$22,IF(MONTH(B2855)=6,'General Calculation'!$J$22,IF(MONTH(B2855)=7,'General Calculation'!$K$22,IF(MONTH(B2855)=8,'General Calculation'!$L$22,IF(MONTH(B2855)=9,'General Calculation'!$M$22,IF(MONTH(B2855)=10,'General Calculation'!$N$22,IF(MONTH(B2855)=11,'General Calculation'!$O$22,IF(MONTH(B2855)=12,'General Calculation'!$P$22,""))))))))))))</f>
        <v>5.2650000000000006</v>
      </c>
      <c r="E2855" t="str">
        <f>IF(C2855="Initial Stage",'Calculation Sheet Crop 1'!$M$6,IF(C2855="Crop Development Phase",'Calculation Sheet Crop 1'!$M$7,IF(C2855="Mid Season",'Calculation Sheet Crop 1'!$M$8,IF(C2855="Late Season Stage",'Calculation Sheet Crop 1'!$M$9,""))))</f>
        <v/>
      </c>
      <c r="F2855">
        <f t="shared" si="573"/>
        <v>0</v>
      </c>
      <c r="P2855">
        <f t="shared" si="574"/>
        <v>0</v>
      </c>
      <c r="Q2855">
        <f t="shared" si="575"/>
        <v>0</v>
      </c>
      <c r="R2855">
        <f t="shared" si="576"/>
        <v>0</v>
      </c>
      <c r="S2855">
        <f t="shared" si="577"/>
        <v>0</v>
      </c>
      <c r="T2855">
        <f t="shared" si="578"/>
        <v>0</v>
      </c>
      <c r="U2855">
        <f t="shared" si="579"/>
        <v>0</v>
      </c>
      <c r="V2855">
        <f t="shared" si="580"/>
        <v>0</v>
      </c>
      <c r="W2855">
        <f t="shared" si="581"/>
        <v>0</v>
      </c>
      <c r="X2855">
        <f t="shared" si="582"/>
        <v>0</v>
      </c>
      <c r="Y2855">
        <f t="shared" si="583"/>
        <v>0</v>
      </c>
      <c r="Z2855">
        <f t="shared" si="584"/>
        <v>0</v>
      </c>
      <c r="AA2855">
        <f t="shared" si="585"/>
        <v>0</v>
      </c>
    </row>
    <row r="2856" spans="2:27">
      <c r="B2856" s="3">
        <v>45585</v>
      </c>
      <c r="C2856" t="str">
        <f>IF(AND(B2856&gt;='Calculation Sheet Crop 1'!$K$6,B2856&lt;='Calculation Sheet Crop 1'!$L$6),"Initial Stage",IF(AND(B2856+1&gt;'Calculation Sheet Crop 1'!$K$7,B2856&lt;='Calculation Sheet Crop 1'!$L$7),"Crop Development Phase",IF(AND(B2856+1&gt;'Calculation Sheet Crop 1'!$K$8,B2856&lt;'Calculation Sheet Crop 1'!$L$8+1),"Mid Season",IF(AND(B2856+1&gt;'Calculation Sheet Crop 1'!$K$9,B2856-1&lt;'Calculation Sheet Crop 1'!$L$9),"Late Season Stage",""))))</f>
        <v/>
      </c>
      <c r="D2856">
        <f>IF(MONTH(B2856)=1,'General Calculation'!$E$22,IF(MONTH(B2856)=2,'General Calculation'!$F$22,IF(MONTH(B2856)=3,'General Calculation'!$G$22,IF(MONTH(B2856)=4,'General Calculation'!$H$22,IF(MONTH(B2856)=5,'General Calculation'!$I$22,IF(MONTH(B2856)=6,'General Calculation'!$J$22,IF(MONTH(B2856)=7,'General Calculation'!$K$22,IF(MONTH(B2856)=8,'General Calculation'!$L$22,IF(MONTH(B2856)=9,'General Calculation'!$M$22,IF(MONTH(B2856)=10,'General Calculation'!$N$22,IF(MONTH(B2856)=11,'General Calculation'!$O$22,IF(MONTH(B2856)=12,'General Calculation'!$P$22,""))))))))))))</f>
        <v>5.2650000000000006</v>
      </c>
      <c r="E2856" t="str">
        <f>IF(C2856="Initial Stage",'Calculation Sheet Crop 1'!$M$6,IF(C2856="Crop Development Phase",'Calculation Sheet Crop 1'!$M$7,IF(C2856="Mid Season",'Calculation Sheet Crop 1'!$M$8,IF(C2856="Late Season Stage",'Calculation Sheet Crop 1'!$M$9,""))))</f>
        <v/>
      </c>
      <c r="F2856">
        <f t="shared" si="573"/>
        <v>0</v>
      </c>
      <c r="P2856">
        <f t="shared" si="574"/>
        <v>0</v>
      </c>
      <c r="Q2856">
        <f t="shared" si="575"/>
        <v>0</v>
      </c>
      <c r="R2856">
        <f t="shared" si="576"/>
        <v>0</v>
      </c>
      <c r="S2856">
        <f t="shared" si="577"/>
        <v>0</v>
      </c>
      <c r="T2856">
        <f t="shared" si="578"/>
        <v>0</v>
      </c>
      <c r="U2856">
        <f t="shared" si="579"/>
        <v>0</v>
      </c>
      <c r="V2856">
        <f t="shared" si="580"/>
        <v>0</v>
      </c>
      <c r="W2856">
        <f t="shared" si="581"/>
        <v>0</v>
      </c>
      <c r="X2856">
        <f t="shared" si="582"/>
        <v>0</v>
      </c>
      <c r="Y2856">
        <f t="shared" si="583"/>
        <v>0</v>
      </c>
      <c r="Z2856">
        <f t="shared" si="584"/>
        <v>0</v>
      </c>
      <c r="AA2856">
        <f t="shared" si="585"/>
        <v>0</v>
      </c>
    </row>
    <row r="2857" spans="2:27">
      <c r="B2857" s="3">
        <v>45586</v>
      </c>
      <c r="C2857" t="str">
        <f>IF(AND(B2857&gt;='Calculation Sheet Crop 1'!$K$6,B2857&lt;='Calculation Sheet Crop 1'!$L$6),"Initial Stage",IF(AND(B2857+1&gt;'Calculation Sheet Crop 1'!$K$7,B2857&lt;='Calculation Sheet Crop 1'!$L$7),"Crop Development Phase",IF(AND(B2857+1&gt;'Calculation Sheet Crop 1'!$K$8,B2857&lt;'Calculation Sheet Crop 1'!$L$8+1),"Mid Season",IF(AND(B2857+1&gt;'Calculation Sheet Crop 1'!$K$9,B2857-1&lt;'Calculation Sheet Crop 1'!$L$9),"Late Season Stage",""))))</f>
        <v/>
      </c>
      <c r="D2857">
        <f>IF(MONTH(B2857)=1,'General Calculation'!$E$22,IF(MONTH(B2857)=2,'General Calculation'!$F$22,IF(MONTH(B2857)=3,'General Calculation'!$G$22,IF(MONTH(B2857)=4,'General Calculation'!$H$22,IF(MONTH(B2857)=5,'General Calculation'!$I$22,IF(MONTH(B2857)=6,'General Calculation'!$J$22,IF(MONTH(B2857)=7,'General Calculation'!$K$22,IF(MONTH(B2857)=8,'General Calculation'!$L$22,IF(MONTH(B2857)=9,'General Calculation'!$M$22,IF(MONTH(B2857)=10,'General Calculation'!$N$22,IF(MONTH(B2857)=11,'General Calculation'!$O$22,IF(MONTH(B2857)=12,'General Calculation'!$P$22,""))))))))))))</f>
        <v>5.2650000000000006</v>
      </c>
      <c r="E2857" t="str">
        <f>IF(C2857="Initial Stage",'Calculation Sheet Crop 1'!$M$6,IF(C2857="Crop Development Phase",'Calculation Sheet Crop 1'!$M$7,IF(C2857="Mid Season",'Calculation Sheet Crop 1'!$M$8,IF(C2857="Late Season Stage",'Calculation Sheet Crop 1'!$M$9,""))))</f>
        <v/>
      </c>
      <c r="F2857">
        <f t="shared" si="573"/>
        <v>0</v>
      </c>
      <c r="P2857">
        <f t="shared" si="574"/>
        <v>0</v>
      </c>
      <c r="Q2857">
        <f t="shared" si="575"/>
        <v>0</v>
      </c>
      <c r="R2857">
        <f t="shared" si="576"/>
        <v>0</v>
      </c>
      <c r="S2857">
        <f t="shared" si="577"/>
        <v>0</v>
      </c>
      <c r="T2857">
        <f t="shared" si="578"/>
        <v>0</v>
      </c>
      <c r="U2857">
        <f t="shared" si="579"/>
        <v>0</v>
      </c>
      <c r="V2857">
        <f t="shared" si="580"/>
        <v>0</v>
      </c>
      <c r="W2857">
        <f t="shared" si="581"/>
        <v>0</v>
      </c>
      <c r="X2857">
        <f t="shared" si="582"/>
        <v>0</v>
      </c>
      <c r="Y2857">
        <f t="shared" si="583"/>
        <v>0</v>
      </c>
      <c r="Z2857">
        <f t="shared" si="584"/>
        <v>0</v>
      </c>
      <c r="AA2857">
        <f t="shared" si="585"/>
        <v>0</v>
      </c>
    </row>
    <row r="2858" spans="2:27">
      <c r="B2858" s="3">
        <v>45587</v>
      </c>
      <c r="C2858" t="str">
        <f>IF(AND(B2858&gt;='Calculation Sheet Crop 1'!$K$6,B2858&lt;='Calculation Sheet Crop 1'!$L$6),"Initial Stage",IF(AND(B2858+1&gt;'Calculation Sheet Crop 1'!$K$7,B2858&lt;='Calculation Sheet Crop 1'!$L$7),"Crop Development Phase",IF(AND(B2858+1&gt;'Calculation Sheet Crop 1'!$K$8,B2858&lt;'Calculation Sheet Crop 1'!$L$8+1),"Mid Season",IF(AND(B2858+1&gt;'Calculation Sheet Crop 1'!$K$9,B2858-1&lt;'Calculation Sheet Crop 1'!$L$9),"Late Season Stage",""))))</f>
        <v/>
      </c>
      <c r="D2858">
        <f>IF(MONTH(B2858)=1,'General Calculation'!$E$22,IF(MONTH(B2858)=2,'General Calculation'!$F$22,IF(MONTH(B2858)=3,'General Calculation'!$G$22,IF(MONTH(B2858)=4,'General Calculation'!$H$22,IF(MONTH(B2858)=5,'General Calculation'!$I$22,IF(MONTH(B2858)=6,'General Calculation'!$J$22,IF(MONTH(B2858)=7,'General Calculation'!$K$22,IF(MONTH(B2858)=8,'General Calculation'!$L$22,IF(MONTH(B2858)=9,'General Calculation'!$M$22,IF(MONTH(B2858)=10,'General Calculation'!$N$22,IF(MONTH(B2858)=11,'General Calculation'!$O$22,IF(MONTH(B2858)=12,'General Calculation'!$P$22,""))))))))))))</f>
        <v>5.2650000000000006</v>
      </c>
      <c r="E2858" t="str">
        <f>IF(C2858="Initial Stage",'Calculation Sheet Crop 1'!$M$6,IF(C2858="Crop Development Phase",'Calculation Sheet Crop 1'!$M$7,IF(C2858="Mid Season",'Calculation Sheet Crop 1'!$M$8,IF(C2858="Late Season Stage",'Calculation Sheet Crop 1'!$M$9,""))))</f>
        <v/>
      </c>
      <c r="F2858">
        <f t="shared" si="573"/>
        <v>0</v>
      </c>
      <c r="P2858">
        <f t="shared" si="574"/>
        <v>0</v>
      </c>
      <c r="Q2858">
        <f t="shared" si="575"/>
        <v>0</v>
      </c>
      <c r="R2858">
        <f t="shared" si="576"/>
        <v>0</v>
      </c>
      <c r="S2858">
        <f t="shared" si="577"/>
        <v>0</v>
      </c>
      <c r="T2858">
        <f t="shared" si="578"/>
        <v>0</v>
      </c>
      <c r="U2858">
        <f t="shared" si="579"/>
        <v>0</v>
      </c>
      <c r="V2858">
        <f t="shared" si="580"/>
        <v>0</v>
      </c>
      <c r="W2858">
        <f t="shared" si="581"/>
        <v>0</v>
      </c>
      <c r="X2858">
        <f t="shared" si="582"/>
        <v>0</v>
      </c>
      <c r="Y2858">
        <f t="shared" si="583"/>
        <v>0</v>
      </c>
      <c r="Z2858">
        <f t="shared" si="584"/>
        <v>0</v>
      </c>
      <c r="AA2858">
        <f t="shared" si="585"/>
        <v>0</v>
      </c>
    </row>
    <row r="2859" spans="2:27">
      <c r="B2859" s="3">
        <v>45588</v>
      </c>
      <c r="C2859" t="str">
        <f>IF(AND(B2859&gt;='Calculation Sheet Crop 1'!$K$6,B2859&lt;='Calculation Sheet Crop 1'!$L$6),"Initial Stage",IF(AND(B2859+1&gt;'Calculation Sheet Crop 1'!$K$7,B2859&lt;='Calculation Sheet Crop 1'!$L$7),"Crop Development Phase",IF(AND(B2859+1&gt;'Calculation Sheet Crop 1'!$K$8,B2859&lt;'Calculation Sheet Crop 1'!$L$8+1),"Mid Season",IF(AND(B2859+1&gt;'Calculation Sheet Crop 1'!$K$9,B2859-1&lt;'Calculation Sheet Crop 1'!$L$9),"Late Season Stage",""))))</f>
        <v/>
      </c>
      <c r="D2859">
        <f>IF(MONTH(B2859)=1,'General Calculation'!$E$22,IF(MONTH(B2859)=2,'General Calculation'!$F$22,IF(MONTH(B2859)=3,'General Calculation'!$G$22,IF(MONTH(B2859)=4,'General Calculation'!$H$22,IF(MONTH(B2859)=5,'General Calculation'!$I$22,IF(MONTH(B2859)=6,'General Calculation'!$J$22,IF(MONTH(B2859)=7,'General Calculation'!$K$22,IF(MONTH(B2859)=8,'General Calculation'!$L$22,IF(MONTH(B2859)=9,'General Calculation'!$M$22,IF(MONTH(B2859)=10,'General Calculation'!$N$22,IF(MONTH(B2859)=11,'General Calculation'!$O$22,IF(MONTH(B2859)=12,'General Calculation'!$P$22,""))))))))))))</f>
        <v>5.2650000000000006</v>
      </c>
      <c r="E2859" t="str">
        <f>IF(C2859="Initial Stage",'Calculation Sheet Crop 1'!$M$6,IF(C2859="Crop Development Phase",'Calculation Sheet Crop 1'!$M$7,IF(C2859="Mid Season",'Calculation Sheet Crop 1'!$M$8,IF(C2859="Late Season Stage",'Calculation Sheet Crop 1'!$M$9,""))))</f>
        <v/>
      </c>
      <c r="F2859">
        <f t="shared" si="573"/>
        <v>0</v>
      </c>
      <c r="P2859">
        <f t="shared" si="574"/>
        <v>0</v>
      </c>
      <c r="Q2859">
        <f t="shared" si="575"/>
        <v>0</v>
      </c>
      <c r="R2859">
        <f t="shared" si="576"/>
        <v>0</v>
      </c>
      <c r="S2859">
        <f t="shared" si="577"/>
        <v>0</v>
      </c>
      <c r="T2859">
        <f t="shared" si="578"/>
        <v>0</v>
      </c>
      <c r="U2859">
        <f t="shared" si="579"/>
        <v>0</v>
      </c>
      <c r="V2859">
        <f t="shared" si="580"/>
        <v>0</v>
      </c>
      <c r="W2859">
        <f t="shared" si="581"/>
        <v>0</v>
      </c>
      <c r="X2859">
        <f t="shared" si="582"/>
        <v>0</v>
      </c>
      <c r="Y2859">
        <f t="shared" si="583"/>
        <v>0</v>
      </c>
      <c r="Z2859">
        <f t="shared" si="584"/>
        <v>0</v>
      </c>
      <c r="AA2859">
        <f t="shared" si="585"/>
        <v>0</v>
      </c>
    </row>
    <row r="2860" spans="2:27">
      <c r="B2860" s="3">
        <v>45589</v>
      </c>
      <c r="C2860" t="str">
        <f>IF(AND(B2860&gt;='Calculation Sheet Crop 1'!$K$6,B2860&lt;='Calculation Sheet Crop 1'!$L$6),"Initial Stage",IF(AND(B2860+1&gt;'Calculation Sheet Crop 1'!$K$7,B2860&lt;='Calculation Sheet Crop 1'!$L$7),"Crop Development Phase",IF(AND(B2860+1&gt;'Calculation Sheet Crop 1'!$K$8,B2860&lt;'Calculation Sheet Crop 1'!$L$8+1),"Mid Season",IF(AND(B2860+1&gt;'Calculation Sheet Crop 1'!$K$9,B2860-1&lt;'Calculation Sheet Crop 1'!$L$9),"Late Season Stage",""))))</f>
        <v/>
      </c>
      <c r="D2860">
        <f>IF(MONTH(B2860)=1,'General Calculation'!$E$22,IF(MONTH(B2860)=2,'General Calculation'!$F$22,IF(MONTH(B2860)=3,'General Calculation'!$G$22,IF(MONTH(B2860)=4,'General Calculation'!$H$22,IF(MONTH(B2860)=5,'General Calculation'!$I$22,IF(MONTH(B2860)=6,'General Calculation'!$J$22,IF(MONTH(B2860)=7,'General Calculation'!$K$22,IF(MONTH(B2860)=8,'General Calculation'!$L$22,IF(MONTH(B2860)=9,'General Calculation'!$M$22,IF(MONTH(B2860)=10,'General Calculation'!$N$22,IF(MONTH(B2860)=11,'General Calculation'!$O$22,IF(MONTH(B2860)=12,'General Calculation'!$P$22,""))))))))))))</f>
        <v>5.2650000000000006</v>
      </c>
      <c r="E2860" t="str">
        <f>IF(C2860="Initial Stage",'Calculation Sheet Crop 1'!$M$6,IF(C2860="Crop Development Phase",'Calculation Sheet Crop 1'!$M$7,IF(C2860="Mid Season",'Calculation Sheet Crop 1'!$M$8,IF(C2860="Late Season Stage",'Calculation Sheet Crop 1'!$M$9,""))))</f>
        <v/>
      </c>
      <c r="F2860">
        <f t="shared" si="573"/>
        <v>0</v>
      </c>
      <c r="P2860">
        <f t="shared" si="574"/>
        <v>0</v>
      </c>
      <c r="Q2860">
        <f t="shared" si="575"/>
        <v>0</v>
      </c>
      <c r="R2860">
        <f t="shared" si="576"/>
        <v>0</v>
      </c>
      <c r="S2860">
        <f t="shared" si="577"/>
        <v>0</v>
      </c>
      <c r="T2860">
        <f t="shared" si="578"/>
        <v>0</v>
      </c>
      <c r="U2860">
        <f t="shared" si="579"/>
        <v>0</v>
      </c>
      <c r="V2860">
        <f t="shared" si="580"/>
        <v>0</v>
      </c>
      <c r="W2860">
        <f t="shared" si="581"/>
        <v>0</v>
      </c>
      <c r="X2860">
        <f t="shared" si="582"/>
        <v>0</v>
      </c>
      <c r="Y2860">
        <f t="shared" si="583"/>
        <v>0</v>
      </c>
      <c r="Z2860">
        <f t="shared" si="584"/>
        <v>0</v>
      </c>
      <c r="AA2860">
        <f t="shared" si="585"/>
        <v>0</v>
      </c>
    </row>
    <row r="2861" spans="2:27">
      <c r="B2861" s="3">
        <v>45590</v>
      </c>
      <c r="C2861" t="str">
        <f>IF(AND(B2861&gt;='Calculation Sheet Crop 1'!$K$6,B2861&lt;='Calculation Sheet Crop 1'!$L$6),"Initial Stage",IF(AND(B2861+1&gt;'Calculation Sheet Crop 1'!$K$7,B2861&lt;='Calculation Sheet Crop 1'!$L$7),"Crop Development Phase",IF(AND(B2861+1&gt;'Calculation Sheet Crop 1'!$K$8,B2861&lt;'Calculation Sheet Crop 1'!$L$8+1),"Mid Season",IF(AND(B2861+1&gt;'Calculation Sheet Crop 1'!$K$9,B2861-1&lt;'Calculation Sheet Crop 1'!$L$9),"Late Season Stage",""))))</f>
        <v/>
      </c>
      <c r="D2861">
        <f>IF(MONTH(B2861)=1,'General Calculation'!$E$22,IF(MONTH(B2861)=2,'General Calculation'!$F$22,IF(MONTH(B2861)=3,'General Calculation'!$G$22,IF(MONTH(B2861)=4,'General Calculation'!$H$22,IF(MONTH(B2861)=5,'General Calculation'!$I$22,IF(MONTH(B2861)=6,'General Calculation'!$J$22,IF(MONTH(B2861)=7,'General Calculation'!$K$22,IF(MONTH(B2861)=8,'General Calculation'!$L$22,IF(MONTH(B2861)=9,'General Calculation'!$M$22,IF(MONTH(B2861)=10,'General Calculation'!$N$22,IF(MONTH(B2861)=11,'General Calculation'!$O$22,IF(MONTH(B2861)=12,'General Calculation'!$P$22,""))))))))))))</f>
        <v>5.2650000000000006</v>
      </c>
      <c r="E2861" t="str">
        <f>IF(C2861="Initial Stage",'Calculation Sheet Crop 1'!$M$6,IF(C2861="Crop Development Phase",'Calculation Sheet Crop 1'!$M$7,IF(C2861="Mid Season",'Calculation Sheet Crop 1'!$M$8,IF(C2861="Late Season Stage",'Calculation Sheet Crop 1'!$M$9,""))))</f>
        <v/>
      </c>
      <c r="F2861">
        <f t="shared" si="573"/>
        <v>0</v>
      </c>
      <c r="P2861">
        <f t="shared" si="574"/>
        <v>0</v>
      </c>
      <c r="Q2861">
        <f t="shared" si="575"/>
        <v>0</v>
      </c>
      <c r="R2861">
        <f t="shared" si="576"/>
        <v>0</v>
      </c>
      <c r="S2861">
        <f t="shared" si="577"/>
        <v>0</v>
      </c>
      <c r="T2861">
        <f t="shared" si="578"/>
        <v>0</v>
      </c>
      <c r="U2861">
        <f t="shared" si="579"/>
        <v>0</v>
      </c>
      <c r="V2861">
        <f t="shared" si="580"/>
        <v>0</v>
      </c>
      <c r="W2861">
        <f t="shared" si="581"/>
        <v>0</v>
      </c>
      <c r="X2861">
        <f t="shared" si="582"/>
        <v>0</v>
      </c>
      <c r="Y2861">
        <f t="shared" si="583"/>
        <v>0</v>
      </c>
      <c r="Z2861">
        <f t="shared" si="584"/>
        <v>0</v>
      </c>
      <c r="AA2861">
        <f t="shared" si="585"/>
        <v>0</v>
      </c>
    </row>
    <row r="2862" spans="2:27">
      <c r="B2862" s="3">
        <v>45591</v>
      </c>
      <c r="C2862" t="str">
        <f>IF(AND(B2862&gt;='Calculation Sheet Crop 1'!$K$6,B2862&lt;='Calculation Sheet Crop 1'!$L$6),"Initial Stage",IF(AND(B2862+1&gt;'Calculation Sheet Crop 1'!$K$7,B2862&lt;='Calculation Sheet Crop 1'!$L$7),"Crop Development Phase",IF(AND(B2862+1&gt;'Calculation Sheet Crop 1'!$K$8,B2862&lt;'Calculation Sheet Crop 1'!$L$8+1),"Mid Season",IF(AND(B2862+1&gt;'Calculation Sheet Crop 1'!$K$9,B2862-1&lt;'Calculation Sheet Crop 1'!$L$9),"Late Season Stage",""))))</f>
        <v/>
      </c>
      <c r="D2862">
        <f>IF(MONTH(B2862)=1,'General Calculation'!$E$22,IF(MONTH(B2862)=2,'General Calculation'!$F$22,IF(MONTH(B2862)=3,'General Calculation'!$G$22,IF(MONTH(B2862)=4,'General Calculation'!$H$22,IF(MONTH(B2862)=5,'General Calculation'!$I$22,IF(MONTH(B2862)=6,'General Calculation'!$J$22,IF(MONTH(B2862)=7,'General Calculation'!$K$22,IF(MONTH(B2862)=8,'General Calculation'!$L$22,IF(MONTH(B2862)=9,'General Calculation'!$M$22,IF(MONTH(B2862)=10,'General Calculation'!$N$22,IF(MONTH(B2862)=11,'General Calculation'!$O$22,IF(MONTH(B2862)=12,'General Calculation'!$P$22,""))))))))))))</f>
        <v>5.2650000000000006</v>
      </c>
      <c r="E2862" t="str">
        <f>IF(C2862="Initial Stage",'Calculation Sheet Crop 1'!$M$6,IF(C2862="Crop Development Phase",'Calculation Sheet Crop 1'!$M$7,IF(C2862="Mid Season",'Calculation Sheet Crop 1'!$M$8,IF(C2862="Late Season Stage",'Calculation Sheet Crop 1'!$M$9,""))))</f>
        <v/>
      </c>
      <c r="F2862">
        <f t="shared" si="573"/>
        <v>0</v>
      </c>
      <c r="P2862">
        <f t="shared" si="574"/>
        <v>0</v>
      </c>
      <c r="Q2862">
        <f t="shared" si="575"/>
        <v>0</v>
      </c>
      <c r="R2862">
        <f t="shared" si="576"/>
        <v>0</v>
      </c>
      <c r="S2862">
        <f t="shared" si="577"/>
        <v>0</v>
      </c>
      <c r="T2862">
        <f t="shared" si="578"/>
        <v>0</v>
      </c>
      <c r="U2862">
        <f t="shared" si="579"/>
        <v>0</v>
      </c>
      <c r="V2862">
        <f t="shared" si="580"/>
        <v>0</v>
      </c>
      <c r="W2862">
        <f t="shared" si="581"/>
        <v>0</v>
      </c>
      <c r="X2862">
        <f t="shared" si="582"/>
        <v>0</v>
      </c>
      <c r="Y2862">
        <f t="shared" si="583"/>
        <v>0</v>
      </c>
      <c r="Z2862">
        <f t="shared" si="584"/>
        <v>0</v>
      </c>
      <c r="AA2862">
        <f t="shared" si="585"/>
        <v>0</v>
      </c>
    </row>
    <row r="2863" spans="2:27">
      <c r="B2863" s="3">
        <v>45592</v>
      </c>
      <c r="C2863" t="str">
        <f>IF(AND(B2863&gt;='Calculation Sheet Crop 1'!$K$6,B2863&lt;='Calculation Sheet Crop 1'!$L$6),"Initial Stage",IF(AND(B2863+1&gt;'Calculation Sheet Crop 1'!$K$7,B2863&lt;='Calculation Sheet Crop 1'!$L$7),"Crop Development Phase",IF(AND(B2863+1&gt;'Calculation Sheet Crop 1'!$K$8,B2863&lt;'Calculation Sheet Crop 1'!$L$8+1),"Mid Season",IF(AND(B2863+1&gt;'Calculation Sheet Crop 1'!$K$9,B2863-1&lt;'Calculation Sheet Crop 1'!$L$9),"Late Season Stage",""))))</f>
        <v/>
      </c>
      <c r="D2863">
        <f>IF(MONTH(B2863)=1,'General Calculation'!$E$22,IF(MONTH(B2863)=2,'General Calculation'!$F$22,IF(MONTH(B2863)=3,'General Calculation'!$G$22,IF(MONTH(B2863)=4,'General Calculation'!$H$22,IF(MONTH(B2863)=5,'General Calculation'!$I$22,IF(MONTH(B2863)=6,'General Calculation'!$J$22,IF(MONTH(B2863)=7,'General Calculation'!$K$22,IF(MONTH(B2863)=8,'General Calculation'!$L$22,IF(MONTH(B2863)=9,'General Calculation'!$M$22,IF(MONTH(B2863)=10,'General Calculation'!$N$22,IF(MONTH(B2863)=11,'General Calculation'!$O$22,IF(MONTH(B2863)=12,'General Calculation'!$P$22,""))))))))))))</f>
        <v>5.2650000000000006</v>
      </c>
      <c r="E2863" t="str">
        <f>IF(C2863="Initial Stage",'Calculation Sheet Crop 1'!$M$6,IF(C2863="Crop Development Phase",'Calculation Sheet Crop 1'!$M$7,IF(C2863="Mid Season",'Calculation Sheet Crop 1'!$M$8,IF(C2863="Late Season Stage",'Calculation Sheet Crop 1'!$M$9,""))))</f>
        <v/>
      </c>
      <c r="F2863">
        <f t="shared" si="573"/>
        <v>0</v>
      </c>
      <c r="P2863">
        <f t="shared" si="574"/>
        <v>0</v>
      </c>
      <c r="Q2863">
        <f t="shared" si="575"/>
        <v>0</v>
      </c>
      <c r="R2863">
        <f t="shared" si="576"/>
        <v>0</v>
      </c>
      <c r="S2863">
        <f t="shared" si="577"/>
        <v>0</v>
      </c>
      <c r="T2863">
        <f t="shared" si="578"/>
        <v>0</v>
      </c>
      <c r="U2863">
        <f t="shared" si="579"/>
        <v>0</v>
      </c>
      <c r="V2863">
        <f t="shared" si="580"/>
        <v>0</v>
      </c>
      <c r="W2863">
        <f t="shared" si="581"/>
        <v>0</v>
      </c>
      <c r="X2863">
        <f t="shared" si="582"/>
        <v>0</v>
      </c>
      <c r="Y2863">
        <f t="shared" si="583"/>
        <v>0</v>
      </c>
      <c r="Z2863">
        <f t="shared" si="584"/>
        <v>0</v>
      </c>
      <c r="AA2863">
        <f t="shared" si="585"/>
        <v>0</v>
      </c>
    </row>
    <row r="2864" spans="2:27">
      <c r="B2864" s="3">
        <v>45593</v>
      </c>
      <c r="C2864" t="str">
        <f>IF(AND(B2864&gt;='Calculation Sheet Crop 1'!$K$6,B2864&lt;='Calculation Sheet Crop 1'!$L$6),"Initial Stage",IF(AND(B2864+1&gt;'Calculation Sheet Crop 1'!$K$7,B2864&lt;='Calculation Sheet Crop 1'!$L$7),"Crop Development Phase",IF(AND(B2864+1&gt;'Calculation Sheet Crop 1'!$K$8,B2864&lt;'Calculation Sheet Crop 1'!$L$8+1),"Mid Season",IF(AND(B2864+1&gt;'Calculation Sheet Crop 1'!$K$9,B2864-1&lt;'Calculation Sheet Crop 1'!$L$9),"Late Season Stage",""))))</f>
        <v/>
      </c>
      <c r="D2864">
        <f>IF(MONTH(B2864)=1,'General Calculation'!$E$22,IF(MONTH(B2864)=2,'General Calculation'!$F$22,IF(MONTH(B2864)=3,'General Calculation'!$G$22,IF(MONTH(B2864)=4,'General Calculation'!$H$22,IF(MONTH(B2864)=5,'General Calculation'!$I$22,IF(MONTH(B2864)=6,'General Calculation'!$J$22,IF(MONTH(B2864)=7,'General Calculation'!$K$22,IF(MONTH(B2864)=8,'General Calculation'!$L$22,IF(MONTH(B2864)=9,'General Calculation'!$M$22,IF(MONTH(B2864)=10,'General Calculation'!$N$22,IF(MONTH(B2864)=11,'General Calculation'!$O$22,IF(MONTH(B2864)=12,'General Calculation'!$P$22,""))))))))))))</f>
        <v>5.2650000000000006</v>
      </c>
      <c r="E2864" t="str">
        <f>IF(C2864="Initial Stage",'Calculation Sheet Crop 1'!$M$6,IF(C2864="Crop Development Phase",'Calculation Sheet Crop 1'!$M$7,IF(C2864="Mid Season",'Calculation Sheet Crop 1'!$M$8,IF(C2864="Late Season Stage",'Calculation Sheet Crop 1'!$M$9,""))))</f>
        <v/>
      </c>
      <c r="F2864">
        <f t="shared" si="573"/>
        <v>0</v>
      </c>
      <c r="P2864">
        <f t="shared" si="574"/>
        <v>0</v>
      </c>
      <c r="Q2864">
        <f t="shared" si="575"/>
        <v>0</v>
      </c>
      <c r="R2864">
        <f t="shared" si="576"/>
        <v>0</v>
      </c>
      <c r="S2864">
        <f t="shared" si="577"/>
        <v>0</v>
      </c>
      <c r="T2864">
        <f t="shared" si="578"/>
        <v>0</v>
      </c>
      <c r="U2864">
        <f t="shared" si="579"/>
        <v>0</v>
      </c>
      <c r="V2864">
        <f t="shared" si="580"/>
        <v>0</v>
      </c>
      <c r="W2864">
        <f t="shared" si="581"/>
        <v>0</v>
      </c>
      <c r="X2864">
        <f t="shared" si="582"/>
        <v>0</v>
      </c>
      <c r="Y2864">
        <f t="shared" si="583"/>
        <v>0</v>
      </c>
      <c r="Z2864">
        <f t="shared" si="584"/>
        <v>0</v>
      </c>
      <c r="AA2864">
        <f t="shared" si="585"/>
        <v>0</v>
      </c>
    </row>
    <row r="2865" spans="2:27">
      <c r="B2865" s="3">
        <v>45594</v>
      </c>
      <c r="C2865" t="str">
        <f>IF(AND(B2865&gt;='Calculation Sheet Crop 1'!$K$6,B2865&lt;='Calculation Sheet Crop 1'!$L$6),"Initial Stage",IF(AND(B2865+1&gt;'Calculation Sheet Crop 1'!$K$7,B2865&lt;='Calculation Sheet Crop 1'!$L$7),"Crop Development Phase",IF(AND(B2865+1&gt;'Calculation Sheet Crop 1'!$K$8,B2865&lt;'Calculation Sheet Crop 1'!$L$8+1),"Mid Season",IF(AND(B2865+1&gt;'Calculation Sheet Crop 1'!$K$9,B2865-1&lt;'Calculation Sheet Crop 1'!$L$9),"Late Season Stage",""))))</f>
        <v/>
      </c>
      <c r="D2865">
        <f>IF(MONTH(B2865)=1,'General Calculation'!$E$22,IF(MONTH(B2865)=2,'General Calculation'!$F$22,IF(MONTH(B2865)=3,'General Calculation'!$G$22,IF(MONTH(B2865)=4,'General Calculation'!$H$22,IF(MONTH(B2865)=5,'General Calculation'!$I$22,IF(MONTH(B2865)=6,'General Calculation'!$J$22,IF(MONTH(B2865)=7,'General Calculation'!$K$22,IF(MONTH(B2865)=8,'General Calculation'!$L$22,IF(MONTH(B2865)=9,'General Calculation'!$M$22,IF(MONTH(B2865)=10,'General Calculation'!$N$22,IF(MONTH(B2865)=11,'General Calculation'!$O$22,IF(MONTH(B2865)=12,'General Calculation'!$P$22,""))))))))))))</f>
        <v>5.2650000000000006</v>
      </c>
      <c r="E2865" t="str">
        <f>IF(C2865="Initial Stage",'Calculation Sheet Crop 1'!$M$6,IF(C2865="Crop Development Phase",'Calculation Sheet Crop 1'!$M$7,IF(C2865="Mid Season",'Calculation Sheet Crop 1'!$M$8,IF(C2865="Late Season Stage",'Calculation Sheet Crop 1'!$M$9,""))))</f>
        <v/>
      </c>
      <c r="F2865">
        <f t="shared" si="573"/>
        <v>0</v>
      </c>
      <c r="P2865">
        <f t="shared" si="574"/>
        <v>0</v>
      </c>
      <c r="Q2865">
        <f t="shared" si="575"/>
        <v>0</v>
      </c>
      <c r="R2865">
        <f t="shared" si="576"/>
        <v>0</v>
      </c>
      <c r="S2865">
        <f t="shared" si="577"/>
        <v>0</v>
      </c>
      <c r="T2865">
        <f t="shared" si="578"/>
        <v>0</v>
      </c>
      <c r="U2865">
        <f t="shared" si="579"/>
        <v>0</v>
      </c>
      <c r="V2865">
        <f t="shared" si="580"/>
        <v>0</v>
      </c>
      <c r="W2865">
        <f t="shared" si="581"/>
        <v>0</v>
      </c>
      <c r="X2865">
        <f t="shared" si="582"/>
        <v>0</v>
      </c>
      <c r="Y2865">
        <f t="shared" si="583"/>
        <v>0</v>
      </c>
      <c r="Z2865">
        <f t="shared" si="584"/>
        <v>0</v>
      </c>
      <c r="AA2865">
        <f t="shared" si="585"/>
        <v>0</v>
      </c>
    </row>
    <row r="2866" spans="2:27">
      <c r="B2866" s="3">
        <v>45595</v>
      </c>
      <c r="C2866" t="str">
        <f>IF(AND(B2866&gt;='Calculation Sheet Crop 1'!$K$6,B2866&lt;='Calculation Sheet Crop 1'!$L$6),"Initial Stage",IF(AND(B2866+1&gt;'Calculation Sheet Crop 1'!$K$7,B2866&lt;='Calculation Sheet Crop 1'!$L$7),"Crop Development Phase",IF(AND(B2866+1&gt;'Calculation Sheet Crop 1'!$K$8,B2866&lt;'Calculation Sheet Crop 1'!$L$8+1),"Mid Season",IF(AND(B2866+1&gt;'Calculation Sheet Crop 1'!$K$9,B2866-1&lt;'Calculation Sheet Crop 1'!$L$9),"Late Season Stage",""))))</f>
        <v/>
      </c>
      <c r="D2866">
        <f>IF(MONTH(B2866)=1,'General Calculation'!$E$22,IF(MONTH(B2866)=2,'General Calculation'!$F$22,IF(MONTH(B2866)=3,'General Calculation'!$G$22,IF(MONTH(B2866)=4,'General Calculation'!$H$22,IF(MONTH(B2866)=5,'General Calculation'!$I$22,IF(MONTH(B2866)=6,'General Calculation'!$J$22,IF(MONTH(B2866)=7,'General Calculation'!$K$22,IF(MONTH(B2866)=8,'General Calculation'!$L$22,IF(MONTH(B2866)=9,'General Calculation'!$M$22,IF(MONTH(B2866)=10,'General Calculation'!$N$22,IF(MONTH(B2866)=11,'General Calculation'!$O$22,IF(MONTH(B2866)=12,'General Calculation'!$P$22,""))))))))))))</f>
        <v>5.2650000000000006</v>
      </c>
      <c r="E2866" t="str">
        <f>IF(C2866="Initial Stage",'Calculation Sheet Crop 1'!$M$6,IF(C2866="Crop Development Phase",'Calculation Sheet Crop 1'!$M$7,IF(C2866="Mid Season",'Calculation Sheet Crop 1'!$M$8,IF(C2866="Late Season Stage",'Calculation Sheet Crop 1'!$M$9,""))))</f>
        <v/>
      </c>
      <c r="F2866">
        <f t="shared" si="573"/>
        <v>0</v>
      </c>
      <c r="P2866">
        <f t="shared" si="574"/>
        <v>0</v>
      </c>
      <c r="Q2866">
        <f t="shared" si="575"/>
        <v>0</v>
      </c>
      <c r="R2866">
        <f t="shared" si="576"/>
        <v>0</v>
      </c>
      <c r="S2866">
        <f t="shared" si="577"/>
        <v>0</v>
      </c>
      <c r="T2866">
        <f t="shared" si="578"/>
        <v>0</v>
      </c>
      <c r="U2866">
        <f t="shared" si="579"/>
        <v>0</v>
      </c>
      <c r="V2866">
        <f t="shared" si="580"/>
        <v>0</v>
      </c>
      <c r="W2866">
        <f t="shared" si="581"/>
        <v>0</v>
      </c>
      <c r="X2866">
        <f t="shared" si="582"/>
        <v>0</v>
      </c>
      <c r="Y2866">
        <f t="shared" si="583"/>
        <v>0</v>
      </c>
      <c r="Z2866">
        <f t="shared" si="584"/>
        <v>0</v>
      </c>
      <c r="AA2866">
        <f t="shared" si="585"/>
        <v>0</v>
      </c>
    </row>
    <row r="2867" spans="2:27">
      <c r="B2867" s="3">
        <v>45596</v>
      </c>
      <c r="C2867" t="str">
        <f>IF(AND(B2867&gt;='Calculation Sheet Crop 1'!$K$6,B2867&lt;='Calculation Sheet Crop 1'!$L$6),"Initial Stage",IF(AND(B2867+1&gt;'Calculation Sheet Crop 1'!$K$7,B2867&lt;='Calculation Sheet Crop 1'!$L$7),"Crop Development Phase",IF(AND(B2867+1&gt;'Calculation Sheet Crop 1'!$K$8,B2867&lt;'Calculation Sheet Crop 1'!$L$8+1),"Mid Season",IF(AND(B2867+1&gt;'Calculation Sheet Crop 1'!$K$9,B2867-1&lt;'Calculation Sheet Crop 1'!$L$9),"Late Season Stage",""))))</f>
        <v/>
      </c>
      <c r="D2867">
        <f>IF(MONTH(B2867)=1,'General Calculation'!$E$22,IF(MONTH(B2867)=2,'General Calculation'!$F$22,IF(MONTH(B2867)=3,'General Calculation'!$G$22,IF(MONTH(B2867)=4,'General Calculation'!$H$22,IF(MONTH(B2867)=5,'General Calculation'!$I$22,IF(MONTH(B2867)=6,'General Calculation'!$J$22,IF(MONTH(B2867)=7,'General Calculation'!$K$22,IF(MONTH(B2867)=8,'General Calculation'!$L$22,IF(MONTH(B2867)=9,'General Calculation'!$M$22,IF(MONTH(B2867)=10,'General Calculation'!$N$22,IF(MONTH(B2867)=11,'General Calculation'!$O$22,IF(MONTH(B2867)=12,'General Calculation'!$P$22,""))))))))))))</f>
        <v>5.2650000000000006</v>
      </c>
      <c r="E2867" t="str">
        <f>IF(C2867="Initial Stage",'Calculation Sheet Crop 1'!$M$6,IF(C2867="Crop Development Phase",'Calculation Sheet Crop 1'!$M$7,IF(C2867="Mid Season",'Calculation Sheet Crop 1'!$M$8,IF(C2867="Late Season Stage",'Calculation Sheet Crop 1'!$M$9,""))))</f>
        <v/>
      </c>
      <c r="F2867">
        <f t="shared" si="573"/>
        <v>0</v>
      </c>
      <c r="P2867">
        <f t="shared" si="574"/>
        <v>0</v>
      </c>
      <c r="Q2867">
        <f t="shared" si="575"/>
        <v>0</v>
      </c>
      <c r="R2867">
        <f t="shared" si="576"/>
        <v>0</v>
      </c>
      <c r="S2867">
        <f t="shared" si="577"/>
        <v>0</v>
      </c>
      <c r="T2867">
        <f t="shared" si="578"/>
        <v>0</v>
      </c>
      <c r="U2867">
        <f t="shared" si="579"/>
        <v>0</v>
      </c>
      <c r="V2867">
        <f t="shared" si="580"/>
        <v>0</v>
      </c>
      <c r="W2867">
        <f t="shared" si="581"/>
        <v>0</v>
      </c>
      <c r="X2867">
        <f t="shared" si="582"/>
        <v>0</v>
      </c>
      <c r="Y2867">
        <f t="shared" si="583"/>
        <v>0</v>
      </c>
      <c r="Z2867">
        <f t="shared" si="584"/>
        <v>0</v>
      </c>
      <c r="AA2867">
        <f t="shared" si="585"/>
        <v>0</v>
      </c>
    </row>
    <row r="2868" spans="2:27">
      <c r="B2868" s="3">
        <v>45597</v>
      </c>
      <c r="C2868" t="str">
        <f>IF(AND(B2868&gt;='Calculation Sheet Crop 1'!$K$6,B2868&lt;='Calculation Sheet Crop 1'!$L$6),"Initial Stage",IF(AND(B2868+1&gt;'Calculation Sheet Crop 1'!$K$7,B2868&lt;='Calculation Sheet Crop 1'!$L$7),"Crop Development Phase",IF(AND(B2868+1&gt;'Calculation Sheet Crop 1'!$K$8,B2868&lt;'Calculation Sheet Crop 1'!$L$8+1),"Mid Season",IF(AND(B2868+1&gt;'Calculation Sheet Crop 1'!$K$9,B2868-1&lt;'Calculation Sheet Crop 1'!$L$9),"Late Season Stage",""))))</f>
        <v/>
      </c>
      <c r="D2868">
        <f>IF(MONTH(B2868)=1,'General Calculation'!$E$22,IF(MONTH(B2868)=2,'General Calculation'!$F$22,IF(MONTH(B2868)=3,'General Calculation'!$G$22,IF(MONTH(B2868)=4,'General Calculation'!$H$22,IF(MONTH(B2868)=5,'General Calculation'!$I$22,IF(MONTH(B2868)=6,'General Calculation'!$J$22,IF(MONTH(B2868)=7,'General Calculation'!$K$22,IF(MONTH(B2868)=8,'General Calculation'!$L$22,IF(MONTH(B2868)=9,'General Calculation'!$M$22,IF(MONTH(B2868)=10,'General Calculation'!$N$22,IF(MONTH(B2868)=11,'General Calculation'!$O$22,IF(MONTH(B2868)=12,'General Calculation'!$P$22,""))))))))))))</f>
        <v>5.07</v>
      </c>
      <c r="E2868" t="str">
        <f>IF(C2868="Initial Stage",'Calculation Sheet Crop 1'!$M$6,IF(C2868="Crop Development Phase",'Calculation Sheet Crop 1'!$M$7,IF(C2868="Mid Season",'Calculation Sheet Crop 1'!$M$8,IF(C2868="Late Season Stage",'Calculation Sheet Crop 1'!$M$9,""))))</f>
        <v/>
      </c>
      <c r="F2868">
        <f t="shared" si="573"/>
        <v>0</v>
      </c>
      <c r="P2868">
        <f t="shared" si="574"/>
        <v>0</v>
      </c>
      <c r="Q2868">
        <f t="shared" si="575"/>
        <v>0</v>
      </c>
      <c r="R2868">
        <f t="shared" si="576"/>
        <v>0</v>
      </c>
      <c r="S2868">
        <f t="shared" si="577"/>
        <v>0</v>
      </c>
      <c r="T2868">
        <f t="shared" si="578"/>
        <v>0</v>
      </c>
      <c r="U2868">
        <f t="shared" si="579"/>
        <v>0</v>
      </c>
      <c r="V2868">
        <f t="shared" si="580"/>
        <v>0</v>
      </c>
      <c r="W2868">
        <f t="shared" si="581"/>
        <v>0</v>
      </c>
      <c r="X2868">
        <f t="shared" si="582"/>
        <v>0</v>
      </c>
      <c r="Y2868">
        <f t="shared" si="583"/>
        <v>0</v>
      </c>
      <c r="Z2868">
        <f t="shared" si="584"/>
        <v>0</v>
      </c>
      <c r="AA2868">
        <f t="shared" si="585"/>
        <v>0</v>
      </c>
    </row>
    <row r="2869" spans="2:27">
      <c r="B2869" s="3">
        <v>45598</v>
      </c>
      <c r="C2869" t="str">
        <f>IF(AND(B2869&gt;='Calculation Sheet Crop 1'!$K$6,B2869&lt;='Calculation Sheet Crop 1'!$L$6),"Initial Stage",IF(AND(B2869+1&gt;'Calculation Sheet Crop 1'!$K$7,B2869&lt;='Calculation Sheet Crop 1'!$L$7),"Crop Development Phase",IF(AND(B2869+1&gt;'Calculation Sheet Crop 1'!$K$8,B2869&lt;'Calculation Sheet Crop 1'!$L$8+1),"Mid Season",IF(AND(B2869+1&gt;'Calculation Sheet Crop 1'!$K$9,B2869-1&lt;'Calculation Sheet Crop 1'!$L$9),"Late Season Stage",""))))</f>
        <v/>
      </c>
      <c r="D2869">
        <f>IF(MONTH(B2869)=1,'General Calculation'!$E$22,IF(MONTH(B2869)=2,'General Calculation'!$F$22,IF(MONTH(B2869)=3,'General Calculation'!$G$22,IF(MONTH(B2869)=4,'General Calculation'!$H$22,IF(MONTH(B2869)=5,'General Calculation'!$I$22,IF(MONTH(B2869)=6,'General Calculation'!$J$22,IF(MONTH(B2869)=7,'General Calculation'!$K$22,IF(MONTH(B2869)=8,'General Calculation'!$L$22,IF(MONTH(B2869)=9,'General Calculation'!$M$22,IF(MONTH(B2869)=10,'General Calculation'!$N$22,IF(MONTH(B2869)=11,'General Calculation'!$O$22,IF(MONTH(B2869)=12,'General Calculation'!$P$22,""))))))))))))</f>
        <v>5.07</v>
      </c>
      <c r="E2869" t="str">
        <f>IF(C2869="Initial Stage",'Calculation Sheet Crop 1'!$M$6,IF(C2869="Crop Development Phase",'Calculation Sheet Crop 1'!$M$7,IF(C2869="Mid Season",'Calculation Sheet Crop 1'!$M$8,IF(C2869="Late Season Stage",'Calculation Sheet Crop 1'!$M$9,""))))</f>
        <v/>
      </c>
      <c r="F2869">
        <f t="shared" si="573"/>
        <v>0</v>
      </c>
      <c r="P2869">
        <f t="shared" si="574"/>
        <v>0</v>
      </c>
      <c r="Q2869">
        <f t="shared" si="575"/>
        <v>0</v>
      </c>
      <c r="R2869">
        <f t="shared" si="576"/>
        <v>0</v>
      </c>
      <c r="S2869">
        <f t="shared" si="577"/>
        <v>0</v>
      </c>
      <c r="T2869">
        <f t="shared" si="578"/>
        <v>0</v>
      </c>
      <c r="U2869">
        <f t="shared" si="579"/>
        <v>0</v>
      </c>
      <c r="V2869">
        <f t="shared" si="580"/>
        <v>0</v>
      </c>
      <c r="W2869">
        <f t="shared" si="581"/>
        <v>0</v>
      </c>
      <c r="X2869">
        <f t="shared" si="582"/>
        <v>0</v>
      </c>
      <c r="Y2869">
        <f t="shared" si="583"/>
        <v>0</v>
      </c>
      <c r="Z2869">
        <f t="shared" si="584"/>
        <v>0</v>
      </c>
      <c r="AA2869">
        <f t="shared" si="585"/>
        <v>0</v>
      </c>
    </row>
    <row r="2870" spans="2:27">
      <c r="B2870" s="3">
        <v>45599</v>
      </c>
      <c r="C2870" t="str">
        <f>IF(AND(B2870&gt;='Calculation Sheet Crop 1'!$K$6,B2870&lt;='Calculation Sheet Crop 1'!$L$6),"Initial Stage",IF(AND(B2870+1&gt;'Calculation Sheet Crop 1'!$K$7,B2870&lt;='Calculation Sheet Crop 1'!$L$7),"Crop Development Phase",IF(AND(B2870+1&gt;'Calculation Sheet Crop 1'!$K$8,B2870&lt;'Calculation Sheet Crop 1'!$L$8+1),"Mid Season",IF(AND(B2870+1&gt;'Calculation Sheet Crop 1'!$K$9,B2870-1&lt;'Calculation Sheet Crop 1'!$L$9),"Late Season Stage",""))))</f>
        <v/>
      </c>
      <c r="D2870">
        <f>IF(MONTH(B2870)=1,'General Calculation'!$E$22,IF(MONTH(B2870)=2,'General Calculation'!$F$22,IF(MONTH(B2870)=3,'General Calculation'!$G$22,IF(MONTH(B2870)=4,'General Calculation'!$H$22,IF(MONTH(B2870)=5,'General Calculation'!$I$22,IF(MONTH(B2870)=6,'General Calculation'!$J$22,IF(MONTH(B2870)=7,'General Calculation'!$K$22,IF(MONTH(B2870)=8,'General Calculation'!$L$22,IF(MONTH(B2870)=9,'General Calculation'!$M$22,IF(MONTH(B2870)=10,'General Calculation'!$N$22,IF(MONTH(B2870)=11,'General Calculation'!$O$22,IF(MONTH(B2870)=12,'General Calculation'!$P$22,""))))))))))))</f>
        <v>5.07</v>
      </c>
      <c r="E2870" t="str">
        <f>IF(C2870="Initial Stage",'Calculation Sheet Crop 1'!$M$6,IF(C2870="Crop Development Phase",'Calculation Sheet Crop 1'!$M$7,IF(C2870="Mid Season",'Calculation Sheet Crop 1'!$M$8,IF(C2870="Late Season Stage",'Calculation Sheet Crop 1'!$M$9,""))))</f>
        <v/>
      </c>
      <c r="F2870">
        <f t="shared" si="573"/>
        <v>0</v>
      </c>
      <c r="P2870">
        <f t="shared" si="574"/>
        <v>0</v>
      </c>
      <c r="Q2870">
        <f t="shared" si="575"/>
        <v>0</v>
      </c>
      <c r="R2870">
        <f t="shared" si="576"/>
        <v>0</v>
      </c>
      <c r="S2870">
        <f t="shared" si="577"/>
        <v>0</v>
      </c>
      <c r="T2870">
        <f t="shared" si="578"/>
        <v>0</v>
      </c>
      <c r="U2870">
        <f t="shared" si="579"/>
        <v>0</v>
      </c>
      <c r="V2870">
        <f t="shared" si="580"/>
        <v>0</v>
      </c>
      <c r="W2870">
        <f t="shared" si="581"/>
        <v>0</v>
      </c>
      <c r="X2870">
        <f t="shared" si="582"/>
        <v>0</v>
      </c>
      <c r="Y2870">
        <f t="shared" si="583"/>
        <v>0</v>
      </c>
      <c r="Z2870">
        <f t="shared" si="584"/>
        <v>0</v>
      </c>
      <c r="AA2870">
        <f t="shared" si="585"/>
        <v>0</v>
      </c>
    </row>
    <row r="2871" spans="2:27">
      <c r="B2871" s="3">
        <v>45600</v>
      </c>
      <c r="C2871" t="str">
        <f>IF(AND(B2871&gt;='Calculation Sheet Crop 1'!$K$6,B2871&lt;='Calculation Sheet Crop 1'!$L$6),"Initial Stage",IF(AND(B2871+1&gt;'Calculation Sheet Crop 1'!$K$7,B2871&lt;='Calculation Sheet Crop 1'!$L$7),"Crop Development Phase",IF(AND(B2871+1&gt;'Calculation Sheet Crop 1'!$K$8,B2871&lt;'Calculation Sheet Crop 1'!$L$8+1),"Mid Season",IF(AND(B2871+1&gt;'Calculation Sheet Crop 1'!$K$9,B2871-1&lt;'Calculation Sheet Crop 1'!$L$9),"Late Season Stage",""))))</f>
        <v/>
      </c>
      <c r="D2871">
        <f>IF(MONTH(B2871)=1,'General Calculation'!$E$22,IF(MONTH(B2871)=2,'General Calculation'!$F$22,IF(MONTH(B2871)=3,'General Calculation'!$G$22,IF(MONTH(B2871)=4,'General Calculation'!$H$22,IF(MONTH(B2871)=5,'General Calculation'!$I$22,IF(MONTH(B2871)=6,'General Calculation'!$J$22,IF(MONTH(B2871)=7,'General Calculation'!$K$22,IF(MONTH(B2871)=8,'General Calculation'!$L$22,IF(MONTH(B2871)=9,'General Calculation'!$M$22,IF(MONTH(B2871)=10,'General Calculation'!$N$22,IF(MONTH(B2871)=11,'General Calculation'!$O$22,IF(MONTH(B2871)=12,'General Calculation'!$P$22,""))))))))))))</f>
        <v>5.07</v>
      </c>
      <c r="E2871" t="str">
        <f>IF(C2871="Initial Stage",'Calculation Sheet Crop 1'!$M$6,IF(C2871="Crop Development Phase",'Calculation Sheet Crop 1'!$M$7,IF(C2871="Mid Season",'Calculation Sheet Crop 1'!$M$8,IF(C2871="Late Season Stage",'Calculation Sheet Crop 1'!$M$9,""))))</f>
        <v/>
      </c>
      <c r="F2871">
        <f t="shared" si="573"/>
        <v>0</v>
      </c>
      <c r="P2871">
        <f t="shared" si="574"/>
        <v>0</v>
      </c>
      <c r="Q2871">
        <f t="shared" si="575"/>
        <v>0</v>
      </c>
      <c r="R2871">
        <f t="shared" si="576"/>
        <v>0</v>
      </c>
      <c r="S2871">
        <f t="shared" si="577"/>
        <v>0</v>
      </c>
      <c r="T2871">
        <f t="shared" si="578"/>
        <v>0</v>
      </c>
      <c r="U2871">
        <f t="shared" si="579"/>
        <v>0</v>
      </c>
      <c r="V2871">
        <f t="shared" si="580"/>
        <v>0</v>
      </c>
      <c r="W2871">
        <f t="shared" si="581"/>
        <v>0</v>
      </c>
      <c r="X2871">
        <f t="shared" si="582"/>
        <v>0</v>
      </c>
      <c r="Y2871">
        <f t="shared" si="583"/>
        <v>0</v>
      </c>
      <c r="Z2871">
        <f t="shared" si="584"/>
        <v>0</v>
      </c>
      <c r="AA2871">
        <f t="shared" si="585"/>
        <v>0</v>
      </c>
    </row>
    <row r="2872" spans="2:27">
      <c r="B2872" s="3">
        <v>45601</v>
      </c>
      <c r="C2872" t="str">
        <f>IF(AND(B2872&gt;='Calculation Sheet Crop 1'!$K$6,B2872&lt;='Calculation Sheet Crop 1'!$L$6),"Initial Stage",IF(AND(B2872+1&gt;'Calculation Sheet Crop 1'!$K$7,B2872&lt;='Calculation Sheet Crop 1'!$L$7),"Crop Development Phase",IF(AND(B2872+1&gt;'Calculation Sheet Crop 1'!$K$8,B2872&lt;'Calculation Sheet Crop 1'!$L$8+1),"Mid Season",IF(AND(B2872+1&gt;'Calculation Sheet Crop 1'!$K$9,B2872-1&lt;'Calculation Sheet Crop 1'!$L$9),"Late Season Stage",""))))</f>
        <v/>
      </c>
      <c r="D2872">
        <f>IF(MONTH(B2872)=1,'General Calculation'!$E$22,IF(MONTH(B2872)=2,'General Calculation'!$F$22,IF(MONTH(B2872)=3,'General Calculation'!$G$22,IF(MONTH(B2872)=4,'General Calculation'!$H$22,IF(MONTH(B2872)=5,'General Calculation'!$I$22,IF(MONTH(B2872)=6,'General Calculation'!$J$22,IF(MONTH(B2872)=7,'General Calculation'!$K$22,IF(MONTH(B2872)=8,'General Calculation'!$L$22,IF(MONTH(B2872)=9,'General Calculation'!$M$22,IF(MONTH(B2872)=10,'General Calculation'!$N$22,IF(MONTH(B2872)=11,'General Calculation'!$O$22,IF(MONTH(B2872)=12,'General Calculation'!$P$22,""))))))))))))</f>
        <v>5.07</v>
      </c>
      <c r="E2872" t="str">
        <f>IF(C2872="Initial Stage",'Calculation Sheet Crop 1'!$M$6,IF(C2872="Crop Development Phase",'Calculation Sheet Crop 1'!$M$7,IF(C2872="Mid Season",'Calculation Sheet Crop 1'!$M$8,IF(C2872="Late Season Stage",'Calculation Sheet Crop 1'!$M$9,""))))</f>
        <v/>
      </c>
      <c r="F2872">
        <f t="shared" si="573"/>
        <v>0</v>
      </c>
      <c r="P2872">
        <f t="shared" si="574"/>
        <v>0</v>
      </c>
      <c r="Q2872">
        <f t="shared" si="575"/>
        <v>0</v>
      </c>
      <c r="R2872">
        <f t="shared" si="576"/>
        <v>0</v>
      </c>
      <c r="S2872">
        <f t="shared" si="577"/>
        <v>0</v>
      </c>
      <c r="T2872">
        <f t="shared" si="578"/>
        <v>0</v>
      </c>
      <c r="U2872">
        <f t="shared" si="579"/>
        <v>0</v>
      </c>
      <c r="V2872">
        <f t="shared" si="580"/>
        <v>0</v>
      </c>
      <c r="W2872">
        <f t="shared" si="581"/>
        <v>0</v>
      </c>
      <c r="X2872">
        <f t="shared" si="582"/>
        <v>0</v>
      </c>
      <c r="Y2872">
        <f t="shared" si="583"/>
        <v>0</v>
      </c>
      <c r="Z2872">
        <f t="shared" si="584"/>
        <v>0</v>
      </c>
      <c r="AA2872">
        <f t="shared" si="585"/>
        <v>0</v>
      </c>
    </row>
    <row r="2873" spans="2:27">
      <c r="B2873" s="3">
        <v>45602</v>
      </c>
      <c r="C2873" t="str">
        <f>IF(AND(B2873&gt;='Calculation Sheet Crop 1'!$K$6,B2873&lt;='Calculation Sheet Crop 1'!$L$6),"Initial Stage",IF(AND(B2873+1&gt;'Calculation Sheet Crop 1'!$K$7,B2873&lt;='Calculation Sheet Crop 1'!$L$7),"Crop Development Phase",IF(AND(B2873+1&gt;'Calculation Sheet Crop 1'!$K$8,B2873&lt;'Calculation Sheet Crop 1'!$L$8+1),"Mid Season",IF(AND(B2873+1&gt;'Calculation Sheet Crop 1'!$K$9,B2873-1&lt;'Calculation Sheet Crop 1'!$L$9),"Late Season Stage",""))))</f>
        <v/>
      </c>
      <c r="D2873">
        <f>IF(MONTH(B2873)=1,'General Calculation'!$E$22,IF(MONTH(B2873)=2,'General Calculation'!$F$22,IF(MONTH(B2873)=3,'General Calculation'!$G$22,IF(MONTH(B2873)=4,'General Calculation'!$H$22,IF(MONTH(B2873)=5,'General Calculation'!$I$22,IF(MONTH(B2873)=6,'General Calculation'!$J$22,IF(MONTH(B2873)=7,'General Calculation'!$K$22,IF(MONTH(B2873)=8,'General Calculation'!$L$22,IF(MONTH(B2873)=9,'General Calculation'!$M$22,IF(MONTH(B2873)=10,'General Calculation'!$N$22,IF(MONTH(B2873)=11,'General Calculation'!$O$22,IF(MONTH(B2873)=12,'General Calculation'!$P$22,""))))))))))))</f>
        <v>5.07</v>
      </c>
      <c r="E2873" t="str">
        <f>IF(C2873="Initial Stage",'Calculation Sheet Crop 1'!$M$6,IF(C2873="Crop Development Phase",'Calculation Sheet Crop 1'!$M$7,IF(C2873="Mid Season",'Calculation Sheet Crop 1'!$M$8,IF(C2873="Late Season Stage",'Calculation Sheet Crop 1'!$M$9,""))))</f>
        <v/>
      </c>
      <c r="F2873">
        <f t="shared" si="573"/>
        <v>0</v>
      </c>
      <c r="P2873">
        <f t="shared" si="574"/>
        <v>0</v>
      </c>
      <c r="Q2873">
        <f t="shared" si="575"/>
        <v>0</v>
      </c>
      <c r="R2873">
        <f t="shared" si="576"/>
        <v>0</v>
      </c>
      <c r="S2873">
        <f t="shared" si="577"/>
        <v>0</v>
      </c>
      <c r="T2873">
        <f t="shared" si="578"/>
        <v>0</v>
      </c>
      <c r="U2873">
        <f t="shared" si="579"/>
        <v>0</v>
      </c>
      <c r="V2873">
        <f t="shared" si="580"/>
        <v>0</v>
      </c>
      <c r="W2873">
        <f t="shared" si="581"/>
        <v>0</v>
      </c>
      <c r="X2873">
        <f t="shared" si="582"/>
        <v>0</v>
      </c>
      <c r="Y2873">
        <f t="shared" si="583"/>
        <v>0</v>
      </c>
      <c r="Z2873">
        <f t="shared" si="584"/>
        <v>0</v>
      </c>
      <c r="AA2873">
        <f t="shared" si="585"/>
        <v>0</v>
      </c>
    </row>
    <row r="2874" spans="2:27">
      <c r="B2874" s="3">
        <v>45603</v>
      </c>
      <c r="C2874" t="str">
        <f>IF(AND(B2874&gt;='Calculation Sheet Crop 1'!$K$6,B2874&lt;='Calculation Sheet Crop 1'!$L$6),"Initial Stage",IF(AND(B2874+1&gt;'Calculation Sheet Crop 1'!$K$7,B2874&lt;='Calculation Sheet Crop 1'!$L$7),"Crop Development Phase",IF(AND(B2874+1&gt;'Calculation Sheet Crop 1'!$K$8,B2874&lt;'Calculation Sheet Crop 1'!$L$8+1),"Mid Season",IF(AND(B2874+1&gt;'Calculation Sheet Crop 1'!$K$9,B2874-1&lt;'Calculation Sheet Crop 1'!$L$9),"Late Season Stage",""))))</f>
        <v/>
      </c>
      <c r="D2874">
        <f>IF(MONTH(B2874)=1,'General Calculation'!$E$22,IF(MONTH(B2874)=2,'General Calculation'!$F$22,IF(MONTH(B2874)=3,'General Calculation'!$G$22,IF(MONTH(B2874)=4,'General Calculation'!$H$22,IF(MONTH(B2874)=5,'General Calculation'!$I$22,IF(MONTH(B2874)=6,'General Calculation'!$J$22,IF(MONTH(B2874)=7,'General Calculation'!$K$22,IF(MONTH(B2874)=8,'General Calculation'!$L$22,IF(MONTH(B2874)=9,'General Calculation'!$M$22,IF(MONTH(B2874)=10,'General Calculation'!$N$22,IF(MONTH(B2874)=11,'General Calculation'!$O$22,IF(MONTH(B2874)=12,'General Calculation'!$P$22,""))))))))))))</f>
        <v>5.07</v>
      </c>
      <c r="E2874" t="str">
        <f>IF(C2874="Initial Stage",'Calculation Sheet Crop 1'!$M$6,IF(C2874="Crop Development Phase",'Calculation Sheet Crop 1'!$M$7,IF(C2874="Mid Season",'Calculation Sheet Crop 1'!$M$8,IF(C2874="Late Season Stage",'Calculation Sheet Crop 1'!$M$9,""))))</f>
        <v/>
      </c>
      <c r="F2874">
        <f t="shared" si="573"/>
        <v>0</v>
      </c>
      <c r="P2874">
        <f t="shared" si="574"/>
        <v>0</v>
      </c>
      <c r="Q2874">
        <f t="shared" si="575"/>
        <v>0</v>
      </c>
      <c r="R2874">
        <f t="shared" si="576"/>
        <v>0</v>
      </c>
      <c r="S2874">
        <f t="shared" si="577"/>
        <v>0</v>
      </c>
      <c r="T2874">
        <f t="shared" si="578"/>
        <v>0</v>
      </c>
      <c r="U2874">
        <f t="shared" si="579"/>
        <v>0</v>
      </c>
      <c r="V2874">
        <f t="shared" si="580"/>
        <v>0</v>
      </c>
      <c r="W2874">
        <f t="shared" si="581"/>
        <v>0</v>
      </c>
      <c r="X2874">
        <f t="shared" si="582"/>
        <v>0</v>
      </c>
      <c r="Y2874">
        <f t="shared" si="583"/>
        <v>0</v>
      </c>
      <c r="Z2874">
        <f t="shared" si="584"/>
        <v>0</v>
      </c>
      <c r="AA2874">
        <f t="shared" si="585"/>
        <v>0</v>
      </c>
    </row>
    <row r="2875" spans="2:27">
      <c r="B2875" s="3">
        <v>45604</v>
      </c>
      <c r="C2875" t="str">
        <f>IF(AND(B2875&gt;='Calculation Sheet Crop 1'!$K$6,B2875&lt;='Calculation Sheet Crop 1'!$L$6),"Initial Stage",IF(AND(B2875+1&gt;'Calculation Sheet Crop 1'!$K$7,B2875&lt;='Calculation Sheet Crop 1'!$L$7),"Crop Development Phase",IF(AND(B2875+1&gt;'Calculation Sheet Crop 1'!$K$8,B2875&lt;'Calculation Sheet Crop 1'!$L$8+1),"Mid Season",IF(AND(B2875+1&gt;'Calculation Sheet Crop 1'!$K$9,B2875-1&lt;'Calculation Sheet Crop 1'!$L$9),"Late Season Stage",""))))</f>
        <v/>
      </c>
      <c r="D2875">
        <f>IF(MONTH(B2875)=1,'General Calculation'!$E$22,IF(MONTH(B2875)=2,'General Calculation'!$F$22,IF(MONTH(B2875)=3,'General Calculation'!$G$22,IF(MONTH(B2875)=4,'General Calculation'!$H$22,IF(MONTH(B2875)=5,'General Calculation'!$I$22,IF(MONTH(B2875)=6,'General Calculation'!$J$22,IF(MONTH(B2875)=7,'General Calculation'!$K$22,IF(MONTH(B2875)=8,'General Calculation'!$L$22,IF(MONTH(B2875)=9,'General Calculation'!$M$22,IF(MONTH(B2875)=10,'General Calculation'!$N$22,IF(MONTH(B2875)=11,'General Calculation'!$O$22,IF(MONTH(B2875)=12,'General Calculation'!$P$22,""))))))))))))</f>
        <v>5.07</v>
      </c>
      <c r="E2875" t="str">
        <f>IF(C2875="Initial Stage",'Calculation Sheet Crop 1'!$M$6,IF(C2875="Crop Development Phase",'Calculation Sheet Crop 1'!$M$7,IF(C2875="Mid Season",'Calculation Sheet Crop 1'!$M$8,IF(C2875="Late Season Stage",'Calculation Sheet Crop 1'!$M$9,""))))</f>
        <v/>
      </c>
      <c r="F2875">
        <f t="shared" si="573"/>
        <v>0</v>
      </c>
      <c r="P2875">
        <f t="shared" si="574"/>
        <v>0</v>
      </c>
      <c r="Q2875">
        <f t="shared" si="575"/>
        <v>0</v>
      </c>
      <c r="R2875">
        <f t="shared" si="576"/>
        <v>0</v>
      </c>
      <c r="S2875">
        <f t="shared" si="577"/>
        <v>0</v>
      </c>
      <c r="T2875">
        <f t="shared" si="578"/>
        <v>0</v>
      </c>
      <c r="U2875">
        <f t="shared" si="579"/>
        <v>0</v>
      </c>
      <c r="V2875">
        <f t="shared" si="580"/>
        <v>0</v>
      </c>
      <c r="W2875">
        <f t="shared" si="581"/>
        <v>0</v>
      </c>
      <c r="X2875">
        <f t="shared" si="582"/>
        <v>0</v>
      </c>
      <c r="Y2875">
        <f t="shared" si="583"/>
        <v>0</v>
      </c>
      <c r="Z2875">
        <f t="shared" si="584"/>
        <v>0</v>
      </c>
      <c r="AA2875">
        <f t="shared" si="585"/>
        <v>0</v>
      </c>
    </row>
    <row r="2876" spans="2:27">
      <c r="B2876" s="3">
        <v>45605</v>
      </c>
      <c r="C2876" t="str">
        <f>IF(AND(B2876&gt;='Calculation Sheet Crop 1'!$K$6,B2876&lt;='Calculation Sheet Crop 1'!$L$6),"Initial Stage",IF(AND(B2876+1&gt;'Calculation Sheet Crop 1'!$K$7,B2876&lt;='Calculation Sheet Crop 1'!$L$7),"Crop Development Phase",IF(AND(B2876+1&gt;'Calculation Sheet Crop 1'!$K$8,B2876&lt;'Calculation Sheet Crop 1'!$L$8+1),"Mid Season",IF(AND(B2876+1&gt;'Calculation Sheet Crop 1'!$K$9,B2876-1&lt;'Calculation Sheet Crop 1'!$L$9),"Late Season Stage",""))))</f>
        <v/>
      </c>
      <c r="D2876">
        <f>IF(MONTH(B2876)=1,'General Calculation'!$E$22,IF(MONTH(B2876)=2,'General Calculation'!$F$22,IF(MONTH(B2876)=3,'General Calculation'!$G$22,IF(MONTH(B2876)=4,'General Calculation'!$H$22,IF(MONTH(B2876)=5,'General Calculation'!$I$22,IF(MONTH(B2876)=6,'General Calculation'!$J$22,IF(MONTH(B2876)=7,'General Calculation'!$K$22,IF(MONTH(B2876)=8,'General Calculation'!$L$22,IF(MONTH(B2876)=9,'General Calculation'!$M$22,IF(MONTH(B2876)=10,'General Calculation'!$N$22,IF(MONTH(B2876)=11,'General Calculation'!$O$22,IF(MONTH(B2876)=12,'General Calculation'!$P$22,""))))))))))))</f>
        <v>5.07</v>
      </c>
      <c r="E2876" t="str">
        <f>IF(C2876="Initial Stage",'Calculation Sheet Crop 1'!$M$6,IF(C2876="Crop Development Phase",'Calculation Sheet Crop 1'!$M$7,IF(C2876="Mid Season",'Calculation Sheet Crop 1'!$M$8,IF(C2876="Late Season Stage",'Calculation Sheet Crop 1'!$M$9,""))))</f>
        <v/>
      </c>
      <c r="F2876">
        <f t="shared" si="573"/>
        <v>0</v>
      </c>
      <c r="P2876">
        <f t="shared" si="574"/>
        <v>0</v>
      </c>
      <c r="Q2876">
        <f t="shared" si="575"/>
        <v>0</v>
      </c>
      <c r="R2876">
        <f t="shared" si="576"/>
        <v>0</v>
      </c>
      <c r="S2876">
        <f t="shared" si="577"/>
        <v>0</v>
      </c>
      <c r="T2876">
        <f t="shared" si="578"/>
        <v>0</v>
      </c>
      <c r="U2876">
        <f t="shared" si="579"/>
        <v>0</v>
      </c>
      <c r="V2876">
        <f t="shared" si="580"/>
        <v>0</v>
      </c>
      <c r="W2876">
        <f t="shared" si="581"/>
        <v>0</v>
      </c>
      <c r="X2876">
        <f t="shared" si="582"/>
        <v>0</v>
      </c>
      <c r="Y2876">
        <f t="shared" si="583"/>
        <v>0</v>
      </c>
      <c r="Z2876">
        <f t="shared" si="584"/>
        <v>0</v>
      </c>
      <c r="AA2876">
        <f t="shared" si="585"/>
        <v>0</v>
      </c>
    </row>
    <row r="2877" spans="2:27">
      <c r="B2877" s="3">
        <v>45606</v>
      </c>
      <c r="C2877" t="str">
        <f>IF(AND(B2877&gt;='Calculation Sheet Crop 1'!$K$6,B2877&lt;='Calculation Sheet Crop 1'!$L$6),"Initial Stage",IF(AND(B2877+1&gt;'Calculation Sheet Crop 1'!$K$7,B2877&lt;='Calculation Sheet Crop 1'!$L$7),"Crop Development Phase",IF(AND(B2877+1&gt;'Calculation Sheet Crop 1'!$K$8,B2877&lt;'Calculation Sheet Crop 1'!$L$8+1),"Mid Season",IF(AND(B2877+1&gt;'Calculation Sheet Crop 1'!$K$9,B2877-1&lt;'Calculation Sheet Crop 1'!$L$9),"Late Season Stage",""))))</f>
        <v/>
      </c>
      <c r="D2877">
        <f>IF(MONTH(B2877)=1,'General Calculation'!$E$22,IF(MONTH(B2877)=2,'General Calculation'!$F$22,IF(MONTH(B2877)=3,'General Calculation'!$G$22,IF(MONTH(B2877)=4,'General Calculation'!$H$22,IF(MONTH(B2877)=5,'General Calculation'!$I$22,IF(MONTH(B2877)=6,'General Calculation'!$J$22,IF(MONTH(B2877)=7,'General Calculation'!$K$22,IF(MONTH(B2877)=8,'General Calculation'!$L$22,IF(MONTH(B2877)=9,'General Calculation'!$M$22,IF(MONTH(B2877)=10,'General Calculation'!$N$22,IF(MONTH(B2877)=11,'General Calculation'!$O$22,IF(MONTH(B2877)=12,'General Calculation'!$P$22,""))))))))))))</f>
        <v>5.07</v>
      </c>
      <c r="E2877" t="str">
        <f>IF(C2877="Initial Stage",'Calculation Sheet Crop 1'!$M$6,IF(C2877="Crop Development Phase",'Calculation Sheet Crop 1'!$M$7,IF(C2877="Mid Season",'Calculation Sheet Crop 1'!$M$8,IF(C2877="Late Season Stage",'Calculation Sheet Crop 1'!$M$9,""))))</f>
        <v/>
      </c>
      <c r="F2877">
        <f t="shared" si="573"/>
        <v>0</v>
      </c>
      <c r="P2877">
        <f t="shared" si="574"/>
        <v>0</v>
      </c>
      <c r="Q2877">
        <f t="shared" si="575"/>
        <v>0</v>
      </c>
      <c r="R2877">
        <f t="shared" si="576"/>
        <v>0</v>
      </c>
      <c r="S2877">
        <f t="shared" si="577"/>
        <v>0</v>
      </c>
      <c r="T2877">
        <f t="shared" si="578"/>
        <v>0</v>
      </c>
      <c r="U2877">
        <f t="shared" si="579"/>
        <v>0</v>
      </c>
      <c r="V2877">
        <f t="shared" si="580"/>
        <v>0</v>
      </c>
      <c r="W2877">
        <f t="shared" si="581"/>
        <v>0</v>
      </c>
      <c r="X2877">
        <f t="shared" si="582"/>
        <v>0</v>
      </c>
      <c r="Y2877">
        <f t="shared" si="583"/>
        <v>0</v>
      </c>
      <c r="Z2877">
        <f t="shared" si="584"/>
        <v>0</v>
      </c>
      <c r="AA2877">
        <f t="shared" si="585"/>
        <v>0</v>
      </c>
    </row>
    <row r="2878" spans="2:27">
      <c r="B2878" s="3">
        <v>45607</v>
      </c>
      <c r="C2878" t="str">
        <f>IF(AND(B2878&gt;='Calculation Sheet Crop 1'!$K$6,B2878&lt;='Calculation Sheet Crop 1'!$L$6),"Initial Stage",IF(AND(B2878+1&gt;'Calculation Sheet Crop 1'!$K$7,B2878&lt;='Calculation Sheet Crop 1'!$L$7),"Crop Development Phase",IF(AND(B2878+1&gt;'Calculation Sheet Crop 1'!$K$8,B2878&lt;'Calculation Sheet Crop 1'!$L$8+1),"Mid Season",IF(AND(B2878+1&gt;'Calculation Sheet Crop 1'!$K$9,B2878-1&lt;'Calculation Sheet Crop 1'!$L$9),"Late Season Stage",""))))</f>
        <v/>
      </c>
      <c r="D2878">
        <f>IF(MONTH(B2878)=1,'General Calculation'!$E$22,IF(MONTH(B2878)=2,'General Calculation'!$F$22,IF(MONTH(B2878)=3,'General Calculation'!$G$22,IF(MONTH(B2878)=4,'General Calculation'!$H$22,IF(MONTH(B2878)=5,'General Calculation'!$I$22,IF(MONTH(B2878)=6,'General Calculation'!$J$22,IF(MONTH(B2878)=7,'General Calculation'!$K$22,IF(MONTH(B2878)=8,'General Calculation'!$L$22,IF(MONTH(B2878)=9,'General Calculation'!$M$22,IF(MONTH(B2878)=10,'General Calculation'!$N$22,IF(MONTH(B2878)=11,'General Calculation'!$O$22,IF(MONTH(B2878)=12,'General Calculation'!$P$22,""))))))))))))</f>
        <v>5.07</v>
      </c>
      <c r="E2878" t="str">
        <f>IF(C2878="Initial Stage",'Calculation Sheet Crop 1'!$M$6,IF(C2878="Crop Development Phase",'Calculation Sheet Crop 1'!$M$7,IF(C2878="Mid Season",'Calculation Sheet Crop 1'!$M$8,IF(C2878="Late Season Stage",'Calculation Sheet Crop 1'!$M$9,""))))</f>
        <v/>
      </c>
      <c r="F2878">
        <f t="shared" si="573"/>
        <v>0</v>
      </c>
      <c r="P2878">
        <f t="shared" si="574"/>
        <v>0</v>
      </c>
      <c r="Q2878">
        <f t="shared" si="575"/>
        <v>0</v>
      </c>
      <c r="R2878">
        <f t="shared" si="576"/>
        <v>0</v>
      </c>
      <c r="S2878">
        <f t="shared" si="577"/>
        <v>0</v>
      </c>
      <c r="T2878">
        <f t="shared" si="578"/>
        <v>0</v>
      </c>
      <c r="U2878">
        <f t="shared" si="579"/>
        <v>0</v>
      </c>
      <c r="V2878">
        <f t="shared" si="580"/>
        <v>0</v>
      </c>
      <c r="W2878">
        <f t="shared" si="581"/>
        <v>0</v>
      </c>
      <c r="X2878">
        <f t="shared" si="582"/>
        <v>0</v>
      </c>
      <c r="Y2878">
        <f t="shared" si="583"/>
        <v>0</v>
      </c>
      <c r="Z2878">
        <f t="shared" si="584"/>
        <v>0</v>
      </c>
      <c r="AA2878">
        <f t="shared" si="585"/>
        <v>0</v>
      </c>
    </row>
    <row r="2879" spans="2:27">
      <c r="B2879" s="3">
        <v>45608</v>
      </c>
      <c r="C2879" t="str">
        <f>IF(AND(B2879&gt;='Calculation Sheet Crop 1'!$K$6,B2879&lt;='Calculation Sheet Crop 1'!$L$6),"Initial Stage",IF(AND(B2879+1&gt;'Calculation Sheet Crop 1'!$K$7,B2879&lt;='Calculation Sheet Crop 1'!$L$7),"Crop Development Phase",IF(AND(B2879+1&gt;'Calculation Sheet Crop 1'!$K$8,B2879&lt;'Calculation Sheet Crop 1'!$L$8+1),"Mid Season",IF(AND(B2879+1&gt;'Calculation Sheet Crop 1'!$K$9,B2879-1&lt;'Calculation Sheet Crop 1'!$L$9),"Late Season Stage",""))))</f>
        <v/>
      </c>
      <c r="D2879">
        <f>IF(MONTH(B2879)=1,'General Calculation'!$E$22,IF(MONTH(B2879)=2,'General Calculation'!$F$22,IF(MONTH(B2879)=3,'General Calculation'!$G$22,IF(MONTH(B2879)=4,'General Calculation'!$H$22,IF(MONTH(B2879)=5,'General Calculation'!$I$22,IF(MONTH(B2879)=6,'General Calculation'!$J$22,IF(MONTH(B2879)=7,'General Calculation'!$K$22,IF(MONTH(B2879)=8,'General Calculation'!$L$22,IF(MONTH(B2879)=9,'General Calculation'!$M$22,IF(MONTH(B2879)=10,'General Calculation'!$N$22,IF(MONTH(B2879)=11,'General Calculation'!$O$22,IF(MONTH(B2879)=12,'General Calculation'!$P$22,""))))))))))))</f>
        <v>5.07</v>
      </c>
      <c r="E2879" t="str">
        <f>IF(C2879="Initial Stage",'Calculation Sheet Crop 1'!$M$6,IF(C2879="Crop Development Phase",'Calculation Sheet Crop 1'!$M$7,IF(C2879="Mid Season",'Calculation Sheet Crop 1'!$M$8,IF(C2879="Late Season Stage",'Calculation Sheet Crop 1'!$M$9,""))))</f>
        <v/>
      </c>
      <c r="F2879">
        <f t="shared" si="573"/>
        <v>0</v>
      </c>
      <c r="P2879">
        <f t="shared" si="574"/>
        <v>0</v>
      </c>
      <c r="Q2879">
        <f t="shared" si="575"/>
        <v>0</v>
      </c>
      <c r="R2879">
        <f t="shared" si="576"/>
        <v>0</v>
      </c>
      <c r="S2879">
        <f t="shared" si="577"/>
        <v>0</v>
      </c>
      <c r="T2879">
        <f t="shared" si="578"/>
        <v>0</v>
      </c>
      <c r="U2879">
        <f t="shared" si="579"/>
        <v>0</v>
      </c>
      <c r="V2879">
        <f t="shared" si="580"/>
        <v>0</v>
      </c>
      <c r="W2879">
        <f t="shared" si="581"/>
        <v>0</v>
      </c>
      <c r="X2879">
        <f t="shared" si="582"/>
        <v>0</v>
      </c>
      <c r="Y2879">
        <f t="shared" si="583"/>
        <v>0</v>
      </c>
      <c r="Z2879">
        <f t="shared" si="584"/>
        <v>0</v>
      </c>
      <c r="AA2879">
        <f t="shared" si="585"/>
        <v>0</v>
      </c>
    </row>
    <row r="2880" spans="2:27">
      <c r="B2880" s="3">
        <v>45609</v>
      </c>
      <c r="C2880" t="str">
        <f>IF(AND(B2880&gt;='Calculation Sheet Crop 1'!$K$6,B2880&lt;='Calculation Sheet Crop 1'!$L$6),"Initial Stage",IF(AND(B2880+1&gt;'Calculation Sheet Crop 1'!$K$7,B2880&lt;='Calculation Sheet Crop 1'!$L$7),"Crop Development Phase",IF(AND(B2880+1&gt;'Calculation Sheet Crop 1'!$K$8,B2880&lt;'Calculation Sheet Crop 1'!$L$8+1),"Mid Season",IF(AND(B2880+1&gt;'Calculation Sheet Crop 1'!$K$9,B2880-1&lt;'Calculation Sheet Crop 1'!$L$9),"Late Season Stage",""))))</f>
        <v/>
      </c>
      <c r="D2880">
        <f>IF(MONTH(B2880)=1,'General Calculation'!$E$22,IF(MONTH(B2880)=2,'General Calculation'!$F$22,IF(MONTH(B2880)=3,'General Calculation'!$G$22,IF(MONTH(B2880)=4,'General Calculation'!$H$22,IF(MONTH(B2880)=5,'General Calculation'!$I$22,IF(MONTH(B2880)=6,'General Calculation'!$J$22,IF(MONTH(B2880)=7,'General Calculation'!$K$22,IF(MONTH(B2880)=8,'General Calculation'!$L$22,IF(MONTH(B2880)=9,'General Calculation'!$M$22,IF(MONTH(B2880)=10,'General Calculation'!$N$22,IF(MONTH(B2880)=11,'General Calculation'!$O$22,IF(MONTH(B2880)=12,'General Calculation'!$P$22,""))))))))))))</f>
        <v>5.07</v>
      </c>
      <c r="E2880" t="str">
        <f>IF(C2880="Initial Stage",'Calculation Sheet Crop 1'!$M$6,IF(C2880="Crop Development Phase",'Calculation Sheet Crop 1'!$M$7,IF(C2880="Mid Season",'Calculation Sheet Crop 1'!$M$8,IF(C2880="Late Season Stage",'Calculation Sheet Crop 1'!$M$9,""))))</f>
        <v/>
      </c>
      <c r="F2880">
        <f t="shared" si="573"/>
        <v>0</v>
      </c>
      <c r="P2880">
        <f t="shared" si="574"/>
        <v>0</v>
      </c>
      <c r="Q2880">
        <f t="shared" si="575"/>
        <v>0</v>
      </c>
      <c r="R2880">
        <f t="shared" si="576"/>
        <v>0</v>
      </c>
      <c r="S2880">
        <f t="shared" si="577"/>
        <v>0</v>
      </c>
      <c r="T2880">
        <f t="shared" si="578"/>
        <v>0</v>
      </c>
      <c r="U2880">
        <f t="shared" si="579"/>
        <v>0</v>
      </c>
      <c r="V2880">
        <f t="shared" si="580"/>
        <v>0</v>
      </c>
      <c r="W2880">
        <f t="shared" si="581"/>
        <v>0</v>
      </c>
      <c r="X2880">
        <f t="shared" si="582"/>
        <v>0</v>
      </c>
      <c r="Y2880">
        <f t="shared" si="583"/>
        <v>0</v>
      </c>
      <c r="Z2880">
        <f t="shared" si="584"/>
        <v>0</v>
      </c>
      <c r="AA2880">
        <f t="shared" si="585"/>
        <v>0</v>
      </c>
    </row>
    <row r="2881" spans="2:27">
      <c r="B2881" s="3">
        <v>45610</v>
      </c>
      <c r="C2881" t="str">
        <f>IF(AND(B2881&gt;='Calculation Sheet Crop 1'!$K$6,B2881&lt;='Calculation Sheet Crop 1'!$L$6),"Initial Stage",IF(AND(B2881+1&gt;'Calculation Sheet Crop 1'!$K$7,B2881&lt;='Calculation Sheet Crop 1'!$L$7),"Crop Development Phase",IF(AND(B2881+1&gt;'Calculation Sheet Crop 1'!$K$8,B2881&lt;'Calculation Sheet Crop 1'!$L$8+1),"Mid Season",IF(AND(B2881+1&gt;'Calculation Sheet Crop 1'!$K$9,B2881-1&lt;'Calculation Sheet Crop 1'!$L$9),"Late Season Stage",""))))</f>
        <v/>
      </c>
      <c r="D2881">
        <f>IF(MONTH(B2881)=1,'General Calculation'!$E$22,IF(MONTH(B2881)=2,'General Calculation'!$F$22,IF(MONTH(B2881)=3,'General Calculation'!$G$22,IF(MONTH(B2881)=4,'General Calculation'!$H$22,IF(MONTH(B2881)=5,'General Calculation'!$I$22,IF(MONTH(B2881)=6,'General Calculation'!$J$22,IF(MONTH(B2881)=7,'General Calculation'!$K$22,IF(MONTH(B2881)=8,'General Calculation'!$L$22,IF(MONTH(B2881)=9,'General Calculation'!$M$22,IF(MONTH(B2881)=10,'General Calculation'!$N$22,IF(MONTH(B2881)=11,'General Calculation'!$O$22,IF(MONTH(B2881)=12,'General Calculation'!$P$22,""))))))))))))</f>
        <v>5.07</v>
      </c>
      <c r="E2881" t="str">
        <f>IF(C2881="Initial Stage",'Calculation Sheet Crop 1'!$M$6,IF(C2881="Crop Development Phase",'Calculation Sheet Crop 1'!$M$7,IF(C2881="Mid Season",'Calculation Sheet Crop 1'!$M$8,IF(C2881="Late Season Stage",'Calculation Sheet Crop 1'!$M$9,""))))</f>
        <v/>
      </c>
      <c r="F2881">
        <f t="shared" si="573"/>
        <v>0</v>
      </c>
      <c r="P2881">
        <f t="shared" si="574"/>
        <v>0</v>
      </c>
      <c r="Q2881">
        <f t="shared" si="575"/>
        <v>0</v>
      </c>
      <c r="R2881">
        <f t="shared" si="576"/>
        <v>0</v>
      </c>
      <c r="S2881">
        <f t="shared" si="577"/>
        <v>0</v>
      </c>
      <c r="T2881">
        <f t="shared" si="578"/>
        <v>0</v>
      </c>
      <c r="U2881">
        <f t="shared" si="579"/>
        <v>0</v>
      </c>
      <c r="V2881">
        <f t="shared" si="580"/>
        <v>0</v>
      </c>
      <c r="W2881">
        <f t="shared" si="581"/>
        <v>0</v>
      </c>
      <c r="X2881">
        <f t="shared" si="582"/>
        <v>0</v>
      </c>
      <c r="Y2881">
        <f t="shared" si="583"/>
        <v>0</v>
      </c>
      <c r="Z2881">
        <f t="shared" si="584"/>
        <v>0</v>
      </c>
      <c r="AA2881">
        <f t="shared" si="585"/>
        <v>0</v>
      </c>
    </row>
    <row r="2882" spans="2:27">
      <c r="B2882" s="3">
        <v>45611</v>
      </c>
      <c r="C2882" t="str">
        <f>IF(AND(B2882&gt;='Calculation Sheet Crop 1'!$K$6,B2882&lt;='Calculation Sheet Crop 1'!$L$6),"Initial Stage",IF(AND(B2882+1&gt;'Calculation Sheet Crop 1'!$K$7,B2882&lt;='Calculation Sheet Crop 1'!$L$7),"Crop Development Phase",IF(AND(B2882+1&gt;'Calculation Sheet Crop 1'!$K$8,B2882&lt;'Calculation Sheet Crop 1'!$L$8+1),"Mid Season",IF(AND(B2882+1&gt;'Calculation Sheet Crop 1'!$K$9,B2882-1&lt;'Calculation Sheet Crop 1'!$L$9),"Late Season Stage",""))))</f>
        <v/>
      </c>
      <c r="D2882">
        <f>IF(MONTH(B2882)=1,'General Calculation'!$E$22,IF(MONTH(B2882)=2,'General Calculation'!$F$22,IF(MONTH(B2882)=3,'General Calculation'!$G$22,IF(MONTH(B2882)=4,'General Calculation'!$H$22,IF(MONTH(B2882)=5,'General Calculation'!$I$22,IF(MONTH(B2882)=6,'General Calculation'!$J$22,IF(MONTH(B2882)=7,'General Calculation'!$K$22,IF(MONTH(B2882)=8,'General Calculation'!$L$22,IF(MONTH(B2882)=9,'General Calculation'!$M$22,IF(MONTH(B2882)=10,'General Calculation'!$N$22,IF(MONTH(B2882)=11,'General Calculation'!$O$22,IF(MONTH(B2882)=12,'General Calculation'!$P$22,""))))))))))))</f>
        <v>5.07</v>
      </c>
      <c r="E2882" t="str">
        <f>IF(C2882="Initial Stage",'Calculation Sheet Crop 1'!$M$6,IF(C2882="Crop Development Phase",'Calculation Sheet Crop 1'!$M$7,IF(C2882="Mid Season",'Calculation Sheet Crop 1'!$M$8,IF(C2882="Late Season Stage",'Calculation Sheet Crop 1'!$M$9,""))))</f>
        <v/>
      </c>
      <c r="F2882">
        <f t="shared" si="573"/>
        <v>0</v>
      </c>
      <c r="P2882">
        <f t="shared" si="574"/>
        <v>0</v>
      </c>
      <c r="Q2882">
        <f t="shared" si="575"/>
        <v>0</v>
      </c>
      <c r="R2882">
        <f t="shared" si="576"/>
        <v>0</v>
      </c>
      <c r="S2882">
        <f t="shared" si="577"/>
        <v>0</v>
      </c>
      <c r="T2882">
        <f t="shared" si="578"/>
        <v>0</v>
      </c>
      <c r="U2882">
        <f t="shared" si="579"/>
        <v>0</v>
      </c>
      <c r="V2882">
        <f t="shared" si="580"/>
        <v>0</v>
      </c>
      <c r="W2882">
        <f t="shared" si="581"/>
        <v>0</v>
      </c>
      <c r="X2882">
        <f t="shared" si="582"/>
        <v>0</v>
      </c>
      <c r="Y2882">
        <f t="shared" si="583"/>
        <v>0</v>
      </c>
      <c r="Z2882">
        <f t="shared" si="584"/>
        <v>0</v>
      </c>
      <c r="AA2882">
        <f t="shared" si="585"/>
        <v>0</v>
      </c>
    </row>
    <row r="2883" spans="2:27">
      <c r="B2883" s="3">
        <v>45612</v>
      </c>
      <c r="C2883" t="str">
        <f>IF(AND(B2883&gt;='Calculation Sheet Crop 1'!$K$6,B2883&lt;='Calculation Sheet Crop 1'!$L$6),"Initial Stage",IF(AND(B2883+1&gt;'Calculation Sheet Crop 1'!$K$7,B2883&lt;='Calculation Sheet Crop 1'!$L$7),"Crop Development Phase",IF(AND(B2883+1&gt;'Calculation Sheet Crop 1'!$K$8,B2883&lt;'Calculation Sheet Crop 1'!$L$8+1),"Mid Season",IF(AND(B2883+1&gt;'Calculation Sheet Crop 1'!$K$9,B2883-1&lt;'Calculation Sheet Crop 1'!$L$9),"Late Season Stage",""))))</f>
        <v/>
      </c>
      <c r="D2883">
        <f>IF(MONTH(B2883)=1,'General Calculation'!$E$22,IF(MONTH(B2883)=2,'General Calculation'!$F$22,IF(MONTH(B2883)=3,'General Calculation'!$G$22,IF(MONTH(B2883)=4,'General Calculation'!$H$22,IF(MONTH(B2883)=5,'General Calculation'!$I$22,IF(MONTH(B2883)=6,'General Calculation'!$J$22,IF(MONTH(B2883)=7,'General Calculation'!$K$22,IF(MONTH(B2883)=8,'General Calculation'!$L$22,IF(MONTH(B2883)=9,'General Calculation'!$M$22,IF(MONTH(B2883)=10,'General Calculation'!$N$22,IF(MONTH(B2883)=11,'General Calculation'!$O$22,IF(MONTH(B2883)=12,'General Calculation'!$P$22,""))))))))))))</f>
        <v>5.07</v>
      </c>
      <c r="E2883" t="str">
        <f>IF(C2883="Initial Stage",'Calculation Sheet Crop 1'!$M$6,IF(C2883="Crop Development Phase",'Calculation Sheet Crop 1'!$M$7,IF(C2883="Mid Season",'Calculation Sheet Crop 1'!$M$8,IF(C2883="Late Season Stage",'Calculation Sheet Crop 1'!$M$9,""))))</f>
        <v/>
      </c>
      <c r="F2883">
        <f t="shared" si="573"/>
        <v>0</v>
      </c>
      <c r="P2883">
        <f t="shared" si="574"/>
        <v>0</v>
      </c>
      <c r="Q2883">
        <f t="shared" si="575"/>
        <v>0</v>
      </c>
      <c r="R2883">
        <f t="shared" si="576"/>
        <v>0</v>
      </c>
      <c r="S2883">
        <f t="shared" si="577"/>
        <v>0</v>
      </c>
      <c r="T2883">
        <f t="shared" si="578"/>
        <v>0</v>
      </c>
      <c r="U2883">
        <f t="shared" si="579"/>
        <v>0</v>
      </c>
      <c r="V2883">
        <f t="shared" si="580"/>
        <v>0</v>
      </c>
      <c r="W2883">
        <f t="shared" si="581"/>
        <v>0</v>
      </c>
      <c r="X2883">
        <f t="shared" si="582"/>
        <v>0</v>
      </c>
      <c r="Y2883">
        <f t="shared" si="583"/>
        <v>0</v>
      </c>
      <c r="Z2883">
        <f t="shared" si="584"/>
        <v>0</v>
      </c>
      <c r="AA2883">
        <f t="shared" si="585"/>
        <v>0</v>
      </c>
    </row>
    <row r="2884" spans="2:27">
      <c r="B2884" s="3">
        <v>45613</v>
      </c>
      <c r="C2884" t="str">
        <f>IF(AND(B2884&gt;='Calculation Sheet Crop 1'!$K$6,B2884&lt;='Calculation Sheet Crop 1'!$L$6),"Initial Stage",IF(AND(B2884+1&gt;'Calculation Sheet Crop 1'!$K$7,B2884&lt;='Calculation Sheet Crop 1'!$L$7),"Crop Development Phase",IF(AND(B2884+1&gt;'Calculation Sheet Crop 1'!$K$8,B2884&lt;'Calculation Sheet Crop 1'!$L$8+1),"Mid Season",IF(AND(B2884+1&gt;'Calculation Sheet Crop 1'!$K$9,B2884-1&lt;'Calculation Sheet Crop 1'!$L$9),"Late Season Stage",""))))</f>
        <v/>
      </c>
      <c r="D2884">
        <f>IF(MONTH(B2884)=1,'General Calculation'!$E$22,IF(MONTH(B2884)=2,'General Calculation'!$F$22,IF(MONTH(B2884)=3,'General Calculation'!$G$22,IF(MONTH(B2884)=4,'General Calculation'!$H$22,IF(MONTH(B2884)=5,'General Calculation'!$I$22,IF(MONTH(B2884)=6,'General Calculation'!$J$22,IF(MONTH(B2884)=7,'General Calculation'!$K$22,IF(MONTH(B2884)=8,'General Calculation'!$L$22,IF(MONTH(B2884)=9,'General Calculation'!$M$22,IF(MONTH(B2884)=10,'General Calculation'!$N$22,IF(MONTH(B2884)=11,'General Calculation'!$O$22,IF(MONTH(B2884)=12,'General Calculation'!$P$22,""))))))))))))</f>
        <v>5.07</v>
      </c>
      <c r="E2884" t="str">
        <f>IF(C2884="Initial Stage",'Calculation Sheet Crop 1'!$M$6,IF(C2884="Crop Development Phase",'Calculation Sheet Crop 1'!$M$7,IF(C2884="Mid Season",'Calculation Sheet Crop 1'!$M$8,IF(C2884="Late Season Stage",'Calculation Sheet Crop 1'!$M$9,""))))</f>
        <v/>
      </c>
      <c r="F2884">
        <f t="shared" si="573"/>
        <v>0</v>
      </c>
      <c r="P2884">
        <f t="shared" si="574"/>
        <v>0</v>
      </c>
      <c r="Q2884">
        <f t="shared" si="575"/>
        <v>0</v>
      </c>
      <c r="R2884">
        <f t="shared" si="576"/>
        <v>0</v>
      </c>
      <c r="S2884">
        <f t="shared" si="577"/>
        <v>0</v>
      </c>
      <c r="T2884">
        <f t="shared" si="578"/>
        <v>0</v>
      </c>
      <c r="U2884">
        <f t="shared" si="579"/>
        <v>0</v>
      </c>
      <c r="V2884">
        <f t="shared" si="580"/>
        <v>0</v>
      </c>
      <c r="W2884">
        <f t="shared" si="581"/>
        <v>0</v>
      </c>
      <c r="X2884">
        <f t="shared" si="582"/>
        <v>0</v>
      </c>
      <c r="Y2884">
        <f t="shared" si="583"/>
        <v>0</v>
      </c>
      <c r="Z2884">
        <f t="shared" si="584"/>
        <v>0</v>
      </c>
      <c r="AA2884">
        <f t="shared" si="585"/>
        <v>0</v>
      </c>
    </row>
    <row r="2885" spans="2:27">
      <c r="B2885" s="3">
        <v>45614</v>
      </c>
      <c r="C2885" t="str">
        <f>IF(AND(B2885&gt;='Calculation Sheet Crop 1'!$K$6,B2885&lt;='Calculation Sheet Crop 1'!$L$6),"Initial Stage",IF(AND(B2885+1&gt;'Calculation Sheet Crop 1'!$K$7,B2885&lt;='Calculation Sheet Crop 1'!$L$7),"Crop Development Phase",IF(AND(B2885+1&gt;'Calculation Sheet Crop 1'!$K$8,B2885&lt;'Calculation Sheet Crop 1'!$L$8+1),"Mid Season",IF(AND(B2885+1&gt;'Calculation Sheet Crop 1'!$K$9,B2885-1&lt;'Calculation Sheet Crop 1'!$L$9),"Late Season Stage",""))))</f>
        <v/>
      </c>
      <c r="D2885">
        <f>IF(MONTH(B2885)=1,'General Calculation'!$E$22,IF(MONTH(B2885)=2,'General Calculation'!$F$22,IF(MONTH(B2885)=3,'General Calculation'!$G$22,IF(MONTH(B2885)=4,'General Calculation'!$H$22,IF(MONTH(B2885)=5,'General Calculation'!$I$22,IF(MONTH(B2885)=6,'General Calculation'!$J$22,IF(MONTH(B2885)=7,'General Calculation'!$K$22,IF(MONTH(B2885)=8,'General Calculation'!$L$22,IF(MONTH(B2885)=9,'General Calculation'!$M$22,IF(MONTH(B2885)=10,'General Calculation'!$N$22,IF(MONTH(B2885)=11,'General Calculation'!$O$22,IF(MONTH(B2885)=12,'General Calculation'!$P$22,""))))))))))))</f>
        <v>5.07</v>
      </c>
      <c r="E2885" t="str">
        <f>IF(C2885="Initial Stage",'Calculation Sheet Crop 1'!$M$6,IF(C2885="Crop Development Phase",'Calculation Sheet Crop 1'!$M$7,IF(C2885="Mid Season",'Calculation Sheet Crop 1'!$M$8,IF(C2885="Late Season Stage",'Calculation Sheet Crop 1'!$M$9,""))))</f>
        <v/>
      </c>
      <c r="F2885">
        <f t="shared" si="573"/>
        <v>0</v>
      </c>
      <c r="P2885">
        <f t="shared" si="574"/>
        <v>0</v>
      </c>
      <c r="Q2885">
        <f t="shared" si="575"/>
        <v>0</v>
      </c>
      <c r="R2885">
        <f t="shared" si="576"/>
        <v>0</v>
      </c>
      <c r="S2885">
        <f t="shared" si="577"/>
        <v>0</v>
      </c>
      <c r="T2885">
        <f t="shared" si="578"/>
        <v>0</v>
      </c>
      <c r="U2885">
        <f t="shared" si="579"/>
        <v>0</v>
      </c>
      <c r="V2885">
        <f t="shared" si="580"/>
        <v>0</v>
      </c>
      <c r="W2885">
        <f t="shared" si="581"/>
        <v>0</v>
      </c>
      <c r="X2885">
        <f t="shared" si="582"/>
        <v>0</v>
      </c>
      <c r="Y2885">
        <f t="shared" si="583"/>
        <v>0</v>
      </c>
      <c r="Z2885">
        <f t="shared" si="584"/>
        <v>0</v>
      </c>
      <c r="AA2885">
        <f t="shared" si="585"/>
        <v>0</v>
      </c>
    </row>
    <row r="2886" spans="2:27">
      <c r="B2886" s="3">
        <v>45615</v>
      </c>
      <c r="C2886" t="str">
        <f>IF(AND(B2886&gt;='Calculation Sheet Crop 1'!$K$6,B2886&lt;='Calculation Sheet Crop 1'!$L$6),"Initial Stage",IF(AND(B2886+1&gt;'Calculation Sheet Crop 1'!$K$7,B2886&lt;='Calculation Sheet Crop 1'!$L$7),"Crop Development Phase",IF(AND(B2886+1&gt;'Calculation Sheet Crop 1'!$K$8,B2886&lt;'Calculation Sheet Crop 1'!$L$8+1),"Mid Season",IF(AND(B2886+1&gt;'Calculation Sheet Crop 1'!$K$9,B2886-1&lt;'Calculation Sheet Crop 1'!$L$9),"Late Season Stage",""))))</f>
        <v/>
      </c>
      <c r="D2886">
        <f>IF(MONTH(B2886)=1,'General Calculation'!$E$22,IF(MONTH(B2886)=2,'General Calculation'!$F$22,IF(MONTH(B2886)=3,'General Calculation'!$G$22,IF(MONTH(B2886)=4,'General Calculation'!$H$22,IF(MONTH(B2886)=5,'General Calculation'!$I$22,IF(MONTH(B2886)=6,'General Calculation'!$J$22,IF(MONTH(B2886)=7,'General Calculation'!$K$22,IF(MONTH(B2886)=8,'General Calculation'!$L$22,IF(MONTH(B2886)=9,'General Calculation'!$M$22,IF(MONTH(B2886)=10,'General Calculation'!$N$22,IF(MONTH(B2886)=11,'General Calculation'!$O$22,IF(MONTH(B2886)=12,'General Calculation'!$P$22,""))))))))))))</f>
        <v>5.07</v>
      </c>
      <c r="E2886" t="str">
        <f>IF(C2886="Initial Stage",'Calculation Sheet Crop 1'!$M$6,IF(C2886="Crop Development Phase",'Calculation Sheet Crop 1'!$M$7,IF(C2886="Mid Season",'Calculation Sheet Crop 1'!$M$8,IF(C2886="Late Season Stage",'Calculation Sheet Crop 1'!$M$9,""))))</f>
        <v/>
      </c>
      <c r="F2886">
        <f t="shared" si="573"/>
        <v>0</v>
      </c>
      <c r="P2886">
        <f t="shared" si="574"/>
        <v>0</v>
      </c>
      <c r="Q2886">
        <f t="shared" si="575"/>
        <v>0</v>
      </c>
      <c r="R2886">
        <f t="shared" si="576"/>
        <v>0</v>
      </c>
      <c r="S2886">
        <f t="shared" si="577"/>
        <v>0</v>
      </c>
      <c r="T2886">
        <f t="shared" si="578"/>
        <v>0</v>
      </c>
      <c r="U2886">
        <f t="shared" si="579"/>
        <v>0</v>
      </c>
      <c r="V2886">
        <f t="shared" si="580"/>
        <v>0</v>
      </c>
      <c r="W2886">
        <f t="shared" si="581"/>
        <v>0</v>
      </c>
      <c r="X2886">
        <f t="shared" si="582"/>
        <v>0</v>
      </c>
      <c r="Y2886">
        <f t="shared" si="583"/>
        <v>0</v>
      </c>
      <c r="Z2886">
        <f t="shared" si="584"/>
        <v>0</v>
      </c>
      <c r="AA2886">
        <f t="shared" si="585"/>
        <v>0</v>
      </c>
    </row>
    <row r="2887" spans="2:27">
      <c r="B2887" s="3">
        <v>45616</v>
      </c>
      <c r="C2887" t="str">
        <f>IF(AND(B2887&gt;='Calculation Sheet Crop 1'!$K$6,B2887&lt;='Calculation Sheet Crop 1'!$L$6),"Initial Stage",IF(AND(B2887+1&gt;'Calculation Sheet Crop 1'!$K$7,B2887&lt;='Calculation Sheet Crop 1'!$L$7),"Crop Development Phase",IF(AND(B2887+1&gt;'Calculation Sheet Crop 1'!$K$8,B2887&lt;'Calculation Sheet Crop 1'!$L$8+1),"Mid Season",IF(AND(B2887+1&gt;'Calculation Sheet Crop 1'!$K$9,B2887-1&lt;'Calculation Sheet Crop 1'!$L$9),"Late Season Stage",""))))</f>
        <v/>
      </c>
      <c r="D2887">
        <f>IF(MONTH(B2887)=1,'General Calculation'!$E$22,IF(MONTH(B2887)=2,'General Calculation'!$F$22,IF(MONTH(B2887)=3,'General Calculation'!$G$22,IF(MONTH(B2887)=4,'General Calculation'!$H$22,IF(MONTH(B2887)=5,'General Calculation'!$I$22,IF(MONTH(B2887)=6,'General Calculation'!$J$22,IF(MONTH(B2887)=7,'General Calculation'!$K$22,IF(MONTH(B2887)=8,'General Calculation'!$L$22,IF(MONTH(B2887)=9,'General Calculation'!$M$22,IF(MONTH(B2887)=10,'General Calculation'!$N$22,IF(MONTH(B2887)=11,'General Calculation'!$O$22,IF(MONTH(B2887)=12,'General Calculation'!$P$22,""))))))))))))</f>
        <v>5.07</v>
      </c>
      <c r="E2887" t="str">
        <f>IF(C2887="Initial Stage",'Calculation Sheet Crop 1'!$M$6,IF(C2887="Crop Development Phase",'Calculation Sheet Crop 1'!$M$7,IF(C2887="Mid Season",'Calculation Sheet Crop 1'!$M$8,IF(C2887="Late Season Stage",'Calculation Sheet Crop 1'!$M$9,""))))</f>
        <v/>
      </c>
      <c r="F2887">
        <f t="shared" si="573"/>
        <v>0</v>
      </c>
      <c r="P2887">
        <f t="shared" si="574"/>
        <v>0</v>
      </c>
      <c r="Q2887">
        <f t="shared" si="575"/>
        <v>0</v>
      </c>
      <c r="R2887">
        <f t="shared" si="576"/>
        <v>0</v>
      </c>
      <c r="S2887">
        <f t="shared" si="577"/>
        <v>0</v>
      </c>
      <c r="T2887">
        <f t="shared" si="578"/>
        <v>0</v>
      </c>
      <c r="U2887">
        <f t="shared" si="579"/>
        <v>0</v>
      </c>
      <c r="V2887">
        <f t="shared" si="580"/>
        <v>0</v>
      </c>
      <c r="W2887">
        <f t="shared" si="581"/>
        <v>0</v>
      </c>
      <c r="X2887">
        <f t="shared" si="582"/>
        <v>0</v>
      </c>
      <c r="Y2887">
        <f t="shared" si="583"/>
        <v>0</v>
      </c>
      <c r="Z2887">
        <f t="shared" si="584"/>
        <v>0</v>
      </c>
      <c r="AA2887">
        <f t="shared" si="585"/>
        <v>0</v>
      </c>
    </row>
    <row r="2888" spans="2:27">
      <c r="B2888" s="3">
        <v>45617</v>
      </c>
      <c r="C2888" t="str">
        <f>IF(AND(B2888&gt;='Calculation Sheet Crop 1'!$K$6,B2888&lt;='Calculation Sheet Crop 1'!$L$6),"Initial Stage",IF(AND(B2888+1&gt;'Calculation Sheet Crop 1'!$K$7,B2888&lt;='Calculation Sheet Crop 1'!$L$7),"Crop Development Phase",IF(AND(B2888+1&gt;'Calculation Sheet Crop 1'!$K$8,B2888&lt;'Calculation Sheet Crop 1'!$L$8+1),"Mid Season",IF(AND(B2888+1&gt;'Calculation Sheet Crop 1'!$K$9,B2888-1&lt;'Calculation Sheet Crop 1'!$L$9),"Late Season Stage",""))))</f>
        <v/>
      </c>
      <c r="D2888">
        <f>IF(MONTH(B2888)=1,'General Calculation'!$E$22,IF(MONTH(B2888)=2,'General Calculation'!$F$22,IF(MONTH(B2888)=3,'General Calculation'!$G$22,IF(MONTH(B2888)=4,'General Calculation'!$H$22,IF(MONTH(B2888)=5,'General Calculation'!$I$22,IF(MONTH(B2888)=6,'General Calculation'!$J$22,IF(MONTH(B2888)=7,'General Calculation'!$K$22,IF(MONTH(B2888)=8,'General Calculation'!$L$22,IF(MONTH(B2888)=9,'General Calculation'!$M$22,IF(MONTH(B2888)=10,'General Calculation'!$N$22,IF(MONTH(B2888)=11,'General Calculation'!$O$22,IF(MONTH(B2888)=12,'General Calculation'!$P$22,""))))))))))))</f>
        <v>5.07</v>
      </c>
      <c r="E2888" t="str">
        <f>IF(C2888="Initial Stage",'Calculation Sheet Crop 1'!$M$6,IF(C2888="Crop Development Phase",'Calculation Sheet Crop 1'!$M$7,IF(C2888="Mid Season",'Calculation Sheet Crop 1'!$M$8,IF(C2888="Late Season Stage",'Calculation Sheet Crop 1'!$M$9,""))))</f>
        <v/>
      </c>
      <c r="F2888">
        <f t="shared" ref="F2888:F2951" si="586">IFERROR((D2888*E2888),0)</f>
        <v>0</v>
      </c>
      <c r="P2888">
        <f t="shared" ref="P2888:P2951" si="587">IF(MONTH($B2888)=1,$F2888,0)</f>
        <v>0</v>
      </c>
      <c r="Q2888">
        <f t="shared" ref="Q2888:Q2951" si="588">IF(MONTH($B2888)=2,$F2888,0)</f>
        <v>0</v>
      </c>
      <c r="R2888">
        <f t="shared" ref="R2888:R2951" si="589">IF(MONTH($B2888)=3,$F2888,0)</f>
        <v>0</v>
      </c>
      <c r="S2888">
        <f t="shared" ref="S2888:S2951" si="590">IF(MONTH($B2888)=4,$F2888,0)</f>
        <v>0</v>
      </c>
      <c r="T2888">
        <f t="shared" ref="T2888:T2951" si="591">IF(MONTH($B2888)=5,$F2888,0)</f>
        <v>0</v>
      </c>
      <c r="U2888">
        <f t="shared" ref="U2888:U2951" si="592">IF(MONTH($B2888)=6,$F2888,0)</f>
        <v>0</v>
      </c>
      <c r="V2888">
        <f t="shared" ref="V2888:V2951" si="593">IF(MONTH($B2888)=7,$F2888,0)</f>
        <v>0</v>
      </c>
      <c r="W2888">
        <f t="shared" ref="W2888:W2951" si="594">IF(MONTH($B2888)=8,$F2888,0)</f>
        <v>0</v>
      </c>
      <c r="X2888">
        <f t="shared" ref="X2888:X2951" si="595">IF(MONTH($B2888)=9,$F2888,0)</f>
        <v>0</v>
      </c>
      <c r="Y2888">
        <f t="shared" ref="Y2888:Y2951" si="596">IF(MONTH($B2888)=10,$F2888,0)</f>
        <v>0</v>
      </c>
      <c r="Z2888">
        <f t="shared" ref="Z2888:Z2951" si="597">IF(MONTH($B2888)=11,$F2888,0)</f>
        <v>0</v>
      </c>
      <c r="AA2888">
        <f t="shared" ref="AA2888:AA2951" si="598">IF(MONTH($B2888)=12,$F2888,0)</f>
        <v>0</v>
      </c>
    </row>
    <row r="2889" spans="2:27">
      <c r="B2889" s="3">
        <v>45618</v>
      </c>
      <c r="C2889" t="str">
        <f>IF(AND(B2889&gt;='Calculation Sheet Crop 1'!$K$6,B2889&lt;='Calculation Sheet Crop 1'!$L$6),"Initial Stage",IF(AND(B2889+1&gt;'Calculation Sheet Crop 1'!$K$7,B2889&lt;='Calculation Sheet Crop 1'!$L$7),"Crop Development Phase",IF(AND(B2889+1&gt;'Calculation Sheet Crop 1'!$K$8,B2889&lt;'Calculation Sheet Crop 1'!$L$8+1),"Mid Season",IF(AND(B2889+1&gt;'Calculation Sheet Crop 1'!$K$9,B2889-1&lt;'Calculation Sheet Crop 1'!$L$9),"Late Season Stage",""))))</f>
        <v/>
      </c>
      <c r="D2889">
        <f>IF(MONTH(B2889)=1,'General Calculation'!$E$22,IF(MONTH(B2889)=2,'General Calculation'!$F$22,IF(MONTH(B2889)=3,'General Calculation'!$G$22,IF(MONTH(B2889)=4,'General Calculation'!$H$22,IF(MONTH(B2889)=5,'General Calculation'!$I$22,IF(MONTH(B2889)=6,'General Calculation'!$J$22,IF(MONTH(B2889)=7,'General Calculation'!$K$22,IF(MONTH(B2889)=8,'General Calculation'!$L$22,IF(MONTH(B2889)=9,'General Calculation'!$M$22,IF(MONTH(B2889)=10,'General Calculation'!$N$22,IF(MONTH(B2889)=11,'General Calculation'!$O$22,IF(MONTH(B2889)=12,'General Calculation'!$P$22,""))))))))))))</f>
        <v>5.07</v>
      </c>
      <c r="E2889" t="str">
        <f>IF(C2889="Initial Stage",'Calculation Sheet Crop 1'!$M$6,IF(C2889="Crop Development Phase",'Calculation Sheet Crop 1'!$M$7,IF(C2889="Mid Season",'Calculation Sheet Crop 1'!$M$8,IF(C2889="Late Season Stage",'Calculation Sheet Crop 1'!$M$9,""))))</f>
        <v/>
      </c>
      <c r="F2889">
        <f t="shared" si="586"/>
        <v>0</v>
      </c>
      <c r="P2889">
        <f t="shared" si="587"/>
        <v>0</v>
      </c>
      <c r="Q2889">
        <f t="shared" si="588"/>
        <v>0</v>
      </c>
      <c r="R2889">
        <f t="shared" si="589"/>
        <v>0</v>
      </c>
      <c r="S2889">
        <f t="shared" si="590"/>
        <v>0</v>
      </c>
      <c r="T2889">
        <f t="shared" si="591"/>
        <v>0</v>
      </c>
      <c r="U2889">
        <f t="shared" si="592"/>
        <v>0</v>
      </c>
      <c r="V2889">
        <f t="shared" si="593"/>
        <v>0</v>
      </c>
      <c r="W2889">
        <f t="shared" si="594"/>
        <v>0</v>
      </c>
      <c r="X2889">
        <f t="shared" si="595"/>
        <v>0</v>
      </c>
      <c r="Y2889">
        <f t="shared" si="596"/>
        <v>0</v>
      </c>
      <c r="Z2889">
        <f t="shared" si="597"/>
        <v>0</v>
      </c>
      <c r="AA2889">
        <f t="shared" si="598"/>
        <v>0</v>
      </c>
    </row>
    <row r="2890" spans="2:27">
      <c r="B2890" s="3">
        <v>45619</v>
      </c>
      <c r="C2890" t="str">
        <f>IF(AND(B2890&gt;='Calculation Sheet Crop 1'!$K$6,B2890&lt;='Calculation Sheet Crop 1'!$L$6),"Initial Stage",IF(AND(B2890+1&gt;'Calculation Sheet Crop 1'!$K$7,B2890&lt;='Calculation Sheet Crop 1'!$L$7),"Crop Development Phase",IF(AND(B2890+1&gt;'Calculation Sheet Crop 1'!$K$8,B2890&lt;'Calculation Sheet Crop 1'!$L$8+1),"Mid Season",IF(AND(B2890+1&gt;'Calculation Sheet Crop 1'!$K$9,B2890-1&lt;'Calculation Sheet Crop 1'!$L$9),"Late Season Stage",""))))</f>
        <v/>
      </c>
      <c r="D2890">
        <f>IF(MONTH(B2890)=1,'General Calculation'!$E$22,IF(MONTH(B2890)=2,'General Calculation'!$F$22,IF(MONTH(B2890)=3,'General Calculation'!$G$22,IF(MONTH(B2890)=4,'General Calculation'!$H$22,IF(MONTH(B2890)=5,'General Calculation'!$I$22,IF(MONTH(B2890)=6,'General Calculation'!$J$22,IF(MONTH(B2890)=7,'General Calculation'!$K$22,IF(MONTH(B2890)=8,'General Calculation'!$L$22,IF(MONTH(B2890)=9,'General Calculation'!$M$22,IF(MONTH(B2890)=10,'General Calculation'!$N$22,IF(MONTH(B2890)=11,'General Calculation'!$O$22,IF(MONTH(B2890)=12,'General Calculation'!$P$22,""))))))))))))</f>
        <v>5.07</v>
      </c>
      <c r="E2890" t="str">
        <f>IF(C2890="Initial Stage",'Calculation Sheet Crop 1'!$M$6,IF(C2890="Crop Development Phase",'Calculation Sheet Crop 1'!$M$7,IF(C2890="Mid Season",'Calculation Sheet Crop 1'!$M$8,IF(C2890="Late Season Stage",'Calculation Sheet Crop 1'!$M$9,""))))</f>
        <v/>
      </c>
      <c r="F2890">
        <f t="shared" si="586"/>
        <v>0</v>
      </c>
      <c r="P2890">
        <f t="shared" si="587"/>
        <v>0</v>
      </c>
      <c r="Q2890">
        <f t="shared" si="588"/>
        <v>0</v>
      </c>
      <c r="R2890">
        <f t="shared" si="589"/>
        <v>0</v>
      </c>
      <c r="S2890">
        <f t="shared" si="590"/>
        <v>0</v>
      </c>
      <c r="T2890">
        <f t="shared" si="591"/>
        <v>0</v>
      </c>
      <c r="U2890">
        <f t="shared" si="592"/>
        <v>0</v>
      </c>
      <c r="V2890">
        <f t="shared" si="593"/>
        <v>0</v>
      </c>
      <c r="W2890">
        <f t="shared" si="594"/>
        <v>0</v>
      </c>
      <c r="X2890">
        <f t="shared" si="595"/>
        <v>0</v>
      </c>
      <c r="Y2890">
        <f t="shared" si="596"/>
        <v>0</v>
      </c>
      <c r="Z2890">
        <f t="shared" si="597"/>
        <v>0</v>
      </c>
      <c r="AA2890">
        <f t="shared" si="598"/>
        <v>0</v>
      </c>
    </row>
    <row r="2891" spans="2:27">
      <c r="B2891" s="3">
        <v>45620</v>
      </c>
      <c r="C2891" t="str">
        <f>IF(AND(B2891&gt;='Calculation Sheet Crop 1'!$K$6,B2891&lt;='Calculation Sheet Crop 1'!$L$6),"Initial Stage",IF(AND(B2891+1&gt;'Calculation Sheet Crop 1'!$K$7,B2891&lt;='Calculation Sheet Crop 1'!$L$7),"Crop Development Phase",IF(AND(B2891+1&gt;'Calculation Sheet Crop 1'!$K$8,B2891&lt;'Calculation Sheet Crop 1'!$L$8+1),"Mid Season",IF(AND(B2891+1&gt;'Calculation Sheet Crop 1'!$K$9,B2891-1&lt;'Calculation Sheet Crop 1'!$L$9),"Late Season Stage",""))))</f>
        <v/>
      </c>
      <c r="D2891">
        <f>IF(MONTH(B2891)=1,'General Calculation'!$E$22,IF(MONTH(B2891)=2,'General Calculation'!$F$22,IF(MONTH(B2891)=3,'General Calculation'!$G$22,IF(MONTH(B2891)=4,'General Calculation'!$H$22,IF(MONTH(B2891)=5,'General Calculation'!$I$22,IF(MONTH(B2891)=6,'General Calculation'!$J$22,IF(MONTH(B2891)=7,'General Calculation'!$K$22,IF(MONTH(B2891)=8,'General Calculation'!$L$22,IF(MONTH(B2891)=9,'General Calculation'!$M$22,IF(MONTH(B2891)=10,'General Calculation'!$N$22,IF(MONTH(B2891)=11,'General Calculation'!$O$22,IF(MONTH(B2891)=12,'General Calculation'!$P$22,""))))))))))))</f>
        <v>5.07</v>
      </c>
      <c r="E2891" t="str">
        <f>IF(C2891="Initial Stage",'Calculation Sheet Crop 1'!$M$6,IF(C2891="Crop Development Phase",'Calculation Sheet Crop 1'!$M$7,IF(C2891="Mid Season",'Calculation Sheet Crop 1'!$M$8,IF(C2891="Late Season Stage",'Calculation Sheet Crop 1'!$M$9,""))))</f>
        <v/>
      </c>
      <c r="F2891">
        <f t="shared" si="586"/>
        <v>0</v>
      </c>
      <c r="P2891">
        <f t="shared" si="587"/>
        <v>0</v>
      </c>
      <c r="Q2891">
        <f t="shared" si="588"/>
        <v>0</v>
      </c>
      <c r="R2891">
        <f t="shared" si="589"/>
        <v>0</v>
      </c>
      <c r="S2891">
        <f t="shared" si="590"/>
        <v>0</v>
      </c>
      <c r="T2891">
        <f t="shared" si="591"/>
        <v>0</v>
      </c>
      <c r="U2891">
        <f t="shared" si="592"/>
        <v>0</v>
      </c>
      <c r="V2891">
        <f t="shared" si="593"/>
        <v>0</v>
      </c>
      <c r="W2891">
        <f t="shared" si="594"/>
        <v>0</v>
      </c>
      <c r="X2891">
        <f t="shared" si="595"/>
        <v>0</v>
      </c>
      <c r="Y2891">
        <f t="shared" si="596"/>
        <v>0</v>
      </c>
      <c r="Z2891">
        <f t="shared" si="597"/>
        <v>0</v>
      </c>
      <c r="AA2891">
        <f t="shared" si="598"/>
        <v>0</v>
      </c>
    </row>
    <row r="2892" spans="2:27">
      <c r="B2892" s="3">
        <v>45621</v>
      </c>
      <c r="C2892" t="str">
        <f>IF(AND(B2892&gt;='Calculation Sheet Crop 1'!$K$6,B2892&lt;='Calculation Sheet Crop 1'!$L$6),"Initial Stage",IF(AND(B2892+1&gt;'Calculation Sheet Crop 1'!$K$7,B2892&lt;='Calculation Sheet Crop 1'!$L$7),"Crop Development Phase",IF(AND(B2892+1&gt;'Calculation Sheet Crop 1'!$K$8,B2892&lt;'Calculation Sheet Crop 1'!$L$8+1),"Mid Season",IF(AND(B2892+1&gt;'Calculation Sheet Crop 1'!$K$9,B2892-1&lt;'Calculation Sheet Crop 1'!$L$9),"Late Season Stage",""))))</f>
        <v/>
      </c>
      <c r="D2892">
        <f>IF(MONTH(B2892)=1,'General Calculation'!$E$22,IF(MONTH(B2892)=2,'General Calculation'!$F$22,IF(MONTH(B2892)=3,'General Calculation'!$G$22,IF(MONTH(B2892)=4,'General Calculation'!$H$22,IF(MONTH(B2892)=5,'General Calculation'!$I$22,IF(MONTH(B2892)=6,'General Calculation'!$J$22,IF(MONTH(B2892)=7,'General Calculation'!$K$22,IF(MONTH(B2892)=8,'General Calculation'!$L$22,IF(MONTH(B2892)=9,'General Calculation'!$M$22,IF(MONTH(B2892)=10,'General Calculation'!$N$22,IF(MONTH(B2892)=11,'General Calculation'!$O$22,IF(MONTH(B2892)=12,'General Calculation'!$P$22,""))))))))))))</f>
        <v>5.07</v>
      </c>
      <c r="E2892" t="str">
        <f>IF(C2892="Initial Stage",'Calculation Sheet Crop 1'!$M$6,IF(C2892="Crop Development Phase",'Calculation Sheet Crop 1'!$M$7,IF(C2892="Mid Season",'Calculation Sheet Crop 1'!$M$8,IF(C2892="Late Season Stage",'Calculation Sheet Crop 1'!$M$9,""))))</f>
        <v/>
      </c>
      <c r="F2892">
        <f t="shared" si="586"/>
        <v>0</v>
      </c>
      <c r="P2892">
        <f t="shared" si="587"/>
        <v>0</v>
      </c>
      <c r="Q2892">
        <f t="shared" si="588"/>
        <v>0</v>
      </c>
      <c r="R2892">
        <f t="shared" si="589"/>
        <v>0</v>
      </c>
      <c r="S2892">
        <f t="shared" si="590"/>
        <v>0</v>
      </c>
      <c r="T2892">
        <f t="shared" si="591"/>
        <v>0</v>
      </c>
      <c r="U2892">
        <f t="shared" si="592"/>
        <v>0</v>
      </c>
      <c r="V2892">
        <f t="shared" si="593"/>
        <v>0</v>
      </c>
      <c r="W2892">
        <f t="shared" si="594"/>
        <v>0</v>
      </c>
      <c r="X2892">
        <f t="shared" si="595"/>
        <v>0</v>
      </c>
      <c r="Y2892">
        <f t="shared" si="596"/>
        <v>0</v>
      </c>
      <c r="Z2892">
        <f t="shared" si="597"/>
        <v>0</v>
      </c>
      <c r="AA2892">
        <f t="shared" si="598"/>
        <v>0</v>
      </c>
    </row>
    <row r="2893" spans="2:27">
      <c r="B2893" s="3">
        <v>45622</v>
      </c>
      <c r="C2893" t="str">
        <f>IF(AND(B2893&gt;='Calculation Sheet Crop 1'!$K$6,B2893&lt;='Calculation Sheet Crop 1'!$L$6),"Initial Stage",IF(AND(B2893+1&gt;'Calculation Sheet Crop 1'!$K$7,B2893&lt;='Calculation Sheet Crop 1'!$L$7),"Crop Development Phase",IF(AND(B2893+1&gt;'Calculation Sheet Crop 1'!$K$8,B2893&lt;'Calculation Sheet Crop 1'!$L$8+1),"Mid Season",IF(AND(B2893+1&gt;'Calculation Sheet Crop 1'!$K$9,B2893-1&lt;'Calculation Sheet Crop 1'!$L$9),"Late Season Stage",""))))</f>
        <v/>
      </c>
      <c r="D2893">
        <f>IF(MONTH(B2893)=1,'General Calculation'!$E$22,IF(MONTH(B2893)=2,'General Calculation'!$F$22,IF(MONTH(B2893)=3,'General Calculation'!$G$22,IF(MONTH(B2893)=4,'General Calculation'!$H$22,IF(MONTH(B2893)=5,'General Calculation'!$I$22,IF(MONTH(B2893)=6,'General Calculation'!$J$22,IF(MONTH(B2893)=7,'General Calculation'!$K$22,IF(MONTH(B2893)=8,'General Calculation'!$L$22,IF(MONTH(B2893)=9,'General Calculation'!$M$22,IF(MONTH(B2893)=10,'General Calculation'!$N$22,IF(MONTH(B2893)=11,'General Calculation'!$O$22,IF(MONTH(B2893)=12,'General Calculation'!$P$22,""))))))))))))</f>
        <v>5.07</v>
      </c>
      <c r="E2893" t="str">
        <f>IF(C2893="Initial Stage",'Calculation Sheet Crop 1'!$M$6,IF(C2893="Crop Development Phase",'Calculation Sheet Crop 1'!$M$7,IF(C2893="Mid Season",'Calculation Sheet Crop 1'!$M$8,IF(C2893="Late Season Stage",'Calculation Sheet Crop 1'!$M$9,""))))</f>
        <v/>
      </c>
      <c r="F2893">
        <f t="shared" si="586"/>
        <v>0</v>
      </c>
      <c r="P2893">
        <f t="shared" si="587"/>
        <v>0</v>
      </c>
      <c r="Q2893">
        <f t="shared" si="588"/>
        <v>0</v>
      </c>
      <c r="R2893">
        <f t="shared" si="589"/>
        <v>0</v>
      </c>
      <c r="S2893">
        <f t="shared" si="590"/>
        <v>0</v>
      </c>
      <c r="T2893">
        <f t="shared" si="591"/>
        <v>0</v>
      </c>
      <c r="U2893">
        <f t="shared" si="592"/>
        <v>0</v>
      </c>
      <c r="V2893">
        <f t="shared" si="593"/>
        <v>0</v>
      </c>
      <c r="W2893">
        <f t="shared" si="594"/>
        <v>0</v>
      </c>
      <c r="X2893">
        <f t="shared" si="595"/>
        <v>0</v>
      </c>
      <c r="Y2893">
        <f t="shared" si="596"/>
        <v>0</v>
      </c>
      <c r="Z2893">
        <f t="shared" si="597"/>
        <v>0</v>
      </c>
      <c r="AA2893">
        <f t="shared" si="598"/>
        <v>0</v>
      </c>
    </row>
    <row r="2894" spans="2:27">
      <c r="B2894" s="3">
        <v>45623</v>
      </c>
      <c r="C2894" t="str">
        <f>IF(AND(B2894&gt;='Calculation Sheet Crop 1'!$K$6,B2894&lt;='Calculation Sheet Crop 1'!$L$6),"Initial Stage",IF(AND(B2894+1&gt;'Calculation Sheet Crop 1'!$K$7,B2894&lt;='Calculation Sheet Crop 1'!$L$7),"Crop Development Phase",IF(AND(B2894+1&gt;'Calculation Sheet Crop 1'!$K$8,B2894&lt;'Calculation Sheet Crop 1'!$L$8+1),"Mid Season",IF(AND(B2894+1&gt;'Calculation Sheet Crop 1'!$K$9,B2894-1&lt;'Calculation Sheet Crop 1'!$L$9),"Late Season Stage",""))))</f>
        <v/>
      </c>
      <c r="D2894">
        <f>IF(MONTH(B2894)=1,'General Calculation'!$E$22,IF(MONTH(B2894)=2,'General Calculation'!$F$22,IF(MONTH(B2894)=3,'General Calculation'!$G$22,IF(MONTH(B2894)=4,'General Calculation'!$H$22,IF(MONTH(B2894)=5,'General Calculation'!$I$22,IF(MONTH(B2894)=6,'General Calculation'!$J$22,IF(MONTH(B2894)=7,'General Calculation'!$K$22,IF(MONTH(B2894)=8,'General Calculation'!$L$22,IF(MONTH(B2894)=9,'General Calculation'!$M$22,IF(MONTH(B2894)=10,'General Calculation'!$N$22,IF(MONTH(B2894)=11,'General Calculation'!$O$22,IF(MONTH(B2894)=12,'General Calculation'!$P$22,""))))))))))))</f>
        <v>5.07</v>
      </c>
      <c r="E2894" t="str">
        <f>IF(C2894="Initial Stage",'Calculation Sheet Crop 1'!$M$6,IF(C2894="Crop Development Phase",'Calculation Sheet Crop 1'!$M$7,IF(C2894="Mid Season",'Calculation Sheet Crop 1'!$M$8,IF(C2894="Late Season Stage",'Calculation Sheet Crop 1'!$M$9,""))))</f>
        <v/>
      </c>
      <c r="F2894">
        <f t="shared" si="586"/>
        <v>0</v>
      </c>
      <c r="P2894">
        <f t="shared" si="587"/>
        <v>0</v>
      </c>
      <c r="Q2894">
        <f t="shared" si="588"/>
        <v>0</v>
      </c>
      <c r="R2894">
        <f t="shared" si="589"/>
        <v>0</v>
      </c>
      <c r="S2894">
        <f t="shared" si="590"/>
        <v>0</v>
      </c>
      <c r="T2894">
        <f t="shared" si="591"/>
        <v>0</v>
      </c>
      <c r="U2894">
        <f t="shared" si="592"/>
        <v>0</v>
      </c>
      <c r="V2894">
        <f t="shared" si="593"/>
        <v>0</v>
      </c>
      <c r="W2894">
        <f t="shared" si="594"/>
        <v>0</v>
      </c>
      <c r="X2894">
        <f t="shared" si="595"/>
        <v>0</v>
      </c>
      <c r="Y2894">
        <f t="shared" si="596"/>
        <v>0</v>
      </c>
      <c r="Z2894">
        <f t="shared" si="597"/>
        <v>0</v>
      </c>
      <c r="AA2894">
        <f t="shared" si="598"/>
        <v>0</v>
      </c>
    </row>
    <row r="2895" spans="2:27">
      <c r="B2895" s="3">
        <v>45624</v>
      </c>
      <c r="C2895" t="str">
        <f>IF(AND(B2895&gt;='Calculation Sheet Crop 1'!$K$6,B2895&lt;='Calculation Sheet Crop 1'!$L$6),"Initial Stage",IF(AND(B2895+1&gt;'Calculation Sheet Crop 1'!$K$7,B2895&lt;='Calculation Sheet Crop 1'!$L$7),"Crop Development Phase",IF(AND(B2895+1&gt;'Calculation Sheet Crop 1'!$K$8,B2895&lt;'Calculation Sheet Crop 1'!$L$8+1),"Mid Season",IF(AND(B2895+1&gt;'Calculation Sheet Crop 1'!$K$9,B2895-1&lt;'Calculation Sheet Crop 1'!$L$9),"Late Season Stage",""))))</f>
        <v/>
      </c>
      <c r="D2895">
        <f>IF(MONTH(B2895)=1,'General Calculation'!$E$22,IF(MONTH(B2895)=2,'General Calculation'!$F$22,IF(MONTH(B2895)=3,'General Calculation'!$G$22,IF(MONTH(B2895)=4,'General Calculation'!$H$22,IF(MONTH(B2895)=5,'General Calculation'!$I$22,IF(MONTH(B2895)=6,'General Calculation'!$J$22,IF(MONTH(B2895)=7,'General Calculation'!$K$22,IF(MONTH(B2895)=8,'General Calculation'!$L$22,IF(MONTH(B2895)=9,'General Calculation'!$M$22,IF(MONTH(B2895)=10,'General Calculation'!$N$22,IF(MONTH(B2895)=11,'General Calculation'!$O$22,IF(MONTH(B2895)=12,'General Calculation'!$P$22,""))))))))))))</f>
        <v>5.07</v>
      </c>
      <c r="E2895" t="str">
        <f>IF(C2895="Initial Stage",'Calculation Sheet Crop 1'!$M$6,IF(C2895="Crop Development Phase",'Calculation Sheet Crop 1'!$M$7,IF(C2895="Mid Season",'Calculation Sheet Crop 1'!$M$8,IF(C2895="Late Season Stage",'Calculation Sheet Crop 1'!$M$9,""))))</f>
        <v/>
      </c>
      <c r="F2895">
        <f t="shared" si="586"/>
        <v>0</v>
      </c>
      <c r="P2895">
        <f t="shared" si="587"/>
        <v>0</v>
      </c>
      <c r="Q2895">
        <f t="shared" si="588"/>
        <v>0</v>
      </c>
      <c r="R2895">
        <f t="shared" si="589"/>
        <v>0</v>
      </c>
      <c r="S2895">
        <f t="shared" si="590"/>
        <v>0</v>
      </c>
      <c r="T2895">
        <f t="shared" si="591"/>
        <v>0</v>
      </c>
      <c r="U2895">
        <f t="shared" si="592"/>
        <v>0</v>
      </c>
      <c r="V2895">
        <f t="shared" si="593"/>
        <v>0</v>
      </c>
      <c r="W2895">
        <f t="shared" si="594"/>
        <v>0</v>
      </c>
      <c r="X2895">
        <f t="shared" si="595"/>
        <v>0</v>
      </c>
      <c r="Y2895">
        <f t="shared" si="596"/>
        <v>0</v>
      </c>
      <c r="Z2895">
        <f t="shared" si="597"/>
        <v>0</v>
      </c>
      <c r="AA2895">
        <f t="shared" si="598"/>
        <v>0</v>
      </c>
    </row>
    <row r="2896" spans="2:27">
      <c r="B2896" s="3">
        <v>45625</v>
      </c>
      <c r="C2896" t="str">
        <f>IF(AND(B2896&gt;='Calculation Sheet Crop 1'!$K$6,B2896&lt;='Calculation Sheet Crop 1'!$L$6),"Initial Stage",IF(AND(B2896+1&gt;'Calculation Sheet Crop 1'!$K$7,B2896&lt;='Calculation Sheet Crop 1'!$L$7),"Crop Development Phase",IF(AND(B2896+1&gt;'Calculation Sheet Crop 1'!$K$8,B2896&lt;'Calculation Sheet Crop 1'!$L$8+1),"Mid Season",IF(AND(B2896+1&gt;'Calculation Sheet Crop 1'!$K$9,B2896-1&lt;'Calculation Sheet Crop 1'!$L$9),"Late Season Stage",""))))</f>
        <v/>
      </c>
      <c r="D2896">
        <f>IF(MONTH(B2896)=1,'General Calculation'!$E$22,IF(MONTH(B2896)=2,'General Calculation'!$F$22,IF(MONTH(B2896)=3,'General Calculation'!$G$22,IF(MONTH(B2896)=4,'General Calculation'!$H$22,IF(MONTH(B2896)=5,'General Calculation'!$I$22,IF(MONTH(B2896)=6,'General Calculation'!$J$22,IF(MONTH(B2896)=7,'General Calculation'!$K$22,IF(MONTH(B2896)=8,'General Calculation'!$L$22,IF(MONTH(B2896)=9,'General Calculation'!$M$22,IF(MONTH(B2896)=10,'General Calculation'!$N$22,IF(MONTH(B2896)=11,'General Calculation'!$O$22,IF(MONTH(B2896)=12,'General Calculation'!$P$22,""))))))))))))</f>
        <v>5.07</v>
      </c>
      <c r="E2896" t="str">
        <f>IF(C2896="Initial Stage",'Calculation Sheet Crop 1'!$M$6,IF(C2896="Crop Development Phase",'Calculation Sheet Crop 1'!$M$7,IF(C2896="Mid Season",'Calculation Sheet Crop 1'!$M$8,IF(C2896="Late Season Stage",'Calculation Sheet Crop 1'!$M$9,""))))</f>
        <v/>
      </c>
      <c r="F2896">
        <f t="shared" si="586"/>
        <v>0</v>
      </c>
      <c r="P2896">
        <f t="shared" si="587"/>
        <v>0</v>
      </c>
      <c r="Q2896">
        <f t="shared" si="588"/>
        <v>0</v>
      </c>
      <c r="R2896">
        <f t="shared" si="589"/>
        <v>0</v>
      </c>
      <c r="S2896">
        <f t="shared" si="590"/>
        <v>0</v>
      </c>
      <c r="T2896">
        <f t="shared" si="591"/>
        <v>0</v>
      </c>
      <c r="U2896">
        <f t="shared" si="592"/>
        <v>0</v>
      </c>
      <c r="V2896">
        <f t="shared" si="593"/>
        <v>0</v>
      </c>
      <c r="W2896">
        <f t="shared" si="594"/>
        <v>0</v>
      </c>
      <c r="X2896">
        <f t="shared" si="595"/>
        <v>0</v>
      </c>
      <c r="Y2896">
        <f t="shared" si="596"/>
        <v>0</v>
      </c>
      <c r="Z2896">
        <f t="shared" si="597"/>
        <v>0</v>
      </c>
      <c r="AA2896">
        <f t="shared" si="598"/>
        <v>0</v>
      </c>
    </row>
    <row r="2897" spans="2:27">
      <c r="B2897" s="3">
        <v>45626</v>
      </c>
      <c r="C2897" t="str">
        <f>IF(AND(B2897&gt;='Calculation Sheet Crop 1'!$K$6,B2897&lt;='Calculation Sheet Crop 1'!$L$6),"Initial Stage",IF(AND(B2897+1&gt;'Calculation Sheet Crop 1'!$K$7,B2897&lt;='Calculation Sheet Crop 1'!$L$7),"Crop Development Phase",IF(AND(B2897+1&gt;'Calculation Sheet Crop 1'!$K$8,B2897&lt;'Calculation Sheet Crop 1'!$L$8+1),"Mid Season",IF(AND(B2897+1&gt;'Calculation Sheet Crop 1'!$K$9,B2897-1&lt;'Calculation Sheet Crop 1'!$L$9),"Late Season Stage",""))))</f>
        <v/>
      </c>
      <c r="D2897">
        <f>IF(MONTH(B2897)=1,'General Calculation'!$E$22,IF(MONTH(B2897)=2,'General Calculation'!$F$22,IF(MONTH(B2897)=3,'General Calculation'!$G$22,IF(MONTH(B2897)=4,'General Calculation'!$H$22,IF(MONTH(B2897)=5,'General Calculation'!$I$22,IF(MONTH(B2897)=6,'General Calculation'!$J$22,IF(MONTH(B2897)=7,'General Calculation'!$K$22,IF(MONTH(B2897)=8,'General Calculation'!$L$22,IF(MONTH(B2897)=9,'General Calculation'!$M$22,IF(MONTH(B2897)=10,'General Calculation'!$N$22,IF(MONTH(B2897)=11,'General Calculation'!$O$22,IF(MONTH(B2897)=12,'General Calculation'!$P$22,""))))))))))))</f>
        <v>5.07</v>
      </c>
      <c r="E2897" t="str">
        <f>IF(C2897="Initial Stage",'Calculation Sheet Crop 1'!$M$6,IF(C2897="Crop Development Phase",'Calculation Sheet Crop 1'!$M$7,IF(C2897="Mid Season",'Calculation Sheet Crop 1'!$M$8,IF(C2897="Late Season Stage",'Calculation Sheet Crop 1'!$M$9,""))))</f>
        <v/>
      </c>
      <c r="F2897">
        <f t="shared" si="586"/>
        <v>0</v>
      </c>
      <c r="P2897">
        <f t="shared" si="587"/>
        <v>0</v>
      </c>
      <c r="Q2897">
        <f t="shared" si="588"/>
        <v>0</v>
      </c>
      <c r="R2897">
        <f t="shared" si="589"/>
        <v>0</v>
      </c>
      <c r="S2897">
        <f t="shared" si="590"/>
        <v>0</v>
      </c>
      <c r="T2897">
        <f t="shared" si="591"/>
        <v>0</v>
      </c>
      <c r="U2897">
        <f t="shared" si="592"/>
        <v>0</v>
      </c>
      <c r="V2897">
        <f t="shared" si="593"/>
        <v>0</v>
      </c>
      <c r="W2897">
        <f t="shared" si="594"/>
        <v>0</v>
      </c>
      <c r="X2897">
        <f t="shared" si="595"/>
        <v>0</v>
      </c>
      <c r="Y2897">
        <f t="shared" si="596"/>
        <v>0</v>
      </c>
      <c r="Z2897">
        <f t="shared" si="597"/>
        <v>0</v>
      </c>
      <c r="AA2897">
        <f t="shared" si="598"/>
        <v>0</v>
      </c>
    </row>
    <row r="2898" spans="2:27">
      <c r="B2898" s="3">
        <v>45627</v>
      </c>
      <c r="C2898" t="str">
        <f>IF(AND(B2898&gt;='Calculation Sheet Crop 1'!$K$6,B2898&lt;='Calculation Sheet Crop 1'!$L$6),"Initial Stage",IF(AND(B2898+1&gt;'Calculation Sheet Crop 1'!$K$7,B2898&lt;='Calculation Sheet Crop 1'!$L$7),"Crop Development Phase",IF(AND(B2898+1&gt;'Calculation Sheet Crop 1'!$K$8,B2898&lt;'Calculation Sheet Crop 1'!$L$8+1),"Mid Season",IF(AND(B2898+1&gt;'Calculation Sheet Crop 1'!$K$9,B2898-1&lt;'Calculation Sheet Crop 1'!$L$9),"Late Season Stage",""))))</f>
        <v/>
      </c>
      <c r="D2898">
        <f>IF(MONTH(B2898)=1,'General Calculation'!$E$22,IF(MONTH(B2898)=2,'General Calculation'!$F$22,IF(MONTH(B2898)=3,'General Calculation'!$G$22,IF(MONTH(B2898)=4,'General Calculation'!$H$22,IF(MONTH(B2898)=5,'General Calculation'!$I$22,IF(MONTH(B2898)=6,'General Calculation'!$J$22,IF(MONTH(B2898)=7,'General Calculation'!$K$22,IF(MONTH(B2898)=8,'General Calculation'!$L$22,IF(MONTH(B2898)=9,'General Calculation'!$M$22,IF(MONTH(B2898)=10,'General Calculation'!$N$22,IF(MONTH(B2898)=11,'General Calculation'!$O$22,IF(MONTH(B2898)=12,'General Calculation'!$P$22,""))))))))))))</f>
        <v>5.07</v>
      </c>
      <c r="E2898" t="str">
        <f>IF(C2898="Initial Stage",'Calculation Sheet Crop 1'!$M$6,IF(C2898="Crop Development Phase",'Calculation Sheet Crop 1'!$M$7,IF(C2898="Mid Season",'Calculation Sheet Crop 1'!$M$8,IF(C2898="Late Season Stage",'Calculation Sheet Crop 1'!$M$9,""))))</f>
        <v/>
      </c>
      <c r="F2898">
        <f t="shared" si="586"/>
        <v>0</v>
      </c>
      <c r="P2898">
        <f t="shared" si="587"/>
        <v>0</v>
      </c>
      <c r="Q2898">
        <f t="shared" si="588"/>
        <v>0</v>
      </c>
      <c r="R2898">
        <f t="shared" si="589"/>
        <v>0</v>
      </c>
      <c r="S2898">
        <f t="shared" si="590"/>
        <v>0</v>
      </c>
      <c r="T2898">
        <f t="shared" si="591"/>
        <v>0</v>
      </c>
      <c r="U2898">
        <f t="shared" si="592"/>
        <v>0</v>
      </c>
      <c r="V2898">
        <f t="shared" si="593"/>
        <v>0</v>
      </c>
      <c r="W2898">
        <f t="shared" si="594"/>
        <v>0</v>
      </c>
      <c r="X2898">
        <f t="shared" si="595"/>
        <v>0</v>
      </c>
      <c r="Y2898">
        <f t="shared" si="596"/>
        <v>0</v>
      </c>
      <c r="Z2898">
        <f t="shared" si="597"/>
        <v>0</v>
      </c>
      <c r="AA2898">
        <f t="shared" si="598"/>
        <v>0</v>
      </c>
    </row>
    <row r="2899" spans="2:27">
      <c r="B2899" s="3">
        <v>45628</v>
      </c>
      <c r="C2899" t="str">
        <f>IF(AND(B2899&gt;='Calculation Sheet Crop 1'!$K$6,B2899&lt;='Calculation Sheet Crop 1'!$L$6),"Initial Stage",IF(AND(B2899+1&gt;'Calculation Sheet Crop 1'!$K$7,B2899&lt;='Calculation Sheet Crop 1'!$L$7),"Crop Development Phase",IF(AND(B2899+1&gt;'Calculation Sheet Crop 1'!$K$8,B2899&lt;'Calculation Sheet Crop 1'!$L$8+1),"Mid Season",IF(AND(B2899+1&gt;'Calculation Sheet Crop 1'!$K$9,B2899-1&lt;'Calculation Sheet Crop 1'!$L$9),"Late Season Stage",""))))</f>
        <v/>
      </c>
      <c r="D2899">
        <f>IF(MONTH(B2899)=1,'General Calculation'!$E$22,IF(MONTH(B2899)=2,'General Calculation'!$F$22,IF(MONTH(B2899)=3,'General Calculation'!$G$22,IF(MONTH(B2899)=4,'General Calculation'!$H$22,IF(MONTH(B2899)=5,'General Calculation'!$I$22,IF(MONTH(B2899)=6,'General Calculation'!$J$22,IF(MONTH(B2899)=7,'General Calculation'!$K$22,IF(MONTH(B2899)=8,'General Calculation'!$L$22,IF(MONTH(B2899)=9,'General Calculation'!$M$22,IF(MONTH(B2899)=10,'General Calculation'!$N$22,IF(MONTH(B2899)=11,'General Calculation'!$O$22,IF(MONTH(B2899)=12,'General Calculation'!$P$22,""))))))))))))</f>
        <v>5.07</v>
      </c>
      <c r="E2899" t="str">
        <f>IF(C2899="Initial Stage",'Calculation Sheet Crop 1'!$M$6,IF(C2899="Crop Development Phase",'Calculation Sheet Crop 1'!$M$7,IF(C2899="Mid Season",'Calculation Sheet Crop 1'!$M$8,IF(C2899="Late Season Stage",'Calculation Sheet Crop 1'!$M$9,""))))</f>
        <v/>
      </c>
      <c r="F2899">
        <f t="shared" si="586"/>
        <v>0</v>
      </c>
      <c r="P2899">
        <f t="shared" si="587"/>
        <v>0</v>
      </c>
      <c r="Q2899">
        <f t="shared" si="588"/>
        <v>0</v>
      </c>
      <c r="R2899">
        <f t="shared" si="589"/>
        <v>0</v>
      </c>
      <c r="S2899">
        <f t="shared" si="590"/>
        <v>0</v>
      </c>
      <c r="T2899">
        <f t="shared" si="591"/>
        <v>0</v>
      </c>
      <c r="U2899">
        <f t="shared" si="592"/>
        <v>0</v>
      </c>
      <c r="V2899">
        <f t="shared" si="593"/>
        <v>0</v>
      </c>
      <c r="W2899">
        <f t="shared" si="594"/>
        <v>0</v>
      </c>
      <c r="X2899">
        <f t="shared" si="595"/>
        <v>0</v>
      </c>
      <c r="Y2899">
        <f t="shared" si="596"/>
        <v>0</v>
      </c>
      <c r="Z2899">
        <f t="shared" si="597"/>
        <v>0</v>
      </c>
      <c r="AA2899">
        <f t="shared" si="598"/>
        <v>0</v>
      </c>
    </row>
    <row r="2900" spans="2:27">
      <c r="B2900" s="3">
        <v>45629</v>
      </c>
      <c r="C2900" t="str">
        <f>IF(AND(B2900&gt;='Calculation Sheet Crop 1'!$K$6,B2900&lt;='Calculation Sheet Crop 1'!$L$6),"Initial Stage",IF(AND(B2900+1&gt;'Calculation Sheet Crop 1'!$K$7,B2900&lt;='Calculation Sheet Crop 1'!$L$7),"Crop Development Phase",IF(AND(B2900+1&gt;'Calculation Sheet Crop 1'!$K$8,B2900&lt;'Calculation Sheet Crop 1'!$L$8+1),"Mid Season",IF(AND(B2900+1&gt;'Calculation Sheet Crop 1'!$K$9,B2900-1&lt;'Calculation Sheet Crop 1'!$L$9),"Late Season Stage",""))))</f>
        <v/>
      </c>
      <c r="D2900">
        <f>IF(MONTH(B2900)=1,'General Calculation'!$E$22,IF(MONTH(B2900)=2,'General Calculation'!$F$22,IF(MONTH(B2900)=3,'General Calculation'!$G$22,IF(MONTH(B2900)=4,'General Calculation'!$H$22,IF(MONTH(B2900)=5,'General Calculation'!$I$22,IF(MONTH(B2900)=6,'General Calculation'!$J$22,IF(MONTH(B2900)=7,'General Calculation'!$K$22,IF(MONTH(B2900)=8,'General Calculation'!$L$22,IF(MONTH(B2900)=9,'General Calculation'!$M$22,IF(MONTH(B2900)=10,'General Calculation'!$N$22,IF(MONTH(B2900)=11,'General Calculation'!$O$22,IF(MONTH(B2900)=12,'General Calculation'!$P$22,""))))))))))))</f>
        <v>5.07</v>
      </c>
      <c r="E2900" t="str">
        <f>IF(C2900="Initial Stage",'Calculation Sheet Crop 1'!$M$6,IF(C2900="Crop Development Phase",'Calculation Sheet Crop 1'!$M$7,IF(C2900="Mid Season",'Calculation Sheet Crop 1'!$M$8,IF(C2900="Late Season Stage",'Calculation Sheet Crop 1'!$M$9,""))))</f>
        <v/>
      </c>
      <c r="F2900">
        <f t="shared" si="586"/>
        <v>0</v>
      </c>
      <c r="P2900">
        <f t="shared" si="587"/>
        <v>0</v>
      </c>
      <c r="Q2900">
        <f t="shared" si="588"/>
        <v>0</v>
      </c>
      <c r="R2900">
        <f t="shared" si="589"/>
        <v>0</v>
      </c>
      <c r="S2900">
        <f t="shared" si="590"/>
        <v>0</v>
      </c>
      <c r="T2900">
        <f t="shared" si="591"/>
        <v>0</v>
      </c>
      <c r="U2900">
        <f t="shared" si="592"/>
        <v>0</v>
      </c>
      <c r="V2900">
        <f t="shared" si="593"/>
        <v>0</v>
      </c>
      <c r="W2900">
        <f t="shared" si="594"/>
        <v>0</v>
      </c>
      <c r="X2900">
        <f t="shared" si="595"/>
        <v>0</v>
      </c>
      <c r="Y2900">
        <f t="shared" si="596"/>
        <v>0</v>
      </c>
      <c r="Z2900">
        <f t="shared" si="597"/>
        <v>0</v>
      </c>
      <c r="AA2900">
        <f t="shared" si="598"/>
        <v>0</v>
      </c>
    </row>
    <row r="2901" spans="2:27">
      <c r="B2901" s="3">
        <v>45630</v>
      </c>
      <c r="C2901" t="str">
        <f>IF(AND(B2901&gt;='Calculation Sheet Crop 1'!$K$6,B2901&lt;='Calculation Sheet Crop 1'!$L$6),"Initial Stage",IF(AND(B2901+1&gt;'Calculation Sheet Crop 1'!$K$7,B2901&lt;='Calculation Sheet Crop 1'!$L$7),"Crop Development Phase",IF(AND(B2901+1&gt;'Calculation Sheet Crop 1'!$K$8,B2901&lt;'Calculation Sheet Crop 1'!$L$8+1),"Mid Season",IF(AND(B2901+1&gt;'Calculation Sheet Crop 1'!$K$9,B2901-1&lt;'Calculation Sheet Crop 1'!$L$9),"Late Season Stage",""))))</f>
        <v/>
      </c>
      <c r="D2901">
        <f>IF(MONTH(B2901)=1,'General Calculation'!$E$22,IF(MONTH(B2901)=2,'General Calculation'!$F$22,IF(MONTH(B2901)=3,'General Calculation'!$G$22,IF(MONTH(B2901)=4,'General Calculation'!$H$22,IF(MONTH(B2901)=5,'General Calculation'!$I$22,IF(MONTH(B2901)=6,'General Calculation'!$J$22,IF(MONTH(B2901)=7,'General Calculation'!$K$22,IF(MONTH(B2901)=8,'General Calculation'!$L$22,IF(MONTH(B2901)=9,'General Calculation'!$M$22,IF(MONTH(B2901)=10,'General Calculation'!$N$22,IF(MONTH(B2901)=11,'General Calculation'!$O$22,IF(MONTH(B2901)=12,'General Calculation'!$P$22,""))))))))))))</f>
        <v>5.07</v>
      </c>
      <c r="E2901" t="str">
        <f>IF(C2901="Initial Stage",'Calculation Sheet Crop 1'!$M$6,IF(C2901="Crop Development Phase",'Calculation Sheet Crop 1'!$M$7,IF(C2901="Mid Season",'Calculation Sheet Crop 1'!$M$8,IF(C2901="Late Season Stage",'Calculation Sheet Crop 1'!$M$9,""))))</f>
        <v/>
      </c>
      <c r="F2901">
        <f t="shared" si="586"/>
        <v>0</v>
      </c>
      <c r="P2901">
        <f t="shared" si="587"/>
        <v>0</v>
      </c>
      <c r="Q2901">
        <f t="shared" si="588"/>
        <v>0</v>
      </c>
      <c r="R2901">
        <f t="shared" si="589"/>
        <v>0</v>
      </c>
      <c r="S2901">
        <f t="shared" si="590"/>
        <v>0</v>
      </c>
      <c r="T2901">
        <f t="shared" si="591"/>
        <v>0</v>
      </c>
      <c r="U2901">
        <f t="shared" si="592"/>
        <v>0</v>
      </c>
      <c r="V2901">
        <f t="shared" si="593"/>
        <v>0</v>
      </c>
      <c r="W2901">
        <f t="shared" si="594"/>
        <v>0</v>
      </c>
      <c r="X2901">
        <f t="shared" si="595"/>
        <v>0</v>
      </c>
      <c r="Y2901">
        <f t="shared" si="596"/>
        <v>0</v>
      </c>
      <c r="Z2901">
        <f t="shared" si="597"/>
        <v>0</v>
      </c>
      <c r="AA2901">
        <f t="shared" si="598"/>
        <v>0</v>
      </c>
    </row>
    <row r="2902" spans="2:27">
      <c r="B2902" s="3">
        <v>45631</v>
      </c>
      <c r="C2902" t="str">
        <f>IF(AND(B2902&gt;='Calculation Sheet Crop 1'!$K$6,B2902&lt;='Calculation Sheet Crop 1'!$L$6),"Initial Stage",IF(AND(B2902+1&gt;'Calculation Sheet Crop 1'!$K$7,B2902&lt;='Calculation Sheet Crop 1'!$L$7),"Crop Development Phase",IF(AND(B2902+1&gt;'Calculation Sheet Crop 1'!$K$8,B2902&lt;'Calculation Sheet Crop 1'!$L$8+1),"Mid Season",IF(AND(B2902+1&gt;'Calculation Sheet Crop 1'!$K$9,B2902-1&lt;'Calculation Sheet Crop 1'!$L$9),"Late Season Stage",""))))</f>
        <v/>
      </c>
      <c r="D2902">
        <f>IF(MONTH(B2902)=1,'General Calculation'!$E$22,IF(MONTH(B2902)=2,'General Calculation'!$F$22,IF(MONTH(B2902)=3,'General Calculation'!$G$22,IF(MONTH(B2902)=4,'General Calculation'!$H$22,IF(MONTH(B2902)=5,'General Calculation'!$I$22,IF(MONTH(B2902)=6,'General Calculation'!$J$22,IF(MONTH(B2902)=7,'General Calculation'!$K$22,IF(MONTH(B2902)=8,'General Calculation'!$L$22,IF(MONTH(B2902)=9,'General Calculation'!$M$22,IF(MONTH(B2902)=10,'General Calculation'!$N$22,IF(MONTH(B2902)=11,'General Calculation'!$O$22,IF(MONTH(B2902)=12,'General Calculation'!$P$22,""))))))))))))</f>
        <v>5.07</v>
      </c>
      <c r="E2902" t="str">
        <f>IF(C2902="Initial Stage",'Calculation Sheet Crop 1'!$M$6,IF(C2902="Crop Development Phase",'Calculation Sheet Crop 1'!$M$7,IF(C2902="Mid Season",'Calculation Sheet Crop 1'!$M$8,IF(C2902="Late Season Stage",'Calculation Sheet Crop 1'!$M$9,""))))</f>
        <v/>
      </c>
      <c r="F2902">
        <f t="shared" si="586"/>
        <v>0</v>
      </c>
      <c r="P2902">
        <f t="shared" si="587"/>
        <v>0</v>
      </c>
      <c r="Q2902">
        <f t="shared" si="588"/>
        <v>0</v>
      </c>
      <c r="R2902">
        <f t="shared" si="589"/>
        <v>0</v>
      </c>
      <c r="S2902">
        <f t="shared" si="590"/>
        <v>0</v>
      </c>
      <c r="T2902">
        <f t="shared" si="591"/>
        <v>0</v>
      </c>
      <c r="U2902">
        <f t="shared" si="592"/>
        <v>0</v>
      </c>
      <c r="V2902">
        <f t="shared" si="593"/>
        <v>0</v>
      </c>
      <c r="W2902">
        <f t="shared" si="594"/>
        <v>0</v>
      </c>
      <c r="X2902">
        <f t="shared" si="595"/>
        <v>0</v>
      </c>
      <c r="Y2902">
        <f t="shared" si="596"/>
        <v>0</v>
      </c>
      <c r="Z2902">
        <f t="shared" si="597"/>
        <v>0</v>
      </c>
      <c r="AA2902">
        <f t="shared" si="598"/>
        <v>0</v>
      </c>
    </row>
    <row r="2903" spans="2:27">
      <c r="B2903" s="3">
        <v>45632</v>
      </c>
      <c r="C2903" t="str">
        <f>IF(AND(B2903&gt;='Calculation Sheet Crop 1'!$K$6,B2903&lt;='Calculation Sheet Crop 1'!$L$6),"Initial Stage",IF(AND(B2903+1&gt;'Calculation Sheet Crop 1'!$K$7,B2903&lt;='Calculation Sheet Crop 1'!$L$7),"Crop Development Phase",IF(AND(B2903+1&gt;'Calculation Sheet Crop 1'!$K$8,B2903&lt;'Calculation Sheet Crop 1'!$L$8+1),"Mid Season",IF(AND(B2903+1&gt;'Calculation Sheet Crop 1'!$K$9,B2903-1&lt;'Calculation Sheet Crop 1'!$L$9),"Late Season Stage",""))))</f>
        <v/>
      </c>
      <c r="D2903">
        <f>IF(MONTH(B2903)=1,'General Calculation'!$E$22,IF(MONTH(B2903)=2,'General Calculation'!$F$22,IF(MONTH(B2903)=3,'General Calculation'!$G$22,IF(MONTH(B2903)=4,'General Calculation'!$H$22,IF(MONTH(B2903)=5,'General Calculation'!$I$22,IF(MONTH(B2903)=6,'General Calculation'!$J$22,IF(MONTH(B2903)=7,'General Calculation'!$K$22,IF(MONTH(B2903)=8,'General Calculation'!$L$22,IF(MONTH(B2903)=9,'General Calculation'!$M$22,IF(MONTH(B2903)=10,'General Calculation'!$N$22,IF(MONTH(B2903)=11,'General Calculation'!$O$22,IF(MONTH(B2903)=12,'General Calculation'!$P$22,""))))))))))))</f>
        <v>5.07</v>
      </c>
      <c r="E2903" t="str">
        <f>IF(C2903="Initial Stage",'Calculation Sheet Crop 1'!$M$6,IF(C2903="Crop Development Phase",'Calculation Sheet Crop 1'!$M$7,IF(C2903="Mid Season",'Calculation Sheet Crop 1'!$M$8,IF(C2903="Late Season Stage",'Calculation Sheet Crop 1'!$M$9,""))))</f>
        <v/>
      </c>
      <c r="F2903">
        <f t="shared" si="586"/>
        <v>0</v>
      </c>
      <c r="P2903">
        <f t="shared" si="587"/>
        <v>0</v>
      </c>
      <c r="Q2903">
        <f t="shared" si="588"/>
        <v>0</v>
      </c>
      <c r="R2903">
        <f t="shared" si="589"/>
        <v>0</v>
      </c>
      <c r="S2903">
        <f t="shared" si="590"/>
        <v>0</v>
      </c>
      <c r="T2903">
        <f t="shared" si="591"/>
        <v>0</v>
      </c>
      <c r="U2903">
        <f t="shared" si="592"/>
        <v>0</v>
      </c>
      <c r="V2903">
        <f t="shared" si="593"/>
        <v>0</v>
      </c>
      <c r="W2903">
        <f t="shared" si="594"/>
        <v>0</v>
      </c>
      <c r="X2903">
        <f t="shared" si="595"/>
        <v>0</v>
      </c>
      <c r="Y2903">
        <f t="shared" si="596"/>
        <v>0</v>
      </c>
      <c r="Z2903">
        <f t="shared" si="597"/>
        <v>0</v>
      </c>
      <c r="AA2903">
        <f t="shared" si="598"/>
        <v>0</v>
      </c>
    </row>
    <row r="2904" spans="2:27">
      <c r="B2904" s="3">
        <v>45633</v>
      </c>
      <c r="C2904" t="str">
        <f>IF(AND(B2904&gt;='Calculation Sheet Crop 1'!$K$6,B2904&lt;='Calculation Sheet Crop 1'!$L$6),"Initial Stage",IF(AND(B2904+1&gt;'Calculation Sheet Crop 1'!$K$7,B2904&lt;='Calculation Sheet Crop 1'!$L$7),"Crop Development Phase",IF(AND(B2904+1&gt;'Calculation Sheet Crop 1'!$K$8,B2904&lt;'Calculation Sheet Crop 1'!$L$8+1),"Mid Season",IF(AND(B2904+1&gt;'Calculation Sheet Crop 1'!$K$9,B2904-1&lt;'Calculation Sheet Crop 1'!$L$9),"Late Season Stage",""))))</f>
        <v/>
      </c>
      <c r="D2904">
        <f>IF(MONTH(B2904)=1,'General Calculation'!$E$22,IF(MONTH(B2904)=2,'General Calculation'!$F$22,IF(MONTH(B2904)=3,'General Calculation'!$G$22,IF(MONTH(B2904)=4,'General Calculation'!$H$22,IF(MONTH(B2904)=5,'General Calculation'!$I$22,IF(MONTH(B2904)=6,'General Calculation'!$J$22,IF(MONTH(B2904)=7,'General Calculation'!$K$22,IF(MONTH(B2904)=8,'General Calculation'!$L$22,IF(MONTH(B2904)=9,'General Calculation'!$M$22,IF(MONTH(B2904)=10,'General Calculation'!$N$22,IF(MONTH(B2904)=11,'General Calculation'!$O$22,IF(MONTH(B2904)=12,'General Calculation'!$P$22,""))))))))))))</f>
        <v>5.07</v>
      </c>
      <c r="E2904" t="str">
        <f>IF(C2904="Initial Stage",'Calculation Sheet Crop 1'!$M$6,IF(C2904="Crop Development Phase",'Calculation Sheet Crop 1'!$M$7,IF(C2904="Mid Season",'Calculation Sheet Crop 1'!$M$8,IF(C2904="Late Season Stage",'Calculation Sheet Crop 1'!$M$9,""))))</f>
        <v/>
      </c>
      <c r="F2904">
        <f t="shared" si="586"/>
        <v>0</v>
      </c>
      <c r="P2904">
        <f t="shared" si="587"/>
        <v>0</v>
      </c>
      <c r="Q2904">
        <f t="shared" si="588"/>
        <v>0</v>
      </c>
      <c r="R2904">
        <f t="shared" si="589"/>
        <v>0</v>
      </c>
      <c r="S2904">
        <f t="shared" si="590"/>
        <v>0</v>
      </c>
      <c r="T2904">
        <f t="shared" si="591"/>
        <v>0</v>
      </c>
      <c r="U2904">
        <f t="shared" si="592"/>
        <v>0</v>
      </c>
      <c r="V2904">
        <f t="shared" si="593"/>
        <v>0</v>
      </c>
      <c r="W2904">
        <f t="shared" si="594"/>
        <v>0</v>
      </c>
      <c r="X2904">
        <f t="shared" si="595"/>
        <v>0</v>
      </c>
      <c r="Y2904">
        <f t="shared" si="596"/>
        <v>0</v>
      </c>
      <c r="Z2904">
        <f t="shared" si="597"/>
        <v>0</v>
      </c>
      <c r="AA2904">
        <f t="shared" si="598"/>
        <v>0</v>
      </c>
    </row>
    <row r="2905" spans="2:27">
      <c r="B2905" s="3">
        <v>45634</v>
      </c>
      <c r="C2905" t="str">
        <f>IF(AND(B2905&gt;='Calculation Sheet Crop 1'!$K$6,B2905&lt;='Calculation Sheet Crop 1'!$L$6),"Initial Stage",IF(AND(B2905+1&gt;'Calculation Sheet Crop 1'!$K$7,B2905&lt;='Calculation Sheet Crop 1'!$L$7),"Crop Development Phase",IF(AND(B2905+1&gt;'Calculation Sheet Crop 1'!$K$8,B2905&lt;'Calculation Sheet Crop 1'!$L$8+1),"Mid Season",IF(AND(B2905+1&gt;'Calculation Sheet Crop 1'!$K$9,B2905-1&lt;'Calculation Sheet Crop 1'!$L$9),"Late Season Stage",""))))</f>
        <v/>
      </c>
      <c r="D2905">
        <f>IF(MONTH(B2905)=1,'General Calculation'!$E$22,IF(MONTH(B2905)=2,'General Calculation'!$F$22,IF(MONTH(B2905)=3,'General Calculation'!$G$22,IF(MONTH(B2905)=4,'General Calculation'!$H$22,IF(MONTH(B2905)=5,'General Calculation'!$I$22,IF(MONTH(B2905)=6,'General Calculation'!$J$22,IF(MONTH(B2905)=7,'General Calculation'!$K$22,IF(MONTH(B2905)=8,'General Calculation'!$L$22,IF(MONTH(B2905)=9,'General Calculation'!$M$22,IF(MONTH(B2905)=10,'General Calculation'!$N$22,IF(MONTH(B2905)=11,'General Calculation'!$O$22,IF(MONTH(B2905)=12,'General Calculation'!$P$22,""))))))))))))</f>
        <v>5.07</v>
      </c>
      <c r="E2905" t="str">
        <f>IF(C2905="Initial Stage",'Calculation Sheet Crop 1'!$M$6,IF(C2905="Crop Development Phase",'Calculation Sheet Crop 1'!$M$7,IF(C2905="Mid Season",'Calculation Sheet Crop 1'!$M$8,IF(C2905="Late Season Stage",'Calculation Sheet Crop 1'!$M$9,""))))</f>
        <v/>
      </c>
      <c r="F2905">
        <f t="shared" si="586"/>
        <v>0</v>
      </c>
      <c r="P2905">
        <f t="shared" si="587"/>
        <v>0</v>
      </c>
      <c r="Q2905">
        <f t="shared" si="588"/>
        <v>0</v>
      </c>
      <c r="R2905">
        <f t="shared" si="589"/>
        <v>0</v>
      </c>
      <c r="S2905">
        <f t="shared" si="590"/>
        <v>0</v>
      </c>
      <c r="T2905">
        <f t="shared" si="591"/>
        <v>0</v>
      </c>
      <c r="U2905">
        <f t="shared" si="592"/>
        <v>0</v>
      </c>
      <c r="V2905">
        <f t="shared" si="593"/>
        <v>0</v>
      </c>
      <c r="W2905">
        <f t="shared" si="594"/>
        <v>0</v>
      </c>
      <c r="X2905">
        <f t="shared" si="595"/>
        <v>0</v>
      </c>
      <c r="Y2905">
        <f t="shared" si="596"/>
        <v>0</v>
      </c>
      <c r="Z2905">
        <f t="shared" si="597"/>
        <v>0</v>
      </c>
      <c r="AA2905">
        <f t="shared" si="598"/>
        <v>0</v>
      </c>
    </row>
    <row r="2906" spans="2:27">
      <c r="B2906" s="3">
        <v>45635</v>
      </c>
      <c r="C2906" t="str">
        <f>IF(AND(B2906&gt;='Calculation Sheet Crop 1'!$K$6,B2906&lt;='Calculation Sheet Crop 1'!$L$6),"Initial Stage",IF(AND(B2906+1&gt;'Calculation Sheet Crop 1'!$K$7,B2906&lt;='Calculation Sheet Crop 1'!$L$7),"Crop Development Phase",IF(AND(B2906+1&gt;'Calculation Sheet Crop 1'!$K$8,B2906&lt;'Calculation Sheet Crop 1'!$L$8+1),"Mid Season",IF(AND(B2906+1&gt;'Calculation Sheet Crop 1'!$K$9,B2906-1&lt;'Calculation Sheet Crop 1'!$L$9),"Late Season Stage",""))))</f>
        <v/>
      </c>
      <c r="D2906">
        <f>IF(MONTH(B2906)=1,'General Calculation'!$E$22,IF(MONTH(B2906)=2,'General Calculation'!$F$22,IF(MONTH(B2906)=3,'General Calculation'!$G$22,IF(MONTH(B2906)=4,'General Calculation'!$H$22,IF(MONTH(B2906)=5,'General Calculation'!$I$22,IF(MONTH(B2906)=6,'General Calculation'!$J$22,IF(MONTH(B2906)=7,'General Calculation'!$K$22,IF(MONTH(B2906)=8,'General Calculation'!$L$22,IF(MONTH(B2906)=9,'General Calculation'!$M$22,IF(MONTH(B2906)=10,'General Calculation'!$N$22,IF(MONTH(B2906)=11,'General Calculation'!$O$22,IF(MONTH(B2906)=12,'General Calculation'!$P$22,""))))))))))))</f>
        <v>5.07</v>
      </c>
      <c r="E2906" t="str">
        <f>IF(C2906="Initial Stage",'Calculation Sheet Crop 1'!$M$6,IF(C2906="Crop Development Phase",'Calculation Sheet Crop 1'!$M$7,IF(C2906="Mid Season",'Calculation Sheet Crop 1'!$M$8,IF(C2906="Late Season Stage",'Calculation Sheet Crop 1'!$M$9,""))))</f>
        <v/>
      </c>
      <c r="F2906">
        <f t="shared" si="586"/>
        <v>0</v>
      </c>
      <c r="P2906">
        <f t="shared" si="587"/>
        <v>0</v>
      </c>
      <c r="Q2906">
        <f t="shared" si="588"/>
        <v>0</v>
      </c>
      <c r="R2906">
        <f t="shared" si="589"/>
        <v>0</v>
      </c>
      <c r="S2906">
        <f t="shared" si="590"/>
        <v>0</v>
      </c>
      <c r="T2906">
        <f t="shared" si="591"/>
        <v>0</v>
      </c>
      <c r="U2906">
        <f t="shared" si="592"/>
        <v>0</v>
      </c>
      <c r="V2906">
        <f t="shared" si="593"/>
        <v>0</v>
      </c>
      <c r="W2906">
        <f t="shared" si="594"/>
        <v>0</v>
      </c>
      <c r="X2906">
        <f t="shared" si="595"/>
        <v>0</v>
      </c>
      <c r="Y2906">
        <f t="shared" si="596"/>
        <v>0</v>
      </c>
      <c r="Z2906">
        <f t="shared" si="597"/>
        <v>0</v>
      </c>
      <c r="AA2906">
        <f t="shared" si="598"/>
        <v>0</v>
      </c>
    </row>
    <row r="2907" spans="2:27">
      <c r="B2907" s="3">
        <v>45636</v>
      </c>
      <c r="C2907" t="str">
        <f>IF(AND(B2907&gt;='Calculation Sheet Crop 1'!$K$6,B2907&lt;='Calculation Sheet Crop 1'!$L$6),"Initial Stage",IF(AND(B2907+1&gt;'Calculation Sheet Crop 1'!$K$7,B2907&lt;='Calculation Sheet Crop 1'!$L$7),"Crop Development Phase",IF(AND(B2907+1&gt;'Calculation Sheet Crop 1'!$K$8,B2907&lt;'Calculation Sheet Crop 1'!$L$8+1),"Mid Season",IF(AND(B2907+1&gt;'Calculation Sheet Crop 1'!$K$9,B2907-1&lt;'Calculation Sheet Crop 1'!$L$9),"Late Season Stage",""))))</f>
        <v/>
      </c>
      <c r="D2907">
        <f>IF(MONTH(B2907)=1,'General Calculation'!$E$22,IF(MONTH(B2907)=2,'General Calculation'!$F$22,IF(MONTH(B2907)=3,'General Calculation'!$G$22,IF(MONTH(B2907)=4,'General Calculation'!$H$22,IF(MONTH(B2907)=5,'General Calculation'!$I$22,IF(MONTH(B2907)=6,'General Calculation'!$J$22,IF(MONTH(B2907)=7,'General Calculation'!$K$22,IF(MONTH(B2907)=8,'General Calculation'!$L$22,IF(MONTH(B2907)=9,'General Calculation'!$M$22,IF(MONTH(B2907)=10,'General Calculation'!$N$22,IF(MONTH(B2907)=11,'General Calculation'!$O$22,IF(MONTH(B2907)=12,'General Calculation'!$P$22,""))))))))))))</f>
        <v>5.07</v>
      </c>
      <c r="E2907" t="str">
        <f>IF(C2907="Initial Stage",'Calculation Sheet Crop 1'!$M$6,IF(C2907="Crop Development Phase",'Calculation Sheet Crop 1'!$M$7,IF(C2907="Mid Season",'Calculation Sheet Crop 1'!$M$8,IF(C2907="Late Season Stage",'Calculation Sheet Crop 1'!$M$9,""))))</f>
        <v/>
      </c>
      <c r="F2907">
        <f t="shared" si="586"/>
        <v>0</v>
      </c>
      <c r="P2907">
        <f t="shared" si="587"/>
        <v>0</v>
      </c>
      <c r="Q2907">
        <f t="shared" si="588"/>
        <v>0</v>
      </c>
      <c r="R2907">
        <f t="shared" si="589"/>
        <v>0</v>
      </c>
      <c r="S2907">
        <f t="shared" si="590"/>
        <v>0</v>
      </c>
      <c r="T2907">
        <f t="shared" si="591"/>
        <v>0</v>
      </c>
      <c r="U2907">
        <f t="shared" si="592"/>
        <v>0</v>
      </c>
      <c r="V2907">
        <f t="shared" si="593"/>
        <v>0</v>
      </c>
      <c r="W2907">
        <f t="shared" si="594"/>
        <v>0</v>
      </c>
      <c r="X2907">
        <f t="shared" si="595"/>
        <v>0</v>
      </c>
      <c r="Y2907">
        <f t="shared" si="596"/>
        <v>0</v>
      </c>
      <c r="Z2907">
        <f t="shared" si="597"/>
        <v>0</v>
      </c>
      <c r="AA2907">
        <f t="shared" si="598"/>
        <v>0</v>
      </c>
    </row>
    <row r="2908" spans="2:27">
      <c r="B2908" s="3">
        <v>45637</v>
      </c>
      <c r="C2908" t="str">
        <f>IF(AND(B2908&gt;='Calculation Sheet Crop 1'!$K$6,B2908&lt;='Calculation Sheet Crop 1'!$L$6),"Initial Stage",IF(AND(B2908+1&gt;'Calculation Sheet Crop 1'!$K$7,B2908&lt;='Calculation Sheet Crop 1'!$L$7),"Crop Development Phase",IF(AND(B2908+1&gt;'Calculation Sheet Crop 1'!$K$8,B2908&lt;'Calculation Sheet Crop 1'!$L$8+1),"Mid Season",IF(AND(B2908+1&gt;'Calculation Sheet Crop 1'!$K$9,B2908-1&lt;'Calculation Sheet Crop 1'!$L$9),"Late Season Stage",""))))</f>
        <v/>
      </c>
      <c r="D2908">
        <f>IF(MONTH(B2908)=1,'General Calculation'!$E$22,IF(MONTH(B2908)=2,'General Calculation'!$F$22,IF(MONTH(B2908)=3,'General Calculation'!$G$22,IF(MONTH(B2908)=4,'General Calculation'!$H$22,IF(MONTH(B2908)=5,'General Calculation'!$I$22,IF(MONTH(B2908)=6,'General Calculation'!$J$22,IF(MONTH(B2908)=7,'General Calculation'!$K$22,IF(MONTH(B2908)=8,'General Calculation'!$L$22,IF(MONTH(B2908)=9,'General Calculation'!$M$22,IF(MONTH(B2908)=10,'General Calculation'!$N$22,IF(MONTH(B2908)=11,'General Calculation'!$O$22,IF(MONTH(B2908)=12,'General Calculation'!$P$22,""))))))))))))</f>
        <v>5.07</v>
      </c>
      <c r="E2908" t="str">
        <f>IF(C2908="Initial Stage",'Calculation Sheet Crop 1'!$M$6,IF(C2908="Crop Development Phase",'Calculation Sheet Crop 1'!$M$7,IF(C2908="Mid Season",'Calculation Sheet Crop 1'!$M$8,IF(C2908="Late Season Stage",'Calculation Sheet Crop 1'!$M$9,""))))</f>
        <v/>
      </c>
      <c r="F2908">
        <f t="shared" si="586"/>
        <v>0</v>
      </c>
      <c r="P2908">
        <f t="shared" si="587"/>
        <v>0</v>
      </c>
      <c r="Q2908">
        <f t="shared" si="588"/>
        <v>0</v>
      </c>
      <c r="R2908">
        <f t="shared" si="589"/>
        <v>0</v>
      </c>
      <c r="S2908">
        <f t="shared" si="590"/>
        <v>0</v>
      </c>
      <c r="T2908">
        <f t="shared" si="591"/>
        <v>0</v>
      </c>
      <c r="U2908">
        <f t="shared" si="592"/>
        <v>0</v>
      </c>
      <c r="V2908">
        <f t="shared" si="593"/>
        <v>0</v>
      </c>
      <c r="W2908">
        <f t="shared" si="594"/>
        <v>0</v>
      </c>
      <c r="X2908">
        <f t="shared" si="595"/>
        <v>0</v>
      </c>
      <c r="Y2908">
        <f t="shared" si="596"/>
        <v>0</v>
      </c>
      <c r="Z2908">
        <f t="shared" si="597"/>
        <v>0</v>
      </c>
      <c r="AA2908">
        <f t="shared" si="598"/>
        <v>0</v>
      </c>
    </row>
    <row r="2909" spans="2:27">
      <c r="B2909" s="3">
        <v>45638</v>
      </c>
      <c r="C2909" t="str">
        <f>IF(AND(B2909&gt;='Calculation Sheet Crop 1'!$K$6,B2909&lt;='Calculation Sheet Crop 1'!$L$6),"Initial Stage",IF(AND(B2909+1&gt;'Calculation Sheet Crop 1'!$K$7,B2909&lt;='Calculation Sheet Crop 1'!$L$7),"Crop Development Phase",IF(AND(B2909+1&gt;'Calculation Sheet Crop 1'!$K$8,B2909&lt;'Calculation Sheet Crop 1'!$L$8+1),"Mid Season",IF(AND(B2909+1&gt;'Calculation Sheet Crop 1'!$K$9,B2909-1&lt;'Calculation Sheet Crop 1'!$L$9),"Late Season Stage",""))))</f>
        <v/>
      </c>
      <c r="D2909">
        <f>IF(MONTH(B2909)=1,'General Calculation'!$E$22,IF(MONTH(B2909)=2,'General Calculation'!$F$22,IF(MONTH(B2909)=3,'General Calculation'!$G$22,IF(MONTH(B2909)=4,'General Calculation'!$H$22,IF(MONTH(B2909)=5,'General Calculation'!$I$22,IF(MONTH(B2909)=6,'General Calculation'!$J$22,IF(MONTH(B2909)=7,'General Calculation'!$K$22,IF(MONTH(B2909)=8,'General Calculation'!$L$22,IF(MONTH(B2909)=9,'General Calculation'!$M$22,IF(MONTH(B2909)=10,'General Calculation'!$N$22,IF(MONTH(B2909)=11,'General Calculation'!$O$22,IF(MONTH(B2909)=12,'General Calculation'!$P$22,""))))))))))))</f>
        <v>5.07</v>
      </c>
      <c r="E2909" t="str">
        <f>IF(C2909="Initial Stage",'Calculation Sheet Crop 1'!$M$6,IF(C2909="Crop Development Phase",'Calculation Sheet Crop 1'!$M$7,IF(C2909="Mid Season",'Calculation Sheet Crop 1'!$M$8,IF(C2909="Late Season Stage",'Calculation Sheet Crop 1'!$M$9,""))))</f>
        <v/>
      </c>
      <c r="F2909">
        <f t="shared" si="586"/>
        <v>0</v>
      </c>
      <c r="P2909">
        <f t="shared" si="587"/>
        <v>0</v>
      </c>
      <c r="Q2909">
        <f t="shared" si="588"/>
        <v>0</v>
      </c>
      <c r="R2909">
        <f t="shared" si="589"/>
        <v>0</v>
      </c>
      <c r="S2909">
        <f t="shared" si="590"/>
        <v>0</v>
      </c>
      <c r="T2909">
        <f t="shared" si="591"/>
        <v>0</v>
      </c>
      <c r="U2909">
        <f t="shared" si="592"/>
        <v>0</v>
      </c>
      <c r="V2909">
        <f t="shared" si="593"/>
        <v>0</v>
      </c>
      <c r="W2909">
        <f t="shared" si="594"/>
        <v>0</v>
      </c>
      <c r="X2909">
        <f t="shared" si="595"/>
        <v>0</v>
      </c>
      <c r="Y2909">
        <f t="shared" si="596"/>
        <v>0</v>
      </c>
      <c r="Z2909">
        <f t="shared" si="597"/>
        <v>0</v>
      </c>
      <c r="AA2909">
        <f t="shared" si="598"/>
        <v>0</v>
      </c>
    </row>
    <row r="2910" spans="2:27">
      <c r="B2910" s="3">
        <v>45639</v>
      </c>
      <c r="C2910" t="str">
        <f>IF(AND(B2910&gt;='Calculation Sheet Crop 1'!$K$6,B2910&lt;='Calculation Sheet Crop 1'!$L$6),"Initial Stage",IF(AND(B2910+1&gt;'Calculation Sheet Crop 1'!$K$7,B2910&lt;='Calculation Sheet Crop 1'!$L$7),"Crop Development Phase",IF(AND(B2910+1&gt;'Calculation Sheet Crop 1'!$K$8,B2910&lt;'Calculation Sheet Crop 1'!$L$8+1),"Mid Season",IF(AND(B2910+1&gt;'Calculation Sheet Crop 1'!$K$9,B2910-1&lt;'Calculation Sheet Crop 1'!$L$9),"Late Season Stage",""))))</f>
        <v/>
      </c>
      <c r="D2910">
        <f>IF(MONTH(B2910)=1,'General Calculation'!$E$22,IF(MONTH(B2910)=2,'General Calculation'!$F$22,IF(MONTH(B2910)=3,'General Calculation'!$G$22,IF(MONTH(B2910)=4,'General Calculation'!$H$22,IF(MONTH(B2910)=5,'General Calculation'!$I$22,IF(MONTH(B2910)=6,'General Calculation'!$J$22,IF(MONTH(B2910)=7,'General Calculation'!$K$22,IF(MONTH(B2910)=8,'General Calculation'!$L$22,IF(MONTH(B2910)=9,'General Calculation'!$M$22,IF(MONTH(B2910)=10,'General Calculation'!$N$22,IF(MONTH(B2910)=11,'General Calculation'!$O$22,IF(MONTH(B2910)=12,'General Calculation'!$P$22,""))))))))))))</f>
        <v>5.07</v>
      </c>
      <c r="E2910" t="str">
        <f>IF(C2910="Initial Stage",'Calculation Sheet Crop 1'!$M$6,IF(C2910="Crop Development Phase",'Calculation Sheet Crop 1'!$M$7,IF(C2910="Mid Season",'Calculation Sheet Crop 1'!$M$8,IF(C2910="Late Season Stage",'Calculation Sheet Crop 1'!$M$9,""))))</f>
        <v/>
      </c>
      <c r="F2910">
        <f t="shared" si="586"/>
        <v>0</v>
      </c>
      <c r="P2910">
        <f t="shared" si="587"/>
        <v>0</v>
      </c>
      <c r="Q2910">
        <f t="shared" si="588"/>
        <v>0</v>
      </c>
      <c r="R2910">
        <f t="shared" si="589"/>
        <v>0</v>
      </c>
      <c r="S2910">
        <f t="shared" si="590"/>
        <v>0</v>
      </c>
      <c r="T2910">
        <f t="shared" si="591"/>
        <v>0</v>
      </c>
      <c r="U2910">
        <f t="shared" si="592"/>
        <v>0</v>
      </c>
      <c r="V2910">
        <f t="shared" si="593"/>
        <v>0</v>
      </c>
      <c r="W2910">
        <f t="shared" si="594"/>
        <v>0</v>
      </c>
      <c r="X2910">
        <f t="shared" si="595"/>
        <v>0</v>
      </c>
      <c r="Y2910">
        <f t="shared" si="596"/>
        <v>0</v>
      </c>
      <c r="Z2910">
        <f t="shared" si="597"/>
        <v>0</v>
      </c>
      <c r="AA2910">
        <f t="shared" si="598"/>
        <v>0</v>
      </c>
    </row>
    <row r="2911" spans="2:27">
      <c r="B2911" s="3">
        <v>45640</v>
      </c>
      <c r="C2911" t="str">
        <f>IF(AND(B2911&gt;='Calculation Sheet Crop 1'!$K$6,B2911&lt;='Calculation Sheet Crop 1'!$L$6),"Initial Stage",IF(AND(B2911+1&gt;'Calculation Sheet Crop 1'!$K$7,B2911&lt;='Calculation Sheet Crop 1'!$L$7),"Crop Development Phase",IF(AND(B2911+1&gt;'Calculation Sheet Crop 1'!$K$8,B2911&lt;'Calculation Sheet Crop 1'!$L$8+1),"Mid Season",IF(AND(B2911+1&gt;'Calculation Sheet Crop 1'!$K$9,B2911-1&lt;'Calculation Sheet Crop 1'!$L$9),"Late Season Stage",""))))</f>
        <v/>
      </c>
      <c r="D2911">
        <f>IF(MONTH(B2911)=1,'General Calculation'!$E$22,IF(MONTH(B2911)=2,'General Calculation'!$F$22,IF(MONTH(B2911)=3,'General Calculation'!$G$22,IF(MONTH(B2911)=4,'General Calculation'!$H$22,IF(MONTH(B2911)=5,'General Calculation'!$I$22,IF(MONTH(B2911)=6,'General Calculation'!$J$22,IF(MONTH(B2911)=7,'General Calculation'!$K$22,IF(MONTH(B2911)=8,'General Calculation'!$L$22,IF(MONTH(B2911)=9,'General Calculation'!$M$22,IF(MONTH(B2911)=10,'General Calculation'!$N$22,IF(MONTH(B2911)=11,'General Calculation'!$O$22,IF(MONTH(B2911)=12,'General Calculation'!$P$22,""))))))))))))</f>
        <v>5.07</v>
      </c>
      <c r="E2911" t="str">
        <f>IF(C2911="Initial Stage",'Calculation Sheet Crop 1'!$M$6,IF(C2911="Crop Development Phase",'Calculation Sheet Crop 1'!$M$7,IF(C2911="Mid Season",'Calculation Sheet Crop 1'!$M$8,IF(C2911="Late Season Stage",'Calculation Sheet Crop 1'!$M$9,""))))</f>
        <v/>
      </c>
      <c r="F2911">
        <f t="shared" si="586"/>
        <v>0</v>
      </c>
      <c r="P2911">
        <f t="shared" si="587"/>
        <v>0</v>
      </c>
      <c r="Q2911">
        <f t="shared" si="588"/>
        <v>0</v>
      </c>
      <c r="R2911">
        <f t="shared" si="589"/>
        <v>0</v>
      </c>
      <c r="S2911">
        <f t="shared" si="590"/>
        <v>0</v>
      </c>
      <c r="T2911">
        <f t="shared" si="591"/>
        <v>0</v>
      </c>
      <c r="U2911">
        <f t="shared" si="592"/>
        <v>0</v>
      </c>
      <c r="V2911">
        <f t="shared" si="593"/>
        <v>0</v>
      </c>
      <c r="W2911">
        <f t="shared" si="594"/>
        <v>0</v>
      </c>
      <c r="X2911">
        <f t="shared" si="595"/>
        <v>0</v>
      </c>
      <c r="Y2911">
        <f t="shared" si="596"/>
        <v>0</v>
      </c>
      <c r="Z2911">
        <f t="shared" si="597"/>
        <v>0</v>
      </c>
      <c r="AA2911">
        <f t="shared" si="598"/>
        <v>0</v>
      </c>
    </row>
    <row r="2912" spans="2:27">
      <c r="B2912" s="3">
        <v>45641</v>
      </c>
      <c r="C2912" t="str">
        <f>IF(AND(B2912&gt;='Calculation Sheet Crop 1'!$K$6,B2912&lt;='Calculation Sheet Crop 1'!$L$6),"Initial Stage",IF(AND(B2912+1&gt;'Calculation Sheet Crop 1'!$K$7,B2912&lt;='Calculation Sheet Crop 1'!$L$7),"Crop Development Phase",IF(AND(B2912+1&gt;'Calculation Sheet Crop 1'!$K$8,B2912&lt;'Calculation Sheet Crop 1'!$L$8+1),"Mid Season",IF(AND(B2912+1&gt;'Calculation Sheet Crop 1'!$K$9,B2912-1&lt;'Calculation Sheet Crop 1'!$L$9),"Late Season Stage",""))))</f>
        <v/>
      </c>
      <c r="D2912">
        <f>IF(MONTH(B2912)=1,'General Calculation'!$E$22,IF(MONTH(B2912)=2,'General Calculation'!$F$22,IF(MONTH(B2912)=3,'General Calculation'!$G$22,IF(MONTH(B2912)=4,'General Calculation'!$H$22,IF(MONTH(B2912)=5,'General Calculation'!$I$22,IF(MONTH(B2912)=6,'General Calculation'!$J$22,IF(MONTH(B2912)=7,'General Calculation'!$K$22,IF(MONTH(B2912)=8,'General Calculation'!$L$22,IF(MONTH(B2912)=9,'General Calculation'!$M$22,IF(MONTH(B2912)=10,'General Calculation'!$N$22,IF(MONTH(B2912)=11,'General Calculation'!$O$22,IF(MONTH(B2912)=12,'General Calculation'!$P$22,""))))))))))))</f>
        <v>5.07</v>
      </c>
      <c r="E2912" t="str">
        <f>IF(C2912="Initial Stage",'Calculation Sheet Crop 1'!$M$6,IF(C2912="Crop Development Phase",'Calculation Sheet Crop 1'!$M$7,IF(C2912="Mid Season",'Calculation Sheet Crop 1'!$M$8,IF(C2912="Late Season Stage",'Calculation Sheet Crop 1'!$M$9,""))))</f>
        <v/>
      </c>
      <c r="F2912">
        <f t="shared" si="586"/>
        <v>0</v>
      </c>
      <c r="P2912">
        <f t="shared" si="587"/>
        <v>0</v>
      </c>
      <c r="Q2912">
        <f t="shared" si="588"/>
        <v>0</v>
      </c>
      <c r="R2912">
        <f t="shared" si="589"/>
        <v>0</v>
      </c>
      <c r="S2912">
        <f t="shared" si="590"/>
        <v>0</v>
      </c>
      <c r="T2912">
        <f t="shared" si="591"/>
        <v>0</v>
      </c>
      <c r="U2912">
        <f t="shared" si="592"/>
        <v>0</v>
      </c>
      <c r="V2912">
        <f t="shared" si="593"/>
        <v>0</v>
      </c>
      <c r="W2912">
        <f t="shared" si="594"/>
        <v>0</v>
      </c>
      <c r="X2912">
        <f t="shared" si="595"/>
        <v>0</v>
      </c>
      <c r="Y2912">
        <f t="shared" si="596"/>
        <v>0</v>
      </c>
      <c r="Z2912">
        <f t="shared" si="597"/>
        <v>0</v>
      </c>
      <c r="AA2912">
        <f t="shared" si="598"/>
        <v>0</v>
      </c>
    </row>
    <row r="2913" spans="2:27">
      <c r="B2913" s="3">
        <v>45642</v>
      </c>
      <c r="C2913" t="str">
        <f>IF(AND(B2913&gt;='Calculation Sheet Crop 1'!$K$6,B2913&lt;='Calculation Sheet Crop 1'!$L$6),"Initial Stage",IF(AND(B2913+1&gt;'Calculation Sheet Crop 1'!$K$7,B2913&lt;='Calculation Sheet Crop 1'!$L$7),"Crop Development Phase",IF(AND(B2913+1&gt;'Calculation Sheet Crop 1'!$K$8,B2913&lt;'Calculation Sheet Crop 1'!$L$8+1),"Mid Season",IF(AND(B2913+1&gt;'Calculation Sheet Crop 1'!$K$9,B2913-1&lt;'Calculation Sheet Crop 1'!$L$9),"Late Season Stage",""))))</f>
        <v/>
      </c>
      <c r="D2913">
        <f>IF(MONTH(B2913)=1,'General Calculation'!$E$22,IF(MONTH(B2913)=2,'General Calculation'!$F$22,IF(MONTH(B2913)=3,'General Calculation'!$G$22,IF(MONTH(B2913)=4,'General Calculation'!$H$22,IF(MONTH(B2913)=5,'General Calculation'!$I$22,IF(MONTH(B2913)=6,'General Calculation'!$J$22,IF(MONTH(B2913)=7,'General Calculation'!$K$22,IF(MONTH(B2913)=8,'General Calculation'!$L$22,IF(MONTH(B2913)=9,'General Calculation'!$M$22,IF(MONTH(B2913)=10,'General Calculation'!$N$22,IF(MONTH(B2913)=11,'General Calculation'!$O$22,IF(MONTH(B2913)=12,'General Calculation'!$P$22,""))))))))))))</f>
        <v>5.07</v>
      </c>
      <c r="E2913" t="str">
        <f>IF(C2913="Initial Stage",'Calculation Sheet Crop 1'!$M$6,IF(C2913="Crop Development Phase",'Calculation Sheet Crop 1'!$M$7,IF(C2913="Mid Season",'Calculation Sheet Crop 1'!$M$8,IF(C2913="Late Season Stage",'Calculation Sheet Crop 1'!$M$9,""))))</f>
        <v/>
      </c>
      <c r="F2913">
        <f t="shared" si="586"/>
        <v>0</v>
      </c>
      <c r="P2913">
        <f t="shared" si="587"/>
        <v>0</v>
      </c>
      <c r="Q2913">
        <f t="shared" si="588"/>
        <v>0</v>
      </c>
      <c r="R2913">
        <f t="shared" si="589"/>
        <v>0</v>
      </c>
      <c r="S2913">
        <f t="shared" si="590"/>
        <v>0</v>
      </c>
      <c r="T2913">
        <f t="shared" si="591"/>
        <v>0</v>
      </c>
      <c r="U2913">
        <f t="shared" si="592"/>
        <v>0</v>
      </c>
      <c r="V2913">
        <f t="shared" si="593"/>
        <v>0</v>
      </c>
      <c r="W2913">
        <f t="shared" si="594"/>
        <v>0</v>
      </c>
      <c r="X2913">
        <f t="shared" si="595"/>
        <v>0</v>
      </c>
      <c r="Y2913">
        <f t="shared" si="596"/>
        <v>0</v>
      </c>
      <c r="Z2913">
        <f t="shared" si="597"/>
        <v>0</v>
      </c>
      <c r="AA2913">
        <f t="shared" si="598"/>
        <v>0</v>
      </c>
    </row>
    <row r="2914" spans="2:27">
      <c r="B2914" s="3">
        <v>45643</v>
      </c>
      <c r="C2914" t="str">
        <f>IF(AND(B2914&gt;='Calculation Sheet Crop 1'!$K$6,B2914&lt;='Calculation Sheet Crop 1'!$L$6),"Initial Stage",IF(AND(B2914+1&gt;'Calculation Sheet Crop 1'!$K$7,B2914&lt;='Calculation Sheet Crop 1'!$L$7),"Crop Development Phase",IF(AND(B2914+1&gt;'Calculation Sheet Crop 1'!$K$8,B2914&lt;'Calculation Sheet Crop 1'!$L$8+1),"Mid Season",IF(AND(B2914+1&gt;'Calculation Sheet Crop 1'!$K$9,B2914-1&lt;'Calculation Sheet Crop 1'!$L$9),"Late Season Stage",""))))</f>
        <v/>
      </c>
      <c r="D2914">
        <f>IF(MONTH(B2914)=1,'General Calculation'!$E$22,IF(MONTH(B2914)=2,'General Calculation'!$F$22,IF(MONTH(B2914)=3,'General Calculation'!$G$22,IF(MONTH(B2914)=4,'General Calculation'!$H$22,IF(MONTH(B2914)=5,'General Calculation'!$I$22,IF(MONTH(B2914)=6,'General Calculation'!$J$22,IF(MONTH(B2914)=7,'General Calculation'!$K$22,IF(MONTH(B2914)=8,'General Calculation'!$L$22,IF(MONTH(B2914)=9,'General Calculation'!$M$22,IF(MONTH(B2914)=10,'General Calculation'!$N$22,IF(MONTH(B2914)=11,'General Calculation'!$O$22,IF(MONTH(B2914)=12,'General Calculation'!$P$22,""))))))))))))</f>
        <v>5.07</v>
      </c>
      <c r="E2914" t="str">
        <f>IF(C2914="Initial Stage",'Calculation Sheet Crop 1'!$M$6,IF(C2914="Crop Development Phase",'Calculation Sheet Crop 1'!$M$7,IF(C2914="Mid Season",'Calculation Sheet Crop 1'!$M$8,IF(C2914="Late Season Stage",'Calculation Sheet Crop 1'!$M$9,""))))</f>
        <v/>
      </c>
      <c r="F2914">
        <f t="shared" si="586"/>
        <v>0</v>
      </c>
      <c r="P2914">
        <f t="shared" si="587"/>
        <v>0</v>
      </c>
      <c r="Q2914">
        <f t="shared" si="588"/>
        <v>0</v>
      </c>
      <c r="R2914">
        <f t="shared" si="589"/>
        <v>0</v>
      </c>
      <c r="S2914">
        <f t="shared" si="590"/>
        <v>0</v>
      </c>
      <c r="T2914">
        <f t="shared" si="591"/>
        <v>0</v>
      </c>
      <c r="U2914">
        <f t="shared" si="592"/>
        <v>0</v>
      </c>
      <c r="V2914">
        <f t="shared" si="593"/>
        <v>0</v>
      </c>
      <c r="W2914">
        <f t="shared" si="594"/>
        <v>0</v>
      </c>
      <c r="X2914">
        <f t="shared" si="595"/>
        <v>0</v>
      </c>
      <c r="Y2914">
        <f t="shared" si="596"/>
        <v>0</v>
      </c>
      <c r="Z2914">
        <f t="shared" si="597"/>
        <v>0</v>
      </c>
      <c r="AA2914">
        <f t="shared" si="598"/>
        <v>0</v>
      </c>
    </row>
    <row r="2915" spans="2:27">
      <c r="B2915" s="3">
        <v>45644</v>
      </c>
      <c r="C2915" t="str">
        <f>IF(AND(B2915&gt;='Calculation Sheet Crop 1'!$K$6,B2915&lt;='Calculation Sheet Crop 1'!$L$6),"Initial Stage",IF(AND(B2915+1&gt;'Calculation Sheet Crop 1'!$K$7,B2915&lt;='Calculation Sheet Crop 1'!$L$7),"Crop Development Phase",IF(AND(B2915+1&gt;'Calculation Sheet Crop 1'!$K$8,B2915&lt;'Calculation Sheet Crop 1'!$L$8+1),"Mid Season",IF(AND(B2915+1&gt;'Calculation Sheet Crop 1'!$K$9,B2915-1&lt;'Calculation Sheet Crop 1'!$L$9),"Late Season Stage",""))))</f>
        <v/>
      </c>
      <c r="D2915">
        <f>IF(MONTH(B2915)=1,'General Calculation'!$E$22,IF(MONTH(B2915)=2,'General Calculation'!$F$22,IF(MONTH(B2915)=3,'General Calculation'!$G$22,IF(MONTH(B2915)=4,'General Calculation'!$H$22,IF(MONTH(B2915)=5,'General Calculation'!$I$22,IF(MONTH(B2915)=6,'General Calculation'!$J$22,IF(MONTH(B2915)=7,'General Calculation'!$K$22,IF(MONTH(B2915)=8,'General Calculation'!$L$22,IF(MONTH(B2915)=9,'General Calculation'!$M$22,IF(MONTH(B2915)=10,'General Calculation'!$N$22,IF(MONTH(B2915)=11,'General Calculation'!$O$22,IF(MONTH(B2915)=12,'General Calculation'!$P$22,""))))))))))))</f>
        <v>5.07</v>
      </c>
      <c r="E2915" t="str">
        <f>IF(C2915="Initial Stage",'Calculation Sheet Crop 1'!$M$6,IF(C2915="Crop Development Phase",'Calculation Sheet Crop 1'!$M$7,IF(C2915="Mid Season",'Calculation Sheet Crop 1'!$M$8,IF(C2915="Late Season Stage",'Calculation Sheet Crop 1'!$M$9,""))))</f>
        <v/>
      </c>
      <c r="F2915">
        <f t="shared" si="586"/>
        <v>0</v>
      </c>
      <c r="P2915">
        <f t="shared" si="587"/>
        <v>0</v>
      </c>
      <c r="Q2915">
        <f t="shared" si="588"/>
        <v>0</v>
      </c>
      <c r="R2915">
        <f t="shared" si="589"/>
        <v>0</v>
      </c>
      <c r="S2915">
        <f t="shared" si="590"/>
        <v>0</v>
      </c>
      <c r="T2915">
        <f t="shared" si="591"/>
        <v>0</v>
      </c>
      <c r="U2915">
        <f t="shared" si="592"/>
        <v>0</v>
      </c>
      <c r="V2915">
        <f t="shared" si="593"/>
        <v>0</v>
      </c>
      <c r="W2915">
        <f t="shared" si="594"/>
        <v>0</v>
      </c>
      <c r="X2915">
        <f t="shared" si="595"/>
        <v>0</v>
      </c>
      <c r="Y2915">
        <f t="shared" si="596"/>
        <v>0</v>
      </c>
      <c r="Z2915">
        <f t="shared" si="597"/>
        <v>0</v>
      </c>
      <c r="AA2915">
        <f t="shared" si="598"/>
        <v>0</v>
      </c>
    </row>
    <row r="2916" spans="2:27">
      <c r="B2916" s="3">
        <v>45645</v>
      </c>
      <c r="C2916" t="str">
        <f>IF(AND(B2916&gt;='Calculation Sheet Crop 1'!$K$6,B2916&lt;='Calculation Sheet Crop 1'!$L$6),"Initial Stage",IF(AND(B2916+1&gt;'Calculation Sheet Crop 1'!$K$7,B2916&lt;='Calculation Sheet Crop 1'!$L$7),"Crop Development Phase",IF(AND(B2916+1&gt;'Calculation Sheet Crop 1'!$K$8,B2916&lt;'Calculation Sheet Crop 1'!$L$8+1),"Mid Season",IF(AND(B2916+1&gt;'Calculation Sheet Crop 1'!$K$9,B2916-1&lt;'Calculation Sheet Crop 1'!$L$9),"Late Season Stage",""))))</f>
        <v/>
      </c>
      <c r="D2916">
        <f>IF(MONTH(B2916)=1,'General Calculation'!$E$22,IF(MONTH(B2916)=2,'General Calculation'!$F$22,IF(MONTH(B2916)=3,'General Calculation'!$G$22,IF(MONTH(B2916)=4,'General Calculation'!$H$22,IF(MONTH(B2916)=5,'General Calculation'!$I$22,IF(MONTH(B2916)=6,'General Calculation'!$J$22,IF(MONTH(B2916)=7,'General Calculation'!$K$22,IF(MONTH(B2916)=8,'General Calculation'!$L$22,IF(MONTH(B2916)=9,'General Calculation'!$M$22,IF(MONTH(B2916)=10,'General Calculation'!$N$22,IF(MONTH(B2916)=11,'General Calculation'!$O$22,IF(MONTH(B2916)=12,'General Calculation'!$P$22,""))))))))))))</f>
        <v>5.07</v>
      </c>
      <c r="E2916" t="str">
        <f>IF(C2916="Initial Stage",'Calculation Sheet Crop 1'!$M$6,IF(C2916="Crop Development Phase",'Calculation Sheet Crop 1'!$M$7,IF(C2916="Mid Season",'Calculation Sheet Crop 1'!$M$8,IF(C2916="Late Season Stage",'Calculation Sheet Crop 1'!$M$9,""))))</f>
        <v/>
      </c>
      <c r="F2916">
        <f t="shared" si="586"/>
        <v>0</v>
      </c>
      <c r="P2916">
        <f t="shared" si="587"/>
        <v>0</v>
      </c>
      <c r="Q2916">
        <f t="shared" si="588"/>
        <v>0</v>
      </c>
      <c r="R2916">
        <f t="shared" si="589"/>
        <v>0</v>
      </c>
      <c r="S2916">
        <f t="shared" si="590"/>
        <v>0</v>
      </c>
      <c r="T2916">
        <f t="shared" si="591"/>
        <v>0</v>
      </c>
      <c r="U2916">
        <f t="shared" si="592"/>
        <v>0</v>
      </c>
      <c r="V2916">
        <f t="shared" si="593"/>
        <v>0</v>
      </c>
      <c r="W2916">
        <f t="shared" si="594"/>
        <v>0</v>
      </c>
      <c r="X2916">
        <f t="shared" si="595"/>
        <v>0</v>
      </c>
      <c r="Y2916">
        <f t="shared" si="596"/>
        <v>0</v>
      </c>
      <c r="Z2916">
        <f t="shared" si="597"/>
        <v>0</v>
      </c>
      <c r="AA2916">
        <f t="shared" si="598"/>
        <v>0</v>
      </c>
    </row>
    <row r="2917" spans="2:27">
      <c r="B2917" s="3">
        <v>45646</v>
      </c>
      <c r="C2917" t="str">
        <f>IF(AND(B2917&gt;='Calculation Sheet Crop 1'!$K$6,B2917&lt;='Calculation Sheet Crop 1'!$L$6),"Initial Stage",IF(AND(B2917+1&gt;'Calculation Sheet Crop 1'!$K$7,B2917&lt;='Calculation Sheet Crop 1'!$L$7),"Crop Development Phase",IF(AND(B2917+1&gt;'Calculation Sheet Crop 1'!$K$8,B2917&lt;'Calculation Sheet Crop 1'!$L$8+1),"Mid Season",IF(AND(B2917+1&gt;'Calculation Sheet Crop 1'!$K$9,B2917-1&lt;'Calculation Sheet Crop 1'!$L$9),"Late Season Stage",""))))</f>
        <v/>
      </c>
      <c r="D2917">
        <f>IF(MONTH(B2917)=1,'General Calculation'!$E$22,IF(MONTH(B2917)=2,'General Calculation'!$F$22,IF(MONTH(B2917)=3,'General Calculation'!$G$22,IF(MONTH(B2917)=4,'General Calculation'!$H$22,IF(MONTH(B2917)=5,'General Calculation'!$I$22,IF(MONTH(B2917)=6,'General Calculation'!$J$22,IF(MONTH(B2917)=7,'General Calculation'!$K$22,IF(MONTH(B2917)=8,'General Calculation'!$L$22,IF(MONTH(B2917)=9,'General Calculation'!$M$22,IF(MONTH(B2917)=10,'General Calculation'!$N$22,IF(MONTH(B2917)=11,'General Calculation'!$O$22,IF(MONTH(B2917)=12,'General Calculation'!$P$22,""))))))))))))</f>
        <v>5.07</v>
      </c>
      <c r="E2917" t="str">
        <f>IF(C2917="Initial Stage",'Calculation Sheet Crop 1'!$M$6,IF(C2917="Crop Development Phase",'Calculation Sheet Crop 1'!$M$7,IF(C2917="Mid Season",'Calculation Sheet Crop 1'!$M$8,IF(C2917="Late Season Stage",'Calculation Sheet Crop 1'!$M$9,""))))</f>
        <v/>
      </c>
      <c r="F2917">
        <f t="shared" si="586"/>
        <v>0</v>
      </c>
      <c r="P2917">
        <f t="shared" si="587"/>
        <v>0</v>
      </c>
      <c r="Q2917">
        <f t="shared" si="588"/>
        <v>0</v>
      </c>
      <c r="R2917">
        <f t="shared" si="589"/>
        <v>0</v>
      </c>
      <c r="S2917">
        <f t="shared" si="590"/>
        <v>0</v>
      </c>
      <c r="T2917">
        <f t="shared" si="591"/>
        <v>0</v>
      </c>
      <c r="U2917">
        <f t="shared" si="592"/>
        <v>0</v>
      </c>
      <c r="V2917">
        <f t="shared" si="593"/>
        <v>0</v>
      </c>
      <c r="W2917">
        <f t="shared" si="594"/>
        <v>0</v>
      </c>
      <c r="X2917">
        <f t="shared" si="595"/>
        <v>0</v>
      </c>
      <c r="Y2917">
        <f t="shared" si="596"/>
        <v>0</v>
      </c>
      <c r="Z2917">
        <f t="shared" si="597"/>
        <v>0</v>
      </c>
      <c r="AA2917">
        <f t="shared" si="598"/>
        <v>0</v>
      </c>
    </row>
    <row r="2918" spans="2:27">
      <c r="B2918" s="3">
        <v>45647</v>
      </c>
      <c r="C2918" t="str">
        <f>IF(AND(B2918&gt;='Calculation Sheet Crop 1'!$K$6,B2918&lt;='Calculation Sheet Crop 1'!$L$6),"Initial Stage",IF(AND(B2918+1&gt;'Calculation Sheet Crop 1'!$K$7,B2918&lt;='Calculation Sheet Crop 1'!$L$7),"Crop Development Phase",IF(AND(B2918+1&gt;'Calculation Sheet Crop 1'!$K$8,B2918&lt;'Calculation Sheet Crop 1'!$L$8+1),"Mid Season",IF(AND(B2918+1&gt;'Calculation Sheet Crop 1'!$K$9,B2918-1&lt;'Calculation Sheet Crop 1'!$L$9),"Late Season Stage",""))))</f>
        <v/>
      </c>
      <c r="D2918">
        <f>IF(MONTH(B2918)=1,'General Calculation'!$E$22,IF(MONTH(B2918)=2,'General Calculation'!$F$22,IF(MONTH(B2918)=3,'General Calculation'!$G$22,IF(MONTH(B2918)=4,'General Calculation'!$H$22,IF(MONTH(B2918)=5,'General Calculation'!$I$22,IF(MONTH(B2918)=6,'General Calculation'!$J$22,IF(MONTH(B2918)=7,'General Calculation'!$K$22,IF(MONTH(B2918)=8,'General Calculation'!$L$22,IF(MONTH(B2918)=9,'General Calculation'!$M$22,IF(MONTH(B2918)=10,'General Calculation'!$N$22,IF(MONTH(B2918)=11,'General Calculation'!$O$22,IF(MONTH(B2918)=12,'General Calculation'!$P$22,""))))))))))))</f>
        <v>5.07</v>
      </c>
      <c r="E2918" t="str">
        <f>IF(C2918="Initial Stage",'Calculation Sheet Crop 1'!$M$6,IF(C2918="Crop Development Phase",'Calculation Sheet Crop 1'!$M$7,IF(C2918="Mid Season",'Calculation Sheet Crop 1'!$M$8,IF(C2918="Late Season Stage",'Calculation Sheet Crop 1'!$M$9,""))))</f>
        <v/>
      </c>
      <c r="F2918">
        <f t="shared" si="586"/>
        <v>0</v>
      </c>
      <c r="P2918">
        <f t="shared" si="587"/>
        <v>0</v>
      </c>
      <c r="Q2918">
        <f t="shared" si="588"/>
        <v>0</v>
      </c>
      <c r="R2918">
        <f t="shared" si="589"/>
        <v>0</v>
      </c>
      <c r="S2918">
        <f t="shared" si="590"/>
        <v>0</v>
      </c>
      <c r="T2918">
        <f t="shared" si="591"/>
        <v>0</v>
      </c>
      <c r="U2918">
        <f t="shared" si="592"/>
        <v>0</v>
      </c>
      <c r="V2918">
        <f t="shared" si="593"/>
        <v>0</v>
      </c>
      <c r="W2918">
        <f t="shared" si="594"/>
        <v>0</v>
      </c>
      <c r="X2918">
        <f t="shared" si="595"/>
        <v>0</v>
      </c>
      <c r="Y2918">
        <f t="shared" si="596"/>
        <v>0</v>
      </c>
      <c r="Z2918">
        <f t="shared" si="597"/>
        <v>0</v>
      </c>
      <c r="AA2918">
        <f t="shared" si="598"/>
        <v>0</v>
      </c>
    </row>
    <row r="2919" spans="2:27">
      <c r="B2919" s="3">
        <v>45648</v>
      </c>
      <c r="C2919" t="str">
        <f>IF(AND(B2919&gt;='Calculation Sheet Crop 1'!$K$6,B2919&lt;='Calculation Sheet Crop 1'!$L$6),"Initial Stage",IF(AND(B2919+1&gt;'Calculation Sheet Crop 1'!$K$7,B2919&lt;='Calculation Sheet Crop 1'!$L$7),"Crop Development Phase",IF(AND(B2919+1&gt;'Calculation Sheet Crop 1'!$K$8,B2919&lt;'Calculation Sheet Crop 1'!$L$8+1),"Mid Season",IF(AND(B2919+1&gt;'Calculation Sheet Crop 1'!$K$9,B2919-1&lt;'Calculation Sheet Crop 1'!$L$9),"Late Season Stage",""))))</f>
        <v/>
      </c>
      <c r="D2919">
        <f>IF(MONTH(B2919)=1,'General Calculation'!$E$22,IF(MONTH(B2919)=2,'General Calculation'!$F$22,IF(MONTH(B2919)=3,'General Calculation'!$G$22,IF(MONTH(B2919)=4,'General Calculation'!$H$22,IF(MONTH(B2919)=5,'General Calculation'!$I$22,IF(MONTH(B2919)=6,'General Calculation'!$J$22,IF(MONTH(B2919)=7,'General Calculation'!$K$22,IF(MONTH(B2919)=8,'General Calculation'!$L$22,IF(MONTH(B2919)=9,'General Calculation'!$M$22,IF(MONTH(B2919)=10,'General Calculation'!$N$22,IF(MONTH(B2919)=11,'General Calculation'!$O$22,IF(MONTH(B2919)=12,'General Calculation'!$P$22,""))))))))))))</f>
        <v>5.07</v>
      </c>
      <c r="E2919" t="str">
        <f>IF(C2919="Initial Stage",'Calculation Sheet Crop 1'!$M$6,IF(C2919="Crop Development Phase",'Calculation Sheet Crop 1'!$M$7,IF(C2919="Mid Season",'Calculation Sheet Crop 1'!$M$8,IF(C2919="Late Season Stage",'Calculation Sheet Crop 1'!$M$9,""))))</f>
        <v/>
      </c>
      <c r="F2919">
        <f t="shared" si="586"/>
        <v>0</v>
      </c>
      <c r="P2919">
        <f t="shared" si="587"/>
        <v>0</v>
      </c>
      <c r="Q2919">
        <f t="shared" si="588"/>
        <v>0</v>
      </c>
      <c r="R2919">
        <f t="shared" si="589"/>
        <v>0</v>
      </c>
      <c r="S2919">
        <f t="shared" si="590"/>
        <v>0</v>
      </c>
      <c r="T2919">
        <f t="shared" si="591"/>
        <v>0</v>
      </c>
      <c r="U2919">
        <f t="shared" si="592"/>
        <v>0</v>
      </c>
      <c r="V2919">
        <f t="shared" si="593"/>
        <v>0</v>
      </c>
      <c r="W2919">
        <f t="shared" si="594"/>
        <v>0</v>
      </c>
      <c r="X2919">
        <f t="shared" si="595"/>
        <v>0</v>
      </c>
      <c r="Y2919">
        <f t="shared" si="596"/>
        <v>0</v>
      </c>
      <c r="Z2919">
        <f t="shared" si="597"/>
        <v>0</v>
      </c>
      <c r="AA2919">
        <f t="shared" si="598"/>
        <v>0</v>
      </c>
    </row>
    <row r="2920" spans="2:27">
      <c r="B2920" s="3">
        <v>45649</v>
      </c>
      <c r="C2920" t="str">
        <f>IF(AND(B2920&gt;='Calculation Sheet Crop 1'!$K$6,B2920&lt;='Calculation Sheet Crop 1'!$L$6),"Initial Stage",IF(AND(B2920+1&gt;'Calculation Sheet Crop 1'!$K$7,B2920&lt;='Calculation Sheet Crop 1'!$L$7),"Crop Development Phase",IF(AND(B2920+1&gt;'Calculation Sheet Crop 1'!$K$8,B2920&lt;'Calculation Sheet Crop 1'!$L$8+1),"Mid Season",IF(AND(B2920+1&gt;'Calculation Sheet Crop 1'!$K$9,B2920-1&lt;'Calculation Sheet Crop 1'!$L$9),"Late Season Stage",""))))</f>
        <v/>
      </c>
      <c r="D2920">
        <f>IF(MONTH(B2920)=1,'General Calculation'!$E$22,IF(MONTH(B2920)=2,'General Calculation'!$F$22,IF(MONTH(B2920)=3,'General Calculation'!$G$22,IF(MONTH(B2920)=4,'General Calculation'!$H$22,IF(MONTH(B2920)=5,'General Calculation'!$I$22,IF(MONTH(B2920)=6,'General Calculation'!$J$22,IF(MONTH(B2920)=7,'General Calculation'!$K$22,IF(MONTH(B2920)=8,'General Calculation'!$L$22,IF(MONTH(B2920)=9,'General Calculation'!$M$22,IF(MONTH(B2920)=10,'General Calculation'!$N$22,IF(MONTH(B2920)=11,'General Calculation'!$O$22,IF(MONTH(B2920)=12,'General Calculation'!$P$22,""))))))))))))</f>
        <v>5.07</v>
      </c>
      <c r="E2920" t="str">
        <f>IF(C2920="Initial Stage",'Calculation Sheet Crop 1'!$M$6,IF(C2920="Crop Development Phase",'Calculation Sheet Crop 1'!$M$7,IF(C2920="Mid Season",'Calculation Sheet Crop 1'!$M$8,IF(C2920="Late Season Stage",'Calculation Sheet Crop 1'!$M$9,""))))</f>
        <v/>
      </c>
      <c r="F2920">
        <f t="shared" si="586"/>
        <v>0</v>
      </c>
      <c r="P2920">
        <f t="shared" si="587"/>
        <v>0</v>
      </c>
      <c r="Q2920">
        <f t="shared" si="588"/>
        <v>0</v>
      </c>
      <c r="R2920">
        <f t="shared" si="589"/>
        <v>0</v>
      </c>
      <c r="S2920">
        <f t="shared" si="590"/>
        <v>0</v>
      </c>
      <c r="T2920">
        <f t="shared" si="591"/>
        <v>0</v>
      </c>
      <c r="U2920">
        <f t="shared" si="592"/>
        <v>0</v>
      </c>
      <c r="V2920">
        <f t="shared" si="593"/>
        <v>0</v>
      </c>
      <c r="W2920">
        <f t="shared" si="594"/>
        <v>0</v>
      </c>
      <c r="X2920">
        <f t="shared" si="595"/>
        <v>0</v>
      </c>
      <c r="Y2920">
        <f t="shared" si="596"/>
        <v>0</v>
      </c>
      <c r="Z2920">
        <f t="shared" si="597"/>
        <v>0</v>
      </c>
      <c r="AA2920">
        <f t="shared" si="598"/>
        <v>0</v>
      </c>
    </row>
    <row r="2921" spans="2:27">
      <c r="B2921" s="3">
        <v>45650</v>
      </c>
      <c r="C2921" t="str">
        <f>IF(AND(B2921&gt;='Calculation Sheet Crop 1'!$K$6,B2921&lt;='Calculation Sheet Crop 1'!$L$6),"Initial Stage",IF(AND(B2921+1&gt;'Calculation Sheet Crop 1'!$K$7,B2921&lt;='Calculation Sheet Crop 1'!$L$7),"Crop Development Phase",IF(AND(B2921+1&gt;'Calculation Sheet Crop 1'!$K$8,B2921&lt;'Calculation Sheet Crop 1'!$L$8+1),"Mid Season",IF(AND(B2921+1&gt;'Calculation Sheet Crop 1'!$K$9,B2921-1&lt;'Calculation Sheet Crop 1'!$L$9),"Late Season Stage",""))))</f>
        <v/>
      </c>
      <c r="D2921">
        <f>IF(MONTH(B2921)=1,'General Calculation'!$E$22,IF(MONTH(B2921)=2,'General Calculation'!$F$22,IF(MONTH(B2921)=3,'General Calculation'!$G$22,IF(MONTH(B2921)=4,'General Calculation'!$H$22,IF(MONTH(B2921)=5,'General Calculation'!$I$22,IF(MONTH(B2921)=6,'General Calculation'!$J$22,IF(MONTH(B2921)=7,'General Calculation'!$K$22,IF(MONTH(B2921)=8,'General Calculation'!$L$22,IF(MONTH(B2921)=9,'General Calculation'!$M$22,IF(MONTH(B2921)=10,'General Calculation'!$N$22,IF(MONTH(B2921)=11,'General Calculation'!$O$22,IF(MONTH(B2921)=12,'General Calculation'!$P$22,""))))))))))))</f>
        <v>5.07</v>
      </c>
      <c r="E2921" t="str">
        <f>IF(C2921="Initial Stage",'Calculation Sheet Crop 1'!$M$6,IF(C2921="Crop Development Phase",'Calculation Sheet Crop 1'!$M$7,IF(C2921="Mid Season",'Calculation Sheet Crop 1'!$M$8,IF(C2921="Late Season Stage",'Calculation Sheet Crop 1'!$M$9,""))))</f>
        <v/>
      </c>
      <c r="F2921">
        <f t="shared" si="586"/>
        <v>0</v>
      </c>
      <c r="P2921">
        <f t="shared" si="587"/>
        <v>0</v>
      </c>
      <c r="Q2921">
        <f t="shared" si="588"/>
        <v>0</v>
      </c>
      <c r="R2921">
        <f t="shared" si="589"/>
        <v>0</v>
      </c>
      <c r="S2921">
        <f t="shared" si="590"/>
        <v>0</v>
      </c>
      <c r="T2921">
        <f t="shared" si="591"/>
        <v>0</v>
      </c>
      <c r="U2921">
        <f t="shared" si="592"/>
        <v>0</v>
      </c>
      <c r="V2921">
        <f t="shared" si="593"/>
        <v>0</v>
      </c>
      <c r="W2921">
        <f t="shared" si="594"/>
        <v>0</v>
      </c>
      <c r="X2921">
        <f t="shared" si="595"/>
        <v>0</v>
      </c>
      <c r="Y2921">
        <f t="shared" si="596"/>
        <v>0</v>
      </c>
      <c r="Z2921">
        <f t="shared" si="597"/>
        <v>0</v>
      </c>
      <c r="AA2921">
        <f t="shared" si="598"/>
        <v>0</v>
      </c>
    </row>
    <row r="2922" spans="2:27">
      <c r="B2922" s="3">
        <v>45651</v>
      </c>
      <c r="C2922" t="str">
        <f>IF(AND(B2922&gt;='Calculation Sheet Crop 1'!$K$6,B2922&lt;='Calculation Sheet Crop 1'!$L$6),"Initial Stage",IF(AND(B2922+1&gt;'Calculation Sheet Crop 1'!$K$7,B2922&lt;='Calculation Sheet Crop 1'!$L$7),"Crop Development Phase",IF(AND(B2922+1&gt;'Calculation Sheet Crop 1'!$K$8,B2922&lt;'Calculation Sheet Crop 1'!$L$8+1),"Mid Season",IF(AND(B2922+1&gt;'Calculation Sheet Crop 1'!$K$9,B2922-1&lt;'Calculation Sheet Crop 1'!$L$9),"Late Season Stage",""))))</f>
        <v/>
      </c>
      <c r="D2922">
        <f>IF(MONTH(B2922)=1,'General Calculation'!$E$22,IF(MONTH(B2922)=2,'General Calculation'!$F$22,IF(MONTH(B2922)=3,'General Calculation'!$G$22,IF(MONTH(B2922)=4,'General Calculation'!$H$22,IF(MONTH(B2922)=5,'General Calculation'!$I$22,IF(MONTH(B2922)=6,'General Calculation'!$J$22,IF(MONTH(B2922)=7,'General Calculation'!$K$22,IF(MONTH(B2922)=8,'General Calculation'!$L$22,IF(MONTH(B2922)=9,'General Calculation'!$M$22,IF(MONTH(B2922)=10,'General Calculation'!$N$22,IF(MONTH(B2922)=11,'General Calculation'!$O$22,IF(MONTH(B2922)=12,'General Calculation'!$P$22,""))))))))))))</f>
        <v>5.07</v>
      </c>
      <c r="E2922" t="str">
        <f>IF(C2922="Initial Stage",'Calculation Sheet Crop 1'!$M$6,IF(C2922="Crop Development Phase",'Calculation Sheet Crop 1'!$M$7,IF(C2922="Mid Season",'Calculation Sheet Crop 1'!$M$8,IF(C2922="Late Season Stage",'Calculation Sheet Crop 1'!$M$9,""))))</f>
        <v/>
      </c>
      <c r="F2922">
        <f t="shared" si="586"/>
        <v>0</v>
      </c>
      <c r="P2922">
        <f t="shared" si="587"/>
        <v>0</v>
      </c>
      <c r="Q2922">
        <f t="shared" si="588"/>
        <v>0</v>
      </c>
      <c r="R2922">
        <f t="shared" si="589"/>
        <v>0</v>
      </c>
      <c r="S2922">
        <f t="shared" si="590"/>
        <v>0</v>
      </c>
      <c r="T2922">
        <f t="shared" si="591"/>
        <v>0</v>
      </c>
      <c r="U2922">
        <f t="shared" si="592"/>
        <v>0</v>
      </c>
      <c r="V2922">
        <f t="shared" si="593"/>
        <v>0</v>
      </c>
      <c r="W2922">
        <f t="shared" si="594"/>
        <v>0</v>
      </c>
      <c r="X2922">
        <f t="shared" si="595"/>
        <v>0</v>
      </c>
      <c r="Y2922">
        <f t="shared" si="596"/>
        <v>0</v>
      </c>
      <c r="Z2922">
        <f t="shared" si="597"/>
        <v>0</v>
      </c>
      <c r="AA2922">
        <f t="shared" si="598"/>
        <v>0</v>
      </c>
    </row>
    <row r="2923" spans="2:27">
      <c r="B2923" s="3">
        <v>45652</v>
      </c>
      <c r="C2923" t="str">
        <f>IF(AND(B2923&gt;='Calculation Sheet Crop 1'!$K$6,B2923&lt;='Calculation Sheet Crop 1'!$L$6),"Initial Stage",IF(AND(B2923+1&gt;'Calculation Sheet Crop 1'!$K$7,B2923&lt;='Calculation Sheet Crop 1'!$L$7),"Crop Development Phase",IF(AND(B2923+1&gt;'Calculation Sheet Crop 1'!$K$8,B2923&lt;'Calculation Sheet Crop 1'!$L$8+1),"Mid Season",IF(AND(B2923+1&gt;'Calculation Sheet Crop 1'!$K$9,B2923-1&lt;'Calculation Sheet Crop 1'!$L$9),"Late Season Stage",""))))</f>
        <v/>
      </c>
      <c r="D2923">
        <f>IF(MONTH(B2923)=1,'General Calculation'!$E$22,IF(MONTH(B2923)=2,'General Calculation'!$F$22,IF(MONTH(B2923)=3,'General Calculation'!$G$22,IF(MONTH(B2923)=4,'General Calculation'!$H$22,IF(MONTH(B2923)=5,'General Calculation'!$I$22,IF(MONTH(B2923)=6,'General Calculation'!$J$22,IF(MONTH(B2923)=7,'General Calculation'!$K$22,IF(MONTH(B2923)=8,'General Calculation'!$L$22,IF(MONTH(B2923)=9,'General Calculation'!$M$22,IF(MONTH(B2923)=10,'General Calculation'!$N$22,IF(MONTH(B2923)=11,'General Calculation'!$O$22,IF(MONTH(B2923)=12,'General Calculation'!$P$22,""))))))))))))</f>
        <v>5.07</v>
      </c>
      <c r="E2923" t="str">
        <f>IF(C2923="Initial Stage",'Calculation Sheet Crop 1'!$M$6,IF(C2923="Crop Development Phase",'Calculation Sheet Crop 1'!$M$7,IF(C2923="Mid Season",'Calculation Sheet Crop 1'!$M$8,IF(C2923="Late Season Stage",'Calculation Sheet Crop 1'!$M$9,""))))</f>
        <v/>
      </c>
      <c r="F2923">
        <f t="shared" si="586"/>
        <v>0</v>
      </c>
      <c r="P2923">
        <f t="shared" si="587"/>
        <v>0</v>
      </c>
      <c r="Q2923">
        <f t="shared" si="588"/>
        <v>0</v>
      </c>
      <c r="R2923">
        <f t="shared" si="589"/>
        <v>0</v>
      </c>
      <c r="S2923">
        <f t="shared" si="590"/>
        <v>0</v>
      </c>
      <c r="T2923">
        <f t="shared" si="591"/>
        <v>0</v>
      </c>
      <c r="U2923">
        <f t="shared" si="592"/>
        <v>0</v>
      </c>
      <c r="V2923">
        <f t="shared" si="593"/>
        <v>0</v>
      </c>
      <c r="W2923">
        <f t="shared" si="594"/>
        <v>0</v>
      </c>
      <c r="X2923">
        <f t="shared" si="595"/>
        <v>0</v>
      </c>
      <c r="Y2923">
        <f t="shared" si="596"/>
        <v>0</v>
      </c>
      <c r="Z2923">
        <f t="shared" si="597"/>
        <v>0</v>
      </c>
      <c r="AA2923">
        <f t="shared" si="598"/>
        <v>0</v>
      </c>
    </row>
    <row r="2924" spans="2:27">
      <c r="B2924" s="3">
        <v>45653</v>
      </c>
      <c r="C2924" t="str">
        <f>IF(AND(B2924&gt;='Calculation Sheet Crop 1'!$K$6,B2924&lt;='Calculation Sheet Crop 1'!$L$6),"Initial Stage",IF(AND(B2924+1&gt;'Calculation Sheet Crop 1'!$K$7,B2924&lt;='Calculation Sheet Crop 1'!$L$7),"Crop Development Phase",IF(AND(B2924+1&gt;'Calculation Sheet Crop 1'!$K$8,B2924&lt;'Calculation Sheet Crop 1'!$L$8+1),"Mid Season",IF(AND(B2924+1&gt;'Calculation Sheet Crop 1'!$K$9,B2924-1&lt;'Calculation Sheet Crop 1'!$L$9),"Late Season Stage",""))))</f>
        <v/>
      </c>
      <c r="D2924">
        <f>IF(MONTH(B2924)=1,'General Calculation'!$E$22,IF(MONTH(B2924)=2,'General Calculation'!$F$22,IF(MONTH(B2924)=3,'General Calculation'!$G$22,IF(MONTH(B2924)=4,'General Calculation'!$H$22,IF(MONTH(B2924)=5,'General Calculation'!$I$22,IF(MONTH(B2924)=6,'General Calculation'!$J$22,IF(MONTH(B2924)=7,'General Calculation'!$K$22,IF(MONTH(B2924)=8,'General Calculation'!$L$22,IF(MONTH(B2924)=9,'General Calculation'!$M$22,IF(MONTH(B2924)=10,'General Calculation'!$N$22,IF(MONTH(B2924)=11,'General Calculation'!$O$22,IF(MONTH(B2924)=12,'General Calculation'!$P$22,""))))))))))))</f>
        <v>5.07</v>
      </c>
      <c r="E2924" t="str">
        <f>IF(C2924="Initial Stage",'Calculation Sheet Crop 1'!$M$6,IF(C2924="Crop Development Phase",'Calculation Sheet Crop 1'!$M$7,IF(C2924="Mid Season",'Calculation Sheet Crop 1'!$M$8,IF(C2924="Late Season Stage",'Calculation Sheet Crop 1'!$M$9,""))))</f>
        <v/>
      </c>
      <c r="F2924">
        <f t="shared" si="586"/>
        <v>0</v>
      </c>
      <c r="P2924">
        <f t="shared" si="587"/>
        <v>0</v>
      </c>
      <c r="Q2924">
        <f t="shared" si="588"/>
        <v>0</v>
      </c>
      <c r="R2924">
        <f t="shared" si="589"/>
        <v>0</v>
      </c>
      <c r="S2924">
        <f t="shared" si="590"/>
        <v>0</v>
      </c>
      <c r="T2924">
        <f t="shared" si="591"/>
        <v>0</v>
      </c>
      <c r="U2924">
        <f t="shared" si="592"/>
        <v>0</v>
      </c>
      <c r="V2924">
        <f t="shared" si="593"/>
        <v>0</v>
      </c>
      <c r="W2924">
        <f t="shared" si="594"/>
        <v>0</v>
      </c>
      <c r="X2924">
        <f t="shared" si="595"/>
        <v>0</v>
      </c>
      <c r="Y2924">
        <f t="shared" si="596"/>
        <v>0</v>
      </c>
      <c r="Z2924">
        <f t="shared" si="597"/>
        <v>0</v>
      </c>
      <c r="AA2924">
        <f t="shared" si="598"/>
        <v>0</v>
      </c>
    </row>
    <row r="2925" spans="2:27">
      <c r="B2925" s="3">
        <v>45654</v>
      </c>
      <c r="C2925" t="str">
        <f>IF(AND(B2925&gt;='Calculation Sheet Crop 1'!$K$6,B2925&lt;='Calculation Sheet Crop 1'!$L$6),"Initial Stage",IF(AND(B2925+1&gt;'Calculation Sheet Crop 1'!$K$7,B2925&lt;='Calculation Sheet Crop 1'!$L$7),"Crop Development Phase",IF(AND(B2925+1&gt;'Calculation Sheet Crop 1'!$K$8,B2925&lt;'Calculation Sheet Crop 1'!$L$8+1),"Mid Season",IF(AND(B2925+1&gt;'Calculation Sheet Crop 1'!$K$9,B2925-1&lt;'Calculation Sheet Crop 1'!$L$9),"Late Season Stage",""))))</f>
        <v/>
      </c>
      <c r="D2925">
        <f>IF(MONTH(B2925)=1,'General Calculation'!$E$22,IF(MONTH(B2925)=2,'General Calculation'!$F$22,IF(MONTH(B2925)=3,'General Calculation'!$G$22,IF(MONTH(B2925)=4,'General Calculation'!$H$22,IF(MONTH(B2925)=5,'General Calculation'!$I$22,IF(MONTH(B2925)=6,'General Calculation'!$J$22,IF(MONTH(B2925)=7,'General Calculation'!$K$22,IF(MONTH(B2925)=8,'General Calculation'!$L$22,IF(MONTH(B2925)=9,'General Calculation'!$M$22,IF(MONTH(B2925)=10,'General Calculation'!$N$22,IF(MONTH(B2925)=11,'General Calculation'!$O$22,IF(MONTH(B2925)=12,'General Calculation'!$P$22,""))))))))))))</f>
        <v>5.07</v>
      </c>
      <c r="E2925" t="str">
        <f>IF(C2925="Initial Stage",'Calculation Sheet Crop 1'!$M$6,IF(C2925="Crop Development Phase",'Calculation Sheet Crop 1'!$M$7,IF(C2925="Mid Season",'Calculation Sheet Crop 1'!$M$8,IF(C2925="Late Season Stage",'Calculation Sheet Crop 1'!$M$9,""))))</f>
        <v/>
      </c>
      <c r="F2925">
        <f t="shared" si="586"/>
        <v>0</v>
      </c>
      <c r="P2925">
        <f t="shared" si="587"/>
        <v>0</v>
      </c>
      <c r="Q2925">
        <f t="shared" si="588"/>
        <v>0</v>
      </c>
      <c r="R2925">
        <f t="shared" si="589"/>
        <v>0</v>
      </c>
      <c r="S2925">
        <f t="shared" si="590"/>
        <v>0</v>
      </c>
      <c r="T2925">
        <f t="shared" si="591"/>
        <v>0</v>
      </c>
      <c r="U2925">
        <f t="shared" si="592"/>
        <v>0</v>
      </c>
      <c r="V2925">
        <f t="shared" si="593"/>
        <v>0</v>
      </c>
      <c r="W2925">
        <f t="shared" si="594"/>
        <v>0</v>
      </c>
      <c r="X2925">
        <f t="shared" si="595"/>
        <v>0</v>
      </c>
      <c r="Y2925">
        <f t="shared" si="596"/>
        <v>0</v>
      </c>
      <c r="Z2925">
        <f t="shared" si="597"/>
        <v>0</v>
      </c>
      <c r="AA2925">
        <f t="shared" si="598"/>
        <v>0</v>
      </c>
    </row>
    <row r="2926" spans="2:27">
      <c r="B2926" s="3">
        <v>45655</v>
      </c>
      <c r="C2926" t="str">
        <f>IF(AND(B2926&gt;='Calculation Sheet Crop 1'!$K$6,B2926&lt;='Calculation Sheet Crop 1'!$L$6),"Initial Stage",IF(AND(B2926+1&gt;'Calculation Sheet Crop 1'!$K$7,B2926&lt;='Calculation Sheet Crop 1'!$L$7),"Crop Development Phase",IF(AND(B2926+1&gt;'Calculation Sheet Crop 1'!$K$8,B2926&lt;'Calculation Sheet Crop 1'!$L$8+1),"Mid Season",IF(AND(B2926+1&gt;'Calculation Sheet Crop 1'!$K$9,B2926-1&lt;'Calculation Sheet Crop 1'!$L$9),"Late Season Stage",""))))</f>
        <v/>
      </c>
      <c r="D2926">
        <f>IF(MONTH(B2926)=1,'General Calculation'!$E$22,IF(MONTH(B2926)=2,'General Calculation'!$F$22,IF(MONTH(B2926)=3,'General Calculation'!$G$22,IF(MONTH(B2926)=4,'General Calculation'!$H$22,IF(MONTH(B2926)=5,'General Calculation'!$I$22,IF(MONTH(B2926)=6,'General Calculation'!$J$22,IF(MONTH(B2926)=7,'General Calculation'!$K$22,IF(MONTH(B2926)=8,'General Calculation'!$L$22,IF(MONTH(B2926)=9,'General Calculation'!$M$22,IF(MONTH(B2926)=10,'General Calculation'!$N$22,IF(MONTH(B2926)=11,'General Calculation'!$O$22,IF(MONTH(B2926)=12,'General Calculation'!$P$22,""))))))))))))</f>
        <v>5.07</v>
      </c>
      <c r="E2926" t="str">
        <f>IF(C2926="Initial Stage",'Calculation Sheet Crop 1'!$M$6,IF(C2926="Crop Development Phase",'Calculation Sheet Crop 1'!$M$7,IF(C2926="Mid Season",'Calculation Sheet Crop 1'!$M$8,IF(C2926="Late Season Stage",'Calculation Sheet Crop 1'!$M$9,""))))</f>
        <v/>
      </c>
      <c r="F2926">
        <f t="shared" si="586"/>
        <v>0</v>
      </c>
      <c r="P2926">
        <f t="shared" si="587"/>
        <v>0</v>
      </c>
      <c r="Q2926">
        <f t="shared" si="588"/>
        <v>0</v>
      </c>
      <c r="R2926">
        <f t="shared" si="589"/>
        <v>0</v>
      </c>
      <c r="S2926">
        <f t="shared" si="590"/>
        <v>0</v>
      </c>
      <c r="T2926">
        <f t="shared" si="591"/>
        <v>0</v>
      </c>
      <c r="U2926">
        <f t="shared" si="592"/>
        <v>0</v>
      </c>
      <c r="V2926">
        <f t="shared" si="593"/>
        <v>0</v>
      </c>
      <c r="W2926">
        <f t="shared" si="594"/>
        <v>0</v>
      </c>
      <c r="X2926">
        <f t="shared" si="595"/>
        <v>0</v>
      </c>
      <c r="Y2926">
        <f t="shared" si="596"/>
        <v>0</v>
      </c>
      <c r="Z2926">
        <f t="shared" si="597"/>
        <v>0</v>
      </c>
      <c r="AA2926">
        <f t="shared" si="598"/>
        <v>0</v>
      </c>
    </row>
    <row r="2927" spans="2:27">
      <c r="B2927" s="3">
        <v>45656</v>
      </c>
      <c r="C2927" t="str">
        <f>IF(AND(B2927&gt;='Calculation Sheet Crop 1'!$K$6,B2927&lt;='Calculation Sheet Crop 1'!$L$6),"Initial Stage",IF(AND(B2927+1&gt;'Calculation Sheet Crop 1'!$K$7,B2927&lt;='Calculation Sheet Crop 1'!$L$7),"Crop Development Phase",IF(AND(B2927+1&gt;'Calculation Sheet Crop 1'!$K$8,B2927&lt;'Calculation Sheet Crop 1'!$L$8+1),"Mid Season",IF(AND(B2927+1&gt;'Calculation Sheet Crop 1'!$K$9,B2927-1&lt;'Calculation Sheet Crop 1'!$L$9),"Late Season Stage",""))))</f>
        <v/>
      </c>
      <c r="D2927">
        <f>IF(MONTH(B2927)=1,'General Calculation'!$E$22,IF(MONTH(B2927)=2,'General Calculation'!$F$22,IF(MONTH(B2927)=3,'General Calculation'!$G$22,IF(MONTH(B2927)=4,'General Calculation'!$H$22,IF(MONTH(B2927)=5,'General Calculation'!$I$22,IF(MONTH(B2927)=6,'General Calculation'!$J$22,IF(MONTH(B2927)=7,'General Calculation'!$K$22,IF(MONTH(B2927)=8,'General Calculation'!$L$22,IF(MONTH(B2927)=9,'General Calculation'!$M$22,IF(MONTH(B2927)=10,'General Calculation'!$N$22,IF(MONTH(B2927)=11,'General Calculation'!$O$22,IF(MONTH(B2927)=12,'General Calculation'!$P$22,""))))))))))))</f>
        <v>5.07</v>
      </c>
      <c r="E2927" t="str">
        <f>IF(C2927="Initial Stage",'Calculation Sheet Crop 1'!$M$6,IF(C2927="Crop Development Phase",'Calculation Sheet Crop 1'!$M$7,IF(C2927="Mid Season",'Calculation Sheet Crop 1'!$M$8,IF(C2927="Late Season Stage",'Calculation Sheet Crop 1'!$M$9,""))))</f>
        <v/>
      </c>
      <c r="F2927">
        <f t="shared" si="586"/>
        <v>0</v>
      </c>
      <c r="P2927">
        <f t="shared" si="587"/>
        <v>0</v>
      </c>
      <c r="Q2927">
        <f t="shared" si="588"/>
        <v>0</v>
      </c>
      <c r="R2927">
        <f t="shared" si="589"/>
        <v>0</v>
      </c>
      <c r="S2927">
        <f t="shared" si="590"/>
        <v>0</v>
      </c>
      <c r="T2927">
        <f t="shared" si="591"/>
        <v>0</v>
      </c>
      <c r="U2927">
        <f t="shared" si="592"/>
        <v>0</v>
      </c>
      <c r="V2927">
        <f t="shared" si="593"/>
        <v>0</v>
      </c>
      <c r="W2927">
        <f t="shared" si="594"/>
        <v>0</v>
      </c>
      <c r="X2927">
        <f t="shared" si="595"/>
        <v>0</v>
      </c>
      <c r="Y2927">
        <f t="shared" si="596"/>
        <v>0</v>
      </c>
      <c r="Z2927">
        <f t="shared" si="597"/>
        <v>0</v>
      </c>
      <c r="AA2927">
        <f t="shared" si="598"/>
        <v>0</v>
      </c>
    </row>
    <row r="2928" spans="2:27">
      <c r="B2928" s="3">
        <v>45657</v>
      </c>
      <c r="C2928" t="str">
        <f>IF(AND(B2928&gt;='Calculation Sheet Crop 1'!$K$6,B2928&lt;='Calculation Sheet Crop 1'!$L$6),"Initial Stage",IF(AND(B2928+1&gt;'Calculation Sheet Crop 1'!$K$7,B2928&lt;='Calculation Sheet Crop 1'!$L$7),"Crop Development Phase",IF(AND(B2928+1&gt;'Calculation Sheet Crop 1'!$K$8,B2928&lt;'Calculation Sheet Crop 1'!$L$8+1),"Mid Season",IF(AND(B2928+1&gt;'Calculation Sheet Crop 1'!$K$9,B2928-1&lt;'Calculation Sheet Crop 1'!$L$9),"Late Season Stage",""))))</f>
        <v/>
      </c>
      <c r="D2928">
        <f>IF(MONTH(B2928)=1,'General Calculation'!$E$22,IF(MONTH(B2928)=2,'General Calculation'!$F$22,IF(MONTH(B2928)=3,'General Calculation'!$G$22,IF(MONTH(B2928)=4,'General Calculation'!$H$22,IF(MONTH(B2928)=5,'General Calculation'!$I$22,IF(MONTH(B2928)=6,'General Calculation'!$J$22,IF(MONTH(B2928)=7,'General Calculation'!$K$22,IF(MONTH(B2928)=8,'General Calculation'!$L$22,IF(MONTH(B2928)=9,'General Calculation'!$M$22,IF(MONTH(B2928)=10,'General Calculation'!$N$22,IF(MONTH(B2928)=11,'General Calculation'!$O$22,IF(MONTH(B2928)=12,'General Calculation'!$P$22,""))))))))))))</f>
        <v>5.07</v>
      </c>
      <c r="E2928" t="str">
        <f>IF(C2928="Initial Stage",'Calculation Sheet Crop 1'!$M$6,IF(C2928="Crop Development Phase",'Calculation Sheet Crop 1'!$M$7,IF(C2928="Mid Season",'Calculation Sheet Crop 1'!$M$8,IF(C2928="Late Season Stage",'Calculation Sheet Crop 1'!$M$9,""))))</f>
        <v/>
      </c>
      <c r="F2928">
        <f t="shared" si="586"/>
        <v>0</v>
      </c>
      <c r="P2928">
        <f t="shared" si="587"/>
        <v>0</v>
      </c>
      <c r="Q2928">
        <f t="shared" si="588"/>
        <v>0</v>
      </c>
      <c r="R2928">
        <f t="shared" si="589"/>
        <v>0</v>
      </c>
      <c r="S2928">
        <f t="shared" si="590"/>
        <v>0</v>
      </c>
      <c r="T2928">
        <f t="shared" si="591"/>
        <v>0</v>
      </c>
      <c r="U2928">
        <f t="shared" si="592"/>
        <v>0</v>
      </c>
      <c r="V2928">
        <f t="shared" si="593"/>
        <v>0</v>
      </c>
      <c r="W2928">
        <f t="shared" si="594"/>
        <v>0</v>
      </c>
      <c r="X2928">
        <f t="shared" si="595"/>
        <v>0</v>
      </c>
      <c r="Y2928">
        <f t="shared" si="596"/>
        <v>0</v>
      </c>
      <c r="Z2928">
        <f t="shared" si="597"/>
        <v>0</v>
      </c>
      <c r="AA2928">
        <f t="shared" si="598"/>
        <v>0</v>
      </c>
    </row>
    <row r="2929" spans="2:27">
      <c r="B2929" s="3">
        <v>45658</v>
      </c>
      <c r="C2929" t="str">
        <f>IF(AND(B2929&gt;='Calculation Sheet Crop 1'!$K$6,B2929&lt;='Calculation Sheet Crop 1'!$L$6),"Initial Stage",IF(AND(B2929+1&gt;'Calculation Sheet Crop 1'!$K$7,B2929&lt;='Calculation Sheet Crop 1'!$L$7),"Crop Development Phase",IF(AND(B2929+1&gt;'Calculation Sheet Crop 1'!$K$8,B2929&lt;'Calculation Sheet Crop 1'!$L$8+1),"Mid Season",IF(AND(B2929+1&gt;'Calculation Sheet Crop 1'!$K$9,B2929-1&lt;'Calculation Sheet Crop 1'!$L$9),"Late Season Stage",""))))</f>
        <v/>
      </c>
      <c r="D2929">
        <f>IF(MONTH(B2929)=1,'General Calculation'!$E$22,IF(MONTH(B2929)=2,'General Calculation'!$F$22,IF(MONTH(B2929)=3,'General Calculation'!$G$22,IF(MONTH(B2929)=4,'General Calculation'!$H$22,IF(MONTH(B2929)=5,'General Calculation'!$I$22,IF(MONTH(B2929)=6,'General Calculation'!$J$22,IF(MONTH(B2929)=7,'General Calculation'!$K$22,IF(MONTH(B2929)=8,'General Calculation'!$L$22,IF(MONTH(B2929)=9,'General Calculation'!$M$22,IF(MONTH(B2929)=10,'General Calculation'!$N$22,IF(MONTH(B2929)=11,'General Calculation'!$O$22,IF(MONTH(B2929)=12,'General Calculation'!$P$22,""))))))))))))</f>
        <v>5.07</v>
      </c>
      <c r="E2929" t="str">
        <f>IF(C2929="Initial Stage",'Calculation Sheet Crop 1'!$M$6,IF(C2929="Crop Development Phase",'Calculation Sheet Crop 1'!$M$7,IF(C2929="Mid Season",'Calculation Sheet Crop 1'!$M$8,IF(C2929="Late Season Stage",'Calculation Sheet Crop 1'!$M$9,""))))</f>
        <v/>
      </c>
      <c r="F2929">
        <f t="shared" si="586"/>
        <v>0</v>
      </c>
      <c r="P2929">
        <f t="shared" si="587"/>
        <v>0</v>
      </c>
      <c r="Q2929">
        <f t="shared" si="588"/>
        <v>0</v>
      </c>
      <c r="R2929">
        <f t="shared" si="589"/>
        <v>0</v>
      </c>
      <c r="S2929">
        <f t="shared" si="590"/>
        <v>0</v>
      </c>
      <c r="T2929">
        <f t="shared" si="591"/>
        <v>0</v>
      </c>
      <c r="U2929">
        <f t="shared" si="592"/>
        <v>0</v>
      </c>
      <c r="V2929">
        <f t="shared" si="593"/>
        <v>0</v>
      </c>
      <c r="W2929">
        <f t="shared" si="594"/>
        <v>0</v>
      </c>
      <c r="X2929">
        <f t="shared" si="595"/>
        <v>0</v>
      </c>
      <c r="Y2929">
        <f t="shared" si="596"/>
        <v>0</v>
      </c>
      <c r="Z2929">
        <f t="shared" si="597"/>
        <v>0</v>
      </c>
      <c r="AA2929">
        <f t="shared" si="598"/>
        <v>0</v>
      </c>
    </row>
    <row r="2930" spans="2:27">
      <c r="B2930" s="3">
        <v>45659</v>
      </c>
      <c r="C2930" t="str">
        <f>IF(AND(B2930&gt;='Calculation Sheet Crop 1'!$K$6,B2930&lt;='Calculation Sheet Crop 1'!$L$6),"Initial Stage",IF(AND(B2930+1&gt;'Calculation Sheet Crop 1'!$K$7,B2930&lt;='Calculation Sheet Crop 1'!$L$7),"Crop Development Phase",IF(AND(B2930+1&gt;'Calculation Sheet Crop 1'!$K$8,B2930&lt;'Calculation Sheet Crop 1'!$L$8+1),"Mid Season",IF(AND(B2930+1&gt;'Calculation Sheet Crop 1'!$K$9,B2930-1&lt;'Calculation Sheet Crop 1'!$L$9),"Late Season Stage",""))))</f>
        <v/>
      </c>
      <c r="D2930">
        <f>IF(MONTH(B2930)=1,'General Calculation'!$E$22,IF(MONTH(B2930)=2,'General Calculation'!$F$22,IF(MONTH(B2930)=3,'General Calculation'!$G$22,IF(MONTH(B2930)=4,'General Calculation'!$H$22,IF(MONTH(B2930)=5,'General Calculation'!$I$22,IF(MONTH(B2930)=6,'General Calculation'!$J$22,IF(MONTH(B2930)=7,'General Calculation'!$K$22,IF(MONTH(B2930)=8,'General Calculation'!$L$22,IF(MONTH(B2930)=9,'General Calculation'!$M$22,IF(MONTH(B2930)=10,'General Calculation'!$N$22,IF(MONTH(B2930)=11,'General Calculation'!$O$22,IF(MONTH(B2930)=12,'General Calculation'!$P$22,""))))))))))))</f>
        <v>5.07</v>
      </c>
      <c r="E2930" t="str">
        <f>IF(C2930="Initial Stage",'Calculation Sheet Crop 1'!$M$6,IF(C2930="Crop Development Phase",'Calculation Sheet Crop 1'!$M$7,IF(C2930="Mid Season",'Calculation Sheet Crop 1'!$M$8,IF(C2930="Late Season Stage",'Calculation Sheet Crop 1'!$M$9,""))))</f>
        <v/>
      </c>
      <c r="F2930">
        <f t="shared" si="586"/>
        <v>0</v>
      </c>
      <c r="P2930">
        <f t="shared" si="587"/>
        <v>0</v>
      </c>
      <c r="Q2930">
        <f t="shared" si="588"/>
        <v>0</v>
      </c>
      <c r="R2930">
        <f t="shared" si="589"/>
        <v>0</v>
      </c>
      <c r="S2930">
        <f t="shared" si="590"/>
        <v>0</v>
      </c>
      <c r="T2930">
        <f t="shared" si="591"/>
        <v>0</v>
      </c>
      <c r="U2930">
        <f t="shared" si="592"/>
        <v>0</v>
      </c>
      <c r="V2930">
        <f t="shared" si="593"/>
        <v>0</v>
      </c>
      <c r="W2930">
        <f t="shared" si="594"/>
        <v>0</v>
      </c>
      <c r="X2930">
        <f t="shared" si="595"/>
        <v>0</v>
      </c>
      <c r="Y2930">
        <f t="shared" si="596"/>
        <v>0</v>
      </c>
      <c r="Z2930">
        <f t="shared" si="597"/>
        <v>0</v>
      </c>
      <c r="AA2930">
        <f t="shared" si="598"/>
        <v>0</v>
      </c>
    </row>
    <row r="2931" spans="2:27">
      <c r="B2931" s="3">
        <v>45660</v>
      </c>
      <c r="C2931" t="str">
        <f>IF(AND(B2931&gt;='Calculation Sheet Crop 1'!$K$6,B2931&lt;='Calculation Sheet Crop 1'!$L$6),"Initial Stage",IF(AND(B2931+1&gt;'Calculation Sheet Crop 1'!$K$7,B2931&lt;='Calculation Sheet Crop 1'!$L$7),"Crop Development Phase",IF(AND(B2931+1&gt;'Calculation Sheet Crop 1'!$K$8,B2931&lt;'Calculation Sheet Crop 1'!$L$8+1),"Mid Season",IF(AND(B2931+1&gt;'Calculation Sheet Crop 1'!$K$9,B2931-1&lt;'Calculation Sheet Crop 1'!$L$9),"Late Season Stage",""))))</f>
        <v/>
      </c>
      <c r="D2931">
        <f>IF(MONTH(B2931)=1,'General Calculation'!$E$22,IF(MONTH(B2931)=2,'General Calculation'!$F$22,IF(MONTH(B2931)=3,'General Calculation'!$G$22,IF(MONTH(B2931)=4,'General Calculation'!$H$22,IF(MONTH(B2931)=5,'General Calculation'!$I$22,IF(MONTH(B2931)=6,'General Calculation'!$J$22,IF(MONTH(B2931)=7,'General Calculation'!$K$22,IF(MONTH(B2931)=8,'General Calculation'!$L$22,IF(MONTH(B2931)=9,'General Calculation'!$M$22,IF(MONTH(B2931)=10,'General Calculation'!$N$22,IF(MONTH(B2931)=11,'General Calculation'!$O$22,IF(MONTH(B2931)=12,'General Calculation'!$P$22,""))))))))))))</f>
        <v>5.07</v>
      </c>
      <c r="E2931" t="str">
        <f>IF(C2931="Initial Stage",'Calculation Sheet Crop 1'!$M$6,IF(C2931="Crop Development Phase",'Calculation Sheet Crop 1'!$M$7,IF(C2931="Mid Season",'Calculation Sheet Crop 1'!$M$8,IF(C2931="Late Season Stage",'Calculation Sheet Crop 1'!$M$9,""))))</f>
        <v/>
      </c>
      <c r="F2931">
        <f t="shared" si="586"/>
        <v>0</v>
      </c>
      <c r="P2931">
        <f t="shared" si="587"/>
        <v>0</v>
      </c>
      <c r="Q2931">
        <f t="shared" si="588"/>
        <v>0</v>
      </c>
      <c r="R2931">
        <f t="shared" si="589"/>
        <v>0</v>
      </c>
      <c r="S2931">
        <f t="shared" si="590"/>
        <v>0</v>
      </c>
      <c r="T2931">
        <f t="shared" si="591"/>
        <v>0</v>
      </c>
      <c r="U2931">
        <f t="shared" si="592"/>
        <v>0</v>
      </c>
      <c r="V2931">
        <f t="shared" si="593"/>
        <v>0</v>
      </c>
      <c r="W2931">
        <f t="shared" si="594"/>
        <v>0</v>
      </c>
      <c r="X2931">
        <f t="shared" si="595"/>
        <v>0</v>
      </c>
      <c r="Y2931">
        <f t="shared" si="596"/>
        <v>0</v>
      </c>
      <c r="Z2931">
        <f t="shared" si="597"/>
        <v>0</v>
      </c>
      <c r="AA2931">
        <f t="shared" si="598"/>
        <v>0</v>
      </c>
    </row>
    <row r="2932" spans="2:27">
      <c r="B2932" s="3">
        <v>45661</v>
      </c>
      <c r="C2932" t="str">
        <f>IF(AND(B2932&gt;='Calculation Sheet Crop 1'!$K$6,B2932&lt;='Calculation Sheet Crop 1'!$L$6),"Initial Stage",IF(AND(B2932+1&gt;'Calculation Sheet Crop 1'!$K$7,B2932&lt;='Calculation Sheet Crop 1'!$L$7),"Crop Development Phase",IF(AND(B2932+1&gt;'Calculation Sheet Crop 1'!$K$8,B2932&lt;'Calculation Sheet Crop 1'!$L$8+1),"Mid Season",IF(AND(B2932+1&gt;'Calculation Sheet Crop 1'!$K$9,B2932-1&lt;'Calculation Sheet Crop 1'!$L$9),"Late Season Stage",""))))</f>
        <v/>
      </c>
      <c r="D2932">
        <f>IF(MONTH(B2932)=1,'General Calculation'!$E$22,IF(MONTH(B2932)=2,'General Calculation'!$F$22,IF(MONTH(B2932)=3,'General Calculation'!$G$22,IF(MONTH(B2932)=4,'General Calculation'!$H$22,IF(MONTH(B2932)=5,'General Calculation'!$I$22,IF(MONTH(B2932)=6,'General Calculation'!$J$22,IF(MONTH(B2932)=7,'General Calculation'!$K$22,IF(MONTH(B2932)=8,'General Calculation'!$L$22,IF(MONTH(B2932)=9,'General Calculation'!$M$22,IF(MONTH(B2932)=10,'General Calculation'!$N$22,IF(MONTH(B2932)=11,'General Calculation'!$O$22,IF(MONTH(B2932)=12,'General Calculation'!$P$22,""))))))))))))</f>
        <v>5.07</v>
      </c>
      <c r="E2932" t="str">
        <f>IF(C2932="Initial Stage",'Calculation Sheet Crop 1'!$M$6,IF(C2932="Crop Development Phase",'Calculation Sheet Crop 1'!$M$7,IF(C2932="Mid Season",'Calculation Sheet Crop 1'!$M$8,IF(C2932="Late Season Stage",'Calculation Sheet Crop 1'!$M$9,""))))</f>
        <v/>
      </c>
      <c r="F2932">
        <f t="shared" si="586"/>
        <v>0</v>
      </c>
      <c r="P2932">
        <f t="shared" si="587"/>
        <v>0</v>
      </c>
      <c r="Q2932">
        <f t="shared" si="588"/>
        <v>0</v>
      </c>
      <c r="R2932">
        <f t="shared" si="589"/>
        <v>0</v>
      </c>
      <c r="S2932">
        <f t="shared" si="590"/>
        <v>0</v>
      </c>
      <c r="T2932">
        <f t="shared" si="591"/>
        <v>0</v>
      </c>
      <c r="U2932">
        <f t="shared" si="592"/>
        <v>0</v>
      </c>
      <c r="V2932">
        <f t="shared" si="593"/>
        <v>0</v>
      </c>
      <c r="W2932">
        <f t="shared" si="594"/>
        <v>0</v>
      </c>
      <c r="X2932">
        <f t="shared" si="595"/>
        <v>0</v>
      </c>
      <c r="Y2932">
        <f t="shared" si="596"/>
        <v>0</v>
      </c>
      <c r="Z2932">
        <f t="shared" si="597"/>
        <v>0</v>
      </c>
      <c r="AA2932">
        <f t="shared" si="598"/>
        <v>0</v>
      </c>
    </row>
    <row r="2933" spans="2:27">
      <c r="B2933" s="3">
        <v>45662</v>
      </c>
      <c r="C2933" t="str">
        <f>IF(AND(B2933&gt;='Calculation Sheet Crop 1'!$K$6,B2933&lt;='Calculation Sheet Crop 1'!$L$6),"Initial Stage",IF(AND(B2933+1&gt;'Calculation Sheet Crop 1'!$K$7,B2933&lt;='Calculation Sheet Crop 1'!$L$7),"Crop Development Phase",IF(AND(B2933+1&gt;'Calculation Sheet Crop 1'!$K$8,B2933&lt;'Calculation Sheet Crop 1'!$L$8+1),"Mid Season",IF(AND(B2933+1&gt;'Calculation Sheet Crop 1'!$K$9,B2933-1&lt;'Calculation Sheet Crop 1'!$L$9),"Late Season Stage",""))))</f>
        <v/>
      </c>
      <c r="D2933">
        <f>IF(MONTH(B2933)=1,'General Calculation'!$E$22,IF(MONTH(B2933)=2,'General Calculation'!$F$22,IF(MONTH(B2933)=3,'General Calculation'!$G$22,IF(MONTH(B2933)=4,'General Calculation'!$H$22,IF(MONTH(B2933)=5,'General Calculation'!$I$22,IF(MONTH(B2933)=6,'General Calculation'!$J$22,IF(MONTH(B2933)=7,'General Calculation'!$K$22,IF(MONTH(B2933)=8,'General Calculation'!$L$22,IF(MONTH(B2933)=9,'General Calculation'!$M$22,IF(MONTH(B2933)=10,'General Calculation'!$N$22,IF(MONTH(B2933)=11,'General Calculation'!$O$22,IF(MONTH(B2933)=12,'General Calculation'!$P$22,""))))))))))))</f>
        <v>5.07</v>
      </c>
      <c r="E2933" t="str">
        <f>IF(C2933="Initial Stage",'Calculation Sheet Crop 1'!$M$6,IF(C2933="Crop Development Phase",'Calculation Sheet Crop 1'!$M$7,IF(C2933="Mid Season",'Calculation Sheet Crop 1'!$M$8,IF(C2933="Late Season Stage",'Calculation Sheet Crop 1'!$M$9,""))))</f>
        <v/>
      </c>
      <c r="F2933">
        <f t="shared" si="586"/>
        <v>0</v>
      </c>
      <c r="P2933">
        <f t="shared" si="587"/>
        <v>0</v>
      </c>
      <c r="Q2933">
        <f t="shared" si="588"/>
        <v>0</v>
      </c>
      <c r="R2933">
        <f t="shared" si="589"/>
        <v>0</v>
      </c>
      <c r="S2933">
        <f t="shared" si="590"/>
        <v>0</v>
      </c>
      <c r="T2933">
        <f t="shared" si="591"/>
        <v>0</v>
      </c>
      <c r="U2933">
        <f t="shared" si="592"/>
        <v>0</v>
      </c>
      <c r="V2933">
        <f t="shared" si="593"/>
        <v>0</v>
      </c>
      <c r="W2933">
        <f t="shared" si="594"/>
        <v>0</v>
      </c>
      <c r="X2933">
        <f t="shared" si="595"/>
        <v>0</v>
      </c>
      <c r="Y2933">
        <f t="shared" si="596"/>
        <v>0</v>
      </c>
      <c r="Z2933">
        <f t="shared" si="597"/>
        <v>0</v>
      </c>
      <c r="AA2933">
        <f t="shared" si="598"/>
        <v>0</v>
      </c>
    </row>
    <row r="2934" spans="2:27">
      <c r="B2934" s="3">
        <v>45663</v>
      </c>
      <c r="C2934" t="str">
        <f>IF(AND(B2934&gt;='Calculation Sheet Crop 1'!$K$6,B2934&lt;='Calculation Sheet Crop 1'!$L$6),"Initial Stage",IF(AND(B2934+1&gt;'Calculation Sheet Crop 1'!$K$7,B2934&lt;='Calculation Sheet Crop 1'!$L$7),"Crop Development Phase",IF(AND(B2934+1&gt;'Calculation Sheet Crop 1'!$K$8,B2934&lt;'Calculation Sheet Crop 1'!$L$8+1),"Mid Season",IF(AND(B2934+1&gt;'Calculation Sheet Crop 1'!$K$9,B2934-1&lt;'Calculation Sheet Crop 1'!$L$9),"Late Season Stage",""))))</f>
        <v/>
      </c>
      <c r="D2934">
        <f>IF(MONTH(B2934)=1,'General Calculation'!$E$22,IF(MONTH(B2934)=2,'General Calculation'!$F$22,IF(MONTH(B2934)=3,'General Calculation'!$G$22,IF(MONTH(B2934)=4,'General Calculation'!$H$22,IF(MONTH(B2934)=5,'General Calculation'!$I$22,IF(MONTH(B2934)=6,'General Calculation'!$J$22,IF(MONTH(B2934)=7,'General Calculation'!$K$22,IF(MONTH(B2934)=8,'General Calculation'!$L$22,IF(MONTH(B2934)=9,'General Calculation'!$M$22,IF(MONTH(B2934)=10,'General Calculation'!$N$22,IF(MONTH(B2934)=11,'General Calculation'!$O$22,IF(MONTH(B2934)=12,'General Calculation'!$P$22,""))))))))))))</f>
        <v>5.07</v>
      </c>
      <c r="E2934" t="str">
        <f>IF(C2934="Initial Stage",'Calculation Sheet Crop 1'!$M$6,IF(C2934="Crop Development Phase",'Calculation Sheet Crop 1'!$M$7,IF(C2934="Mid Season",'Calculation Sheet Crop 1'!$M$8,IF(C2934="Late Season Stage",'Calculation Sheet Crop 1'!$M$9,""))))</f>
        <v/>
      </c>
      <c r="F2934">
        <f t="shared" si="586"/>
        <v>0</v>
      </c>
      <c r="P2934">
        <f t="shared" si="587"/>
        <v>0</v>
      </c>
      <c r="Q2934">
        <f t="shared" si="588"/>
        <v>0</v>
      </c>
      <c r="R2934">
        <f t="shared" si="589"/>
        <v>0</v>
      </c>
      <c r="S2934">
        <f t="shared" si="590"/>
        <v>0</v>
      </c>
      <c r="T2934">
        <f t="shared" si="591"/>
        <v>0</v>
      </c>
      <c r="U2934">
        <f t="shared" si="592"/>
        <v>0</v>
      </c>
      <c r="V2934">
        <f t="shared" si="593"/>
        <v>0</v>
      </c>
      <c r="W2934">
        <f t="shared" si="594"/>
        <v>0</v>
      </c>
      <c r="X2934">
        <f t="shared" si="595"/>
        <v>0</v>
      </c>
      <c r="Y2934">
        <f t="shared" si="596"/>
        <v>0</v>
      </c>
      <c r="Z2934">
        <f t="shared" si="597"/>
        <v>0</v>
      </c>
      <c r="AA2934">
        <f t="shared" si="598"/>
        <v>0</v>
      </c>
    </row>
    <row r="2935" spans="2:27">
      <c r="B2935" s="3">
        <v>45664</v>
      </c>
      <c r="C2935" t="str">
        <f>IF(AND(B2935&gt;='Calculation Sheet Crop 1'!$K$6,B2935&lt;='Calculation Sheet Crop 1'!$L$6),"Initial Stage",IF(AND(B2935+1&gt;'Calculation Sheet Crop 1'!$K$7,B2935&lt;='Calculation Sheet Crop 1'!$L$7),"Crop Development Phase",IF(AND(B2935+1&gt;'Calculation Sheet Crop 1'!$K$8,B2935&lt;'Calculation Sheet Crop 1'!$L$8+1),"Mid Season",IF(AND(B2935+1&gt;'Calculation Sheet Crop 1'!$K$9,B2935-1&lt;'Calculation Sheet Crop 1'!$L$9),"Late Season Stage",""))))</f>
        <v/>
      </c>
      <c r="D2935">
        <f>IF(MONTH(B2935)=1,'General Calculation'!$E$22,IF(MONTH(B2935)=2,'General Calculation'!$F$22,IF(MONTH(B2935)=3,'General Calculation'!$G$22,IF(MONTH(B2935)=4,'General Calculation'!$H$22,IF(MONTH(B2935)=5,'General Calculation'!$I$22,IF(MONTH(B2935)=6,'General Calculation'!$J$22,IF(MONTH(B2935)=7,'General Calculation'!$K$22,IF(MONTH(B2935)=8,'General Calculation'!$L$22,IF(MONTH(B2935)=9,'General Calculation'!$M$22,IF(MONTH(B2935)=10,'General Calculation'!$N$22,IF(MONTH(B2935)=11,'General Calculation'!$O$22,IF(MONTH(B2935)=12,'General Calculation'!$P$22,""))))))))))))</f>
        <v>5.07</v>
      </c>
      <c r="E2935" t="str">
        <f>IF(C2935="Initial Stage",'Calculation Sheet Crop 1'!$M$6,IF(C2935="Crop Development Phase",'Calculation Sheet Crop 1'!$M$7,IF(C2935="Mid Season",'Calculation Sheet Crop 1'!$M$8,IF(C2935="Late Season Stage",'Calculation Sheet Crop 1'!$M$9,""))))</f>
        <v/>
      </c>
      <c r="F2935">
        <f t="shared" si="586"/>
        <v>0</v>
      </c>
      <c r="P2935">
        <f t="shared" si="587"/>
        <v>0</v>
      </c>
      <c r="Q2935">
        <f t="shared" si="588"/>
        <v>0</v>
      </c>
      <c r="R2935">
        <f t="shared" si="589"/>
        <v>0</v>
      </c>
      <c r="S2935">
        <f t="shared" si="590"/>
        <v>0</v>
      </c>
      <c r="T2935">
        <f t="shared" si="591"/>
        <v>0</v>
      </c>
      <c r="U2935">
        <f t="shared" si="592"/>
        <v>0</v>
      </c>
      <c r="V2935">
        <f t="shared" si="593"/>
        <v>0</v>
      </c>
      <c r="W2935">
        <f t="shared" si="594"/>
        <v>0</v>
      </c>
      <c r="X2935">
        <f t="shared" si="595"/>
        <v>0</v>
      </c>
      <c r="Y2935">
        <f t="shared" si="596"/>
        <v>0</v>
      </c>
      <c r="Z2935">
        <f t="shared" si="597"/>
        <v>0</v>
      </c>
      <c r="AA2935">
        <f t="shared" si="598"/>
        <v>0</v>
      </c>
    </row>
    <row r="2936" spans="2:27">
      <c r="B2936" s="3">
        <v>45665</v>
      </c>
      <c r="C2936" t="str">
        <f>IF(AND(B2936&gt;='Calculation Sheet Crop 1'!$K$6,B2936&lt;='Calculation Sheet Crop 1'!$L$6),"Initial Stage",IF(AND(B2936+1&gt;'Calculation Sheet Crop 1'!$K$7,B2936&lt;='Calculation Sheet Crop 1'!$L$7),"Crop Development Phase",IF(AND(B2936+1&gt;'Calculation Sheet Crop 1'!$K$8,B2936&lt;'Calculation Sheet Crop 1'!$L$8+1),"Mid Season",IF(AND(B2936+1&gt;'Calculation Sheet Crop 1'!$K$9,B2936-1&lt;'Calculation Sheet Crop 1'!$L$9),"Late Season Stage",""))))</f>
        <v/>
      </c>
      <c r="D2936">
        <f>IF(MONTH(B2936)=1,'General Calculation'!$E$22,IF(MONTH(B2936)=2,'General Calculation'!$F$22,IF(MONTH(B2936)=3,'General Calculation'!$G$22,IF(MONTH(B2936)=4,'General Calculation'!$H$22,IF(MONTH(B2936)=5,'General Calculation'!$I$22,IF(MONTH(B2936)=6,'General Calculation'!$J$22,IF(MONTH(B2936)=7,'General Calculation'!$K$22,IF(MONTH(B2936)=8,'General Calculation'!$L$22,IF(MONTH(B2936)=9,'General Calculation'!$M$22,IF(MONTH(B2936)=10,'General Calculation'!$N$22,IF(MONTH(B2936)=11,'General Calculation'!$O$22,IF(MONTH(B2936)=12,'General Calculation'!$P$22,""))))))))))))</f>
        <v>5.07</v>
      </c>
      <c r="E2936" t="str">
        <f>IF(C2936="Initial Stage",'Calculation Sheet Crop 1'!$M$6,IF(C2936="Crop Development Phase",'Calculation Sheet Crop 1'!$M$7,IF(C2936="Mid Season",'Calculation Sheet Crop 1'!$M$8,IF(C2936="Late Season Stage",'Calculation Sheet Crop 1'!$M$9,""))))</f>
        <v/>
      </c>
      <c r="F2936">
        <f t="shared" si="586"/>
        <v>0</v>
      </c>
      <c r="P2936">
        <f t="shared" si="587"/>
        <v>0</v>
      </c>
      <c r="Q2936">
        <f t="shared" si="588"/>
        <v>0</v>
      </c>
      <c r="R2936">
        <f t="shared" si="589"/>
        <v>0</v>
      </c>
      <c r="S2936">
        <f t="shared" si="590"/>
        <v>0</v>
      </c>
      <c r="T2936">
        <f t="shared" si="591"/>
        <v>0</v>
      </c>
      <c r="U2936">
        <f t="shared" si="592"/>
        <v>0</v>
      </c>
      <c r="V2936">
        <f t="shared" si="593"/>
        <v>0</v>
      </c>
      <c r="W2936">
        <f t="shared" si="594"/>
        <v>0</v>
      </c>
      <c r="X2936">
        <f t="shared" si="595"/>
        <v>0</v>
      </c>
      <c r="Y2936">
        <f t="shared" si="596"/>
        <v>0</v>
      </c>
      <c r="Z2936">
        <f t="shared" si="597"/>
        <v>0</v>
      </c>
      <c r="AA2936">
        <f t="shared" si="598"/>
        <v>0</v>
      </c>
    </row>
    <row r="2937" spans="2:27">
      <c r="B2937" s="3">
        <v>45666</v>
      </c>
      <c r="C2937" t="str">
        <f>IF(AND(B2937&gt;='Calculation Sheet Crop 1'!$K$6,B2937&lt;='Calculation Sheet Crop 1'!$L$6),"Initial Stage",IF(AND(B2937+1&gt;'Calculation Sheet Crop 1'!$K$7,B2937&lt;='Calculation Sheet Crop 1'!$L$7),"Crop Development Phase",IF(AND(B2937+1&gt;'Calculation Sheet Crop 1'!$K$8,B2937&lt;'Calculation Sheet Crop 1'!$L$8+1),"Mid Season",IF(AND(B2937+1&gt;'Calculation Sheet Crop 1'!$K$9,B2937-1&lt;'Calculation Sheet Crop 1'!$L$9),"Late Season Stage",""))))</f>
        <v/>
      </c>
      <c r="D2937">
        <f>IF(MONTH(B2937)=1,'General Calculation'!$E$22,IF(MONTH(B2937)=2,'General Calculation'!$F$22,IF(MONTH(B2937)=3,'General Calculation'!$G$22,IF(MONTH(B2937)=4,'General Calculation'!$H$22,IF(MONTH(B2937)=5,'General Calculation'!$I$22,IF(MONTH(B2937)=6,'General Calculation'!$J$22,IF(MONTH(B2937)=7,'General Calculation'!$K$22,IF(MONTH(B2937)=8,'General Calculation'!$L$22,IF(MONTH(B2937)=9,'General Calculation'!$M$22,IF(MONTH(B2937)=10,'General Calculation'!$N$22,IF(MONTH(B2937)=11,'General Calculation'!$O$22,IF(MONTH(B2937)=12,'General Calculation'!$P$22,""))))))))))))</f>
        <v>5.07</v>
      </c>
      <c r="E2937" t="str">
        <f>IF(C2937="Initial Stage",'Calculation Sheet Crop 1'!$M$6,IF(C2937="Crop Development Phase",'Calculation Sheet Crop 1'!$M$7,IF(C2937="Mid Season",'Calculation Sheet Crop 1'!$M$8,IF(C2937="Late Season Stage",'Calculation Sheet Crop 1'!$M$9,""))))</f>
        <v/>
      </c>
      <c r="F2937">
        <f t="shared" si="586"/>
        <v>0</v>
      </c>
      <c r="P2937">
        <f t="shared" si="587"/>
        <v>0</v>
      </c>
      <c r="Q2937">
        <f t="shared" si="588"/>
        <v>0</v>
      </c>
      <c r="R2937">
        <f t="shared" si="589"/>
        <v>0</v>
      </c>
      <c r="S2937">
        <f t="shared" si="590"/>
        <v>0</v>
      </c>
      <c r="T2937">
        <f t="shared" si="591"/>
        <v>0</v>
      </c>
      <c r="U2937">
        <f t="shared" si="592"/>
        <v>0</v>
      </c>
      <c r="V2937">
        <f t="shared" si="593"/>
        <v>0</v>
      </c>
      <c r="W2937">
        <f t="shared" si="594"/>
        <v>0</v>
      </c>
      <c r="X2937">
        <f t="shared" si="595"/>
        <v>0</v>
      </c>
      <c r="Y2937">
        <f t="shared" si="596"/>
        <v>0</v>
      </c>
      <c r="Z2937">
        <f t="shared" si="597"/>
        <v>0</v>
      </c>
      <c r="AA2937">
        <f t="shared" si="598"/>
        <v>0</v>
      </c>
    </row>
    <row r="2938" spans="2:27">
      <c r="B2938" s="3">
        <v>45667</v>
      </c>
      <c r="C2938" t="str">
        <f>IF(AND(B2938&gt;='Calculation Sheet Crop 1'!$K$6,B2938&lt;='Calculation Sheet Crop 1'!$L$6),"Initial Stage",IF(AND(B2938+1&gt;'Calculation Sheet Crop 1'!$K$7,B2938&lt;='Calculation Sheet Crop 1'!$L$7),"Crop Development Phase",IF(AND(B2938+1&gt;'Calculation Sheet Crop 1'!$K$8,B2938&lt;'Calculation Sheet Crop 1'!$L$8+1),"Mid Season",IF(AND(B2938+1&gt;'Calculation Sheet Crop 1'!$K$9,B2938-1&lt;'Calculation Sheet Crop 1'!$L$9),"Late Season Stage",""))))</f>
        <v/>
      </c>
      <c r="D2938">
        <f>IF(MONTH(B2938)=1,'General Calculation'!$E$22,IF(MONTH(B2938)=2,'General Calculation'!$F$22,IF(MONTH(B2938)=3,'General Calculation'!$G$22,IF(MONTH(B2938)=4,'General Calculation'!$H$22,IF(MONTH(B2938)=5,'General Calculation'!$I$22,IF(MONTH(B2938)=6,'General Calculation'!$J$22,IF(MONTH(B2938)=7,'General Calculation'!$K$22,IF(MONTH(B2938)=8,'General Calculation'!$L$22,IF(MONTH(B2938)=9,'General Calculation'!$M$22,IF(MONTH(B2938)=10,'General Calculation'!$N$22,IF(MONTH(B2938)=11,'General Calculation'!$O$22,IF(MONTH(B2938)=12,'General Calculation'!$P$22,""))))))))))))</f>
        <v>5.07</v>
      </c>
      <c r="E2938" t="str">
        <f>IF(C2938="Initial Stage",'Calculation Sheet Crop 1'!$M$6,IF(C2938="Crop Development Phase",'Calculation Sheet Crop 1'!$M$7,IF(C2938="Mid Season",'Calculation Sheet Crop 1'!$M$8,IF(C2938="Late Season Stage",'Calculation Sheet Crop 1'!$M$9,""))))</f>
        <v/>
      </c>
      <c r="F2938">
        <f t="shared" si="586"/>
        <v>0</v>
      </c>
      <c r="P2938">
        <f t="shared" si="587"/>
        <v>0</v>
      </c>
      <c r="Q2938">
        <f t="shared" si="588"/>
        <v>0</v>
      </c>
      <c r="R2938">
        <f t="shared" si="589"/>
        <v>0</v>
      </c>
      <c r="S2938">
        <f t="shared" si="590"/>
        <v>0</v>
      </c>
      <c r="T2938">
        <f t="shared" si="591"/>
        <v>0</v>
      </c>
      <c r="U2938">
        <f t="shared" si="592"/>
        <v>0</v>
      </c>
      <c r="V2938">
        <f t="shared" si="593"/>
        <v>0</v>
      </c>
      <c r="W2938">
        <f t="shared" si="594"/>
        <v>0</v>
      </c>
      <c r="X2938">
        <f t="shared" si="595"/>
        <v>0</v>
      </c>
      <c r="Y2938">
        <f t="shared" si="596"/>
        <v>0</v>
      </c>
      <c r="Z2938">
        <f t="shared" si="597"/>
        <v>0</v>
      </c>
      <c r="AA2938">
        <f t="shared" si="598"/>
        <v>0</v>
      </c>
    </row>
    <row r="2939" spans="2:27">
      <c r="B2939" s="3">
        <v>45668</v>
      </c>
      <c r="C2939" t="str">
        <f>IF(AND(B2939&gt;='Calculation Sheet Crop 1'!$K$6,B2939&lt;='Calculation Sheet Crop 1'!$L$6),"Initial Stage",IF(AND(B2939+1&gt;'Calculation Sheet Crop 1'!$K$7,B2939&lt;='Calculation Sheet Crop 1'!$L$7),"Crop Development Phase",IF(AND(B2939+1&gt;'Calculation Sheet Crop 1'!$K$8,B2939&lt;'Calculation Sheet Crop 1'!$L$8+1),"Mid Season",IF(AND(B2939+1&gt;'Calculation Sheet Crop 1'!$K$9,B2939-1&lt;'Calculation Sheet Crop 1'!$L$9),"Late Season Stage",""))))</f>
        <v/>
      </c>
      <c r="D2939">
        <f>IF(MONTH(B2939)=1,'General Calculation'!$E$22,IF(MONTH(B2939)=2,'General Calculation'!$F$22,IF(MONTH(B2939)=3,'General Calculation'!$G$22,IF(MONTH(B2939)=4,'General Calculation'!$H$22,IF(MONTH(B2939)=5,'General Calculation'!$I$22,IF(MONTH(B2939)=6,'General Calculation'!$J$22,IF(MONTH(B2939)=7,'General Calculation'!$K$22,IF(MONTH(B2939)=8,'General Calculation'!$L$22,IF(MONTH(B2939)=9,'General Calculation'!$M$22,IF(MONTH(B2939)=10,'General Calculation'!$N$22,IF(MONTH(B2939)=11,'General Calculation'!$O$22,IF(MONTH(B2939)=12,'General Calculation'!$P$22,""))))))))))))</f>
        <v>5.07</v>
      </c>
      <c r="E2939" t="str">
        <f>IF(C2939="Initial Stage",'Calculation Sheet Crop 1'!$M$6,IF(C2939="Crop Development Phase",'Calculation Sheet Crop 1'!$M$7,IF(C2939="Mid Season",'Calculation Sheet Crop 1'!$M$8,IF(C2939="Late Season Stage",'Calculation Sheet Crop 1'!$M$9,""))))</f>
        <v/>
      </c>
      <c r="F2939">
        <f t="shared" si="586"/>
        <v>0</v>
      </c>
      <c r="P2939">
        <f t="shared" si="587"/>
        <v>0</v>
      </c>
      <c r="Q2939">
        <f t="shared" si="588"/>
        <v>0</v>
      </c>
      <c r="R2939">
        <f t="shared" si="589"/>
        <v>0</v>
      </c>
      <c r="S2939">
        <f t="shared" si="590"/>
        <v>0</v>
      </c>
      <c r="T2939">
        <f t="shared" si="591"/>
        <v>0</v>
      </c>
      <c r="U2939">
        <f t="shared" si="592"/>
        <v>0</v>
      </c>
      <c r="V2939">
        <f t="shared" si="593"/>
        <v>0</v>
      </c>
      <c r="W2939">
        <f t="shared" si="594"/>
        <v>0</v>
      </c>
      <c r="X2939">
        <f t="shared" si="595"/>
        <v>0</v>
      </c>
      <c r="Y2939">
        <f t="shared" si="596"/>
        <v>0</v>
      </c>
      <c r="Z2939">
        <f t="shared" si="597"/>
        <v>0</v>
      </c>
      <c r="AA2939">
        <f t="shared" si="598"/>
        <v>0</v>
      </c>
    </row>
    <row r="2940" spans="2:27">
      <c r="B2940" s="3">
        <v>45669</v>
      </c>
      <c r="C2940" t="str">
        <f>IF(AND(B2940&gt;='Calculation Sheet Crop 1'!$K$6,B2940&lt;='Calculation Sheet Crop 1'!$L$6),"Initial Stage",IF(AND(B2940+1&gt;'Calculation Sheet Crop 1'!$K$7,B2940&lt;='Calculation Sheet Crop 1'!$L$7),"Crop Development Phase",IF(AND(B2940+1&gt;'Calculation Sheet Crop 1'!$K$8,B2940&lt;'Calculation Sheet Crop 1'!$L$8+1),"Mid Season",IF(AND(B2940+1&gt;'Calculation Sheet Crop 1'!$K$9,B2940-1&lt;'Calculation Sheet Crop 1'!$L$9),"Late Season Stage",""))))</f>
        <v/>
      </c>
      <c r="D2940">
        <f>IF(MONTH(B2940)=1,'General Calculation'!$E$22,IF(MONTH(B2940)=2,'General Calculation'!$F$22,IF(MONTH(B2940)=3,'General Calculation'!$G$22,IF(MONTH(B2940)=4,'General Calculation'!$H$22,IF(MONTH(B2940)=5,'General Calculation'!$I$22,IF(MONTH(B2940)=6,'General Calculation'!$J$22,IF(MONTH(B2940)=7,'General Calculation'!$K$22,IF(MONTH(B2940)=8,'General Calculation'!$L$22,IF(MONTH(B2940)=9,'General Calculation'!$M$22,IF(MONTH(B2940)=10,'General Calculation'!$N$22,IF(MONTH(B2940)=11,'General Calculation'!$O$22,IF(MONTH(B2940)=12,'General Calculation'!$P$22,""))))))))))))</f>
        <v>5.07</v>
      </c>
      <c r="E2940" t="str">
        <f>IF(C2940="Initial Stage",'Calculation Sheet Crop 1'!$M$6,IF(C2940="Crop Development Phase",'Calculation Sheet Crop 1'!$M$7,IF(C2940="Mid Season",'Calculation Sheet Crop 1'!$M$8,IF(C2940="Late Season Stage",'Calculation Sheet Crop 1'!$M$9,""))))</f>
        <v/>
      </c>
      <c r="F2940">
        <f t="shared" si="586"/>
        <v>0</v>
      </c>
      <c r="P2940">
        <f t="shared" si="587"/>
        <v>0</v>
      </c>
      <c r="Q2940">
        <f t="shared" si="588"/>
        <v>0</v>
      </c>
      <c r="R2940">
        <f t="shared" si="589"/>
        <v>0</v>
      </c>
      <c r="S2940">
        <f t="shared" si="590"/>
        <v>0</v>
      </c>
      <c r="T2940">
        <f t="shared" si="591"/>
        <v>0</v>
      </c>
      <c r="U2940">
        <f t="shared" si="592"/>
        <v>0</v>
      </c>
      <c r="V2940">
        <f t="shared" si="593"/>
        <v>0</v>
      </c>
      <c r="W2940">
        <f t="shared" si="594"/>
        <v>0</v>
      </c>
      <c r="X2940">
        <f t="shared" si="595"/>
        <v>0</v>
      </c>
      <c r="Y2940">
        <f t="shared" si="596"/>
        <v>0</v>
      </c>
      <c r="Z2940">
        <f t="shared" si="597"/>
        <v>0</v>
      </c>
      <c r="AA2940">
        <f t="shared" si="598"/>
        <v>0</v>
      </c>
    </row>
    <row r="2941" spans="2:27">
      <c r="B2941" s="3">
        <v>45670</v>
      </c>
      <c r="C2941" t="str">
        <f>IF(AND(B2941&gt;='Calculation Sheet Crop 1'!$K$6,B2941&lt;='Calculation Sheet Crop 1'!$L$6),"Initial Stage",IF(AND(B2941+1&gt;'Calculation Sheet Crop 1'!$K$7,B2941&lt;='Calculation Sheet Crop 1'!$L$7),"Crop Development Phase",IF(AND(B2941+1&gt;'Calculation Sheet Crop 1'!$K$8,B2941&lt;'Calculation Sheet Crop 1'!$L$8+1),"Mid Season",IF(AND(B2941+1&gt;'Calculation Sheet Crop 1'!$K$9,B2941-1&lt;'Calculation Sheet Crop 1'!$L$9),"Late Season Stage",""))))</f>
        <v/>
      </c>
      <c r="D2941">
        <f>IF(MONTH(B2941)=1,'General Calculation'!$E$22,IF(MONTH(B2941)=2,'General Calculation'!$F$22,IF(MONTH(B2941)=3,'General Calculation'!$G$22,IF(MONTH(B2941)=4,'General Calculation'!$H$22,IF(MONTH(B2941)=5,'General Calculation'!$I$22,IF(MONTH(B2941)=6,'General Calculation'!$J$22,IF(MONTH(B2941)=7,'General Calculation'!$K$22,IF(MONTH(B2941)=8,'General Calculation'!$L$22,IF(MONTH(B2941)=9,'General Calculation'!$M$22,IF(MONTH(B2941)=10,'General Calculation'!$N$22,IF(MONTH(B2941)=11,'General Calculation'!$O$22,IF(MONTH(B2941)=12,'General Calculation'!$P$22,""))))))))))))</f>
        <v>5.07</v>
      </c>
      <c r="E2941" t="str">
        <f>IF(C2941="Initial Stage",'Calculation Sheet Crop 1'!$M$6,IF(C2941="Crop Development Phase",'Calculation Sheet Crop 1'!$M$7,IF(C2941="Mid Season",'Calculation Sheet Crop 1'!$M$8,IF(C2941="Late Season Stage",'Calculation Sheet Crop 1'!$M$9,""))))</f>
        <v/>
      </c>
      <c r="F2941">
        <f t="shared" si="586"/>
        <v>0</v>
      </c>
      <c r="P2941">
        <f t="shared" si="587"/>
        <v>0</v>
      </c>
      <c r="Q2941">
        <f t="shared" si="588"/>
        <v>0</v>
      </c>
      <c r="R2941">
        <f t="shared" si="589"/>
        <v>0</v>
      </c>
      <c r="S2941">
        <f t="shared" si="590"/>
        <v>0</v>
      </c>
      <c r="T2941">
        <f t="shared" si="591"/>
        <v>0</v>
      </c>
      <c r="U2941">
        <f t="shared" si="592"/>
        <v>0</v>
      </c>
      <c r="V2941">
        <f t="shared" si="593"/>
        <v>0</v>
      </c>
      <c r="W2941">
        <f t="shared" si="594"/>
        <v>0</v>
      </c>
      <c r="X2941">
        <f t="shared" si="595"/>
        <v>0</v>
      </c>
      <c r="Y2941">
        <f t="shared" si="596"/>
        <v>0</v>
      </c>
      <c r="Z2941">
        <f t="shared" si="597"/>
        <v>0</v>
      </c>
      <c r="AA2941">
        <f t="shared" si="598"/>
        <v>0</v>
      </c>
    </row>
    <row r="2942" spans="2:27">
      <c r="B2942" s="3">
        <v>45671</v>
      </c>
      <c r="C2942" t="str">
        <f>IF(AND(B2942&gt;='Calculation Sheet Crop 1'!$K$6,B2942&lt;='Calculation Sheet Crop 1'!$L$6),"Initial Stage",IF(AND(B2942+1&gt;'Calculation Sheet Crop 1'!$K$7,B2942&lt;='Calculation Sheet Crop 1'!$L$7),"Crop Development Phase",IF(AND(B2942+1&gt;'Calculation Sheet Crop 1'!$K$8,B2942&lt;'Calculation Sheet Crop 1'!$L$8+1),"Mid Season",IF(AND(B2942+1&gt;'Calculation Sheet Crop 1'!$K$9,B2942-1&lt;'Calculation Sheet Crop 1'!$L$9),"Late Season Stage",""))))</f>
        <v/>
      </c>
      <c r="D2942">
        <f>IF(MONTH(B2942)=1,'General Calculation'!$E$22,IF(MONTH(B2942)=2,'General Calculation'!$F$22,IF(MONTH(B2942)=3,'General Calculation'!$G$22,IF(MONTH(B2942)=4,'General Calculation'!$H$22,IF(MONTH(B2942)=5,'General Calculation'!$I$22,IF(MONTH(B2942)=6,'General Calculation'!$J$22,IF(MONTH(B2942)=7,'General Calculation'!$K$22,IF(MONTH(B2942)=8,'General Calculation'!$L$22,IF(MONTH(B2942)=9,'General Calculation'!$M$22,IF(MONTH(B2942)=10,'General Calculation'!$N$22,IF(MONTH(B2942)=11,'General Calculation'!$O$22,IF(MONTH(B2942)=12,'General Calculation'!$P$22,""))))))))))))</f>
        <v>5.07</v>
      </c>
      <c r="E2942" t="str">
        <f>IF(C2942="Initial Stage",'Calculation Sheet Crop 1'!$M$6,IF(C2942="Crop Development Phase",'Calculation Sheet Crop 1'!$M$7,IF(C2942="Mid Season",'Calculation Sheet Crop 1'!$M$8,IF(C2942="Late Season Stage",'Calculation Sheet Crop 1'!$M$9,""))))</f>
        <v/>
      </c>
      <c r="F2942">
        <f t="shared" si="586"/>
        <v>0</v>
      </c>
      <c r="P2942">
        <f t="shared" si="587"/>
        <v>0</v>
      </c>
      <c r="Q2942">
        <f t="shared" si="588"/>
        <v>0</v>
      </c>
      <c r="R2942">
        <f t="shared" si="589"/>
        <v>0</v>
      </c>
      <c r="S2942">
        <f t="shared" si="590"/>
        <v>0</v>
      </c>
      <c r="T2942">
        <f t="shared" si="591"/>
        <v>0</v>
      </c>
      <c r="U2942">
        <f t="shared" si="592"/>
        <v>0</v>
      </c>
      <c r="V2942">
        <f t="shared" si="593"/>
        <v>0</v>
      </c>
      <c r="W2942">
        <f t="shared" si="594"/>
        <v>0</v>
      </c>
      <c r="X2942">
        <f t="shared" si="595"/>
        <v>0</v>
      </c>
      <c r="Y2942">
        <f t="shared" si="596"/>
        <v>0</v>
      </c>
      <c r="Z2942">
        <f t="shared" si="597"/>
        <v>0</v>
      </c>
      <c r="AA2942">
        <f t="shared" si="598"/>
        <v>0</v>
      </c>
    </row>
    <row r="2943" spans="2:27">
      <c r="B2943" s="3">
        <v>45672</v>
      </c>
      <c r="C2943" t="str">
        <f>IF(AND(B2943&gt;='Calculation Sheet Crop 1'!$K$6,B2943&lt;='Calculation Sheet Crop 1'!$L$6),"Initial Stage",IF(AND(B2943+1&gt;'Calculation Sheet Crop 1'!$K$7,B2943&lt;='Calculation Sheet Crop 1'!$L$7),"Crop Development Phase",IF(AND(B2943+1&gt;'Calculation Sheet Crop 1'!$K$8,B2943&lt;'Calculation Sheet Crop 1'!$L$8+1),"Mid Season",IF(AND(B2943+1&gt;'Calculation Sheet Crop 1'!$K$9,B2943-1&lt;'Calculation Sheet Crop 1'!$L$9),"Late Season Stage",""))))</f>
        <v/>
      </c>
      <c r="D2943">
        <f>IF(MONTH(B2943)=1,'General Calculation'!$E$22,IF(MONTH(B2943)=2,'General Calculation'!$F$22,IF(MONTH(B2943)=3,'General Calculation'!$G$22,IF(MONTH(B2943)=4,'General Calculation'!$H$22,IF(MONTH(B2943)=5,'General Calculation'!$I$22,IF(MONTH(B2943)=6,'General Calculation'!$J$22,IF(MONTH(B2943)=7,'General Calculation'!$K$22,IF(MONTH(B2943)=8,'General Calculation'!$L$22,IF(MONTH(B2943)=9,'General Calculation'!$M$22,IF(MONTH(B2943)=10,'General Calculation'!$N$22,IF(MONTH(B2943)=11,'General Calculation'!$O$22,IF(MONTH(B2943)=12,'General Calculation'!$P$22,""))))))))))))</f>
        <v>5.07</v>
      </c>
      <c r="E2943" t="str">
        <f>IF(C2943="Initial Stage",'Calculation Sheet Crop 1'!$M$6,IF(C2943="Crop Development Phase",'Calculation Sheet Crop 1'!$M$7,IF(C2943="Mid Season",'Calculation Sheet Crop 1'!$M$8,IF(C2943="Late Season Stage",'Calculation Sheet Crop 1'!$M$9,""))))</f>
        <v/>
      </c>
      <c r="F2943">
        <f t="shared" si="586"/>
        <v>0</v>
      </c>
      <c r="P2943">
        <f t="shared" si="587"/>
        <v>0</v>
      </c>
      <c r="Q2943">
        <f t="shared" si="588"/>
        <v>0</v>
      </c>
      <c r="R2943">
        <f t="shared" si="589"/>
        <v>0</v>
      </c>
      <c r="S2943">
        <f t="shared" si="590"/>
        <v>0</v>
      </c>
      <c r="T2943">
        <f t="shared" si="591"/>
        <v>0</v>
      </c>
      <c r="U2943">
        <f t="shared" si="592"/>
        <v>0</v>
      </c>
      <c r="V2943">
        <f t="shared" si="593"/>
        <v>0</v>
      </c>
      <c r="W2943">
        <f t="shared" si="594"/>
        <v>0</v>
      </c>
      <c r="X2943">
        <f t="shared" si="595"/>
        <v>0</v>
      </c>
      <c r="Y2943">
        <f t="shared" si="596"/>
        <v>0</v>
      </c>
      <c r="Z2943">
        <f t="shared" si="597"/>
        <v>0</v>
      </c>
      <c r="AA2943">
        <f t="shared" si="598"/>
        <v>0</v>
      </c>
    </row>
    <row r="2944" spans="2:27">
      <c r="B2944" s="3">
        <v>45673</v>
      </c>
      <c r="C2944" t="str">
        <f>IF(AND(B2944&gt;='Calculation Sheet Crop 1'!$K$6,B2944&lt;='Calculation Sheet Crop 1'!$L$6),"Initial Stage",IF(AND(B2944+1&gt;'Calculation Sheet Crop 1'!$K$7,B2944&lt;='Calculation Sheet Crop 1'!$L$7),"Crop Development Phase",IF(AND(B2944+1&gt;'Calculation Sheet Crop 1'!$K$8,B2944&lt;'Calculation Sheet Crop 1'!$L$8+1),"Mid Season",IF(AND(B2944+1&gt;'Calculation Sheet Crop 1'!$K$9,B2944-1&lt;'Calculation Sheet Crop 1'!$L$9),"Late Season Stage",""))))</f>
        <v/>
      </c>
      <c r="D2944">
        <f>IF(MONTH(B2944)=1,'General Calculation'!$E$22,IF(MONTH(B2944)=2,'General Calculation'!$F$22,IF(MONTH(B2944)=3,'General Calculation'!$G$22,IF(MONTH(B2944)=4,'General Calculation'!$H$22,IF(MONTH(B2944)=5,'General Calculation'!$I$22,IF(MONTH(B2944)=6,'General Calculation'!$J$22,IF(MONTH(B2944)=7,'General Calculation'!$K$22,IF(MONTH(B2944)=8,'General Calculation'!$L$22,IF(MONTH(B2944)=9,'General Calculation'!$M$22,IF(MONTH(B2944)=10,'General Calculation'!$N$22,IF(MONTH(B2944)=11,'General Calculation'!$O$22,IF(MONTH(B2944)=12,'General Calculation'!$P$22,""))))))))))))</f>
        <v>5.07</v>
      </c>
      <c r="E2944" t="str">
        <f>IF(C2944="Initial Stage",'Calculation Sheet Crop 1'!$M$6,IF(C2944="Crop Development Phase",'Calculation Sheet Crop 1'!$M$7,IF(C2944="Mid Season",'Calculation Sheet Crop 1'!$M$8,IF(C2944="Late Season Stage",'Calculation Sheet Crop 1'!$M$9,""))))</f>
        <v/>
      </c>
      <c r="F2944">
        <f t="shared" si="586"/>
        <v>0</v>
      </c>
      <c r="P2944">
        <f t="shared" si="587"/>
        <v>0</v>
      </c>
      <c r="Q2944">
        <f t="shared" si="588"/>
        <v>0</v>
      </c>
      <c r="R2944">
        <f t="shared" si="589"/>
        <v>0</v>
      </c>
      <c r="S2944">
        <f t="shared" si="590"/>
        <v>0</v>
      </c>
      <c r="T2944">
        <f t="shared" si="591"/>
        <v>0</v>
      </c>
      <c r="U2944">
        <f t="shared" si="592"/>
        <v>0</v>
      </c>
      <c r="V2944">
        <f t="shared" si="593"/>
        <v>0</v>
      </c>
      <c r="W2944">
        <f t="shared" si="594"/>
        <v>0</v>
      </c>
      <c r="X2944">
        <f t="shared" si="595"/>
        <v>0</v>
      </c>
      <c r="Y2944">
        <f t="shared" si="596"/>
        <v>0</v>
      </c>
      <c r="Z2944">
        <f t="shared" si="597"/>
        <v>0</v>
      </c>
      <c r="AA2944">
        <f t="shared" si="598"/>
        <v>0</v>
      </c>
    </row>
    <row r="2945" spans="2:27">
      <c r="B2945" s="3">
        <v>45674</v>
      </c>
      <c r="C2945" t="str">
        <f>IF(AND(B2945&gt;='Calculation Sheet Crop 1'!$K$6,B2945&lt;='Calculation Sheet Crop 1'!$L$6),"Initial Stage",IF(AND(B2945+1&gt;'Calculation Sheet Crop 1'!$K$7,B2945&lt;='Calculation Sheet Crop 1'!$L$7),"Crop Development Phase",IF(AND(B2945+1&gt;'Calculation Sheet Crop 1'!$K$8,B2945&lt;'Calculation Sheet Crop 1'!$L$8+1),"Mid Season",IF(AND(B2945+1&gt;'Calculation Sheet Crop 1'!$K$9,B2945-1&lt;'Calculation Sheet Crop 1'!$L$9),"Late Season Stage",""))))</f>
        <v/>
      </c>
      <c r="D2945">
        <f>IF(MONTH(B2945)=1,'General Calculation'!$E$22,IF(MONTH(B2945)=2,'General Calculation'!$F$22,IF(MONTH(B2945)=3,'General Calculation'!$G$22,IF(MONTH(B2945)=4,'General Calculation'!$H$22,IF(MONTH(B2945)=5,'General Calculation'!$I$22,IF(MONTH(B2945)=6,'General Calculation'!$J$22,IF(MONTH(B2945)=7,'General Calculation'!$K$22,IF(MONTH(B2945)=8,'General Calculation'!$L$22,IF(MONTH(B2945)=9,'General Calculation'!$M$22,IF(MONTH(B2945)=10,'General Calculation'!$N$22,IF(MONTH(B2945)=11,'General Calculation'!$O$22,IF(MONTH(B2945)=12,'General Calculation'!$P$22,""))))))))))))</f>
        <v>5.07</v>
      </c>
      <c r="E2945" t="str">
        <f>IF(C2945="Initial Stage",'Calculation Sheet Crop 1'!$M$6,IF(C2945="Crop Development Phase",'Calculation Sheet Crop 1'!$M$7,IF(C2945="Mid Season",'Calculation Sheet Crop 1'!$M$8,IF(C2945="Late Season Stage",'Calculation Sheet Crop 1'!$M$9,""))))</f>
        <v/>
      </c>
      <c r="F2945">
        <f t="shared" si="586"/>
        <v>0</v>
      </c>
      <c r="P2945">
        <f t="shared" si="587"/>
        <v>0</v>
      </c>
      <c r="Q2945">
        <f t="shared" si="588"/>
        <v>0</v>
      </c>
      <c r="R2945">
        <f t="shared" si="589"/>
        <v>0</v>
      </c>
      <c r="S2945">
        <f t="shared" si="590"/>
        <v>0</v>
      </c>
      <c r="T2945">
        <f t="shared" si="591"/>
        <v>0</v>
      </c>
      <c r="U2945">
        <f t="shared" si="592"/>
        <v>0</v>
      </c>
      <c r="V2945">
        <f t="shared" si="593"/>
        <v>0</v>
      </c>
      <c r="W2945">
        <f t="shared" si="594"/>
        <v>0</v>
      </c>
      <c r="X2945">
        <f t="shared" si="595"/>
        <v>0</v>
      </c>
      <c r="Y2945">
        <f t="shared" si="596"/>
        <v>0</v>
      </c>
      <c r="Z2945">
        <f t="shared" si="597"/>
        <v>0</v>
      </c>
      <c r="AA2945">
        <f t="shared" si="598"/>
        <v>0</v>
      </c>
    </row>
    <row r="2946" spans="2:27">
      <c r="B2946" s="3">
        <v>45675</v>
      </c>
      <c r="C2946" t="str">
        <f>IF(AND(B2946&gt;='Calculation Sheet Crop 1'!$K$6,B2946&lt;='Calculation Sheet Crop 1'!$L$6),"Initial Stage",IF(AND(B2946+1&gt;'Calculation Sheet Crop 1'!$K$7,B2946&lt;='Calculation Sheet Crop 1'!$L$7),"Crop Development Phase",IF(AND(B2946+1&gt;'Calculation Sheet Crop 1'!$K$8,B2946&lt;'Calculation Sheet Crop 1'!$L$8+1),"Mid Season",IF(AND(B2946+1&gt;'Calculation Sheet Crop 1'!$K$9,B2946-1&lt;'Calculation Sheet Crop 1'!$L$9),"Late Season Stage",""))))</f>
        <v/>
      </c>
      <c r="D2946">
        <f>IF(MONTH(B2946)=1,'General Calculation'!$E$22,IF(MONTH(B2946)=2,'General Calculation'!$F$22,IF(MONTH(B2946)=3,'General Calculation'!$G$22,IF(MONTH(B2946)=4,'General Calculation'!$H$22,IF(MONTH(B2946)=5,'General Calculation'!$I$22,IF(MONTH(B2946)=6,'General Calculation'!$J$22,IF(MONTH(B2946)=7,'General Calculation'!$K$22,IF(MONTH(B2946)=8,'General Calculation'!$L$22,IF(MONTH(B2946)=9,'General Calculation'!$M$22,IF(MONTH(B2946)=10,'General Calculation'!$N$22,IF(MONTH(B2946)=11,'General Calculation'!$O$22,IF(MONTH(B2946)=12,'General Calculation'!$P$22,""))))))))))))</f>
        <v>5.07</v>
      </c>
      <c r="E2946" t="str">
        <f>IF(C2946="Initial Stage",'Calculation Sheet Crop 1'!$M$6,IF(C2946="Crop Development Phase",'Calculation Sheet Crop 1'!$M$7,IF(C2946="Mid Season",'Calculation Sheet Crop 1'!$M$8,IF(C2946="Late Season Stage",'Calculation Sheet Crop 1'!$M$9,""))))</f>
        <v/>
      </c>
      <c r="F2946">
        <f t="shared" si="586"/>
        <v>0</v>
      </c>
      <c r="P2946">
        <f t="shared" si="587"/>
        <v>0</v>
      </c>
      <c r="Q2946">
        <f t="shared" si="588"/>
        <v>0</v>
      </c>
      <c r="R2946">
        <f t="shared" si="589"/>
        <v>0</v>
      </c>
      <c r="S2946">
        <f t="shared" si="590"/>
        <v>0</v>
      </c>
      <c r="T2946">
        <f t="shared" si="591"/>
        <v>0</v>
      </c>
      <c r="U2946">
        <f t="shared" si="592"/>
        <v>0</v>
      </c>
      <c r="V2946">
        <f t="shared" si="593"/>
        <v>0</v>
      </c>
      <c r="W2946">
        <f t="shared" si="594"/>
        <v>0</v>
      </c>
      <c r="X2946">
        <f t="shared" si="595"/>
        <v>0</v>
      </c>
      <c r="Y2946">
        <f t="shared" si="596"/>
        <v>0</v>
      </c>
      <c r="Z2946">
        <f t="shared" si="597"/>
        <v>0</v>
      </c>
      <c r="AA2946">
        <f t="shared" si="598"/>
        <v>0</v>
      </c>
    </row>
    <row r="2947" spans="2:27">
      <c r="B2947" s="3">
        <v>45676</v>
      </c>
      <c r="C2947" t="str">
        <f>IF(AND(B2947&gt;='Calculation Sheet Crop 1'!$K$6,B2947&lt;='Calculation Sheet Crop 1'!$L$6),"Initial Stage",IF(AND(B2947+1&gt;'Calculation Sheet Crop 1'!$K$7,B2947&lt;='Calculation Sheet Crop 1'!$L$7),"Crop Development Phase",IF(AND(B2947+1&gt;'Calculation Sheet Crop 1'!$K$8,B2947&lt;'Calculation Sheet Crop 1'!$L$8+1),"Mid Season",IF(AND(B2947+1&gt;'Calculation Sheet Crop 1'!$K$9,B2947-1&lt;'Calculation Sheet Crop 1'!$L$9),"Late Season Stage",""))))</f>
        <v/>
      </c>
      <c r="D2947">
        <f>IF(MONTH(B2947)=1,'General Calculation'!$E$22,IF(MONTH(B2947)=2,'General Calculation'!$F$22,IF(MONTH(B2947)=3,'General Calculation'!$G$22,IF(MONTH(B2947)=4,'General Calculation'!$H$22,IF(MONTH(B2947)=5,'General Calculation'!$I$22,IF(MONTH(B2947)=6,'General Calculation'!$J$22,IF(MONTH(B2947)=7,'General Calculation'!$K$22,IF(MONTH(B2947)=8,'General Calculation'!$L$22,IF(MONTH(B2947)=9,'General Calculation'!$M$22,IF(MONTH(B2947)=10,'General Calculation'!$N$22,IF(MONTH(B2947)=11,'General Calculation'!$O$22,IF(MONTH(B2947)=12,'General Calculation'!$P$22,""))))))))))))</f>
        <v>5.07</v>
      </c>
      <c r="E2947" t="str">
        <f>IF(C2947="Initial Stage",'Calculation Sheet Crop 1'!$M$6,IF(C2947="Crop Development Phase",'Calculation Sheet Crop 1'!$M$7,IF(C2947="Mid Season",'Calculation Sheet Crop 1'!$M$8,IF(C2947="Late Season Stage",'Calculation Sheet Crop 1'!$M$9,""))))</f>
        <v/>
      </c>
      <c r="F2947">
        <f t="shared" si="586"/>
        <v>0</v>
      </c>
      <c r="P2947">
        <f t="shared" si="587"/>
        <v>0</v>
      </c>
      <c r="Q2947">
        <f t="shared" si="588"/>
        <v>0</v>
      </c>
      <c r="R2947">
        <f t="shared" si="589"/>
        <v>0</v>
      </c>
      <c r="S2947">
        <f t="shared" si="590"/>
        <v>0</v>
      </c>
      <c r="T2947">
        <f t="shared" si="591"/>
        <v>0</v>
      </c>
      <c r="U2947">
        <f t="shared" si="592"/>
        <v>0</v>
      </c>
      <c r="V2947">
        <f t="shared" si="593"/>
        <v>0</v>
      </c>
      <c r="W2947">
        <f t="shared" si="594"/>
        <v>0</v>
      </c>
      <c r="X2947">
        <f t="shared" si="595"/>
        <v>0</v>
      </c>
      <c r="Y2947">
        <f t="shared" si="596"/>
        <v>0</v>
      </c>
      <c r="Z2947">
        <f t="shared" si="597"/>
        <v>0</v>
      </c>
      <c r="AA2947">
        <f t="shared" si="598"/>
        <v>0</v>
      </c>
    </row>
    <row r="2948" spans="2:27">
      <c r="B2948" s="3">
        <v>45677</v>
      </c>
      <c r="C2948" t="str">
        <f>IF(AND(B2948&gt;='Calculation Sheet Crop 1'!$K$6,B2948&lt;='Calculation Sheet Crop 1'!$L$6),"Initial Stage",IF(AND(B2948+1&gt;'Calculation Sheet Crop 1'!$K$7,B2948&lt;='Calculation Sheet Crop 1'!$L$7),"Crop Development Phase",IF(AND(B2948+1&gt;'Calculation Sheet Crop 1'!$K$8,B2948&lt;'Calculation Sheet Crop 1'!$L$8+1),"Mid Season",IF(AND(B2948+1&gt;'Calculation Sheet Crop 1'!$K$9,B2948-1&lt;'Calculation Sheet Crop 1'!$L$9),"Late Season Stage",""))))</f>
        <v/>
      </c>
      <c r="D2948">
        <f>IF(MONTH(B2948)=1,'General Calculation'!$E$22,IF(MONTH(B2948)=2,'General Calculation'!$F$22,IF(MONTH(B2948)=3,'General Calculation'!$G$22,IF(MONTH(B2948)=4,'General Calculation'!$H$22,IF(MONTH(B2948)=5,'General Calculation'!$I$22,IF(MONTH(B2948)=6,'General Calculation'!$J$22,IF(MONTH(B2948)=7,'General Calculation'!$K$22,IF(MONTH(B2948)=8,'General Calculation'!$L$22,IF(MONTH(B2948)=9,'General Calculation'!$M$22,IF(MONTH(B2948)=10,'General Calculation'!$N$22,IF(MONTH(B2948)=11,'General Calculation'!$O$22,IF(MONTH(B2948)=12,'General Calculation'!$P$22,""))))))))))))</f>
        <v>5.07</v>
      </c>
      <c r="E2948" t="str">
        <f>IF(C2948="Initial Stage",'Calculation Sheet Crop 1'!$M$6,IF(C2948="Crop Development Phase",'Calculation Sheet Crop 1'!$M$7,IF(C2948="Mid Season",'Calculation Sheet Crop 1'!$M$8,IF(C2948="Late Season Stage",'Calculation Sheet Crop 1'!$M$9,""))))</f>
        <v/>
      </c>
      <c r="F2948">
        <f t="shared" si="586"/>
        <v>0</v>
      </c>
      <c r="P2948">
        <f t="shared" si="587"/>
        <v>0</v>
      </c>
      <c r="Q2948">
        <f t="shared" si="588"/>
        <v>0</v>
      </c>
      <c r="R2948">
        <f t="shared" si="589"/>
        <v>0</v>
      </c>
      <c r="S2948">
        <f t="shared" si="590"/>
        <v>0</v>
      </c>
      <c r="T2948">
        <f t="shared" si="591"/>
        <v>0</v>
      </c>
      <c r="U2948">
        <f t="shared" si="592"/>
        <v>0</v>
      </c>
      <c r="V2948">
        <f t="shared" si="593"/>
        <v>0</v>
      </c>
      <c r="W2948">
        <f t="shared" si="594"/>
        <v>0</v>
      </c>
      <c r="X2948">
        <f t="shared" si="595"/>
        <v>0</v>
      </c>
      <c r="Y2948">
        <f t="shared" si="596"/>
        <v>0</v>
      </c>
      <c r="Z2948">
        <f t="shared" si="597"/>
        <v>0</v>
      </c>
      <c r="AA2948">
        <f t="shared" si="598"/>
        <v>0</v>
      </c>
    </row>
    <row r="2949" spans="2:27">
      <c r="B2949" s="3">
        <v>45678</v>
      </c>
      <c r="C2949" t="str">
        <f>IF(AND(B2949&gt;='Calculation Sheet Crop 1'!$K$6,B2949&lt;='Calculation Sheet Crop 1'!$L$6),"Initial Stage",IF(AND(B2949+1&gt;'Calculation Sheet Crop 1'!$K$7,B2949&lt;='Calculation Sheet Crop 1'!$L$7),"Crop Development Phase",IF(AND(B2949+1&gt;'Calculation Sheet Crop 1'!$K$8,B2949&lt;'Calculation Sheet Crop 1'!$L$8+1),"Mid Season",IF(AND(B2949+1&gt;'Calculation Sheet Crop 1'!$K$9,B2949-1&lt;'Calculation Sheet Crop 1'!$L$9),"Late Season Stage",""))))</f>
        <v/>
      </c>
      <c r="D2949">
        <f>IF(MONTH(B2949)=1,'General Calculation'!$E$22,IF(MONTH(B2949)=2,'General Calculation'!$F$22,IF(MONTH(B2949)=3,'General Calculation'!$G$22,IF(MONTH(B2949)=4,'General Calculation'!$H$22,IF(MONTH(B2949)=5,'General Calculation'!$I$22,IF(MONTH(B2949)=6,'General Calculation'!$J$22,IF(MONTH(B2949)=7,'General Calculation'!$K$22,IF(MONTH(B2949)=8,'General Calculation'!$L$22,IF(MONTH(B2949)=9,'General Calculation'!$M$22,IF(MONTH(B2949)=10,'General Calculation'!$N$22,IF(MONTH(B2949)=11,'General Calculation'!$O$22,IF(MONTH(B2949)=12,'General Calculation'!$P$22,""))))))))))))</f>
        <v>5.07</v>
      </c>
      <c r="E2949" t="str">
        <f>IF(C2949="Initial Stage",'Calculation Sheet Crop 1'!$M$6,IF(C2949="Crop Development Phase",'Calculation Sheet Crop 1'!$M$7,IF(C2949="Mid Season",'Calculation Sheet Crop 1'!$M$8,IF(C2949="Late Season Stage",'Calculation Sheet Crop 1'!$M$9,""))))</f>
        <v/>
      </c>
      <c r="F2949">
        <f t="shared" si="586"/>
        <v>0</v>
      </c>
      <c r="P2949">
        <f t="shared" si="587"/>
        <v>0</v>
      </c>
      <c r="Q2949">
        <f t="shared" si="588"/>
        <v>0</v>
      </c>
      <c r="R2949">
        <f t="shared" si="589"/>
        <v>0</v>
      </c>
      <c r="S2949">
        <f t="shared" si="590"/>
        <v>0</v>
      </c>
      <c r="T2949">
        <f t="shared" si="591"/>
        <v>0</v>
      </c>
      <c r="U2949">
        <f t="shared" si="592"/>
        <v>0</v>
      </c>
      <c r="V2949">
        <f t="shared" si="593"/>
        <v>0</v>
      </c>
      <c r="W2949">
        <f t="shared" si="594"/>
        <v>0</v>
      </c>
      <c r="X2949">
        <f t="shared" si="595"/>
        <v>0</v>
      </c>
      <c r="Y2949">
        <f t="shared" si="596"/>
        <v>0</v>
      </c>
      <c r="Z2949">
        <f t="shared" si="597"/>
        <v>0</v>
      </c>
      <c r="AA2949">
        <f t="shared" si="598"/>
        <v>0</v>
      </c>
    </row>
    <row r="2950" spans="2:27">
      <c r="B2950" s="3">
        <v>45679</v>
      </c>
      <c r="C2950" t="str">
        <f>IF(AND(B2950&gt;='Calculation Sheet Crop 1'!$K$6,B2950&lt;='Calculation Sheet Crop 1'!$L$6),"Initial Stage",IF(AND(B2950+1&gt;'Calculation Sheet Crop 1'!$K$7,B2950&lt;='Calculation Sheet Crop 1'!$L$7),"Crop Development Phase",IF(AND(B2950+1&gt;'Calculation Sheet Crop 1'!$K$8,B2950&lt;'Calculation Sheet Crop 1'!$L$8+1),"Mid Season",IF(AND(B2950+1&gt;'Calculation Sheet Crop 1'!$K$9,B2950-1&lt;'Calculation Sheet Crop 1'!$L$9),"Late Season Stage",""))))</f>
        <v/>
      </c>
      <c r="D2950">
        <f>IF(MONTH(B2950)=1,'General Calculation'!$E$22,IF(MONTH(B2950)=2,'General Calculation'!$F$22,IF(MONTH(B2950)=3,'General Calculation'!$G$22,IF(MONTH(B2950)=4,'General Calculation'!$H$22,IF(MONTH(B2950)=5,'General Calculation'!$I$22,IF(MONTH(B2950)=6,'General Calculation'!$J$22,IF(MONTH(B2950)=7,'General Calculation'!$K$22,IF(MONTH(B2950)=8,'General Calculation'!$L$22,IF(MONTH(B2950)=9,'General Calculation'!$M$22,IF(MONTH(B2950)=10,'General Calculation'!$N$22,IF(MONTH(B2950)=11,'General Calculation'!$O$22,IF(MONTH(B2950)=12,'General Calculation'!$P$22,""))))))))))))</f>
        <v>5.07</v>
      </c>
      <c r="E2950" t="str">
        <f>IF(C2950="Initial Stage",'Calculation Sheet Crop 1'!$M$6,IF(C2950="Crop Development Phase",'Calculation Sheet Crop 1'!$M$7,IF(C2950="Mid Season",'Calculation Sheet Crop 1'!$M$8,IF(C2950="Late Season Stage",'Calculation Sheet Crop 1'!$M$9,""))))</f>
        <v/>
      </c>
      <c r="F2950">
        <f t="shared" si="586"/>
        <v>0</v>
      </c>
      <c r="P2950">
        <f t="shared" si="587"/>
        <v>0</v>
      </c>
      <c r="Q2950">
        <f t="shared" si="588"/>
        <v>0</v>
      </c>
      <c r="R2950">
        <f t="shared" si="589"/>
        <v>0</v>
      </c>
      <c r="S2950">
        <f t="shared" si="590"/>
        <v>0</v>
      </c>
      <c r="T2950">
        <f t="shared" si="591"/>
        <v>0</v>
      </c>
      <c r="U2950">
        <f t="shared" si="592"/>
        <v>0</v>
      </c>
      <c r="V2950">
        <f t="shared" si="593"/>
        <v>0</v>
      </c>
      <c r="W2950">
        <f t="shared" si="594"/>
        <v>0</v>
      </c>
      <c r="X2950">
        <f t="shared" si="595"/>
        <v>0</v>
      </c>
      <c r="Y2950">
        <f t="shared" si="596"/>
        <v>0</v>
      </c>
      <c r="Z2950">
        <f t="shared" si="597"/>
        <v>0</v>
      </c>
      <c r="AA2950">
        <f t="shared" si="598"/>
        <v>0</v>
      </c>
    </row>
    <row r="2951" spans="2:27">
      <c r="B2951" s="3">
        <v>45680</v>
      </c>
      <c r="C2951" t="str">
        <f>IF(AND(B2951&gt;='Calculation Sheet Crop 1'!$K$6,B2951&lt;='Calculation Sheet Crop 1'!$L$6),"Initial Stage",IF(AND(B2951+1&gt;'Calculation Sheet Crop 1'!$K$7,B2951&lt;='Calculation Sheet Crop 1'!$L$7),"Crop Development Phase",IF(AND(B2951+1&gt;'Calculation Sheet Crop 1'!$K$8,B2951&lt;'Calculation Sheet Crop 1'!$L$8+1),"Mid Season",IF(AND(B2951+1&gt;'Calculation Sheet Crop 1'!$K$9,B2951-1&lt;'Calculation Sheet Crop 1'!$L$9),"Late Season Stage",""))))</f>
        <v/>
      </c>
      <c r="D2951">
        <f>IF(MONTH(B2951)=1,'General Calculation'!$E$22,IF(MONTH(B2951)=2,'General Calculation'!$F$22,IF(MONTH(B2951)=3,'General Calculation'!$G$22,IF(MONTH(B2951)=4,'General Calculation'!$H$22,IF(MONTH(B2951)=5,'General Calculation'!$I$22,IF(MONTH(B2951)=6,'General Calculation'!$J$22,IF(MONTH(B2951)=7,'General Calculation'!$K$22,IF(MONTH(B2951)=8,'General Calculation'!$L$22,IF(MONTH(B2951)=9,'General Calculation'!$M$22,IF(MONTH(B2951)=10,'General Calculation'!$N$22,IF(MONTH(B2951)=11,'General Calculation'!$O$22,IF(MONTH(B2951)=12,'General Calculation'!$P$22,""))))))))))))</f>
        <v>5.07</v>
      </c>
      <c r="E2951" t="str">
        <f>IF(C2951="Initial Stage",'Calculation Sheet Crop 1'!$M$6,IF(C2951="Crop Development Phase",'Calculation Sheet Crop 1'!$M$7,IF(C2951="Mid Season",'Calculation Sheet Crop 1'!$M$8,IF(C2951="Late Season Stage",'Calculation Sheet Crop 1'!$M$9,""))))</f>
        <v/>
      </c>
      <c r="F2951">
        <f t="shared" si="586"/>
        <v>0</v>
      </c>
      <c r="P2951">
        <f t="shared" si="587"/>
        <v>0</v>
      </c>
      <c r="Q2951">
        <f t="shared" si="588"/>
        <v>0</v>
      </c>
      <c r="R2951">
        <f t="shared" si="589"/>
        <v>0</v>
      </c>
      <c r="S2951">
        <f t="shared" si="590"/>
        <v>0</v>
      </c>
      <c r="T2951">
        <f t="shared" si="591"/>
        <v>0</v>
      </c>
      <c r="U2951">
        <f t="shared" si="592"/>
        <v>0</v>
      </c>
      <c r="V2951">
        <f t="shared" si="593"/>
        <v>0</v>
      </c>
      <c r="W2951">
        <f t="shared" si="594"/>
        <v>0</v>
      </c>
      <c r="X2951">
        <f t="shared" si="595"/>
        <v>0</v>
      </c>
      <c r="Y2951">
        <f t="shared" si="596"/>
        <v>0</v>
      </c>
      <c r="Z2951">
        <f t="shared" si="597"/>
        <v>0</v>
      </c>
      <c r="AA2951">
        <f t="shared" si="598"/>
        <v>0</v>
      </c>
    </row>
    <row r="2952" spans="2:27">
      <c r="B2952" s="3">
        <v>45681</v>
      </c>
      <c r="C2952" t="str">
        <f>IF(AND(B2952&gt;='Calculation Sheet Crop 1'!$K$6,B2952&lt;='Calculation Sheet Crop 1'!$L$6),"Initial Stage",IF(AND(B2952+1&gt;'Calculation Sheet Crop 1'!$K$7,B2952&lt;='Calculation Sheet Crop 1'!$L$7),"Crop Development Phase",IF(AND(B2952+1&gt;'Calculation Sheet Crop 1'!$K$8,B2952&lt;'Calculation Sheet Crop 1'!$L$8+1),"Mid Season",IF(AND(B2952+1&gt;'Calculation Sheet Crop 1'!$K$9,B2952-1&lt;'Calculation Sheet Crop 1'!$L$9),"Late Season Stage",""))))</f>
        <v/>
      </c>
      <c r="D2952">
        <f>IF(MONTH(B2952)=1,'General Calculation'!$E$22,IF(MONTH(B2952)=2,'General Calculation'!$F$22,IF(MONTH(B2952)=3,'General Calculation'!$G$22,IF(MONTH(B2952)=4,'General Calculation'!$H$22,IF(MONTH(B2952)=5,'General Calculation'!$I$22,IF(MONTH(B2952)=6,'General Calculation'!$J$22,IF(MONTH(B2952)=7,'General Calculation'!$K$22,IF(MONTH(B2952)=8,'General Calculation'!$L$22,IF(MONTH(B2952)=9,'General Calculation'!$M$22,IF(MONTH(B2952)=10,'General Calculation'!$N$22,IF(MONTH(B2952)=11,'General Calculation'!$O$22,IF(MONTH(B2952)=12,'General Calculation'!$P$22,""))))))))))))</f>
        <v>5.07</v>
      </c>
      <c r="E2952" t="str">
        <f>IF(C2952="Initial Stage",'Calculation Sheet Crop 1'!$M$6,IF(C2952="Crop Development Phase",'Calculation Sheet Crop 1'!$M$7,IF(C2952="Mid Season",'Calculation Sheet Crop 1'!$M$8,IF(C2952="Late Season Stage",'Calculation Sheet Crop 1'!$M$9,""))))</f>
        <v/>
      </c>
      <c r="F2952">
        <f t="shared" ref="F2952:F3015" si="599">IFERROR((D2952*E2952),0)</f>
        <v>0</v>
      </c>
      <c r="P2952">
        <f t="shared" ref="P2952:P3015" si="600">IF(MONTH($B2952)=1,$F2952,0)</f>
        <v>0</v>
      </c>
      <c r="Q2952">
        <f t="shared" ref="Q2952:Q3015" si="601">IF(MONTH($B2952)=2,$F2952,0)</f>
        <v>0</v>
      </c>
      <c r="R2952">
        <f t="shared" ref="R2952:R3015" si="602">IF(MONTH($B2952)=3,$F2952,0)</f>
        <v>0</v>
      </c>
      <c r="S2952">
        <f t="shared" ref="S2952:S3015" si="603">IF(MONTH($B2952)=4,$F2952,0)</f>
        <v>0</v>
      </c>
      <c r="T2952">
        <f t="shared" ref="T2952:T3015" si="604">IF(MONTH($B2952)=5,$F2952,0)</f>
        <v>0</v>
      </c>
      <c r="U2952">
        <f t="shared" ref="U2952:U3015" si="605">IF(MONTH($B2952)=6,$F2952,0)</f>
        <v>0</v>
      </c>
      <c r="V2952">
        <f t="shared" ref="V2952:V3015" si="606">IF(MONTH($B2952)=7,$F2952,0)</f>
        <v>0</v>
      </c>
      <c r="W2952">
        <f t="shared" ref="W2952:W3015" si="607">IF(MONTH($B2952)=8,$F2952,0)</f>
        <v>0</v>
      </c>
      <c r="X2952">
        <f t="shared" ref="X2952:X3015" si="608">IF(MONTH($B2952)=9,$F2952,0)</f>
        <v>0</v>
      </c>
      <c r="Y2952">
        <f t="shared" ref="Y2952:Y3015" si="609">IF(MONTH($B2952)=10,$F2952,0)</f>
        <v>0</v>
      </c>
      <c r="Z2952">
        <f t="shared" ref="Z2952:Z3015" si="610">IF(MONTH($B2952)=11,$F2952,0)</f>
        <v>0</v>
      </c>
      <c r="AA2952">
        <f t="shared" ref="AA2952:AA3015" si="611">IF(MONTH($B2952)=12,$F2952,0)</f>
        <v>0</v>
      </c>
    </row>
    <row r="2953" spans="2:27">
      <c r="B2953" s="3">
        <v>45682</v>
      </c>
      <c r="C2953" t="str">
        <f>IF(AND(B2953&gt;='Calculation Sheet Crop 1'!$K$6,B2953&lt;='Calculation Sheet Crop 1'!$L$6),"Initial Stage",IF(AND(B2953+1&gt;'Calculation Sheet Crop 1'!$K$7,B2953&lt;='Calculation Sheet Crop 1'!$L$7),"Crop Development Phase",IF(AND(B2953+1&gt;'Calculation Sheet Crop 1'!$K$8,B2953&lt;'Calculation Sheet Crop 1'!$L$8+1),"Mid Season",IF(AND(B2953+1&gt;'Calculation Sheet Crop 1'!$K$9,B2953-1&lt;'Calculation Sheet Crop 1'!$L$9),"Late Season Stage",""))))</f>
        <v/>
      </c>
      <c r="D2953">
        <f>IF(MONTH(B2953)=1,'General Calculation'!$E$22,IF(MONTH(B2953)=2,'General Calculation'!$F$22,IF(MONTH(B2953)=3,'General Calculation'!$G$22,IF(MONTH(B2953)=4,'General Calculation'!$H$22,IF(MONTH(B2953)=5,'General Calculation'!$I$22,IF(MONTH(B2953)=6,'General Calculation'!$J$22,IF(MONTH(B2953)=7,'General Calculation'!$K$22,IF(MONTH(B2953)=8,'General Calculation'!$L$22,IF(MONTH(B2953)=9,'General Calculation'!$M$22,IF(MONTH(B2953)=10,'General Calculation'!$N$22,IF(MONTH(B2953)=11,'General Calculation'!$O$22,IF(MONTH(B2953)=12,'General Calculation'!$P$22,""))))))))))))</f>
        <v>5.07</v>
      </c>
      <c r="E2953" t="str">
        <f>IF(C2953="Initial Stage",'Calculation Sheet Crop 1'!$M$6,IF(C2953="Crop Development Phase",'Calculation Sheet Crop 1'!$M$7,IF(C2953="Mid Season",'Calculation Sheet Crop 1'!$M$8,IF(C2953="Late Season Stage",'Calculation Sheet Crop 1'!$M$9,""))))</f>
        <v/>
      </c>
      <c r="F2953">
        <f t="shared" si="599"/>
        <v>0</v>
      </c>
      <c r="P2953">
        <f t="shared" si="600"/>
        <v>0</v>
      </c>
      <c r="Q2953">
        <f t="shared" si="601"/>
        <v>0</v>
      </c>
      <c r="R2953">
        <f t="shared" si="602"/>
        <v>0</v>
      </c>
      <c r="S2953">
        <f t="shared" si="603"/>
        <v>0</v>
      </c>
      <c r="T2953">
        <f t="shared" si="604"/>
        <v>0</v>
      </c>
      <c r="U2953">
        <f t="shared" si="605"/>
        <v>0</v>
      </c>
      <c r="V2953">
        <f t="shared" si="606"/>
        <v>0</v>
      </c>
      <c r="W2953">
        <f t="shared" si="607"/>
        <v>0</v>
      </c>
      <c r="X2953">
        <f t="shared" si="608"/>
        <v>0</v>
      </c>
      <c r="Y2953">
        <f t="shared" si="609"/>
        <v>0</v>
      </c>
      <c r="Z2953">
        <f t="shared" si="610"/>
        <v>0</v>
      </c>
      <c r="AA2953">
        <f t="shared" si="611"/>
        <v>0</v>
      </c>
    </row>
    <row r="2954" spans="2:27">
      <c r="B2954" s="3">
        <v>45683</v>
      </c>
      <c r="C2954" t="str">
        <f>IF(AND(B2954&gt;='Calculation Sheet Crop 1'!$K$6,B2954&lt;='Calculation Sheet Crop 1'!$L$6),"Initial Stage",IF(AND(B2954+1&gt;'Calculation Sheet Crop 1'!$K$7,B2954&lt;='Calculation Sheet Crop 1'!$L$7),"Crop Development Phase",IF(AND(B2954+1&gt;'Calculation Sheet Crop 1'!$K$8,B2954&lt;'Calculation Sheet Crop 1'!$L$8+1),"Mid Season",IF(AND(B2954+1&gt;'Calculation Sheet Crop 1'!$K$9,B2954-1&lt;'Calculation Sheet Crop 1'!$L$9),"Late Season Stage",""))))</f>
        <v/>
      </c>
      <c r="D2954">
        <f>IF(MONTH(B2954)=1,'General Calculation'!$E$22,IF(MONTH(B2954)=2,'General Calculation'!$F$22,IF(MONTH(B2954)=3,'General Calculation'!$G$22,IF(MONTH(B2954)=4,'General Calculation'!$H$22,IF(MONTH(B2954)=5,'General Calculation'!$I$22,IF(MONTH(B2954)=6,'General Calculation'!$J$22,IF(MONTH(B2954)=7,'General Calculation'!$K$22,IF(MONTH(B2954)=8,'General Calculation'!$L$22,IF(MONTH(B2954)=9,'General Calculation'!$M$22,IF(MONTH(B2954)=10,'General Calculation'!$N$22,IF(MONTH(B2954)=11,'General Calculation'!$O$22,IF(MONTH(B2954)=12,'General Calculation'!$P$22,""))))))))))))</f>
        <v>5.07</v>
      </c>
      <c r="E2954" t="str">
        <f>IF(C2954="Initial Stage",'Calculation Sheet Crop 1'!$M$6,IF(C2954="Crop Development Phase",'Calculation Sheet Crop 1'!$M$7,IF(C2954="Mid Season",'Calculation Sheet Crop 1'!$M$8,IF(C2954="Late Season Stage",'Calculation Sheet Crop 1'!$M$9,""))))</f>
        <v/>
      </c>
      <c r="F2954">
        <f t="shared" si="599"/>
        <v>0</v>
      </c>
      <c r="P2954">
        <f t="shared" si="600"/>
        <v>0</v>
      </c>
      <c r="Q2954">
        <f t="shared" si="601"/>
        <v>0</v>
      </c>
      <c r="R2954">
        <f t="shared" si="602"/>
        <v>0</v>
      </c>
      <c r="S2954">
        <f t="shared" si="603"/>
        <v>0</v>
      </c>
      <c r="T2954">
        <f t="shared" si="604"/>
        <v>0</v>
      </c>
      <c r="U2954">
        <f t="shared" si="605"/>
        <v>0</v>
      </c>
      <c r="V2954">
        <f t="shared" si="606"/>
        <v>0</v>
      </c>
      <c r="W2954">
        <f t="shared" si="607"/>
        <v>0</v>
      </c>
      <c r="X2954">
        <f t="shared" si="608"/>
        <v>0</v>
      </c>
      <c r="Y2954">
        <f t="shared" si="609"/>
        <v>0</v>
      </c>
      <c r="Z2954">
        <f t="shared" si="610"/>
        <v>0</v>
      </c>
      <c r="AA2954">
        <f t="shared" si="611"/>
        <v>0</v>
      </c>
    </row>
    <row r="2955" spans="2:27">
      <c r="B2955" s="3">
        <v>45684</v>
      </c>
      <c r="C2955" t="str">
        <f>IF(AND(B2955&gt;='Calculation Sheet Crop 1'!$K$6,B2955&lt;='Calculation Sheet Crop 1'!$L$6),"Initial Stage",IF(AND(B2955+1&gt;'Calculation Sheet Crop 1'!$K$7,B2955&lt;='Calculation Sheet Crop 1'!$L$7),"Crop Development Phase",IF(AND(B2955+1&gt;'Calculation Sheet Crop 1'!$K$8,B2955&lt;'Calculation Sheet Crop 1'!$L$8+1),"Mid Season",IF(AND(B2955+1&gt;'Calculation Sheet Crop 1'!$K$9,B2955-1&lt;'Calculation Sheet Crop 1'!$L$9),"Late Season Stage",""))))</f>
        <v/>
      </c>
      <c r="D2955">
        <f>IF(MONTH(B2955)=1,'General Calculation'!$E$22,IF(MONTH(B2955)=2,'General Calculation'!$F$22,IF(MONTH(B2955)=3,'General Calculation'!$G$22,IF(MONTH(B2955)=4,'General Calculation'!$H$22,IF(MONTH(B2955)=5,'General Calculation'!$I$22,IF(MONTH(B2955)=6,'General Calculation'!$J$22,IF(MONTH(B2955)=7,'General Calculation'!$K$22,IF(MONTH(B2955)=8,'General Calculation'!$L$22,IF(MONTH(B2955)=9,'General Calculation'!$M$22,IF(MONTH(B2955)=10,'General Calculation'!$N$22,IF(MONTH(B2955)=11,'General Calculation'!$O$22,IF(MONTH(B2955)=12,'General Calculation'!$P$22,""))))))))))))</f>
        <v>5.07</v>
      </c>
      <c r="E2955" t="str">
        <f>IF(C2955="Initial Stage",'Calculation Sheet Crop 1'!$M$6,IF(C2955="Crop Development Phase",'Calculation Sheet Crop 1'!$M$7,IF(C2955="Mid Season",'Calculation Sheet Crop 1'!$M$8,IF(C2955="Late Season Stage",'Calculation Sheet Crop 1'!$M$9,""))))</f>
        <v/>
      </c>
      <c r="F2955">
        <f t="shared" si="599"/>
        <v>0</v>
      </c>
      <c r="P2955">
        <f t="shared" si="600"/>
        <v>0</v>
      </c>
      <c r="Q2955">
        <f t="shared" si="601"/>
        <v>0</v>
      </c>
      <c r="R2955">
        <f t="shared" si="602"/>
        <v>0</v>
      </c>
      <c r="S2955">
        <f t="shared" si="603"/>
        <v>0</v>
      </c>
      <c r="T2955">
        <f t="shared" si="604"/>
        <v>0</v>
      </c>
      <c r="U2955">
        <f t="shared" si="605"/>
        <v>0</v>
      </c>
      <c r="V2955">
        <f t="shared" si="606"/>
        <v>0</v>
      </c>
      <c r="W2955">
        <f t="shared" si="607"/>
        <v>0</v>
      </c>
      <c r="X2955">
        <f t="shared" si="608"/>
        <v>0</v>
      </c>
      <c r="Y2955">
        <f t="shared" si="609"/>
        <v>0</v>
      </c>
      <c r="Z2955">
        <f t="shared" si="610"/>
        <v>0</v>
      </c>
      <c r="AA2955">
        <f t="shared" si="611"/>
        <v>0</v>
      </c>
    </row>
    <row r="2956" spans="2:27">
      <c r="B2956" s="3">
        <v>45685</v>
      </c>
      <c r="C2956" t="str">
        <f>IF(AND(B2956&gt;='Calculation Sheet Crop 1'!$K$6,B2956&lt;='Calculation Sheet Crop 1'!$L$6),"Initial Stage",IF(AND(B2956+1&gt;'Calculation Sheet Crop 1'!$K$7,B2956&lt;='Calculation Sheet Crop 1'!$L$7),"Crop Development Phase",IF(AND(B2956+1&gt;'Calculation Sheet Crop 1'!$K$8,B2956&lt;'Calculation Sheet Crop 1'!$L$8+1),"Mid Season",IF(AND(B2956+1&gt;'Calculation Sheet Crop 1'!$K$9,B2956-1&lt;'Calculation Sheet Crop 1'!$L$9),"Late Season Stage",""))))</f>
        <v/>
      </c>
      <c r="D2956">
        <f>IF(MONTH(B2956)=1,'General Calculation'!$E$22,IF(MONTH(B2956)=2,'General Calculation'!$F$22,IF(MONTH(B2956)=3,'General Calculation'!$G$22,IF(MONTH(B2956)=4,'General Calculation'!$H$22,IF(MONTH(B2956)=5,'General Calculation'!$I$22,IF(MONTH(B2956)=6,'General Calculation'!$J$22,IF(MONTH(B2956)=7,'General Calculation'!$K$22,IF(MONTH(B2956)=8,'General Calculation'!$L$22,IF(MONTH(B2956)=9,'General Calculation'!$M$22,IF(MONTH(B2956)=10,'General Calculation'!$N$22,IF(MONTH(B2956)=11,'General Calculation'!$O$22,IF(MONTH(B2956)=12,'General Calculation'!$P$22,""))))))))))))</f>
        <v>5.07</v>
      </c>
      <c r="E2956" t="str">
        <f>IF(C2956="Initial Stage",'Calculation Sheet Crop 1'!$M$6,IF(C2956="Crop Development Phase",'Calculation Sheet Crop 1'!$M$7,IF(C2956="Mid Season",'Calculation Sheet Crop 1'!$M$8,IF(C2956="Late Season Stage",'Calculation Sheet Crop 1'!$M$9,""))))</f>
        <v/>
      </c>
      <c r="F2956">
        <f t="shared" si="599"/>
        <v>0</v>
      </c>
      <c r="P2956">
        <f t="shared" si="600"/>
        <v>0</v>
      </c>
      <c r="Q2956">
        <f t="shared" si="601"/>
        <v>0</v>
      </c>
      <c r="R2956">
        <f t="shared" si="602"/>
        <v>0</v>
      </c>
      <c r="S2956">
        <f t="shared" si="603"/>
        <v>0</v>
      </c>
      <c r="T2956">
        <f t="shared" si="604"/>
        <v>0</v>
      </c>
      <c r="U2956">
        <f t="shared" si="605"/>
        <v>0</v>
      </c>
      <c r="V2956">
        <f t="shared" si="606"/>
        <v>0</v>
      </c>
      <c r="W2956">
        <f t="shared" si="607"/>
        <v>0</v>
      </c>
      <c r="X2956">
        <f t="shared" si="608"/>
        <v>0</v>
      </c>
      <c r="Y2956">
        <f t="shared" si="609"/>
        <v>0</v>
      </c>
      <c r="Z2956">
        <f t="shared" si="610"/>
        <v>0</v>
      </c>
      <c r="AA2956">
        <f t="shared" si="611"/>
        <v>0</v>
      </c>
    </row>
    <row r="2957" spans="2:27">
      <c r="B2957" s="3">
        <v>45686</v>
      </c>
      <c r="C2957" t="str">
        <f>IF(AND(B2957&gt;='Calculation Sheet Crop 1'!$K$6,B2957&lt;='Calculation Sheet Crop 1'!$L$6),"Initial Stage",IF(AND(B2957+1&gt;'Calculation Sheet Crop 1'!$K$7,B2957&lt;='Calculation Sheet Crop 1'!$L$7),"Crop Development Phase",IF(AND(B2957+1&gt;'Calculation Sheet Crop 1'!$K$8,B2957&lt;'Calculation Sheet Crop 1'!$L$8+1),"Mid Season",IF(AND(B2957+1&gt;'Calculation Sheet Crop 1'!$K$9,B2957-1&lt;'Calculation Sheet Crop 1'!$L$9),"Late Season Stage",""))))</f>
        <v/>
      </c>
      <c r="D2957">
        <f>IF(MONTH(B2957)=1,'General Calculation'!$E$22,IF(MONTH(B2957)=2,'General Calculation'!$F$22,IF(MONTH(B2957)=3,'General Calculation'!$G$22,IF(MONTH(B2957)=4,'General Calculation'!$H$22,IF(MONTH(B2957)=5,'General Calculation'!$I$22,IF(MONTH(B2957)=6,'General Calculation'!$J$22,IF(MONTH(B2957)=7,'General Calculation'!$K$22,IF(MONTH(B2957)=8,'General Calculation'!$L$22,IF(MONTH(B2957)=9,'General Calculation'!$M$22,IF(MONTH(B2957)=10,'General Calculation'!$N$22,IF(MONTH(B2957)=11,'General Calculation'!$O$22,IF(MONTH(B2957)=12,'General Calculation'!$P$22,""))))))))))))</f>
        <v>5.07</v>
      </c>
      <c r="E2957" t="str">
        <f>IF(C2957="Initial Stage",'Calculation Sheet Crop 1'!$M$6,IF(C2957="Crop Development Phase",'Calculation Sheet Crop 1'!$M$7,IF(C2957="Mid Season",'Calculation Sheet Crop 1'!$M$8,IF(C2957="Late Season Stage",'Calculation Sheet Crop 1'!$M$9,""))))</f>
        <v/>
      </c>
      <c r="F2957">
        <f t="shared" si="599"/>
        <v>0</v>
      </c>
      <c r="P2957">
        <f t="shared" si="600"/>
        <v>0</v>
      </c>
      <c r="Q2957">
        <f t="shared" si="601"/>
        <v>0</v>
      </c>
      <c r="R2957">
        <f t="shared" si="602"/>
        <v>0</v>
      </c>
      <c r="S2957">
        <f t="shared" si="603"/>
        <v>0</v>
      </c>
      <c r="T2957">
        <f t="shared" si="604"/>
        <v>0</v>
      </c>
      <c r="U2957">
        <f t="shared" si="605"/>
        <v>0</v>
      </c>
      <c r="V2957">
        <f t="shared" si="606"/>
        <v>0</v>
      </c>
      <c r="W2957">
        <f t="shared" si="607"/>
        <v>0</v>
      </c>
      <c r="X2957">
        <f t="shared" si="608"/>
        <v>0</v>
      </c>
      <c r="Y2957">
        <f t="shared" si="609"/>
        <v>0</v>
      </c>
      <c r="Z2957">
        <f t="shared" si="610"/>
        <v>0</v>
      </c>
      <c r="AA2957">
        <f t="shared" si="611"/>
        <v>0</v>
      </c>
    </row>
    <row r="2958" spans="2:27">
      <c r="B2958" s="3">
        <v>45687</v>
      </c>
      <c r="C2958" t="str">
        <f>IF(AND(B2958&gt;='Calculation Sheet Crop 1'!$K$6,B2958&lt;='Calculation Sheet Crop 1'!$L$6),"Initial Stage",IF(AND(B2958+1&gt;'Calculation Sheet Crop 1'!$K$7,B2958&lt;='Calculation Sheet Crop 1'!$L$7),"Crop Development Phase",IF(AND(B2958+1&gt;'Calculation Sheet Crop 1'!$K$8,B2958&lt;'Calculation Sheet Crop 1'!$L$8+1),"Mid Season",IF(AND(B2958+1&gt;'Calculation Sheet Crop 1'!$K$9,B2958-1&lt;'Calculation Sheet Crop 1'!$L$9),"Late Season Stage",""))))</f>
        <v/>
      </c>
      <c r="D2958">
        <f>IF(MONTH(B2958)=1,'General Calculation'!$E$22,IF(MONTH(B2958)=2,'General Calculation'!$F$22,IF(MONTH(B2958)=3,'General Calculation'!$G$22,IF(MONTH(B2958)=4,'General Calculation'!$H$22,IF(MONTH(B2958)=5,'General Calculation'!$I$22,IF(MONTH(B2958)=6,'General Calculation'!$J$22,IF(MONTH(B2958)=7,'General Calculation'!$K$22,IF(MONTH(B2958)=8,'General Calculation'!$L$22,IF(MONTH(B2958)=9,'General Calculation'!$M$22,IF(MONTH(B2958)=10,'General Calculation'!$N$22,IF(MONTH(B2958)=11,'General Calculation'!$O$22,IF(MONTH(B2958)=12,'General Calculation'!$P$22,""))))))))))))</f>
        <v>5.07</v>
      </c>
      <c r="E2958" t="str">
        <f>IF(C2958="Initial Stage",'Calculation Sheet Crop 1'!$M$6,IF(C2958="Crop Development Phase",'Calculation Sheet Crop 1'!$M$7,IF(C2958="Mid Season",'Calculation Sheet Crop 1'!$M$8,IF(C2958="Late Season Stage",'Calculation Sheet Crop 1'!$M$9,""))))</f>
        <v/>
      </c>
      <c r="F2958">
        <f t="shared" si="599"/>
        <v>0</v>
      </c>
      <c r="P2958">
        <f t="shared" si="600"/>
        <v>0</v>
      </c>
      <c r="Q2958">
        <f t="shared" si="601"/>
        <v>0</v>
      </c>
      <c r="R2958">
        <f t="shared" si="602"/>
        <v>0</v>
      </c>
      <c r="S2958">
        <f t="shared" si="603"/>
        <v>0</v>
      </c>
      <c r="T2958">
        <f t="shared" si="604"/>
        <v>0</v>
      </c>
      <c r="U2958">
        <f t="shared" si="605"/>
        <v>0</v>
      </c>
      <c r="V2958">
        <f t="shared" si="606"/>
        <v>0</v>
      </c>
      <c r="W2958">
        <f t="shared" si="607"/>
        <v>0</v>
      </c>
      <c r="X2958">
        <f t="shared" si="608"/>
        <v>0</v>
      </c>
      <c r="Y2958">
        <f t="shared" si="609"/>
        <v>0</v>
      </c>
      <c r="Z2958">
        <f t="shared" si="610"/>
        <v>0</v>
      </c>
      <c r="AA2958">
        <f t="shared" si="611"/>
        <v>0</v>
      </c>
    </row>
    <row r="2959" spans="2:27">
      <c r="B2959" s="3">
        <v>45688</v>
      </c>
      <c r="C2959" t="str">
        <f>IF(AND(B2959&gt;='Calculation Sheet Crop 1'!$K$6,B2959&lt;='Calculation Sheet Crop 1'!$L$6),"Initial Stage",IF(AND(B2959+1&gt;'Calculation Sheet Crop 1'!$K$7,B2959&lt;='Calculation Sheet Crop 1'!$L$7),"Crop Development Phase",IF(AND(B2959+1&gt;'Calculation Sheet Crop 1'!$K$8,B2959&lt;'Calculation Sheet Crop 1'!$L$8+1),"Mid Season",IF(AND(B2959+1&gt;'Calculation Sheet Crop 1'!$K$9,B2959-1&lt;'Calculation Sheet Crop 1'!$L$9),"Late Season Stage",""))))</f>
        <v/>
      </c>
      <c r="D2959">
        <f>IF(MONTH(B2959)=1,'General Calculation'!$E$22,IF(MONTH(B2959)=2,'General Calculation'!$F$22,IF(MONTH(B2959)=3,'General Calculation'!$G$22,IF(MONTH(B2959)=4,'General Calculation'!$H$22,IF(MONTH(B2959)=5,'General Calculation'!$I$22,IF(MONTH(B2959)=6,'General Calculation'!$J$22,IF(MONTH(B2959)=7,'General Calculation'!$K$22,IF(MONTH(B2959)=8,'General Calculation'!$L$22,IF(MONTH(B2959)=9,'General Calculation'!$M$22,IF(MONTH(B2959)=10,'General Calculation'!$N$22,IF(MONTH(B2959)=11,'General Calculation'!$O$22,IF(MONTH(B2959)=12,'General Calculation'!$P$22,""))))))))))))</f>
        <v>5.07</v>
      </c>
      <c r="E2959" t="str">
        <f>IF(C2959="Initial Stage",'Calculation Sheet Crop 1'!$M$6,IF(C2959="Crop Development Phase",'Calculation Sheet Crop 1'!$M$7,IF(C2959="Mid Season",'Calculation Sheet Crop 1'!$M$8,IF(C2959="Late Season Stage",'Calculation Sheet Crop 1'!$M$9,""))))</f>
        <v/>
      </c>
      <c r="F2959">
        <f t="shared" si="599"/>
        <v>0</v>
      </c>
      <c r="P2959">
        <f t="shared" si="600"/>
        <v>0</v>
      </c>
      <c r="Q2959">
        <f t="shared" si="601"/>
        <v>0</v>
      </c>
      <c r="R2959">
        <f t="shared" si="602"/>
        <v>0</v>
      </c>
      <c r="S2959">
        <f t="shared" si="603"/>
        <v>0</v>
      </c>
      <c r="T2959">
        <f t="shared" si="604"/>
        <v>0</v>
      </c>
      <c r="U2959">
        <f t="shared" si="605"/>
        <v>0</v>
      </c>
      <c r="V2959">
        <f t="shared" si="606"/>
        <v>0</v>
      </c>
      <c r="W2959">
        <f t="shared" si="607"/>
        <v>0</v>
      </c>
      <c r="X2959">
        <f t="shared" si="608"/>
        <v>0</v>
      </c>
      <c r="Y2959">
        <f t="shared" si="609"/>
        <v>0</v>
      </c>
      <c r="Z2959">
        <f t="shared" si="610"/>
        <v>0</v>
      </c>
      <c r="AA2959">
        <f t="shared" si="611"/>
        <v>0</v>
      </c>
    </row>
    <row r="2960" spans="2:27">
      <c r="B2960" s="3">
        <v>45689</v>
      </c>
      <c r="C2960" t="str">
        <f>IF(AND(B2960&gt;='Calculation Sheet Crop 1'!$K$6,B2960&lt;='Calculation Sheet Crop 1'!$L$6),"Initial Stage",IF(AND(B2960+1&gt;'Calculation Sheet Crop 1'!$K$7,B2960&lt;='Calculation Sheet Crop 1'!$L$7),"Crop Development Phase",IF(AND(B2960+1&gt;'Calculation Sheet Crop 1'!$K$8,B2960&lt;'Calculation Sheet Crop 1'!$L$8+1),"Mid Season",IF(AND(B2960+1&gt;'Calculation Sheet Crop 1'!$K$9,B2960-1&lt;'Calculation Sheet Crop 1'!$L$9),"Late Season Stage",""))))</f>
        <v/>
      </c>
      <c r="D2960">
        <f>IF(MONTH(B2960)=1,'General Calculation'!$E$22,IF(MONTH(B2960)=2,'General Calculation'!$F$22,IF(MONTH(B2960)=3,'General Calculation'!$G$22,IF(MONTH(B2960)=4,'General Calculation'!$H$22,IF(MONTH(B2960)=5,'General Calculation'!$I$22,IF(MONTH(B2960)=6,'General Calculation'!$J$22,IF(MONTH(B2960)=7,'General Calculation'!$K$22,IF(MONTH(B2960)=8,'General Calculation'!$L$22,IF(MONTH(B2960)=9,'General Calculation'!$M$22,IF(MONTH(B2960)=10,'General Calculation'!$N$22,IF(MONTH(B2960)=11,'General Calculation'!$O$22,IF(MONTH(B2960)=12,'General Calculation'!$P$22,""))))))))))))</f>
        <v>5.3892000000000007</v>
      </c>
      <c r="E2960" t="str">
        <f>IF(C2960="Initial Stage",'Calculation Sheet Crop 1'!$M$6,IF(C2960="Crop Development Phase",'Calculation Sheet Crop 1'!$M$7,IF(C2960="Mid Season",'Calculation Sheet Crop 1'!$M$8,IF(C2960="Late Season Stage",'Calculation Sheet Crop 1'!$M$9,""))))</f>
        <v/>
      </c>
      <c r="F2960">
        <f t="shared" si="599"/>
        <v>0</v>
      </c>
      <c r="P2960">
        <f t="shared" si="600"/>
        <v>0</v>
      </c>
      <c r="Q2960">
        <f t="shared" si="601"/>
        <v>0</v>
      </c>
      <c r="R2960">
        <f t="shared" si="602"/>
        <v>0</v>
      </c>
      <c r="S2960">
        <f t="shared" si="603"/>
        <v>0</v>
      </c>
      <c r="T2960">
        <f t="shared" si="604"/>
        <v>0</v>
      </c>
      <c r="U2960">
        <f t="shared" si="605"/>
        <v>0</v>
      </c>
      <c r="V2960">
        <f t="shared" si="606"/>
        <v>0</v>
      </c>
      <c r="W2960">
        <f t="shared" si="607"/>
        <v>0</v>
      </c>
      <c r="X2960">
        <f t="shared" si="608"/>
        <v>0</v>
      </c>
      <c r="Y2960">
        <f t="shared" si="609"/>
        <v>0</v>
      </c>
      <c r="Z2960">
        <f t="shared" si="610"/>
        <v>0</v>
      </c>
      <c r="AA2960">
        <f t="shared" si="611"/>
        <v>0</v>
      </c>
    </row>
    <row r="2961" spans="2:27">
      <c r="B2961" s="3">
        <v>45690</v>
      </c>
      <c r="C2961" t="str">
        <f>IF(AND(B2961&gt;='Calculation Sheet Crop 1'!$K$6,B2961&lt;='Calculation Sheet Crop 1'!$L$6),"Initial Stage",IF(AND(B2961+1&gt;'Calculation Sheet Crop 1'!$K$7,B2961&lt;='Calculation Sheet Crop 1'!$L$7),"Crop Development Phase",IF(AND(B2961+1&gt;'Calculation Sheet Crop 1'!$K$8,B2961&lt;'Calculation Sheet Crop 1'!$L$8+1),"Mid Season",IF(AND(B2961+1&gt;'Calculation Sheet Crop 1'!$K$9,B2961-1&lt;'Calculation Sheet Crop 1'!$L$9),"Late Season Stage",""))))</f>
        <v/>
      </c>
      <c r="D2961">
        <f>IF(MONTH(B2961)=1,'General Calculation'!$E$22,IF(MONTH(B2961)=2,'General Calculation'!$F$22,IF(MONTH(B2961)=3,'General Calculation'!$G$22,IF(MONTH(B2961)=4,'General Calculation'!$H$22,IF(MONTH(B2961)=5,'General Calculation'!$I$22,IF(MONTH(B2961)=6,'General Calculation'!$J$22,IF(MONTH(B2961)=7,'General Calculation'!$K$22,IF(MONTH(B2961)=8,'General Calculation'!$L$22,IF(MONTH(B2961)=9,'General Calculation'!$M$22,IF(MONTH(B2961)=10,'General Calculation'!$N$22,IF(MONTH(B2961)=11,'General Calculation'!$O$22,IF(MONTH(B2961)=12,'General Calculation'!$P$22,""))))))))))))</f>
        <v>5.3892000000000007</v>
      </c>
      <c r="E2961" t="str">
        <f>IF(C2961="Initial Stage",'Calculation Sheet Crop 1'!$M$6,IF(C2961="Crop Development Phase",'Calculation Sheet Crop 1'!$M$7,IF(C2961="Mid Season",'Calculation Sheet Crop 1'!$M$8,IF(C2961="Late Season Stage",'Calculation Sheet Crop 1'!$M$9,""))))</f>
        <v/>
      </c>
      <c r="F2961">
        <f t="shared" si="599"/>
        <v>0</v>
      </c>
      <c r="P2961">
        <f t="shared" si="600"/>
        <v>0</v>
      </c>
      <c r="Q2961">
        <f t="shared" si="601"/>
        <v>0</v>
      </c>
      <c r="R2961">
        <f t="shared" si="602"/>
        <v>0</v>
      </c>
      <c r="S2961">
        <f t="shared" si="603"/>
        <v>0</v>
      </c>
      <c r="T2961">
        <f t="shared" si="604"/>
        <v>0</v>
      </c>
      <c r="U2961">
        <f t="shared" si="605"/>
        <v>0</v>
      </c>
      <c r="V2961">
        <f t="shared" si="606"/>
        <v>0</v>
      </c>
      <c r="W2961">
        <f t="shared" si="607"/>
        <v>0</v>
      </c>
      <c r="X2961">
        <f t="shared" si="608"/>
        <v>0</v>
      </c>
      <c r="Y2961">
        <f t="shared" si="609"/>
        <v>0</v>
      </c>
      <c r="Z2961">
        <f t="shared" si="610"/>
        <v>0</v>
      </c>
      <c r="AA2961">
        <f t="shared" si="611"/>
        <v>0</v>
      </c>
    </row>
    <row r="2962" spans="2:27">
      <c r="B2962" s="3">
        <v>45691</v>
      </c>
      <c r="C2962" t="str">
        <f>IF(AND(B2962&gt;='Calculation Sheet Crop 1'!$K$6,B2962&lt;='Calculation Sheet Crop 1'!$L$6),"Initial Stage",IF(AND(B2962+1&gt;'Calculation Sheet Crop 1'!$K$7,B2962&lt;='Calculation Sheet Crop 1'!$L$7),"Crop Development Phase",IF(AND(B2962+1&gt;'Calculation Sheet Crop 1'!$K$8,B2962&lt;'Calculation Sheet Crop 1'!$L$8+1),"Mid Season",IF(AND(B2962+1&gt;'Calculation Sheet Crop 1'!$K$9,B2962-1&lt;'Calculation Sheet Crop 1'!$L$9),"Late Season Stage",""))))</f>
        <v/>
      </c>
      <c r="D2962">
        <f>IF(MONTH(B2962)=1,'General Calculation'!$E$22,IF(MONTH(B2962)=2,'General Calculation'!$F$22,IF(MONTH(B2962)=3,'General Calculation'!$G$22,IF(MONTH(B2962)=4,'General Calculation'!$H$22,IF(MONTH(B2962)=5,'General Calculation'!$I$22,IF(MONTH(B2962)=6,'General Calculation'!$J$22,IF(MONTH(B2962)=7,'General Calculation'!$K$22,IF(MONTH(B2962)=8,'General Calculation'!$L$22,IF(MONTH(B2962)=9,'General Calculation'!$M$22,IF(MONTH(B2962)=10,'General Calculation'!$N$22,IF(MONTH(B2962)=11,'General Calculation'!$O$22,IF(MONTH(B2962)=12,'General Calculation'!$P$22,""))))))))))))</f>
        <v>5.3892000000000007</v>
      </c>
      <c r="E2962" t="str">
        <f>IF(C2962="Initial Stage",'Calculation Sheet Crop 1'!$M$6,IF(C2962="Crop Development Phase",'Calculation Sheet Crop 1'!$M$7,IF(C2962="Mid Season",'Calculation Sheet Crop 1'!$M$8,IF(C2962="Late Season Stage",'Calculation Sheet Crop 1'!$M$9,""))))</f>
        <v/>
      </c>
      <c r="F2962">
        <f t="shared" si="599"/>
        <v>0</v>
      </c>
      <c r="P2962">
        <f t="shared" si="600"/>
        <v>0</v>
      </c>
      <c r="Q2962">
        <f t="shared" si="601"/>
        <v>0</v>
      </c>
      <c r="R2962">
        <f t="shared" si="602"/>
        <v>0</v>
      </c>
      <c r="S2962">
        <f t="shared" si="603"/>
        <v>0</v>
      </c>
      <c r="T2962">
        <f t="shared" si="604"/>
        <v>0</v>
      </c>
      <c r="U2962">
        <f t="shared" si="605"/>
        <v>0</v>
      </c>
      <c r="V2962">
        <f t="shared" si="606"/>
        <v>0</v>
      </c>
      <c r="W2962">
        <f t="shared" si="607"/>
        <v>0</v>
      </c>
      <c r="X2962">
        <f t="shared" si="608"/>
        <v>0</v>
      </c>
      <c r="Y2962">
        <f t="shared" si="609"/>
        <v>0</v>
      </c>
      <c r="Z2962">
        <f t="shared" si="610"/>
        <v>0</v>
      </c>
      <c r="AA2962">
        <f t="shared" si="611"/>
        <v>0</v>
      </c>
    </row>
    <row r="2963" spans="2:27">
      <c r="B2963" s="3">
        <v>45692</v>
      </c>
      <c r="C2963" t="str">
        <f>IF(AND(B2963&gt;='Calculation Sheet Crop 1'!$K$6,B2963&lt;='Calculation Sheet Crop 1'!$L$6),"Initial Stage",IF(AND(B2963+1&gt;'Calculation Sheet Crop 1'!$K$7,B2963&lt;='Calculation Sheet Crop 1'!$L$7),"Crop Development Phase",IF(AND(B2963+1&gt;'Calculation Sheet Crop 1'!$K$8,B2963&lt;'Calculation Sheet Crop 1'!$L$8+1),"Mid Season",IF(AND(B2963+1&gt;'Calculation Sheet Crop 1'!$K$9,B2963-1&lt;'Calculation Sheet Crop 1'!$L$9),"Late Season Stage",""))))</f>
        <v/>
      </c>
      <c r="D2963">
        <f>IF(MONTH(B2963)=1,'General Calculation'!$E$22,IF(MONTH(B2963)=2,'General Calculation'!$F$22,IF(MONTH(B2963)=3,'General Calculation'!$G$22,IF(MONTH(B2963)=4,'General Calculation'!$H$22,IF(MONTH(B2963)=5,'General Calculation'!$I$22,IF(MONTH(B2963)=6,'General Calculation'!$J$22,IF(MONTH(B2963)=7,'General Calculation'!$K$22,IF(MONTH(B2963)=8,'General Calculation'!$L$22,IF(MONTH(B2963)=9,'General Calculation'!$M$22,IF(MONTH(B2963)=10,'General Calculation'!$N$22,IF(MONTH(B2963)=11,'General Calculation'!$O$22,IF(MONTH(B2963)=12,'General Calculation'!$P$22,""))))))))))))</f>
        <v>5.3892000000000007</v>
      </c>
      <c r="E2963" t="str">
        <f>IF(C2963="Initial Stage",'Calculation Sheet Crop 1'!$M$6,IF(C2963="Crop Development Phase",'Calculation Sheet Crop 1'!$M$7,IF(C2963="Mid Season",'Calculation Sheet Crop 1'!$M$8,IF(C2963="Late Season Stage",'Calculation Sheet Crop 1'!$M$9,""))))</f>
        <v/>
      </c>
      <c r="F2963">
        <f t="shared" si="599"/>
        <v>0</v>
      </c>
      <c r="P2963">
        <f t="shared" si="600"/>
        <v>0</v>
      </c>
      <c r="Q2963">
        <f t="shared" si="601"/>
        <v>0</v>
      </c>
      <c r="R2963">
        <f t="shared" si="602"/>
        <v>0</v>
      </c>
      <c r="S2963">
        <f t="shared" si="603"/>
        <v>0</v>
      </c>
      <c r="T2963">
        <f t="shared" si="604"/>
        <v>0</v>
      </c>
      <c r="U2963">
        <f t="shared" si="605"/>
        <v>0</v>
      </c>
      <c r="V2963">
        <f t="shared" si="606"/>
        <v>0</v>
      </c>
      <c r="W2963">
        <f t="shared" si="607"/>
        <v>0</v>
      </c>
      <c r="X2963">
        <f t="shared" si="608"/>
        <v>0</v>
      </c>
      <c r="Y2963">
        <f t="shared" si="609"/>
        <v>0</v>
      </c>
      <c r="Z2963">
        <f t="shared" si="610"/>
        <v>0</v>
      </c>
      <c r="AA2963">
        <f t="shared" si="611"/>
        <v>0</v>
      </c>
    </row>
    <row r="2964" spans="2:27">
      <c r="B2964" s="3">
        <v>45693</v>
      </c>
      <c r="C2964" t="str">
        <f>IF(AND(B2964&gt;='Calculation Sheet Crop 1'!$K$6,B2964&lt;='Calculation Sheet Crop 1'!$L$6),"Initial Stage",IF(AND(B2964+1&gt;'Calculation Sheet Crop 1'!$K$7,B2964&lt;='Calculation Sheet Crop 1'!$L$7),"Crop Development Phase",IF(AND(B2964+1&gt;'Calculation Sheet Crop 1'!$K$8,B2964&lt;'Calculation Sheet Crop 1'!$L$8+1),"Mid Season",IF(AND(B2964+1&gt;'Calculation Sheet Crop 1'!$K$9,B2964-1&lt;'Calculation Sheet Crop 1'!$L$9),"Late Season Stage",""))))</f>
        <v/>
      </c>
      <c r="D2964">
        <f>IF(MONTH(B2964)=1,'General Calculation'!$E$22,IF(MONTH(B2964)=2,'General Calculation'!$F$22,IF(MONTH(B2964)=3,'General Calculation'!$G$22,IF(MONTH(B2964)=4,'General Calculation'!$H$22,IF(MONTH(B2964)=5,'General Calculation'!$I$22,IF(MONTH(B2964)=6,'General Calculation'!$J$22,IF(MONTH(B2964)=7,'General Calculation'!$K$22,IF(MONTH(B2964)=8,'General Calculation'!$L$22,IF(MONTH(B2964)=9,'General Calculation'!$M$22,IF(MONTH(B2964)=10,'General Calculation'!$N$22,IF(MONTH(B2964)=11,'General Calculation'!$O$22,IF(MONTH(B2964)=12,'General Calculation'!$P$22,""))))))))))))</f>
        <v>5.3892000000000007</v>
      </c>
      <c r="E2964" t="str">
        <f>IF(C2964="Initial Stage",'Calculation Sheet Crop 1'!$M$6,IF(C2964="Crop Development Phase",'Calculation Sheet Crop 1'!$M$7,IF(C2964="Mid Season",'Calculation Sheet Crop 1'!$M$8,IF(C2964="Late Season Stage",'Calculation Sheet Crop 1'!$M$9,""))))</f>
        <v/>
      </c>
      <c r="F2964">
        <f t="shared" si="599"/>
        <v>0</v>
      </c>
      <c r="P2964">
        <f t="shared" si="600"/>
        <v>0</v>
      </c>
      <c r="Q2964">
        <f t="shared" si="601"/>
        <v>0</v>
      </c>
      <c r="R2964">
        <f t="shared" si="602"/>
        <v>0</v>
      </c>
      <c r="S2964">
        <f t="shared" si="603"/>
        <v>0</v>
      </c>
      <c r="T2964">
        <f t="shared" si="604"/>
        <v>0</v>
      </c>
      <c r="U2964">
        <f t="shared" si="605"/>
        <v>0</v>
      </c>
      <c r="V2964">
        <f t="shared" si="606"/>
        <v>0</v>
      </c>
      <c r="W2964">
        <f t="shared" si="607"/>
        <v>0</v>
      </c>
      <c r="X2964">
        <f t="shared" si="608"/>
        <v>0</v>
      </c>
      <c r="Y2964">
        <f t="shared" si="609"/>
        <v>0</v>
      </c>
      <c r="Z2964">
        <f t="shared" si="610"/>
        <v>0</v>
      </c>
      <c r="AA2964">
        <f t="shared" si="611"/>
        <v>0</v>
      </c>
    </row>
    <row r="2965" spans="2:27">
      <c r="B2965" s="3">
        <v>45694</v>
      </c>
      <c r="C2965" t="str">
        <f>IF(AND(B2965&gt;='Calculation Sheet Crop 1'!$K$6,B2965&lt;='Calculation Sheet Crop 1'!$L$6),"Initial Stage",IF(AND(B2965+1&gt;'Calculation Sheet Crop 1'!$K$7,B2965&lt;='Calculation Sheet Crop 1'!$L$7),"Crop Development Phase",IF(AND(B2965+1&gt;'Calculation Sheet Crop 1'!$K$8,B2965&lt;'Calculation Sheet Crop 1'!$L$8+1),"Mid Season",IF(AND(B2965+1&gt;'Calculation Sheet Crop 1'!$K$9,B2965-1&lt;'Calculation Sheet Crop 1'!$L$9),"Late Season Stage",""))))</f>
        <v/>
      </c>
      <c r="D2965">
        <f>IF(MONTH(B2965)=1,'General Calculation'!$E$22,IF(MONTH(B2965)=2,'General Calculation'!$F$22,IF(MONTH(B2965)=3,'General Calculation'!$G$22,IF(MONTH(B2965)=4,'General Calculation'!$H$22,IF(MONTH(B2965)=5,'General Calculation'!$I$22,IF(MONTH(B2965)=6,'General Calculation'!$J$22,IF(MONTH(B2965)=7,'General Calculation'!$K$22,IF(MONTH(B2965)=8,'General Calculation'!$L$22,IF(MONTH(B2965)=9,'General Calculation'!$M$22,IF(MONTH(B2965)=10,'General Calculation'!$N$22,IF(MONTH(B2965)=11,'General Calculation'!$O$22,IF(MONTH(B2965)=12,'General Calculation'!$P$22,""))))))))))))</f>
        <v>5.3892000000000007</v>
      </c>
      <c r="E2965" t="str">
        <f>IF(C2965="Initial Stage",'Calculation Sheet Crop 1'!$M$6,IF(C2965="Crop Development Phase",'Calculation Sheet Crop 1'!$M$7,IF(C2965="Mid Season",'Calculation Sheet Crop 1'!$M$8,IF(C2965="Late Season Stage",'Calculation Sheet Crop 1'!$M$9,""))))</f>
        <v/>
      </c>
      <c r="F2965">
        <f t="shared" si="599"/>
        <v>0</v>
      </c>
      <c r="P2965">
        <f t="shared" si="600"/>
        <v>0</v>
      </c>
      <c r="Q2965">
        <f t="shared" si="601"/>
        <v>0</v>
      </c>
      <c r="R2965">
        <f t="shared" si="602"/>
        <v>0</v>
      </c>
      <c r="S2965">
        <f t="shared" si="603"/>
        <v>0</v>
      </c>
      <c r="T2965">
        <f t="shared" si="604"/>
        <v>0</v>
      </c>
      <c r="U2965">
        <f t="shared" si="605"/>
        <v>0</v>
      </c>
      <c r="V2965">
        <f t="shared" si="606"/>
        <v>0</v>
      </c>
      <c r="W2965">
        <f t="shared" si="607"/>
        <v>0</v>
      </c>
      <c r="X2965">
        <f t="shared" si="608"/>
        <v>0</v>
      </c>
      <c r="Y2965">
        <f t="shared" si="609"/>
        <v>0</v>
      </c>
      <c r="Z2965">
        <f t="shared" si="610"/>
        <v>0</v>
      </c>
      <c r="AA2965">
        <f t="shared" si="611"/>
        <v>0</v>
      </c>
    </row>
    <row r="2966" spans="2:27">
      <c r="B2966" s="3">
        <v>45695</v>
      </c>
      <c r="C2966" t="str">
        <f>IF(AND(B2966&gt;='Calculation Sheet Crop 1'!$K$6,B2966&lt;='Calculation Sheet Crop 1'!$L$6),"Initial Stage",IF(AND(B2966+1&gt;'Calculation Sheet Crop 1'!$K$7,B2966&lt;='Calculation Sheet Crop 1'!$L$7),"Crop Development Phase",IF(AND(B2966+1&gt;'Calculation Sheet Crop 1'!$K$8,B2966&lt;'Calculation Sheet Crop 1'!$L$8+1),"Mid Season",IF(AND(B2966+1&gt;'Calculation Sheet Crop 1'!$K$9,B2966-1&lt;'Calculation Sheet Crop 1'!$L$9),"Late Season Stage",""))))</f>
        <v/>
      </c>
      <c r="D2966">
        <f>IF(MONTH(B2966)=1,'General Calculation'!$E$22,IF(MONTH(B2966)=2,'General Calculation'!$F$22,IF(MONTH(B2966)=3,'General Calculation'!$G$22,IF(MONTH(B2966)=4,'General Calculation'!$H$22,IF(MONTH(B2966)=5,'General Calculation'!$I$22,IF(MONTH(B2966)=6,'General Calculation'!$J$22,IF(MONTH(B2966)=7,'General Calculation'!$K$22,IF(MONTH(B2966)=8,'General Calculation'!$L$22,IF(MONTH(B2966)=9,'General Calculation'!$M$22,IF(MONTH(B2966)=10,'General Calculation'!$N$22,IF(MONTH(B2966)=11,'General Calculation'!$O$22,IF(MONTH(B2966)=12,'General Calculation'!$P$22,""))))))))))))</f>
        <v>5.3892000000000007</v>
      </c>
      <c r="E2966" t="str">
        <f>IF(C2966="Initial Stage",'Calculation Sheet Crop 1'!$M$6,IF(C2966="Crop Development Phase",'Calculation Sheet Crop 1'!$M$7,IF(C2966="Mid Season",'Calculation Sheet Crop 1'!$M$8,IF(C2966="Late Season Stage",'Calculation Sheet Crop 1'!$M$9,""))))</f>
        <v/>
      </c>
      <c r="F2966">
        <f t="shared" si="599"/>
        <v>0</v>
      </c>
      <c r="P2966">
        <f t="shared" si="600"/>
        <v>0</v>
      </c>
      <c r="Q2966">
        <f t="shared" si="601"/>
        <v>0</v>
      </c>
      <c r="R2966">
        <f t="shared" si="602"/>
        <v>0</v>
      </c>
      <c r="S2966">
        <f t="shared" si="603"/>
        <v>0</v>
      </c>
      <c r="T2966">
        <f t="shared" si="604"/>
        <v>0</v>
      </c>
      <c r="U2966">
        <f t="shared" si="605"/>
        <v>0</v>
      </c>
      <c r="V2966">
        <f t="shared" si="606"/>
        <v>0</v>
      </c>
      <c r="W2966">
        <f t="shared" si="607"/>
        <v>0</v>
      </c>
      <c r="X2966">
        <f t="shared" si="608"/>
        <v>0</v>
      </c>
      <c r="Y2966">
        <f t="shared" si="609"/>
        <v>0</v>
      </c>
      <c r="Z2966">
        <f t="shared" si="610"/>
        <v>0</v>
      </c>
      <c r="AA2966">
        <f t="shared" si="611"/>
        <v>0</v>
      </c>
    </row>
    <row r="2967" spans="2:27">
      <c r="B2967" s="3">
        <v>45696</v>
      </c>
      <c r="C2967" t="str">
        <f>IF(AND(B2967&gt;='Calculation Sheet Crop 1'!$K$6,B2967&lt;='Calculation Sheet Crop 1'!$L$6),"Initial Stage",IF(AND(B2967+1&gt;'Calculation Sheet Crop 1'!$K$7,B2967&lt;='Calculation Sheet Crop 1'!$L$7),"Crop Development Phase",IF(AND(B2967+1&gt;'Calculation Sheet Crop 1'!$K$8,B2967&lt;'Calculation Sheet Crop 1'!$L$8+1),"Mid Season",IF(AND(B2967+1&gt;'Calculation Sheet Crop 1'!$K$9,B2967-1&lt;'Calculation Sheet Crop 1'!$L$9),"Late Season Stage",""))))</f>
        <v/>
      </c>
      <c r="D2967">
        <f>IF(MONTH(B2967)=1,'General Calculation'!$E$22,IF(MONTH(B2967)=2,'General Calculation'!$F$22,IF(MONTH(B2967)=3,'General Calculation'!$G$22,IF(MONTH(B2967)=4,'General Calculation'!$H$22,IF(MONTH(B2967)=5,'General Calculation'!$I$22,IF(MONTH(B2967)=6,'General Calculation'!$J$22,IF(MONTH(B2967)=7,'General Calculation'!$K$22,IF(MONTH(B2967)=8,'General Calculation'!$L$22,IF(MONTH(B2967)=9,'General Calculation'!$M$22,IF(MONTH(B2967)=10,'General Calculation'!$N$22,IF(MONTH(B2967)=11,'General Calculation'!$O$22,IF(MONTH(B2967)=12,'General Calculation'!$P$22,""))))))))))))</f>
        <v>5.3892000000000007</v>
      </c>
      <c r="E2967" t="str">
        <f>IF(C2967="Initial Stage",'Calculation Sheet Crop 1'!$M$6,IF(C2967="Crop Development Phase",'Calculation Sheet Crop 1'!$M$7,IF(C2967="Mid Season",'Calculation Sheet Crop 1'!$M$8,IF(C2967="Late Season Stage",'Calculation Sheet Crop 1'!$M$9,""))))</f>
        <v/>
      </c>
      <c r="F2967">
        <f t="shared" si="599"/>
        <v>0</v>
      </c>
      <c r="P2967">
        <f t="shared" si="600"/>
        <v>0</v>
      </c>
      <c r="Q2967">
        <f t="shared" si="601"/>
        <v>0</v>
      </c>
      <c r="R2967">
        <f t="shared" si="602"/>
        <v>0</v>
      </c>
      <c r="S2967">
        <f t="shared" si="603"/>
        <v>0</v>
      </c>
      <c r="T2967">
        <f t="shared" si="604"/>
        <v>0</v>
      </c>
      <c r="U2967">
        <f t="shared" si="605"/>
        <v>0</v>
      </c>
      <c r="V2967">
        <f t="shared" si="606"/>
        <v>0</v>
      </c>
      <c r="W2967">
        <f t="shared" si="607"/>
        <v>0</v>
      </c>
      <c r="X2967">
        <f t="shared" si="608"/>
        <v>0</v>
      </c>
      <c r="Y2967">
        <f t="shared" si="609"/>
        <v>0</v>
      </c>
      <c r="Z2967">
        <f t="shared" si="610"/>
        <v>0</v>
      </c>
      <c r="AA2967">
        <f t="shared" si="611"/>
        <v>0</v>
      </c>
    </row>
    <row r="2968" spans="2:27">
      <c r="B2968" s="3">
        <v>45697</v>
      </c>
      <c r="C2968" t="str">
        <f>IF(AND(B2968&gt;='Calculation Sheet Crop 1'!$K$6,B2968&lt;='Calculation Sheet Crop 1'!$L$6),"Initial Stage",IF(AND(B2968+1&gt;'Calculation Sheet Crop 1'!$K$7,B2968&lt;='Calculation Sheet Crop 1'!$L$7),"Crop Development Phase",IF(AND(B2968+1&gt;'Calculation Sheet Crop 1'!$K$8,B2968&lt;'Calculation Sheet Crop 1'!$L$8+1),"Mid Season",IF(AND(B2968+1&gt;'Calculation Sheet Crop 1'!$K$9,B2968-1&lt;'Calculation Sheet Crop 1'!$L$9),"Late Season Stage",""))))</f>
        <v/>
      </c>
      <c r="D2968">
        <f>IF(MONTH(B2968)=1,'General Calculation'!$E$22,IF(MONTH(B2968)=2,'General Calculation'!$F$22,IF(MONTH(B2968)=3,'General Calculation'!$G$22,IF(MONTH(B2968)=4,'General Calculation'!$H$22,IF(MONTH(B2968)=5,'General Calculation'!$I$22,IF(MONTH(B2968)=6,'General Calculation'!$J$22,IF(MONTH(B2968)=7,'General Calculation'!$K$22,IF(MONTH(B2968)=8,'General Calculation'!$L$22,IF(MONTH(B2968)=9,'General Calculation'!$M$22,IF(MONTH(B2968)=10,'General Calculation'!$N$22,IF(MONTH(B2968)=11,'General Calculation'!$O$22,IF(MONTH(B2968)=12,'General Calculation'!$P$22,""))))))))))))</f>
        <v>5.3892000000000007</v>
      </c>
      <c r="E2968" t="str">
        <f>IF(C2968="Initial Stage",'Calculation Sheet Crop 1'!$M$6,IF(C2968="Crop Development Phase",'Calculation Sheet Crop 1'!$M$7,IF(C2968="Mid Season",'Calculation Sheet Crop 1'!$M$8,IF(C2968="Late Season Stage",'Calculation Sheet Crop 1'!$M$9,""))))</f>
        <v/>
      </c>
      <c r="F2968">
        <f t="shared" si="599"/>
        <v>0</v>
      </c>
      <c r="P2968">
        <f t="shared" si="600"/>
        <v>0</v>
      </c>
      <c r="Q2968">
        <f t="shared" si="601"/>
        <v>0</v>
      </c>
      <c r="R2968">
        <f t="shared" si="602"/>
        <v>0</v>
      </c>
      <c r="S2968">
        <f t="shared" si="603"/>
        <v>0</v>
      </c>
      <c r="T2968">
        <f t="shared" si="604"/>
        <v>0</v>
      </c>
      <c r="U2968">
        <f t="shared" si="605"/>
        <v>0</v>
      </c>
      <c r="V2968">
        <f t="shared" si="606"/>
        <v>0</v>
      </c>
      <c r="W2968">
        <f t="shared" si="607"/>
        <v>0</v>
      </c>
      <c r="X2968">
        <f t="shared" si="608"/>
        <v>0</v>
      </c>
      <c r="Y2968">
        <f t="shared" si="609"/>
        <v>0</v>
      </c>
      <c r="Z2968">
        <f t="shared" si="610"/>
        <v>0</v>
      </c>
      <c r="AA2968">
        <f t="shared" si="611"/>
        <v>0</v>
      </c>
    </row>
    <row r="2969" spans="2:27">
      <c r="B2969" s="3">
        <v>45698</v>
      </c>
      <c r="C2969" t="str">
        <f>IF(AND(B2969&gt;='Calculation Sheet Crop 1'!$K$6,B2969&lt;='Calculation Sheet Crop 1'!$L$6),"Initial Stage",IF(AND(B2969+1&gt;'Calculation Sheet Crop 1'!$K$7,B2969&lt;='Calculation Sheet Crop 1'!$L$7),"Crop Development Phase",IF(AND(B2969+1&gt;'Calculation Sheet Crop 1'!$K$8,B2969&lt;'Calculation Sheet Crop 1'!$L$8+1),"Mid Season",IF(AND(B2969+1&gt;'Calculation Sheet Crop 1'!$K$9,B2969-1&lt;'Calculation Sheet Crop 1'!$L$9),"Late Season Stage",""))))</f>
        <v/>
      </c>
      <c r="D2969">
        <f>IF(MONTH(B2969)=1,'General Calculation'!$E$22,IF(MONTH(B2969)=2,'General Calculation'!$F$22,IF(MONTH(B2969)=3,'General Calculation'!$G$22,IF(MONTH(B2969)=4,'General Calculation'!$H$22,IF(MONTH(B2969)=5,'General Calculation'!$I$22,IF(MONTH(B2969)=6,'General Calculation'!$J$22,IF(MONTH(B2969)=7,'General Calculation'!$K$22,IF(MONTH(B2969)=8,'General Calculation'!$L$22,IF(MONTH(B2969)=9,'General Calculation'!$M$22,IF(MONTH(B2969)=10,'General Calculation'!$N$22,IF(MONTH(B2969)=11,'General Calculation'!$O$22,IF(MONTH(B2969)=12,'General Calculation'!$P$22,""))))))))))))</f>
        <v>5.3892000000000007</v>
      </c>
      <c r="E2969" t="str">
        <f>IF(C2969="Initial Stage",'Calculation Sheet Crop 1'!$M$6,IF(C2969="Crop Development Phase",'Calculation Sheet Crop 1'!$M$7,IF(C2969="Mid Season",'Calculation Sheet Crop 1'!$M$8,IF(C2969="Late Season Stage",'Calculation Sheet Crop 1'!$M$9,""))))</f>
        <v/>
      </c>
      <c r="F2969">
        <f t="shared" si="599"/>
        <v>0</v>
      </c>
      <c r="P2969">
        <f t="shared" si="600"/>
        <v>0</v>
      </c>
      <c r="Q2969">
        <f t="shared" si="601"/>
        <v>0</v>
      </c>
      <c r="R2969">
        <f t="shared" si="602"/>
        <v>0</v>
      </c>
      <c r="S2969">
        <f t="shared" si="603"/>
        <v>0</v>
      </c>
      <c r="T2969">
        <f t="shared" si="604"/>
        <v>0</v>
      </c>
      <c r="U2969">
        <f t="shared" si="605"/>
        <v>0</v>
      </c>
      <c r="V2969">
        <f t="shared" si="606"/>
        <v>0</v>
      </c>
      <c r="W2969">
        <f t="shared" si="607"/>
        <v>0</v>
      </c>
      <c r="X2969">
        <f t="shared" si="608"/>
        <v>0</v>
      </c>
      <c r="Y2969">
        <f t="shared" si="609"/>
        <v>0</v>
      </c>
      <c r="Z2969">
        <f t="shared" si="610"/>
        <v>0</v>
      </c>
      <c r="AA2969">
        <f t="shared" si="611"/>
        <v>0</v>
      </c>
    </row>
    <row r="2970" spans="2:27">
      <c r="B2970" s="3">
        <v>45699</v>
      </c>
      <c r="C2970" t="str">
        <f>IF(AND(B2970&gt;='Calculation Sheet Crop 1'!$K$6,B2970&lt;='Calculation Sheet Crop 1'!$L$6),"Initial Stage",IF(AND(B2970+1&gt;'Calculation Sheet Crop 1'!$K$7,B2970&lt;='Calculation Sheet Crop 1'!$L$7),"Crop Development Phase",IF(AND(B2970+1&gt;'Calculation Sheet Crop 1'!$K$8,B2970&lt;'Calculation Sheet Crop 1'!$L$8+1),"Mid Season",IF(AND(B2970+1&gt;'Calculation Sheet Crop 1'!$K$9,B2970-1&lt;'Calculation Sheet Crop 1'!$L$9),"Late Season Stage",""))))</f>
        <v/>
      </c>
      <c r="D2970">
        <f>IF(MONTH(B2970)=1,'General Calculation'!$E$22,IF(MONTH(B2970)=2,'General Calculation'!$F$22,IF(MONTH(B2970)=3,'General Calculation'!$G$22,IF(MONTH(B2970)=4,'General Calculation'!$H$22,IF(MONTH(B2970)=5,'General Calculation'!$I$22,IF(MONTH(B2970)=6,'General Calculation'!$J$22,IF(MONTH(B2970)=7,'General Calculation'!$K$22,IF(MONTH(B2970)=8,'General Calculation'!$L$22,IF(MONTH(B2970)=9,'General Calculation'!$M$22,IF(MONTH(B2970)=10,'General Calculation'!$N$22,IF(MONTH(B2970)=11,'General Calculation'!$O$22,IF(MONTH(B2970)=12,'General Calculation'!$P$22,""))))))))))))</f>
        <v>5.3892000000000007</v>
      </c>
      <c r="E2970" t="str">
        <f>IF(C2970="Initial Stage",'Calculation Sheet Crop 1'!$M$6,IF(C2970="Crop Development Phase",'Calculation Sheet Crop 1'!$M$7,IF(C2970="Mid Season",'Calculation Sheet Crop 1'!$M$8,IF(C2970="Late Season Stage",'Calculation Sheet Crop 1'!$M$9,""))))</f>
        <v/>
      </c>
      <c r="F2970">
        <f t="shared" si="599"/>
        <v>0</v>
      </c>
      <c r="P2970">
        <f t="shared" si="600"/>
        <v>0</v>
      </c>
      <c r="Q2970">
        <f t="shared" si="601"/>
        <v>0</v>
      </c>
      <c r="R2970">
        <f t="shared" si="602"/>
        <v>0</v>
      </c>
      <c r="S2970">
        <f t="shared" si="603"/>
        <v>0</v>
      </c>
      <c r="T2970">
        <f t="shared" si="604"/>
        <v>0</v>
      </c>
      <c r="U2970">
        <f t="shared" si="605"/>
        <v>0</v>
      </c>
      <c r="V2970">
        <f t="shared" si="606"/>
        <v>0</v>
      </c>
      <c r="W2970">
        <f t="shared" si="607"/>
        <v>0</v>
      </c>
      <c r="X2970">
        <f t="shared" si="608"/>
        <v>0</v>
      </c>
      <c r="Y2970">
        <f t="shared" si="609"/>
        <v>0</v>
      </c>
      <c r="Z2970">
        <f t="shared" si="610"/>
        <v>0</v>
      </c>
      <c r="AA2970">
        <f t="shared" si="611"/>
        <v>0</v>
      </c>
    </row>
    <row r="2971" spans="2:27">
      <c r="B2971" s="3">
        <v>45700</v>
      </c>
      <c r="C2971" t="str">
        <f>IF(AND(B2971&gt;='Calculation Sheet Crop 1'!$K$6,B2971&lt;='Calculation Sheet Crop 1'!$L$6),"Initial Stage",IF(AND(B2971+1&gt;'Calculation Sheet Crop 1'!$K$7,B2971&lt;='Calculation Sheet Crop 1'!$L$7),"Crop Development Phase",IF(AND(B2971+1&gt;'Calculation Sheet Crop 1'!$K$8,B2971&lt;'Calculation Sheet Crop 1'!$L$8+1),"Mid Season",IF(AND(B2971+1&gt;'Calculation Sheet Crop 1'!$K$9,B2971-1&lt;'Calculation Sheet Crop 1'!$L$9),"Late Season Stage",""))))</f>
        <v/>
      </c>
      <c r="D2971">
        <f>IF(MONTH(B2971)=1,'General Calculation'!$E$22,IF(MONTH(B2971)=2,'General Calculation'!$F$22,IF(MONTH(B2971)=3,'General Calculation'!$G$22,IF(MONTH(B2971)=4,'General Calculation'!$H$22,IF(MONTH(B2971)=5,'General Calculation'!$I$22,IF(MONTH(B2971)=6,'General Calculation'!$J$22,IF(MONTH(B2971)=7,'General Calculation'!$K$22,IF(MONTH(B2971)=8,'General Calculation'!$L$22,IF(MONTH(B2971)=9,'General Calculation'!$M$22,IF(MONTH(B2971)=10,'General Calculation'!$N$22,IF(MONTH(B2971)=11,'General Calculation'!$O$22,IF(MONTH(B2971)=12,'General Calculation'!$P$22,""))))))))))))</f>
        <v>5.3892000000000007</v>
      </c>
      <c r="E2971" t="str">
        <f>IF(C2971="Initial Stage",'Calculation Sheet Crop 1'!$M$6,IF(C2971="Crop Development Phase",'Calculation Sheet Crop 1'!$M$7,IF(C2971="Mid Season",'Calculation Sheet Crop 1'!$M$8,IF(C2971="Late Season Stage",'Calculation Sheet Crop 1'!$M$9,""))))</f>
        <v/>
      </c>
      <c r="F2971">
        <f t="shared" si="599"/>
        <v>0</v>
      </c>
      <c r="P2971">
        <f t="shared" si="600"/>
        <v>0</v>
      </c>
      <c r="Q2971">
        <f t="shared" si="601"/>
        <v>0</v>
      </c>
      <c r="R2971">
        <f t="shared" si="602"/>
        <v>0</v>
      </c>
      <c r="S2971">
        <f t="shared" si="603"/>
        <v>0</v>
      </c>
      <c r="T2971">
        <f t="shared" si="604"/>
        <v>0</v>
      </c>
      <c r="U2971">
        <f t="shared" si="605"/>
        <v>0</v>
      </c>
      <c r="V2971">
        <f t="shared" si="606"/>
        <v>0</v>
      </c>
      <c r="W2971">
        <f t="shared" si="607"/>
        <v>0</v>
      </c>
      <c r="X2971">
        <f t="shared" si="608"/>
        <v>0</v>
      </c>
      <c r="Y2971">
        <f t="shared" si="609"/>
        <v>0</v>
      </c>
      <c r="Z2971">
        <f t="shared" si="610"/>
        <v>0</v>
      </c>
      <c r="AA2971">
        <f t="shared" si="611"/>
        <v>0</v>
      </c>
    </row>
    <row r="2972" spans="2:27">
      <c r="B2972" s="3">
        <v>45701</v>
      </c>
      <c r="C2972" t="str">
        <f>IF(AND(B2972&gt;='Calculation Sheet Crop 1'!$K$6,B2972&lt;='Calculation Sheet Crop 1'!$L$6),"Initial Stage",IF(AND(B2972+1&gt;'Calculation Sheet Crop 1'!$K$7,B2972&lt;='Calculation Sheet Crop 1'!$L$7),"Crop Development Phase",IF(AND(B2972+1&gt;'Calculation Sheet Crop 1'!$K$8,B2972&lt;'Calculation Sheet Crop 1'!$L$8+1),"Mid Season",IF(AND(B2972+1&gt;'Calculation Sheet Crop 1'!$K$9,B2972-1&lt;'Calculation Sheet Crop 1'!$L$9),"Late Season Stage",""))))</f>
        <v/>
      </c>
      <c r="D2972">
        <f>IF(MONTH(B2972)=1,'General Calculation'!$E$22,IF(MONTH(B2972)=2,'General Calculation'!$F$22,IF(MONTH(B2972)=3,'General Calculation'!$G$22,IF(MONTH(B2972)=4,'General Calculation'!$H$22,IF(MONTH(B2972)=5,'General Calculation'!$I$22,IF(MONTH(B2972)=6,'General Calculation'!$J$22,IF(MONTH(B2972)=7,'General Calculation'!$K$22,IF(MONTH(B2972)=8,'General Calculation'!$L$22,IF(MONTH(B2972)=9,'General Calculation'!$M$22,IF(MONTH(B2972)=10,'General Calculation'!$N$22,IF(MONTH(B2972)=11,'General Calculation'!$O$22,IF(MONTH(B2972)=12,'General Calculation'!$P$22,""))))))))))))</f>
        <v>5.3892000000000007</v>
      </c>
      <c r="E2972" t="str">
        <f>IF(C2972="Initial Stage",'Calculation Sheet Crop 1'!$M$6,IF(C2972="Crop Development Phase",'Calculation Sheet Crop 1'!$M$7,IF(C2972="Mid Season",'Calculation Sheet Crop 1'!$M$8,IF(C2972="Late Season Stage",'Calculation Sheet Crop 1'!$M$9,""))))</f>
        <v/>
      </c>
      <c r="F2972">
        <f t="shared" si="599"/>
        <v>0</v>
      </c>
      <c r="P2972">
        <f t="shared" si="600"/>
        <v>0</v>
      </c>
      <c r="Q2972">
        <f t="shared" si="601"/>
        <v>0</v>
      </c>
      <c r="R2972">
        <f t="shared" si="602"/>
        <v>0</v>
      </c>
      <c r="S2972">
        <f t="shared" si="603"/>
        <v>0</v>
      </c>
      <c r="T2972">
        <f t="shared" si="604"/>
        <v>0</v>
      </c>
      <c r="U2972">
        <f t="shared" si="605"/>
        <v>0</v>
      </c>
      <c r="V2972">
        <f t="shared" si="606"/>
        <v>0</v>
      </c>
      <c r="W2972">
        <f t="shared" si="607"/>
        <v>0</v>
      </c>
      <c r="X2972">
        <f t="shared" si="608"/>
        <v>0</v>
      </c>
      <c r="Y2972">
        <f t="shared" si="609"/>
        <v>0</v>
      </c>
      <c r="Z2972">
        <f t="shared" si="610"/>
        <v>0</v>
      </c>
      <c r="AA2972">
        <f t="shared" si="611"/>
        <v>0</v>
      </c>
    </row>
    <row r="2973" spans="2:27">
      <c r="B2973" s="3">
        <v>45702</v>
      </c>
      <c r="C2973" t="str">
        <f>IF(AND(B2973&gt;='Calculation Sheet Crop 1'!$K$6,B2973&lt;='Calculation Sheet Crop 1'!$L$6),"Initial Stage",IF(AND(B2973+1&gt;'Calculation Sheet Crop 1'!$K$7,B2973&lt;='Calculation Sheet Crop 1'!$L$7),"Crop Development Phase",IF(AND(B2973+1&gt;'Calculation Sheet Crop 1'!$K$8,B2973&lt;'Calculation Sheet Crop 1'!$L$8+1),"Mid Season",IF(AND(B2973+1&gt;'Calculation Sheet Crop 1'!$K$9,B2973-1&lt;'Calculation Sheet Crop 1'!$L$9),"Late Season Stage",""))))</f>
        <v/>
      </c>
      <c r="D2973">
        <f>IF(MONTH(B2973)=1,'General Calculation'!$E$22,IF(MONTH(B2973)=2,'General Calculation'!$F$22,IF(MONTH(B2973)=3,'General Calculation'!$G$22,IF(MONTH(B2973)=4,'General Calculation'!$H$22,IF(MONTH(B2973)=5,'General Calculation'!$I$22,IF(MONTH(B2973)=6,'General Calculation'!$J$22,IF(MONTH(B2973)=7,'General Calculation'!$K$22,IF(MONTH(B2973)=8,'General Calculation'!$L$22,IF(MONTH(B2973)=9,'General Calculation'!$M$22,IF(MONTH(B2973)=10,'General Calculation'!$N$22,IF(MONTH(B2973)=11,'General Calculation'!$O$22,IF(MONTH(B2973)=12,'General Calculation'!$P$22,""))))))))))))</f>
        <v>5.3892000000000007</v>
      </c>
      <c r="E2973" t="str">
        <f>IF(C2973="Initial Stage",'Calculation Sheet Crop 1'!$M$6,IF(C2973="Crop Development Phase",'Calculation Sheet Crop 1'!$M$7,IF(C2973="Mid Season",'Calculation Sheet Crop 1'!$M$8,IF(C2973="Late Season Stage",'Calculation Sheet Crop 1'!$M$9,""))))</f>
        <v/>
      </c>
      <c r="F2973">
        <f t="shared" si="599"/>
        <v>0</v>
      </c>
      <c r="P2973">
        <f t="shared" si="600"/>
        <v>0</v>
      </c>
      <c r="Q2973">
        <f t="shared" si="601"/>
        <v>0</v>
      </c>
      <c r="R2973">
        <f t="shared" si="602"/>
        <v>0</v>
      </c>
      <c r="S2973">
        <f t="shared" si="603"/>
        <v>0</v>
      </c>
      <c r="T2973">
        <f t="shared" si="604"/>
        <v>0</v>
      </c>
      <c r="U2973">
        <f t="shared" si="605"/>
        <v>0</v>
      </c>
      <c r="V2973">
        <f t="shared" si="606"/>
        <v>0</v>
      </c>
      <c r="W2973">
        <f t="shared" si="607"/>
        <v>0</v>
      </c>
      <c r="X2973">
        <f t="shared" si="608"/>
        <v>0</v>
      </c>
      <c r="Y2973">
        <f t="shared" si="609"/>
        <v>0</v>
      </c>
      <c r="Z2973">
        <f t="shared" si="610"/>
        <v>0</v>
      </c>
      <c r="AA2973">
        <f t="shared" si="611"/>
        <v>0</v>
      </c>
    </row>
    <row r="2974" spans="2:27">
      <c r="B2974" s="3">
        <v>45703</v>
      </c>
      <c r="C2974" t="str">
        <f>IF(AND(B2974&gt;='Calculation Sheet Crop 1'!$K$6,B2974&lt;='Calculation Sheet Crop 1'!$L$6),"Initial Stage",IF(AND(B2974+1&gt;'Calculation Sheet Crop 1'!$K$7,B2974&lt;='Calculation Sheet Crop 1'!$L$7),"Crop Development Phase",IF(AND(B2974+1&gt;'Calculation Sheet Crop 1'!$K$8,B2974&lt;'Calculation Sheet Crop 1'!$L$8+1),"Mid Season",IF(AND(B2974+1&gt;'Calculation Sheet Crop 1'!$K$9,B2974-1&lt;'Calculation Sheet Crop 1'!$L$9),"Late Season Stage",""))))</f>
        <v/>
      </c>
      <c r="D2974">
        <f>IF(MONTH(B2974)=1,'General Calculation'!$E$22,IF(MONTH(B2974)=2,'General Calculation'!$F$22,IF(MONTH(B2974)=3,'General Calculation'!$G$22,IF(MONTH(B2974)=4,'General Calculation'!$H$22,IF(MONTH(B2974)=5,'General Calculation'!$I$22,IF(MONTH(B2974)=6,'General Calculation'!$J$22,IF(MONTH(B2974)=7,'General Calculation'!$K$22,IF(MONTH(B2974)=8,'General Calculation'!$L$22,IF(MONTH(B2974)=9,'General Calculation'!$M$22,IF(MONTH(B2974)=10,'General Calculation'!$N$22,IF(MONTH(B2974)=11,'General Calculation'!$O$22,IF(MONTH(B2974)=12,'General Calculation'!$P$22,""))))))))))))</f>
        <v>5.3892000000000007</v>
      </c>
      <c r="E2974" t="str">
        <f>IF(C2974="Initial Stage",'Calculation Sheet Crop 1'!$M$6,IF(C2974="Crop Development Phase",'Calculation Sheet Crop 1'!$M$7,IF(C2974="Mid Season",'Calculation Sheet Crop 1'!$M$8,IF(C2974="Late Season Stage",'Calculation Sheet Crop 1'!$M$9,""))))</f>
        <v/>
      </c>
      <c r="F2974">
        <f t="shared" si="599"/>
        <v>0</v>
      </c>
      <c r="P2974">
        <f t="shared" si="600"/>
        <v>0</v>
      </c>
      <c r="Q2974">
        <f t="shared" si="601"/>
        <v>0</v>
      </c>
      <c r="R2974">
        <f t="shared" si="602"/>
        <v>0</v>
      </c>
      <c r="S2974">
        <f t="shared" si="603"/>
        <v>0</v>
      </c>
      <c r="T2974">
        <f t="shared" si="604"/>
        <v>0</v>
      </c>
      <c r="U2974">
        <f t="shared" si="605"/>
        <v>0</v>
      </c>
      <c r="V2974">
        <f t="shared" si="606"/>
        <v>0</v>
      </c>
      <c r="W2974">
        <f t="shared" si="607"/>
        <v>0</v>
      </c>
      <c r="X2974">
        <f t="shared" si="608"/>
        <v>0</v>
      </c>
      <c r="Y2974">
        <f t="shared" si="609"/>
        <v>0</v>
      </c>
      <c r="Z2974">
        <f t="shared" si="610"/>
        <v>0</v>
      </c>
      <c r="AA2974">
        <f t="shared" si="611"/>
        <v>0</v>
      </c>
    </row>
    <row r="2975" spans="2:27">
      <c r="B2975" s="3">
        <v>45704</v>
      </c>
      <c r="C2975" t="str">
        <f>IF(AND(B2975&gt;='Calculation Sheet Crop 1'!$K$6,B2975&lt;='Calculation Sheet Crop 1'!$L$6),"Initial Stage",IF(AND(B2975+1&gt;'Calculation Sheet Crop 1'!$K$7,B2975&lt;='Calculation Sheet Crop 1'!$L$7),"Crop Development Phase",IF(AND(B2975+1&gt;'Calculation Sheet Crop 1'!$K$8,B2975&lt;'Calculation Sheet Crop 1'!$L$8+1),"Mid Season",IF(AND(B2975+1&gt;'Calculation Sheet Crop 1'!$K$9,B2975-1&lt;'Calculation Sheet Crop 1'!$L$9),"Late Season Stage",""))))</f>
        <v/>
      </c>
      <c r="D2975">
        <f>IF(MONTH(B2975)=1,'General Calculation'!$E$22,IF(MONTH(B2975)=2,'General Calculation'!$F$22,IF(MONTH(B2975)=3,'General Calculation'!$G$22,IF(MONTH(B2975)=4,'General Calculation'!$H$22,IF(MONTH(B2975)=5,'General Calculation'!$I$22,IF(MONTH(B2975)=6,'General Calculation'!$J$22,IF(MONTH(B2975)=7,'General Calculation'!$K$22,IF(MONTH(B2975)=8,'General Calculation'!$L$22,IF(MONTH(B2975)=9,'General Calculation'!$M$22,IF(MONTH(B2975)=10,'General Calculation'!$N$22,IF(MONTH(B2975)=11,'General Calculation'!$O$22,IF(MONTH(B2975)=12,'General Calculation'!$P$22,""))))))))))))</f>
        <v>5.3892000000000007</v>
      </c>
      <c r="E2975" t="str">
        <f>IF(C2975="Initial Stage",'Calculation Sheet Crop 1'!$M$6,IF(C2975="Crop Development Phase",'Calculation Sheet Crop 1'!$M$7,IF(C2975="Mid Season",'Calculation Sheet Crop 1'!$M$8,IF(C2975="Late Season Stage",'Calculation Sheet Crop 1'!$M$9,""))))</f>
        <v/>
      </c>
      <c r="F2975">
        <f t="shared" si="599"/>
        <v>0</v>
      </c>
      <c r="P2975">
        <f t="shared" si="600"/>
        <v>0</v>
      </c>
      <c r="Q2975">
        <f t="shared" si="601"/>
        <v>0</v>
      </c>
      <c r="R2975">
        <f t="shared" si="602"/>
        <v>0</v>
      </c>
      <c r="S2975">
        <f t="shared" si="603"/>
        <v>0</v>
      </c>
      <c r="T2975">
        <f t="shared" si="604"/>
        <v>0</v>
      </c>
      <c r="U2975">
        <f t="shared" si="605"/>
        <v>0</v>
      </c>
      <c r="V2975">
        <f t="shared" si="606"/>
        <v>0</v>
      </c>
      <c r="W2975">
        <f t="shared" si="607"/>
        <v>0</v>
      </c>
      <c r="X2975">
        <f t="shared" si="608"/>
        <v>0</v>
      </c>
      <c r="Y2975">
        <f t="shared" si="609"/>
        <v>0</v>
      </c>
      <c r="Z2975">
        <f t="shared" si="610"/>
        <v>0</v>
      </c>
      <c r="AA2975">
        <f t="shared" si="611"/>
        <v>0</v>
      </c>
    </row>
    <row r="2976" spans="2:27">
      <c r="B2976" s="3">
        <v>45705</v>
      </c>
      <c r="C2976" t="str">
        <f>IF(AND(B2976&gt;='Calculation Sheet Crop 1'!$K$6,B2976&lt;='Calculation Sheet Crop 1'!$L$6),"Initial Stage",IF(AND(B2976+1&gt;'Calculation Sheet Crop 1'!$K$7,B2976&lt;='Calculation Sheet Crop 1'!$L$7),"Crop Development Phase",IF(AND(B2976+1&gt;'Calculation Sheet Crop 1'!$K$8,B2976&lt;'Calculation Sheet Crop 1'!$L$8+1),"Mid Season",IF(AND(B2976+1&gt;'Calculation Sheet Crop 1'!$K$9,B2976-1&lt;'Calculation Sheet Crop 1'!$L$9),"Late Season Stage",""))))</f>
        <v/>
      </c>
      <c r="D2976">
        <f>IF(MONTH(B2976)=1,'General Calculation'!$E$22,IF(MONTH(B2976)=2,'General Calculation'!$F$22,IF(MONTH(B2976)=3,'General Calculation'!$G$22,IF(MONTH(B2976)=4,'General Calculation'!$H$22,IF(MONTH(B2976)=5,'General Calculation'!$I$22,IF(MONTH(B2976)=6,'General Calculation'!$J$22,IF(MONTH(B2976)=7,'General Calculation'!$K$22,IF(MONTH(B2976)=8,'General Calculation'!$L$22,IF(MONTH(B2976)=9,'General Calculation'!$M$22,IF(MONTH(B2976)=10,'General Calculation'!$N$22,IF(MONTH(B2976)=11,'General Calculation'!$O$22,IF(MONTH(B2976)=12,'General Calculation'!$P$22,""))))))))))))</f>
        <v>5.3892000000000007</v>
      </c>
      <c r="E2976" t="str">
        <f>IF(C2976="Initial Stage",'Calculation Sheet Crop 1'!$M$6,IF(C2976="Crop Development Phase",'Calculation Sheet Crop 1'!$M$7,IF(C2976="Mid Season",'Calculation Sheet Crop 1'!$M$8,IF(C2976="Late Season Stage",'Calculation Sheet Crop 1'!$M$9,""))))</f>
        <v/>
      </c>
      <c r="F2976">
        <f t="shared" si="599"/>
        <v>0</v>
      </c>
      <c r="P2976">
        <f t="shared" si="600"/>
        <v>0</v>
      </c>
      <c r="Q2976">
        <f t="shared" si="601"/>
        <v>0</v>
      </c>
      <c r="R2976">
        <f t="shared" si="602"/>
        <v>0</v>
      </c>
      <c r="S2976">
        <f t="shared" si="603"/>
        <v>0</v>
      </c>
      <c r="T2976">
        <f t="shared" si="604"/>
        <v>0</v>
      </c>
      <c r="U2976">
        <f t="shared" si="605"/>
        <v>0</v>
      </c>
      <c r="V2976">
        <f t="shared" si="606"/>
        <v>0</v>
      </c>
      <c r="W2976">
        <f t="shared" si="607"/>
        <v>0</v>
      </c>
      <c r="X2976">
        <f t="shared" si="608"/>
        <v>0</v>
      </c>
      <c r="Y2976">
        <f t="shared" si="609"/>
        <v>0</v>
      </c>
      <c r="Z2976">
        <f t="shared" si="610"/>
        <v>0</v>
      </c>
      <c r="AA2976">
        <f t="shared" si="611"/>
        <v>0</v>
      </c>
    </row>
    <row r="2977" spans="2:27">
      <c r="B2977" s="3">
        <v>45706</v>
      </c>
      <c r="C2977" t="str">
        <f>IF(AND(B2977&gt;='Calculation Sheet Crop 1'!$K$6,B2977&lt;='Calculation Sheet Crop 1'!$L$6),"Initial Stage",IF(AND(B2977+1&gt;'Calculation Sheet Crop 1'!$K$7,B2977&lt;='Calculation Sheet Crop 1'!$L$7),"Crop Development Phase",IF(AND(B2977+1&gt;'Calculation Sheet Crop 1'!$K$8,B2977&lt;'Calculation Sheet Crop 1'!$L$8+1),"Mid Season",IF(AND(B2977+1&gt;'Calculation Sheet Crop 1'!$K$9,B2977-1&lt;'Calculation Sheet Crop 1'!$L$9),"Late Season Stage",""))))</f>
        <v/>
      </c>
      <c r="D2977">
        <f>IF(MONTH(B2977)=1,'General Calculation'!$E$22,IF(MONTH(B2977)=2,'General Calculation'!$F$22,IF(MONTH(B2977)=3,'General Calculation'!$G$22,IF(MONTH(B2977)=4,'General Calculation'!$H$22,IF(MONTH(B2977)=5,'General Calculation'!$I$22,IF(MONTH(B2977)=6,'General Calculation'!$J$22,IF(MONTH(B2977)=7,'General Calculation'!$K$22,IF(MONTH(B2977)=8,'General Calculation'!$L$22,IF(MONTH(B2977)=9,'General Calculation'!$M$22,IF(MONTH(B2977)=10,'General Calculation'!$N$22,IF(MONTH(B2977)=11,'General Calculation'!$O$22,IF(MONTH(B2977)=12,'General Calculation'!$P$22,""))))))))))))</f>
        <v>5.3892000000000007</v>
      </c>
      <c r="E2977" t="str">
        <f>IF(C2977="Initial Stage",'Calculation Sheet Crop 1'!$M$6,IF(C2977="Crop Development Phase",'Calculation Sheet Crop 1'!$M$7,IF(C2977="Mid Season",'Calculation Sheet Crop 1'!$M$8,IF(C2977="Late Season Stage",'Calculation Sheet Crop 1'!$M$9,""))))</f>
        <v/>
      </c>
      <c r="F2977">
        <f t="shared" si="599"/>
        <v>0</v>
      </c>
      <c r="P2977">
        <f t="shared" si="600"/>
        <v>0</v>
      </c>
      <c r="Q2977">
        <f t="shared" si="601"/>
        <v>0</v>
      </c>
      <c r="R2977">
        <f t="shared" si="602"/>
        <v>0</v>
      </c>
      <c r="S2977">
        <f t="shared" si="603"/>
        <v>0</v>
      </c>
      <c r="T2977">
        <f t="shared" si="604"/>
        <v>0</v>
      </c>
      <c r="U2977">
        <f t="shared" si="605"/>
        <v>0</v>
      </c>
      <c r="V2977">
        <f t="shared" si="606"/>
        <v>0</v>
      </c>
      <c r="W2977">
        <f t="shared" si="607"/>
        <v>0</v>
      </c>
      <c r="X2977">
        <f t="shared" si="608"/>
        <v>0</v>
      </c>
      <c r="Y2977">
        <f t="shared" si="609"/>
        <v>0</v>
      </c>
      <c r="Z2977">
        <f t="shared" si="610"/>
        <v>0</v>
      </c>
      <c r="AA2977">
        <f t="shared" si="611"/>
        <v>0</v>
      </c>
    </row>
    <row r="2978" spans="2:27">
      <c r="B2978" s="3">
        <v>45707</v>
      </c>
      <c r="C2978" t="str">
        <f>IF(AND(B2978&gt;='Calculation Sheet Crop 1'!$K$6,B2978&lt;='Calculation Sheet Crop 1'!$L$6),"Initial Stage",IF(AND(B2978+1&gt;'Calculation Sheet Crop 1'!$K$7,B2978&lt;='Calculation Sheet Crop 1'!$L$7),"Crop Development Phase",IF(AND(B2978+1&gt;'Calculation Sheet Crop 1'!$K$8,B2978&lt;'Calculation Sheet Crop 1'!$L$8+1),"Mid Season",IF(AND(B2978+1&gt;'Calculation Sheet Crop 1'!$K$9,B2978-1&lt;'Calculation Sheet Crop 1'!$L$9),"Late Season Stage",""))))</f>
        <v/>
      </c>
      <c r="D2978">
        <f>IF(MONTH(B2978)=1,'General Calculation'!$E$22,IF(MONTH(B2978)=2,'General Calculation'!$F$22,IF(MONTH(B2978)=3,'General Calculation'!$G$22,IF(MONTH(B2978)=4,'General Calculation'!$H$22,IF(MONTH(B2978)=5,'General Calculation'!$I$22,IF(MONTH(B2978)=6,'General Calculation'!$J$22,IF(MONTH(B2978)=7,'General Calculation'!$K$22,IF(MONTH(B2978)=8,'General Calculation'!$L$22,IF(MONTH(B2978)=9,'General Calculation'!$M$22,IF(MONTH(B2978)=10,'General Calculation'!$N$22,IF(MONTH(B2978)=11,'General Calculation'!$O$22,IF(MONTH(B2978)=12,'General Calculation'!$P$22,""))))))))))))</f>
        <v>5.3892000000000007</v>
      </c>
      <c r="E2978" t="str">
        <f>IF(C2978="Initial Stage",'Calculation Sheet Crop 1'!$M$6,IF(C2978="Crop Development Phase",'Calculation Sheet Crop 1'!$M$7,IF(C2978="Mid Season",'Calculation Sheet Crop 1'!$M$8,IF(C2978="Late Season Stage",'Calculation Sheet Crop 1'!$M$9,""))))</f>
        <v/>
      </c>
      <c r="F2978">
        <f t="shared" si="599"/>
        <v>0</v>
      </c>
      <c r="P2978">
        <f t="shared" si="600"/>
        <v>0</v>
      </c>
      <c r="Q2978">
        <f t="shared" si="601"/>
        <v>0</v>
      </c>
      <c r="R2978">
        <f t="shared" si="602"/>
        <v>0</v>
      </c>
      <c r="S2978">
        <f t="shared" si="603"/>
        <v>0</v>
      </c>
      <c r="T2978">
        <f t="shared" si="604"/>
        <v>0</v>
      </c>
      <c r="U2978">
        <f t="shared" si="605"/>
        <v>0</v>
      </c>
      <c r="V2978">
        <f t="shared" si="606"/>
        <v>0</v>
      </c>
      <c r="W2978">
        <f t="shared" si="607"/>
        <v>0</v>
      </c>
      <c r="X2978">
        <f t="shared" si="608"/>
        <v>0</v>
      </c>
      <c r="Y2978">
        <f t="shared" si="609"/>
        <v>0</v>
      </c>
      <c r="Z2978">
        <f t="shared" si="610"/>
        <v>0</v>
      </c>
      <c r="AA2978">
        <f t="shared" si="611"/>
        <v>0</v>
      </c>
    </row>
    <row r="2979" spans="2:27">
      <c r="B2979" s="3">
        <v>45708</v>
      </c>
      <c r="C2979" t="str">
        <f>IF(AND(B2979&gt;='Calculation Sheet Crop 1'!$K$6,B2979&lt;='Calculation Sheet Crop 1'!$L$6),"Initial Stage",IF(AND(B2979+1&gt;'Calculation Sheet Crop 1'!$K$7,B2979&lt;='Calculation Sheet Crop 1'!$L$7),"Crop Development Phase",IF(AND(B2979+1&gt;'Calculation Sheet Crop 1'!$K$8,B2979&lt;'Calculation Sheet Crop 1'!$L$8+1),"Mid Season",IF(AND(B2979+1&gt;'Calculation Sheet Crop 1'!$K$9,B2979-1&lt;'Calculation Sheet Crop 1'!$L$9),"Late Season Stage",""))))</f>
        <v/>
      </c>
      <c r="D2979">
        <f>IF(MONTH(B2979)=1,'General Calculation'!$E$22,IF(MONTH(B2979)=2,'General Calculation'!$F$22,IF(MONTH(B2979)=3,'General Calculation'!$G$22,IF(MONTH(B2979)=4,'General Calculation'!$H$22,IF(MONTH(B2979)=5,'General Calculation'!$I$22,IF(MONTH(B2979)=6,'General Calculation'!$J$22,IF(MONTH(B2979)=7,'General Calculation'!$K$22,IF(MONTH(B2979)=8,'General Calculation'!$L$22,IF(MONTH(B2979)=9,'General Calculation'!$M$22,IF(MONTH(B2979)=10,'General Calculation'!$N$22,IF(MONTH(B2979)=11,'General Calculation'!$O$22,IF(MONTH(B2979)=12,'General Calculation'!$P$22,""))))))))))))</f>
        <v>5.3892000000000007</v>
      </c>
      <c r="E2979" t="str">
        <f>IF(C2979="Initial Stage",'Calculation Sheet Crop 1'!$M$6,IF(C2979="Crop Development Phase",'Calculation Sheet Crop 1'!$M$7,IF(C2979="Mid Season",'Calculation Sheet Crop 1'!$M$8,IF(C2979="Late Season Stage",'Calculation Sheet Crop 1'!$M$9,""))))</f>
        <v/>
      </c>
      <c r="F2979">
        <f t="shared" si="599"/>
        <v>0</v>
      </c>
      <c r="P2979">
        <f t="shared" si="600"/>
        <v>0</v>
      </c>
      <c r="Q2979">
        <f t="shared" si="601"/>
        <v>0</v>
      </c>
      <c r="R2979">
        <f t="shared" si="602"/>
        <v>0</v>
      </c>
      <c r="S2979">
        <f t="shared" si="603"/>
        <v>0</v>
      </c>
      <c r="T2979">
        <f t="shared" si="604"/>
        <v>0</v>
      </c>
      <c r="U2979">
        <f t="shared" si="605"/>
        <v>0</v>
      </c>
      <c r="V2979">
        <f t="shared" si="606"/>
        <v>0</v>
      </c>
      <c r="W2979">
        <f t="shared" si="607"/>
        <v>0</v>
      </c>
      <c r="X2979">
        <f t="shared" si="608"/>
        <v>0</v>
      </c>
      <c r="Y2979">
        <f t="shared" si="609"/>
        <v>0</v>
      </c>
      <c r="Z2979">
        <f t="shared" si="610"/>
        <v>0</v>
      </c>
      <c r="AA2979">
        <f t="shared" si="611"/>
        <v>0</v>
      </c>
    </row>
    <row r="2980" spans="2:27">
      <c r="B2980" s="3">
        <v>45709</v>
      </c>
      <c r="C2980" t="str">
        <f>IF(AND(B2980&gt;='Calculation Sheet Crop 1'!$K$6,B2980&lt;='Calculation Sheet Crop 1'!$L$6),"Initial Stage",IF(AND(B2980+1&gt;'Calculation Sheet Crop 1'!$K$7,B2980&lt;='Calculation Sheet Crop 1'!$L$7),"Crop Development Phase",IF(AND(B2980+1&gt;'Calculation Sheet Crop 1'!$K$8,B2980&lt;'Calculation Sheet Crop 1'!$L$8+1),"Mid Season",IF(AND(B2980+1&gt;'Calculation Sheet Crop 1'!$K$9,B2980-1&lt;'Calculation Sheet Crop 1'!$L$9),"Late Season Stage",""))))</f>
        <v/>
      </c>
      <c r="D2980">
        <f>IF(MONTH(B2980)=1,'General Calculation'!$E$22,IF(MONTH(B2980)=2,'General Calculation'!$F$22,IF(MONTH(B2980)=3,'General Calculation'!$G$22,IF(MONTH(B2980)=4,'General Calculation'!$H$22,IF(MONTH(B2980)=5,'General Calculation'!$I$22,IF(MONTH(B2980)=6,'General Calculation'!$J$22,IF(MONTH(B2980)=7,'General Calculation'!$K$22,IF(MONTH(B2980)=8,'General Calculation'!$L$22,IF(MONTH(B2980)=9,'General Calculation'!$M$22,IF(MONTH(B2980)=10,'General Calculation'!$N$22,IF(MONTH(B2980)=11,'General Calculation'!$O$22,IF(MONTH(B2980)=12,'General Calculation'!$P$22,""))))))))))))</f>
        <v>5.3892000000000007</v>
      </c>
      <c r="E2980" t="str">
        <f>IF(C2980="Initial Stage",'Calculation Sheet Crop 1'!$M$6,IF(C2980="Crop Development Phase",'Calculation Sheet Crop 1'!$M$7,IF(C2980="Mid Season",'Calculation Sheet Crop 1'!$M$8,IF(C2980="Late Season Stage",'Calculation Sheet Crop 1'!$M$9,""))))</f>
        <v/>
      </c>
      <c r="F2980">
        <f t="shared" si="599"/>
        <v>0</v>
      </c>
      <c r="P2980">
        <f t="shared" si="600"/>
        <v>0</v>
      </c>
      <c r="Q2980">
        <f t="shared" si="601"/>
        <v>0</v>
      </c>
      <c r="R2980">
        <f t="shared" si="602"/>
        <v>0</v>
      </c>
      <c r="S2980">
        <f t="shared" si="603"/>
        <v>0</v>
      </c>
      <c r="T2980">
        <f t="shared" si="604"/>
        <v>0</v>
      </c>
      <c r="U2980">
        <f t="shared" si="605"/>
        <v>0</v>
      </c>
      <c r="V2980">
        <f t="shared" si="606"/>
        <v>0</v>
      </c>
      <c r="W2980">
        <f t="shared" si="607"/>
        <v>0</v>
      </c>
      <c r="X2980">
        <f t="shared" si="608"/>
        <v>0</v>
      </c>
      <c r="Y2980">
        <f t="shared" si="609"/>
        <v>0</v>
      </c>
      <c r="Z2980">
        <f t="shared" si="610"/>
        <v>0</v>
      </c>
      <c r="AA2980">
        <f t="shared" si="611"/>
        <v>0</v>
      </c>
    </row>
    <row r="2981" spans="2:27">
      <c r="B2981" s="3">
        <v>45710</v>
      </c>
      <c r="C2981" t="str">
        <f>IF(AND(B2981&gt;='Calculation Sheet Crop 1'!$K$6,B2981&lt;='Calculation Sheet Crop 1'!$L$6),"Initial Stage",IF(AND(B2981+1&gt;'Calculation Sheet Crop 1'!$K$7,B2981&lt;='Calculation Sheet Crop 1'!$L$7),"Crop Development Phase",IF(AND(B2981+1&gt;'Calculation Sheet Crop 1'!$K$8,B2981&lt;'Calculation Sheet Crop 1'!$L$8+1),"Mid Season",IF(AND(B2981+1&gt;'Calculation Sheet Crop 1'!$K$9,B2981-1&lt;'Calculation Sheet Crop 1'!$L$9),"Late Season Stage",""))))</f>
        <v/>
      </c>
      <c r="D2981">
        <f>IF(MONTH(B2981)=1,'General Calculation'!$E$22,IF(MONTH(B2981)=2,'General Calculation'!$F$22,IF(MONTH(B2981)=3,'General Calculation'!$G$22,IF(MONTH(B2981)=4,'General Calculation'!$H$22,IF(MONTH(B2981)=5,'General Calculation'!$I$22,IF(MONTH(B2981)=6,'General Calculation'!$J$22,IF(MONTH(B2981)=7,'General Calculation'!$K$22,IF(MONTH(B2981)=8,'General Calculation'!$L$22,IF(MONTH(B2981)=9,'General Calculation'!$M$22,IF(MONTH(B2981)=10,'General Calculation'!$N$22,IF(MONTH(B2981)=11,'General Calculation'!$O$22,IF(MONTH(B2981)=12,'General Calculation'!$P$22,""))))))))))))</f>
        <v>5.3892000000000007</v>
      </c>
      <c r="E2981" t="str">
        <f>IF(C2981="Initial Stage",'Calculation Sheet Crop 1'!$M$6,IF(C2981="Crop Development Phase",'Calculation Sheet Crop 1'!$M$7,IF(C2981="Mid Season",'Calculation Sheet Crop 1'!$M$8,IF(C2981="Late Season Stage",'Calculation Sheet Crop 1'!$M$9,""))))</f>
        <v/>
      </c>
      <c r="F2981">
        <f t="shared" si="599"/>
        <v>0</v>
      </c>
      <c r="P2981">
        <f t="shared" si="600"/>
        <v>0</v>
      </c>
      <c r="Q2981">
        <f t="shared" si="601"/>
        <v>0</v>
      </c>
      <c r="R2981">
        <f t="shared" si="602"/>
        <v>0</v>
      </c>
      <c r="S2981">
        <f t="shared" si="603"/>
        <v>0</v>
      </c>
      <c r="T2981">
        <f t="shared" si="604"/>
        <v>0</v>
      </c>
      <c r="U2981">
        <f t="shared" si="605"/>
        <v>0</v>
      </c>
      <c r="V2981">
        <f t="shared" si="606"/>
        <v>0</v>
      </c>
      <c r="W2981">
        <f t="shared" si="607"/>
        <v>0</v>
      </c>
      <c r="X2981">
        <f t="shared" si="608"/>
        <v>0</v>
      </c>
      <c r="Y2981">
        <f t="shared" si="609"/>
        <v>0</v>
      </c>
      <c r="Z2981">
        <f t="shared" si="610"/>
        <v>0</v>
      </c>
      <c r="AA2981">
        <f t="shared" si="611"/>
        <v>0</v>
      </c>
    </row>
    <row r="2982" spans="2:27">
      <c r="B2982" s="3">
        <v>45711</v>
      </c>
      <c r="C2982" t="str">
        <f>IF(AND(B2982&gt;='Calculation Sheet Crop 1'!$K$6,B2982&lt;='Calculation Sheet Crop 1'!$L$6),"Initial Stage",IF(AND(B2982+1&gt;'Calculation Sheet Crop 1'!$K$7,B2982&lt;='Calculation Sheet Crop 1'!$L$7),"Crop Development Phase",IF(AND(B2982+1&gt;'Calculation Sheet Crop 1'!$K$8,B2982&lt;'Calculation Sheet Crop 1'!$L$8+1),"Mid Season",IF(AND(B2982+1&gt;'Calculation Sheet Crop 1'!$K$9,B2982-1&lt;'Calculation Sheet Crop 1'!$L$9),"Late Season Stage",""))))</f>
        <v/>
      </c>
      <c r="D2982">
        <f>IF(MONTH(B2982)=1,'General Calculation'!$E$22,IF(MONTH(B2982)=2,'General Calculation'!$F$22,IF(MONTH(B2982)=3,'General Calculation'!$G$22,IF(MONTH(B2982)=4,'General Calculation'!$H$22,IF(MONTH(B2982)=5,'General Calculation'!$I$22,IF(MONTH(B2982)=6,'General Calculation'!$J$22,IF(MONTH(B2982)=7,'General Calculation'!$K$22,IF(MONTH(B2982)=8,'General Calculation'!$L$22,IF(MONTH(B2982)=9,'General Calculation'!$M$22,IF(MONTH(B2982)=10,'General Calculation'!$N$22,IF(MONTH(B2982)=11,'General Calculation'!$O$22,IF(MONTH(B2982)=12,'General Calculation'!$P$22,""))))))))))))</f>
        <v>5.3892000000000007</v>
      </c>
      <c r="E2982" t="str">
        <f>IF(C2982="Initial Stage",'Calculation Sheet Crop 1'!$M$6,IF(C2982="Crop Development Phase",'Calculation Sheet Crop 1'!$M$7,IF(C2982="Mid Season",'Calculation Sheet Crop 1'!$M$8,IF(C2982="Late Season Stage",'Calculation Sheet Crop 1'!$M$9,""))))</f>
        <v/>
      </c>
      <c r="F2982">
        <f t="shared" si="599"/>
        <v>0</v>
      </c>
      <c r="P2982">
        <f t="shared" si="600"/>
        <v>0</v>
      </c>
      <c r="Q2982">
        <f t="shared" si="601"/>
        <v>0</v>
      </c>
      <c r="R2982">
        <f t="shared" si="602"/>
        <v>0</v>
      </c>
      <c r="S2982">
        <f t="shared" si="603"/>
        <v>0</v>
      </c>
      <c r="T2982">
        <f t="shared" si="604"/>
        <v>0</v>
      </c>
      <c r="U2982">
        <f t="shared" si="605"/>
        <v>0</v>
      </c>
      <c r="V2982">
        <f t="shared" si="606"/>
        <v>0</v>
      </c>
      <c r="W2982">
        <f t="shared" si="607"/>
        <v>0</v>
      </c>
      <c r="X2982">
        <f t="shared" si="608"/>
        <v>0</v>
      </c>
      <c r="Y2982">
        <f t="shared" si="609"/>
        <v>0</v>
      </c>
      <c r="Z2982">
        <f t="shared" si="610"/>
        <v>0</v>
      </c>
      <c r="AA2982">
        <f t="shared" si="611"/>
        <v>0</v>
      </c>
    </row>
    <row r="2983" spans="2:27">
      <c r="B2983" s="3">
        <v>45712</v>
      </c>
      <c r="C2983" t="str">
        <f>IF(AND(B2983&gt;='Calculation Sheet Crop 1'!$K$6,B2983&lt;='Calculation Sheet Crop 1'!$L$6),"Initial Stage",IF(AND(B2983+1&gt;'Calculation Sheet Crop 1'!$K$7,B2983&lt;='Calculation Sheet Crop 1'!$L$7),"Crop Development Phase",IF(AND(B2983+1&gt;'Calculation Sheet Crop 1'!$K$8,B2983&lt;'Calculation Sheet Crop 1'!$L$8+1),"Mid Season",IF(AND(B2983+1&gt;'Calculation Sheet Crop 1'!$K$9,B2983-1&lt;'Calculation Sheet Crop 1'!$L$9),"Late Season Stage",""))))</f>
        <v/>
      </c>
      <c r="D2983">
        <f>IF(MONTH(B2983)=1,'General Calculation'!$E$22,IF(MONTH(B2983)=2,'General Calculation'!$F$22,IF(MONTH(B2983)=3,'General Calculation'!$G$22,IF(MONTH(B2983)=4,'General Calculation'!$H$22,IF(MONTH(B2983)=5,'General Calculation'!$I$22,IF(MONTH(B2983)=6,'General Calculation'!$J$22,IF(MONTH(B2983)=7,'General Calculation'!$K$22,IF(MONTH(B2983)=8,'General Calculation'!$L$22,IF(MONTH(B2983)=9,'General Calculation'!$M$22,IF(MONTH(B2983)=10,'General Calculation'!$N$22,IF(MONTH(B2983)=11,'General Calculation'!$O$22,IF(MONTH(B2983)=12,'General Calculation'!$P$22,""))))))))))))</f>
        <v>5.3892000000000007</v>
      </c>
      <c r="E2983" t="str">
        <f>IF(C2983="Initial Stage",'Calculation Sheet Crop 1'!$M$6,IF(C2983="Crop Development Phase",'Calculation Sheet Crop 1'!$M$7,IF(C2983="Mid Season",'Calculation Sheet Crop 1'!$M$8,IF(C2983="Late Season Stage",'Calculation Sheet Crop 1'!$M$9,""))))</f>
        <v/>
      </c>
      <c r="F2983">
        <f t="shared" si="599"/>
        <v>0</v>
      </c>
      <c r="P2983">
        <f t="shared" si="600"/>
        <v>0</v>
      </c>
      <c r="Q2983">
        <f t="shared" si="601"/>
        <v>0</v>
      </c>
      <c r="R2983">
        <f t="shared" si="602"/>
        <v>0</v>
      </c>
      <c r="S2983">
        <f t="shared" si="603"/>
        <v>0</v>
      </c>
      <c r="T2983">
        <f t="shared" si="604"/>
        <v>0</v>
      </c>
      <c r="U2983">
        <f t="shared" si="605"/>
        <v>0</v>
      </c>
      <c r="V2983">
        <f t="shared" si="606"/>
        <v>0</v>
      </c>
      <c r="W2983">
        <f t="shared" si="607"/>
        <v>0</v>
      </c>
      <c r="X2983">
        <f t="shared" si="608"/>
        <v>0</v>
      </c>
      <c r="Y2983">
        <f t="shared" si="609"/>
        <v>0</v>
      </c>
      <c r="Z2983">
        <f t="shared" si="610"/>
        <v>0</v>
      </c>
      <c r="AA2983">
        <f t="shared" si="611"/>
        <v>0</v>
      </c>
    </row>
    <row r="2984" spans="2:27">
      <c r="B2984" s="3">
        <v>45713</v>
      </c>
      <c r="C2984" t="str">
        <f>IF(AND(B2984&gt;='Calculation Sheet Crop 1'!$K$6,B2984&lt;='Calculation Sheet Crop 1'!$L$6),"Initial Stage",IF(AND(B2984+1&gt;'Calculation Sheet Crop 1'!$K$7,B2984&lt;='Calculation Sheet Crop 1'!$L$7),"Crop Development Phase",IF(AND(B2984+1&gt;'Calculation Sheet Crop 1'!$K$8,B2984&lt;'Calculation Sheet Crop 1'!$L$8+1),"Mid Season",IF(AND(B2984+1&gt;'Calculation Sheet Crop 1'!$K$9,B2984-1&lt;'Calculation Sheet Crop 1'!$L$9),"Late Season Stage",""))))</f>
        <v/>
      </c>
      <c r="D2984">
        <f>IF(MONTH(B2984)=1,'General Calculation'!$E$22,IF(MONTH(B2984)=2,'General Calculation'!$F$22,IF(MONTH(B2984)=3,'General Calculation'!$G$22,IF(MONTH(B2984)=4,'General Calculation'!$H$22,IF(MONTH(B2984)=5,'General Calculation'!$I$22,IF(MONTH(B2984)=6,'General Calculation'!$J$22,IF(MONTH(B2984)=7,'General Calculation'!$K$22,IF(MONTH(B2984)=8,'General Calculation'!$L$22,IF(MONTH(B2984)=9,'General Calculation'!$M$22,IF(MONTH(B2984)=10,'General Calculation'!$N$22,IF(MONTH(B2984)=11,'General Calculation'!$O$22,IF(MONTH(B2984)=12,'General Calculation'!$P$22,""))))))))))))</f>
        <v>5.3892000000000007</v>
      </c>
      <c r="E2984" t="str">
        <f>IF(C2984="Initial Stage",'Calculation Sheet Crop 1'!$M$6,IF(C2984="Crop Development Phase",'Calculation Sheet Crop 1'!$M$7,IF(C2984="Mid Season",'Calculation Sheet Crop 1'!$M$8,IF(C2984="Late Season Stage",'Calculation Sheet Crop 1'!$M$9,""))))</f>
        <v/>
      </c>
      <c r="F2984">
        <f t="shared" si="599"/>
        <v>0</v>
      </c>
      <c r="P2984">
        <f t="shared" si="600"/>
        <v>0</v>
      </c>
      <c r="Q2984">
        <f t="shared" si="601"/>
        <v>0</v>
      </c>
      <c r="R2984">
        <f t="shared" si="602"/>
        <v>0</v>
      </c>
      <c r="S2984">
        <f t="shared" si="603"/>
        <v>0</v>
      </c>
      <c r="T2984">
        <f t="shared" si="604"/>
        <v>0</v>
      </c>
      <c r="U2984">
        <f t="shared" si="605"/>
        <v>0</v>
      </c>
      <c r="V2984">
        <f t="shared" si="606"/>
        <v>0</v>
      </c>
      <c r="W2984">
        <f t="shared" si="607"/>
        <v>0</v>
      </c>
      <c r="X2984">
        <f t="shared" si="608"/>
        <v>0</v>
      </c>
      <c r="Y2984">
        <f t="shared" si="609"/>
        <v>0</v>
      </c>
      <c r="Z2984">
        <f t="shared" si="610"/>
        <v>0</v>
      </c>
      <c r="AA2984">
        <f t="shared" si="611"/>
        <v>0</v>
      </c>
    </row>
    <row r="2985" spans="2:27">
      <c r="B2985" s="3">
        <v>45714</v>
      </c>
      <c r="C2985" t="str">
        <f>IF(AND(B2985&gt;='Calculation Sheet Crop 1'!$K$6,B2985&lt;='Calculation Sheet Crop 1'!$L$6),"Initial Stage",IF(AND(B2985+1&gt;'Calculation Sheet Crop 1'!$K$7,B2985&lt;='Calculation Sheet Crop 1'!$L$7),"Crop Development Phase",IF(AND(B2985+1&gt;'Calculation Sheet Crop 1'!$K$8,B2985&lt;'Calculation Sheet Crop 1'!$L$8+1),"Mid Season",IF(AND(B2985+1&gt;'Calculation Sheet Crop 1'!$K$9,B2985-1&lt;'Calculation Sheet Crop 1'!$L$9),"Late Season Stage",""))))</f>
        <v/>
      </c>
      <c r="D2985">
        <f>IF(MONTH(B2985)=1,'General Calculation'!$E$22,IF(MONTH(B2985)=2,'General Calculation'!$F$22,IF(MONTH(B2985)=3,'General Calculation'!$G$22,IF(MONTH(B2985)=4,'General Calculation'!$H$22,IF(MONTH(B2985)=5,'General Calculation'!$I$22,IF(MONTH(B2985)=6,'General Calculation'!$J$22,IF(MONTH(B2985)=7,'General Calculation'!$K$22,IF(MONTH(B2985)=8,'General Calculation'!$L$22,IF(MONTH(B2985)=9,'General Calculation'!$M$22,IF(MONTH(B2985)=10,'General Calculation'!$N$22,IF(MONTH(B2985)=11,'General Calculation'!$O$22,IF(MONTH(B2985)=12,'General Calculation'!$P$22,""))))))))))))</f>
        <v>5.3892000000000007</v>
      </c>
      <c r="E2985" t="str">
        <f>IF(C2985="Initial Stage",'Calculation Sheet Crop 1'!$M$6,IF(C2985="Crop Development Phase",'Calculation Sheet Crop 1'!$M$7,IF(C2985="Mid Season",'Calculation Sheet Crop 1'!$M$8,IF(C2985="Late Season Stage",'Calculation Sheet Crop 1'!$M$9,""))))</f>
        <v/>
      </c>
      <c r="F2985">
        <f t="shared" si="599"/>
        <v>0</v>
      </c>
      <c r="P2985">
        <f t="shared" si="600"/>
        <v>0</v>
      </c>
      <c r="Q2985">
        <f t="shared" si="601"/>
        <v>0</v>
      </c>
      <c r="R2985">
        <f t="shared" si="602"/>
        <v>0</v>
      </c>
      <c r="S2985">
        <f t="shared" si="603"/>
        <v>0</v>
      </c>
      <c r="T2985">
        <f t="shared" si="604"/>
        <v>0</v>
      </c>
      <c r="U2985">
        <f t="shared" si="605"/>
        <v>0</v>
      </c>
      <c r="V2985">
        <f t="shared" si="606"/>
        <v>0</v>
      </c>
      <c r="W2985">
        <f t="shared" si="607"/>
        <v>0</v>
      </c>
      <c r="X2985">
        <f t="shared" si="608"/>
        <v>0</v>
      </c>
      <c r="Y2985">
        <f t="shared" si="609"/>
        <v>0</v>
      </c>
      <c r="Z2985">
        <f t="shared" si="610"/>
        <v>0</v>
      </c>
      <c r="AA2985">
        <f t="shared" si="611"/>
        <v>0</v>
      </c>
    </row>
    <row r="2986" spans="2:27">
      <c r="B2986" s="3">
        <v>45715</v>
      </c>
      <c r="C2986" t="str">
        <f>IF(AND(B2986&gt;='Calculation Sheet Crop 1'!$K$6,B2986&lt;='Calculation Sheet Crop 1'!$L$6),"Initial Stage",IF(AND(B2986+1&gt;'Calculation Sheet Crop 1'!$K$7,B2986&lt;='Calculation Sheet Crop 1'!$L$7),"Crop Development Phase",IF(AND(B2986+1&gt;'Calculation Sheet Crop 1'!$K$8,B2986&lt;'Calculation Sheet Crop 1'!$L$8+1),"Mid Season",IF(AND(B2986+1&gt;'Calculation Sheet Crop 1'!$K$9,B2986-1&lt;'Calculation Sheet Crop 1'!$L$9),"Late Season Stage",""))))</f>
        <v/>
      </c>
      <c r="D2986">
        <f>IF(MONTH(B2986)=1,'General Calculation'!$E$22,IF(MONTH(B2986)=2,'General Calculation'!$F$22,IF(MONTH(B2986)=3,'General Calculation'!$G$22,IF(MONTH(B2986)=4,'General Calculation'!$H$22,IF(MONTH(B2986)=5,'General Calculation'!$I$22,IF(MONTH(B2986)=6,'General Calculation'!$J$22,IF(MONTH(B2986)=7,'General Calculation'!$K$22,IF(MONTH(B2986)=8,'General Calculation'!$L$22,IF(MONTH(B2986)=9,'General Calculation'!$M$22,IF(MONTH(B2986)=10,'General Calculation'!$N$22,IF(MONTH(B2986)=11,'General Calculation'!$O$22,IF(MONTH(B2986)=12,'General Calculation'!$P$22,""))))))))))))</f>
        <v>5.3892000000000007</v>
      </c>
      <c r="E2986" t="str">
        <f>IF(C2986="Initial Stage",'Calculation Sheet Crop 1'!$M$6,IF(C2986="Crop Development Phase",'Calculation Sheet Crop 1'!$M$7,IF(C2986="Mid Season",'Calculation Sheet Crop 1'!$M$8,IF(C2986="Late Season Stage",'Calculation Sheet Crop 1'!$M$9,""))))</f>
        <v/>
      </c>
      <c r="F2986">
        <f t="shared" si="599"/>
        <v>0</v>
      </c>
      <c r="P2986">
        <f t="shared" si="600"/>
        <v>0</v>
      </c>
      <c r="Q2986">
        <f t="shared" si="601"/>
        <v>0</v>
      </c>
      <c r="R2986">
        <f t="shared" si="602"/>
        <v>0</v>
      </c>
      <c r="S2986">
        <f t="shared" si="603"/>
        <v>0</v>
      </c>
      <c r="T2986">
        <f t="shared" si="604"/>
        <v>0</v>
      </c>
      <c r="U2986">
        <f t="shared" si="605"/>
        <v>0</v>
      </c>
      <c r="V2986">
        <f t="shared" si="606"/>
        <v>0</v>
      </c>
      <c r="W2986">
        <f t="shared" si="607"/>
        <v>0</v>
      </c>
      <c r="X2986">
        <f t="shared" si="608"/>
        <v>0</v>
      </c>
      <c r="Y2986">
        <f t="shared" si="609"/>
        <v>0</v>
      </c>
      <c r="Z2986">
        <f t="shared" si="610"/>
        <v>0</v>
      </c>
      <c r="AA2986">
        <f t="shared" si="611"/>
        <v>0</v>
      </c>
    </row>
    <row r="2987" spans="2:27">
      <c r="B2987" s="3">
        <v>45716</v>
      </c>
      <c r="C2987" t="str">
        <f>IF(AND(B2987&gt;='Calculation Sheet Crop 1'!$K$6,B2987&lt;='Calculation Sheet Crop 1'!$L$6),"Initial Stage",IF(AND(B2987+1&gt;'Calculation Sheet Crop 1'!$K$7,B2987&lt;='Calculation Sheet Crop 1'!$L$7),"Crop Development Phase",IF(AND(B2987+1&gt;'Calculation Sheet Crop 1'!$K$8,B2987&lt;'Calculation Sheet Crop 1'!$L$8+1),"Mid Season",IF(AND(B2987+1&gt;'Calculation Sheet Crop 1'!$K$9,B2987-1&lt;'Calculation Sheet Crop 1'!$L$9),"Late Season Stage",""))))</f>
        <v/>
      </c>
      <c r="D2987">
        <f>IF(MONTH(B2987)=1,'General Calculation'!$E$22,IF(MONTH(B2987)=2,'General Calculation'!$F$22,IF(MONTH(B2987)=3,'General Calculation'!$G$22,IF(MONTH(B2987)=4,'General Calculation'!$H$22,IF(MONTH(B2987)=5,'General Calculation'!$I$22,IF(MONTH(B2987)=6,'General Calculation'!$J$22,IF(MONTH(B2987)=7,'General Calculation'!$K$22,IF(MONTH(B2987)=8,'General Calculation'!$L$22,IF(MONTH(B2987)=9,'General Calculation'!$M$22,IF(MONTH(B2987)=10,'General Calculation'!$N$22,IF(MONTH(B2987)=11,'General Calculation'!$O$22,IF(MONTH(B2987)=12,'General Calculation'!$P$22,""))))))))))))</f>
        <v>5.3892000000000007</v>
      </c>
      <c r="E2987" t="str">
        <f>IF(C2987="Initial Stage",'Calculation Sheet Crop 1'!$M$6,IF(C2987="Crop Development Phase",'Calculation Sheet Crop 1'!$M$7,IF(C2987="Mid Season",'Calculation Sheet Crop 1'!$M$8,IF(C2987="Late Season Stage",'Calculation Sheet Crop 1'!$M$9,""))))</f>
        <v/>
      </c>
      <c r="F2987">
        <f t="shared" si="599"/>
        <v>0</v>
      </c>
      <c r="P2987">
        <f t="shared" si="600"/>
        <v>0</v>
      </c>
      <c r="Q2987">
        <f t="shared" si="601"/>
        <v>0</v>
      </c>
      <c r="R2987">
        <f t="shared" si="602"/>
        <v>0</v>
      </c>
      <c r="S2987">
        <f t="shared" si="603"/>
        <v>0</v>
      </c>
      <c r="T2987">
        <f t="shared" si="604"/>
        <v>0</v>
      </c>
      <c r="U2987">
        <f t="shared" si="605"/>
        <v>0</v>
      </c>
      <c r="V2987">
        <f t="shared" si="606"/>
        <v>0</v>
      </c>
      <c r="W2987">
        <f t="shared" si="607"/>
        <v>0</v>
      </c>
      <c r="X2987">
        <f t="shared" si="608"/>
        <v>0</v>
      </c>
      <c r="Y2987">
        <f t="shared" si="609"/>
        <v>0</v>
      </c>
      <c r="Z2987">
        <f t="shared" si="610"/>
        <v>0</v>
      </c>
      <c r="AA2987">
        <f t="shared" si="611"/>
        <v>0</v>
      </c>
    </row>
    <row r="2988" spans="2:27">
      <c r="B2988" s="3">
        <v>45717</v>
      </c>
      <c r="C2988" t="str">
        <f>IF(AND(B2988&gt;='Calculation Sheet Crop 1'!$K$6,B2988&lt;='Calculation Sheet Crop 1'!$L$6),"Initial Stage",IF(AND(B2988+1&gt;'Calculation Sheet Crop 1'!$K$7,B2988&lt;='Calculation Sheet Crop 1'!$L$7),"Crop Development Phase",IF(AND(B2988+1&gt;'Calculation Sheet Crop 1'!$K$8,B2988&lt;'Calculation Sheet Crop 1'!$L$8+1),"Mid Season",IF(AND(B2988+1&gt;'Calculation Sheet Crop 1'!$K$9,B2988-1&lt;'Calculation Sheet Crop 1'!$L$9),"Late Season Stage",""))))</f>
        <v/>
      </c>
      <c r="D2988">
        <f>IF(MONTH(B2988)=1,'General Calculation'!$E$22,IF(MONTH(B2988)=2,'General Calculation'!$F$22,IF(MONTH(B2988)=3,'General Calculation'!$G$22,IF(MONTH(B2988)=4,'General Calculation'!$H$22,IF(MONTH(B2988)=5,'General Calculation'!$I$22,IF(MONTH(B2988)=6,'General Calculation'!$J$22,IF(MONTH(B2988)=7,'General Calculation'!$K$22,IF(MONTH(B2988)=8,'General Calculation'!$L$22,IF(MONTH(B2988)=9,'General Calculation'!$M$22,IF(MONTH(B2988)=10,'General Calculation'!$N$22,IF(MONTH(B2988)=11,'General Calculation'!$O$22,IF(MONTH(B2988)=12,'General Calculation'!$P$22,""))))))))))))</f>
        <v>5.3892000000000007</v>
      </c>
      <c r="E2988" t="str">
        <f>IF(C2988="Initial Stage",'Calculation Sheet Crop 1'!$M$6,IF(C2988="Crop Development Phase",'Calculation Sheet Crop 1'!$M$7,IF(C2988="Mid Season",'Calculation Sheet Crop 1'!$M$8,IF(C2988="Late Season Stage",'Calculation Sheet Crop 1'!$M$9,""))))</f>
        <v/>
      </c>
      <c r="F2988">
        <f t="shared" si="599"/>
        <v>0</v>
      </c>
      <c r="P2988">
        <f t="shared" si="600"/>
        <v>0</v>
      </c>
      <c r="Q2988">
        <f t="shared" si="601"/>
        <v>0</v>
      </c>
      <c r="R2988">
        <f t="shared" si="602"/>
        <v>0</v>
      </c>
      <c r="S2988">
        <f t="shared" si="603"/>
        <v>0</v>
      </c>
      <c r="T2988">
        <f t="shared" si="604"/>
        <v>0</v>
      </c>
      <c r="U2988">
        <f t="shared" si="605"/>
        <v>0</v>
      </c>
      <c r="V2988">
        <f t="shared" si="606"/>
        <v>0</v>
      </c>
      <c r="W2988">
        <f t="shared" si="607"/>
        <v>0</v>
      </c>
      <c r="X2988">
        <f t="shared" si="608"/>
        <v>0</v>
      </c>
      <c r="Y2988">
        <f t="shared" si="609"/>
        <v>0</v>
      </c>
      <c r="Z2988">
        <f t="shared" si="610"/>
        <v>0</v>
      </c>
      <c r="AA2988">
        <f t="shared" si="611"/>
        <v>0</v>
      </c>
    </row>
    <row r="2989" spans="2:27">
      <c r="B2989" s="3">
        <v>45718</v>
      </c>
      <c r="C2989" t="str">
        <f>IF(AND(B2989&gt;='Calculation Sheet Crop 1'!$K$6,B2989&lt;='Calculation Sheet Crop 1'!$L$6),"Initial Stage",IF(AND(B2989+1&gt;'Calculation Sheet Crop 1'!$K$7,B2989&lt;='Calculation Sheet Crop 1'!$L$7),"Crop Development Phase",IF(AND(B2989+1&gt;'Calculation Sheet Crop 1'!$K$8,B2989&lt;'Calculation Sheet Crop 1'!$L$8+1),"Mid Season",IF(AND(B2989+1&gt;'Calculation Sheet Crop 1'!$K$9,B2989-1&lt;'Calculation Sheet Crop 1'!$L$9),"Late Season Stage",""))))</f>
        <v/>
      </c>
      <c r="D2989">
        <f>IF(MONTH(B2989)=1,'General Calculation'!$E$22,IF(MONTH(B2989)=2,'General Calculation'!$F$22,IF(MONTH(B2989)=3,'General Calculation'!$G$22,IF(MONTH(B2989)=4,'General Calculation'!$H$22,IF(MONTH(B2989)=5,'General Calculation'!$I$22,IF(MONTH(B2989)=6,'General Calculation'!$J$22,IF(MONTH(B2989)=7,'General Calculation'!$K$22,IF(MONTH(B2989)=8,'General Calculation'!$L$22,IF(MONTH(B2989)=9,'General Calculation'!$M$22,IF(MONTH(B2989)=10,'General Calculation'!$N$22,IF(MONTH(B2989)=11,'General Calculation'!$O$22,IF(MONTH(B2989)=12,'General Calculation'!$P$22,""))))))))))))</f>
        <v>5.3892000000000007</v>
      </c>
      <c r="E2989" t="str">
        <f>IF(C2989="Initial Stage",'Calculation Sheet Crop 1'!$M$6,IF(C2989="Crop Development Phase",'Calculation Sheet Crop 1'!$M$7,IF(C2989="Mid Season",'Calculation Sheet Crop 1'!$M$8,IF(C2989="Late Season Stage",'Calculation Sheet Crop 1'!$M$9,""))))</f>
        <v/>
      </c>
      <c r="F2989">
        <f t="shared" si="599"/>
        <v>0</v>
      </c>
      <c r="P2989">
        <f t="shared" si="600"/>
        <v>0</v>
      </c>
      <c r="Q2989">
        <f t="shared" si="601"/>
        <v>0</v>
      </c>
      <c r="R2989">
        <f t="shared" si="602"/>
        <v>0</v>
      </c>
      <c r="S2989">
        <f t="shared" si="603"/>
        <v>0</v>
      </c>
      <c r="T2989">
        <f t="shared" si="604"/>
        <v>0</v>
      </c>
      <c r="U2989">
        <f t="shared" si="605"/>
        <v>0</v>
      </c>
      <c r="V2989">
        <f t="shared" si="606"/>
        <v>0</v>
      </c>
      <c r="W2989">
        <f t="shared" si="607"/>
        <v>0</v>
      </c>
      <c r="X2989">
        <f t="shared" si="608"/>
        <v>0</v>
      </c>
      <c r="Y2989">
        <f t="shared" si="609"/>
        <v>0</v>
      </c>
      <c r="Z2989">
        <f t="shared" si="610"/>
        <v>0</v>
      </c>
      <c r="AA2989">
        <f t="shared" si="611"/>
        <v>0</v>
      </c>
    </row>
    <row r="2990" spans="2:27">
      <c r="B2990" s="3">
        <v>45719</v>
      </c>
      <c r="C2990" t="str">
        <f>IF(AND(B2990&gt;='Calculation Sheet Crop 1'!$K$6,B2990&lt;='Calculation Sheet Crop 1'!$L$6),"Initial Stage",IF(AND(B2990+1&gt;'Calculation Sheet Crop 1'!$K$7,B2990&lt;='Calculation Sheet Crop 1'!$L$7),"Crop Development Phase",IF(AND(B2990+1&gt;'Calculation Sheet Crop 1'!$K$8,B2990&lt;'Calculation Sheet Crop 1'!$L$8+1),"Mid Season",IF(AND(B2990+1&gt;'Calculation Sheet Crop 1'!$K$9,B2990-1&lt;'Calculation Sheet Crop 1'!$L$9),"Late Season Stage",""))))</f>
        <v/>
      </c>
      <c r="D2990">
        <f>IF(MONTH(B2990)=1,'General Calculation'!$E$22,IF(MONTH(B2990)=2,'General Calculation'!$F$22,IF(MONTH(B2990)=3,'General Calculation'!$G$22,IF(MONTH(B2990)=4,'General Calculation'!$H$22,IF(MONTH(B2990)=5,'General Calculation'!$I$22,IF(MONTH(B2990)=6,'General Calculation'!$J$22,IF(MONTH(B2990)=7,'General Calculation'!$K$22,IF(MONTH(B2990)=8,'General Calculation'!$L$22,IF(MONTH(B2990)=9,'General Calculation'!$M$22,IF(MONTH(B2990)=10,'General Calculation'!$N$22,IF(MONTH(B2990)=11,'General Calculation'!$O$22,IF(MONTH(B2990)=12,'General Calculation'!$P$22,""))))))))))))</f>
        <v>5.3892000000000007</v>
      </c>
      <c r="E2990" t="str">
        <f>IF(C2990="Initial Stage",'Calculation Sheet Crop 1'!$M$6,IF(C2990="Crop Development Phase",'Calculation Sheet Crop 1'!$M$7,IF(C2990="Mid Season",'Calculation Sheet Crop 1'!$M$8,IF(C2990="Late Season Stage",'Calculation Sheet Crop 1'!$M$9,""))))</f>
        <v/>
      </c>
      <c r="F2990">
        <f t="shared" si="599"/>
        <v>0</v>
      </c>
      <c r="P2990">
        <f t="shared" si="600"/>
        <v>0</v>
      </c>
      <c r="Q2990">
        <f t="shared" si="601"/>
        <v>0</v>
      </c>
      <c r="R2990">
        <f t="shared" si="602"/>
        <v>0</v>
      </c>
      <c r="S2990">
        <f t="shared" si="603"/>
        <v>0</v>
      </c>
      <c r="T2990">
        <f t="shared" si="604"/>
        <v>0</v>
      </c>
      <c r="U2990">
        <f t="shared" si="605"/>
        <v>0</v>
      </c>
      <c r="V2990">
        <f t="shared" si="606"/>
        <v>0</v>
      </c>
      <c r="W2990">
        <f t="shared" si="607"/>
        <v>0</v>
      </c>
      <c r="X2990">
        <f t="shared" si="608"/>
        <v>0</v>
      </c>
      <c r="Y2990">
        <f t="shared" si="609"/>
        <v>0</v>
      </c>
      <c r="Z2990">
        <f t="shared" si="610"/>
        <v>0</v>
      </c>
      <c r="AA2990">
        <f t="shared" si="611"/>
        <v>0</v>
      </c>
    </row>
    <row r="2991" spans="2:27">
      <c r="B2991" s="3">
        <v>45720</v>
      </c>
      <c r="C2991" t="str">
        <f>IF(AND(B2991&gt;='Calculation Sheet Crop 1'!$K$6,B2991&lt;='Calculation Sheet Crop 1'!$L$6),"Initial Stage",IF(AND(B2991+1&gt;'Calculation Sheet Crop 1'!$K$7,B2991&lt;='Calculation Sheet Crop 1'!$L$7),"Crop Development Phase",IF(AND(B2991+1&gt;'Calculation Sheet Crop 1'!$K$8,B2991&lt;'Calculation Sheet Crop 1'!$L$8+1),"Mid Season",IF(AND(B2991+1&gt;'Calculation Sheet Crop 1'!$K$9,B2991-1&lt;'Calculation Sheet Crop 1'!$L$9),"Late Season Stage",""))))</f>
        <v/>
      </c>
      <c r="D2991">
        <f>IF(MONTH(B2991)=1,'General Calculation'!$E$22,IF(MONTH(B2991)=2,'General Calculation'!$F$22,IF(MONTH(B2991)=3,'General Calculation'!$G$22,IF(MONTH(B2991)=4,'General Calculation'!$H$22,IF(MONTH(B2991)=5,'General Calculation'!$I$22,IF(MONTH(B2991)=6,'General Calculation'!$J$22,IF(MONTH(B2991)=7,'General Calculation'!$K$22,IF(MONTH(B2991)=8,'General Calculation'!$L$22,IF(MONTH(B2991)=9,'General Calculation'!$M$22,IF(MONTH(B2991)=10,'General Calculation'!$N$22,IF(MONTH(B2991)=11,'General Calculation'!$O$22,IF(MONTH(B2991)=12,'General Calculation'!$P$22,""))))))))))))</f>
        <v>5.3892000000000007</v>
      </c>
      <c r="E2991" t="str">
        <f>IF(C2991="Initial Stage",'Calculation Sheet Crop 1'!$M$6,IF(C2991="Crop Development Phase",'Calculation Sheet Crop 1'!$M$7,IF(C2991="Mid Season",'Calculation Sheet Crop 1'!$M$8,IF(C2991="Late Season Stage",'Calculation Sheet Crop 1'!$M$9,""))))</f>
        <v/>
      </c>
      <c r="F2991">
        <f t="shared" si="599"/>
        <v>0</v>
      </c>
      <c r="P2991">
        <f t="shared" si="600"/>
        <v>0</v>
      </c>
      <c r="Q2991">
        <f t="shared" si="601"/>
        <v>0</v>
      </c>
      <c r="R2991">
        <f t="shared" si="602"/>
        <v>0</v>
      </c>
      <c r="S2991">
        <f t="shared" si="603"/>
        <v>0</v>
      </c>
      <c r="T2991">
        <f t="shared" si="604"/>
        <v>0</v>
      </c>
      <c r="U2991">
        <f t="shared" si="605"/>
        <v>0</v>
      </c>
      <c r="V2991">
        <f t="shared" si="606"/>
        <v>0</v>
      </c>
      <c r="W2991">
        <f t="shared" si="607"/>
        <v>0</v>
      </c>
      <c r="X2991">
        <f t="shared" si="608"/>
        <v>0</v>
      </c>
      <c r="Y2991">
        <f t="shared" si="609"/>
        <v>0</v>
      </c>
      <c r="Z2991">
        <f t="shared" si="610"/>
        <v>0</v>
      </c>
      <c r="AA2991">
        <f t="shared" si="611"/>
        <v>0</v>
      </c>
    </row>
    <row r="2992" spans="2:27">
      <c r="B2992" s="3">
        <v>45721</v>
      </c>
      <c r="C2992" t="str">
        <f>IF(AND(B2992&gt;='Calculation Sheet Crop 1'!$K$6,B2992&lt;='Calculation Sheet Crop 1'!$L$6),"Initial Stage",IF(AND(B2992+1&gt;'Calculation Sheet Crop 1'!$K$7,B2992&lt;='Calculation Sheet Crop 1'!$L$7),"Crop Development Phase",IF(AND(B2992+1&gt;'Calculation Sheet Crop 1'!$K$8,B2992&lt;'Calculation Sheet Crop 1'!$L$8+1),"Mid Season",IF(AND(B2992+1&gt;'Calculation Sheet Crop 1'!$K$9,B2992-1&lt;'Calculation Sheet Crop 1'!$L$9),"Late Season Stage",""))))</f>
        <v/>
      </c>
      <c r="D2992">
        <f>IF(MONTH(B2992)=1,'General Calculation'!$E$22,IF(MONTH(B2992)=2,'General Calculation'!$F$22,IF(MONTH(B2992)=3,'General Calculation'!$G$22,IF(MONTH(B2992)=4,'General Calculation'!$H$22,IF(MONTH(B2992)=5,'General Calculation'!$I$22,IF(MONTH(B2992)=6,'General Calculation'!$J$22,IF(MONTH(B2992)=7,'General Calculation'!$K$22,IF(MONTH(B2992)=8,'General Calculation'!$L$22,IF(MONTH(B2992)=9,'General Calculation'!$M$22,IF(MONTH(B2992)=10,'General Calculation'!$N$22,IF(MONTH(B2992)=11,'General Calculation'!$O$22,IF(MONTH(B2992)=12,'General Calculation'!$P$22,""))))))))))))</f>
        <v>5.3892000000000007</v>
      </c>
      <c r="E2992" t="str">
        <f>IF(C2992="Initial Stage",'Calculation Sheet Crop 1'!$M$6,IF(C2992="Crop Development Phase",'Calculation Sheet Crop 1'!$M$7,IF(C2992="Mid Season",'Calculation Sheet Crop 1'!$M$8,IF(C2992="Late Season Stage",'Calculation Sheet Crop 1'!$M$9,""))))</f>
        <v/>
      </c>
      <c r="F2992">
        <f t="shared" si="599"/>
        <v>0</v>
      </c>
      <c r="P2992">
        <f t="shared" si="600"/>
        <v>0</v>
      </c>
      <c r="Q2992">
        <f t="shared" si="601"/>
        <v>0</v>
      </c>
      <c r="R2992">
        <f t="shared" si="602"/>
        <v>0</v>
      </c>
      <c r="S2992">
        <f t="shared" si="603"/>
        <v>0</v>
      </c>
      <c r="T2992">
        <f t="shared" si="604"/>
        <v>0</v>
      </c>
      <c r="U2992">
        <f t="shared" si="605"/>
        <v>0</v>
      </c>
      <c r="V2992">
        <f t="shared" si="606"/>
        <v>0</v>
      </c>
      <c r="W2992">
        <f t="shared" si="607"/>
        <v>0</v>
      </c>
      <c r="X2992">
        <f t="shared" si="608"/>
        <v>0</v>
      </c>
      <c r="Y2992">
        <f t="shared" si="609"/>
        <v>0</v>
      </c>
      <c r="Z2992">
        <f t="shared" si="610"/>
        <v>0</v>
      </c>
      <c r="AA2992">
        <f t="shared" si="611"/>
        <v>0</v>
      </c>
    </row>
    <row r="2993" spans="2:27">
      <c r="B2993" s="3">
        <v>45722</v>
      </c>
      <c r="C2993" t="str">
        <f>IF(AND(B2993&gt;='Calculation Sheet Crop 1'!$K$6,B2993&lt;='Calculation Sheet Crop 1'!$L$6),"Initial Stage",IF(AND(B2993+1&gt;'Calculation Sheet Crop 1'!$K$7,B2993&lt;='Calculation Sheet Crop 1'!$L$7),"Crop Development Phase",IF(AND(B2993+1&gt;'Calculation Sheet Crop 1'!$K$8,B2993&lt;'Calculation Sheet Crop 1'!$L$8+1),"Mid Season",IF(AND(B2993+1&gt;'Calculation Sheet Crop 1'!$K$9,B2993-1&lt;'Calculation Sheet Crop 1'!$L$9),"Late Season Stage",""))))</f>
        <v/>
      </c>
      <c r="D2993">
        <f>IF(MONTH(B2993)=1,'General Calculation'!$E$22,IF(MONTH(B2993)=2,'General Calculation'!$F$22,IF(MONTH(B2993)=3,'General Calculation'!$G$22,IF(MONTH(B2993)=4,'General Calculation'!$H$22,IF(MONTH(B2993)=5,'General Calculation'!$I$22,IF(MONTH(B2993)=6,'General Calculation'!$J$22,IF(MONTH(B2993)=7,'General Calculation'!$K$22,IF(MONTH(B2993)=8,'General Calculation'!$L$22,IF(MONTH(B2993)=9,'General Calculation'!$M$22,IF(MONTH(B2993)=10,'General Calculation'!$N$22,IF(MONTH(B2993)=11,'General Calculation'!$O$22,IF(MONTH(B2993)=12,'General Calculation'!$P$22,""))))))))))))</f>
        <v>5.3892000000000007</v>
      </c>
      <c r="E2993" t="str">
        <f>IF(C2993="Initial Stage",'Calculation Sheet Crop 1'!$M$6,IF(C2993="Crop Development Phase",'Calculation Sheet Crop 1'!$M$7,IF(C2993="Mid Season",'Calculation Sheet Crop 1'!$M$8,IF(C2993="Late Season Stage",'Calculation Sheet Crop 1'!$M$9,""))))</f>
        <v/>
      </c>
      <c r="F2993">
        <f t="shared" si="599"/>
        <v>0</v>
      </c>
      <c r="P2993">
        <f t="shared" si="600"/>
        <v>0</v>
      </c>
      <c r="Q2993">
        <f t="shared" si="601"/>
        <v>0</v>
      </c>
      <c r="R2993">
        <f t="shared" si="602"/>
        <v>0</v>
      </c>
      <c r="S2993">
        <f t="shared" si="603"/>
        <v>0</v>
      </c>
      <c r="T2993">
        <f t="shared" si="604"/>
        <v>0</v>
      </c>
      <c r="U2993">
        <f t="shared" si="605"/>
        <v>0</v>
      </c>
      <c r="V2993">
        <f t="shared" si="606"/>
        <v>0</v>
      </c>
      <c r="W2993">
        <f t="shared" si="607"/>
        <v>0</v>
      </c>
      <c r="X2993">
        <f t="shared" si="608"/>
        <v>0</v>
      </c>
      <c r="Y2993">
        <f t="shared" si="609"/>
        <v>0</v>
      </c>
      <c r="Z2993">
        <f t="shared" si="610"/>
        <v>0</v>
      </c>
      <c r="AA2993">
        <f t="shared" si="611"/>
        <v>0</v>
      </c>
    </row>
    <row r="2994" spans="2:27">
      <c r="B2994" s="3">
        <v>45723</v>
      </c>
      <c r="C2994" t="str">
        <f>IF(AND(B2994&gt;='Calculation Sheet Crop 1'!$K$6,B2994&lt;='Calculation Sheet Crop 1'!$L$6),"Initial Stage",IF(AND(B2994+1&gt;'Calculation Sheet Crop 1'!$K$7,B2994&lt;='Calculation Sheet Crop 1'!$L$7),"Crop Development Phase",IF(AND(B2994+1&gt;'Calculation Sheet Crop 1'!$K$8,B2994&lt;'Calculation Sheet Crop 1'!$L$8+1),"Mid Season",IF(AND(B2994+1&gt;'Calculation Sheet Crop 1'!$K$9,B2994-1&lt;'Calculation Sheet Crop 1'!$L$9),"Late Season Stage",""))))</f>
        <v/>
      </c>
      <c r="D2994">
        <f>IF(MONTH(B2994)=1,'General Calculation'!$E$22,IF(MONTH(B2994)=2,'General Calculation'!$F$22,IF(MONTH(B2994)=3,'General Calculation'!$G$22,IF(MONTH(B2994)=4,'General Calculation'!$H$22,IF(MONTH(B2994)=5,'General Calculation'!$I$22,IF(MONTH(B2994)=6,'General Calculation'!$J$22,IF(MONTH(B2994)=7,'General Calculation'!$K$22,IF(MONTH(B2994)=8,'General Calculation'!$L$22,IF(MONTH(B2994)=9,'General Calculation'!$M$22,IF(MONTH(B2994)=10,'General Calculation'!$N$22,IF(MONTH(B2994)=11,'General Calculation'!$O$22,IF(MONTH(B2994)=12,'General Calculation'!$P$22,""))))))))))))</f>
        <v>5.3892000000000007</v>
      </c>
      <c r="E2994" t="str">
        <f>IF(C2994="Initial Stage",'Calculation Sheet Crop 1'!$M$6,IF(C2994="Crop Development Phase",'Calculation Sheet Crop 1'!$M$7,IF(C2994="Mid Season",'Calculation Sheet Crop 1'!$M$8,IF(C2994="Late Season Stage",'Calculation Sheet Crop 1'!$M$9,""))))</f>
        <v/>
      </c>
      <c r="F2994">
        <f t="shared" si="599"/>
        <v>0</v>
      </c>
      <c r="P2994">
        <f t="shared" si="600"/>
        <v>0</v>
      </c>
      <c r="Q2994">
        <f t="shared" si="601"/>
        <v>0</v>
      </c>
      <c r="R2994">
        <f t="shared" si="602"/>
        <v>0</v>
      </c>
      <c r="S2994">
        <f t="shared" si="603"/>
        <v>0</v>
      </c>
      <c r="T2994">
        <f t="shared" si="604"/>
        <v>0</v>
      </c>
      <c r="U2994">
        <f t="shared" si="605"/>
        <v>0</v>
      </c>
      <c r="V2994">
        <f t="shared" si="606"/>
        <v>0</v>
      </c>
      <c r="W2994">
        <f t="shared" si="607"/>
        <v>0</v>
      </c>
      <c r="X2994">
        <f t="shared" si="608"/>
        <v>0</v>
      </c>
      <c r="Y2994">
        <f t="shared" si="609"/>
        <v>0</v>
      </c>
      <c r="Z2994">
        <f t="shared" si="610"/>
        <v>0</v>
      </c>
      <c r="AA2994">
        <f t="shared" si="611"/>
        <v>0</v>
      </c>
    </row>
    <row r="2995" spans="2:27">
      <c r="B2995" s="3">
        <v>45724</v>
      </c>
      <c r="C2995" t="str">
        <f>IF(AND(B2995&gt;='Calculation Sheet Crop 1'!$K$6,B2995&lt;='Calculation Sheet Crop 1'!$L$6),"Initial Stage",IF(AND(B2995+1&gt;'Calculation Sheet Crop 1'!$K$7,B2995&lt;='Calculation Sheet Crop 1'!$L$7),"Crop Development Phase",IF(AND(B2995+1&gt;'Calculation Sheet Crop 1'!$K$8,B2995&lt;'Calculation Sheet Crop 1'!$L$8+1),"Mid Season",IF(AND(B2995+1&gt;'Calculation Sheet Crop 1'!$K$9,B2995-1&lt;'Calculation Sheet Crop 1'!$L$9),"Late Season Stage",""))))</f>
        <v/>
      </c>
      <c r="D2995">
        <f>IF(MONTH(B2995)=1,'General Calculation'!$E$22,IF(MONTH(B2995)=2,'General Calculation'!$F$22,IF(MONTH(B2995)=3,'General Calculation'!$G$22,IF(MONTH(B2995)=4,'General Calculation'!$H$22,IF(MONTH(B2995)=5,'General Calculation'!$I$22,IF(MONTH(B2995)=6,'General Calculation'!$J$22,IF(MONTH(B2995)=7,'General Calculation'!$K$22,IF(MONTH(B2995)=8,'General Calculation'!$L$22,IF(MONTH(B2995)=9,'General Calculation'!$M$22,IF(MONTH(B2995)=10,'General Calculation'!$N$22,IF(MONTH(B2995)=11,'General Calculation'!$O$22,IF(MONTH(B2995)=12,'General Calculation'!$P$22,""))))))))))))</f>
        <v>5.3892000000000007</v>
      </c>
      <c r="E2995" t="str">
        <f>IF(C2995="Initial Stage",'Calculation Sheet Crop 1'!$M$6,IF(C2995="Crop Development Phase",'Calculation Sheet Crop 1'!$M$7,IF(C2995="Mid Season",'Calculation Sheet Crop 1'!$M$8,IF(C2995="Late Season Stage",'Calculation Sheet Crop 1'!$M$9,""))))</f>
        <v/>
      </c>
      <c r="F2995">
        <f t="shared" si="599"/>
        <v>0</v>
      </c>
      <c r="P2995">
        <f t="shared" si="600"/>
        <v>0</v>
      </c>
      <c r="Q2995">
        <f t="shared" si="601"/>
        <v>0</v>
      </c>
      <c r="R2995">
        <f t="shared" si="602"/>
        <v>0</v>
      </c>
      <c r="S2995">
        <f t="shared" si="603"/>
        <v>0</v>
      </c>
      <c r="T2995">
        <f t="shared" si="604"/>
        <v>0</v>
      </c>
      <c r="U2995">
        <f t="shared" si="605"/>
        <v>0</v>
      </c>
      <c r="V2995">
        <f t="shared" si="606"/>
        <v>0</v>
      </c>
      <c r="W2995">
        <f t="shared" si="607"/>
        <v>0</v>
      </c>
      <c r="X2995">
        <f t="shared" si="608"/>
        <v>0</v>
      </c>
      <c r="Y2995">
        <f t="shared" si="609"/>
        <v>0</v>
      </c>
      <c r="Z2995">
        <f t="shared" si="610"/>
        <v>0</v>
      </c>
      <c r="AA2995">
        <f t="shared" si="611"/>
        <v>0</v>
      </c>
    </row>
    <row r="2996" spans="2:27">
      <c r="B2996" s="3">
        <v>45725</v>
      </c>
      <c r="C2996" t="str">
        <f>IF(AND(B2996&gt;='Calculation Sheet Crop 1'!$K$6,B2996&lt;='Calculation Sheet Crop 1'!$L$6),"Initial Stage",IF(AND(B2996+1&gt;'Calculation Sheet Crop 1'!$K$7,B2996&lt;='Calculation Sheet Crop 1'!$L$7),"Crop Development Phase",IF(AND(B2996+1&gt;'Calculation Sheet Crop 1'!$K$8,B2996&lt;'Calculation Sheet Crop 1'!$L$8+1),"Mid Season",IF(AND(B2996+1&gt;'Calculation Sheet Crop 1'!$K$9,B2996-1&lt;'Calculation Sheet Crop 1'!$L$9),"Late Season Stage",""))))</f>
        <v/>
      </c>
      <c r="D2996">
        <f>IF(MONTH(B2996)=1,'General Calculation'!$E$22,IF(MONTH(B2996)=2,'General Calculation'!$F$22,IF(MONTH(B2996)=3,'General Calculation'!$G$22,IF(MONTH(B2996)=4,'General Calculation'!$H$22,IF(MONTH(B2996)=5,'General Calculation'!$I$22,IF(MONTH(B2996)=6,'General Calculation'!$J$22,IF(MONTH(B2996)=7,'General Calculation'!$K$22,IF(MONTH(B2996)=8,'General Calculation'!$L$22,IF(MONTH(B2996)=9,'General Calculation'!$M$22,IF(MONTH(B2996)=10,'General Calculation'!$N$22,IF(MONTH(B2996)=11,'General Calculation'!$O$22,IF(MONTH(B2996)=12,'General Calculation'!$P$22,""))))))))))))</f>
        <v>5.3892000000000007</v>
      </c>
      <c r="E2996" t="str">
        <f>IF(C2996="Initial Stage",'Calculation Sheet Crop 1'!$M$6,IF(C2996="Crop Development Phase",'Calculation Sheet Crop 1'!$M$7,IF(C2996="Mid Season",'Calculation Sheet Crop 1'!$M$8,IF(C2996="Late Season Stage",'Calculation Sheet Crop 1'!$M$9,""))))</f>
        <v/>
      </c>
      <c r="F2996">
        <f t="shared" si="599"/>
        <v>0</v>
      </c>
      <c r="P2996">
        <f t="shared" si="600"/>
        <v>0</v>
      </c>
      <c r="Q2996">
        <f t="shared" si="601"/>
        <v>0</v>
      </c>
      <c r="R2996">
        <f t="shared" si="602"/>
        <v>0</v>
      </c>
      <c r="S2996">
        <f t="shared" si="603"/>
        <v>0</v>
      </c>
      <c r="T2996">
        <f t="shared" si="604"/>
        <v>0</v>
      </c>
      <c r="U2996">
        <f t="shared" si="605"/>
        <v>0</v>
      </c>
      <c r="V2996">
        <f t="shared" si="606"/>
        <v>0</v>
      </c>
      <c r="W2996">
        <f t="shared" si="607"/>
        <v>0</v>
      </c>
      <c r="X2996">
        <f t="shared" si="608"/>
        <v>0</v>
      </c>
      <c r="Y2996">
        <f t="shared" si="609"/>
        <v>0</v>
      </c>
      <c r="Z2996">
        <f t="shared" si="610"/>
        <v>0</v>
      </c>
      <c r="AA2996">
        <f t="shared" si="611"/>
        <v>0</v>
      </c>
    </row>
    <row r="2997" spans="2:27">
      <c r="B2997" s="3">
        <v>45726</v>
      </c>
      <c r="C2997" t="str">
        <f>IF(AND(B2997&gt;='Calculation Sheet Crop 1'!$K$6,B2997&lt;='Calculation Sheet Crop 1'!$L$6),"Initial Stage",IF(AND(B2997+1&gt;'Calculation Sheet Crop 1'!$K$7,B2997&lt;='Calculation Sheet Crop 1'!$L$7),"Crop Development Phase",IF(AND(B2997+1&gt;'Calculation Sheet Crop 1'!$K$8,B2997&lt;'Calculation Sheet Crop 1'!$L$8+1),"Mid Season",IF(AND(B2997+1&gt;'Calculation Sheet Crop 1'!$K$9,B2997-1&lt;'Calculation Sheet Crop 1'!$L$9),"Late Season Stage",""))))</f>
        <v/>
      </c>
      <c r="D2997">
        <f>IF(MONTH(B2997)=1,'General Calculation'!$E$22,IF(MONTH(B2997)=2,'General Calculation'!$F$22,IF(MONTH(B2997)=3,'General Calculation'!$G$22,IF(MONTH(B2997)=4,'General Calculation'!$H$22,IF(MONTH(B2997)=5,'General Calculation'!$I$22,IF(MONTH(B2997)=6,'General Calculation'!$J$22,IF(MONTH(B2997)=7,'General Calculation'!$K$22,IF(MONTH(B2997)=8,'General Calculation'!$L$22,IF(MONTH(B2997)=9,'General Calculation'!$M$22,IF(MONTH(B2997)=10,'General Calculation'!$N$22,IF(MONTH(B2997)=11,'General Calculation'!$O$22,IF(MONTH(B2997)=12,'General Calculation'!$P$22,""))))))))))))</f>
        <v>5.3892000000000007</v>
      </c>
      <c r="E2997" t="str">
        <f>IF(C2997="Initial Stage",'Calculation Sheet Crop 1'!$M$6,IF(C2997="Crop Development Phase",'Calculation Sheet Crop 1'!$M$7,IF(C2997="Mid Season",'Calculation Sheet Crop 1'!$M$8,IF(C2997="Late Season Stage",'Calculation Sheet Crop 1'!$M$9,""))))</f>
        <v/>
      </c>
      <c r="F2997">
        <f t="shared" si="599"/>
        <v>0</v>
      </c>
      <c r="P2997">
        <f t="shared" si="600"/>
        <v>0</v>
      </c>
      <c r="Q2997">
        <f t="shared" si="601"/>
        <v>0</v>
      </c>
      <c r="R2997">
        <f t="shared" si="602"/>
        <v>0</v>
      </c>
      <c r="S2997">
        <f t="shared" si="603"/>
        <v>0</v>
      </c>
      <c r="T2997">
        <f t="shared" si="604"/>
        <v>0</v>
      </c>
      <c r="U2997">
        <f t="shared" si="605"/>
        <v>0</v>
      </c>
      <c r="V2997">
        <f t="shared" si="606"/>
        <v>0</v>
      </c>
      <c r="W2997">
        <f t="shared" si="607"/>
        <v>0</v>
      </c>
      <c r="X2997">
        <f t="shared" si="608"/>
        <v>0</v>
      </c>
      <c r="Y2997">
        <f t="shared" si="609"/>
        <v>0</v>
      </c>
      <c r="Z2997">
        <f t="shared" si="610"/>
        <v>0</v>
      </c>
      <c r="AA2997">
        <f t="shared" si="611"/>
        <v>0</v>
      </c>
    </row>
    <row r="2998" spans="2:27">
      <c r="B2998" s="3">
        <v>45727</v>
      </c>
      <c r="C2998" t="str">
        <f>IF(AND(B2998&gt;='Calculation Sheet Crop 1'!$K$6,B2998&lt;='Calculation Sheet Crop 1'!$L$6),"Initial Stage",IF(AND(B2998+1&gt;'Calculation Sheet Crop 1'!$K$7,B2998&lt;='Calculation Sheet Crop 1'!$L$7),"Crop Development Phase",IF(AND(B2998+1&gt;'Calculation Sheet Crop 1'!$K$8,B2998&lt;'Calculation Sheet Crop 1'!$L$8+1),"Mid Season",IF(AND(B2998+1&gt;'Calculation Sheet Crop 1'!$K$9,B2998-1&lt;'Calculation Sheet Crop 1'!$L$9),"Late Season Stage",""))))</f>
        <v/>
      </c>
      <c r="D2998">
        <f>IF(MONTH(B2998)=1,'General Calculation'!$E$22,IF(MONTH(B2998)=2,'General Calculation'!$F$22,IF(MONTH(B2998)=3,'General Calculation'!$G$22,IF(MONTH(B2998)=4,'General Calculation'!$H$22,IF(MONTH(B2998)=5,'General Calculation'!$I$22,IF(MONTH(B2998)=6,'General Calculation'!$J$22,IF(MONTH(B2998)=7,'General Calculation'!$K$22,IF(MONTH(B2998)=8,'General Calculation'!$L$22,IF(MONTH(B2998)=9,'General Calculation'!$M$22,IF(MONTH(B2998)=10,'General Calculation'!$N$22,IF(MONTH(B2998)=11,'General Calculation'!$O$22,IF(MONTH(B2998)=12,'General Calculation'!$P$22,""))))))))))))</f>
        <v>5.3892000000000007</v>
      </c>
      <c r="E2998" t="str">
        <f>IF(C2998="Initial Stage",'Calculation Sheet Crop 1'!$M$6,IF(C2998="Crop Development Phase",'Calculation Sheet Crop 1'!$M$7,IF(C2998="Mid Season",'Calculation Sheet Crop 1'!$M$8,IF(C2998="Late Season Stage",'Calculation Sheet Crop 1'!$M$9,""))))</f>
        <v/>
      </c>
      <c r="F2998">
        <f t="shared" si="599"/>
        <v>0</v>
      </c>
      <c r="P2998">
        <f t="shared" si="600"/>
        <v>0</v>
      </c>
      <c r="Q2998">
        <f t="shared" si="601"/>
        <v>0</v>
      </c>
      <c r="R2998">
        <f t="shared" si="602"/>
        <v>0</v>
      </c>
      <c r="S2998">
        <f t="shared" si="603"/>
        <v>0</v>
      </c>
      <c r="T2998">
        <f t="shared" si="604"/>
        <v>0</v>
      </c>
      <c r="U2998">
        <f t="shared" si="605"/>
        <v>0</v>
      </c>
      <c r="V2998">
        <f t="shared" si="606"/>
        <v>0</v>
      </c>
      <c r="W2998">
        <f t="shared" si="607"/>
        <v>0</v>
      </c>
      <c r="X2998">
        <f t="shared" si="608"/>
        <v>0</v>
      </c>
      <c r="Y2998">
        <f t="shared" si="609"/>
        <v>0</v>
      </c>
      <c r="Z2998">
        <f t="shared" si="610"/>
        <v>0</v>
      </c>
      <c r="AA2998">
        <f t="shared" si="611"/>
        <v>0</v>
      </c>
    </row>
    <row r="2999" spans="2:27">
      <c r="B2999" s="3">
        <v>45728</v>
      </c>
      <c r="C2999" t="str">
        <f>IF(AND(B2999&gt;='Calculation Sheet Crop 1'!$K$6,B2999&lt;='Calculation Sheet Crop 1'!$L$6),"Initial Stage",IF(AND(B2999+1&gt;'Calculation Sheet Crop 1'!$K$7,B2999&lt;='Calculation Sheet Crop 1'!$L$7),"Crop Development Phase",IF(AND(B2999+1&gt;'Calculation Sheet Crop 1'!$K$8,B2999&lt;'Calculation Sheet Crop 1'!$L$8+1),"Mid Season",IF(AND(B2999+1&gt;'Calculation Sheet Crop 1'!$K$9,B2999-1&lt;'Calculation Sheet Crop 1'!$L$9),"Late Season Stage",""))))</f>
        <v/>
      </c>
      <c r="D2999">
        <f>IF(MONTH(B2999)=1,'General Calculation'!$E$22,IF(MONTH(B2999)=2,'General Calculation'!$F$22,IF(MONTH(B2999)=3,'General Calculation'!$G$22,IF(MONTH(B2999)=4,'General Calculation'!$H$22,IF(MONTH(B2999)=5,'General Calculation'!$I$22,IF(MONTH(B2999)=6,'General Calculation'!$J$22,IF(MONTH(B2999)=7,'General Calculation'!$K$22,IF(MONTH(B2999)=8,'General Calculation'!$L$22,IF(MONTH(B2999)=9,'General Calculation'!$M$22,IF(MONTH(B2999)=10,'General Calculation'!$N$22,IF(MONTH(B2999)=11,'General Calculation'!$O$22,IF(MONTH(B2999)=12,'General Calculation'!$P$22,""))))))))))))</f>
        <v>5.3892000000000007</v>
      </c>
      <c r="E2999" t="str">
        <f>IF(C2999="Initial Stage",'Calculation Sheet Crop 1'!$M$6,IF(C2999="Crop Development Phase",'Calculation Sheet Crop 1'!$M$7,IF(C2999="Mid Season",'Calculation Sheet Crop 1'!$M$8,IF(C2999="Late Season Stage",'Calculation Sheet Crop 1'!$M$9,""))))</f>
        <v/>
      </c>
      <c r="F2999">
        <f t="shared" si="599"/>
        <v>0</v>
      </c>
      <c r="P2999">
        <f t="shared" si="600"/>
        <v>0</v>
      </c>
      <c r="Q2999">
        <f t="shared" si="601"/>
        <v>0</v>
      </c>
      <c r="R2999">
        <f t="shared" si="602"/>
        <v>0</v>
      </c>
      <c r="S2999">
        <f t="shared" si="603"/>
        <v>0</v>
      </c>
      <c r="T2999">
        <f t="shared" si="604"/>
        <v>0</v>
      </c>
      <c r="U2999">
        <f t="shared" si="605"/>
        <v>0</v>
      </c>
      <c r="V2999">
        <f t="shared" si="606"/>
        <v>0</v>
      </c>
      <c r="W2999">
        <f t="shared" si="607"/>
        <v>0</v>
      </c>
      <c r="X2999">
        <f t="shared" si="608"/>
        <v>0</v>
      </c>
      <c r="Y2999">
        <f t="shared" si="609"/>
        <v>0</v>
      </c>
      <c r="Z2999">
        <f t="shared" si="610"/>
        <v>0</v>
      </c>
      <c r="AA2999">
        <f t="shared" si="611"/>
        <v>0</v>
      </c>
    </row>
    <row r="3000" spans="2:27">
      <c r="B3000" s="3">
        <v>45729</v>
      </c>
      <c r="C3000" t="str">
        <f>IF(AND(B3000&gt;='Calculation Sheet Crop 1'!$K$6,B3000&lt;='Calculation Sheet Crop 1'!$L$6),"Initial Stage",IF(AND(B3000+1&gt;'Calculation Sheet Crop 1'!$K$7,B3000&lt;='Calculation Sheet Crop 1'!$L$7),"Crop Development Phase",IF(AND(B3000+1&gt;'Calculation Sheet Crop 1'!$K$8,B3000&lt;'Calculation Sheet Crop 1'!$L$8+1),"Mid Season",IF(AND(B3000+1&gt;'Calculation Sheet Crop 1'!$K$9,B3000-1&lt;'Calculation Sheet Crop 1'!$L$9),"Late Season Stage",""))))</f>
        <v/>
      </c>
      <c r="D3000">
        <f>IF(MONTH(B3000)=1,'General Calculation'!$E$22,IF(MONTH(B3000)=2,'General Calculation'!$F$22,IF(MONTH(B3000)=3,'General Calculation'!$G$22,IF(MONTH(B3000)=4,'General Calculation'!$H$22,IF(MONTH(B3000)=5,'General Calculation'!$I$22,IF(MONTH(B3000)=6,'General Calculation'!$J$22,IF(MONTH(B3000)=7,'General Calculation'!$K$22,IF(MONTH(B3000)=8,'General Calculation'!$L$22,IF(MONTH(B3000)=9,'General Calculation'!$M$22,IF(MONTH(B3000)=10,'General Calculation'!$N$22,IF(MONTH(B3000)=11,'General Calculation'!$O$22,IF(MONTH(B3000)=12,'General Calculation'!$P$22,""))))))))))))</f>
        <v>5.3892000000000007</v>
      </c>
      <c r="E3000" t="str">
        <f>IF(C3000="Initial Stage",'Calculation Sheet Crop 1'!$M$6,IF(C3000="Crop Development Phase",'Calculation Sheet Crop 1'!$M$7,IF(C3000="Mid Season",'Calculation Sheet Crop 1'!$M$8,IF(C3000="Late Season Stage",'Calculation Sheet Crop 1'!$M$9,""))))</f>
        <v/>
      </c>
      <c r="F3000">
        <f t="shared" si="599"/>
        <v>0</v>
      </c>
      <c r="P3000">
        <f t="shared" si="600"/>
        <v>0</v>
      </c>
      <c r="Q3000">
        <f t="shared" si="601"/>
        <v>0</v>
      </c>
      <c r="R3000">
        <f t="shared" si="602"/>
        <v>0</v>
      </c>
      <c r="S3000">
        <f t="shared" si="603"/>
        <v>0</v>
      </c>
      <c r="T3000">
        <f t="shared" si="604"/>
        <v>0</v>
      </c>
      <c r="U3000">
        <f t="shared" si="605"/>
        <v>0</v>
      </c>
      <c r="V3000">
        <f t="shared" si="606"/>
        <v>0</v>
      </c>
      <c r="W3000">
        <f t="shared" si="607"/>
        <v>0</v>
      </c>
      <c r="X3000">
        <f t="shared" si="608"/>
        <v>0</v>
      </c>
      <c r="Y3000">
        <f t="shared" si="609"/>
        <v>0</v>
      </c>
      <c r="Z3000">
        <f t="shared" si="610"/>
        <v>0</v>
      </c>
      <c r="AA3000">
        <f t="shared" si="611"/>
        <v>0</v>
      </c>
    </row>
    <row r="3001" spans="2:27">
      <c r="B3001" s="3">
        <v>45730</v>
      </c>
      <c r="C3001" t="str">
        <f>IF(AND(B3001&gt;='Calculation Sheet Crop 1'!$K$6,B3001&lt;='Calculation Sheet Crop 1'!$L$6),"Initial Stage",IF(AND(B3001+1&gt;'Calculation Sheet Crop 1'!$K$7,B3001&lt;='Calculation Sheet Crop 1'!$L$7),"Crop Development Phase",IF(AND(B3001+1&gt;'Calculation Sheet Crop 1'!$K$8,B3001&lt;'Calculation Sheet Crop 1'!$L$8+1),"Mid Season",IF(AND(B3001+1&gt;'Calculation Sheet Crop 1'!$K$9,B3001-1&lt;'Calculation Sheet Crop 1'!$L$9),"Late Season Stage",""))))</f>
        <v/>
      </c>
      <c r="D3001">
        <f>IF(MONTH(B3001)=1,'General Calculation'!$E$22,IF(MONTH(B3001)=2,'General Calculation'!$F$22,IF(MONTH(B3001)=3,'General Calculation'!$G$22,IF(MONTH(B3001)=4,'General Calculation'!$H$22,IF(MONTH(B3001)=5,'General Calculation'!$I$22,IF(MONTH(B3001)=6,'General Calculation'!$J$22,IF(MONTH(B3001)=7,'General Calculation'!$K$22,IF(MONTH(B3001)=8,'General Calculation'!$L$22,IF(MONTH(B3001)=9,'General Calculation'!$M$22,IF(MONTH(B3001)=10,'General Calculation'!$N$22,IF(MONTH(B3001)=11,'General Calculation'!$O$22,IF(MONTH(B3001)=12,'General Calculation'!$P$22,""))))))))))))</f>
        <v>5.3892000000000007</v>
      </c>
      <c r="E3001" t="str">
        <f>IF(C3001="Initial Stage",'Calculation Sheet Crop 1'!$M$6,IF(C3001="Crop Development Phase",'Calculation Sheet Crop 1'!$M$7,IF(C3001="Mid Season",'Calculation Sheet Crop 1'!$M$8,IF(C3001="Late Season Stage",'Calculation Sheet Crop 1'!$M$9,""))))</f>
        <v/>
      </c>
      <c r="F3001">
        <f t="shared" si="599"/>
        <v>0</v>
      </c>
      <c r="P3001">
        <f t="shared" si="600"/>
        <v>0</v>
      </c>
      <c r="Q3001">
        <f t="shared" si="601"/>
        <v>0</v>
      </c>
      <c r="R3001">
        <f t="shared" si="602"/>
        <v>0</v>
      </c>
      <c r="S3001">
        <f t="shared" si="603"/>
        <v>0</v>
      </c>
      <c r="T3001">
        <f t="shared" si="604"/>
        <v>0</v>
      </c>
      <c r="U3001">
        <f t="shared" si="605"/>
        <v>0</v>
      </c>
      <c r="V3001">
        <f t="shared" si="606"/>
        <v>0</v>
      </c>
      <c r="W3001">
        <f t="shared" si="607"/>
        <v>0</v>
      </c>
      <c r="X3001">
        <f t="shared" si="608"/>
        <v>0</v>
      </c>
      <c r="Y3001">
        <f t="shared" si="609"/>
        <v>0</v>
      </c>
      <c r="Z3001">
        <f t="shared" si="610"/>
        <v>0</v>
      </c>
      <c r="AA3001">
        <f t="shared" si="611"/>
        <v>0</v>
      </c>
    </row>
    <row r="3002" spans="2:27">
      <c r="B3002" s="3">
        <v>45731</v>
      </c>
      <c r="C3002" t="str">
        <f>IF(AND(B3002&gt;='Calculation Sheet Crop 1'!$K$6,B3002&lt;='Calculation Sheet Crop 1'!$L$6),"Initial Stage",IF(AND(B3002+1&gt;'Calculation Sheet Crop 1'!$K$7,B3002&lt;='Calculation Sheet Crop 1'!$L$7),"Crop Development Phase",IF(AND(B3002+1&gt;'Calculation Sheet Crop 1'!$K$8,B3002&lt;'Calculation Sheet Crop 1'!$L$8+1),"Mid Season",IF(AND(B3002+1&gt;'Calculation Sheet Crop 1'!$K$9,B3002-1&lt;'Calculation Sheet Crop 1'!$L$9),"Late Season Stage",""))))</f>
        <v/>
      </c>
      <c r="D3002">
        <f>IF(MONTH(B3002)=1,'General Calculation'!$E$22,IF(MONTH(B3002)=2,'General Calculation'!$F$22,IF(MONTH(B3002)=3,'General Calculation'!$G$22,IF(MONTH(B3002)=4,'General Calculation'!$H$22,IF(MONTH(B3002)=5,'General Calculation'!$I$22,IF(MONTH(B3002)=6,'General Calculation'!$J$22,IF(MONTH(B3002)=7,'General Calculation'!$K$22,IF(MONTH(B3002)=8,'General Calculation'!$L$22,IF(MONTH(B3002)=9,'General Calculation'!$M$22,IF(MONTH(B3002)=10,'General Calculation'!$N$22,IF(MONTH(B3002)=11,'General Calculation'!$O$22,IF(MONTH(B3002)=12,'General Calculation'!$P$22,""))))))))))))</f>
        <v>5.3892000000000007</v>
      </c>
      <c r="E3002" t="str">
        <f>IF(C3002="Initial Stage",'Calculation Sheet Crop 1'!$M$6,IF(C3002="Crop Development Phase",'Calculation Sheet Crop 1'!$M$7,IF(C3002="Mid Season",'Calculation Sheet Crop 1'!$M$8,IF(C3002="Late Season Stage",'Calculation Sheet Crop 1'!$M$9,""))))</f>
        <v/>
      </c>
      <c r="F3002">
        <f t="shared" si="599"/>
        <v>0</v>
      </c>
      <c r="P3002">
        <f t="shared" si="600"/>
        <v>0</v>
      </c>
      <c r="Q3002">
        <f t="shared" si="601"/>
        <v>0</v>
      </c>
      <c r="R3002">
        <f t="shared" si="602"/>
        <v>0</v>
      </c>
      <c r="S3002">
        <f t="shared" si="603"/>
        <v>0</v>
      </c>
      <c r="T3002">
        <f t="shared" si="604"/>
        <v>0</v>
      </c>
      <c r="U3002">
        <f t="shared" si="605"/>
        <v>0</v>
      </c>
      <c r="V3002">
        <f t="shared" si="606"/>
        <v>0</v>
      </c>
      <c r="W3002">
        <f t="shared" si="607"/>
        <v>0</v>
      </c>
      <c r="X3002">
        <f t="shared" si="608"/>
        <v>0</v>
      </c>
      <c r="Y3002">
        <f t="shared" si="609"/>
        <v>0</v>
      </c>
      <c r="Z3002">
        <f t="shared" si="610"/>
        <v>0</v>
      </c>
      <c r="AA3002">
        <f t="shared" si="611"/>
        <v>0</v>
      </c>
    </row>
    <row r="3003" spans="2:27">
      <c r="B3003" s="3">
        <v>45732</v>
      </c>
      <c r="C3003" t="str">
        <f>IF(AND(B3003&gt;='Calculation Sheet Crop 1'!$K$6,B3003&lt;='Calculation Sheet Crop 1'!$L$6),"Initial Stage",IF(AND(B3003+1&gt;'Calculation Sheet Crop 1'!$K$7,B3003&lt;='Calculation Sheet Crop 1'!$L$7),"Crop Development Phase",IF(AND(B3003+1&gt;'Calculation Sheet Crop 1'!$K$8,B3003&lt;'Calculation Sheet Crop 1'!$L$8+1),"Mid Season",IF(AND(B3003+1&gt;'Calculation Sheet Crop 1'!$K$9,B3003-1&lt;'Calculation Sheet Crop 1'!$L$9),"Late Season Stage",""))))</f>
        <v/>
      </c>
      <c r="D3003">
        <f>IF(MONTH(B3003)=1,'General Calculation'!$E$22,IF(MONTH(B3003)=2,'General Calculation'!$F$22,IF(MONTH(B3003)=3,'General Calculation'!$G$22,IF(MONTH(B3003)=4,'General Calculation'!$H$22,IF(MONTH(B3003)=5,'General Calculation'!$I$22,IF(MONTH(B3003)=6,'General Calculation'!$J$22,IF(MONTH(B3003)=7,'General Calculation'!$K$22,IF(MONTH(B3003)=8,'General Calculation'!$L$22,IF(MONTH(B3003)=9,'General Calculation'!$M$22,IF(MONTH(B3003)=10,'General Calculation'!$N$22,IF(MONTH(B3003)=11,'General Calculation'!$O$22,IF(MONTH(B3003)=12,'General Calculation'!$P$22,""))))))))))))</f>
        <v>5.3892000000000007</v>
      </c>
      <c r="E3003" t="str">
        <f>IF(C3003="Initial Stage",'Calculation Sheet Crop 1'!$M$6,IF(C3003="Crop Development Phase",'Calculation Sheet Crop 1'!$M$7,IF(C3003="Mid Season",'Calculation Sheet Crop 1'!$M$8,IF(C3003="Late Season Stage",'Calculation Sheet Crop 1'!$M$9,""))))</f>
        <v/>
      </c>
      <c r="F3003">
        <f t="shared" si="599"/>
        <v>0</v>
      </c>
      <c r="P3003">
        <f t="shared" si="600"/>
        <v>0</v>
      </c>
      <c r="Q3003">
        <f t="shared" si="601"/>
        <v>0</v>
      </c>
      <c r="R3003">
        <f t="shared" si="602"/>
        <v>0</v>
      </c>
      <c r="S3003">
        <f t="shared" si="603"/>
        <v>0</v>
      </c>
      <c r="T3003">
        <f t="shared" si="604"/>
        <v>0</v>
      </c>
      <c r="U3003">
        <f t="shared" si="605"/>
        <v>0</v>
      </c>
      <c r="V3003">
        <f t="shared" si="606"/>
        <v>0</v>
      </c>
      <c r="W3003">
        <f t="shared" si="607"/>
        <v>0</v>
      </c>
      <c r="X3003">
        <f t="shared" si="608"/>
        <v>0</v>
      </c>
      <c r="Y3003">
        <f t="shared" si="609"/>
        <v>0</v>
      </c>
      <c r="Z3003">
        <f t="shared" si="610"/>
        <v>0</v>
      </c>
      <c r="AA3003">
        <f t="shared" si="611"/>
        <v>0</v>
      </c>
    </row>
    <row r="3004" spans="2:27">
      <c r="B3004" s="3">
        <v>45733</v>
      </c>
      <c r="C3004" t="str">
        <f>IF(AND(B3004&gt;='Calculation Sheet Crop 1'!$K$6,B3004&lt;='Calculation Sheet Crop 1'!$L$6),"Initial Stage",IF(AND(B3004+1&gt;'Calculation Sheet Crop 1'!$K$7,B3004&lt;='Calculation Sheet Crop 1'!$L$7),"Crop Development Phase",IF(AND(B3004+1&gt;'Calculation Sheet Crop 1'!$K$8,B3004&lt;'Calculation Sheet Crop 1'!$L$8+1),"Mid Season",IF(AND(B3004+1&gt;'Calculation Sheet Crop 1'!$K$9,B3004-1&lt;'Calculation Sheet Crop 1'!$L$9),"Late Season Stage",""))))</f>
        <v/>
      </c>
      <c r="D3004">
        <f>IF(MONTH(B3004)=1,'General Calculation'!$E$22,IF(MONTH(B3004)=2,'General Calculation'!$F$22,IF(MONTH(B3004)=3,'General Calculation'!$G$22,IF(MONTH(B3004)=4,'General Calculation'!$H$22,IF(MONTH(B3004)=5,'General Calculation'!$I$22,IF(MONTH(B3004)=6,'General Calculation'!$J$22,IF(MONTH(B3004)=7,'General Calculation'!$K$22,IF(MONTH(B3004)=8,'General Calculation'!$L$22,IF(MONTH(B3004)=9,'General Calculation'!$M$22,IF(MONTH(B3004)=10,'General Calculation'!$N$22,IF(MONTH(B3004)=11,'General Calculation'!$O$22,IF(MONTH(B3004)=12,'General Calculation'!$P$22,""))))))))))))</f>
        <v>5.3892000000000007</v>
      </c>
      <c r="E3004" t="str">
        <f>IF(C3004="Initial Stage",'Calculation Sheet Crop 1'!$M$6,IF(C3004="Crop Development Phase",'Calculation Sheet Crop 1'!$M$7,IF(C3004="Mid Season",'Calculation Sheet Crop 1'!$M$8,IF(C3004="Late Season Stage",'Calculation Sheet Crop 1'!$M$9,""))))</f>
        <v/>
      </c>
      <c r="F3004">
        <f t="shared" si="599"/>
        <v>0</v>
      </c>
      <c r="P3004">
        <f t="shared" si="600"/>
        <v>0</v>
      </c>
      <c r="Q3004">
        <f t="shared" si="601"/>
        <v>0</v>
      </c>
      <c r="R3004">
        <f t="shared" si="602"/>
        <v>0</v>
      </c>
      <c r="S3004">
        <f t="shared" si="603"/>
        <v>0</v>
      </c>
      <c r="T3004">
        <f t="shared" si="604"/>
        <v>0</v>
      </c>
      <c r="U3004">
        <f t="shared" si="605"/>
        <v>0</v>
      </c>
      <c r="V3004">
        <f t="shared" si="606"/>
        <v>0</v>
      </c>
      <c r="W3004">
        <f t="shared" si="607"/>
        <v>0</v>
      </c>
      <c r="X3004">
        <f t="shared" si="608"/>
        <v>0</v>
      </c>
      <c r="Y3004">
        <f t="shared" si="609"/>
        <v>0</v>
      </c>
      <c r="Z3004">
        <f t="shared" si="610"/>
        <v>0</v>
      </c>
      <c r="AA3004">
        <f t="shared" si="611"/>
        <v>0</v>
      </c>
    </row>
    <row r="3005" spans="2:27">
      <c r="B3005" s="3">
        <v>45734</v>
      </c>
      <c r="C3005" t="str">
        <f>IF(AND(B3005&gt;='Calculation Sheet Crop 1'!$K$6,B3005&lt;='Calculation Sheet Crop 1'!$L$6),"Initial Stage",IF(AND(B3005+1&gt;'Calculation Sheet Crop 1'!$K$7,B3005&lt;='Calculation Sheet Crop 1'!$L$7),"Crop Development Phase",IF(AND(B3005+1&gt;'Calculation Sheet Crop 1'!$K$8,B3005&lt;'Calculation Sheet Crop 1'!$L$8+1),"Mid Season",IF(AND(B3005+1&gt;'Calculation Sheet Crop 1'!$K$9,B3005-1&lt;'Calculation Sheet Crop 1'!$L$9),"Late Season Stage",""))))</f>
        <v/>
      </c>
      <c r="D3005">
        <f>IF(MONTH(B3005)=1,'General Calculation'!$E$22,IF(MONTH(B3005)=2,'General Calculation'!$F$22,IF(MONTH(B3005)=3,'General Calculation'!$G$22,IF(MONTH(B3005)=4,'General Calculation'!$H$22,IF(MONTH(B3005)=5,'General Calculation'!$I$22,IF(MONTH(B3005)=6,'General Calculation'!$J$22,IF(MONTH(B3005)=7,'General Calculation'!$K$22,IF(MONTH(B3005)=8,'General Calculation'!$L$22,IF(MONTH(B3005)=9,'General Calculation'!$M$22,IF(MONTH(B3005)=10,'General Calculation'!$N$22,IF(MONTH(B3005)=11,'General Calculation'!$O$22,IF(MONTH(B3005)=12,'General Calculation'!$P$22,""))))))))))))</f>
        <v>5.3892000000000007</v>
      </c>
      <c r="E3005" t="str">
        <f>IF(C3005="Initial Stage",'Calculation Sheet Crop 1'!$M$6,IF(C3005="Crop Development Phase",'Calculation Sheet Crop 1'!$M$7,IF(C3005="Mid Season",'Calculation Sheet Crop 1'!$M$8,IF(C3005="Late Season Stage",'Calculation Sheet Crop 1'!$M$9,""))))</f>
        <v/>
      </c>
      <c r="F3005">
        <f t="shared" si="599"/>
        <v>0</v>
      </c>
      <c r="P3005">
        <f t="shared" si="600"/>
        <v>0</v>
      </c>
      <c r="Q3005">
        <f t="shared" si="601"/>
        <v>0</v>
      </c>
      <c r="R3005">
        <f t="shared" si="602"/>
        <v>0</v>
      </c>
      <c r="S3005">
        <f t="shared" si="603"/>
        <v>0</v>
      </c>
      <c r="T3005">
        <f t="shared" si="604"/>
        <v>0</v>
      </c>
      <c r="U3005">
        <f t="shared" si="605"/>
        <v>0</v>
      </c>
      <c r="V3005">
        <f t="shared" si="606"/>
        <v>0</v>
      </c>
      <c r="W3005">
        <f t="shared" si="607"/>
        <v>0</v>
      </c>
      <c r="X3005">
        <f t="shared" si="608"/>
        <v>0</v>
      </c>
      <c r="Y3005">
        <f t="shared" si="609"/>
        <v>0</v>
      </c>
      <c r="Z3005">
        <f t="shared" si="610"/>
        <v>0</v>
      </c>
      <c r="AA3005">
        <f t="shared" si="611"/>
        <v>0</v>
      </c>
    </row>
    <row r="3006" spans="2:27">
      <c r="B3006" s="3">
        <v>45735</v>
      </c>
      <c r="C3006" t="str">
        <f>IF(AND(B3006&gt;='Calculation Sheet Crop 1'!$K$6,B3006&lt;='Calculation Sheet Crop 1'!$L$6),"Initial Stage",IF(AND(B3006+1&gt;'Calculation Sheet Crop 1'!$K$7,B3006&lt;='Calculation Sheet Crop 1'!$L$7),"Crop Development Phase",IF(AND(B3006+1&gt;'Calculation Sheet Crop 1'!$K$8,B3006&lt;'Calculation Sheet Crop 1'!$L$8+1),"Mid Season",IF(AND(B3006+1&gt;'Calculation Sheet Crop 1'!$K$9,B3006-1&lt;'Calculation Sheet Crop 1'!$L$9),"Late Season Stage",""))))</f>
        <v/>
      </c>
      <c r="D3006">
        <f>IF(MONTH(B3006)=1,'General Calculation'!$E$22,IF(MONTH(B3006)=2,'General Calculation'!$F$22,IF(MONTH(B3006)=3,'General Calculation'!$G$22,IF(MONTH(B3006)=4,'General Calculation'!$H$22,IF(MONTH(B3006)=5,'General Calculation'!$I$22,IF(MONTH(B3006)=6,'General Calculation'!$J$22,IF(MONTH(B3006)=7,'General Calculation'!$K$22,IF(MONTH(B3006)=8,'General Calculation'!$L$22,IF(MONTH(B3006)=9,'General Calculation'!$M$22,IF(MONTH(B3006)=10,'General Calculation'!$N$22,IF(MONTH(B3006)=11,'General Calculation'!$O$22,IF(MONTH(B3006)=12,'General Calculation'!$P$22,""))))))))))))</f>
        <v>5.3892000000000007</v>
      </c>
      <c r="E3006" t="str">
        <f>IF(C3006="Initial Stage",'Calculation Sheet Crop 1'!$M$6,IF(C3006="Crop Development Phase",'Calculation Sheet Crop 1'!$M$7,IF(C3006="Mid Season",'Calculation Sheet Crop 1'!$M$8,IF(C3006="Late Season Stage",'Calculation Sheet Crop 1'!$M$9,""))))</f>
        <v/>
      </c>
      <c r="F3006">
        <f t="shared" si="599"/>
        <v>0</v>
      </c>
      <c r="P3006">
        <f t="shared" si="600"/>
        <v>0</v>
      </c>
      <c r="Q3006">
        <f t="shared" si="601"/>
        <v>0</v>
      </c>
      <c r="R3006">
        <f t="shared" si="602"/>
        <v>0</v>
      </c>
      <c r="S3006">
        <f t="shared" si="603"/>
        <v>0</v>
      </c>
      <c r="T3006">
        <f t="shared" si="604"/>
        <v>0</v>
      </c>
      <c r="U3006">
        <f t="shared" si="605"/>
        <v>0</v>
      </c>
      <c r="V3006">
        <f t="shared" si="606"/>
        <v>0</v>
      </c>
      <c r="W3006">
        <f t="shared" si="607"/>
        <v>0</v>
      </c>
      <c r="X3006">
        <f t="shared" si="608"/>
        <v>0</v>
      </c>
      <c r="Y3006">
        <f t="shared" si="609"/>
        <v>0</v>
      </c>
      <c r="Z3006">
        <f t="shared" si="610"/>
        <v>0</v>
      </c>
      <c r="AA3006">
        <f t="shared" si="611"/>
        <v>0</v>
      </c>
    </row>
    <row r="3007" spans="2:27">
      <c r="B3007" s="3">
        <v>45736</v>
      </c>
      <c r="C3007" t="str">
        <f>IF(AND(B3007&gt;='Calculation Sheet Crop 1'!$K$6,B3007&lt;='Calculation Sheet Crop 1'!$L$6),"Initial Stage",IF(AND(B3007+1&gt;'Calculation Sheet Crop 1'!$K$7,B3007&lt;='Calculation Sheet Crop 1'!$L$7),"Crop Development Phase",IF(AND(B3007+1&gt;'Calculation Sheet Crop 1'!$K$8,B3007&lt;'Calculation Sheet Crop 1'!$L$8+1),"Mid Season",IF(AND(B3007+1&gt;'Calculation Sheet Crop 1'!$K$9,B3007-1&lt;'Calculation Sheet Crop 1'!$L$9),"Late Season Stage",""))))</f>
        <v/>
      </c>
      <c r="D3007">
        <f>IF(MONTH(B3007)=1,'General Calculation'!$E$22,IF(MONTH(B3007)=2,'General Calculation'!$F$22,IF(MONTH(B3007)=3,'General Calculation'!$G$22,IF(MONTH(B3007)=4,'General Calculation'!$H$22,IF(MONTH(B3007)=5,'General Calculation'!$I$22,IF(MONTH(B3007)=6,'General Calculation'!$J$22,IF(MONTH(B3007)=7,'General Calculation'!$K$22,IF(MONTH(B3007)=8,'General Calculation'!$L$22,IF(MONTH(B3007)=9,'General Calculation'!$M$22,IF(MONTH(B3007)=10,'General Calculation'!$N$22,IF(MONTH(B3007)=11,'General Calculation'!$O$22,IF(MONTH(B3007)=12,'General Calculation'!$P$22,""))))))))))))</f>
        <v>5.3892000000000007</v>
      </c>
      <c r="E3007" t="str">
        <f>IF(C3007="Initial Stage",'Calculation Sheet Crop 1'!$M$6,IF(C3007="Crop Development Phase",'Calculation Sheet Crop 1'!$M$7,IF(C3007="Mid Season",'Calculation Sheet Crop 1'!$M$8,IF(C3007="Late Season Stage",'Calculation Sheet Crop 1'!$M$9,""))))</f>
        <v/>
      </c>
      <c r="F3007">
        <f t="shared" si="599"/>
        <v>0</v>
      </c>
      <c r="P3007">
        <f t="shared" si="600"/>
        <v>0</v>
      </c>
      <c r="Q3007">
        <f t="shared" si="601"/>
        <v>0</v>
      </c>
      <c r="R3007">
        <f t="shared" si="602"/>
        <v>0</v>
      </c>
      <c r="S3007">
        <f t="shared" si="603"/>
        <v>0</v>
      </c>
      <c r="T3007">
        <f t="shared" si="604"/>
        <v>0</v>
      </c>
      <c r="U3007">
        <f t="shared" si="605"/>
        <v>0</v>
      </c>
      <c r="V3007">
        <f t="shared" si="606"/>
        <v>0</v>
      </c>
      <c r="W3007">
        <f t="shared" si="607"/>
        <v>0</v>
      </c>
      <c r="X3007">
        <f t="shared" si="608"/>
        <v>0</v>
      </c>
      <c r="Y3007">
        <f t="shared" si="609"/>
        <v>0</v>
      </c>
      <c r="Z3007">
        <f t="shared" si="610"/>
        <v>0</v>
      </c>
      <c r="AA3007">
        <f t="shared" si="611"/>
        <v>0</v>
      </c>
    </row>
    <row r="3008" spans="2:27">
      <c r="B3008" s="3">
        <v>45737</v>
      </c>
      <c r="C3008" t="str">
        <f>IF(AND(B3008&gt;='Calculation Sheet Crop 1'!$K$6,B3008&lt;='Calculation Sheet Crop 1'!$L$6),"Initial Stage",IF(AND(B3008+1&gt;'Calculation Sheet Crop 1'!$K$7,B3008&lt;='Calculation Sheet Crop 1'!$L$7),"Crop Development Phase",IF(AND(B3008+1&gt;'Calculation Sheet Crop 1'!$K$8,B3008&lt;'Calculation Sheet Crop 1'!$L$8+1),"Mid Season",IF(AND(B3008+1&gt;'Calculation Sheet Crop 1'!$K$9,B3008-1&lt;'Calculation Sheet Crop 1'!$L$9),"Late Season Stage",""))))</f>
        <v/>
      </c>
      <c r="D3008">
        <f>IF(MONTH(B3008)=1,'General Calculation'!$E$22,IF(MONTH(B3008)=2,'General Calculation'!$F$22,IF(MONTH(B3008)=3,'General Calculation'!$G$22,IF(MONTH(B3008)=4,'General Calculation'!$H$22,IF(MONTH(B3008)=5,'General Calculation'!$I$22,IF(MONTH(B3008)=6,'General Calculation'!$J$22,IF(MONTH(B3008)=7,'General Calculation'!$K$22,IF(MONTH(B3008)=8,'General Calculation'!$L$22,IF(MONTH(B3008)=9,'General Calculation'!$M$22,IF(MONTH(B3008)=10,'General Calculation'!$N$22,IF(MONTH(B3008)=11,'General Calculation'!$O$22,IF(MONTH(B3008)=12,'General Calculation'!$P$22,""))))))))))))</f>
        <v>5.3892000000000007</v>
      </c>
      <c r="E3008" t="str">
        <f>IF(C3008="Initial Stage",'Calculation Sheet Crop 1'!$M$6,IF(C3008="Crop Development Phase",'Calculation Sheet Crop 1'!$M$7,IF(C3008="Mid Season",'Calculation Sheet Crop 1'!$M$8,IF(C3008="Late Season Stage",'Calculation Sheet Crop 1'!$M$9,""))))</f>
        <v/>
      </c>
      <c r="F3008">
        <f t="shared" si="599"/>
        <v>0</v>
      </c>
      <c r="P3008">
        <f t="shared" si="600"/>
        <v>0</v>
      </c>
      <c r="Q3008">
        <f t="shared" si="601"/>
        <v>0</v>
      </c>
      <c r="R3008">
        <f t="shared" si="602"/>
        <v>0</v>
      </c>
      <c r="S3008">
        <f t="shared" si="603"/>
        <v>0</v>
      </c>
      <c r="T3008">
        <f t="shared" si="604"/>
        <v>0</v>
      </c>
      <c r="U3008">
        <f t="shared" si="605"/>
        <v>0</v>
      </c>
      <c r="V3008">
        <f t="shared" si="606"/>
        <v>0</v>
      </c>
      <c r="W3008">
        <f t="shared" si="607"/>
        <v>0</v>
      </c>
      <c r="X3008">
        <f t="shared" si="608"/>
        <v>0</v>
      </c>
      <c r="Y3008">
        <f t="shared" si="609"/>
        <v>0</v>
      </c>
      <c r="Z3008">
        <f t="shared" si="610"/>
        <v>0</v>
      </c>
      <c r="AA3008">
        <f t="shared" si="611"/>
        <v>0</v>
      </c>
    </row>
    <row r="3009" spans="2:27">
      <c r="B3009" s="3">
        <v>45738</v>
      </c>
      <c r="C3009" t="str">
        <f>IF(AND(B3009&gt;='Calculation Sheet Crop 1'!$K$6,B3009&lt;='Calculation Sheet Crop 1'!$L$6),"Initial Stage",IF(AND(B3009+1&gt;'Calculation Sheet Crop 1'!$K$7,B3009&lt;='Calculation Sheet Crop 1'!$L$7),"Crop Development Phase",IF(AND(B3009+1&gt;'Calculation Sheet Crop 1'!$K$8,B3009&lt;'Calculation Sheet Crop 1'!$L$8+1),"Mid Season",IF(AND(B3009+1&gt;'Calculation Sheet Crop 1'!$K$9,B3009-1&lt;'Calculation Sheet Crop 1'!$L$9),"Late Season Stage",""))))</f>
        <v/>
      </c>
      <c r="D3009">
        <f>IF(MONTH(B3009)=1,'General Calculation'!$E$22,IF(MONTH(B3009)=2,'General Calculation'!$F$22,IF(MONTH(B3009)=3,'General Calculation'!$G$22,IF(MONTH(B3009)=4,'General Calculation'!$H$22,IF(MONTH(B3009)=5,'General Calculation'!$I$22,IF(MONTH(B3009)=6,'General Calculation'!$J$22,IF(MONTH(B3009)=7,'General Calculation'!$K$22,IF(MONTH(B3009)=8,'General Calculation'!$L$22,IF(MONTH(B3009)=9,'General Calculation'!$M$22,IF(MONTH(B3009)=10,'General Calculation'!$N$22,IF(MONTH(B3009)=11,'General Calculation'!$O$22,IF(MONTH(B3009)=12,'General Calculation'!$P$22,""))))))))))))</f>
        <v>5.3892000000000007</v>
      </c>
      <c r="E3009" t="str">
        <f>IF(C3009="Initial Stage",'Calculation Sheet Crop 1'!$M$6,IF(C3009="Crop Development Phase",'Calculation Sheet Crop 1'!$M$7,IF(C3009="Mid Season",'Calculation Sheet Crop 1'!$M$8,IF(C3009="Late Season Stage",'Calculation Sheet Crop 1'!$M$9,""))))</f>
        <v/>
      </c>
      <c r="F3009">
        <f t="shared" si="599"/>
        <v>0</v>
      </c>
      <c r="P3009">
        <f t="shared" si="600"/>
        <v>0</v>
      </c>
      <c r="Q3009">
        <f t="shared" si="601"/>
        <v>0</v>
      </c>
      <c r="R3009">
        <f t="shared" si="602"/>
        <v>0</v>
      </c>
      <c r="S3009">
        <f t="shared" si="603"/>
        <v>0</v>
      </c>
      <c r="T3009">
        <f t="shared" si="604"/>
        <v>0</v>
      </c>
      <c r="U3009">
        <f t="shared" si="605"/>
        <v>0</v>
      </c>
      <c r="V3009">
        <f t="shared" si="606"/>
        <v>0</v>
      </c>
      <c r="W3009">
        <f t="shared" si="607"/>
        <v>0</v>
      </c>
      <c r="X3009">
        <f t="shared" si="608"/>
        <v>0</v>
      </c>
      <c r="Y3009">
        <f t="shared" si="609"/>
        <v>0</v>
      </c>
      <c r="Z3009">
        <f t="shared" si="610"/>
        <v>0</v>
      </c>
      <c r="AA3009">
        <f t="shared" si="611"/>
        <v>0</v>
      </c>
    </row>
    <row r="3010" spans="2:27">
      <c r="B3010" s="3">
        <v>45739</v>
      </c>
      <c r="C3010" t="str">
        <f>IF(AND(B3010&gt;='Calculation Sheet Crop 1'!$K$6,B3010&lt;='Calculation Sheet Crop 1'!$L$6),"Initial Stage",IF(AND(B3010+1&gt;'Calculation Sheet Crop 1'!$K$7,B3010&lt;='Calculation Sheet Crop 1'!$L$7),"Crop Development Phase",IF(AND(B3010+1&gt;'Calculation Sheet Crop 1'!$K$8,B3010&lt;'Calculation Sheet Crop 1'!$L$8+1),"Mid Season",IF(AND(B3010+1&gt;'Calculation Sheet Crop 1'!$K$9,B3010-1&lt;'Calculation Sheet Crop 1'!$L$9),"Late Season Stage",""))))</f>
        <v/>
      </c>
      <c r="D3010">
        <f>IF(MONTH(B3010)=1,'General Calculation'!$E$22,IF(MONTH(B3010)=2,'General Calculation'!$F$22,IF(MONTH(B3010)=3,'General Calculation'!$G$22,IF(MONTH(B3010)=4,'General Calculation'!$H$22,IF(MONTH(B3010)=5,'General Calculation'!$I$22,IF(MONTH(B3010)=6,'General Calculation'!$J$22,IF(MONTH(B3010)=7,'General Calculation'!$K$22,IF(MONTH(B3010)=8,'General Calculation'!$L$22,IF(MONTH(B3010)=9,'General Calculation'!$M$22,IF(MONTH(B3010)=10,'General Calculation'!$N$22,IF(MONTH(B3010)=11,'General Calculation'!$O$22,IF(MONTH(B3010)=12,'General Calculation'!$P$22,""))))))))))))</f>
        <v>5.3892000000000007</v>
      </c>
      <c r="E3010" t="str">
        <f>IF(C3010="Initial Stage",'Calculation Sheet Crop 1'!$M$6,IF(C3010="Crop Development Phase",'Calculation Sheet Crop 1'!$M$7,IF(C3010="Mid Season",'Calculation Sheet Crop 1'!$M$8,IF(C3010="Late Season Stage",'Calculation Sheet Crop 1'!$M$9,""))))</f>
        <v/>
      </c>
      <c r="F3010">
        <f t="shared" si="599"/>
        <v>0</v>
      </c>
      <c r="P3010">
        <f t="shared" si="600"/>
        <v>0</v>
      </c>
      <c r="Q3010">
        <f t="shared" si="601"/>
        <v>0</v>
      </c>
      <c r="R3010">
        <f t="shared" si="602"/>
        <v>0</v>
      </c>
      <c r="S3010">
        <f t="shared" si="603"/>
        <v>0</v>
      </c>
      <c r="T3010">
        <f t="shared" si="604"/>
        <v>0</v>
      </c>
      <c r="U3010">
        <f t="shared" si="605"/>
        <v>0</v>
      </c>
      <c r="V3010">
        <f t="shared" si="606"/>
        <v>0</v>
      </c>
      <c r="W3010">
        <f t="shared" si="607"/>
        <v>0</v>
      </c>
      <c r="X3010">
        <f t="shared" si="608"/>
        <v>0</v>
      </c>
      <c r="Y3010">
        <f t="shared" si="609"/>
        <v>0</v>
      </c>
      <c r="Z3010">
        <f t="shared" si="610"/>
        <v>0</v>
      </c>
      <c r="AA3010">
        <f t="shared" si="611"/>
        <v>0</v>
      </c>
    </row>
    <row r="3011" spans="2:27">
      <c r="B3011" s="3">
        <v>45740</v>
      </c>
      <c r="C3011" t="str">
        <f>IF(AND(B3011&gt;='Calculation Sheet Crop 1'!$K$6,B3011&lt;='Calculation Sheet Crop 1'!$L$6),"Initial Stage",IF(AND(B3011+1&gt;'Calculation Sheet Crop 1'!$K$7,B3011&lt;='Calculation Sheet Crop 1'!$L$7),"Crop Development Phase",IF(AND(B3011+1&gt;'Calculation Sheet Crop 1'!$K$8,B3011&lt;'Calculation Sheet Crop 1'!$L$8+1),"Mid Season",IF(AND(B3011+1&gt;'Calculation Sheet Crop 1'!$K$9,B3011-1&lt;'Calculation Sheet Crop 1'!$L$9),"Late Season Stage",""))))</f>
        <v/>
      </c>
      <c r="D3011">
        <f>IF(MONTH(B3011)=1,'General Calculation'!$E$22,IF(MONTH(B3011)=2,'General Calculation'!$F$22,IF(MONTH(B3011)=3,'General Calculation'!$G$22,IF(MONTH(B3011)=4,'General Calculation'!$H$22,IF(MONTH(B3011)=5,'General Calculation'!$I$22,IF(MONTH(B3011)=6,'General Calculation'!$J$22,IF(MONTH(B3011)=7,'General Calculation'!$K$22,IF(MONTH(B3011)=8,'General Calculation'!$L$22,IF(MONTH(B3011)=9,'General Calculation'!$M$22,IF(MONTH(B3011)=10,'General Calculation'!$N$22,IF(MONTH(B3011)=11,'General Calculation'!$O$22,IF(MONTH(B3011)=12,'General Calculation'!$P$22,""))))))))))))</f>
        <v>5.3892000000000007</v>
      </c>
      <c r="E3011" t="str">
        <f>IF(C3011="Initial Stage",'Calculation Sheet Crop 1'!$M$6,IF(C3011="Crop Development Phase",'Calculation Sheet Crop 1'!$M$7,IF(C3011="Mid Season",'Calculation Sheet Crop 1'!$M$8,IF(C3011="Late Season Stage",'Calculation Sheet Crop 1'!$M$9,""))))</f>
        <v/>
      </c>
      <c r="F3011">
        <f t="shared" si="599"/>
        <v>0</v>
      </c>
      <c r="P3011">
        <f t="shared" si="600"/>
        <v>0</v>
      </c>
      <c r="Q3011">
        <f t="shared" si="601"/>
        <v>0</v>
      </c>
      <c r="R3011">
        <f t="shared" si="602"/>
        <v>0</v>
      </c>
      <c r="S3011">
        <f t="shared" si="603"/>
        <v>0</v>
      </c>
      <c r="T3011">
        <f t="shared" si="604"/>
        <v>0</v>
      </c>
      <c r="U3011">
        <f t="shared" si="605"/>
        <v>0</v>
      </c>
      <c r="V3011">
        <f t="shared" si="606"/>
        <v>0</v>
      </c>
      <c r="W3011">
        <f t="shared" si="607"/>
        <v>0</v>
      </c>
      <c r="X3011">
        <f t="shared" si="608"/>
        <v>0</v>
      </c>
      <c r="Y3011">
        <f t="shared" si="609"/>
        <v>0</v>
      </c>
      <c r="Z3011">
        <f t="shared" si="610"/>
        <v>0</v>
      </c>
      <c r="AA3011">
        <f t="shared" si="611"/>
        <v>0</v>
      </c>
    </row>
    <row r="3012" spans="2:27">
      <c r="B3012" s="3">
        <v>45741</v>
      </c>
      <c r="C3012" t="str">
        <f>IF(AND(B3012&gt;='Calculation Sheet Crop 1'!$K$6,B3012&lt;='Calculation Sheet Crop 1'!$L$6),"Initial Stage",IF(AND(B3012+1&gt;'Calculation Sheet Crop 1'!$K$7,B3012&lt;='Calculation Sheet Crop 1'!$L$7),"Crop Development Phase",IF(AND(B3012+1&gt;'Calculation Sheet Crop 1'!$K$8,B3012&lt;'Calculation Sheet Crop 1'!$L$8+1),"Mid Season",IF(AND(B3012+1&gt;'Calculation Sheet Crop 1'!$K$9,B3012-1&lt;'Calculation Sheet Crop 1'!$L$9),"Late Season Stage",""))))</f>
        <v/>
      </c>
      <c r="D3012">
        <f>IF(MONTH(B3012)=1,'General Calculation'!$E$22,IF(MONTH(B3012)=2,'General Calculation'!$F$22,IF(MONTH(B3012)=3,'General Calculation'!$G$22,IF(MONTH(B3012)=4,'General Calculation'!$H$22,IF(MONTH(B3012)=5,'General Calculation'!$I$22,IF(MONTH(B3012)=6,'General Calculation'!$J$22,IF(MONTH(B3012)=7,'General Calculation'!$K$22,IF(MONTH(B3012)=8,'General Calculation'!$L$22,IF(MONTH(B3012)=9,'General Calculation'!$M$22,IF(MONTH(B3012)=10,'General Calculation'!$N$22,IF(MONTH(B3012)=11,'General Calculation'!$O$22,IF(MONTH(B3012)=12,'General Calculation'!$P$22,""))))))))))))</f>
        <v>5.3892000000000007</v>
      </c>
      <c r="E3012" t="str">
        <f>IF(C3012="Initial Stage",'Calculation Sheet Crop 1'!$M$6,IF(C3012="Crop Development Phase",'Calculation Sheet Crop 1'!$M$7,IF(C3012="Mid Season",'Calculation Sheet Crop 1'!$M$8,IF(C3012="Late Season Stage",'Calculation Sheet Crop 1'!$M$9,""))))</f>
        <v/>
      </c>
      <c r="F3012">
        <f t="shared" si="599"/>
        <v>0</v>
      </c>
      <c r="P3012">
        <f t="shared" si="600"/>
        <v>0</v>
      </c>
      <c r="Q3012">
        <f t="shared" si="601"/>
        <v>0</v>
      </c>
      <c r="R3012">
        <f t="shared" si="602"/>
        <v>0</v>
      </c>
      <c r="S3012">
        <f t="shared" si="603"/>
        <v>0</v>
      </c>
      <c r="T3012">
        <f t="shared" si="604"/>
        <v>0</v>
      </c>
      <c r="U3012">
        <f t="shared" si="605"/>
        <v>0</v>
      </c>
      <c r="V3012">
        <f t="shared" si="606"/>
        <v>0</v>
      </c>
      <c r="W3012">
        <f t="shared" si="607"/>
        <v>0</v>
      </c>
      <c r="X3012">
        <f t="shared" si="608"/>
        <v>0</v>
      </c>
      <c r="Y3012">
        <f t="shared" si="609"/>
        <v>0</v>
      </c>
      <c r="Z3012">
        <f t="shared" si="610"/>
        <v>0</v>
      </c>
      <c r="AA3012">
        <f t="shared" si="611"/>
        <v>0</v>
      </c>
    </row>
    <row r="3013" spans="2:27">
      <c r="B3013" s="3">
        <v>45742</v>
      </c>
      <c r="C3013" t="str">
        <f>IF(AND(B3013&gt;='Calculation Sheet Crop 1'!$K$6,B3013&lt;='Calculation Sheet Crop 1'!$L$6),"Initial Stage",IF(AND(B3013+1&gt;'Calculation Sheet Crop 1'!$K$7,B3013&lt;='Calculation Sheet Crop 1'!$L$7),"Crop Development Phase",IF(AND(B3013+1&gt;'Calculation Sheet Crop 1'!$K$8,B3013&lt;'Calculation Sheet Crop 1'!$L$8+1),"Mid Season",IF(AND(B3013+1&gt;'Calculation Sheet Crop 1'!$K$9,B3013-1&lt;'Calculation Sheet Crop 1'!$L$9),"Late Season Stage",""))))</f>
        <v/>
      </c>
      <c r="D3013">
        <f>IF(MONTH(B3013)=1,'General Calculation'!$E$22,IF(MONTH(B3013)=2,'General Calculation'!$F$22,IF(MONTH(B3013)=3,'General Calculation'!$G$22,IF(MONTH(B3013)=4,'General Calculation'!$H$22,IF(MONTH(B3013)=5,'General Calculation'!$I$22,IF(MONTH(B3013)=6,'General Calculation'!$J$22,IF(MONTH(B3013)=7,'General Calculation'!$K$22,IF(MONTH(B3013)=8,'General Calculation'!$L$22,IF(MONTH(B3013)=9,'General Calculation'!$M$22,IF(MONTH(B3013)=10,'General Calculation'!$N$22,IF(MONTH(B3013)=11,'General Calculation'!$O$22,IF(MONTH(B3013)=12,'General Calculation'!$P$22,""))))))))))))</f>
        <v>5.3892000000000007</v>
      </c>
      <c r="E3013" t="str">
        <f>IF(C3013="Initial Stage",'Calculation Sheet Crop 1'!$M$6,IF(C3013="Crop Development Phase",'Calculation Sheet Crop 1'!$M$7,IF(C3013="Mid Season",'Calculation Sheet Crop 1'!$M$8,IF(C3013="Late Season Stage",'Calculation Sheet Crop 1'!$M$9,""))))</f>
        <v/>
      </c>
      <c r="F3013">
        <f t="shared" si="599"/>
        <v>0</v>
      </c>
      <c r="P3013">
        <f t="shared" si="600"/>
        <v>0</v>
      </c>
      <c r="Q3013">
        <f t="shared" si="601"/>
        <v>0</v>
      </c>
      <c r="R3013">
        <f t="shared" si="602"/>
        <v>0</v>
      </c>
      <c r="S3013">
        <f t="shared" si="603"/>
        <v>0</v>
      </c>
      <c r="T3013">
        <f t="shared" si="604"/>
        <v>0</v>
      </c>
      <c r="U3013">
        <f t="shared" si="605"/>
        <v>0</v>
      </c>
      <c r="V3013">
        <f t="shared" si="606"/>
        <v>0</v>
      </c>
      <c r="W3013">
        <f t="shared" si="607"/>
        <v>0</v>
      </c>
      <c r="X3013">
        <f t="shared" si="608"/>
        <v>0</v>
      </c>
      <c r="Y3013">
        <f t="shared" si="609"/>
        <v>0</v>
      </c>
      <c r="Z3013">
        <f t="shared" si="610"/>
        <v>0</v>
      </c>
      <c r="AA3013">
        <f t="shared" si="611"/>
        <v>0</v>
      </c>
    </row>
    <row r="3014" spans="2:27">
      <c r="B3014" s="3">
        <v>45743</v>
      </c>
      <c r="C3014" t="str">
        <f>IF(AND(B3014&gt;='Calculation Sheet Crop 1'!$K$6,B3014&lt;='Calculation Sheet Crop 1'!$L$6),"Initial Stage",IF(AND(B3014+1&gt;'Calculation Sheet Crop 1'!$K$7,B3014&lt;='Calculation Sheet Crop 1'!$L$7),"Crop Development Phase",IF(AND(B3014+1&gt;'Calculation Sheet Crop 1'!$K$8,B3014&lt;'Calculation Sheet Crop 1'!$L$8+1),"Mid Season",IF(AND(B3014+1&gt;'Calculation Sheet Crop 1'!$K$9,B3014-1&lt;'Calculation Sheet Crop 1'!$L$9),"Late Season Stage",""))))</f>
        <v/>
      </c>
      <c r="D3014">
        <f>IF(MONTH(B3014)=1,'General Calculation'!$E$22,IF(MONTH(B3014)=2,'General Calculation'!$F$22,IF(MONTH(B3014)=3,'General Calculation'!$G$22,IF(MONTH(B3014)=4,'General Calculation'!$H$22,IF(MONTH(B3014)=5,'General Calculation'!$I$22,IF(MONTH(B3014)=6,'General Calculation'!$J$22,IF(MONTH(B3014)=7,'General Calculation'!$K$22,IF(MONTH(B3014)=8,'General Calculation'!$L$22,IF(MONTH(B3014)=9,'General Calculation'!$M$22,IF(MONTH(B3014)=10,'General Calculation'!$N$22,IF(MONTH(B3014)=11,'General Calculation'!$O$22,IF(MONTH(B3014)=12,'General Calculation'!$P$22,""))))))))))))</f>
        <v>5.3892000000000007</v>
      </c>
      <c r="E3014" t="str">
        <f>IF(C3014="Initial Stage",'Calculation Sheet Crop 1'!$M$6,IF(C3014="Crop Development Phase",'Calculation Sheet Crop 1'!$M$7,IF(C3014="Mid Season",'Calculation Sheet Crop 1'!$M$8,IF(C3014="Late Season Stage",'Calculation Sheet Crop 1'!$M$9,""))))</f>
        <v/>
      </c>
      <c r="F3014">
        <f t="shared" si="599"/>
        <v>0</v>
      </c>
      <c r="P3014">
        <f t="shared" si="600"/>
        <v>0</v>
      </c>
      <c r="Q3014">
        <f t="shared" si="601"/>
        <v>0</v>
      </c>
      <c r="R3014">
        <f t="shared" si="602"/>
        <v>0</v>
      </c>
      <c r="S3014">
        <f t="shared" si="603"/>
        <v>0</v>
      </c>
      <c r="T3014">
        <f t="shared" si="604"/>
        <v>0</v>
      </c>
      <c r="U3014">
        <f t="shared" si="605"/>
        <v>0</v>
      </c>
      <c r="V3014">
        <f t="shared" si="606"/>
        <v>0</v>
      </c>
      <c r="W3014">
        <f t="shared" si="607"/>
        <v>0</v>
      </c>
      <c r="X3014">
        <f t="shared" si="608"/>
        <v>0</v>
      </c>
      <c r="Y3014">
        <f t="shared" si="609"/>
        <v>0</v>
      </c>
      <c r="Z3014">
        <f t="shared" si="610"/>
        <v>0</v>
      </c>
      <c r="AA3014">
        <f t="shared" si="611"/>
        <v>0</v>
      </c>
    </row>
    <row r="3015" spans="2:27">
      <c r="B3015" s="3">
        <v>45744</v>
      </c>
      <c r="C3015" t="str">
        <f>IF(AND(B3015&gt;='Calculation Sheet Crop 1'!$K$6,B3015&lt;='Calculation Sheet Crop 1'!$L$6),"Initial Stage",IF(AND(B3015+1&gt;'Calculation Sheet Crop 1'!$K$7,B3015&lt;='Calculation Sheet Crop 1'!$L$7),"Crop Development Phase",IF(AND(B3015+1&gt;'Calculation Sheet Crop 1'!$K$8,B3015&lt;'Calculation Sheet Crop 1'!$L$8+1),"Mid Season",IF(AND(B3015+1&gt;'Calculation Sheet Crop 1'!$K$9,B3015-1&lt;'Calculation Sheet Crop 1'!$L$9),"Late Season Stage",""))))</f>
        <v/>
      </c>
      <c r="D3015">
        <f>IF(MONTH(B3015)=1,'General Calculation'!$E$22,IF(MONTH(B3015)=2,'General Calculation'!$F$22,IF(MONTH(B3015)=3,'General Calculation'!$G$22,IF(MONTH(B3015)=4,'General Calculation'!$H$22,IF(MONTH(B3015)=5,'General Calculation'!$I$22,IF(MONTH(B3015)=6,'General Calculation'!$J$22,IF(MONTH(B3015)=7,'General Calculation'!$K$22,IF(MONTH(B3015)=8,'General Calculation'!$L$22,IF(MONTH(B3015)=9,'General Calculation'!$M$22,IF(MONTH(B3015)=10,'General Calculation'!$N$22,IF(MONTH(B3015)=11,'General Calculation'!$O$22,IF(MONTH(B3015)=12,'General Calculation'!$P$22,""))))))))))))</f>
        <v>5.3892000000000007</v>
      </c>
      <c r="E3015" t="str">
        <f>IF(C3015="Initial Stage",'Calculation Sheet Crop 1'!$M$6,IF(C3015="Crop Development Phase",'Calculation Sheet Crop 1'!$M$7,IF(C3015="Mid Season",'Calculation Sheet Crop 1'!$M$8,IF(C3015="Late Season Stage",'Calculation Sheet Crop 1'!$M$9,""))))</f>
        <v/>
      </c>
      <c r="F3015">
        <f t="shared" si="599"/>
        <v>0</v>
      </c>
      <c r="P3015">
        <f t="shared" si="600"/>
        <v>0</v>
      </c>
      <c r="Q3015">
        <f t="shared" si="601"/>
        <v>0</v>
      </c>
      <c r="R3015">
        <f t="shared" si="602"/>
        <v>0</v>
      </c>
      <c r="S3015">
        <f t="shared" si="603"/>
        <v>0</v>
      </c>
      <c r="T3015">
        <f t="shared" si="604"/>
        <v>0</v>
      </c>
      <c r="U3015">
        <f t="shared" si="605"/>
        <v>0</v>
      </c>
      <c r="V3015">
        <f t="shared" si="606"/>
        <v>0</v>
      </c>
      <c r="W3015">
        <f t="shared" si="607"/>
        <v>0</v>
      </c>
      <c r="X3015">
        <f t="shared" si="608"/>
        <v>0</v>
      </c>
      <c r="Y3015">
        <f t="shared" si="609"/>
        <v>0</v>
      </c>
      <c r="Z3015">
        <f t="shared" si="610"/>
        <v>0</v>
      </c>
      <c r="AA3015">
        <f t="shared" si="611"/>
        <v>0</v>
      </c>
    </row>
    <row r="3016" spans="2:27">
      <c r="B3016" s="3">
        <v>45745</v>
      </c>
      <c r="C3016" t="str">
        <f>IF(AND(B3016&gt;='Calculation Sheet Crop 1'!$K$6,B3016&lt;='Calculation Sheet Crop 1'!$L$6),"Initial Stage",IF(AND(B3016+1&gt;'Calculation Sheet Crop 1'!$K$7,B3016&lt;='Calculation Sheet Crop 1'!$L$7),"Crop Development Phase",IF(AND(B3016+1&gt;'Calculation Sheet Crop 1'!$K$8,B3016&lt;'Calculation Sheet Crop 1'!$L$8+1),"Mid Season",IF(AND(B3016+1&gt;'Calculation Sheet Crop 1'!$K$9,B3016-1&lt;'Calculation Sheet Crop 1'!$L$9),"Late Season Stage",""))))</f>
        <v/>
      </c>
      <c r="D3016">
        <f>IF(MONTH(B3016)=1,'General Calculation'!$E$22,IF(MONTH(B3016)=2,'General Calculation'!$F$22,IF(MONTH(B3016)=3,'General Calculation'!$G$22,IF(MONTH(B3016)=4,'General Calculation'!$H$22,IF(MONTH(B3016)=5,'General Calculation'!$I$22,IF(MONTH(B3016)=6,'General Calculation'!$J$22,IF(MONTH(B3016)=7,'General Calculation'!$K$22,IF(MONTH(B3016)=8,'General Calculation'!$L$22,IF(MONTH(B3016)=9,'General Calculation'!$M$22,IF(MONTH(B3016)=10,'General Calculation'!$N$22,IF(MONTH(B3016)=11,'General Calculation'!$O$22,IF(MONTH(B3016)=12,'General Calculation'!$P$22,""))))))))))))</f>
        <v>5.3892000000000007</v>
      </c>
      <c r="E3016" t="str">
        <f>IF(C3016="Initial Stage",'Calculation Sheet Crop 1'!$M$6,IF(C3016="Crop Development Phase",'Calculation Sheet Crop 1'!$M$7,IF(C3016="Mid Season",'Calculation Sheet Crop 1'!$M$8,IF(C3016="Late Season Stage",'Calculation Sheet Crop 1'!$M$9,""))))</f>
        <v/>
      </c>
      <c r="F3016">
        <f t="shared" ref="F3016:F3079" si="612">IFERROR((D3016*E3016),0)</f>
        <v>0</v>
      </c>
      <c r="P3016">
        <f t="shared" ref="P3016:P3079" si="613">IF(MONTH($B3016)=1,$F3016,0)</f>
        <v>0</v>
      </c>
      <c r="Q3016">
        <f t="shared" ref="Q3016:Q3079" si="614">IF(MONTH($B3016)=2,$F3016,0)</f>
        <v>0</v>
      </c>
      <c r="R3016">
        <f t="shared" ref="R3016:R3079" si="615">IF(MONTH($B3016)=3,$F3016,0)</f>
        <v>0</v>
      </c>
      <c r="S3016">
        <f t="shared" ref="S3016:S3079" si="616">IF(MONTH($B3016)=4,$F3016,0)</f>
        <v>0</v>
      </c>
      <c r="T3016">
        <f t="shared" ref="T3016:T3079" si="617">IF(MONTH($B3016)=5,$F3016,0)</f>
        <v>0</v>
      </c>
      <c r="U3016">
        <f t="shared" ref="U3016:U3079" si="618">IF(MONTH($B3016)=6,$F3016,0)</f>
        <v>0</v>
      </c>
      <c r="V3016">
        <f t="shared" ref="V3016:V3079" si="619">IF(MONTH($B3016)=7,$F3016,0)</f>
        <v>0</v>
      </c>
      <c r="W3016">
        <f t="shared" ref="W3016:W3079" si="620">IF(MONTH($B3016)=8,$F3016,0)</f>
        <v>0</v>
      </c>
      <c r="X3016">
        <f t="shared" ref="X3016:X3079" si="621">IF(MONTH($B3016)=9,$F3016,0)</f>
        <v>0</v>
      </c>
      <c r="Y3016">
        <f t="shared" ref="Y3016:Y3079" si="622">IF(MONTH($B3016)=10,$F3016,0)</f>
        <v>0</v>
      </c>
      <c r="Z3016">
        <f t="shared" ref="Z3016:Z3079" si="623">IF(MONTH($B3016)=11,$F3016,0)</f>
        <v>0</v>
      </c>
      <c r="AA3016">
        <f t="shared" ref="AA3016:AA3079" si="624">IF(MONTH($B3016)=12,$F3016,0)</f>
        <v>0</v>
      </c>
    </row>
    <row r="3017" spans="2:27">
      <c r="B3017" s="3">
        <v>45746</v>
      </c>
      <c r="C3017" t="str">
        <f>IF(AND(B3017&gt;='Calculation Sheet Crop 1'!$K$6,B3017&lt;='Calculation Sheet Crop 1'!$L$6),"Initial Stage",IF(AND(B3017+1&gt;'Calculation Sheet Crop 1'!$K$7,B3017&lt;='Calculation Sheet Crop 1'!$L$7),"Crop Development Phase",IF(AND(B3017+1&gt;'Calculation Sheet Crop 1'!$K$8,B3017&lt;'Calculation Sheet Crop 1'!$L$8+1),"Mid Season",IF(AND(B3017+1&gt;'Calculation Sheet Crop 1'!$K$9,B3017-1&lt;'Calculation Sheet Crop 1'!$L$9),"Late Season Stage",""))))</f>
        <v/>
      </c>
      <c r="D3017">
        <f>IF(MONTH(B3017)=1,'General Calculation'!$E$22,IF(MONTH(B3017)=2,'General Calculation'!$F$22,IF(MONTH(B3017)=3,'General Calculation'!$G$22,IF(MONTH(B3017)=4,'General Calculation'!$H$22,IF(MONTH(B3017)=5,'General Calculation'!$I$22,IF(MONTH(B3017)=6,'General Calculation'!$J$22,IF(MONTH(B3017)=7,'General Calculation'!$K$22,IF(MONTH(B3017)=8,'General Calculation'!$L$22,IF(MONTH(B3017)=9,'General Calculation'!$M$22,IF(MONTH(B3017)=10,'General Calculation'!$N$22,IF(MONTH(B3017)=11,'General Calculation'!$O$22,IF(MONTH(B3017)=12,'General Calculation'!$P$22,""))))))))))))</f>
        <v>5.3892000000000007</v>
      </c>
      <c r="E3017" t="str">
        <f>IF(C3017="Initial Stage",'Calculation Sheet Crop 1'!$M$6,IF(C3017="Crop Development Phase",'Calculation Sheet Crop 1'!$M$7,IF(C3017="Mid Season",'Calculation Sheet Crop 1'!$M$8,IF(C3017="Late Season Stage",'Calculation Sheet Crop 1'!$M$9,""))))</f>
        <v/>
      </c>
      <c r="F3017">
        <f t="shared" si="612"/>
        <v>0</v>
      </c>
      <c r="P3017">
        <f t="shared" si="613"/>
        <v>0</v>
      </c>
      <c r="Q3017">
        <f t="shared" si="614"/>
        <v>0</v>
      </c>
      <c r="R3017">
        <f t="shared" si="615"/>
        <v>0</v>
      </c>
      <c r="S3017">
        <f t="shared" si="616"/>
        <v>0</v>
      </c>
      <c r="T3017">
        <f t="shared" si="617"/>
        <v>0</v>
      </c>
      <c r="U3017">
        <f t="shared" si="618"/>
        <v>0</v>
      </c>
      <c r="V3017">
        <f t="shared" si="619"/>
        <v>0</v>
      </c>
      <c r="W3017">
        <f t="shared" si="620"/>
        <v>0</v>
      </c>
      <c r="X3017">
        <f t="shared" si="621"/>
        <v>0</v>
      </c>
      <c r="Y3017">
        <f t="shared" si="622"/>
        <v>0</v>
      </c>
      <c r="Z3017">
        <f t="shared" si="623"/>
        <v>0</v>
      </c>
      <c r="AA3017">
        <f t="shared" si="624"/>
        <v>0</v>
      </c>
    </row>
    <row r="3018" spans="2:27">
      <c r="B3018" s="3">
        <v>45747</v>
      </c>
      <c r="C3018" t="str">
        <f>IF(AND(B3018&gt;='Calculation Sheet Crop 1'!$K$6,B3018&lt;='Calculation Sheet Crop 1'!$L$6),"Initial Stage",IF(AND(B3018+1&gt;'Calculation Sheet Crop 1'!$K$7,B3018&lt;='Calculation Sheet Crop 1'!$L$7),"Crop Development Phase",IF(AND(B3018+1&gt;'Calculation Sheet Crop 1'!$K$8,B3018&lt;'Calculation Sheet Crop 1'!$L$8+1),"Mid Season",IF(AND(B3018+1&gt;'Calculation Sheet Crop 1'!$K$9,B3018-1&lt;'Calculation Sheet Crop 1'!$L$9),"Late Season Stage",""))))</f>
        <v/>
      </c>
      <c r="D3018">
        <f>IF(MONTH(B3018)=1,'General Calculation'!$E$22,IF(MONTH(B3018)=2,'General Calculation'!$F$22,IF(MONTH(B3018)=3,'General Calculation'!$G$22,IF(MONTH(B3018)=4,'General Calculation'!$H$22,IF(MONTH(B3018)=5,'General Calculation'!$I$22,IF(MONTH(B3018)=6,'General Calculation'!$J$22,IF(MONTH(B3018)=7,'General Calculation'!$K$22,IF(MONTH(B3018)=8,'General Calculation'!$L$22,IF(MONTH(B3018)=9,'General Calculation'!$M$22,IF(MONTH(B3018)=10,'General Calculation'!$N$22,IF(MONTH(B3018)=11,'General Calculation'!$O$22,IF(MONTH(B3018)=12,'General Calculation'!$P$22,""))))))))))))</f>
        <v>5.3892000000000007</v>
      </c>
      <c r="E3018" t="str">
        <f>IF(C3018="Initial Stage",'Calculation Sheet Crop 1'!$M$6,IF(C3018="Crop Development Phase",'Calculation Sheet Crop 1'!$M$7,IF(C3018="Mid Season",'Calculation Sheet Crop 1'!$M$8,IF(C3018="Late Season Stage",'Calculation Sheet Crop 1'!$M$9,""))))</f>
        <v/>
      </c>
      <c r="F3018">
        <f t="shared" si="612"/>
        <v>0</v>
      </c>
      <c r="P3018">
        <f t="shared" si="613"/>
        <v>0</v>
      </c>
      <c r="Q3018">
        <f t="shared" si="614"/>
        <v>0</v>
      </c>
      <c r="R3018">
        <f t="shared" si="615"/>
        <v>0</v>
      </c>
      <c r="S3018">
        <f t="shared" si="616"/>
        <v>0</v>
      </c>
      <c r="T3018">
        <f t="shared" si="617"/>
        <v>0</v>
      </c>
      <c r="U3018">
        <f t="shared" si="618"/>
        <v>0</v>
      </c>
      <c r="V3018">
        <f t="shared" si="619"/>
        <v>0</v>
      </c>
      <c r="W3018">
        <f t="shared" si="620"/>
        <v>0</v>
      </c>
      <c r="X3018">
        <f t="shared" si="621"/>
        <v>0</v>
      </c>
      <c r="Y3018">
        <f t="shared" si="622"/>
        <v>0</v>
      </c>
      <c r="Z3018">
        <f t="shared" si="623"/>
        <v>0</v>
      </c>
      <c r="AA3018">
        <f t="shared" si="624"/>
        <v>0</v>
      </c>
    </row>
    <row r="3019" spans="2:27">
      <c r="B3019" s="3">
        <v>45748</v>
      </c>
      <c r="C3019" t="str">
        <f>IF(AND(B3019&gt;='Calculation Sheet Crop 1'!$K$6,B3019&lt;='Calculation Sheet Crop 1'!$L$6),"Initial Stage",IF(AND(B3019+1&gt;'Calculation Sheet Crop 1'!$K$7,B3019&lt;='Calculation Sheet Crop 1'!$L$7),"Crop Development Phase",IF(AND(B3019+1&gt;'Calculation Sheet Crop 1'!$K$8,B3019&lt;'Calculation Sheet Crop 1'!$L$8+1),"Mid Season",IF(AND(B3019+1&gt;'Calculation Sheet Crop 1'!$K$9,B3019-1&lt;'Calculation Sheet Crop 1'!$L$9),"Late Season Stage",""))))</f>
        <v/>
      </c>
      <c r="D3019">
        <f>IF(MONTH(B3019)=1,'General Calculation'!$E$22,IF(MONTH(B3019)=2,'General Calculation'!$F$22,IF(MONTH(B3019)=3,'General Calculation'!$G$22,IF(MONTH(B3019)=4,'General Calculation'!$H$22,IF(MONTH(B3019)=5,'General Calculation'!$I$22,IF(MONTH(B3019)=6,'General Calculation'!$J$22,IF(MONTH(B3019)=7,'General Calculation'!$K$22,IF(MONTH(B3019)=8,'General Calculation'!$L$22,IF(MONTH(B3019)=9,'General Calculation'!$M$22,IF(MONTH(B3019)=10,'General Calculation'!$N$22,IF(MONTH(B3019)=11,'General Calculation'!$O$22,IF(MONTH(B3019)=12,'General Calculation'!$P$22,""))))))))))))</f>
        <v>5.5888000000000009</v>
      </c>
      <c r="E3019" t="str">
        <f>IF(C3019="Initial Stage",'Calculation Sheet Crop 1'!$M$6,IF(C3019="Crop Development Phase",'Calculation Sheet Crop 1'!$M$7,IF(C3019="Mid Season",'Calculation Sheet Crop 1'!$M$8,IF(C3019="Late Season Stage",'Calculation Sheet Crop 1'!$M$9,""))))</f>
        <v/>
      </c>
      <c r="F3019">
        <f t="shared" si="612"/>
        <v>0</v>
      </c>
      <c r="P3019">
        <f t="shared" si="613"/>
        <v>0</v>
      </c>
      <c r="Q3019">
        <f t="shared" si="614"/>
        <v>0</v>
      </c>
      <c r="R3019">
        <f t="shared" si="615"/>
        <v>0</v>
      </c>
      <c r="S3019">
        <f t="shared" si="616"/>
        <v>0</v>
      </c>
      <c r="T3019">
        <f t="shared" si="617"/>
        <v>0</v>
      </c>
      <c r="U3019">
        <f t="shared" si="618"/>
        <v>0</v>
      </c>
      <c r="V3019">
        <f t="shared" si="619"/>
        <v>0</v>
      </c>
      <c r="W3019">
        <f t="shared" si="620"/>
        <v>0</v>
      </c>
      <c r="X3019">
        <f t="shared" si="621"/>
        <v>0</v>
      </c>
      <c r="Y3019">
        <f t="shared" si="622"/>
        <v>0</v>
      </c>
      <c r="Z3019">
        <f t="shared" si="623"/>
        <v>0</v>
      </c>
      <c r="AA3019">
        <f t="shared" si="624"/>
        <v>0</v>
      </c>
    </row>
    <row r="3020" spans="2:27">
      <c r="B3020" s="3">
        <v>45749</v>
      </c>
      <c r="C3020" t="str">
        <f>IF(AND(B3020&gt;='Calculation Sheet Crop 1'!$K$6,B3020&lt;='Calculation Sheet Crop 1'!$L$6),"Initial Stage",IF(AND(B3020+1&gt;'Calculation Sheet Crop 1'!$K$7,B3020&lt;='Calculation Sheet Crop 1'!$L$7),"Crop Development Phase",IF(AND(B3020+1&gt;'Calculation Sheet Crop 1'!$K$8,B3020&lt;'Calculation Sheet Crop 1'!$L$8+1),"Mid Season",IF(AND(B3020+1&gt;'Calculation Sheet Crop 1'!$K$9,B3020-1&lt;'Calculation Sheet Crop 1'!$L$9),"Late Season Stage",""))))</f>
        <v/>
      </c>
      <c r="D3020">
        <f>IF(MONTH(B3020)=1,'General Calculation'!$E$22,IF(MONTH(B3020)=2,'General Calculation'!$F$22,IF(MONTH(B3020)=3,'General Calculation'!$G$22,IF(MONTH(B3020)=4,'General Calculation'!$H$22,IF(MONTH(B3020)=5,'General Calculation'!$I$22,IF(MONTH(B3020)=6,'General Calculation'!$J$22,IF(MONTH(B3020)=7,'General Calculation'!$K$22,IF(MONTH(B3020)=8,'General Calculation'!$L$22,IF(MONTH(B3020)=9,'General Calculation'!$M$22,IF(MONTH(B3020)=10,'General Calculation'!$N$22,IF(MONTH(B3020)=11,'General Calculation'!$O$22,IF(MONTH(B3020)=12,'General Calculation'!$P$22,""))))))))))))</f>
        <v>5.5888000000000009</v>
      </c>
      <c r="E3020" t="str">
        <f>IF(C3020="Initial Stage",'Calculation Sheet Crop 1'!$M$6,IF(C3020="Crop Development Phase",'Calculation Sheet Crop 1'!$M$7,IF(C3020="Mid Season",'Calculation Sheet Crop 1'!$M$8,IF(C3020="Late Season Stage",'Calculation Sheet Crop 1'!$M$9,""))))</f>
        <v/>
      </c>
      <c r="F3020">
        <f t="shared" si="612"/>
        <v>0</v>
      </c>
      <c r="P3020">
        <f t="shared" si="613"/>
        <v>0</v>
      </c>
      <c r="Q3020">
        <f t="shared" si="614"/>
        <v>0</v>
      </c>
      <c r="R3020">
        <f t="shared" si="615"/>
        <v>0</v>
      </c>
      <c r="S3020">
        <f t="shared" si="616"/>
        <v>0</v>
      </c>
      <c r="T3020">
        <f t="shared" si="617"/>
        <v>0</v>
      </c>
      <c r="U3020">
        <f t="shared" si="618"/>
        <v>0</v>
      </c>
      <c r="V3020">
        <f t="shared" si="619"/>
        <v>0</v>
      </c>
      <c r="W3020">
        <f t="shared" si="620"/>
        <v>0</v>
      </c>
      <c r="X3020">
        <f t="shared" si="621"/>
        <v>0</v>
      </c>
      <c r="Y3020">
        <f t="shared" si="622"/>
        <v>0</v>
      </c>
      <c r="Z3020">
        <f t="shared" si="623"/>
        <v>0</v>
      </c>
      <c r="AA3020">
        <f t="shared" si="624"/>
        <v>0</v>
      </c>
    </row>
    <row r="3021" spans="2:27">
      <c r="B3021" s="3">
        <v>45750</v>
      </c>
      <c r="C3021" t="str">
        <f>IF(AND(B3021&gt;='Calculation Sheet Crop 1'!$K$6,B3021&lt;='Calculation Sheet Crop 1'!$L$6),"Initial Stage",IF(AND(B3021+1&gt;'Calculation Sheet Crop 1'!$K$7,B3021&lt;='Calculation Sheet Crop 1'!$L$7),"Crop Development Phase",IF(AND(B3021+1&gt;'Calculation Sheet Crop 1'!$K$8,B3021&lt;'Calculation Sheet Crop 1'!$L$8+1),"Mid Season",IF(AND(B3021+1&gt;'Calculation Sheet Crop 1'!$K$9,B3021-1&lt;'Calculation Sheet Crop 1'!$L$9),"Late Season Stage",""))))</f>
        <v/>
      </c>
      <c r="D3021">
        <f>IF(MONTH(B3021)=1,'General Calculation'!$E$22,IF(MONTH(B3021)=2,'General Calculation'!$F$22,IF(MONTH(B3021)=3,'General Calculation'!$G$22,IF(MONTH(B3021)=4,'General Calculation'!$H$22,IF(MONTH(B3021)=5,'General Calculation'!$I$22,IF(MONTH(B3021)=6,'General Calculation'!$J$22,IF(MONTH(B3021)=7,'General Calculation'!$K$22,IF(MONTH(B3021)=8,'General Calculation'!$L$22,IF(MONTH(B3021)=9,'General Calculation'!$M$22,IF(MONTH(B3021)=10,'General Calculation'!$N$22,IF(MONTH(B3021)=11,'General Calculation'!$O$22,IF(MONTH(B3021)=12,'General Calculation'!$P$22,""))))))))))))</f>
        <v>5.5888000000000009</v>
      </c>
      <c r="E3021" t="str">
        <f>IF(C3021="Initial Stage",'Calculation Sheet Crop 1'!$M$6,IF(C3021="Crop Development Phase",'Calculation Sheet Crop 1'!$M$7,IF(C3021="Mid Season",'Calculation Sheet Crop 1'!$M$8,IF(C3021="Late Season Stage",'Calculation Sheet Crop 1'!$M$9,""))))</f>
        <v/>
      </c>
      <c r="F3021">
        <f t="shared" si="612"/>
        <v>0</v>
      </c>
      <c r="P3021">
        <f t="shared" si="613"/>
        <v>0</v>
      </c>
      <c r="Q3021">
        <f t="shared" si="614"/>
        <v>0</v>
      </c>
      <c r="R3021">
        <f t="shared" si="615"/>
        <v>0</v>
      </c>
      <c r="S3021">
        <f t="shared" si="616"/>
        <v>0</v>
      </c>
      <c r="T3021">
        <f t="shared" si="617"/>
        <v>0</v>
      </c>
      <c r="U3021">
        <f t="shared" si="618"/>
        <v>0</v>
      </c>
      <c r="V3021">
        <f t="shared" si="619"/>
        <v>0</v>
      </c>
      <c r="W3021">
        <f t="shared" si="620"/>
        <v>0</v>
      </c>
      <c r="X3021">
        <f t="shared" si="621"/>
        <v>0</v>
      </c>
      <c r="Y3021">
        <f t="shared" si="622"/>
        <v>0</v>
      </c>
      <c r="Z3021">
        <f t="shared" si="623"/>
        <v>0</v>
      </c>
      <c r="AA3021">
        <f t="shared" si="624"/>
        <v>0</v>
      </c>
    </row>
    <row r="3022" spans="2:27">
      <c r="B3022" s="3">
        <v>45751</v>
      </c>
      <c r="C3022" t="str">
        <f>IF(AND(B3022&gt;='Calculation Sheet Crop 1'!$K$6,B3022&lt;='Calculation Sheet Crop 1'!$L$6),"Initial Stage",IF(AND(B3022+1&gt;'Calculation Sheet Crop 1'!$K$7,B3022&lt;='Calculation Sheet Crop 1'!$L$7),"Crop Development Phase",IF(AND(B3022+1&gt;'Calculation Sheet Crop 1'!$K$8,B3022&lt;'Calculation Sheet Crop 1'!$L$8+1),"Mid Season",IF(AND(B3022+1&gt;'Calculation Sheet Crop 1'!$K$9,B3022-1&lt;'Calculation Sheet Crop 1'!$L$9),"Late Season Stage",""))))</f>
        <v/>
      </c>
      <c r="D3022">
        <f>IF(MONTH(B3022)=1,'General Calculation'!$E$22,IF(MONTH(B3022)=2,'General Calculation'!$F$22,IF(MONTH(B3022)=3,'General Calculation'!$G$22,IF(MONTH(B3022)=4,'General Calculation'!$H$22,IF(MONTH(B3022)=5,'General Calculation'!$I$22,IF(MONTH(B3022)=6,'General Calculation'!$J$22,IF(MONTH(B3022)=7,'General Calculation'!$K$22,IF(MONTH(B3022)=8,'General Calculation'!$L$22,IF(MONTH(B3022)=9,'General Calculation'!$M$22,IF(MONTH(B3022)=10,'General Calculation'!$N$22,IF(MONTH(B3022)=11,'General Calculation'!$O$22,IF(MONTH(B3022)=12,'General Calculation'!$P$22,""))))))))))))</f>
        <v>5.5888000000000009</v>
      </c>
      <c r="E3022" t="str">
        <f>IF(C3022="Initial Stage",'Calculation Sheet Crop 1'!$M$6,IF(C3022="Crop Development Phase",'Calculation Sheet Crop 1'!$M$7,IF(C3022="Mid Season",'Calculation Sheet Crop 1'!$M$8,IF(C3022="Late Season Stage",'Calculation Sheet Crop 1'!$M$9,""))))</f>
        <v/>
      </c>
      <c r="F3022">
        <f t="shared" si="612"/>
        <v>0</v>
      </c>
      <c r="P3022">
        <f t="shared" si="613"/>
        <v>0</v>
      </c>
      <c r="Q3022">
        <f t="shared" si="614"/>
        <v>0</v>
      </c>
      <c r="R3022">
        <f t="shared" si="615"/>
        <v>0</v>
      </c>
      <c r="S3022">
        <f t="shared" si="616"/>
        <v>0</v>
      </c>
      <c r="T3022">
        <f t="shared" si="617"/>
        <v>0</v>
      </c>
      <c r="U3022">
        <f t="shared" si="618"/>
        <v>0</v>
      </c>
      <c r="V3022">
        <f t="shared" si="619"/>
        <v>0</v>
      </c>
      <c r="W3022">
        <f t="shared" si="620"/>
        <v>0</v>
      </c>
      <c r="X3022">
        <f t="shared" si="621"/>
        <v>0</v>
      </c>
      <c r="Y3022">
        <f t="shared" si="622"/>
        <v>0</v>
      </c>
      <c r="Z3022">
        <f t="shared" si="623"/>
        <v>0</v>
      </c>
      <c r="AA3022">
        <f t="shared" si="624"/>
        <v>0</v>
      </c>
    </row>
    <row r="3023" spans="2:27">
      <c r="B3023" s="3">
        <v>45752</v>
      </c>
      <c r="C3023" t="str">
        <f>IF(AND(B3023&gt;='Calculation Sheet Crop 1'!$K$6,B3023&lt;='Calculation Sheet Crop 1'!$L$6),"Initial Stage",IF(AND(B3023+1&gt;'Calculation Sheet Crop 1'!$K$7,B3023&lt;='Calculation Sheet Crop 1'!$L$7),"Crop Development Phase",IF(AND(B3023+1&gt;'Calculation Sheet Crop 1'!$K$8,B3023&lt;'Calculation Sheet Crop 1'!$L$8+1),"Mid Season",IF(AND(B3023+1&gt;'Calculation Sheet Crop 1'!$K$9,B3023-1&lt;'Calculation Sheet Crop 1'!$L$9),"Late Season Stage",""))))</f>
        <v/>
      </c>
      <c r="D3023">
        <f>IF(MONTH(B3023)=1,'General Calculation'!$E$22,IF(MONTH(B3023)=2,'General Calculation'!$F$22,IF(MONTH(B3023)=3,'General Calculation'!$G$22,IF(MONTH(B3023)=4,'General Calculation'!$H$22,IF(MONTH(B3023)=5,'General Calculation'!$I$22,IF(MONTH(B3023)=6,'General Calculation'!$J$22,IF(MONTH(B3023)=7,'General Calculation'!$K$22,IF(MONTH(B3023)=8,'General Calculation'!$L$22,IF(MONTH(B3023)=9,'General Calculation'!$M$22,IF(MONTH(B3023)=10,'General Calculation'!$N$22,IF(MONTH(B3023)=11,'General Calculation'!$O$22,IF(MONTH(B3023)=12,'General Calculation'!$P$22,""))))))))))))</f>
        <v>5.5888000000000009</v>
      </c>
      <c r="E3023" t="str">
        <f>IF(C3023="Initial Stage",'Calculation Sheet Crop 1'!$M$6,IF(C3023="Crop Development Phase",'Calculation Sheet Crop 1'!$M$7,IF(C3023="Mid Season",'Calculation Sheet Crop 1'!$M$8,IF(C3023="Late Season Stage",'Calculation Sheet Crop 1'!$M$9,""))))</f>
        <v/>
      </c>
      <c r="F3023">
        <f t="shared" si="612"/>
        <v>0</v>
      </c>
      <c r="P3023">
        <f t="shared" si="613"/>
        <v>0</v>
      </c>
      <c r="Q3023">
        <f t="shared" si="614"/>
        <v>0</v>
      </c>
      <c r="R3023">
        <f t="shared" si="615"/>
        <v>0</v>
      </c>
      <c r="S3023">
        <f t="shared" si="616"/>
        <v>0</v>
      </c>
      <c r="T3023">
        <f t="shared" si="617"/>
        <v>0</v>
      </c>
      <c r="U3023">
        <f t="shared" si="618"/>
        <v>0</v>
      </c>
      <c r="V3023">
        <f t="shared" si="619"/>
        <v>0</v>
      </c>
      <c r="W3023">
        <f t="shared" si="620"/>
        <v>0</v>
      </c>
      <c r="X3023">
        <f t="shared" si="621"/>
        <v>0</v>
      </c>
      <c r="Y3023">
        <f t="shared" si="622"/>
        <v>0</v>
      </c>
      <c r="Z3023">
        <f t="shared" si="623"/>
        <v>0</v>
      </c>
      <c r="AA3023">
        <f t="shared" si="624"/>
        <v>0</v>
      </c>
    </row>
    <row r="3024" spans="2:27">
      <c r="B3024" s="3">
        <v>45753</v>
      </c>
      <c r="C3024" t="str">
        <f>IF(AND(B3024&gt;='Calculation Sheet Crop 1'!$K$6,B3024&lt;='Calculation Sheet Crop 1'!$L$6),"Initial Stage",IF(AND(B3024+1&gt;'Calculation Sheet Crop 1'!$K$7,B3024&lt;='Calculation Sheet Crop 1'!$L$7),"Crop Development Phase",IF(AND(B3024+1&gt;'Calculation Sheet Crop 1'!$K$8,B3024&lt;'Calculation Sheet Crop 1'!$L$8+1),"Mid Season",IF(AND(B3024+1&gt;'Calculation Sheet Crop 1'!$K$9,B3024-1&lt;'Calculation Sheet Crop 1'!$L$9),"Late Season Stage",""))))</f>
        <v/>
      </c>
      <c r="D3024">
        <f>IF(MONTH(B3024)=1,'General Calculation'!$E$22,IF(MONTH(B3024)=2,'General Calculation'!$F$22,IF(MONTH(B3024)=3,'General Calculation'!$G$22,IF(MONTH(B3024)=4,'General Calculation'!$H$22,IF(MONTH(B3024)=5,'General Calculation'!$I$22,IF(MONTH(B3024)=6,'General Calculation'!$J$22,IF(MONTH(B3024)=7,'General Calculation'!$K$22,IF(MONTH(B3024)=8,'General Calculation'!$L$22,IF(MONTH(B3024)=9,'General Calculation'!$M$22,IF(MONTH(B3024)=10,'General Calculation'!$N$22,IF(MONTH(B3024)=11,'General Calculation'!$O$22,IF(MONTH(B3024)=12,'General Calculation'!$P$22,""))))))))))))</f>
        <v>5.5888000000000009</v>
      </c>
      <c r="E3024" t="str">
        <f>IF(C3024="Initial Stage",'Calculation Sheet Crop 1'!$M$6,IF(C3024="Crop Development Phase",'Calculation Sheet Crop 1'!$M$7,IF(C3024="Mid Season",'Calculation Sheet Crop 1'!$M$8,IF(C3024="Late Season Stage",'Calculation Sheet Crop 1'!$M$9,""))))</f>
        <v/>
      </c>
      <c r="F3024">
        <f t="shared" si="612"/>
        <v>0</v>
      </c>
      <c r="P3024">
        <f t="shared" si="613"/>
        <v>0</v>
      </c>
      <c r="Q3024">
        <f t="shared" si="614"/>
        <v>0</v>
      </c>
      <c r="R3024">
        <f t="shared" si="615"/>
        <v>0</v>
      </c>
      <c r="S3024">
        <f t="shared" si="616"/>
        <v>0</v>
      </c>
      <c r="T3024">
        <f t="shared" si="617"/>
        <v>0</v>
      </c>
      <c r="U3024">
        <f t="shared" si="618"/>
        <v>0</v>
      </c>
      <c r="V3024">
        <f t="shared" si="619"/>
        <v>0</v>
      </c>
      <c r="W3024">
        <f t="shared" si="620"/>
        <v>0</v>
      </c>
      <c r="X3024">
        <f t="shared" si="621"/>
        <v>0</v>
      </c>
      <c r="Y3024">
        <f t="shared" si="622"/>
        <v>0</v>
      </c>
      <c r="Z3024">
        <f t="shared" si="623"/>
        <v>0</v>
      </c>
      <c r="AA3024">
        <f t="shared" si="624"/>
        <v>0</v>
      </c>
    </row>
    <row r="3025" spans="2:27">
      <c r="B3025" s="3">
        <v>45754</v>
      </c>
      <c r="C3025" t="str">
        <f>IF(AND(B3025&gt;='Calculation Sheet Crop 1'!$K$6,B3025&lt;='Calculation Sheet Crop 1'!$L$6),"Initial Stage",IF(AND(B3025+1&gt;'Calculation Sheet Crop 1'!$K$7,B3025&lt;='Calculation Sheet Crop 1'!$L$7),"Crop Development Phase",IF(AND(B3025+1&gt;'Calculation Sheet Crop 1'!$K$8,B3025&lt;'Calculation Sheet Crop 1'!$L$8+1),"Mid Season",IF(AND(B3025+1&gt;'Calculation Sheet Crop 1'!$K$9,B3025-1&lt;'Calculation Sheet Crop 1'!$L$9),"Late Season Stage",""))))</f>
        <v/>
      </c>
      <c r="D3025">
        <f>IF(MONTH(B3025)=1,'General Calculation'!$E$22,IF(MONTH(B3025)=2,'General Calculation'!$F$22,IF(MONTH(B3025)=3,'General Calculation'!$G$22,IF(MONTH(B3025)=4,'General Calculation'!$H$22,IF(MONTH(B3025)=5,'General Calculation'!$I$22,IF(MONTH(B3025)=6,'General Calculation'!$J$22,IF(MONTH(B3025)=7,'General Calculation'!$K$22,IF(MONTH(B3025)=8,'General Calculation'!$L$22,IF(MONTH(B3025)=9,'General Calculation'!$M$22,IF(MONTH(B3025)=10,'General Calculation'!$N$22,IF(MONTH(B3025)=11,'General Calculation'!$O$22,IF(MONTH(B3025)=12,'General Calculation'!$P$22,""))))))))))))</f>
        <v>5.5888000000000009</v>
      </c>
      <c r="E3025" t="str">
        <f>IF(C3025="Initial Stage",'Calculation Sheet Crop 1'!$M$6,IF(C3025="Crop Development Phase",'Calculation Sheet Crop 1'!$M$7,IF(C3025="Mid Season",'Calculation Sheet Crop 1'!$M$8,IF(C3025="Late Season Stage",'Calculation Sheet Crop 1'!$M$9,""))))</f>
        <v/>
      </c>
      <c r="F3025">
        <f t="shared" si="612"/>
        <v>0</v>
      </c>
      <c r="P3025">
        <f t="shared" si="613"/>
        <v>0</v>
      </c>
      <c r="Q3025">
        <f t="shared" si="614"/>
        <v>0</v>
      </c>
      <c r="R3025">
        <f t="shared" si="615"/>
        <v>0</v>
      </c>
      <c r="S3025">
        <f t="shared" si="616"/>
        <v>0</v>
      </c>
      <c r="T3025">
        <f t="shared" si="617"/>
        <v>0</v>
      </c>
      <c r="U3025">
        <f t="shared" si="618"/>
        <v>0</v>
      </c>
      <c r="V3025">
        <f t="shared" si="619"/>
        <v>0</v>
      </c>
      <c r="W3025">
        <f t="shared" si="620"/>
        <v>0</v>
      </c>
      <c r="X3025">
        <f t="shared" si="621"/>
        <v>0</v>
      </c>
      <c r="Y3025">
        <f t="shared" si="622"/>
        <v>0</v>
      </c>
      <c r="Z3025">
        <f t="shared" si="623"/>
        <v>0</v>
      </c>
      <c r="AA3025">
        <f t="shared" si="624"/>
        <v>0</v>
      </c>
    </row>
    <row r="3026" spans="2:27">
      <c r="B3026" s="3">
        <v>45755</v>
      </c>
      <c r="C3026" t="str">
        <f>IF(AND(B3026&gt;='Calculation Sheet Crop 1'!$K$6,B3026&lt;='Calculation Sheet Crop 1'!$L$6),"Initial Stage",IF(AND(B3026+1&gt;'Calculation Sheet Crop 1'!$K$7,B3026&lt;='Calculation Sheet Crop 1'!$L$7),"Crop Development Phase",IF(AND(B3026+1&gt;'Calculation Sheet Crop 1'!$K$8,B3026&lt;'Calculation Sheet Crop 1'!$L$8+1),"Mid Season",IF(AND(B3026+1&gt;'Calculation Sheet Crop 1'!$K$9,B3026-1&lt;'Calculation Sheet Crop 1'!$L$9),"Late Season Stage",""))))</f>
        <v/>
      </c>
      <c r="D3026">
        <f>IF(MONTH(B3026)=1,'General Calculation'!$E$22,IF(MONTH(B3026)=2,'General Calculation'!$F$22,IF(MONTH(B3026)=3,'General Calculation'!$G$22,IF(MONTH(B3026)=4,'General Calculation'!$H$22,IF(MONTH(B3026)=5,'General Calculation'!$I$22,IF(MONTH(B3026)=6,'General Calculation'!$J$22,IF(MONTH(B3026)=7,'General Calculation'!$K$22,IF(MONTH(B3026)=8,'General Calculation'!$L$22,IF(MONTH(B3026)=9,'General Calculation'!$M$22,IF(MONTH(B3026)=10,'General Calculation'!$N$22,IF(MONTH(B3026)=11,'General Calculation'!$O$22,IF(MONTH(B3026)=12,'General Calculation'!$P$22,""))))))))))))</f>
        <v>5.5888000000000009</v>
      </c>
      <c r="E3026" t="str">
        <f>IF(C3026="Initial Stage",'Calculation Sheet Crop 1'!$M$6,IF(C3026="Crop Development Phase",'Calculation Sheet Crop 1'!$M$7,IF(C3026="Mid Season",'Calculation Sheet Crop 1'!$M$8,IF(C3026="Late Season Stage",'Calculation Sheet Crop 1'!$M$9,""))))</f>
        <v/>
      </c>
      <c r="F3026">
        <f t="shared" si="612"/>
        <v>0</v>
      </c>
      <c r="P3026">
        <f t="shared" si="613"/>
        <v>0</v>
      </c>
      <c r="Q3026">
        <f t="shared" si="614"/>
        <v>0</v>
      </c>
      <c r="R3026">
        <f t="shared" si="615"/>
        <v>0</v>
      </c>
      <c r="S3026">
        <f t="shared" si="616"/>
        <v>0</v>
      </c>
      <c r="T3026">
        <f t="shared" si="617"/>
        <v>0</v>
      </c>
      <c r="U3026">
        <f t="shared" si="618"/>
        <v>0</v>
      </c>
      <c r="V3026">
        <f t="shared" si="619"/>
        <v>0</v>
      </c>
      <c r="W3026">
        <f t="shared" si="620"/>
        <v>0</v>
      </c>
      <c r="X3026">
        <f t="shared" si="621"/>
        <v>0</v>
      </c>
      <c r="Y3026">
        <f t="shared" si="622"/>
        <v>0</v>
      </c>
      <c r="Z3026">
        <f t="shared" si="623"/>
        <v>0</v>
      </c>
      <c r="AA3026">
        <f t="shared" si="624"/>
        <v>0</v>
      </c>
    </row>
    <row r="3027" spans="2:27">
      <c r="B3027" s="3">
        <v>45756</v>
      </c>
      <c r="C3027" t="str">
        <f>IF(AND(B3027&gt;='Calculation Sheet Crop 1'!$K$6,B3027&lt;='Calculation Sheet Crop 1'!$L$6),"Initial Stage",IF(AND(B3027+1&gt;'Calculation Sheet Crop 1'!$K$7,B3027&lt;='Calculation Sheet Crop 1'!$L$7),"Crop Development Phase",IF(AND(B3027+1&gt;'Calculation Sheet Crop 1'!$K$8,B3027&lt;'Calculation Sheet Crop 1'!$L$8+1),"Mid Season",IF(AND(B3027+1&gt;'Calculation Sheet Crop 1'!$K$9,B3027-1&lt;'Calculation Sheet Crop 1'!$L$9),"Late Season Stage",""))))</f>
        <v/>
      </c>
      <c r="D3027">
        <f>IF(MONTH(B3027)=1,'General Calculation'!$E$22,IF(MONTH(B3027)=2,'General Calculation'!$F$22,IF(MONTH(B3027)=3,'General Calculation'!$G$22,IF(MONTH(B3027)=4,'General Calculation'!$H$22,IF(MONTH(B3027)=5,'General Calculation'!$I$22,IF(MONTH(B3027)=6,'General Calculation'!$J$22,IF(MONTH(B3027)=7,'General Calculation'!$K$22,IF(MONTH(B3027)=8,'General Calculation'!$L$22,IF(MONTH(B3027)=9,'General Calculation'!$M$22,IF(MONTH(B3027)=10,'General Calculation'!$N$22,IF(MONTH(B3027)=11,'General Calculation'!$O$22,IF(MONTH(B3027)=12,'General Calculation'!$P$22,""))))))))))))</f>
        <v>5.5888000000000009</v>
      </c>
      <c r="E3027" t="str">
        <f>IF(C3027="Initial Stage",'Calculation Sheet Crop 1'!$M$6,IF(C3027="Crop Development Phase",'Calculation Sheet Crop 1'!$M$7,IF(C3027="Mid Season",'Calculation Sheet Crop 1'!$M$8,IF(C3027="Late Season Stage",'Calculation Sheet Crop 1'!$M$9,""))))</f>
        <v/>
      </c>
      <c r="F3027">
        <f t="shared" si="612"/>
        <v>0</v>
      </c>
      <c r="P3027">
        <f t="shared" si="613"/>
        <v>0</v>
      </c>
      <c r="Q3027">
        <f t="shared" si="614"/>
        <v>0</v>
      </c>
      <c r="R3027">
        <f t="shared" si="615"/>
        <v>0</v>
      </c>
      <c r="S3027">
        <f t="shared" si="616"/>
        <v>0</v>
      </c>
      <c r="T3027">
        <f t="shared" si="617"/>
        <v>0</v>
      </c>
      <c r="U3027">
        <f t="shared" si="618"/>
        <v>0</v>
      </c>
      <c r="V3027">
        <f t="shared" si="619"/>
        <v>0</v>
      </c>
      <c r="W3027">
        <f t="shared" si="620"/>
        <v>0</v>
      </c>
      <c r="X3027">
        <f t="shared" si="621"/>
        <v>0</v>
      </c>
      <c r="Y3027">
        <f t="shared" si="622"/>
        <v>0</v>
      </c>
      <c r="Z3027">
        <f t="shared" si="623"/>
        <v>0</v>
      </c>
      <c r="AA3027">
        <f t="shared" si="624"/>
        <v>0</v>
      </c>
    </row>
    <row r="3028" spans="2:27">
      <c r="B3028" s="3">
        <v>45757</v>
      </c>
      <c r="C3028" t="str">
        <f>IF(AND(B3028&gt;='Calculation Sheet Crop 1'!$K$6,B3028&lt;='Calculation Sheet Crop 1'!$L$6),"Initial Stage",IF(AND(B3028+1&gt;'Calculation Sheet Crop 1'!$K$7,B3028&lt;='Calculation Sheet Crop 1'!$L$7),"Crop Development Phase",IF(AND(B3028+1&gt;'Calculation Sheet Crop 1'!$K$8,B3028&lt;'Calculation Sheet Crop 1'!$L$8+1),"Mid Season",IF(AND(B3028+1&gt;'Calculation Sheet Crop 1'!$K$9,B3028-1&lt;'Calculation Sheet Crop 1'!$L$9),"Late Season Stage",""))))</f>
        <v/>
      </c>
      <c r="D3028">
        <f>IF(MONTH(B3028)=1,'General Calculation'!$E$22,IF(MONTH(B3028)=2,'General Calculation'!$F$22,IF(MONTH(B3028)=3,'General Calculation'!$G$22,IF(MONTH(B3028)=4,'General Calculation'!$H$22,IF(MONTH(B3028)=5,'General Calculation'!$I$22,IF(MONTH(B3028)=6,'General Calculation'!$J$22,IF(MONTH(B3028)=7,'General Calculation'!$K$22,IF(MONTH(B3028)=8,'General Calculation'!$L$22,IF(MONTH(B3028)=9,'General Calculation'!$M$22,IF(MONTH(B3028)=10,'General Calculation'!$N$22,IF(MONTH(B3028)=11,'General Calculation'!$O$22,IF(MONTH(B3028)=12,'General Calculation'!$P$22,""))))))))))))</f>
        <v>5.5888000000000009</v>
      </c>
      <c r="E3028" t="str">
        <f>IF(C3028="Initial Stage",'Calculation Sheet Crop 1'!$M$6,IF(C3028="Crop Development Phase",'Calculation Sheet Crop 1'!$M$7,IF(C3028="Mid Season",'Calculation Sheet Crop 1'!$M$8,IF(C3028="Late Season Stage",'Calculation Sheet Crop 1'!$M$9,""))))</f>
        <v/>
      </c>
      <c r="F3028">
        <f t="shared" si="612"/>
        <v>0</v>
      </c>
      <c r="P3028">
        <f t="shared" si="613"/>
        <v>0</v>
      </c>
      <c r="Q3028">
        <f t="shared" si="614"/>
        <v>0</v>
      </c>
      <c r="R3028">
        <f t="shared" si="615"/>
        <v>0</v>
      </c>
      <c r="S3028">
        <f t="shared" si="616"/>
        <v>0</v>
      </c>
      <c r="T3028">
        <f t="shared" si="617"/>
        <v>0</v>
      </c>
      <c r="U3028">
        <f t="shared" si="618"/>
        <v>0</v>
      </c>
      <c r="V3028">
        <f t="shared" si="619"/>
        <v>0</v>
      </c>
      <c r="W3028">
        <f t="shared" si="620"/>
        <v>0</v>
      </c>
      <c r="X3028">
        <f t="shared" si="621"/>
        <v>0</v>
      </c>
      <c r="Y3028">
        <f t="shared" si="622"/>
        <v>0</v>
      </c>
      <c r="Z3028">
        <f t="shared" si="623"/>
        <v>0</v>
      </c>
      <c r="AA3028">
        <f t="shared" si="624"/>
        <v>0</v>
      </c>
    </row>
    <row r="3029" spans="2:27">
      <c r="B3029" s="3">
        <v>45758</v>
      </c>
      <c r="C3029" t="str">
        <f>IF(AND(B3029&gt;='Calculation Sheet Crop 1'!$K$6,B3029&lt;='Calculation Sheet Crop 1'!$L$6),"Initial Stage",IF(AND(B3029+1&gt;'Calculation Sheet Crop 1'!$K$7,B3029&lt;='Calculation Sheet Crop 1'!$L$7),"Crop Development Phase",IF(AND(B3029+1&gt;'Calculation Sheet Crop 1'!$K$8,B3029&lt;'Calculation Sheet Crop 1'!$L$8+1),"Mid Season",IF(AND(B3029+1&gt;'Calculation Sheet Crop 1'!$K$9,B3029-1&lt;'Calculation Sheet Crop 1'!$L$9),"Late Season Stage",""))))</f>
        <v/>
      </c>
      <c r="D3029">
        <f>IF(MONTH(B3029)=1,'General Calculation'!$E$22,IF(MONTH(B3029)=2,'General Calculation'!$F$22,IF(MONTH(B3029)=3,'General Calculation'!$G$22,IF(MONTH(B3029)=4,'General Calculation'!$H$22,IF(MONTH(B3029)=5,'General Calculation'!$I$22,IF(MONTH(B3029)=6,'General Calculation'!$J$22,IF(MONTH(B3029)=7,'General Calculation'!$K$22,IF(MONTH(B3029)=8,'General Calculation'!$L$22,IF(MONTH(B3029)=9,'General Calculation'!$M$22,IF(MONTH(B3029)=10,'General Calculation'!$N$22,IF(MONTH(B3029)=11,'General Calculation'!$O$22,IF(MONTH(B3029)=12,'General Calculation'!$P$22,""))))))))))))</f>
        <v>5.5888000000000009</v>
      </c>
      <c r="E3029" t="str">
        <f>IF(C3029="Initial Stage",'Calculation Sheet Crop 1'!$M$6,IF(C3029="Crop Development Phase",'Calculation Sheet Crop 1'!$M$7,IF(C3029="Mid Season",'Calculation Sheet Crop 1'!$M$8,IF(C3029="Late Season Stage",'Calculation Sheet Crop 1'!$M$9,""))))</f>
        <v/>
      </c>
      <c r="F3029">
        <f t="shared" si="612"/>
        <v>0</v>
      </c>
      <c r="P3029">
        <f t="shared" si="613"/>
        <v>0</v>
      </c>
      <c r="Q3029">
        <f t="shared" si="614"/>
        <v>0</v>
      </c>
      <c r="R3029">
        <f t="shared" si="615"/>
        <v>0</v>
      </c>
      <c r="S3029">
        <f t="shared" si="616"/>
        <v>0</v>
      </c>
      <c r="T3029">
        <f t="shared" si="617"/>
        <v>0</v>
      </c>
      <c r="U3029">
        <f t="shared" si="618"/>
        <v>0</v>
      </c>
      <c r="V3029">
        <f t="shared" si="619"/>
        <v>0</v>
      </c>
      <c r="W3029">
        <f t="shared" si="620"/>
        <v>0</v>
      </c>
      <c r="X3029">
        <f t="shared" si="621"/>
        <v>0</v>
      </c>
      <c r="Y3029">
        <f t="shared" si="622"/>
        <v>0</v>
      </c>
      <c r="Z3029">
        <f t="shared" si="623"/>
        <v>0</v>
      </c>
      <c r="AA3029">
        <f t="shared" si="624"/>
        <v>0</v>
      </c>
    </row>
    <row r="3030" spans="2:27">
      <c r="B3030" s="3">
        <v>45759</v>
      </c>
      <c r="C3030" t="str">
        <f>IF(AND(B3030&gt;='Calculation Sheet Crop 1'!$K$6,B3030&lt;='Calculation Sheet Crop 1'!$L$6),"Initial Stage",IF(AND(B3030+1&gt;'Calculation Sheet Crop 1'!$K$7,B3030&lt;='Calculation Sheet Crop 1'!$L$7),"Crop Development Phase",IF(AND(B3030+1&gt;'Calculation Sheet Crop 1'!$K$8,B3030&lt;'Calculation Sheet Crop 1'!$L$8+1),"Mid Season",IF(AND(B3030+1&gt;'Calculation Sheet Crop 1'!$K$9,B3030-1&lt;'Calculation Sheet Crop 1'!$L$9),"Late Season Stage",""))))</f>
        <v/>
      </c>
      <c r="D3030">
        <f>IF(MONTH(B3030)=1,'General Calculation'!$E$22,IF(MONTH(B3030)=2,'General Calculation'!$F$22,IF(MONTH(B3030)=3,'General Calculation'!$G$22,IF(MONTH(B3030)=4,'General Calculation'!$H$22,IF(MONTH(B3030)=5,'General Calculation'!$I$22,IF(MONTH(B3030)=6,'General Calculation'!$J$22,IF(MONTH(B3030)=7,'General Calculation'!$K$22,IF(MONTH(B3030)=8,'General Calculation'!$L$22,IF(MONTH(B3030)=9,'General Calculation'!$M$22,IF(MONTH(B3030)=10,'General Calculation'!$N$22,IF(MONTH(B3030)=11,'General Calculation'!$O$22,IF(MONTH(B3030)=12,'General Calculation'!$P$22,""))))))))))))</f>
        <v>5.5888000000000009</v>
      </c>
      <c r="E3030" t="str">
        <f>IF(C3030="Initial Stage",'Calculation Sheet Crop 1'!$M$6,IF(C3030="Crop Development Phase",'Calculation Sheet Crop 1'!$M$7,IF(C3030="Mid Season",'Calculation Sheet Crop 1'!$M$8,IF(C3030="Late Season Stage",'Calculation Sheet Crop 1'!$M$9,""))))</f>
        <v/>
      </c>
      <c r="F3030">
        <f t="shared" si="612"/>
        <v>0</v>
      </c>
      <c r="P3030">
        <f t="shared" si="613"/>
        <v>0</v>
      </c>
      <c r="Q3030">
        <f t="shared" si="614"/>
        <v>0</v>
      </c>
      <c r="R3030">
        <f t="shared" si="615"/>
        <v>0</v>
      </c>
      <c r="S3030">
        <f t="shared" si="616"/>
        <v>0</v>
      </c>
      <c r="T3030">
        <f t="shared" si="617"/>
        <v>0</v>
      </c>
      <c r="U3030">
        <f t="shared" si="618"/>
        <v>0</v>
      </c>
      <c r="V3030">
        <f t="shared" si="619"/>
        <v>0</v>
      </c>
      <c r="W3030">
        <f t="shared" si="620"/>
        <v>0</v>
      </c>
      <c r="X3030">
        <f t="shared" si="621"/>
        <v>0</v>
      </c>
      <c r="Y3030">
        <f t="shared" si="622"/>
        <v>0</v>
      </c>
      <c r="Z3030">
        <f t="shared" si="623"/>
        <v>0</v>
      </c>
      <c r="AA3030">
        <f t="shared" si="624"/>
        <v>0</v>
      </c>
    </row>
    <row r="3031" spans="2:27">
      <c r="B3031" s="3">
        <v>45760</v>
      </c>
      <c r="C3031" t="str">
        <f>IF(AND(B3031&gt;='Calculation Sheet Crop 1'!$K$6,B3031&lt;='Calculation Sheet Crop 1'!$L$6),"Initial Stage",IF(AND(B3031+1&gt;'Calculation Sheet Crop 1'!$K$7,B3031&lt;='Calculation Sheet Crop 1'!$L$7),"Crop Development Phase",IF(AND(B3031+1&gt;'Calculation Sheet Crop 1'!$K$8,B3031&lt;'Calculation Sheet Crop 1'!$L$8+1),"Mid Season",IF(AND(B3031+1&gt;'Calculation Sheet Crop 1'!$K$9,B3031-1&lt;'Calculation Sheet Crop 1'!$L$9),"Late Season Stage",""))))</f>
        <v/>
      </c>
      <c r="D3031">
        <f>IF(MONTH(B3031)=1,'General Calculation'!$E$22,IF(MONTH(B3031)=2,'General Calculation'!$F$22,IF(MONTH(B3031)=3,'General Calculation'!$G$22,IF(MONTH(B3031)=4,'General Calculation'!$H$22,IF(MONTH(B3031)=5,'General Calculation'!$I$22,IF(MONTH(B3031)=6,'General Calculation'!$J$22,IF(MONTH(B3031)=7,'General Calculation'!$K$22,IF(MONTH(B3031)=8,'General Calculation'!$L$22,IF(MONTH(B3031)=9,'General Calculation'!$M$22,IF(MONTH(B3031)=10,'General Calculation'!$N$22,IF(MONTH(B3031)=11,'General Calculation'!$O$22,IF(MONTH(B3031)=12,'General Calculation'!$P$22,""))))))))))))</f>
        <v>5.5888000000000009</v>
      </c>
      <c r="E3031" t="str">
        <f>IF(C3031="Initial Stage",'Calculation Sheet Crop 1'!$M$6,IF(C3031="Crop Development Phase",'Calculation Sheet Crop 1'!$M$7,IF(C3031="Mid Season",'Calculation Sheet Crop 1'!$M$8,IF(C3031="Late Season Stage",'Calculation Sheet Crop 1'!$M$9,""))))</f>
        <v/>
      </c>
      <c r="F3031">
        <f t="shared" si="612"/>
        <v>0</v>
      </c>
      <c r="P3031">
        <f t="shared" si="613"/>
        <v>0</v>
      </c>
      <c r="Q3031">
        <f t="shared" si="614"/>
        <v>0</v>
      </c>
      <c r="R3031">
        <f t="shared" si="615"/>
        <v>0</v>
      </c>
      <c r="S3031">
        <f t="shared" si="616"/>
        <v>0</v>
      </c>
      <c r="T3031">
        <f t="shared" si="617"/>
        <v>0</v>
      </c>
      <c r="U3031">
        <f t="shared" si="618"/>
        <v>0</v>
      </c>
      <c r="V3031">
        <f t="shared" si="619"/>
        <v>0</v>
      </c>
      <c r="W3031">
        <f t="shared" si="620"/>
        <v>0</v>
      </c>
      <c r="X3031">
        <f t="shared" si="621"/>
        <v>0</v>
      </c>
      <c r="Y3031">
        <f t="shared" si="622"/>
        <v>0</v>
      </c>
      <c r="Z3031">
        <f t="shared" si="623"/>
        <v>0</v>
      </c>
      <c r="AA3031">
        <f t="shared" si="624"/>
        <v>0</v>
      </c>
    </row>
    <row r="3032" spans="2:27">
      <c r="B3032" s="3">
        <v>45761</v>
      </c>
      <c r="C3032" t="str">
        <f>IF(AND(B3032&gt;='Calculation Sheet Crop 1'!$K$6,B3032&lt;='Calculation Sheet Crop 1'!$L$6),"Initial Stage",IF(AND(B3032+1&gt;'Calculation Sheet Crop 1'!$K$7,B3032&lt;='Calculation Sheet Crop 1'!$L$7),"Crop Development Phase",IF(AND(B3032+1&gt;'Calculation Sheet Crop 1'!$K$8,B3032&lt;'Calculation Sheet Crop 1'!$L$8+1),"Mid Season",IF(AND(B3032+1&gt;'Calculation Sheet Crop 1'!$K$9,B3032-1&lt;'Calculation Sheet Crop 1'!$L$9),"Late Season Stage",""))))</f>
        <v/>
      </c>
      <c r="D3032">
        <f>IF(MONTH(B3032)=1,'General Calculation'!$E$22,IF(MONTH(B3032)=2,'General Calculation'!$F$22,IF(MONTH(B3032)=3,'General Calculation'!$G$22,IF(MONTH(B3032)=4,'General Calculation'!$H$22,IF(MONTH(B3032)=5,'General Calculation'!$I$22,IF(MONTH(B3032)=6,'General Calculation'!$J$22,IF(MONTH(B3032)=7,'General Calculation'!$K$22,IF(MONTH(B3032)=8,'General Calculation'!$L$22,IF(MONTH(B3032)=9,'General Calculation'!$M$22,IF(MONTH(B3032)=10,'General Calculation'!$N$22,IF(MONTH(B3032)=11,'General Calculation'!$O$22,IF(MONTH(B3032)=12,'General Calculation'!$P$22,""))))))))))))</f>
        <v>5.5888000000000009</v>
      </c>
      <c r="E3032" t="str">
        <f>IF(C3032="Initial Stage",'Calculation Sheet Crop 1'!$M$6,IF(C3032="Crop Development Phase",'Calculation Sheet Crop 1'!$M$7,IF(C3032="Mid Season",'Calculation Sheet Crop 1'!$M$8,IF(C3032="Late Season Stage",'Calculation Sheet Crop 1'!$M$9,""))))</f>
        <v/>
      </c>
      <c r="F3032">
        <f t="shared" si="612"/>
        <v>0</v>
      </c>
      <c r="P3032">
        <f t="shared" si="613"/>
        <v>0</v>
      </c>
      <c r="Q3032">
        <f t="shared" si="614"/>
        <v>0</v>
      </c>
      <c r="R3032">
        <f t="shared" si="615"/>
        <v>0</v>
      </c>
      <c r="S3032">
        <f t="shared" si="616"/>
        <v>0</v>
      </c>
      <c r="T3032">
        <f t="shared" si="617"/>
        <v>0</v>
      </c>
      <c r="U3032">
        <f t="shared" si="618"/>
        <v>0</v>
      </c>
      <c r="V3032">
        <f t="shared" si="619"/>
        <v>0</v>
      </c>
      <c r="W3032">
        <f t="shared" si="620"/>
        <v>0</v>
      </c>
      <c r="X3032">
        <f t="shared" si="621"/>
        <v>0</v>
      </c>
      <c r="Y3032">
        <f t="shared" si="622"/>
        <v>0</v>
      </c>
      <c r="Z3032">
        <f t="shared" si="623"/>
        <v>0</v>
      </c>
      <c r="AA3032">
        <f t="shared" si="624"/>
        <v>0</v>
      </c>
    </row>
    <row r="3033" spans="2:27">
      <c r="B3033" s="3">
        <v>45762</v>
      </c>
      <c r="C3033" t="str">
        <f>IF(AND(B3033&gt;='Calculation Sheet Crop 1'!$K$6,B3033&lt;='Calculation Sheet Crop 1'!$L$6),"Initial Stage",IF(AND(B3033+1&gt;'Calculation Sheet Crop 1'!$K$7,B3033&lt;='Calculation Sheet Crop 1'!$L$7),"Crop Development Phase",IF(AND(B3033+1&gt;'Calculation Sheet Crop 1'!$K$8,B3033&lt;'Calculation Sheet Crop 1'!$L$8+1),"Mid Season",IF(AND(B3033+1&gt;'Calculation Sheet Crop 1'!$K$9,B3033-1&lt;'Calculation Sheet Crop 1'!$L$9),"Late Season Stage",""))))</f>
        <v/>
      </c>
      <c r="D3033">
        <f>IF(MONTH(B3033)=1,'General Calculation'!$E$22,IF(MONTH(B3033)=2,'General Calculation'!$F$22,IF(MONTH(B3033)=3,'General Calculation'!$G$22,IF(MONTH(B3033)=4,'General Calculation'!$H$22,IF(MONTH(B3033)=5,'General Calculation'!$I$22,IF(MONTH(B3033)=6,'General Calculation'!$J$22,IF(MONTH(B3033)=7,'General Calculation'!$K$22,IF(MONTH(B3033)=8,'General Calculation'!$L$22,IF(MONTH(B3033)=9,'General Calculation'!$M$22,IF(MONTH(B3033)=10,'General Calculation'!$N$22,IF(MONTH(B3033)=11,'General Calculation'!$O$22,IF(MONTH(B3033)=12,'General Calculation'!$P$22,""))))))))))))</f>
        <v>5.5888000000000009</v>
      </c>
      <c r="E3033" t="str">
        <f>IF(C3033="Initial Stage",'Calculation Sheet Crop 1'!$M$6,IF(C3033="Crop Development Phase",'Calculation Sheet Crop 1'!$M$7,IF(C3033="Mid Season",'Calculation Sheet Crop 1'!$M$8,IF(C3033="Late Season Stage",'Calculation Sheet Crop 1'!$M$9,""))))</f>
        <v/>
      </c>
      <c r="F3033">
        <f t="shared" si="612"/>
        <v>0</v>
      </c>
      <c r="P3033">
        <f t="shared" si="613"/>
        <v>0</v>
      </c>
      <c r="Q3033">
        <f t="shared" si="614"/>
        <v>0</v>
      </c>
      <c r="R3033">
        <f t="shared" si="615"/>
        <v>0</v>
      </c>
      <c r="S3033">
        <f t="shared" si="616"/>
        <v>0</v>
      </c>
      <c r="T3033">
        <f t="shared" si="617"/>
        <v>0</v>
      </c>
      <c r="U3033">
        <f t="shared" si="618"/>
        <v>0</v>
      </c>
      <c r="V3033">
        <f t="shared" si="619"/>
        <v>0</v>
      </c>
      <c r="W3033">
        <f t="shared" si="620"/>
        <v>0</v>
      </c>
      <c r="X3033">
        <f t="shared" si="621"/>
        <v>0</v>
      </c>
      <c r="Y3033">
        <f t="shared" si="622"/>
        <v>0</v>
      </c>
      <c r="Z3033">
        <f t="shared" si="623"/>
        <v>0</v>
      </c>
      <c r="AA3033">
        <f t="shared" si="624"/>
        <v>0</v>
      </c>
    </row>
    <row r="3034" spans="2:27">
      <c r="B3034" s="3">
        <v>45763</v>
      </c>
      <c r="C3034" t="str">
        <f>IF(AND(B3034&gt;='Calculation Sheet Crop 1'!$K$6,B3034&lt;='Calculation Sheet Crop 1'!$L$6),"Initial Stage",IF(AND(B3034+1&gt;'Calculation Sheet Crop 1'!$K$7,B3034&lt;='Calculation Sheet Crop 1'!$L$7),"Crop Development Phase",IF(AND(B3034+1&gt;'Calculation Sheet Crop 1'!$K$8,B3034&lt;'Calculation Sheet Crop 1'!$L$8+1),"Mid Season",IF(AND(B3034+1&gt;'Calculation Sheet Crop 1'!$K$9,B3034-1&lt;'Calculation Sheet Crop 1'!$L$9),"Late Season Stage",""))))</f>
        <v/>
      </c>
      <c r="D3034">
        <f>IF(MONTH(B3034)=1,'General Calculation'!$E$22,IF(MONTH(B3034)=2,'General Calculation'!$F$22,IF(MONTH(B3034)=3,'General Calculation'!$G$22,IF(MONTH(B3034)=4,'General Calculation'!$H$22,IF(MONTH(B3034)=5,'General Calculation'!$I$22,IF(MONTH(B3034)=6,'General Calculation'!$J$22,IF(MONTH(B3034)=7,'General Calculation'!$K$22,IF(MONTH(B3034)=8,'General Calculation'!$L$22,IF(MONTH(B3034)=9,'General Calculation'!$M$22,IF(MONTH(B3034)=10,'General Calculation'!$N$22,IF(MONTH(B3034)=11,'General Calculation'!$O$22,IF(MONTH(B3034)=12,'General Calculation'!$P$22,""))))))))))))</f>
        <v>5.5888000000000009</v>
      </c>
      <c r="E3034" t="str">
        <f>IF(C3034="Initial Stage",'Calculation Sheet Crop 1'!$M$6,IF(C3034="Crop Development Phase",'Calculation Sheet Crop 1'!$M$7,IF(C3034="Mid Season",'Calculation Sheet Crop 1'!$M$8,IF(C3034="Late Season Stage",'Calculation Sheet Crop 1'!$M$9,""))))</f>
        <v/>
      </c>
      <c r="F3034">
        <f t="shared" si="612"/>
        <v>0</v>
      </c>
      <c r="P3034">
        <f t="shared" si="613"/>
        <v>0</v>
      </c>
      <c r="Q3034">
        <f t="shared" si="614"/>
        <v>0</v>
      </c>
      <c r="R3034">
        <f t="shared" si="615"/>
        <v>0</v>
      </c>
      <c r="S3034">
        <f t="shared" si="616"/>
        <v>0</v>
      </c>
      <c r="T3034">
        <f t="shared" si="617"/>
        <v>0</v>
      </c>
      <c r="U3034">
        <f t="shared" si="618"/>
        <v>0</v>
      </c>
      <c r="V3034">
        <f t="shared" si="619"/>
        <v>0</v>
      </c>
      <c r="W3034">
        <f t="shared" si="620"/>
        <v>0</v>
      </c>
      <c r="X3034">
        <f t="shared" si="621"/>
        <v>0</v>
      </c>
      <c r="Y3034">
        <f t="shared" si="622"/>
        <v>0</v>
      </c>
      <c r="Z3034">
        <f t="shared" si="623"/>
        <v>0</v>
      </c>
      <c r="AA3034">
        <f t="shared" si="624"/>
        <v>0</v>
      </c>
    </row>
    <row r="3035" spans="2:27">
      <c r="B3035" s="3">
        <v>45764</v>
      </c>
      <c r="C3035" t="str">
        <f>IF(AND(B3035&gt;='Calculation Sheet Crop 1'!$K$6,B3035&lt;='Calculation Sheet Crop 1'!$L$6),"Initial Stage",IF(AND(B3035+1&gt;'Calculation Sheet Crop 1'!$K$7,B3035&lt;='Calculation Sheet Crop 1'!$L$7),"Crop Development Phase",IF(AND(B3035+1&gt;'Calculation Sheet Crop 1'!$K$8,B3035&lt;'Calculation Sheet Crop 1'!$L$8+1),"Mid Season",IF(AND(B3035+1&gt;'Calculation Sheet Crop 1'!$K$9,B3035-1&lt;'Calculation Sheet Crop 1'!$L$9),"Late Season Stage",""))))</f>
        <v/>
      </c>
      <c r="D3035">
        <f>IF(MONTH(B3035)=1,'General Calculation'!$E$22,IF(MONTH(B3035)=2,'General Calculation'!$F$22,IF(MONTH(B3035)=3,'General Calculation'!$G$22,IF(MONTH(B3035)=4,'General Calculation'!$H$22,IF(MONTH(B3035)=5,'General Calculation'!$I$22,IF(MONTH(B3035)=6,'General Calculation'!$J$22,IF(MONTH(B3035)=7,'General Calculation'!$K$22,IF(MONTH(B3035)=8,'General Calculation'!$L$22,IF(MONTH(B3035)=9,'General Calculation'!$M$22,IF(MONTH(B3035)=10,'General Calculation'!$N$22,IF(MONTH(B3035)=11,'General Calculation'!$O$22,IF(MONTH(B3035)=12,'General Calculation'!$P$22,""))))))))))))</f>
        <v>5.5888000000000009</v>
      </c>
      <c r="E3035" t="str">
        <f>IF(C3035="Initial Stage",'Calculation Sheet Crop 1'!$M$6,IF(C3035="Crop Development Phase",'Calculation Sheet Crop 1'!$M$7,IF(C3035="Mid Season",'Calculation Sheet Crop 1'!$M$8,IF(C3035="Late Season Stage",'Calculation Sheet Crop 1'!$M$9,""))))</f>
        <v/>
      </c>
      <c r="F3035">
        <f t="shared" si="612"/>
        <v>0</v>
      </c>
      <c r="P3035">
        <f t="shared" si="613"/>
        <v>0</v>
      </c>
      <c r="Q3035">
        <f t="shared" si="614"/>
        <v>0</v>
      </c>
      <c r="R3035">
        <f t="shared" si="615"/>
        <v>0</v>
      </c>
      <c r="S3035">
        <f t="shared" si="616"/>
        <v>0</v>
      </c>
      <c r="T3035">
        <f t="shared" si="617"/>
        <v>0</v>
      </c>
      <c r="U3035">
        <f t="shared" si="618"/>
        <v>0</v>
      </c>
      <c r="V3035">
        <f t="shared" si="619"/>
        <v>0</v>
      </c>
      <c r="W3035">
        <f t="shared" si="620"/>
        <v>0</v>
      </c>
      <c r="X3035">
        <f t="shared" si="621"/>
        <v>0</v>
      </c>
      <c r="Y3035">
        <f t="shared" si="622"/>
        <v>0</v>
      </c>
      <c r="Z3035">
        <f t="shared" si="623"/>
        <v>0</v>
      </c>
      <c r="AA3035">
        <f t="shared" si="624"/>
        <v>0</v>
      </c>
    </row>
    <row r="3036" spans="2:27">
      <c r="B3036" s="3">
        <v>45765</v>
      </c>
      <c r="C3036" t="str">
        <f>IF(AND(B3036&gt;='Calculation Sheet Crop 1'!$K$6,B3036&lt;='Calculation Sheet Crop 1'!$L$6),"Initial Stage",IF(AND(B3036+1&gt;'Calculation Sheet Crop 1'!$K$7,B3036&lt;='Calculation Sheet Crop 1'!$L$7),"Crop Development Phase",IF(AND(B3036+1&gt;'Calculation Sheet Crop 1'!$K$8,B3036&lt;'Calculation Sheet Crop 1'!$L$8+1),"Mid Season",IF(AND(B3036+1&gt;'Calculation Sheet Crop 1'!$K$9,B3036-1&lt;'Calculation Sheet Crop 1'!$L$9),"Late Season Stage",""))))</f>
        <v/>
      </c>
      <c r="D3036">
        <f>IF(MONTH(B3036)=1,'General Calculation'!$E$22,IF(MONTH(B3036)=2,'General Calculation'!$F$22,IF(MONTH(B3036)=3,'General Calculation'!$G$22,IF(MONTH(B3036)=4,'General Calculation'!$H$22,IF(MONTH(B3036)=5,'General Calculation'!$I$22,IF(MONTH(B3036)=6,'General Calculation'!$J$22,IF(MONTH(B3036)=7,'General Calculation'!$K$22,IF(MONTH(B3036)=8,'General Calculation'!$L$22,IF(MONTH(B3036)=9,'General Calculation'!$M$22,IF(MONTH(B3036)=10,'General Calculation'!$N$22,IF(MONTH(B3036)=11,'General Calculation'!$O$22,IF(MONTH(B3036)=12,'General Calculation'!$P$22,""))))))))))))</f>
        <v>5.5888000000000009</v>
      </c>
      <c r="E3036" t="str">
        <f>IF(C3036="Initial Stage",'Calculation Sheet Crop 1'!$M$6,IF(C3036="Crop Development Phase",'Calculation Sheet Crop 1'!$M$7,IF(C3036="Mid Season",'Calculation Sheet Crop 1'!$M$8,IF(C3036="Late Season Stage",'Calculation Sheet Crop 1'!$M$9,""))))</f>
        <v/>
      </c>
      <c r="F3036">
        <f t="shared" si="612"/>
        <v>0</v>
      </c>
      <c r="P3036">
        <f t="shared" si="613"/>
        <v>0</v>
      </c>
      <c r="Q3036">
        <f t="shared" si="614"/>
        <v>0</v>
      </c>
      <c r="R3036">
        <f t="shared" si="615"/>
        <v>0</v>
      </c>
      <c r="S3036">
        <f t="shared" si="616"/>
        <v>0</v>
      </c>
      <c r="T3036">
        <f t="shared" si="617"/>
        <v>0</v>
      </c>
      <c r="U3036">
        <f t="shared" si="618"/>
        <v>0</v>
      </c>
      <c r="V3036">
        <f t="shared" si="619"/>
        <v>0</v>
      </c>
      <c r="W3036">
        <f t="shared" si="620"/>
        <v>0</v>
      </c>
      <c r="X3036">
        <f t="shared" si="621"/>
        <v>0</v>
      </c>
      <c r="Y3036">
        <f t="shared" si="622"/>
        <v>0</v>
      </c>
      <c r="Z3036">
        <f t="shared" si="623"/>
        <v>0</v>
      </c>
      <c r="AA3036">
        <f t="shared" si="624"/>
        <v>0</v>
      </c>
    </row>
    <row r="3037" spans="2:27">
      <c r="B3037" s="3">
        <v>45766</v>
      </c>
      <c r="C3037" t="str">
        <f>IF(AND(B3037&gt;='Calculation Sheet Crop 1'!$K$6,B3037&lt;='Calculation Sheet Crop 1'!$L$6),"Initial Stage",IF(AND(B3037+1&gt;'Calculation Sheet Crop 1'!$K$7,B3037&lt;='Calculation Sheet Crop 1'!$L$7),"Crop Development Phase",IF(AND(B3037+1&gt;'Calculation Sheet Crop 1'!$K$8,B3037&lt;'Calculation Sheet Crop 1'!$L$8+1),"Mid Season",IF(AND(B3037+1&gt;'Calculation Sheet Crop 1'!$K$9,B3037-1&lt;'Calculation Sheet Crop 1'!$L$9),"Late Season Stage",""))))</f>
        <v/>
      </c>
      <c r="D3037">
        <f>IF(MONTH(B3037)=1,'General Calculation'!$E$22,IF(MONTH(B3037)=2,'General Calculation'!$F$22,IF(MONTH(B3037)=3,'General Calculation'!$G$22,IF(MONTH(B3037)=4,'General Calculation'!$H$22,IF(MONTH(B3037)=5,'General Calculation'!$I$22,IF(MONTH(B3037)=6,'General Calculation'!$J$22,IF(MONTH(B3037)=7,'General Calculation'!$K$22,IF(MONTH(B3037)=8,'General Calculation'!$L$22,IF(MONTH(B3037)=9,'General Calculation'!$M$22,IF(MONTH(B3037)=10,'General Calculation'!$N$22,IF(MONTH(B3037)=11,'General Calculation'!$O$22,IF(MONTH(B3037)=12,'General Calculation'!$P$22,""))))))))))))</f>
        <v>5.5888000000000009</v>
      </c>
      <c r="E3037" t="str">
        <f>IF(C3037="Initial Stage",'Calculation Sheet Crop 1'!$M$6,IF(C3037="Crop Development Phase",'Calculation Sheet Crop 1'!$M$7,IF(C3037="Mid Season",'Calculation Sheet Crop 1'!$M$8,IF(C3037="Late Season Stage",'Calculation Sheet Crop 1'!$M$9,""))))</f>
        <v/>
      </c>
      <c r="F3037">
        <f t="shared" si="612"/>
        <v>0</v>
      </c>
      <c r="P3037">
        <f t="shared" si="613"/>
        <v>0</v>
      </c>
      <c r="Q3037">
        <f t="shared" si="614"/>
        <v>0</v>
      </c>
      <c r="R3037">
        <f t="shared" si="615"/>
        <v>0</v>
      </c>
      <c r="S3037">
        <f t="shared" si="616"/>
        <v>0</v>
      </c>
      <c r="T3037">
        <f t="shared" si="617"/>
        <v>0</v>
      </c>
      <c r="U3037">
        <f t="shared" si="618"/>
        <v>0</v>
      </c>
      <c r="V3037">
        <f t="shared" si="619"/>
        <v>0</v>
      </c>
      <c r="W3037">
        <f t="shared" si="620"/>
        <v>0</v>
      </c>
      <c r="X3037">
        <f t="shared" si="621"/>
        <v>0</v>
      </c>
      <c r="Y3037">
        <f t="shared" si="622"/>
        <v>0</v>
      </c>
      <c r="Z3037">
        <f t="shared" si="623"/>
        <v>0</v>
      </c>
      <c r="AA3037">
        <f t="shared" si="624"/>
        <v>0</v>
      </c>
    </row>
    <row r="3038" spans="2:27">
      <c r="B3038" s="3">
        <v>45767</v>
      </c>
      <c r="C3038" t="str">
        <f>IF(AND(B3038&gt;='Calculation Sheet Crop 1'!$K$6,B3038&lt;='Calculation Sheet Crop 1'!$L$6),"Initial Stage",IF(AND(B3038+1&gt;'Calculation Sheet Crop 1'!$K$7,B3038&lt;='Calculation Sheet Crop 1'!$L$7),"Crop Development Phase",IF(AND(B3038+1&gt;'Calculation Sheet Crop 1'!$K$8,B3038&lt;'Calculation Sheet Crop 1'!$L$8+1),"Mid Season",IF(AND(B3038+1&gt;'Calculation Sheet Crop 1'!$K$9,B3038-1&lt;'Calculation Sheet Crop 1'!$L$9),"Late Season Stage",""))))</f>
        <v/>
      </c>
      <c r="D3038">
        <f>IF(MONTH(B3038)=1,'General Calculation'!$E$22,IF(MONTH(B3038)=2,'General Calculation'!$F$22,IF(MONTH(B3038)=3,'General Calculation'!$G$22,IF(MONTH(B3038)=4,'General Calculation'!$H$22,IF(MONTH(B3038)=5,'General Calculation'!$I$22,IF(MONTH(B3038)=6,'General Calculation'!$J$22,IF(MONTH(B3038)=7,'General Calculation'!$K$22,IF(MONTH(B3038)=8,'General Calculation'!$L$22,IF(MONTH(B3038)=9,'General Calculation'!$M$22,IF(MONTH(B3038)=10,'General Calculation'!$N$22,IF(MONTH(B3038)=11,'General Calculation'!$O$22,IF(MONTH(B3038)=12,'General Calculation'!$P$22,""))))))))))))</f>
        <v>5.5888000000000009</v>
      </c>
      <c r="E3038" t="str">
        <f>IF(C3038="Initial Stage",'Calculation Sheet Crop 1'!$M$6,IF(C3038="Crop Development Phase",'Calculation Sheet Crop 1'!$M$7,IF(C3038="Mid Season",'Calculation Sheet Crop 1'!$M$8,IF(C3038="Late Season Stage",'Calculation Sheet Crop 1'!$M$9,""))))</f>
        <v/>
      </c>
      <c r="F3038">
        <f t="shared" si="612"/>
        <v>0</v>
      </c>
      <c r="P3038">
        <f t="shared" si="613"/>
        <v>0</v>
      </c>
      <c r="Q3038">
        <f t="shared" si="614"/>
        <v>0</v>
      </c>
      <c r="R3038">
        <f t="shared" si="615"/>
        <v>0</v>
      </c>
      <c r="S3038">
        <f t="shared" si="616"/>
        <v>0</v>
      </c>
      <c r="T3038">
        <f t="shared" si="617"/>
        <v>0</v>
      </c>
      <c r="U3038">
        <f t="shared" si="618"/>
        <v>0</v>
      </c>
      <c r="V3038">
        <f t="shared" si="619"/>
        <v>0</v>
      </c>
      <c r="W3038">
        <f t="shared" si="620"/>
        <v>0</v>
      </c>
      <c r="X3038">
        <f t="shared" si="621"/>
        <v>0</v>
      </c>
      <c r="Y3038">
        <f t="shared" si="622"/>
        <v>0</v>
      </c>
      <c r="Z3038">
        <f t="shared" si="623"/>
        <v>0</v>
      </c>
      <c r="AA3038">
        <f t="shared" si="624"/>
        <v>0</v>
      </c>
    </row>
    <row r="3039" spans="2:27">
      <c r="B3039" s="3">
        <v>45768</v>
      </c>
      <c r="C3039" t="str">
        <f>IF(AND(B3039&gt;='Calculation Sheet Crop 1'!$K$6,B3039&lt;='Calculation Sheet Crop 1'!$L$6),"Initial Stage",IF(AND(B3039+1&gt;'Calculation Sheet Crop 1'!$K$7,B3039&lt;='Calculation Sheet Crop 1'!$L$7),"Crop Development Phase",IF(AND(B3039+1&gt;'Calculation Sheet Crop 1'!$K$8,B3039&lt;'Calculation Sheet Crop 1'!$L$8+1),"Mid Season",IF(AND(B3039+1&gt;'Calculation Sheet Crop 1'!$K$9,B3039-1&lt;'Calculation Sheet Crop 1'!$L$9),"Late Season Stage",""))))</f>
        <v/>
      </c>
      <c r="D3039">
        <f>IF(MONTH(B3039)=1,'General Calculation'!$E$22,IF(MONTH(B3039)=2,'General Calculation'!$F$22,IF(MONTH(B3039)=3,'General Calculation'!$G$22,IF(MONTH(B3039)=4,'General Calculation'!$H$22,IF(MONTH(B3039)=5,'General Calculation'!$I$22,IF(MONTH(B3039)=6,'General Calculation'!$J$22,IF(MONTH(B3039)=7,'General Calculation'!$K$22,IF(MONTH(B3039)=8,'General Calculation'!$L$22,IF(MONTH(B3039)=9,'General Calculation'!$M$22,IF(MONTH(B3039)=10,'General Calculation'!$N$22,IF(MONTH(B3039)=11,'General Calculation'!$O$22,IF(MONTH(B3039)=12,'General Calculation'!$P$22,""))))))))))))</f>
        <v>5.5888000000000009</v>
      </c>
      <c r="E3039" t="str">
        <f>IF(C3039="Initial Stage",'Calculation Sheet Crop 1'!$M$6,IF(C3039="Crop Development Phase",'Calculation Sheet Crop 1'!$M$7,IF(C3039="Mid Season",'Calculation Sheet Crop 1'!$M$8,IF(C3039="Late Season Stage",'Calculation Sheet Crop 1'!$M$9,""))))</f>
        <v/>
      </c>
      <c r="F3039">
        <f t="shared" si="612"/>
        <v>0</v>
      </c>
      <c r="P3039">
        <f t="shared" si="613"/>
        <v>0</v>
      </c>
      <c r="Q3039">
        <f t="shared" si="614"/>
        <v>0</v>
      </c>
      <c r="R3039">
        <f t="shared" si="615"/>
        <v>0</v>
      </c>
      <c r="S3039">
        <f t="shared" si="616"/>
        <v>0</v>
      </c>
      <c r="T3039">
        <f t="shared" si="617"/>
        <v>0</v>
      </c>
      <c r="U3039">
        <f t="shared" si="618"/>
        <v>0</v>
      </c>
      <c r="V3039">
        <f t="shared" si="619"/>
        <v>0</v>
      </c>
      <c r="W3039">
        <f t="shared" si="620"/>
        <v>0</v>
      </c>
      <c r="X3039">
        <f t="shared" si="621"/>
        <v>0</v>
      </c>
      <c r="Y3039">
        <f t="shared" si="622"/>
        <v>0</v>
      </c>
      <c r="Z3039">
        <f t="shared" si="623"/>
        <v>0</v>
      </c>
      <c r="AA3039">
        <f t="shared" si="624"/>
        <v>0</v>
      </c>
    </row>
    <row r="3040" spans="2:27">
      <c r="B3040" s="3">
        <v>45769</v>
      </c>
      <c r="C3040" t="str">
        <f>IF(AND(B3040&gt;='Calculation Sheet Crop 1'!$K$6,B3040&lt;='Calculation Sheet Crop 1'!$L$6),"Initial Stage",IF(AND(B3040+1&gt;'Calculation Sheet Crop 1'!$K$7,B3040&lt;='Calculation Sheet Crop 1'!$L$7),"Crop Development Phase",IF(AND(B3040+1&gt;'Calculation Sheet Crop 1'!$K$8,B3040&lt;'Calculation Sheet Crop 1'!$L$8+1),"Mid Season",IF(AND(B3040+1&gt;'Calculation Sheet Crop 1'!$K$9,B3040-1&lt;'Calculation Sheet Crop 1'!$L$9),"Late Season Stage",""))))</f>
        <v/>
      </c>
      <c r="D3040">
        <f>IF(MONTH(B3040)=1,'General Calculation'!$E$22,IF(MONTH(B3040)=2,'General Calculation'!$F$22,IF(MONTH(B3040)=3,'General Calculation'!$G$22,IF(MONTH(B3040)=4,'General Calculation'!$H$22,IF(MONTH(B3040)=5,'General Calculation'!$I$22,IF(MONTH(B3040)=6,'General Calculation'!$J$22,IF(MONTH(B3040)=7,'General Calculation'!$K$22,IF(MONTH(B3040)=8,'General Calculation'!$L$22,IF(MONTH(B3040)=9,'General Calculation'!$M$22,IF(MONTH(B3040)=10,'General Calculation'!$N$22,IF(MONTH(B3040)=11,'General Calculation'!$O$22,IF(MONTH(B3040)=12,'General Calculation'!$P$22,""))))))))))))</f>
        <v>5.5888000000000009</v>
      </c>
      <c r="E3040" t="str">
        <f>IF(C3040="Initial Stage",'Calculation Sheet Crop 1'!$M$6,IF(C3040="Crop Development Phase",'Calculation Sheet Crop 1'!$M$7,IF(C3040="Mid Season",'Calculation Sheet Crop 1'!$M$8,IF(C3040="Late Season Stage",'Calculation Sheet Crop 1'!$M$9,""))))</f>
        <v/>
      </c>
      <c r="F3040">
        <f t="shared" si="612"/>
        <v>0</v>
      </c>
      <c r="P3040">
        <f t="shared" si="613"/>
        <v>0</v>
      </c>
      <c r="Q3040">
        <f t="shared" si="614"/>
        <v>0</v>
      </c>
      <c r="R3040">
        <f t="shared" si="615"/>
        <v>0</v>
      </c>
      <c r="S3040">
        <f t="shared" si="616"/>
        <v>0</v>
      </c>
      <c r="T3040">
        <f t="shared" si="617"/>
        <v>0</v>
      </c>
      <c r="U3040">
        <f t="shared" si="618"/>
        <v>0</v>
      </c>
      <c r="V3040">
        <f t="shared" si="619"/>
        <v>0</v>
      </c>
      <c r="W3040">
        <f t="shared" si="620"/>
        <v>0</v>
      </c>
      <c r="X3040">
        <f t="shared" si="621"/>
        <v>0</v>
      </c>
      <c r="Y3040">
        <f t="shared" si="622"/>
        <v>0</v>
      </c>
      <c r="Z3040">
        <f t="shared" si="623"/>
        <v>0</v>
      </c>
      <c r="AA3040">
        <f t="shared" si="624"/>
        <v>0</v>
      </c>
    </row>
    <row r="3041" spans="2:27">
      <c r="B3041" s="3">
        <v>45770</v>
      </c>
      <c r="C3041" t="str">
        <f>IF(AND(B3041&gt;='Calculation Sheet Crop 1'!$K$6,B3041&lt;='Calculation Sheet Crop 1'!$L$6),"Initial Stage",IF(AND(B3041+1&gt;'Calculation Sheet Crop 1'!$K$7,B3041&lt;='Calculation Sheet Crop 1'!$L$7),"Crop Development Phase",IF(AND(B3041+1&gt;'Calculation Sheet Crop 1'!$K$8,B3041&lt;'Calculation Sheet Crop 1'!$L$8+1),"Mid Season",IF(AND(B3041+1&gt;'Calculation Sheet Crop 1'!$K$9,B3041-1&lt;'Calculation Sheet Crop 1'!$L$9),"Late Season Stage",""))))</f>
        <v/>
      </c>
      <c r="D3041">
        <f>IF(MONTH(B3041)=1,'General Calculation'!$E$22,IF(MONTH(B3041)=2,'General Calculation'!$F$22,IF(MONTH(B3041)=3,'General Calculation'!$G$22,IF(MONTH(B3041)=4,'General Calculation'!$H$22,IF(MONTH(B3041)=5,'General Calculation'!$I$22,IF(MONTH(B3041)=6,'General Calculation'!$J$22,IF(MONTH(B3041)=7,'General Calculation'!$K$22,IF(MONTH(B3041)=8,'General Calculation'!$L$22,IF(MONTH(B3041)=9,'General Calculation'!$M$22,IF(MONTH(B3041)=10,'General Calculation'!$N$22,IF(MONTH(B3041)=11,'General Calculation'!$O$22,IF(MONTH(B3041)=12,'General Calculation'!$P$22,""))))))))))))</f>
        <v>5.5888000000000009</v>
      </c>
      <c r="E3041" t="str">
        <f>IF(C3041="Initial Stage",'Calculation Sheet Crop 1'!$M$6,IF(C3041="Crop Development Phase",'Calculation Sheet Crop 1'!$M$7,IF(C3041="Mid Season",'Calculation Sheet Crop 1'!$M$8,IF(C3041="Late Season Stage",'Calculation Sheet Crop 1'!$M$9,""))))</f>
        <v/>
      </c>
      <c r="F3041">
        <f t="shared" si="612"/>
        <v>0</v>
      </c>
      <c r="P3041">
        <f t="shared" si="613"/>
        <v>0</v>
      </c>
      <c r="Q3041">
        <f t="shared" si="614"/>
        <v>0</v>
      </c>
      <c r="R3041">
        <f t="shared" si="615"/>
        <v>0</v>
      </c>
      <c r="S3041">
        <f t="shared" si="616"/>
        <v>0</v>
      </c>
      <c r="T3041">
        <f t="shared" si="617"/>
        <v>0</v>
      </c>
      <c r="U3041">
        <f t="shared" si="618"/>
        <v>0</v>
      </c>
      <c r="V3041">
        <f t="shared" si="619"/>
        <v>0</v>
      </c>
      <c r="W3041">
        <f t="shared" si="620"/>
        <v>0</v>
      </c>
      <c r="X3041">
        <f t="shared" si="621"/>
        <v>0</v>
      </c>
      <c r="Y3041">
        <f t="shared" si="622"/>
        <v>0</v>
      </c>
      <c r="Z3041">
        <f t="shared" si="623"/>
        <v>0</v>
      </c>
      <c r="AA3041">
        <f t="shared" si="624"/>
        <v>0</v>
      </c>
    </row>
    <row r="3042" spans="2:27">
      <c r="B3042" s="3">
        <v>45771</v>
      </c>
      <c r="C3042" t="str">
        <f>IF(AND(B3042&gt;='Calculation Sheet Crop 1'!$K$6,B3042&lt;='Calculation Sheet Crop 1'!$L$6),"Initial Stage",IF(AND(B3042+1&gt;'Calculation Sheet Crop 1'!$K$7,B3042&lt;='Calculation Sheet Crop 1'!$L$7),"Crop Development Phase",IF(AND(B3042+1&gt;'Calculation Sheet Crop 1'!$K$8,B3042&lt;'Calculation Sheet Crop 1'!$L$8+1),"Mid Season",IF(AND(B3042+1&gt;'Calculation Sheet Crop 1'!$K$9,B3042-1&lt;'Calculation Sheet Crop 1'!$L$9),"Late Season Stage",""))))</f>
        <v/>
      </c>
      <c r="D3042">
        <f>IF(MONTH(B3042)=1,'General Calculation'!$E$22,IF(MONTH(B3042)=2,'General Calculation'!$F$22,IF(MONTH(B3042)=3,'General Calculation'!$G$22,IF(MONTH(B3042)=4,'General Calculation'!$H$22,IF(MONTH(B3042)=5,'General Calculation'!$I$22,IF(MONTH(B3042)=6,'General Calculation'!$J$22,IF(MONTH(B3042)=7,'General Calculation'!$K$22,IF(MONTH(B3042)=8,'General Calculation'!$L$22,IF(MONTH(B3042)=9,'General Calculation'!$M$22,IF(MONTH(B3042)=10,'General Calculation'!$N$22,IF(MONTH(B3042)=11,'General Calculation'!$O$22,IF(MONTH(B3042)=12,'General Calculation'!$P$22,""))))))))))))</f>
        <v>5.5888000000000009</v>
      </c>
      <c r="E3042" t="str">
        <f>IF(C3042="Initial Stage",'Calculation Sheet Crop 1'!$M$6,IF(C3042="Crop Development Phase",'Calculation Sheet Crop 1'!$M$7,IF(C3042="Mid Season",'Calculation Sheet Crop 1'!$M$8,IF(C3042="Late Season Stage",'Calculation Sheet Crop 1'!$M$9,""))))</f>
        <v/>
      </c>
      <c r="F3042">
        <f t="shared" si="612"/>
        <v>0</v>
      </c>
      <c r="P3042">
        <f t="shared" si="613"/>
        <v>0</v>
      </c>
      <c r="Q3042">
        <f t="shared" si="614"/>
        <v>0</v>
      </c>
      <c r="R3042">
        <f t="shared" si="615"/>
        <v>0</v>
      </c>
      <c r="S3042">
        <f t="shared" si="616"/>
        <v>0</v>
      </c>
      <c r="T3042">
        <f t="shared" si="617"/>
        <v>0</v>
      </c>
      <c r="U3042">
        <f t="shared" si="618"/>
        <v>0</v>
      </c>
      <c r="V3042">
        <f t="shared" si="619"/>
        <v>0</v>
      </c>
      <c r="W3042">
        <f t="shared" si="620"/>
        <v>0</v>
      </c>
      <c r="X3042">
        <f t="shared" si="621"/>
        <v>0</v>
      </c>
      <c r="Y3042">
        <f t="shared" si="622"/>
        <v>0</v>
      </c>
      <c r="Z3042">
        <f t="shared" si="623"/>
        <v>0</v>
      </c>
      <c r="AA3042">
        <f t="shared" si="624"/>
        <v>0</v>
      </c>
    </row>
    <row r="3043" spans="2:27">
      <c r="B3043" s="3">
        <v>45772</v>
      </c>
      <c r="C3043" t="str">
        <f>IF(AND(B3043&gt;='Calculation Sheet Crop 1'!$K$6,B3043&lt;='Calculation Sheet Crop 1'!$L$6),"Initial Stage",IF(AND(B3043+1&gt;'Calculation Sheet Crop 1'!$K$7,B3043&lt;='Calculation Sheet Crop 1'!$L$7),"Crop Development Phase",IF(AND(B3043+1&gt;'Calculation Sheet Crop 1'!$K$8,B3043&lt;'Calculation Sheet Crop 1'!$L$8+1),"Mid Season",IF(AND(B3043+1&gt;'Calculation Sheet Crop 1'!$K$9,B3043-1&lt;'Calculation Sheet Crop 1'!$L$9),"Late Season Stage",""))))</f>
        <v/>
      </c>
      <c r="D3043">
        <f>IF(MONTH(B3043)=1,'General Calculation'!$E$22,IF(MONTH(B3043)=2,'General Calculation'!$F$22,IF(MONTH(B3043)=3,'General Calculation'!$G$22,IF(MONTH(B3043)=4,'General Calculation'!$H$22,IF(MONTH(B3043)=5,'General Calculation'!$I$22,IF(MONTH(B3043)=6,'General Calculation'!$J$22,IF(MONTH(B3043)=7,'General Calculation'!$K$22,IF(MONTH(B3043)=8,'General Calculation'!$L$22,IF(MONTH(B3043)=9,'General Calculation'!$M$22,IF(MONTH(B3043)=10,'General Calculation'!$N$22,IF(MONTH(B3043)=11,'General Calculation'!$O$22,IF(MONTH(B3043)=12,'General Calculation'!$P$22,""))))))))))))</f>
        <v>5.5888000000000009</v>
      </c>
      <c r="E3043" t="str">
        <f>IF(C3043="Initial Stage",'Calculation Sheet Crop 1'!$M$6,IF(C3043="Crop Development Phase",'Calculation Sheet Crop 1'!$M$7,IF(C3043="Mid Season",'Calculation Sheet Crop 1'!$M$8,IF(C3043="Late Season Stage",'Calculation Sheet Crop 1'!$M$9,""))))</f>
        <v/>
      </c>
      <c r="F3043">
        <f t="shared" si="612"/>
        <v>0</v>
      </c>
      <c r="P3043">
        <f t="shared" si="613"/>
        <v>0</v>
      </c>
      <c r="Q3043">
        <f t="shared" si="614"/>
        <v>0</v>
      </c>
      <c r="R3043">
        <f t="shared" si="615"/>
        <v>0</v>
      </c>
      <c r="S3043">
        <f t="shared" si="616"/>
        <v>0</v>
      </c>
      <c r="T3043">
        <f t="shared" si="617"/>
        <v>0</v>
      </c>
      <c r="U3043">
        <f t="shared" si="618"/>
        <v>0</v>
      </c>
      <c r="V3043">
        <f t="shared" si="619"/>
        <v>0</v>
      </c>
      <c r="W3043">
        <f t="shared" si="620"/>
        <v>0</v>
      </c>
      <c r="X3043">
        <f t="shared" si="621"/>
        <v>0</v>
      </c>
      <c r="Y3043">
        <f t="shared" si="622"/>
        <v>0</v>
      </c>
      <c r="Z3043">
        <f t="shared" si="623"/>
        <v>0</v>
      </c>
      <c r="AA3043">
        <f t="shared" si="624"/>
        <v>0</v>
      </c>
    </row>
    <row r="3044" spans="2:27">
      <c r="B3044" s="3">
        <v>45773</v>
      </c>
      <c r="C3044" t="str">
        <f>IF(AND(B3044&gt;='Calculation Sheet Crop 1'!$K$6,B3044&lt;='Calculation Sheet Crop 1'!$L$6),"Initial Stage",IF(AND(B3044+1&gt;'Calculation Sheet Crop 1'!$K$7,B3044&lt;='Calculation Sheet Crop 1'!$L$7),"Crop Development Phase",IF(AND(B3044+1&gt;'Calculation Sheet Crop 1'!$K$8,B3044&lt;'Calculation Sheet Crop 1'!$L$8+1),"Mid Season",IF(AND(B3044+1&gt;'Calculation Sheet Crop 1'!$K$9,B3044-1&lt;'Calculation Sheet Crop 1'!$L$9),"Late Season Stage",""))))</f>
        <v/>
      </c>
      <c r="D3044">
        <f>IF(MONTH(B3044)=1,'General Calculation'!$E$22,IF(MONTH(B3044)=2,'General Calculation'!$F$22,IF(MONTH(B3044)=3,'General Calculation'!$G$22,IF(MONTH(B3044)=4,'General Calculation'!$H$22,IF(MONTH(B3044)=5,'General Calculation'!$I$22,IF(MONTH(B3044)=6,'General Calculation'!$J$22,IF(MONTH(B3044)=7,'General Calculation'!$K$22,IF(MONTH(B3044)=8,'General Calculation'!$L$22,IF(MONTH(B3044)=9,'General Calculation'!$M$22,IF(MONTH(B3044)=10,'General Calculation'!$N$22,IF(MONTH(B3044)=11,'General Calculation'!$O$22,IF(MONTH(B3044)=12,'General Calculation'!$P$22,""))))))))))))</f>
        <v>5.5888000000000009</v>
      </c>
      <c r="E3044" t="str">
        <f>IF(C3044="Initial Stage",'Calculation Sheet Crop 1'!$M$6,IF(C3044="Crop Development Phase",'Calculation Sheet Crop 1'!$M$7,IF(C3044="Mid Season",'Calculation Sheet Crop 1'!$M$8,IF(C3044="Late Season Stage",'Calculation Sheet Crop 1'!$M$9,""))))</f>
        <v/>
      </c>
      <c r="F3044">
        <f t="shared" si="612"/>
        <v>0</v>
      </c>
      <c r="P3044">
        <f t="shared" si="613"/>
        <v>0</v>
      </c>
      <c r="Q3044">
        <f t="shared" si="614"/>
        <v>0</v>
      </c>
      <c r="R3044">
        <f t="shared" si="615"/>
        <v>0</v>
      </c>
      <c r="S3044">
        <f t="shared" si="616"/>
        <v>0</v>
      </c>
      <c r="T3044">
        <f t="shared" si="617"/>
        <v>0</v>
      </c>
      <c r="U3044">
        <f t="shared" si="618"/>
        <v>0</v>
      </c>
      <c r="V3044">
        <f t="shared" si="619"/>
        <v>0</v>
      </c>
      <c r="W3044">
        <f t="shared" si="620"/>
        <v>0</v>
      </c>
      <c r="X3044">
        <f t="shared" si="621"/>
        <v>0</v>
      </c>
      <c r="Y3044">
        <f t="shared" si="622"/>
        <v>0</v>
      </c>
      <c r="Z3044">
        <f t="shared" si="623"/>
        <v>0</v>
      </c>
      <c r="AA3044">
        <f t="shared" si="624"/>
        <v>0</v>
      </c>
    </row>
    <row r="3045" spans="2:27">
      <c r="B3045" s="3">
        <v>45774</v>
      </c>
      <c r="C3045" t="str">
        <f>IF(AND(B3045&gt;='Calculation Sheet Crop 1'!$K$6,B3045&lt;='Calculation Sheet Crop 1'!$L$6),"Initial Stage",IF(AND(B3045+1&gt;'Calculation Sheet Crop 1'!$K$7,B3045&lt;='Calculation Sheet Crop 1'!$L$7),"Crop Development Phase",IF(AND(B3045+1&gt;'Calculation Sheet Crop 1'!$K$8,B3045&lt;'Calculation Sheet Crop 1'!$L$8+1),"Mid Season",IF(AND(B3045+1&gt;'Calculation Sheet Crop 1'!$K$9,B3045-1&lt;'Calculation Sheet Crop 1'!$L$9),"Late Season Stage",""))))</f>
        <v/>
      </c>
      <c r="D3045">
        <f>IF(MONTH(B3045)=1,'General Calculation'!$E$22,IF(MONTH(B3045)=2,'General Calculation'!$F$22,IF(MONTH(B3045)=3,'General Calculation'!$G$22,IF(MONTH(B3045)=4,'General Calculation'!$H$22,IF(MONTH(B3045)=5,'General Calculation'!$I$22,IF(MONTH(B3045)=6,'General Calculation'!$J$22,IF(MONTH(B3045)=7,'General Calculation'!$K$22,IF(MONTH(B3045)=8,'General Calculation'!$L$22,IF(MONTH(B3045)=9,'General Calculation'!$M$22,IF(MONTH(B3045)=10,'General Calculation'!$N$22,IF(MONTH(B3045)=11,'General Calculation'!$O$22,IF(MONTH(B3045)=12,'General Calculation'!$P$22,""))))))))))))</f>
        <v>5.5888000000000009</v>
      </c>
      <c r="E3045" t="str">
        <f>IF(C3045="Initial Stage",'Calculation Sheet Crop 1'!$M$6,IF(C3045="Crop Development Phase",'Calculation Sheet Crop 1'!$M$7,IF(C3045="Mid Season",'Calculation Sheet Crop 1'!$M$8,IF(C3045="Late Season Stage",'Calculation Sheet Crop 1'!$M$9,""))))</f>
        <v/>
      </c>
      <c r="F3045">
        <f t="shared" si="612"/>
        <v>0</v>
      </c>
      <c r="P3045">
        <f t="shared" si="613"/>
        <v>0</v>
      </c>
      <c r="Q3045">
        <f t="shared" si="614"/>
        <v>0</v>
      </c>
      <c r="R3045">
        <f t="shared" si="615"/>
        <v>0</v>
      </c>
      <c r="S3045">
        <f t="shared" si="616"/>
        <v>0</v>
      </c>
      <c r="T3045">
        <f t="shared" si="617"/>
        <v>0</v>
      </c>
      <c r="U3045">
        <f t="shared" si="618"/>
        <v>0</v>
      </c>
      <c r="V3045">
        <f t="shared" si="619"/>
        <v>0</v>
      </c>
      <c r="W3045">
        <f t="shared" si="620"/>
        <v>0</v>
      </c>
      <c r="X3045">
        <f t="shared" si="621"/>
        <v>0</v>
      </c>
      <c r="Y3045">
        <f t="shared" si="622"/>
        <v>0</v>
      </c>
      <c r="Z3045">
        <f t="shared" si="623"/>
        <v>0</v>
      </c>
      <c r="AA3045">
        <f t="shared" si="624"/>
        <v>0</v>
      </c>
    </row>
    <row r="3046" spans="2:27">
      <c r="B3046" s="3">
        <v>45775</v>
      </c>
      <c r="C3046" t="str">
        <f>IF(AND(B3046&gt;='Calculation Sheet Crop 1'!$K$6,B3046&lt;='Calculation Sheet Crop 1'!$L$6),"Initial Stage",IF(AND(B3046+1&gt;'Calculation Sheet Crop 1'!$K$7,B3046&lt;='Calculation Sheet Crop 1'!$L$7),"Crop Development Phase",IF(AND(B3046+1&gt;'Calculation Sheet Crop 1'!$K$8,B3046&lt;'Calculation Sheet Crop 1'!$L$8+1),"Mid Season",IF(AND(B3046+1&gt;'Calculation Sheet Crop 1'!$K$9,B3046-1&lt;'Calculation Sheet Crop 1'!$L$9),"Late Season Stage",""))))</f>
        <v/>
      </c>
      <c r="D3046">
        <f>IF(MONTH(B3046)=1,'General Calculation'!$E$22,IF(MONTH(B3046)=2,'General Calculation'!$F$22,IF(MONTH(B3046)=3,'General Calculation'!$G$22,IF(MONTH(B3046)=4,'General Calculation'!$H$22,IF(MONTH(B3046)=5,'General Calculation'!$I$22,IF(MONTH(B3046)=6,'General Calculation'!$J$22,IF(MONTH(B3046)=7,'General Calculation'!$K$22,IF(MONTH(B3046)=8,'General Calculation'!$L$22,IF(MONTH(B3046)=9,'General Calculation'!$M$22,IF(MONTH(B3046)=10,'General Calculation'!$N$22,IF(MONTH(B3046)=11,'General Calculation'!$O$22,IF(MONTH(B3046)=12,'General Calculation'!$P$22,""))))))))))))</f>
        <v>5.5888000000000009</v>
      </c>
      <c r="E3046" t="str">
        <f>IF(C3046="Initial Stage",'Calculation Sheet Crop 1'!$M$6,IF(C3046="Crop Development Phase",'Calculation Sheet Crop 1'!$M$7,IF(C3046="Mid Season",'Calculation Sheet Crop 1'!$M$8,IF(C3046="Late Season Stage",'Calculation Sheet Crop 1'!$M$9,""))))</f>
        <v/>
      </c>
      <c r="F3046">
        <f t="shared" si="612"/>
        <v>0</v>
      </c>
      <c r="P3046">
        <f t="shared" si="613"/>
        <v>0</v>
      </c>
      <c r="Q3046">
        <f t="shared" si="614"/>
        <v>0</v>
      </c>
      <c r="R3046">
        <f t="shared" si="615"/>
        <v>0</v>
      </c>
      <c r="S3046">
        <f t="shared" si="616"/>
        <v>0</v>
      </c>
      <c r="T3046">
        <f t="shared" si="617"/>
        <v>0</v>
      </c>
      <c r="U3046">
        <f t="shared" si="618"/>
        <v>0</v>
      </c>
      <c r="V3046">
        <f t="shared" si="619"/>
        <v>0</v>
      </c>
      <c r="W3046">
        <f t="shared" si="620"/>
        <v>0</v>
      </c>
      <c r="X3046">
        <f t="shared" si="621"/>
        <v>0</v>
      </c>
      <c r="Y3046">
        <f t="shared" si="622"/>
        <v>0</v>
      </c>
      <c r="Z3046">
        <f t="shared" si="623"/>
        <v>0</v>
      </c>
      <c r="AA3046">
        <f t="shared" si="624"/>
        <v>0</v>
      </c>
    </row>
    <row r="3047" spans="2:27">
      <c r="B3047" s="3">
        <v>45776</v>
      </c>
      <c r="C3047" t="str">
        <f>IF(AND(B3047&gt;='Calculation Sheet Crop 1'!$K$6,B3047&lt;='Calculation Sheet Crop 1'!$L$6),"Initial Stage",IF(AND(B3047+1&gt;'Calculation Sheet Crop 1'!$K$7,B3047&lt;='Calculation Sheet Crop 1'!$L$7),"Crop Development Phase",IF(AND(B3047+1&gt;'Calculation Sheet Crop 1'!$K$8,B3047&lt;'Calculation Sheet Crop 1'!$L$8+1),"Mid Season",IF(AND(B3047+1&gt;'Calculation Sheet Crop 1'!$K$9,B3047-1&lt;'Calculation Sheet Crop 1'!$L$9),"Late Season Stage",""))))</f>
        <v/>
      </c>
      <c r="D3047">
        <f>IF(MONTH(B3047)=1,'General Calculation'!$E$22,IF(MONTH(B3047)=2,'General Calculation'!$F$22,IF(MONTH(B3047)=3,'General Calculation'!$G$22,IF(MONTH(B3047)=4,'General Calculation'!$H$22,IF(MONTH(B3047)=5,'General Calculation'!$I$22,IF(MONTH(B3047)=6,'General Calculation'!$J$22,IF(MONTH(B3047)=7,'General Calculation'!$K$22,IF(MONTH(B3047)=8,'General Calculation'!$L$22,IF(MONTH(B3047)=9,'General Calculation'!$M$22,IF(MONTH(B3047)=10,'General Calculation'!$N$22,IF(MONTH(B3047)=11,'General Calculation'!$O$22,IF(MONTH(B3047)=12,'General Calculation'!$P$22,""))))))))))))</f>
        <v>5.5888000000000009</v>
      </c>
      <c r="E3047" t="str">
        <f>IF(C3047="Initial Stage",'Calculation Sheet Crop 1'!$M$6,IF(C3047="Crop Development Phase",'Calculation Sheet Crop 1'!$M$7,IF(C3047="Mid Season",'Calculation Sheet Crop 1'!$M$8,IF(C3047="Late Season Stage",'Calculation Sheet Crop 1'!$M$9,""))))</f>
        <v/>
      </c>
      <c r="F3047">
        <f t="shared" si="612"/>
        <v>0</v>
      </c>
      <c r="P3047">
        <f t="shared" si="613"/>
        <v>0</v>
      </c>
      <c r="Q3047">
        <f t="shared" si="614"/>
        <v>0</v>
      </c>
      <c r="R3047">
        <f t="shared" si="615"/>
        <v>0</v>
      </c>
      <c r="S3047">
        <f t="shared" si="616"/>
        <v>0</v>
      </c>
      <c r="T3047">
        <f t="shared" si="617"/>
        <v>0</v>
      </c>
      <c r="U3047">
        <f t="shared" si="618"/>
        <v>0</v>
      </c>
      <c r="V3047">
        <f t="shared" si="619"/>
        <v>0</v>
      </c>
      <c r="W3047">
        <f t="shared" si="620"/>
        <v>0</v>
      </c>
      <c r="X3047">
        <f t="shared" si="621"/>
        <v>0</v>
      </c>
      <c r="Y3047">
        <f t="shared" si="622"/>
        <v>0</v>
      </c>
      <c r="Z3047">
        <f t="shared" si="623"/>
        <v>0</v>
      </c>
      <c r="AA3047">
        <f t="shared" si="624"/>
        <v>0</v>
      </c>
    </row>
    <row r="3048" spans="2:27">
      <c r="B3048" s="3">
        <v>45777</v>
      </c>
      <c r="C3048" t="str">
        <f>IF(AND(B3048&gt;='Calculation Sheet Crop 1'!$K$6,B3048&lt;='Calculation Sheet Crop 1'!$L$6),"Initial Stage",IF(AND(B3048+1&gt;'Calculation Sheet Crop 1'!$K$7,B3048&lt;='Calculation Sheet Crop 1'!$L$7),"Crop Development Phase",IF(AND(B3048+1&gt;'Calculation Sheet Crop 1'!$K$8,B3048&lt;'Calculation Sheet Crop 1'!$L$8+1),"Mid Season",IF(AND(B3048+1&gt;'Calculation Sheet Crop 1'!$K$9,B3048-1&lt;'Calculation Sheet Crop 1'!$L$9),"Late Season Stage",""))))</f>
        <v/>
      </c>
      <c r="D3048">
        <f>IF(MONTH(B3048)=1,'General Calculation'!$E$22,IF(MONTH(B3048)=2,'General Calculation'!$F$22,IF(MONTH(B3048)=3,'General Calculation'!$G$22,IF(MONTH(B3048)=4,'General Calculation'!$H$22,IF(MONTH(B3048)=5,'General Calculation'!$I$22,IF(MONTH(B3048)=6,'General Calculation'!$J$22,IF(MONTH(B3048)=7,'General Calculation'!$K$22,IF(MONTH(B3048)=8,'General Calculation'!$L$22,IF(MONTH(B3048)=9,'General Calculation'!$M$22,IF(MONTH(B3048)=10,'General Calculation'!$N$22,IF(MONTH(B3048)=11,'General Calculation'!$O$22,IF(MONTH(B3048)=12,'General Calculation'!$P$22,""))))))))))))</f>
        <v>5.5888000000000009</v>
      </c>
      <c r="E3048" t="str">
        <f>IF(C3048="Initial Stage",'Calculation Sheet Crop 1'!$M$6,IF(C3048="Crop Development Phase",'Calculation Sheet Crop 1'!$M$7,IF(C3048="Mid Season",'Calculation Sheet Crop 1'!$M$8,IF(C3048="Late Season Stage",'Calculation Sheet Crop 1'!$M$9,""))))</f>
        <v/>
      </c>
      <c r="F3048">
        <f t="shared" si="612"/>
        <v>0</v>
      </c>
      <c r="P3048">
        <f t="shared" si="613"/>
        <v>0</v>
      </c>
      <c r="Q3048">
        <f t="shared" si="614"/>
        <v>0</v>
      </c>
      <c r="R3048">
        <f t="shared" si="615"/>
        <v>0</v>
      </c>
      <c r="S3048">
        <f t="shared" si="616"/>
        <v>0</v>
      </c>
      <c r="T3048">
        <f t="shared" si="617"/>
        <v>0</v>
      </c>
      <c r="U3048">
        <f t="shared" si="618"/>
        <v>0</v>
      </c>
      <c r="V3048">
        <f t="shared" si="619"/>
        <v>0</v>
      </c>
      <c r="W3048">
        <f t="shared" si="620"/>
        <v>0</v>
      </c>
      <c r="X3048">
        <f t="shared" si="621"/>
        <v>0</v>
      </c>
      <c r="Y3048">
        <f t="shared" si="622"/>
        <v>0</v>
      </c>
      <c r="Z3048">
        <f t="shared" si="623"/>
        <v>0</v>
      </c>
      <c r="AA3048">
        <f t="shared" si="624"/>
        <v>0</v>
      </c>
    </row>
    <row r="3049" spans="2:27">
      <c r="B3049" s="3">
        <v>45778</v>
      </c>
      <c r="C3049" t="str">
        <f>IF(AND(B3049&gt;='Calculation Sheet Crop 1'!$K$6,B3049&lt;='Calculation Sheet Crop 1'!$L$6),"Initial Stage",IF(AND(B3049+1&gt;'Calculation Sheet Crop 1'!$K$7,B3049&lt;='Calculation Sheet Crop 1'!$L$7),"Crop Development Phase",IF(AND(B3049+1&gt;'Calculation Sheet Crop 1'!$K$8,B3049&lt;'Calculation Sheet Crop 1'!$L$8+1),"Mid Season",IF(AND(B3049+1&gt;'Calculation Sheet Crop 1'!$K$9,B3049-1&lt;'Calculation Sheet Crop 1'!$L$9),"Late Season Stage",""))))</f>
        <v/>
      </c>
      <c r="D3049">
        <f>IF(MONTH(B3049)=1,'General Calculation'!$E$22,IF(MONTH(B3049)=2,'General Calculation'!$F$22,IF(MONTH(B3049)=3,'General Calculation'!$G$22,IF(MONTH(B3049)=4,'General Calculation'!$H$22,IF(MONTH(B3049)=5,'General Calculation'!$I$22,IF(MONTH(B3049)=6,'General Calculation'!$J$22,IF(MONTH(B3049)=7,'General Calculation'!$K$22,IF(MONTH(B3049)=8,'General Calculation'!$L$22,IF(MONTH(B3049)=9,'General Calculation'!$M$22,IF(MONTH(B3049)=10,'General Calculation'!$N$22,IF(MONTH(B3049)=11,'General Calculation'!$O$22,IF(MONTH(B3049)=12,'General Calculation'!$P$22,""))))))))))))</f>
        <v>5.4600000000000009</v>
      </c>
      <c r="E3049" t="str">
        <f>IF(C3049="Initial Stage",'Calculation Sheet Crop 1'!$M$6,IF(C3049="Crop Development Phase",'Calculation Sheet Crop 1'!$M$7,IF(C3049="Mid Season",'Calculation Sheet Crop 1'!$M$8,IF(C3049="Late Season Stage",'Calculation Sheet Crop 1'!$M$9,""))))</f>
        <v/>
      </c>
      <c r="F3049">
        <f t="shared" si="612"/>
        <v>0</v>
      </c>
      <c r="P3049">
        <f t="shared" si="613"/>
        <v>0</v>
      </c>
      <c r="Q3049">
        <f t="shared" si="614"/>
        <v>0</v>
      </c>
      <c r="R3049">
        <f t="shared" si="615"/>
        <v>0</v>
      </c>
      <c r="S3049">
        <f t="shared" si="616"/>
        <v>0</v>
      </c>
      <c r="T3049">
        <f t="shared" si="617"/>
        <v>0</v>
      </c>
      <c r="U3049">
        <f t="shared" si="618"/>
        <v>0</v>
      </c>
      <c r="V3049">
        <f t="shared" si="619"/>
        <v>0</v>
      </c>
      <c r="W3049">
        <f t="shared" si="620"/>
        <v>0</v>
      </c>
      <c r="X3049">
        <f t="shared" si="621"/>
        <v>0</v>
      </c>
      <c r="Y3049">
        <f t="shared" si="622"/>
        <v>0</v>
      </c>
      <c r="Z3049">
        <f t="shared" si="623"/>
        <v>0</v>
      </c>
      <c r="AA3049">
        <f t="shared" si="624"/>
        <v>0</v>
      </c>
    </row>
    <row r="3050" spans="2:27">
      <c r="B3050" s="3">
        <v>45779</v>
      </c>
      <c r="C3050" t="str">
        <f>IF(AND(B3050&gt;='Calculation Sheet Crop 1'!$K$6,B3050&lt;='Calculation Sheet Crop 1'!$L$6),"Initial Stage",IF(AND(B3050+1&gt;'Calculation Sheet Crop 1'!$K$7,B3050&lt;='Calculation Sheet Crop 1'!$L$7),"Crop Development Phase",IF(AND(B3050+1&gt;'Calculation Sheet Crop 1'!$K$8,B3050&lt;'Calculation Sheet Crop 1'!$L$8+1),"Mid Season",IF(AND(B3050+1&gt;'Calculation Sheet Crop 1'!$K$9,B3050-1&lt;'Calculation Sheet Crop 1'!$L$9),"Late Season Stage",""))))</f>
        <v/>
      </c>
      <c r="D3050">
        <f>IF(MONTH(B3050)=1,'General Calculation'!$E$22,IF(MONTH(B3050)=2,'General Calculation'!$F$22,IF(MONTH(B3050)=3,'General Calculation'!$G$22,IF(MONTH(B3050)=4,'General Calculation'!$H$22,IF(MONTH(B3050)=5,'General Calculation'!$I$22,IF(MONTH(B3050)=6,'General Calculation'!$J$22,IF(MONTH(B3050)=7,'General Calculation'!$K$22,IF(MONTH(B3050)=8,'General Calculation'!$L$22,IF(MONTH(B3050)=9,'General Calculation'!$M$22,IF(MONTH(B3050)=10,'General Calculation'!$N$22,IF(MONTH(B3050)=11,'General Calculation'!$O$22,IF(MONTH(B3050)=12,'General Calculation'!$P$22,""))))))))))))</f>
        <v>5.4600000000000009</v>
      </c>
      <c r="E3050" t="str">
        <f>IF(C3050="Initial Stage",'Calculation Sheet Crop 1'!$M$6,IF(C3050="Crop Development Phase",'Calculation Sheet Crop 1'!$M$7,IF(C3050="Mid Season",'Calculation Sheet Crop 1'!$M$8,IF(C3050="Late Season Stage",'Calculation Sheet Crop 1'!$M$9,""))))</f>
        <v/>
      </c>
      <c r="F3050">
        <f t="shared" si="612"/>
        <v>0</v>
      </c>
      <c r="P3050">
        <f t="shared" si="613"/>
        <v>0</v>
      </c>
      <c r="Q3050">
        <f t="shared" si="614"/>
        <v>0</v>
      </c>
      <c r="R3050">
        <f t="shared" si="615"/>
        <v>0</v>
      </c>
      <c r="S3050">
        <f t="shared" si="616"/>
        <v>0</v>
      </c>
      <c r="T3050">
        <f t="shared" si="617"/>
        <v>0</v>
      </c>
      <c r="U3050">
        <f t="shared" si="618"/>
        <v>0</v>
      </c>
      <c r="V3050">
        <f t="shared" si="619"/>
        <v>0</v>
      </c>
      <c r="W3050">
        <f t="shared" si="620"/>
        <v>0</v>
      </c>
      <c r="X3050">
        <f t="shared" si="621"/>
        <v>0</v>
      </c>
      <c r="Y3050">
        <f t="shared" si="622"/>
        <v>0</v>
      </c>
      <c r="Z3050">
        <f t="shared" si="623"/>
        <v>0</v>
      </c>
      <c r="AA3050">
        <f t="shared" si="624"/>
        <v>0</v>
      </c>
    </row>
    <row r="3051" spans="2:27">
      <c r="B3051" s="3">
        <v>45780</v>
      </c>
      <c r="C3051" t="str">
        <f>IF(AND(B3051&gt;='Calculation Sheet Crop 1'!$K$6,B3051&lt;='Calculation Sheet Crop 1'!$L$6),"Initial Stage",IF(AND(B3051+1&gt;'Calculation Sheet Crop 1'!$K$7,B3051&lt;='Calculation Sheet Crop 1'!$L$7),"Crop Development Phase",IF(AND(B3051+1&gt;'Calculation Sheet Crop 1'!$K$8,B3051&lt;'Calculation Sheet Crop 1'!$L$8+1),"Mid Season",IF(AND(B3051+1&gt;'Calculation Sheet Crop 1'!$K$9,B3051-1&lt;'Calculation Sheet Crop 1'!$L$9),"Late Season Stage",""))))</f>
        <v/>
      </c>
      <c r="D3051">
        <f>IF(MONTH(B3051)=1,'General Calculation'!$E$22,IF(MONTH(B3051)=2,'General Calculation'!$F$22,IF(MONTH(B3051)=3,'General Calculation'!$G$22,IF(MONTH(B3051)=4,'General Calculation'!$H$22,IF(MONTH(B3051)=5,'General Calculation'!$I$22,IF(MONTH(B3051)=6,'General Calculation'!$J$22,IF(MONTH(B3051)=7,'General Calculation'!$K$22,IF(MONTH(B3051)=8,'General Calculation'!$L$22,IF(MONTH(B3051)=9,'General Calculation'!$M$22,IF(MONTH(B3051)=10,'General Calculation'!$N$22,IF(MONTH(B3051)=11,'General Calculation'!$O$22,IF(MONTH(B3051)=12,'General Calculation'!$P$22,""))))))))))))</f>
        <v>5.4600000000000009</v>
      </c>
      <c r="E3051" t="str">
        <f>IF(C3051="Initial Stage",'Calculation Sheet Crop 1'!$M$6,IF(C3051="Crop Development Phase",'Calculation Sheet Crop 1'!$M$7,IF(C3051="Mid Season",'Calculation Sheet Crop 1'!$M$8,IF(C3051="Late Season Stage",'Calculation Sheet Crop 1'!$M$9,""))))</f>
        <v/>
      </c>
      <c r="F3051">
        <f t="shared" si="612"/>
        <v>0</v>
      </c>
      <c r="P3051">
        <f t="shared" si="613"/>
        <v>0</v>
      </c>
      <c r="Q3051">
        <f t="shared" si="614"/>
        <v>0</v>
      </c>
      <c r="R3051">
        <f t="shared" si="615"/>
        <v>0</v>
      </c>
      <c r="S3051">
        <f t="shared" si="616"/>
        <v>0</v>
      </c>
      <c r="T3051">
        <f t="shared" si="617"/>
        <v>0</v>
      </c>
      <c r="U3051">
        <f t="shared" si="618"/>
        <v>0</v>
      </c>
      <c r="V3051">
        <f t="shared" si="619"/>
        <v>0</v>
      </c>
      <c r="W3051">
        <f t="shared" si="620"/>
        <v>0</v>
      </c>
      <c r="X3051">
        <f t="shared" si="621"/>
        <v>0</v>
      </c>
      <c r="Y3051">
        <f t="shared" si="622"/>
        <v>0</v>
      </c>
      <c r="Z3051">
        <f t="shared" si="623"/>
        <v>0</v>
      </c>
      <c r="AA3051">
        <f t="shared" si="624"/>
        <v>0</v>
      </c>
    </row>
    <row r="3052" spans="2:27">
      <c r="B3052" s="3">
        <v>45781</v>
      </c>
      <c r="C3052" t="str">
        <f>IF(AND(B3052&gt;='Calculation Sheet Crop 1'!$K$6,B3052&lt;='Calculation Sheet Crop 1'!$L$6),"Initial Stage",IF(AND(B3052+1&gt;'Calculation Sheet Crop 1'!$K$7,B3052&lt;='Calculation Sheet Crop 1'!$L$7),"Crop Development Phase",IF(AND(B3052+1&gt;'Calculation Sheet Crop 1'!$K$8,B3052&lt;'Calculation Sheet Crop 1'!$L$8+1),"Mid Season",IF(AND(B3052+1&gt;'Calculation Sheet Crop 1'!$K$9,B3052-1&lt;'Calculation Sheet Crop 1'!$L$9),"Late Season Stage",""))))</f>
        <v/>
      </c>
      <c r="D3052">
        <f>IF(MONTH(B3052)=1,'General Calculation'!$E$22,IF(MONTH(B3052)=2,'General Calculation'!$F$22,IF(MONTH(B3052)=3,'General Calculation'!$G$22,IF(MONTH(B3052)=4,'General Calculation'!$H$22,IF(MONTH(B3052)=5,'General Calculation'!$I$22,IF(MONTH(B3052)=6,'General Calculation'!$J$22,IF(MONTH(B3052)=7,'General Calculation'!$K$22,IF(MONTH(B3052)=8,'General Calculation'!$L$22,IF(MONTH(B3052)=9,'General Calculation'!$M$22,IF(MONTH(B3052)=10,'General Calculation'!$N$22,IF(MONTH(B3052)=11,'General Calculation'!$O$22,IF(MONTH(B3052)=12,'General Calculation'!$P$22,""))))))))))))</f>
        <v>5.4600000000000009</v>
      </c>
      <c r="E3052" t="str">
        <f>IF(C3052="Initial Stage",'Calculation Sheet Crop 1'!$M$6,IF(C3052="Crop Development Phase",'Calculation Sheet Crop 1'!$M$7,IF(C3052="Mid Season",'Calculation Sheet Crop 1'!$M$8,IF(C3052="Late Season Stage",'Calculation Sheet Crop 1'!$M$9,""))))</f>
        <v/>
      </c>
      <c r="F3052">
        <f t="shared" si="612"/>
        <v>0</v>
      </c>
      <c r="P3052">
        <f t="shared" si="613"/>
        <v>0</v>
      </c>
      <c r="Q3052">
        <f t="shared" si="614"/>
        <v>0</v>
      </c>
      <c r="R3052">
        <f t="shared" si="615"/>
        <v>0</v>
      </c>
      <c r="S3052">
        <f t="shared" si="616"/>
        <v>0</v>
      </c>
      <c r="T3052">
        <f t="shared" si="617"/>
        <v>0</v>
      </c>
      <c r="U3052">
        <f t="shared" si="618"/>
        <v>0</v>
      </c>
      <c r="V3052">
        <f t="shared" si="619"/>
        <v>0</v>
      </c>
      <c r="W3052">
        <f t="shared" si="620"/>
        <v>0</v>
      </c>
      <c r="X3052">
        <f t="shared" si="621"/>
        <v>0</v>
      </c>
      <c r="Y3052">
        <f t="shared" si="622"/>
        <v>0</v>
      </c>
      <c r="Z3052">
        <f t="shared" si="623"/>
        <v>0</v>
      </c>
      <c r="AA3052">
        <f t="shared" si="624"/>
        <v>0</v>
      </c>
    </row>
    <row r="3053" spans="2:27">
      <c r="B3053" s="3">
        <v>45782</v>
      </c>
      <c r="C3053" t="str">
        <f>IF(AND(B3053&gt;='Calculation Sheet Crop 1'!$K$6,B3053&lt;='Calculation Sheet Crop 1'!$L$6),"Initial Stage",IF(AND(B3053+1&gt;'Calculation Sheet Crop 1'!$K$7,B3053&lt;='Calculation Sheet Crop 1'!$L$7),"Crop Development Phase",IF(AND(B3053+1&gt;'Calculation Sheet Crop 1'!$K$8,B3053&lt;'Calculation Sheet Crop 1'!$L$8+1),"Mid Season",IF(AND(B3053+1&gt;'Calculation Sheet Crop 1'!$K$9,B3053-1&lt;'Calculation Sheet Crop 1'!$L$9),"Late Season Stage",""))))</f>
        <v/>
      </c>
      <c r="D3053">
        <f>IF(MONTH(B3053)=1,'General Calculation'!$E$22,IF(MONTH(B3053)=2,'General Calculation'!$F$22,IF(MONTH(B3053)=3,'General Calculation'!$G$22,IF(MONTH(B3053)=4,'General Calculation'!$H$22,IF(MONTH(B3053)=5,'General Calculation'!$I$22,IF(MONTH(B3053)=6,'General Calculation'!$J$22,IF(MONTH(B3053)=7,'General Calculation'!$K$22,IF(MONTH(B3053)=8,'General Calculation'!$L$22,IF(MONTH(B3053)=9,'General Calculation'!$M$22,IF(MONTH(B3053)=10,'General Calculation'!$N$22,IF(MONTH(B3053)=11,'General Calculation'!$O$22,IF(MONTH(B3053)=12,'General Calculation'!$P$22,""))))))))))))</f>
        <v>5.4600000000000009</v>
      </c>
      <c r="E3053" t="str">
        <f>IF(C3053="Initial Stage",'Calculation Sheet Crop 1'!$M$6,IF(C3053="Crop Development Phase",'Calculation Sheet Crop 1'!$M$7,IF(C3053="Mid Season",'Calculation Sheet Crop 1'!$M$8,IF(C3053="Late Season Stage",'Calculation Sheet Crop 1'!$M$9,""))))</f>
        <v/>
      </c>
      <c r="F3053">
        <f t="shared" si="612"/>
        <v>0</v>
      </c>
      <c r="P3053">
        <f t="shared" si="613"/>
        <v>0</v>
      </c>
      <c r="Q3053">
        <f t="shared" si="614"/>
        <v>0</v>
      </c>
      <c r="R3053">
        <f t="shared" si="615"/>
        <v>0</v>
      </c>
      <c r="S3053">
        <f t="shared" si="616"/>
        <v>0</v>
      </c>
      <c r="T3053">
        <f t="shared" si="617"/>
        <v>0</v>
      </c>
      <c r="U3053">
        <f t="shared" si="618"/>
        <v>0</v>
      </c>
      <c r="V3053">
        <f t="shared" si="619"/>
        <v>0</v>
      </c>
      <c r="W3053">
        <f t="shared" si="620"/>
        <v>0</v>
      </c>
      <c r="X3053">
        <f t="shared" si="621"/>
        <v>0</v>
      </c>
      <c r="Y3053">
        <f t="shared" si="622"/>
        <v>0</v>
      </c>
      <c r="Z3053">
        <f t="shared" si="623"/>
        <v>0</v>
      </c>
      <c r="AA3053">
        <f t="shared" si="624"/>
        <v>0</v>
      </c>
    </row>
    <row r="3054" spans="2:27">
      <c r="B3054" s="3">
        <v>45783</v>
      </c>
      <c r="C3054" t="str">
        <f>IF(AND(B3054&gt;='Calculation Sheet Crop 1'!$K$6,B3054&lt;='Calculation Sheet Crop 1'!$L$6),"Initial Stage",IF(AND(B3054+1&gt;'Calculation Sheet Crop 1'!$K$7,B3054&lt;='Calculation Sheet Crop 1'!$L$7),"Crop Development Phase",IF(AND(B3054+1&gt;'Calculation Sheet Crop 1'!$K$8,B3054&lt;'Calculation Sheet Crop 1'!$L$8+1),"Mid Season",IF(AND(B3054+1&gt;'Calculation Sheet Crop 1'!$K$9,B3054-1&lt;'Calculation Sheet Crop 1'!$L$9),"Late Season Stage",""))))</f>
        <v/>
      </c>
      <c r="D3054">
        <f>IF(MONTH(B3054)=1,'General Calculation'!$E$22,IF(MONTH(B3054)=2,'General Calculation'!$F$22,IF(MONTH(B3054)=3,'General Calculation'!$G$22,IF(MONTH(B3054)=4,'General Calculation'!$H$22,IF(MONTH(B3054)=5,'General Calculation'!$I$22,IF(MONTH(B3054)=6,'General Calculation'!$J$22,IF(MONTH(B3054)=7,'General Calculation'!$K$22,IF(MONTH(B3054)=8,'General Calculation'!$L$22,IF(MONTH(B3054)=9,'General Calculation'!$M$22,IF(MONTH(B3054)=10,'General Calculation'!$N$22,IF(MONTH(B3054)=11,'General Calculation'!$O$22,IF(MONTH(B3054)=12,'General Calculation'!$P$22,""))))))))))))</f>
        <v>5.4600000000000009</v>
      </c>
      <c r="E3054" t="str">
        <f>IF(C3054="Initial Stage",'Calculation Sheet Crop 1'!$M$6,IF(C3054="Crop Development Phase",'Calculation Sheet Crop 1'!$M$7,IF(C3054="Mid Season",'Calculation Sheet Crop 1'!$M$8,IF(C3054="Late Season Stage",'Calculation Sheet Crop 1'!$M$9,""))))</f>
        <v/>
      </c>
      <c r="F3054">
        <f t="shared" si="612"/>
        <v>0</v>
      </c>
      <c r="P3054">
        <f t="shared" si="613"/>
        <v>0</v>
      </c>
      <c r="Q3054">
        <f t="shared" si="614"/>
        <v>0</v>
      </c>
      <c r="R3054">
        <f t="shared" si="615"/>
        <v>0</v>
      </c>
      <c r="S3054">
        <f t="shared" si="616"/>
        <v>0</v>
      </c>
      <c r="T3054">
        <f t="shared" si="617"/>
        <v>0</v>
      </c>
      <c r="U3054">
        <f t="shared" si="618"/>
        <v>0</v>
      </c>
      <c r="V3054">
        <f t="shared" si="619"/>
        <v>0</v>
      </c>
      <c r="W3054">
        <f t="shared" si="620"/>
        <v>0</v>
      </c>
      <c r="X3054">
        <f t="shared" si="621"/>
        <v>0</v>
      </c>
      <c r="Y3054">
        <f t="shared" si="622"/>
        <v>0</v>
      </c>
      <c r="Z3054">
        <f t="shared" si="623"/>
        <v>0</v>
      </c>
      <c r="AA3054">
        <f t="shared" si="624"/>
        <v>0</v>
      </c>
    </row>
    <row r="3055" spans="2:27">
      <c r="B3055" s="3">
        <v>45784</v>
      </c>
      <c r="C3055" t="str">
        <f>IF(AND(B3055&gt;='Calculation Sheet Crop 1'!$K$6,B3055&lt;='Calculation Sheet Crop 1'!$L$6),"Initial Stage",IF(AND(B3055+1&gt;'Calculation Sheet Crop 1'!$K$7,B3055&lt;='Calculation Sheet Crop 1'!$L$7),"Crop Development Phase",IF(AND(B3055+1&gt;'Calculation Sheet Crop 1'!$K$8,B3055&lt;'Calculation Sheet Crop 1'!$L$8+1),"Mid Season",IF(AND(B3055+1&gt;'Calculation Sheet Crop 1'!$K$9,B3055-1&lt;'Calculation Sheet Crop 1'!$L$9),"Late Season Stage",""))))</f>
        <v/>
      </c>
      <c r="D3055">
        <f>IF(MONTH(B3055)=1,'General Calculation'!$E$22,IF(MONTH(B3055)=2,'General Calculation'!$F$22,IF(MONTH(B3055)=3,'General Calculation'!$G$22,IF(MONTH(B3055)=4,'General Calculation'!$H$22,IF(MONTH(B3055)=5,'General Calculation'!$I$22,IF(MONTH(B3055)=6,'General Calculation'!$J$22,IF(MONTH(B3055)=7,'General Calculation'!$K$22,IF(MONTH(B3055)=8,'General Calculation'!$L$22,IF(MONTH(B3055)=9,'General Calculation'!$M$22,IF(MONTH(B3055)=10,'General Calculation'!$N$22,IF(MONTH(B3055)=11,'General Calculation'!$O$22,IF(MONTH(B3055)=12,'General Calculation'!$P$22,""))))))))))))</f>
        <v>5.4600000000000009</v>
      </c>
      <c r="E3055" t="str">
        <f>IF(C3055="Initial Stage",'Calculation Sheet Crop 1'!$M$6,IF(C3055="Crop Development Phase",'Calculation Sheet Crop 1'!$M$7,IF(C3055="Mid Season",'Calculation Sheet Crop 1'!$M$8,IF(C3055="Late Season Stage",'Calculation Sheet Crop 1'!$M$9,""))))</f>
        <v/>
      </c>
      <c r="F3055">
        <f t="shared" si="612"/>
        <v>0</v>
      </c>
      <c r="P3055">
        <f t="shared" si="613"/>
        <v>0</v>
      </c>
      <c r="Q3055">
        <f t="shared" si="614"/>
        <v>0</v>
      </c>
      <c r="R3055">
        <f t="shared" si="615"/>
        <v>0</v>
      </c>
      <c r="S3055">
        <f t="shared" si="616"/>
        <v>0</v>
      </c>
      <c r="T3055">
        <f t="shared" si="617"/>
        <v>0</v>
      </c>
      <c r="U3055">
        <f t="shared" si="618"/>
        <v>0</v>
      </c>
      <c r="V3055">
        <f t="shared" si="619"/>
        <v>0</v>
      </c>
      <c r="W3055">
        <f t="shared" si="620"/>
        <v>0</v>
      </c>
      <c r="X3055">
        <f t="shared" si="621"/>
        <v>0</v>
      </c>
      <c r="Y3055">
        <f t="shared" si="622"/>
        <v>0</v>
      </c>
      <c r="Z3055">
        <f t="shared" si="623"/>
        <v>0</v>
      </c>
      <c r="AA3055">
        <f t="shared" si="624"/>
        <v>0</v>
      </c>
    </row>
    <row r="3056" spans="2:27">
      <c r="B3056" s="3">
        <v>45785</v>
      </c>
      <c r="C3056" t="str">
        <f>IF(AND(B3056&gt;='Calculation Sheet Crop 1'!$K$6,B3056&lt;='Calculation Sheet Crop 1'!$L$6),"Initial Stage",IF(AND(B3056+1&gt;'Calculation Sheet Crop 1'!$K$7,B3056&lt;='Calculation Sheet Crop 1'!$L$7),"Crop Development Phase",IF(AND(B3056+1&gt;'Calculation Sheet Crop 1'!$K$8,B3056&lt;'Calculation Sheet Crop 1'!$L$8+1),"Mid Season",IF(AND(B3056+1&gt;'Calculation Sheet Crop 1'!$K$9,B3056-1&lt;'Calculation Sheet Crop 1'!$L$9),"Late Season Stage",""))))</f>
        <v/>
      </c>
      <c r="D3056">
        <f>IF(MONTH(B3056)=1,'General Calculation'!$E$22,IF(MONTH(B3056)=2,'General Calculation'!$F$22,IF(MONTH(B3056)=3,'General Calculation'!$G$22,IF(MONTH(B3056)=4,'General Calculation'!$H$22,IF(MONTH(B3056)=5,'General Calculation'!$I$22,IF(MONTH(B3056)=6,'General Calculation'!$J$22,IF(MONTH(B3056)=7,'General Calculation'!$K$22,IF(MONTH(B3056)=8,'General Calculation'!$L$22,IF(MONTH(B3056)=9,'General Calculation'!$M$22,IF(MONTH(B3056)=10,'General Calculation'!$N$22,IF(MONTH(B3056)=11,'General Calculation'!$O$22,IF(MONTH(B3056)=12,'General Calculation'!$P$22,""))))))))))))</f>
        <v>5.4600000000000009</v>
      </c>
      <c r="E3056" t="str">
        <f>IF(C3056="Initial Stage",'Calculation Sheet Crop 1'!$M$6,IF(C3056="Crop Development Phase",'Calculation Sheet Crop 1'!$M$7,IF(C3056="Mid Season",'Calculation Sheet Crop 1'!$M$8,IF(C3056="Late Season Stage",'Calculation Sheet Crop 1'!$M$9,""))))</f>
        <v/>
      </c>
      <c r="F3056">
        <f t="shared" si="612"/>
        <v>0</v>
      </c>
      <c r="P3056">
        <f t="shared" si="613"/>
        <v>0</v>
      </c>
      <c r="Q3056">
        <f t="shared" si="614"/>
        <v>0</v>
      </c>
      <c r="R3056">
        <f t="shared" si="615"/>
        <v>0</v>
      </c>
      <c r="S3056">
        <f t="shared" si="616"/>
        <v>0</v>
      </c>
      <c r="T3056">
        <f t="shared" si="617"/>
        <v>0</v>
      </c>
      <c r="U3056">
        <f t="shared" si="618"/>
        <v>0</v>
      </c>
      <c r="V3056">
        <f t="shared" si="619"/>
        <v>0</v>
      </c>
      <c r="W3056">
        <f t="shared" si="620"/>
        <v>0</v>
      </c>
      <c r="X3056">
        <f t="shared" si="621"/>
        <v>0</v>
      </c>
      <c r="Y3056">
        <f t="shared" si="622"/>
        <v>0</v>
      </c>
      <c r="Z3056">
        <f t="shared" si="623"/>
        <v>0</v>
      </c>
      <c r="AA3056">
        <f t="shared" si="624"/>
        <v>0</v>
      </c>
    </row>
    <row r="3057" spans="2:27">
      <c r="B3057" s="3">
        <v>45786</v>
      </c>
      <c r="C3057" t="str">
        <f>IF(AND(B3057&gt;='Calculation Sheet Crop 1'!$K$6,B3057&lt;='Calculation Sheet Crop 1'!$L$6),"Initial Stage",IF(AND(B3057+1&gt;'Calculation Sheet Crop 1'!$K$7,B3057&lt;='Calculation Sheet Crop 1'!$L$7),"Crop Development Phase",IF(AND(B3057+1&gt;'Calculation Sheet Crop 1'!$K$8,B3057&lt;'Calculation Sheet Crop 1'!$L$8+1),"Mid Season",IF(AND(B3057+1&gt;'Calculation Sheet Crop 1'!$K$9,B3057-1&lt;'Calculation Sheet Crop 1'!$L$9),"Late Season Stage",""))))</f>
        <v/>
      </c>
      <c r="D3057">
        <f>IF(MONTH(B3057)=1,'General Calculation'!$E$22,IF(MONTH(B3057)=2,'General Calculation'!$F$22,IF(MONTH(B3057)=3,'General Calculation'!$G$22,IF(MONTH(B3057)=4,'General Calculation'!$H$22,IF(MONTH(B3057)=5,'General Calculation'!$I$22,IF(MONTH(B3057)=6,'General Calculation'!$J$22,IF(MONTH(B3057)=7,'General Calculation'!$K$22,IF(MONTH(B3057)=8,'General Calculation'!$L$22,IF(MONTH(B3057)=9,'General Calculation'!$M$22,IF(MONTH(B3057)=10,'General Calculation'!$N$22,IF(MONTH(B3057)=11,'General Calculation'!$O$22,IF(MONTH(B3057)=12,'General Calculation'!$P$22,""))))))))))))</f>
        <v>5.4600000000000009</v>
      </c>
      <c r="E3057" t="str">
        <f>IF(C3057="Initial Stage",'Calculation Sheet Crop 1'!$M$6,IF(C3057="Crop Development Phase",'Calculation Sheet Crop 1'!$M$7,IF(C3057="Mid Season",'Calculation Sheet Crop 1'!$M$8,IF(C3057="Late Season Stage",'Calculation Sheet Crop 1'!$M$9,""))))</f>
        <v/>
      </c>
      <c r="F3057">
        <f t="shared" si="612"/>
        <v>0</v>
      </c>
      <c r="P3057">
        <f t="shared" si="613"/>
        <v>0</v>
      </c>
      <c r="Q3057">
        <f t="shared" si="614"/>
        <v>0</v>
      </c>
      <c r="R3057">
        <f t="shared" si="615"/>
        <v>0</v>
      </c>
      <c r="S3057">
        <f t="shared" si="616"/>
        <v>0</v>
      </c>
      <c r="T3057">
        <f t="shared" si="617"/>
        <v>0</v>
      </c>
      <c r="U3057">
        <f t="shared" si="618"/>
        <v>0</v>
      </c>
      <c r="V3057">
        <f t="shared" si="619"/>
        <v>0</v>
      </c>
      <c r="W3057">
        <f t="shared" si="620"/>
        <v>0</v>
      </c>
      <c r="X3057">
        <f t="shared" si="621"/>
        <v>0</v>
      </c>
      <c r="Y3057">
        <f t="shared" si="622"/>
        <v>0</v>
      </c>
      <c r="Z3057">
        <f t="shared" si="623"/>
        <v>0</v>
      </c>
      <c r="AA3057">
        <f t="shared" si="624"/>
        <v>0</v>
      </c>
    </row>
    <row r="3058" spans="2:27">
      <c r="B3058" s="3">
        <v>45787</v>
      </c>
      <c r="C3058" t="str">
        <f>IF(AND(B3058&gt;='Calculation Sheet Crop 1'!$K$6,B3058&lt;='Calculation Sheet Crop 1'!$L$6),"Initial Stage",IF(AND(B3058+1&gt;'Calculation Sheet Crop 1'!$K$7,B3058&lt;='Calculation Sheet Crop 1'!$L$7),"Crop Development Phase",IF(AND(B3058+1&gt;'Calculation Sheet Crop 1'!$K$8,B3058&lt;'Calculation Sheet Crop 1'!$L$8+1),"Mid Season",IF(AND(B3058+1&gt;'Calculation Sheet Crop 1'!$K$9,B3058-1&lt;'Calculation Sheet Crop 1'!$L$9),"Late Season Stage",""))))</f>
        <v/>
      </c>
      <c r="D3058">
        <f>IF(MONTH(B3058)=1,'General Calculation'!$E$22,IF(MONTH(B3058)=2,'General Calculation'!$F$22,IF(MONTH(B3058)=3,'General Calculation'!$G$22,IF(MONTH(B3058)=4,'General Calculation'!$H$22,IF(MONTH(B3058)=5,'General Calculation'!$I$22,IF(MONTH(B3058)=6,'General Calculation'!$J$22,IF(MONTH(B3058)=7,'General Calculation'!$K$22,IF(MONTH(B3058)=8,'General Calculation'!$L$22,IF(MONTH(B3058)=9,'General Calculation'!$M$22,IF(MONTH(B3058)=10,'General Calculation'!$N$22,IF(MONTH(B3058)=11,'General Calculation'!$O$22,IF(MONTH(B3058)=12,'General Calculation'!$P$22,""))))))))))))</f>
        <v>5.4600000000000009</v>
      </c>
      <c r="E3058" t="str">
        <f>IF(C3058="Initial Stage",'Calculation Sheet Crop 1'!$M$6,IF(C3058="Crop Development Phase",'Calculation Sheet Crop 1'!$M$7,IF(C3058="Mid Season",'Calculation Sheet Crop 1'!$M$8,IF(C3058="Late Season Stage",'Calculation Sheet Crop 1'!$M$9,""))))</f>
        <v/>
      </c>
      <c r="F3058">
        <f t="shared" si="612"/>
        <v>0</v>
      </c>
      <c r="P3058">
        <f t="shared" si="613"/>
        <v>0</v>
      </c>
      <c r="Q3058">
        <f t="shared" si="614"/>
        <v>0</v>
      </c>
      <c r="R3058">
        <f t="shared" si="615"/>
        <v>0</v>
      </c>
      <c r="S3058">
        <f t="shared" si="616"/>
        <v>0</v>
      </c>
      <c r="T3058">
        <f t="shared" si="617"/>
        <v>0</v>
      </c>
      <c r="U3058">
        <f t="shared" si="618"/>
        <v>0</v>
      </c>
      <c r="V3058">
        <f t="shared" si="619"/>
        <v>0</v>
      </c>
      <c r="W3058">
        <f t="shared" si="620"/>
        <v>0</v>
      </c>
      <c r="X3058">
        <f t="shared" si="621"/>
        <v>0</v>
      </c>
      <c r="Y3058">
        <f t="shared" si="622"/>
        <v>0</v>
      </c>
      <c r="Z3058">
        <f t="shared" si="623"/>
        <v>0</v>
      </c>
      <c r="AA3058">
        <f t="shared" si="624"/>
        <v>0</v>
      </c>
    </row>
    <row r="3059" spans="2:27">
      <c r="B3059" s="3">
        <v>45788</v>
      </c>
      <c r="C3059" t="str">
        <f>IF(AND(B3059&gt;='Calculation Sheet Crop 1'!$K$6,B3059&lt;='Calculation Sheet Crop 1'!$L$6),"Initial Stage",IF(AND(B3059+1&gt;'Calculation Sheet Crop 1'!$K$7,B3059&lt;='Calculation Sheet Crop 1'!$L$7),"Crop Development Phase",IF(AND(B3059+1&gt;'Calculation Sheet Crop 1'!$K$8,B3059&lt;'Calculation Sheet Crop 1'!$L$8+1),"Mid Season",IF(AND(B3059+1&gt;'Calculation Sheet Crop 1'!$K$9,B3059-1&lt;'Calculation Sheet Crop 1'!$L$9),"Late Season Stage",""))))</f>
        <v/>
      </c>
      <c r="D3059">
        <f>IF(MONTH(B3059)=1,'General Calculation'!$E$22,IF(MONTH(B3059)=2,'General Calculation'!$F$22,IF(MONTH(B3059)=3,'General Calculation'!$G$22,IF(MONTH(B3059)=4,'General Calculation'!$H$22,IF(MONTH(B3059)=5,'General Calculation'!$I$22,IF(MONTH(B3059)=6,'General Calculation'!$J$22,IF(MONTH(B3059)=7,'General Calculation'!$K$22,IF(MONTH(B3059)=8,'General Calculation'!$L$22,IF(MONTH(B3059)=9,'General Calculation'!$M$22,IF(MONTH(B3059)=10,'General Calculation'!$N$22,IF(MONTH(B3059)=11,'General Calculation'!$O$22,IF(MONTH(B3059)=12,'General Calculation'!$P$22,""))))))))))))</f>
        <v>5.4600000000000009</v>
      </c>
      <c r="E3059" t="str">
        <f>IF(C3059="Initial Stage",'Calculation Sheet Crop 1'!$M$6,IF(C3059="Crop Development Phase",'Calculation Sheet Crop 1'!$M$7,IF(C3059="Mid Season",'Calculation Sheet Crop 1'!$M$8,IF(C3059="Late Season Stage",'Calculation Sheet Crop 1'!$M$9,""))))</f>
        <v/>
      </c>
      <c r="F3059">
        <f t="shared" si="612"/>
        <v>0</v>
      </c>
      <c r="P3059">
        <f t="shared" si="613"/>
        <v>0</v>
      </c>
      <c r="Q3059">
        <f t="shared" si="614"/>
        <v>0</v>
      </c>
      <c r="R3059">
        <f t="shared" si="615"/>
        <v>0</v>
      </c>
      <c r="S3059">
        <f t="shared" si="616"/>
        <v>0</v>
      </c>
      <c r="T3059">
        <f t="shared" si="617"/>
        <v>0</v>
      </c>
      <c r="U3059">
        <f t="shared" si="618"/>
        <v>0</v>
      </c>
      <c r="V3059">
        <f t="shared" si="619"/>
        <v>0</v>
      </c>
      <c r="W3059">
        <f t="shared" si="620"/>
        <v>0</v>
      </c>
      <c r="X3059">
        <f t="shared" si="621"/>
        <v>0</v>
      </c>
      <c r="Y3059">
        <f t="shared" si="622"/>
        <v>0</v>
      </c>
      <c r="Z3059">
        <f t="shared" si="623"/>
        <v>0</v>
      </c>
      <c r="AA3059">
        <f t="shared" si="624"/>
        <v>0</v>
      </c>
    </row>
    <row r="3060" spans="2:27">
      <c r="B3060" s="3">
        <v>45789</v>
      </c>
      <c r="C3060" t="str">
        <f>IF(AND(B3060&gt;='Calculation Sheet Crop 1'!$K$6,B3060&lt;='Calculation Sheet Crop 1'!$L$6),"Initial Stage",IF(AND(B3060+1&gt;'Calculation Sheet Crop 1'!$K$7,B3060&lt;='Calculation Sheet Crop 1'!$L$7),"Crop Development Phase",IF(AND(B3060+1&gt;'Calculation Sheet Crop 1'!$K$8,B3060&lt;'Calculation Sheet Crop 1'!$L$8+1),"Mid Season",IF(AND(B3060+1&gt;'Calculation Sheet Crop 1'!$K$9,B3060-1&lt;'Calculation Sheet Crop 1'!$L$9),"Late Season Stage",""))))</f>
        <v/>
      </c>
      <c r="D3060">
        <f>IF(MONTH(B3060)=1,'General Calculation'!$E$22,IF(MONTH(B3060)=2,'General Calculation'!$F$22,IF(MONTH(B3060)=3,'General Calculation'!$G$22,IF(MONTH(B3060)=4,'General Calculation'!$H$22,IF(MONTH(B3060)=5,'General Calculation'!$I$22,IF(MONTH(B3060)=6,'General Calculation'!$J$22,IF(MONTH(B3060)=7,'General Calculation'!$K$22,IF(MONTH(B3060)=8,'General Calculation'!$L$22,IF(MONTH(B3060)=9,'General Calculation'!$M$22,IF(MONTH(B3060)=10,'General Calculation'!$N$22,IF(MONTH(B3060)=11,'General Calculation'!$O$22,IF(MONTH(B3060)=12,'General Calculation'!$P$22,""))))))))))))</f>
        <v>5.4600000000000009</v>
      </c>
      <c r="E3060" t="str">
        <f>IF(C3060="Initial Stage",'Calculation Sheet Crop 1'!$M$6,IF(C3060="Crop Development Phase",'Calculation Sheet Crop 1'!$M$7,IF(C3060="Mid Season",'Calculation Sheet Crop 1'!$M$8,IF(C3060="Late Season Stage",'Calculation Sheet Crop 1'!$M$9,""))))</f>
        <v/>
      </c>
      <c r="F3060">
        <f t="shared" si="612"/>
        <v>0</v>
      </c>
      <c r="P3060">
        <f t="shared" si="613"/>
        <v>0</v>
      </c>
      <c r="Q3060">
        <f t="shared" si="614"/>
        <v>0</v>
      </c>
      <c r="R3060">
        <f t="shared" si="615"/>
        <v>0</v>
      </c>
      <c r="S3060">
        <f t="shared" si="616"/>
        <v>0</v>
      </c>
      <c r="T3060">
        <f t="shared" si="617"/>
        <v>0</v>
      </c>
      <c r="U3060">
        <f t="shared" si="618"/>
        <v>0</v>
      </c>
      <c r="V3060">
        <f t="shared" si="619"/>
        <v>0</v>
      </c>
      <c r="W3060">
        <f t="shared" si="620"/>
        <v>0</v>
      </c>
      <c r="X3060">
        <f t="shared" si="621"/>
        <v>0</v>
      </c>
      <c r="Y3060">
        <f t="shared" si="622"/>
        <v>0</v>
      </c>
      <c r="Z3060">
        <f t="shared" si="623"/>
        <v>0</v>
      </c>
      <c r="AA3060">
        <f t="shared" si="624"/>
        <v>0</v>
      </c>
    </row>
    <row r="3061" spans="2:27">
      <c r="B3061" s="3">
        <v>45790</v>
      </c>
      <c r="C3061" t="str">
        <f>IF(AND(B3061&gt;='Calculation Sheet Crop 1'!$K$6,B3061&lt;='Calculation Sheet Crop 1'!$L$6),"Initial Stage",IF(AND(B3061+1&gt;'Calculation Sheet Crop 1'!$K$7,B3061&lt;='Calculation Sheet Crop 1'!$L$7),"Crop Development Phase",IF(AND(B3061+1&gt;'Calculation Sheet Crop 1'!$K$8,B3061&lt;'Calculation Sheet Crop 1'!$L$8+1),"Mid Season",IF(AND(B3061+1&gt;'Calculation Sheet Crop 1'!$K$9,B3061-1&lt;'Calculation Sheet Crop 1'!$L$9),"Late Season Stage",""))))</f>
        <v/>
      </c>
      <c r="D3061">
        <f>IF(MONTH(B3061)=1,'General Calculation'!$E$22,IF(MONTH(B3061)=2,'General Calculation'!$F$22,IF(MONTH(B3061)=3,'General Calculation'!$G$22,IF(MONTH(B3061)=4,'General Calculation'!$H$22,IF(MONTH(B3061)=5,'General Calculation'!$I$22,IF(MONTH(B3061)=6,'General Calculation'!$J$22,IF(MONTH(B3061)=7,'General Calculation'!$K$22,IF(MONTH(B3061)=8,'General Calculation'!$L$22,IF(MONTH(B3061)=9,'General Calculation'!$M$22,IF(MONTH(B3061)=10,'General Calculation'!$N$22,IF(MONTH(B3061)=11,'General Calculation'!$O$22,IF(MONTH(B3061)=12,'General Calculation'!$P$22,""))))))))))))</f>
        <v>5.4600000000000009</v>
      </c>
      <c r="E3061" t="str">
        <f>IF(C3061="Initial Stage",'Calculation Sheet Crop 1'!$M$6,IF(C3061="Crop Development Phase",'Calculation Sheet Crop 1'!$M$7,IF(C3061="Mid Season",'Calculation Sheet Crop 1'!$M$8,IF(C3061="Late Season Stage",'Calculation Sheet Crop 1'!$M$9,""))))</f>
        <v/>
      </c>
      <c r="F3061">
        <f t="shared" si="612"/>
        <v>0</v>
      </c>
      <c r="P3061">
        <f t="shared" si="613"/>
        <v>0</v>
      </c>
      <c r="Q3061">
        <f t="shared" si="614"/>
        <v>0</v>
      </c>
      <c r="R3061">
        <f t="shared" si="615"/>
        <v>0</v>
      </c>
      <c r="S3061">
        <f t="shared" si="616"/>
        <v>0</v>
      </c>
      <c r="T3061">
        <f t="shared" si="617"/>
        <v>0</v>
      </c>
      <c r="U3061">
        <f t="shared" si="618"/>
        <v>0</v>
      </c>
      <c r="V3061">
        <f t="shared" si="619"/>
        <v>0</v>
      </c>
      <c r="W3061">
        <f t="shared" si="620"/>
        <v>0</v>
      </c>
      <c r="X3061">
        <f t="shared" si="621"/>
        <v>0</v>
      </c>
      <c r="Y3061">
        <f t="shared" si="622"/>
        <v>0</v>
      </c>
      <c r="Z3061">
        <f t="shared" si="623"/>
        <v>0</v>
      </c>
      <c r="AA3061">
        <f t="shared" si="624"/>
        <v>0</v>
      </c>
    </row>
    <row r="3062" spans="2:27">
      <c r="B3062" s="3">
        <v>45791</v>
      </c>
      <c r="C3062" t="str">
        <f>IF(AND(B3062&gt;='Calculation Sheet Crop 1'!$K$6,B3062&lt;='Calculation Sheet Crop 1'!$L$6),"Initial Stage",IF(AND(B3062+1&gt;'Calculation Sheet Crop 1'!$K$7,B3062&lt;='Calculation Sheet Crop 1'!$L$7),"Crop Development Phase",IF(AND(B3062+1&gt;'Calculation Sheet Crop 1'!$K$8,B3062&lt;'Calculation Sheet Crop 1'!$L$8+1),"Mid Season",IF(AND(B3062+1&gt;'Calculation Sheet Crop 1'!$K$9,B3062-1&lt;'Calculation Sheet Crop 1'!$L$9),"Late Season Stage",""))))</f>
        <v/>
      </c>
      <c r="D3062">
        <f>IF(MONTH(B3062)=1,'General Calculation'!$E$22,IF(MONTH(B3062)=2,'General Calculation'!$F$22,IF(MONTH(B3062)=3,'General Calculation'!$G$22,IF(MONTH(B3062)=4,'General Calculation'!$H$22,IF(MONTH(B3062)=5,'General Calculation'!$I$22,IF(MONTH(B3062)=6,'General Calculation'!$J$22,IF(MONTH(B3062)=7,'General Calculation'!$K$22,IF(MONTH(B3062)=8,'General Calculation'!$L$22,IF(MONTH(B3062)=9,'General Calculation'!$M$22,IF(MONTH(B3062)=10,'General Calculation'!$N$22,IF(MONTH(B3062)=11,'General Calculation'!$O$22,IF(MONTH(B3062)=12,'General Calculation'!$P$22,""))))))))))))</f>
        <v>5.4600000000000009</v>
      </c>
      <c r="E3062" t="str">
        <f>IF(C3062="Initial Stage",'Calculation Sheet Crop 1'!$M$6,IF(C3062="Crop Development Phase",'Calculation Sheet Crop 1'!$M$7,IF(C3062="Mid Season",'Calculation Sheet Crop 1'!$M$8,IF(C3062="Late Season Stage",'Calculation Sheet Crop 1'!$M$9,""))))</f>
        <v/>
      </c>
      <c r="F3062">
        <f t="shared" si="612"/>
        <v>0</v>
      </c>
      <c r="P3062">
        <f t="shared" si="613"/>
        <v>0</v>
      </c>
      <c r="Q3062">
        <f t="shared" si="614"/>
        <v>0</v>
      </c>
      <c r="R3062">
        <f t="shared" si="615"/>
        <v>0</v>
      </c>
      <c r="S3062">
        <f t="shared" si="616"/>
        <v>0</v>
      </c>
      <c r="T3062">
        <f t="shared" si="617"/>
        <v>0</v>
      </c>
      <c r="U3062">
        <f t="shared" si="618"/>
        <v>0</v>
      </c>
      <c r="V3062">
        <f t="shared" si="619"/>
        <v>0</v>
      </c>
      <c r="W3062">
        <f t="shared" si="620"/>
        <v>0</v>
      </c>
      <c r="X3062">
        <f t="shared" si="621"/>
        <v>0</v>
      </c>
      <c r="Y3062">
        <f t="shared" si="622"/>
        <v>0</v>
      </c>
      <c r="Z3062">
        <f t="shared" si="623"/>
        <v>0</v>
      </c>
      <c r="AA3062">
        <f t="shared" si="624"/>
        <v>0</v>
      </c>
    </row>
    <row r="3063" spans="2:27">
      <c r="B3063" s="3">
        <v>45792</v>
      </c>
      <c r="C3063" t="str">
        <f>IF(AND(B3063&gt;='Calculation Sheet Crop 1'!$K$6,B3063&lt;='Calculation Sheet Crop 1'!$L$6),"Initial Stage",IF(AND(B3063+1&gt;'Calculation Sheet Crop 1'!$K$7,B3063&lt;='Calculation Sheet Crop 1'!$L$7),"Crop Development Phase",IF(AND(B3063+1&gt;'Calculation Sheet Crop 1'!$K$8,B3063&lt;'Calculation Sheet Crop 1'!$L$8+1),"Mid Season",IF(AND(B3063+1&gt;'Calculation Sheet Crop 1'!$K$9,B3063-1&lt;'Calculation Sheet Crop 1'!$L$9),"Late Season Stage",""))))</f>
        <v/>
      </c>
      <c r="D3063">
        <f>IF(MONTH(B3063)=1,'General Calculation'!$E$22,IF(MONTH(B3063)=2,'General Calculation'!$F$22,IF(MONTH(B3063)=3,'General Calculation'!$G$22,IF(MONTH(B3063)=4,'General Calculation'!$H$22,IF(MONTH(B3063)=5,'General Calculation'!$I$22,IF(MONTH(B3063)=6,'General Calculation'!$J$22,IF(MONTH(B3063)=7,'General Calculation'!$K$22,IF(MONTH(B3063)=8,'General Calculation'!$L$22,IF(MONTH(B3063)=9,'General Calculation'!$M$22,IF(MONTH(B3063)=10,'General Calculation'!$N$22,IF(MONTH(B3063)=11,'General Calculation'!$O$22,IF(MONTH(B3063)=12,'General Calculation'!$P$22,""))))))))))))</f>
        <v>5.4600000000000009</v>
      </c>
      <c r="E3063" t="str">
        <f>IF(C3063="Initial Stage",'Calculation Sheet Crop 1'!$M$6,IF(C3063="Crop Development Phase",'Calculation Sheet Crop 1'!$M$7,IF(C3063="Mid Season",'Calculation Sheet Crop 1'!$M$8,IF(C3063="Late Season Stage",'Calculation Sheet Crop 1'!$M$9,""))))</f>
        <v/>
      </c>
      <c r="F3063">
        <f t="shared" si="612"/>
        <v>0</v>
      </c>
      <c r="P3063">
        <f t="shared" si="613"/>
        <v>0</v>
      </c>
      <c r="Q3063">
        <f t="shared" si="614"/>
        <v>0</v>
      </c>
      <c r="R3063">
        <f t="shared" si="615"/>
        <v>0</v>
      </c>
      <c r="S3063">
        <f t="shared" si="616"/>
        <v>0</v>
      </c>
      <c r="T3063">
        <f t="shared" si="617"/>
        <v>0</v>
      </c>
      <c r="U3063">
        <f t="shared" si="618"/>
        <v>0</v>
      </c>
      <c r="V3063">
        <f t="shared" si="619"/>
        <v>0</v>
      </c>
      <c r="W3063">
        <f t="shared" si="620"/>
        <v>0</v>
      </c>
      <c r="X3063">
        <f t="shared" si="621"/>
        <v>0</v>
      </c>
      <c r="Y3063">
        <f t="shared" si="622"/>
        <v>0</v>
      </c>
      <c r="Z3063">
        <f t="shared" si="623"/>
        <v>0</v>
      </c>
      <c r="AA3063">
        <f t="shared" si="624"/>
        <v>0</v>
      </c>
    </row>
    <row r="3064" spans="2:27">
      <c r="B3064" s="3">
        <v>45793</v>
      </c>
      <c r="C3064" t="str">
        <f>IF(AND(B3064&gt;='Calculation Sheet Crop 1'!$K$6,B3064&lt;='Calculation Sheet Crop 1'!$L$6),"Initial Stage",IF(AND(B3064+1&gt;'Calculation Sheet Crop 1'!$K$7,B3064&lt;='Calculation Sheet Crop 1'!$L$7),"Crop Development Phase",IF(AND(B3064+1&gt;'Calculation Sheet Crop 1'!$K$8,B3064&lt;'Calculation Sheet Crop 1'!$L$8+1),"Mid Season",IF(AND(B3064+1&gt;'Calculation Sheet Crop 1'!$K$9,B3064-1&lt;'Calculation Sheet Crop 1'!$L$9),"Late Season Stage",""))))</f>
        <v/>
      </c>
      <c r="D3064">
        <f>IF(MONTH(B3064)=1,'General Calculation'!$E$22,IF(MONTH(B3064)=2,'General Calculation'!$F$22,IF(MONTH(B3064)=3,'General Calculation'!$G$22,IF(MONTH(B3064)=4,'General Calculation'!$H$22,IF(MONTH(B3064)=5,'General Calculation'!$I$22,IF(MONTH(B3064)=6,'General Calculation'!$J$22,IF(MONTH(B3064)=7,'General Calculation'!$K$22,IF(MONTH(B3064)=8,'General Calculation'!$L$22,IF(MONTH(B3064)=9,'General Calculation'!$M$22,IF(MONTH(B3064)=10,'General Calculation'!$N$22,IF(MONTH(B3064)=11,'General Calculation'!$O$22,IF(MONTH(B3064)=12,'General Calculation'!$P$22,""))))))))))))</f>
        <v>5.4600000000000009</v>
      </c>
      <c r="E3064" t="str">
        <f>IF(C3064="Initial Stage",'Calculation Sheet Crop 1'!$M$6,IF(C3064="Crop Development Phase",'Calculation Sheet Crop 1'!$M$7,IF(C3064="Mid Season",'Calculation Sheet Crop 1'!$M$8,IF(C3064="Late Season Stage",'Calculation Sheet Crop 1'!$M$9,""))))</f>
        <v/>
      </c>
      <c r="F3064">
        <f t="shared" si="612"/>
        <v>0</v>
      </c>
      <c r="P3064">
        <f t="shared" si="613"/>
        <v>0</v>
      </c>
      <c r="Q3064">
        <f t="shared" si="614"/>
        <v>0</v>
      </c>
      <c r="R3064">
        <f t="shared" si="615"/>
        <v>0</v>
      </c>
      <c r="S3064">
        <f t="shared" si="616"/>
        <v>0</v>
      </c>
      <c r="T3064">
        <f t="shared" si="617"/>
        <v>0</v>
      </c>
      <c r="U3064">
        <f t="shared" si="618"/>
        <v>0</v>
      </c>
      <c r="V3064">
        <f t="shared" si="619"/>
        <v>0</v>
      </c>
      <c r="W3064">
        <f t="shared" si="620"/>
        <v>0</v>
      </c>
      <c r="X3064">
        <f t="shared" si="621"/>
        <v>0</v>
      </c>
      <c r="Y3064">
        <f t="shared" si="622"/>
        <v>0</v>
      </c>
      <c r="Z3064">
        <f t="shared" si="623"/>
        <v>0</v>
      </c>
      <c r="AA3064">
        <f t="shared" si="624"/>
        <v>0</v>
      </c>
    </row>
    <row r="3065" spans="2:27">
      <c r="B3065" s="3">
        <v>45794</v>
      </c>
      <c r="C3065" t="str">
        <f>IF(AND(B3065&gt;='Calculation Sheet Crop 1'!$K$6,B3065&lt;='Calculation Sheet Crop 1'!$L$6),"Initial Stage",IF(AND(B3065+1&gt;'Calculation Sheet Crop 1'!$K$7,B3065&lt;='Calculation Sheet Crop 1'!$L$7),"Crop Development Phase",IF(AND(B3065+1&gt;'Calculation Sheet Crop 1'!$K$8,B3065&lt;'Calculation Sheet Crop 1'!$L$8+1),"Mid Season",IF(AND(B3065+1&gt;'Calculation Sheet Crop 1'!$K$9,B3065-1&lt;'Calculation Sheet Crop 1'!$L$9),"Late Season Stage",""))))</f>
        <v/>
      </c>
      <c r="D3065">
        <f>IF(MONTH(B3065)=1,'General Calculation'!$E$22,IF(MONTH(B3065)=2,'General Calculation'!$F$22,IF(MONTH(B3065)=3,'General Calculation'!$G$22,IF(MONTH(B3065)=4,'General Calculation'!$H$22,IF(MONTH(B3065)=5,'General Calculation'!$I$22,IF(MONTH(B3065)=6,'General Calculation'!$J$22,IF(MONTH(B3065)=7,'General Calculation'!$K$22,IF(MONTH(B3065)=8,'General Calculation'!$L$22,IF(MONTH(B3065)=9,'General Calculation'!$M$22,IF(MONTH(B3065)=10,'General Calculation'!$N$22,IF(MONTH(B3065)=11,'General Calculation'!$O$22,IF(MONTH(B3065)=12,'General Calculation'!$P$22,""))))))))))))</f>
        <v>5.4600000000000009</v>
      </c>
      <c r="E3065" t="str">
        <f>IF(C3065="Initial Stage",'Calculation Sheet Crop 1'!$M$6,IF(C3065="Crop Development Phase",'Calculation Sheet Crop 1'!$M$7,IF(C3065="Mid Season",'Calculation Sheet Crop 1'!$M$8,IF(C3065="Late Season Stage",'Calculation Sheet Crop 1'!$M$9,""))))</f>
        <v/>
      </c>
      <c r="F3065">
        <f t="shared" si="612"/>
        <v>0</v>
      </c>
      <c r="P3065">
        <f t="shared" si="613"/>
        <v>0</v>
      </c>
      <c r="Q3065">
        <f t="shared" si="614"/>
        <v>0</v>
      </c>
      <c r="R3065">
        <f t="shared" si="615"/>
        <v>0</v>
      </c>
      <c r="S3065">
        <f t="shared" si="616"/>
        <v>0</v>
      </c>
      <c r="T3065">
        <f t="shared" si="617"/>
        <v>0</v>
      </c>
      <c r="U3065">
        <f t="shared" si="618"/>
        <v>0</v>
      </c>
      <c r="V3065">
        <f t="shared" si="619"/>
        <v>0</v>
      </c>
      <c r="W3065">
        <f t="shared" si="620"/>
        <v>0</v>
      </c>
      <c r="X3065">
        <f t="shared" si="621"/>
        <v>0</v>
      </c>
      <c r="Y3065">
        <f t="shared" si="622"/>
        <v>0</v>
      </c>
      <c r="Z3065">
        <f t="shared" si="623"/>
        <v>0</v>
      </c>
      <c r="AA3065">
        <f t="shared" si="624"/>
        <v>0</v>
      </c>
    </row>
    <row r="3066" spans="2:27">
      <c r="B3066" s="3">
        <v>45795</v>
      </c>
      <c r="C3066" t="str">
        <f>IF(AND(B3066&gt;='Calculation Sheet Crop 1'!$K$6,B3066&lt;='Calculation Sheet Crop 1'!$L$6),"Initial Stage",IF(AND(B3066+1&gt;'Calculation Sheet Crop 1'!$K$7,B3066&lt;='Calculation Sheet Crop 1'!$L$7),"Crop Development Phase",IF(AND(B3066+1&gt;'Calculation Sheet Crop 1'!$K$8,B3066&lt;'Calculation Sheet Crop 1'!$L$8+1),"Mid Season",IF(AND(B3066+1&gt;'Calculation Sheet Crop 1'!$K$9,B3066-1&lt;'Calculation Sheet Crop 1'!$L$9),"Late Season Stage",""))))</f>
        <v/>
      </c>
      <c r="D3066">
        <f>IF(MONTH(B3066)=1,'General Calculation'!$E$22,IF(MONTH(B3066)=2,'General Calculation'!$F$22,IF(MONTH(B3066)=3,'General Calculation'!$G$22,IF(MONTH(B3066)=4,'General Calculation'!$H$22,IF(MONTH(B3066)=5,'General Calculation'!$I$22,IF(MONTH(B3066)=6,'General Calculation'!$J$22,IF(MONTH(B3066)=7,'General Calculation'!$K$22,IF(MONTH(B3066)=8,'General Calculation'!$L$22,IF(MONTH(B3066)=9,'General Calculation'!$M$22,IF(MONTH(B3066)=10,'General Calculation'!$N$22,IF(MONTH(B3066)=11,'General Calculation'!$O$22,IF(MONTH(B3066)=12,'General Calculation'!$P$22,""))))))))))))</f>
        <v>5.4600000000000009</v>
      </c>
      <c r="E3066" t="str">
        <f>IF(C3066="Initial Stage",'Calculation Sheet Crop 1'!$M$6,IF(C3066="Crop Development Phase",'Calculation Sheet Crop 1'!$M$7,IF(C3066="Mid Season",'Calculation Sheet Crop 1'!$M$8,IF(C3066="Late Season Stage",'Calculation Sheet Crop 1'!$M$9,""))))</f>
        <v/>
      </c>
      <c r="F3066">
        <f t="shared" si="612"/>
        <v>0</v>
      </c>
      <c r="P3066">
        <f t="shared" si="613"/>
        <v>0</v>
      </c>
      <c r="Q3066">
        <f t="shared" si="614"/>
        <v>0</v>
      </c>
      <c r="R3066">
        <f t="shared" si="615"/>
        <v>0</v>
      </c>
      <c r="S3066">
        <f t="shared" si="616"/>
        <v>0</v>
      </c>
      <c r="T3066">
        <f t="shared" si="617"/>
        <v>0</v>
      </c>
      <c r="U3066">
        <f t="shared" si="618"/>
        <v>0</v>
      </c>
      <c r="V3066">
        <f t="shared" si="619"/>
        <v>0</v>
      </c>
      <c r="W3066">
        <f t="shared" si="620"/>
        <v>0</v>
      </c>
      <c r="X3066">
        <f t="shared" si="621"/>
        <v>0</v>
      </c>
      <c r="Y3066">
        <f t="shared" si="622"/>
        <v>0</v>
      </c>
      <c r="Z3066">
        <f t="shared" si="623"/>
        <v>0</v>
      </c>
      <c r="AA3066">
        <f t="shared" si="624"/>
        <v>0</v>
      </c>
    </row>
    <row r="3067" spans="2:27">
      <c r="B3067" s="3">
        <v>45796</v>
      </c>
      <c r="C3067" t="str">
        <f>IF(AND(B3067&gt;='Calculation Sheet Crop 1'!$K$6,B3067&lt;='Calculation Sheet Crop 1'!$L$6),"Initial Stage",IF(AND(B3067+1&gt;'Calculation Sheet Crop 1'!$K$7,B3067&lt;='Calculation Sheet Crop 1'!$L$7),"Crop Development Phase",IF(AND(B3067+1&gt;'Calculation Sheet Crop 1'!$K$8,B3067&lt;'Calculation Sheet Crop 1'!$L$8+1),"Mid Season",IF(AND(B3067+1&gt;'Calculation Sheet Crop 1'!$K$9,B3067-1&lt;'Calculation Sheet Crop 1'!$L$9),"Late Season Stage",""))))</f>
        <v/>
      </c>
      <c r="D3067">
        <f>IF(MONTH(B3067)=1,'General Calculation'!$E$22,IF(MONTH(B3067)=2,'General Calculation'!$F$22,IF(MONTH(B3067)=3,'General Calculation'!$G$22,IF(MONTH(B3067)=4,'General Calculation'!$H$22,IF(MONTH(B3067)=5,'General Calculation'!$I$22,IF(MONTH(B3067)=6,'General Calculation'!$J$22,IF(MONTH(B3067)=7,'General Calculation'!$K$22,IF(MONTH(B3067)=8,'General Calculation'!$L$22,IF(MONTH(B3067)=9,'General Calculation'!$M$22,IF(MONTH(B3067)=10,'General Calculation'!$N$22,IF(MONTH(B3067)=11,'General Calculation'!$O$22,IF(MONTH(B3067)=12,'General Calculation'!$P$22,""))))))))))))</f>
        <v>5.4600000000000009</v>
      </c>
      <c r="E3067" t="str">
        <f>IF(C3067="Initial Stage",'Calculation Sheet Crop 1'!$M$6,IF(C3067="Crop Development Phase",'Calculation Sheet Crop 1'!$M$7,IF(C3067="Mid Season",'Calculation Sheet Crop 1'!$M$8,IF(C3067="Late Season Stage",'Calculation Sheet Crop 1'!$M$9,""))))</f>
        <v/>
      </c>
      <c r="F3067">
        <f t="shared" si="612"/>
        <v>0</v>
      </c>
      <c r="P3067">
        <f t="shared" si="613"/>
        <v>0</v>
      </c>
      <c r="Q3067">
        <f t="shared" si="614"/>
        <v>0</v>
      </c>
      <c r="R3067">
        <f t="shared" si="615"/>
        <v>0</v>
      </c>
      <c r="S3067">
        <f t="shared" si="616"/>
        <v>0</v>
      </c>
      <c r="T3067">
        <f t="shared" si="617"/>
        <v>0</v>
      </c>
      <c r="U3067">
        <f t="shared" si="618"/>
        <v>0</v>
      </c>
      <c r="V3067">
        <f t="shared" si="619"/>
        <v>0</v>
      </c>
      <c r="W3067">
        <f t="shared" si="620"/>
        <v>0</v>
      </c>
      <c r="X3067">
        <f t="shared" si="621"/>
        <v>0</v>
      </c>
      <c r="Y3067">
        <f t="shared" si="622"/>
        <v>0</v>
      </c>
      <c r="Z3067">
        <f t="shared" si="623"/>
        <v>0</v>
      </c>
      <c r="AA3067">
        <f t="shared" si="624"/>
        <v>0</v>
      </c>
    </row>
    <row r="3068" spans="2:27">
      <c r="B3068" s="3">
        <v>45797</v>
      </c>
      <c r="C3068" t="str">
        <f>IF(AND(B3068&gt;='Calculation Sheet Crop 1'!$K$6,B3068&lt;='Calculation Sheet Crop 1'!$L$6),"Initial Stage",IF(AND(B3068+1&gt;'Calculation Sheet Crop 1'!$K$7,B3068&lt;='Calculation Sheet Crop 1'!$L$7),"Crop Development Phase",IF(AND(B3068+1&gt;'Calculation Sheet Crop 1'!$K$8,B3068&lt;'Calculation Sheet Crop 1'!$L$8+1),"Mid Season",IF(AND(B3068+1&gt;'Calculation Sheet Crop 1'!$K$9,B3068-1&lt;'Calculation Sheet Crop 1'!$L$9),"Late Season Stage",""))))</f>
        <v/>
      </c>
      <c r="D3068">
        <f>IF(MONTH(B3068)=1,'General Calculation'!$E$22,IF(MONTH(B3068)=2,'General Calculation'!$F$22,IF(MONTH(B3068)=3,'General Calculation'!$G$22,IF(MONTH(B3068)=4,'General Calculation'!$H$22,IF(MONTH(B3068)=5,'General Calculation'!$I$22,IF(MONTH(B3068)=6,'General Calculation'!$J$22,IF(MONTH(B3068)=7,'General Calculation'!$K$22,IF(MONTH(B3068)=8,'General Calculation'!$L$22,IF(MONTH(B3068)=9,'General Calculation'!$M$22,IF(MONTH(B3068)=10,'General Calculation'!$N$22,IF(MONTH(B3068)=11,'General Calculation'!$O$22,IF(MONTH(B3068)=12,'General Calculation'!$P$22,""))))))))))))</f>
        <v>5.4600000000000009</v>
      </c>
      <c r="E3068" t="str">
        <f>IF(C3068="Initial Stage",'Calculation Sheet Crop 1'!$M$6,IF(C3068="Crop Development Phase",'Calculation Sheet Crop 1'!$M$7,IF(C3068="Mid Season",'Calculation Sheet Crop 1'!$M$8,IF(C3068="Late Season Stage",'Calculation Sheet Crop 1'!$M$9,""))))</f>
        <v/>
      </c>
      <c r="F3068">
        <f t="shared" si="612"/>
        <v>0</v>
      </c>
      <c r="P3068">
        <f t="shared" si="613"/>
        <v>0</v>
      </c>
      <c r="Q3068">
        <f t="shared" si="614"/>
        <v>0</v>
      </c>
      <c r="R3068">
        <f t="shared" si="615"/>
        <v>0</v>
      </c>
      <c r="S3068">
        <f t="shared" si="616"/>
        <v>0</v>
      </c>
      <c r="T3068">
        <f t="shared" si="617"/>
        <v>0</v>
      </c>
      <c r="U3068">
        <f t="shared" si="618"/>
        <v>0</v>
      </c>
      <c r="V3068">
        <f t="shared" si="619"/>
        <v>0</v>
      </c>
      <c r="W3068">
        <f t="shared" si="620"/>
        <v>0</v>
      </c>
      <c r="X3068">
        <f t="shared" si="621"/>
        <v>0</v>
      </c>
      <c r="Y3068">
        <f t="shared" si="622"/>
        <v>0</v>
      </c>
      <c r="Z3068">
        <f t="shared" si="623"/>
        <v>0</v>
      </c>
      <c r="AA3068">
        <f t="shared" si="624"/>
        <v>0</v>
      </c>
    </row>
    <row r="3069" spans="2:27">
      <c r="B3069" s="3">
        <v>45798</v>
      </c>
      <c r="C3069" t="str">
        <f>IF(AND(B3069&gt;='Calculation Sheet Crop 1'!$K$6,B3069&lt;='Calculation Sheet Crop 1'!$L$6),"Initial Stage",IF(AND(B3069+1&gt;'Calculation Sheet Crop 1'!$K$7,B3069&lt;='Calculation Sheet Crop 1'!$L$7),"Crop Development Phase",IF(AND(B3069+1&gt;'Calculation Sheet Crop 1'!$K$8,B3069&lt;'Calculation Sheet Crop 1'!$L$8+1),"Mid Season",IF(AND(B3069+1&gt;'Calculation Sheet Crop 1'!$K$9,B3069-1&lt;'Calculation Sheet Crop 1'!$L$9),"Late Season Stage",""))))</f>
        <v/>
      </c>
      <c r="D3069">
        <f>IF(MONTH(B3069)=1,'General Calculation'!$E$22,IF(MONTH(B3069)=2,'General Calculation'!$F$22,IF(MONTH(B3069)=3,'General Calculation'!$G$22,IF(MONTH(B3069)=4,'General Calculation'!$H$22,IF(MONTH(B3069)=5,'General Calculation'!$I$22,IF(MONTH(B3069)=6,'General Calculation'!$J$22,IF(MONTH(B3069)=7,'General Calculation'!$K$22,IF(MONTH(B3069)=8,'General Calculation'!$L$22,IF(MONTH(B3069)=9,'General Calculation'!$M$22,IF(MONTH(B3069)=10,'General Calculation'!$N$22,IF(MONTH(B3069)=11,'General Calculation'!$O$22,IF(MONTH(B3069)=12,'General Calculation'!$P$22,""))))))))))))</f>
        <v>5.4600000000000009</v>
      </c>
      <c r="E3069" t="str">
        <f>IF(C3069="Initial Stage",'Calculation Sheet Crop 1'!$M$6,IF(C3069="Crop Development Phase",'Calculation Sheet Crop 1'!$M$7,IF(C3069="Mid Season",'Calculation Sheet Crop 1'!$M$8,IF(C3069="Late Season Stage",'Calculation Sheet Crop 1'!$M$9,""))))</f>
        <v/>
      </c>
      <c r="F3069">
        <f t="shared" si="612"/>
        <v>0</v>
      </c>
      <c r="P3069">
        <f t="shared" si="613"/>
        <v>0</v>
      </c>
      <c r="Q3069">
        <f t="shared" si="614"/>
        <v>0</v>
      </c>
      <c r="R3069">
        <f t="shared" si="615"/>
        <v>0</v>
      </c>
      <c r="S3069">
        <f t="shared" si="616"/>
        <v>0</v>
      </c>
      <c r="T3069">
        <f t="shared" si="617"/>
        <v>0</v>
      </c>
      <c r="U3069">
        <f t="shared" si="618"/>
        <v>0</v>
      </c>
      <c r="V3069">
        <f t="shared" si="619"/>
        <v>0</v>
      </c>
      <c r="W3069">
        <f t="shared" si="620"/>
        <v>0</v>
      </c>
      <c r="X3069">
        <f t="shared" si="621"/>
        <v>0</v>
      </c>
      <c r="Y3069">
        <f t="shared" si="622"/>
        <v>0</v>
      </c>
      <c r="Z3069">
        <f t="shared" si="623"/>
        <v>0</v>
      </c>
      <c r="AA3069">
        <f t="shared" si="624"/>
        <v>0</v>
      </c>
    </row>
    <row r="3070" spans="2:27">
      <c r="B3070" s="3">
        <v>45799</v>
      </c>
      <c r="C3070" t="str">
        <f>IF(AND(B3070&gt;='Calculation Sheet Crop 1'!$K$6,B3070&lt;='Calculation Sheet Crop 1'!$L$6),"Initial Stage",IF(AND(B3070+1&gt;'Calculation Sheet Crop 1'!$K$7,B3070&lt;='Calculation Sheet Crop 1'!$L$7),"Crop Development Phase",IF(AND(B3070+1&gt;'Calculation Sheet Crop 1'!$K$8,B3070&lt;'Calculation Sheet Crop 1'!$L$8+1),"Mid Season",IF(AND(B3070+1&gt;'Calculation Sheet Crop 1'!$K$9,B3070-1&lt;'Calculation Sheet Crop 1'!$L$9),"Late Season Stage",""))))</f>
        <v/>
      </c>
      <c r="D3070">
        <f>IF(MONTH(B3070)=1,'General Calculation'!$E$22,IF(MONTH(B3070)=2,'General Calculation'!$F$22,IF(MONTH(B3070)=3,'General Calculation'!$G$22,IF(MONTH(B3070)=4,'General Calculation'!$H$22,IF(MONTH(B3070)=5,'General Calculation'!$I$22,IF(MONTH(B3070)=6,'General Calculation'!$J$22,IF(MONTH(B3070)=7,'General Calculation'!$K$22,IF(MONTH(B3070)=8,'General Calculation'!$L$22,IF(MONTH(B3070)=9,'General Calculation'!$M$22,IF(MONTH(B3070)=10,'General Calculation'!$N$22,IF(MONTH(B3070)=11,'General Calculation'!$O$22,IF(MONTH(B3070)=12,'General Calculation'!$P$22,""))))))))))))</f>
        <v>5.4600000000000009</v>
      </c>
      <c r="E3070" t="str">
        <f>IF(C3070="Initial Stage",'Calculation Sheet Crop 1'!$M$6,IF(C3070="Crop Development Phase",'Calculation Sheet Crop 1'!$M$7,IF(C3070="Mid Season",'Calculation Sheet Crop 1'!$M$8,IF(C3070="Late Season Stage",'Calculation Sheet Crop 1'!$M$9,""))))</f>
        <v/>
      </c>
      <c r="F3070">
        <f t="shared" si="612"/>
        <v>0</v>
      </c>
      <c r="P3070">
        <f t="shared" si="613"/>
        <v>0</v>
      </c>
      <c r="Q3070">
        <f t="shared" si="614"/>
        <v>0</v>
      </c>
      <c r="R3070">
        <f t="shared" si="615"/>
        <v>0</v>
      </c>
      <c r="S3070">
        <f t="shared" si="616"/>
        <v>0</v>
      </c>
      <c r="T3070">
        <f t="shared" si="617"/>
        <v>0</v>
      </c>
      <c r="U3070">
        <f t="shared" si="618"/>
        <v>0</v>
      </c>
      <c r="V3070">
        <f t="shared" si="619"/>
        <v>0</v>
      </c>
      <c r="W3070">
        <f t="shared" si="620"/>
        <v>0</v>
      </c>
      <c r="X3070">
        <f t="shared" si="621"/>
        <v>0</v>
      </c>
      <c r="Y3070">
        <f t="shared" si="622"/>
        <v>0</v>
      </c>
      <c r="Z3070">
        <f t="shared" si="623"/>
        <v>0</v>
      </c>
      <c r="AA3070">
        <f t="shared" si="624"/>
        <v>0</v>
      </c>
    </row>
    <row r="3071" spans="2:27">
      <c r="B3071" s="3">
        <v>45800</v>
      </c>
      <c r="C3071" t="str">
        <f>IF(AND(B3071&gt;='Calculation Sheet Crop 1'!$K$6,B3071&lt;='Calculation Sheet Crop 1'!$L$6),"Initial Stage",IF(AND(B3071+1&gt;'Calculation Sheet Crop 1'!$K$7,B3071&lt;='Calculation Sheet Crop 1'!$L$7),"Crop Development Phase",IF(AND(B3071+1&gt;'Calculation Sheet Crop 1'!$K$8,B3071&lt;'Calculation Sheet Crop 1'!$L$8+1),"Mid Season",IF(AND(B3071+1&gt;'Calculation Sheet Crop 1'!$K$9,B3071-1&lt;'Calculation Sheet Crop 1'!$L$9),"Late Season Stage",""))))</f>
        <v/>
      </c>
      <c r="D3071">
        <f>IF(MONTH(B3071)=1,'General Calculation'!$E$22,IF(MONTH(B3071)=2,'General Calculation'!$F$22,IF(MONTH(B3071)=3,'General Calculation'!$G$22,IF(MONTH(B3071)=4,'General Calculation'!$H$22,IF(MONTH(B3071)=5,'General Calculation'!$I$22,IF(MONTH(B3071)=6,'General Calculation'!$J$22,IF(MONTH(B3071)=7,'General Calculation'!$K$22,IF(MONTH(B3071)=8,'General Calculation'!$L$22,IF(MONTH(B3071)=9,'General Calculation'!$M$22,IF(MONTH(B3071)=10,'General Calculation'!$N$22,IF(MONTH(B3071)=11,'General Calculation'!$O$22,IF(MONTH(B3071)=12,'General Calculation'!$P$22,""))))))))))))</f>
        <v>5.4600000000000009</v>
      </c>
      <c r="E3071" t="str">
        <f>IF(C3071="Initial Stage",'Calculation Sheet Crop 1'!$M$6,IF(C3071="Crop Development Phase",'Calculation Sheet Crop 1'!$M$7,IF(C3071="Mid Season",'Calculation Sheet Crop 1'!$M$8,IF(C3071="Late Season Stage",'Calculation Sheet Crop 1'!$M$9,""))))</f>
        <v/>
      </c>
      <c r="F3071">
        <f t="shared" si="612"/>
        <v>0</v>
      </c>
      <c r="P3071">
        <f t="shared" si="613"/>
        <v>0</v>
      </c>
      <c r="Q3071">
        <f t="shared" si="614"/>
        <v>0</v>
      </c>
      <c r="R3071">
        <f t="shared" si="615"/>
        <v>0</v>
      </c>
      <c r="S3071">
        <f t="shared" si="616"/>
        <v>0</v>
      </c>
      <c r="T3071">
        <f t="shared" si="617"/>
        <v>0</v>
      </c>
      <c r="U3071">
        <f t="shared" si="618"/>
        <v>0</v>
      </c>
      <c r="V3071">
        <f t="shared" si="619"/>
        <v>0</v>
      </c>
      <c r="W3071">
        <f t="shared" si="620"/>
        <v>0</v>
      </c>
      <c r="X3071">
        <f t="shared" si="621"/>
        <v>0</v>
      </c>
      <c r="Y3071">
        <f t="shared" si="622"/>
        <v>0</v>
      </c>
      <c r="Z3071">
        <f t="shared" si="623"/>
        <v>0</v>
      </c>
      <c r="AA3071">
        <f t="shared" si="624"/>
        <v>0</v>
      </c>
    </row>
    <row r="3072" spans="2:27">
      <c r="B3072" s="3">
        <v>45801</v>
      </c>
      <c r="C3072" t="str">
        <f>IF(AND(B3072&gt;='Calculation Sheet Crop 1'!$K$6,B3072&lt;='Calculation Sheet Crop 1'!$L$6),"Initial Stage",IF(AND(B3072+1&gt;'Calculation Sheet Crop 1'!$K$7,B3072&lt;='Calculation Sheet Crop 1'!$L$7),"Crop Development Phase",IF(AND(B3072+1&gt;'Calculation Sheet Crop 1'!$K$8,B3072&lt;'Calculation Sheet Crop 1'!$L$8+1),"Mid Season",IF(AND(B3072+1&gt;'Calculation Sheet Crop 1'!$K$9,B3072-1&lt;'Calculation Sheet Crop 1'!$L$9),"Late Season Stage",""))))</f>
        <v/>
      </c>
      <c r="D3072">
        <f>IF(MONTH(B3072)=1,'General Calculation'!$E$22,IF(MONTH(B3072)=2,'General Calculation'!$F$22,IF(MONTH(B3072)=3,'General Calculation'!$G$22,IF(MONTH(B3072)=4,'General Calculation'!$H$22,IF(MONTH(B3072)=5,'General Calculation'!$I$22,IF(MONTH(B3072)=6,'General Calculation'!$J$22,IF(MONTH(B3072)=7,'General Calculation'!$K$22,IF(MONTH(B3072)=8,'General Calculation'!$L$22,IF(MONTH(B3072)=9,'General Calculation'!$M$22,IF(MONTH(B3072)=10,'General Calculation'!$N$22,IF(MONTH(B3072)=11,'General Calculation'!$O$22,IF(MONTH(B3072)=12,'General Calculation'!$P$22,""))))))))))))</f>
        <v>5.4600000000000009</v>
      </c>
      <c r="E3072" t="str">
        <f>IF(C3072="Initial Stage",'Calculation Sheet Crop 1'!$M$6,IF(C3072="Crop Development Phase",'Calculation Sheet Crop 1'!$M$7,IF(C3072="Mid Season",'Calculation Sheet Crop 1'!$M$8,IF(C3072="Late Season Stage",'Calculation Sheet Crop 1'!$M$9,""))))</f>
        <v/>
      </c>
      <c r="F3072">
        <f t="shared" si="612"/>
        <v>0</v>
      </c>
      <c r="P3072">
        <f t="shared" si="613"/>
        <v>0</v>
      </c>
      <c r="Q3072">
        <f t="shared" si="614"/>
        <v>0</v>
      </c>
      <c r="R3072">
        <f t="shared" si="615"/>
        <v>0</v>
      </c>
      <c r="S3072">
        <f t="shared" si="616"/>
        <v>0</v>
      </c>
      <c r="T3072">
        <f t="shared" si="617"/>
        <v>0</v>
      </c>
      <c r="U3072">
        <f t="shared" si="618"/>
        <v>0</v>
      </c>
      <c r="V3072">
        <f t="shared" si="619"/>
        <v>0</v>
      </c>
      <c r="W3072">
        <f t="shared" si="620"/>
        <v>0</v>
      </c>
      <c r="X3072">
        <f t="shared" si="621"/>
        <v>0</v>
      </c>
      <c r="Y3072">
        <f t="shared" si="622"/>
        <v>0</v>
      </c>
      <c r="Z3072">
        <f t="shared" si="623"/>
        <v>0</v>
      </c>
      <c r="AA3072">
        <f t="shared" si="624"/>
        <v>0</v>
      </c>
    </row>
    <row r="3073" spans="2:27">
      <c r="B3073" s="3">
        <v>45802</v>
      </c>
      <c r="C3073" t="str">
        <f>IF(AND(B3073&gt;='Calculation Sheet Crop 1'!$K$6,B3073&lt;='Calculation Sheet Crop 1'!$L$6),"Initial Stage",IF(AND(B3073+1&gt;'Calculation Sheet Crop 1'!$K$7,B3073&lt;='Calculation Sheet Crop 1'!$L$7),"Crop Development Phase",IF(AND(B3073+1&gt;'Calculation Sheet Crop 1'!$K$8,B3073&lt;'Calculation Sheet Crop 1'!$L$8+1),"Mid Season",IF(AND(B3073+1&gt;'Calculation Sheet Crop 1'!$K$9,B3073-1&lt;'Calculation Sheet Crop 1'!$L$9),"Late Season Stage",""))))</f>
        <v/>
      </c>
      <c r="D3073">
        <f>IF(MONTH(B3073)=1,'General Calculation'!$E$22,IF(MONTH(B3073)=2,'General Calculation'!$F$22,IF(MONTH(B3073)=3,'General Calculation'!$G$22,IF(MONTH(B3073)=4,'General Calculation'!$H$22,IF(MONTH(B3073)=5,'General Calculation'!$I$22,IF(MONTH(B3073)=6,'General Calculation'!$J$22,IF(MONTH(B3073)=7,'General Calculation'!$K$22,IF(MONTH(B3073)=8,'General Calculation'!$L$22,IF(MONTH(B3073)=9,'General Calculation'!$M$22,IF(MONTH(B3073)=10,'General Calculation'!$N$22,IF(MONTH(B3073)=11,'General Calculation'!$O$22,IF(MONTH(B3073)=12,'General Calculation'!$P$22,""))))))))))))</f>
        <v>5.4600000000000009</v>
      </c>
      <c r="E3073" t="str">
        <f>IF(C3073="Initial Stage",'Calculation Sheet Crop 1'!$M$6,IF(C3073="Crop Development Phase",'Calculation Sheet Crop 1'!$M$7,IF(C3073="Mid Season",'Calculation Sheet Crop 1'!$M$8,IF(C3073="Late Season Stage",'Calculation Sheet Crop 1'!$M$9,""))))</f>
        <v/>
      </c>
      <c r="F3073">
        <f t="shared" si="612"/>
        <v>0</v>
      </c>
      <c r="P3073">
        <f t="shared" si="613"/>
        <v>0</v>
      </c>
      <c r="Q3073">
        <f t="shared" si="614"/>
        <v>0</v>
      </c>
      <c r="R3073">
        <f t="shared" si="615"/>
        <v>0</v>
      </c>
      <c r="S3073">
        <f t="shared" si="616"/>
        <v>0</v>
      </c>
      <c r="T3073">
        <f t="shared" si="617"/>
        <v>0</v>
      </c>
      <c r="U3073">
        <f t="shared" si="618"/>
        <v>0</v>
      </c>
      <c r="V3073">
        <f t="shared" si="619"/>
        <v>0</v>
      </c>
      <c r="W3073">
        <f t="shared" si="620"/>
        <v>0</v>
      </c>
      <c r="X3073">
        <f t="shared" si="621"/>
        <v>0</v>
      </c>
      <c r="Y3073">
        <f t="shared" si="622"/>
        <v>0</v>
      </c>
      <c r="Z3073">
        <f t="shared" si="623"/>
        <v>0</v>
      </c>
      <c r="AA3073">
        <f t="shared" si="624"/>
        <v>0</v>
      </c>
    </row>
    <row r="3074" spans="2:27">
      <c r="B3074" s="3">
        <v>45803</v>
      </c>
      <c r="C3074" t="str">
        <f>IF(AND(B3074&gt;='Calculation Sheet Crop 1'!$K$6,B3074&lt;='Calculation Sheet Crop 1'!$L$6),"Initial Stage",IF(AND(B3074+1&gt;'Calculation Sheet Crop 1'!$K$7,B3074&lt;='Calculation Sheet Crop 1'!$L$7),"Crop Development Phase",IF(AND(B3074+1&gt;'Calculation Sheet Crop 1'!$K$8,B3074&lt;'Calculation Sheet Crop 1'!$L$8+1),"Mid Season",IF(AND(B3074+1&gt;'Calculation Sheet Crop 1'!$K$9,B3074-1&lt;'Calculation Sheet Crop 1'!$L$9),"Late Season Stage",""))))</f>
        <v/>
      </c>
      <c r="D3074">
        <f>IF(MONTH(B3074)=1,'General Calculation'!$E$22,IF(MONTH(B3074)=2,'General Calculation'!$F$22,IF(MONTH(B3074)=3,'General Calculation'!$G$22,IF(MONTH(B3074)=4,'General Calculation'!$H$22,IF(MONTH(B3074)=5,'General Calculation'!$I$22,IF(MONTH(B3074)=6,'General Calculation'!$J$22,IF(MONTH(B3074)=7,'General Calculation'!$K$22,IF(MONTH(B3074)=8,'General Calculation'!$L$22,IF(MONTH(B3074)=9,'General Calculation'!$M$22,IF(MONTH(B3074)=10,'General Calculation'!$N$22,IF(MONTH(B3074)=11,'General Calculation'!$O$22,IF(MONTH(B3074)=12,'General Calculation'!$P$22,""))))))))))))</f>
        <v>5.4600000000000009</v>
      </c>
      <c r="E3074" t="str">
        <f>IF(C3074="Initial Stage",'Calculation Sheet Crop 1'!$M$6,IF(C3074="Crop Development Phase",'Calculation Sheet Crop 1'!$M$7,IF(C3074="Mid Season",'Calculation Sheet Crop 1'!$M$8,IF(C3074="Late Season Stage",'Calculation Sheet Crop 1'!$M$9,""))))</f>
        <v/>
      </c>
      <c r="F3074">
        <f t="shared" si="612"/>
        <v>0</v>
      </c>
      <c r="P3074">
        <f t="shared" si="613"/>
        <v>0</v>
      </c>
      <c r="Q3074">
        <f t="shared" si="614"/>
        <v>0</v>
      </c>
      <c r="R3074">
        <f t="shared" si="615"/>
        <v>0</v>
      </c>
      <c r="S3074">
        <f t="shared" si="616"/>
        <v>0</v>
      </c>
      <c r="T3074">
        <f t="shared" si="617"/>
        <v>0</v>
      </c>
      <c r="U3074">
        <f t="shared" si="618"/>
        <v>0</v>
      </c>
      <c r="V3074">
        <f t="shared" si="619"/>
        <v>0</v>
      </c>
      <c r="W3074">
        <f t="shared" si="620"/>
        <v>0</v>
      </c>
      <c r="X3074">
        <f t="shared" si="621"/>
        <v>0</v>
      </c>
      <c r="Y3074">
        <f t="shared" si="622"/>
        <v>0</v>
      </c>
      <c r="Z3074">
        <f t="shared" si="623"/>
        <v>0</v>
      </c>
      <c r="AA3074">
        <f t="shared" si="624"/>
        <v>0</v>
      </c>
    </row>
    <row r="3075" spans="2:27">
      <c r="B3075" s="3">
        <v>45804</v>
      </c>
      <c r="C3075" t="str">
        <f>IF(AND(B3075&gt;='Calculation Sheet Crop 1'!$K$6,B3075&lt;='Calculation Sheet Crop 1'!$L$6),"Initial Stage",IF(AND(B3075+1&gt;'Calculation Sheet Crop 1'!$K$7,B3075&lt;='Calculation Sheet Crop 1'!$L$7),"Crop Development Phase",IF(AND(B3075+1&gt;'Calculation Sheet Crop 1'!$K$8,B3075&lt;'Calculation Sheet Crop 1'!$L$8+1),"Mid Season",IF(AND(B3075+1&gt;'Calculation Sheet Crop 1'!$K$9,B3075-1&lt;'Calculation Sheet Crop 1'!$L$9),"Late Season Stage",""))))</f>
        <v/>
      </c>
      <c r="D3075">
        <f>IF(MONTH(B3075)=1,'General Calculation'!$E$22,IF(MONTH(B3075)=2,'General Calculation'!$F$22,IF(MONTH(B3075)=3,'General Calculation'!$G$22,IF(MONTH(B3075)=4,'General Calculation'!$H$22,IF(MONTH(B3075)=5,'General Calculation'!$I$22,IF(MONTH(B3075)=6,'General Calculation'!$J$22,IF(MONTH(B3075)=7,'General Calculation'!$K$22,IF(MONTH(B3075)=8,'General Calculation'!$L$22,IF(MONTH(B3075)=9,'General Calculation'!$M$22,IF(MONTH(B3075)=10,'General Calculation'!$N$22,IF(MONTH(B3075)=11,'General Calculation'!$O$22,IF(MONTH(B3075)=12,'General Calculation'!$P$22,""))))))))))))</f>
        <v>5.4600000000000009</v>
      </c>
      <c r="E3075" t="str">
        <f>IF(C3075="Initial Stage",'Calculation Sheet Crop 1'!$M$6,IF(C3075="Crop Development Phase",'Calculation Sheet Crop 1'!$M$7,IF(C3075="Mid Season",'Calculation Sheet Crop 1'!$M$8,IF(C3075="Late Season Stage",'Calculation Sheet Crop 1'!$M$9,""))))</f>
        <v/>
      </c>
      <c r="F3075">
        <f t="shared" si="612"/>
        <v>0</v>
      </c>
      <c r="P3075">
        <f t="shared" si="613"/>
        <v>0</v>
      </c>
      <c r="Q3075">
        <f t="shared" si="614"/>
        <v>0</v>
      </c>
      <c r="R3075">
        <f t="shared" si="615"/>
        <v>0</v>
      </c>
      <c r="S3075">
        <f t="shared" si="616"/>
        <v>0</v>
      </c>
      <c r="T3075">
        <f t="shared" si="617"/>
        <v>0</v>
      </c>
      <c r="U3075">
        <f t="shared" si="618"/>
        <v>0</v>
      </c>
      <c r="V3075">
        <f t="shared" si="619"/>
        <v>0</v>
      </c>
      <c r="W3075">
        <f t="shared" si="620"/>
        <v>0</v>
      </c>
      <c r="X3075">
        <f t="shared" si="621"/>
        <v>0</v>
      </c>
      <c r="Y3075">
        <f t="shared" si="622"/>
        <v>0</v>
      </c>
      <c r="Z3075">
        <f t="shared" si="623"/>
        <v>0</v>
      </c>
      <c r="AA3075">
        <f t="shared" si="624"/>
        <v>0</v>
      </c>
    </row>
    <row r="3076" spans="2:27">
      <c r="B3076" s="3">
        <v>45805</v>
      </c>
      <c r="C3076" t="str">
        <f>IF(AND(B3076&gt;='Calculation Sheet Crop 1'!$K$6,B3076&lt;='Calculation Sheet Crop 1'!$L$6),"Initial Stage",IF(AND(B3076+1&gt;'Calculation Sheet Crop 1'!$K$7,B3076&lt;='Calculation Sheet Crop 1'!$L$7),"Crop Development Phase",IF(AND(B3076+1&gt;'Calculation Sheet Crop 1'!$K$8,B3076&lt;'Calculation Sheet Crop 1'!$L$8+1),"Mid Season",IF(AND(B3076+1&gt;'Calculation Sheet Crop 1'!$K$9,B3076-1&lt;'Calculation Sheet Crop 1'!$L$9),"Late Season Stage",""))))</f>
        <v/>
      </c>
      <c r="D3076">
        <f>IF(MONTH(B3076)=1,'General Calculation'!$E$22,IF(MONTH(B3076)=2,'General Calculation'!$F$22,IF(MONTH(B3076)=3,'General Calculation'!$G$22,IF(MONTH(B3076)=4,'General Calculation'!$H$22,IF(MONTH(B3076)=5,'General Calculation'!$I$22,IF(MONTH(B3076)=6,'General Calculation'!$J$22,IF(MONTH(B3076)=7,'General Calculation'!$K$22,IF(MONTH(B3076)=8,'General Calculation'!$L$22,IF(MONTH(B3076)=9,'General Calculation'!$M$22,IF(MONTH(B3076)=10,'General Calculation'!$N$22,IF(MONTH(B3076)=11,'General Calculation'!$O$22,IF(MONTH(B3076)=12,'General Calculation'!$P$22,""))))))))))))</f>
        <v>5.4600000000000009</v>
      </c>
      <c r="E3076" t="str">
        <f>IF(C3076="Initial Stage",'Calculation Sheet Crop 1'!$M$6,IF(C3076="Crop Development Phase",'Calculation Sheet Crop 1'!$M$7,IF(C3076="Mid Season",'Calculation Sheet Crop 1'!$M$8,IF(C3076="Late Season Stage",'Calculation Sheet Crop 1'!$M$9,""))))</f>
        <v/>
      </c>
      <c r="F3076">
        <f t="shared" si="612"/>
        <v>0</v>
      </c>
      <c r="P3076">
        <f t="shared" si="613"/>
        <v>0</v>
      </c>
      <c r="Q3076">
        <f t="shared" si="614"/>
        <v>0</v>
      </c>
      <c r="R3076">
        <f t="shared" si="615"/>
        <v>0</v>
      </c>
      <c r="S3076">
        <f t="shared" si="616"/>
        <v>0</v>
      </c>
      <c r="T3076">
        <f t="shared" si="617"/>
        <v>0</v>
      </c>
      <c r="U3076">
        <f t="shared" si="618"/>
        <v>0</v>
      </c>
      <c r="V3076">
        <f t="shared" si="619"/>
        <v>0</v>
      </c>
      <c r="W3076">
        <f t="shared" si="620"/>
        <v>0</v>
      </c>
      <c r="X3076">
        <f t="shared" si="621"/>
        <v>0</v>
      </c>
      <c r="Y3076">
        <f t="shared" si="622"/>
        <v>0</v>
      </c>
      <c r="Z3076">
        <f t="shared" si="623"/>
        <v>0</v>
      </c>
      <c r="AA3076">
        <f t="shared" si="624"/>
        <v>0</v>
      </c>
    </row>
    <row r="3077" spans="2:27">
      <c r="B3077" s="3">
        <v>45806</v>
      </c>
      <c r="C3077" t="str">
        <f>IF(AND(B3077&gt;='Calculation Sheet Crop 1'!$K$6,B3077&lt;='Calculation Sheet Crop 1'!$L$6),"Initial Stage",IF(AND(B3077+1&gt;'Calculation Sheet Crop 1'!$K$7,B3077&lt;='Calculation Sheet Crop 1'!$L$7),"Crop Development Phase",IF(AND(B3077+1&gt;'Calculation Sheet Crop 1'!$K$8,B3077&lt;'Calculation Sheet Crop 1'!$L$8+1),"Mid Season",IF(AND(B3077+1&gt;'Calculation Sheet Crop 1'!$K$9,B3077-1&lt;'Calculation Sheet Crop 1'!$L$9),"Late Season Stage",""))))</f>
        <v/>
      </c>
      <c r="D3077">
        <f>IF(MONTH(B3077)=1,'General Calculation'!$E$22,IF(MONTH(B3077)=2,'General Calculation'!$F$22,IF(MONTH(B3077)=3,'General Calculation'!$G$22,IF(MONTH(B3077)=4,'General Calculation'!$H$22,IF(MONTH(B3077)=5,'General Calculation'!$I$22,IF(MONTH(B3077)=6,'General Calculation'!$J$22,IF(MONTH(B3077)=7,'General Calculation'!$K$22,IF(MONTH(B3077)=8,'General Calculation'!$L$22,IF(MONTH(B3077)=9,'General Calculation'!$M$22,IF(MONTH(B3077)=10,'General Calculation'!$N$22,IF(MONTH(B3077)=11,'General Calculation'!$O$22,IF(MONTH(B3077)=12,'General Calculation'!$P$22,""))))))))))))</f>
        <v>5.4600000000000009</v>
      </c>
      <c r="E3077" t="str">
        <f>IF(C3077="Initial Stage",'Calculation Sheet Crop 1'!$M$6,IF(C3077="Crop Development Phase",'Calculation Sheet Crop 1'!$M$7,IF(C3077="Mid Season",'Calculation Sheet Crop 1'!$M$8,IF(C3077="Late Season Stage",'Calculation Sheet Crop 1'!$M$9,""))))</f>
        <v/>
      </c>
      <c r="F3077">
        <f t="shared" si="612"/>
        <v>0</v>
      </c>
      <c r="P3077">
        <f t="shared" si="613"/>
        <v>0</v>
      </c>
      <c r="Q3077">
        <f t="shared" si="614"/>
        <v>0</v>
      </c>
      <c r="R3077">
        <f t="shared" si="615"/>
        <v>0</v>
      </c>
      <c r="S3077">
        <f t="shared" si="616"/>
        <v>0</v>
      </c>
      <c r="T3077">
        <f t="shared" si="617"/>
        <v>0</v>
      </c>
      <c r="U3077">
        <f t="shared" si="618"/>
        <v>0</v>
      </c>
      <c r="V3077">
        <f t="shared" si="619"/>
        <v>0</v>
      </c>
      <c r="W3077">
        <f t="shared" si="620"/>
        <v>0</v>
      </c>
      <c r="X3077">
        <f t="shared" si="621"/>
        <v>0</v>
      </c>
      <c r="Y3077">
        <f t="shared" si="622"/>
        <v>0</v>
      </c>
      <c r="Z3077">
        <f t="shared" si="623"/>
        <v>0</v>
      </c>
      <c r="AA3077">
        <f t="shared" si="624"/>
        <v>0</v>
      </c>
    </row>
    <row r="3078" spans="2:27">
      <c r="B3078" s="3">
        <v>45807</v>
      </c>
      <c r="C3078" t="str">
        <f>IF(AND(B3078&gt;='Calculation Sheet Crop 1'!$K$6,B3078&lt;='Calculation Sheet Crop 1'!$L$6),"Initial Stage",IF(AND(B3078+1&gt;'Calculation Sheet Crop 1'!$K$7,B3078&lt;='Calculation Sheet Crop 1'!$L$7),"Crop Development Phase",IF(AND(B3078+1&gt;'Calculation Sheet Crop 1'!$K$8,B3078&lt;'Calculation Sheet Crop 1'!$L$8+1),"Mid Season",IF(AND(B3078+1&gt;'Calculation Sheet Crop 1'!$K$9,B3078-1&lt;'Calculation Sheet Crop 1'!$L$9),"Late Season Stage",""))))</f>
        <v/>
      </c>
      <c r="D3078">
        <f>IF(MONTH(B3078)=1,'General Calculation'!$E$22,IF(MONTH(B3078)=2,'General Calculation'!$F$22,IF(MONTH(B3078)=3,'General Calculation'!$G$22,IF(MONTH(B3078)=4,'General Calculation'!$H$22,IF(MONTH(B3078)=5,'General Calculation'!$I$22,IF(MONTH(B3078)=6,'General Calculation'!$J$22,IF(MONTH(B3078)=7,'General Calculation'!$K$22,IF(MONTH(B3078)=8,'General Calculation'!$L$22,IF(MONTH(B3078)=9,'General Calculation'!$M$22,IF(MONTH(B3078)=10,'General Calculation'!$N$22,IF(MONTH(B3078)=11,'General Calculation'!$O$22,IF(MONTH(B3078)=12,'General Calculation'!$P$22,""))))))))))))</f>
        <v>5.4600000000000009</v>
      </c>
      <c r="E3078" t="str">
        <f>IF(C3078="Initial Stage",'Calculation Sheet Crop 1'!$M$6,IF(C3078="Crop Development Phase",'Calculation Sheet Crop 1'!$M$7,IF(C3078="Mid Season",'Calculation Sheet Crop 1'!$M$8,IF(C3078="Late Season Stage",'Calculation Sheet Crop 1'!$M$9,""))))</f>
        <v/>
      </c>
      <c r="F3078">
        <f t="shared" si="612"/>
        <v>0</v>
      </c>
      <c r="P3078">
        <f t="shared" si="613"/>
        <v>0</v>
      </c>
      <c r="Q3078">
        <f t="shared" si="614"/>
        <v>0</v>
      </c>
      <c r="R3078">
        <f t="shared" si="615"/>
        <v>0</v>
      </c>
      <c r="S3078">
        <f t="shared" si="616"/>
        <v>0</v>
      </c>
      <c r="T3078">
        <f t="shared" si="617"/>
        <v>0</v>
      </c>
      <c r="U3078">
        <f t="shared" si="618"/>
        <v>0</v>
      </c>
      <c r="V3078">
        <f t="shared" si="619"/>
        <v>0</v>
      </c>
      <c r="W3078">
        <f t="shared" si="620"/>
        <v>0</v>
      </c>
      <c r="X3078">
        <f t="shared" si="621"/>
        <v>0</v>
      </c>
      <c r="Y3078">
        <f t="shared" si="622"/>
        <v>0</v>
      </c>
      <c r="Z3078">
        <f t="shared" si="623"/>
        <v>0</v>
      </c>
      <c r="AA3078">
        <f t="shared" si="624"/>
        <v>0</v>
      </c>
    </row>
    <row r="3079" spans="2:27">
      <c r="B3079" s="3">
        <v>45808</v>
      </c>
      <c r="C3079" t="str">
        <f>IF(AND(B3079&gt;='Calculation Sheet Crop 1'!$K$6,B3079&lt;='Calculation Sheet Crop 1'!$L$6),"Initial Stage",IF(AND(B3079+1&gt;'Calculation Sheet Crop 1'!$K$7,B3079&lt;='Calculation Sheet Crop 1'!$L$7),"Crop Development Phase",IF(AND(B3079+1&gt;'Calculation Sheet Crop 1'!$K$8,B3079&lt;'Calculation Sheet Crop 1'!$L$8+1),"Mid Season",IF(AND(B3079+1&gt;'Calculation Sheet Crop 1'!$K$9,B3079-1&lt;'Calculation Sheet Crop 1'!$L$9),"Late Season Stage",""))))</f>
        <v/>
      </c>
      <c r="D3079">
        <f>IF(MONTH(B3079)=1,'General Calculation'!$E$22,IF(MONTH(B3079)=2,'General Calculation'!$F$22,IF(MONTH(B3079)=3,'General Calculation'!$G$22,IF(MONTH(B3079)=4,'General Calculation'!$H$22,IF(MONTH(B3079)=5,'General Calculation'!$I$22,IF(MONTH(B3079)=6,'General Calculation'!$J$22,IF(MONTH(B3079)=7,'General Calculation'!$K$22,IF(MONTH(B3079)=8,'General Calculation'!$L$22,IF(MONTH(B3079)=9,'General Calculation'!$M$22,IF(MONTH(B3079)=10,'General Calculation'!$N$22,IF(MONTH(B3079)=11,'General Calculation'!$O$22,IF(MONTH(B3079)=12,'General Calculation'!$P$22,""))))))))))))</f>
        <v>5.4600000000000009</v>
      </c>
      <c r="E3079" t="str">
        <f>IF(C3079="Initial Stage",'Calculation Sheet Crop 1'!$M$6,IF(C3079="Crop Development Phase",'Calculation Sheet Crop 1'!$M$7,IF(C3079="Mid Season",'Calculation Sheet Crop 1'!$M$8,IF(C3079="Late Season Stage",'Calculation Sheet Crop 1'!$M$9,""))))</f>
        <v/>
      </c>
      <c r="F3079">
        <f t="shared" si="612"/>
        <v>0</v>
      </c>
      <c r="P3079">
        <f t="shared" si="613"/>
        <v>0</v>
      </c>
      <c r="Q3079">
        <f t="shared" si="614"/>
        <v>0</v>
      </c>
      <c r="R3079">
        <f t="shared" si="615"/>
        <v>0</v>
      </c>
      <c r="S3079">
        <f t="shared" si="616"/>
        <v>0</v>
      </c>
      <c r="T3079">
        <f t="shared" si="617"/>
        <v>0</v>
      </c>
      <c r="U3079">
        <f t="shared" si="618"/>
        <v>0</v>
      </c>
      <c r="V3079">
        <f t="shared" si="619"/>
        <v>0</v>
      </c>
      <c r="W3079">
        <f t="shared" si="620"/>
        <v>0</v>
      </c>
      <c r="X3079">
        <f t="shared" si="621"/>
        <v>0</v>
      </c>
      <c r="Y3079">
        <f t="shared" si="622"/>
        <v>0</v>
      </c>
      <c r="Z3079">
        <f t="shared" si="623"/>
        <v>0</v>
      </c>
      <c r="AA3079">
        <f t="shared" si="624"/>
        <v>0</v>
      </c>
    </row>
    <row r="3080" spans="2:27">
      <c r="B3080" s="3">
        <v>45809</v>
      </c>
      <c r="C3080" t="str">
        <f>IF(AND(B3080&gt;='Calculation Sheet Crop 1'!$K$6,B3080&lt;='Calculation Sheet Crop 1'!$L$6),"Initial Stage",IF(AND(B3080+1&gt;'Calculation Sheet Crop 1'!$K$7,B3080&lt;='Calculation Sheet Crop 1'!$L$7),"Crop Development Phase",IF(AND(B3080+1&gt;'Calculation Sheet Crop 1'!$K$8,B3080&lt;'Calculation Sheet Crop 1'!$L$8+1),"Mid Season",IF(AND(B3080+1&gt;'Calculation Sheet Crop 1'!$K$9,B3080-1&lt;'Calculation Sheet Crop 1'!$L$9),"Late Season Stage",""))))</f>
        <v/>
      </c>
      <c r="D3080">
        <f>IF(MONTH(B3080)=1,'General Calculation'!$E$22,IF(MONTH(B3080)=2,'General Calculation'!$F$22,IF(MONTH(B3080)=3,'General Calculation'!$G$22,IF(MONTH(B3080)=4,'General Calculation'!$H$22,IF(MONTH(B3080)=5,'General Calculation'!$I$22,IF(MONTH(B3080)=6,'General Calculation'!$J$22,IF(MONTH(B3080)=7,'General Calculation'!$K$22,IF(MONTH(B3080)=8,'General Calculation'!$L$22,IF(MONTH(B3080)=9,'General Calculation'!$M$22,IF(MONTH(B3080)=10,'General Calculation'!$N$22,IF(MONTH(B3080)=11,'General Calculation'!$O$22,IF(MONTH(B3080)=12,'General Calculation'!$P$22,""))))))))))))</f>
        <v>5.3881999999999994</v>
      </c>
      <c r="E3080" t="str">
        <f>IF(C3080="Initial Stage",'Calculation Sheet Crop 1'!$M$6,IF(C3080="Crop Development Phase",'Calculation Sheet Crop 1'!$M$7,IF(C3080="Mid Season",'Calculation Sheet Crop 1'!$M$8,IF(C3080="Late Season Stage",'Calculation Sheet Crop 1'!$M$9,""))))</f>
        <v/>
      </c>
      <c r="F3080">
        <f t="shared" ref="F3080:F3143" si="625">IFERROR((D3080*E3080),0)</f>
        <v>0</v>
      </c>
      <c r="P3080">
        <f t="shared" ref="P3080:P3143" si="626">IF(MONTH($B3080)=1,$F3080,0)</f>
        <v>0</v>
      </c>
      <c r="Q3080">
        <f t="shared" ref="Q3080:Q3143" si="627">IF(MONTH($B3080)=2,$F3080,0)</f>
        <v>0</v>
      </c>
      <c r="R3080">
        <f t="shared" ref="R3080:R3143" si="628">IF(MONTH($B3080)=3,$F3080,0)</f>
        <v>0</v>
      </c>
      <c r="S3080">
        <f t="shared" ref="S3080:S3143" si="629">IF(MONTH($B3080)=4,$F3080,0)</f>
        <v>0</v>
      </c>
      <c r="T3080">
        <f t="shared" ref="T3080:T3143" si="630">IF(MONTH($B3080)=5,$F3080,0)</f>
        <v>0</v>
      </c>
      <c r="U3080">
        <f t="shared" ref="U3080:U3143" si="631">IF(MONTH($B3080)=6,$F3080,0)</f>
        <v>0</v>
      </c>
      <c r="V3080">
        <f t="shared" ref="V3080:V3143" si="632">IF(MONTH($B3080)=7,$F3080,0)</f>
        <v>0</v>
      </c>
      <c r="W3080">
        <f t="shared" ref="W3080:W3143" si="633">IF(MONTH($B3080)=8,$F3080,0)</f>
        <v>0</v>
      </c>
      <c r="X3080">
        <f t="shared" ref="X3080:X3143" si="634">IF(MONTH($B3080)=9,$F3080,0)</f>
        <v>0</v>
      </c>
      <c r="Y3080">
        <f t="shared" ref="Y3080:Y3143" si="635">IF(MONTH($B3080)=10,$F3080,0)</f>
        <v>0</v>
      </c>
      <c r="Z3080">
        <f t="shared" ref="Z3080:Z3143" si="636">IF(MONTH($B3080)=11,$F3080,0)</f>
        <v>0</v>
      </c>
      <c r="AA3080">
        <f t="shared" ref="AA3080:AA3143" si="637">IF(MONTH($B3080)=12,$F3080,0)</f>
        <v>0</v>
      </c>
    </row>
    <row r="3081" spans="2:27">
      <c r="B3081" s="3">
        <v>45810</v>
      </c>
      <c r="C3081" t="str">
        <f>IF(AND(B3081&gt;='Calculation Sheet Crop 1'!$K$6,B3081&lt;='Calculation Sheet Crop 1'!$L$6),"Initial Stage",IF(AND(B3081+1&gt;'Calculation Sheet Crop 1'!$K$7,B3081&lt;='Calculation Sheet Crop 1'!$L$7),"Crop Development Phase",IF(AND(B3081+1&gt;'Calculation Sheet Crop 1'!$K$8,B3081&lt;'Calculation Sheet Crop 1'!$L$8+1),"Mid Season",IF(AND(B3081+1&gt;'Calculation Sheet Crop 1'!$K$9,B3081-1&lt;'Calculation Sheet Crop 1'!$L$9),"Late Season Stage",""))))</f>
        <v/>
      </c>
      <c r="D3081">
        <f>IF(MONTH(B3081)=1,'General Calculation'!$E$22,IF(MONTH(B3081)=2,'General Calculation'!$F$22,IF(MONTH(B3081)=3,'General Calculation'!$G$22,IF(MONTH(B3081)=4,'General Calculation'!$H$22,IF(MONTH(B3081)=5,'General Calculation'!$I$22,IF(MONTH(B3081)=6,'General Calculation'!$J$22,IF(MONTH(B3081)=7,'General Calculation'!$K$22,IF(MONTH(B3081)=8,'General Calculation'!$L$22,IF(MONTH(B3081)=9,'General Calculation'!$M$22,IF(MONTH(B3081)=10,'General Calculation'!$N$22,IF(MONTH(B3081)=11,'General Calculation'!$O$22,IF(MONTH(B3081)=12,'General Calculation'!$P$22,""))))))))))))</f>
        <v>5.3881999999999994</v>
      </c>
      <c r="E3081" t="str">
        <f>IF(C3081="Initial Stage",'Calculation Sheet Crop 1'!$M$6,IF(C3081="Crop Development Phase",'Calculation Sheet Crop 1'!$M$7,IF(C3081="Mid Season",'Calculation Sheet Crop 1'!$M$8,IF(C3081="Late Season Stage",'Calculation Sheet Crop 1'!$M$9,""))))</f>
        <v/>
      </c>
      <c r="F3081">
        <f t="shared" si="625"/>
        <v>0</v>
      </c>
      <c r="P3081">
        <f t="shared" si="626"/>
        <v>0</v>
      </c>
      <c r="Q3081">
        <f t="shared" si="627"/>
        <v>0</v>
      </c>
      <c r="R3081">
        <f t="shared" si="628"/>
        <v>0</v>
      </c>
      <c r="S3081">
        <f t="shared" si="629"/>
        <v>0</v>
      </c>
      <c r="T3081">
        <f t="shared" si="630"/>
        <v>0</v>
      </c>
      <c r="U3081">
        <f t="shared" si="631"/>
        <v>0</v>
      </c>
      <c r="V3081">
        <f t="shared" si="632"/>
        <v>0</v>
      </c>
      <c r="W3081">
        <f t="shared" si="633"/>
        <v>0</v>
      </c>
      <c r="X3081">
        <f t="shared" si="634"/>
        <v>0</v>
      </c>
      <c r="Y3081">
        <f t="shared" si="635"/>
        <v>0</v>
      </c>
      <c r="Z3081">
        <f t="shared" si="636"/>
        <v>0</v>
      </c>
      <c r="AA3081">
        <f t="shared" si="637"/>
        <v>0</v>
      </c>
    </row>
    <row r="3082" spans="2:27">
      <c r="B3082" s="3">
        <v>45811</v>
      </c>
      <c r="C3082" t="str">
        <f>IF(AND(B3082&gt;='Calculation Sheet Crop 1'!$K$6,B3082&lt;='Calculation Sheet Crop 1'!$L$6),"Initial Stage",IF(AND(B3082+1&gt;'Calculation Sheet Crop 1'!$K$7,B3082&lt;='Calculation Sheet Crop 1'!$L$7),"Crop Development Phase",IF(AND(B3082+1&gt;'Calculation Sheet Crop 1'!$K$8,B3082&lt;'Calculation Sheet Crop 1'!$L$8+1),"Mid Season",IF(AND(B3082+1&gt;'Calculation Sheet Crop 1'!$K$9,B3082-1&lt;'Calculation Sheet Crop 1'!$L$9),"Late Season Stage",""))))</f>
        <v/>
      </c>
      <c r="D3082">
        <f>IF(MONTH(B3082)=1,'General Calculation'!$E$22,IF(MONTH(B3082)=2,'General Calculation'!$F$22,IF(MONTH(B3082)=3,'General Calculation'!$G$22,IF(MONTH(B3082)=4,'General Calculation'!$H$22,IF(MONTH(B3082)=5,'General Calculation'!$I$22,IF(MONTH(B3082)=6,'General Calculation'!$J$22,IF(MONTH(B3082)=7,'General Calculation'!$K$22,IF(MONTH(B3082)=8,'General Calculation'!$L$22,IF(MONTH(B3082)=9,'General Calculation'!$M$22,IF(MONTH(B3082)=10,'General Calculation'!$N$22,IF(MONTH(B3082)=11,'General Calculation'!$O$22,IF(MONTH(B3082)=12,'General Calculation'!$P$22,""))))))))))))</f>
        <v>5.3881999999999994</v>
      </c>
      <c r="E3082" t="str">
        <f>IF(C3082="Initial Stage",'Calculation Sheet Crop 1'!$M$6,IF(C3082="Crop Development Phase",'Calculation Sheet Crop 1'!$M$7,IF(C3082="Mid Season",'Calculation Sheet Crop 1'!$M$8,IF(C3082="Late Season Stage",'Calculation Sheet Crop 1'!$M$9,""))))</f>
        <v/>
      </c>
      <c r="F3082">
        <f t="shared" si="625"/>
        <v>0</v>
      </c>
      <c r="P3082">
        <f t="shared" si="626"/>
        <v>0</v>
      </c>
      <c r="Q3082">
        <f t="shared" si="627"/>
        <v>0</v>
      </c>
      <c r="R3082">
        <f t="shared" si="628"/>
        <v>0</v>
      </c>
      <c r="S3082">
        <f t="shared" si="629"/>
        <v>0</v>
      </c>
      <c r="T3082">
        <f t="shared" si="630"/>
        <v>0</v>
      </c>
      <c r="U3082">
        <f t="shared" si="631"/>
        <v>0</v>
      </c>
      <c r="V3082">
        <f t="shared" si="632"/>
        <v>0</v>
      </c>
      <c r="W3082">
        <f t="shared" si="633"/>
        <v>0</v>
      </c>
      <c r="X3082">
        <f t="shared" si="634"/>
        <v>0</v>
      </c>
      <c r="Y3082">
        <f t="shared" si="635"/>
        <v>0</v>
      </c>
      <c r="Z3082">
        <f t="shared" si="636"/>
        <v>0</v>
      </c>
      <c r="AA3082">
        <f t="shared" si="637"/>
        <v>0</v>
      </c>
    </row>
    <row r="3083" spans="2:27">
      <c r="B3083" s="3">
        <v>45812</v>
      </c>
      <c r="C3083" t="str">
        <f>IF(AND(B3083&gt;='Calculation Sheet Crop 1'!$K$6,B3083&lt;='Calculation Sheet Crop 1'!$L$6),"Initial Stage",IF(AND(B3083+1&gt;'Calculation Sheet Crop 1'!$K$7,B3083&lt;='Calculation Sheet Crop 1'!$L$7),"Crop Development Phase",IF(AND(B3083+1&gt;'Calculation Sheet Crop 1'!$K$8,B3083&lt;'Calculation Sheet Crop 1'!$L$8+1),"Mid Season",IF(AND(B3083+1&gt;'Calculation Sheet Crop 1'!$K$9,B3083-1&lt;'Calculation Sheet Crop 1'!$L$9),"Late Season Stage",""))))</f>
        <v/>
      </c>
      <c r="D3083">
        <f>IF(MONTH(B3083)=1,'General Calculation'!$E$22,IF(MONTH(B3083)=2,'General Calculation'!$F$22,IF(MONTH(B3083)=3,'General Calculation'!$G$22,IF(MONTH(B3083)=4,'General Calculation'!$H$22,IF(MONTH(B3083)=5,'General Calculation'!$I$22,IF(MONTH(B3083)=6,'General Calculation'!$J$22,IF(MONTH(B3083)=7,'General Calculation'!$K$22,IF(MONTH(B3083)=8,'General Calculation'!$L$22,IF(MONTH(B3083)=9,'General Calculation'!$M$22,IF(MONTH(B3083)=10,'General Calculation'!$N$22,IF(MONTH(B3083)=11,'General Calculation'!$O$22,IF(MONTH(B3083)=12,'General Calculation'!$P$22,""))))))))))))</f>
        <v>5.3881999999999994</v>
      </c>
      <c r="E3083" t="str">
        <f>IF(C3083="Initial Stage",'Calculation Sheet Crop 1'!$M$6,IF(C3083="Crop Development Phase",'Calculation Sheet Crop 1'!$M$7,IF(C3083="Mid Season",'Calculation Sheet Crop 1'!$M$8,IF(C3083="Late Season Stage",'Calculation Sheet Crop 1'!$M$9,""))))</f>
        <v/>
      </c>
      <c r="F3083">
        <f t="shared" si="625"/>
        <v>0</v>
      </c>
      <c r="P3083">
        <f t="shared" si="626"/>
        <v>0</v>
      </c>
      <c r="Q3083">
        <f t="shared" si="627"/>
        <v>0</v>
      </c>
      <c r="R3083">
        <f t="shared" si="628"/>
        <v>0</v>
      </c>
      <c r="S3083">
        <f t="shared" si="629"/>
        <v>0</v>
      </c>
      <c r="T3083">
        <f t="shared" si="630"/>
        <v>0</v>
      </c>
      <c r="U3083">
        <f t="shared" si="631"/>
        <v>0</v>
      </c>
      <c r="V3083">
        <f t="shared" si="632"/>
        <v>0</v>
      </c>
      <c r="W3083">
        <f t="shared" si="633"/>
        <v>0</v>
      </c>
      <c r="X3083">
        <f t="shared" si="634"/>
        <v>0</v>
      </c>
      <c r="Y3083">
        <f t="shared" si="635"/>
        <v>0</v>
      </c>
      <c r="Z3083">
        <f t="shared" si="636"/>
        <v>0</v>
      </c>
      <c r="AA3083">
        <f t="shared" si="637"/>
        <v>0</v>
      </c>
    </row>
    <row r="3084" spans="2:27">
      <c r="B3084" s="3">
        <v>45813</v>
      </c>
      <c r="C3084" t="str">
        <f>IF(AND(B3084&gt;='Calculation Sheet Crop 1'!$K$6,B3084&lt;='Calculation Sheet Crop 1'!$L$6),"Initial Stage",IF(AND(B3084+1&gt;'Calculation Sheet Crop 1'!$K$7,B3084&lt;='Calculation Sheet Crop 1'!$L$7),"Crop Development Phase",IF(AND(B3084+1&gt;'Calculation Sheet Crop 1'!$K$8,B3084&lt;'Calculation Sheet Crop 1'!$L$8+1),"Mid Season",IF(AND(B3084+1&gt;'Calculation Sheet Crop 1'!$K$9,B3084-1&lt;'Calculation Sheet Crop 1'!$L$9),"Late Season Stage",""))))</f>
        <v/>
      </c>
      <c r="D3084">
        <f>IF(MONTH(B3084)=1,'General Calculation'!$E$22,IF(MONTH(B3084)=2,'General Calculation'!$F$22,IF(MONTH(B3084)=3,'General Calculation'!$G$22,IF(MONTH(B3084)=4,'General Calculation'!$H$22,IF(MONTH(B3084)=5,'General Calculation'!$I$22,IF(MONTH(B3084)=6,'General Calculation'!$J$22,IF(MONTH(B3084)=7,'General Calculation'!$K$22,IF(MONTH(B3084)=8,'General Calculation'!$L$22,IF(MONTH(B3084)=9,'General Calculation'!$M$22,IF(MONTH(B3084)=10,'General Calculation'!$N$22,IF(MONTH(B3084)=11,'General Calculation'!$O$22,IF(MONTH(B3084)=12,'General Calculation'!$P$22,""))))))))))))</f>
        <v>5.3881999999999994</v>
      </c>
      <c r="E3084" t="str">
        <f>IF(C3084="Initial Stage",'Calculation Sheet Crop 1'!$M$6,IF(C3084="Crop Development Phase",'Calculation Sheet Crop 1'!$M$7,IF(C3084="Mid Season",'Calculation Sheet Crop 1'!$M$8,IF(C3084="Late Season Stage",'Calculation Sheet Crop 1'!$M$9,""))))</f>
        <v/>
      </c>
      <c r="F3084">
        <f t="shared" si="625"/>
        <v>0</v>
      </c>
      <c r="P3084">
        <f t="shared" si="626"/>
        <v>0</v>
      </c>
      <c r="Q3084">
        <f t="shared" si="627"/>
        <v>0</v>
      </c>
      <c r="R3084">
        <f t="shared" si="628"/>
        <v>0</v>
      </c>
      <c r="S3084">
        <f t="shared" si="629"/>
        <v>0</v>
      </c>
      <c r="T3084">
        <f t="shared" si="630"/>
        <v>0</v>
      </c>
      <c r="U3084">
        <f t="shared" si="631"/>
        <v>0</v>
      </c>
      <c r="V3084">
        <f t="shared" si="632"/>
        <v>0</v>
      </c>
      <c r="W3084">
        <f t="shared" si="633"/>
        <v>0</v>
      </c>
      <c r="X3084">
        <f t="shared" si="634"/>
        <v>0</v>
      </c>
      <c r="Y3084">
        <f t="shared" si="635"/>
        <v>0</v>
      </c>
      <c r="Z3084">
        <f t="shared" si="636"/>
        <v>0</v>
      </c>
      <c r="AA3084">
        <f t="shared" si="637"/>
        <v>0</v>
      </c>
    </row>
    <row r="3085" spans="2:27">
      <c r="B3085" s="3">
        <v>45814</v>
      </c>
      <c r="C3085" t="str">
        <f>IF(AND(B3085&gt;='Calculation Sheet Crop 1'!$K$6,B3085&lt;='Calculation Sheet Crop 1'!$L$6),"Initial Stage",IF(AND(B3085+1&gt;'Calculation Sheet Crop 1'!$K$7,B3085&lt;='Calculation Sheet Crop 1'!$L$7),"Crop Development Phase",IF(AND(B3085+1&gt;'Calculation Sheet Crop 1'!$K$8,B3085&lt;'Calculation Sheet Crop 1'!$L$8+1),"Mid Season",IF(AND(B3085+1&gt;'Calculation Sheet Crop 1'!$K$9,B3085-1&lt;'Calculation Sheet Crop 1'!$L$9),"Late Season Stage",""))))</f>
        <v/>
      </c>
      <c r="D3085">
        <f>IF(MONTH(B3085)=1,'General Calculation'!$E$22,IF(MONTH(B3085)=2,'General Calculation'!$F$22,IF(MONTH(B3085)=3,'General Calculation'!$G$22,IF(MONTH(B3085)=4,'General Calculation'!$H$22,IF(MONTH(B3085)=5,'General Calculation'!$I$22,IF(MONTH(B3085)=6,'General Calculation'!$J$22,IF(MONTH(B3085)=7,'General Calculation'!$K$22,IF(MONTH(B3085)=8,'General Calculation'!$L$22,IF(MONTH(B3085)=9,'General Calculation'!$M$22,IF(MONTH(B3085)=10,'General Calculation'!$N$22,IF(MONTH(B3085)=11,'General Calculation'!$O$22,IF(MONTH(B3085)=12,'General Calculation'!$P$22,""))))))))))))</f>
        <v>5.3881999999999994</v>
      </c>
      <c r="E3085" t="str">
        <f>IF(C3085="Initial Stage",'Calculation Sheet Crop 1'!$M$6,IF(C3085="Crop Development Phase",'Calculation Sheet Crop 1'!$M$7,IF(C3085="Mid Season",'Calculation Sheet Crop 1'!$M$8,IF(C3085="Late Season Stage",'Calculation Sheet Crop 1'!$M$9,""))))</f>
        <v/>
      </c>
      <c r="F3085">
        <f t="shared" si="625"/>
        <v>0</v>
      </c>
      <c r="P3085">
        <f t="shared" si="626"/>
        <v>0</v>
      </c>
      <c r="Q3085">
        <f t="shared" si="627"/>
        <v>0</v>
      </c>
      <c r="R3085">
        <f t="shared" si="628"/>
        <v>0</v>
      </c>
      <c r="S3085">
        <f t="shared" si="629"/>
        <v>0</v>
      </c>
      <c r="T3085">
        <f t="shared" si="630"/>
        <v>0</v>
      </c>
      <c r="U3085">
        <f t="shared" si="631"/>
        <v>0</v>
      </c>
      <c r="V3085">
        <f t="shared" si="632"/>
        <v>0</v>
      </c>
      <c r="W3085">
        <f t="shared" si="633"/>
        <v>0</v>
      </c>
      <c r="X3085">
        <f t="shared" si="634"/>
        <v>0</v>
      </c>
      <c r="Y3085">
        <f t="shared" si="635"/>
        <v>0</v>
      </c>
      <c r="Z3085">
        <f t="shared" si="636"/>
        <v>0</v>
      </c>
      <c r="AA3085">
        <f t="shared" si="637"/>
        <v>0</v>
      </c>
    </row>
    <row r="3086" spans="2:27">
      <c r="B3086" s="3">
        <v>45815</v>
      </c>
      <c r="C3086" t="str">
        <f>IF(AND(B3086&gt;='Calculation Sheet Crop 1'!$K$6,B3086&lt;='Calculation Sheet Crop 1'!$L$6),"Initial Stage",IF(AND(B3086+1&gt;'Calculation Sheet Crop 1'!$K$7,B3086&lt;='Calculation Sheet Crop 1'!$L$7),"Crop Development Phase",IF(AND(B3086+1&gt;'Calculation Sheet Crop 1'!$K$8,B3086&lt;'Calculation Sheet Crop 1'!$L$8+1),"Mid Season",IF(AND(B3086+1&gt;'Calculation Sheet Crop 1'!$K$9,B3086-1&lt;'Calculation Sheet Crop 1'!$L$9),"Late Season Stage",""))))</f>
        <v/>
      </c>
      <c r="D3086">
        <f>IF(MONTH(B3086)=1,'General Calculation'!$E$22,IF(MONTH(B3086)=2,'General Calculation'!$F$22,IF(MONTH(B3086)=3,'General Calculation'!$G$22,IF(MONTH(B3086)=4,'General Calculation'!$H$22,IF(MONTH(B3086)=5,'General Calculation'!$I$22,IF(MONTH(B3086)=6,'General Calculation'!$J$22,IF(MONTH(B3086)=7,'General Calculation'!$K$22,IF(MONTH(B3086)=8,'General Calculation'!$L$22,IF(MONTH(B3086)=9,'General Calculation'!$M$22,IF(MONTH(B3086)=10,'General Calculation'!$N$22,IF(MONTH(B3086)=11,'General Calculation'!$O$22,IF(MONTH(B3086)=12,'General Calculation'!$P$22,""))))))))))))</f>
        <v>5.3881999999999994</v>
      </c>
      <c r="E3086" t="str">
        <f>IF(C3086="Initial Stage",'Calculation Sheet Crop 1'!$M$6,IF(C3086="Crop Development Phase",'Calculation Sheet Crop 1'!$M$7,IF(C3086="Mid Season",'Calculation Sheet Crop 1'!$M$8,IF(C3086="Late Season Stage",'Calculation Sheet Crop 1'!$M$9,""))))</f>
        <v/>
      </c>
      <c r="F3086">
        <f t="shared" si="625"/>
        <v>0</v>
      </c>
      <c r="P3086">
        <f t="shared" si="626"/>
        <v>0</v>
      </c>
      <c r="Q3086">
        <f t="shared" si="627"/>
        <v>0</v>
      </c>
      <c r="R3086">
        <f t="shared" si="628"/>
        <v>0</v>
      </c>
      <c r="S3086">
        <f t="shared" si="629"/>
        <v>0</v>
      </c>
      <c r="T3086">
        <f t="shared" si="630"/>
        <v>0</v>
      </c>
      <c r="U3086">
        <f t="shared" si="631"/>
        <v>0</v>
      </c>
      <c r="V3086">
        <f t="shared" si="632"/>
        <v>0</v>
      </c>
      <c r="W3086">
        <f t="shared" si="633"/>
        <v>0</v>
      </c>
      <c r="X3086">
        <f t="shared" si="634"/>
        <v>0</v>
      </c>
      <c r="Y3086">
        <f t="shared" si="635"/>
        <v>0</v>
      </c>
      <c r="Z3086">
        <f t="shared" si="636"/>
        <v>0</v>
      </c>
      <c r="AA3086">
        <f t="shared" si="637"/>
        <v>0</v>
      </c>
    </row>
    <row r="3087" spans="2:27">
      <c r="B3087" s="3">
        <v>45816</v>
      </c>
      <c r="C3087" t="str">
        <f>IF(AND(B3087&gt;='Calculation Sheet Crop 1'!$K$6,B3087&lt;='Calculation Sheet Crop 1'!$L$6),"Initial Stage",IF(AND(B3087+1&gt;'Calculation Sheet Crop 1'!$K$7,B3087&lt;='Calculation Sheet Crop 1'!$L$7),"Crop Development Phase",IF(AND(B3087+1&gt;'Calculation Sheet Crop 1'!$K$8,B3087&lt;'Calculation Sheet Crop 1'!$L$8+1),"Mid Season",IF(AND(B3087+1&gt;'Calculation Sheet Crop 1'!$K$9,B3087-1&lt;'Calculation Sheet Crop 1'!$L$9),"Late Season Stage",""))))</f>
        <v/>
      </c>
      <c r="D3087">
        <f>IF(MONTH(B3087)=1,'General Calculation'!$E$22,IF(MONTH(B3087)=2,'General Calculation'!$F$22,IF(MONTH(B3087)=3,'General Calculation'!$G$22,IF(MONTH(B3087)=4,'General Calculation'!$H$22,IF(MONTH(B3087)=5,'General Calculation'!$I$22,IF(MONTH(B3087)=6,'General Calculation'!$J$22,IF(MONTH(B3087)=7,'General Calculation'!$K$22,IF(MONTH(B3087)=8,'General Calculation'!$L$22,IF(MONTH(B3087)=9,'General Calculation'!$M$22,IF(MONTH(B3087)=10,'General Calculation'!$N$22,IF(MONTH(B3087)=11,'General Calculation'!$O$22,IF(MONTH(B3087)=12,'General Calculation'!$P$22,""))))))))))))</f>
        <v>5.3881999999999994</v>
      </c>
      <c r="E3087" t="str">
        <f>IF(C3087="Initial Stage",'Calculation Sheet Crop 1'!$M$6,IF(C3087="Crop Development Phase",'Calculation Sheet Crop 1'!$M$7,IF(C3087="Mid Season",'Calculation Sheet Crop 1'!$M$8,IF(C3087="Late Season Stage",'Calculation Sheet Crop 1'!$M$9,""))))</f>
        <v/>
      </c>
      <c r="F3087">
        <f t="shared" si="625"/>
        <v>0</v>
      </c>
      <c r="P3087">
        <f t="shared" si="626"/>
        <v>0</v>
      </c>
      <c r="Q3087">
        <f t="shared" si="627"/>
        <v>0</v>
      </c>
      <c r="R3087">
        <f t="shared" si="628"/>
        <v>0</v>
      </c>
      <c r="S3087">
        <f t="shared" si="629"/>
        <v>0</v>
      </c>
      <c r="T3087">
        <f t="shared" si="630"/>
        <v>0</v>
      </c>
      <c r="U3087">
        <f t="shared" si="631"/>
        <v>0</v>
      </c>
      <c r="V3087">
        <f t="shared" si="632"/>
        <v>0</v>
      </c>
      <c r="W3087">
        <f t="shared" si="633"/>
        <v>0</v>
      </c>
      <c r="X3087">
        <f t="shared" si="634"/>
        <v>0</v>
      </c>
      <c r="Y3087">
        <f t="shared" si="635"/>
        <v>0</v>
      </c>
      <c r="Z3087">
        <f t="shared" si="636"/>
        <v>0</v>
      </c>
      <c r="AA3087">
        <f t="shared" si="637"/>
        <v>0</v>
      </c>
    </row>
    <row r="3088" spans="2:27">
      <c r="B3088" s="3">
        <v>45817</v>
      </c>
      <c r="C3088" t="str">
        <f>IF(AND(B3088&gt;='Calculation Sheet Crop 1'!$K$6,B3088&lt;='Calculation Sheet Crop 1'!$L$6),"Initial Stage",IF(AND(B3088+1&gt;'Calculation Sheet Crop 1'!$K$7,B3088&lt;='Calculation Sheet Crop 1'!$L$7),"Crop Development Phase",IF(AND(B3088+1&gt;'Calculation Sheet Crop 1'!$K$8,B3088&lt;'Calculation Sheet Crop 1'!$L$8+1),"Mid Season",IF(AND(B3088+1&gt;'Calculation Sheet Crop 1'!$K$9,B3088-1&lt;'Calculation Sheet Crop 1'!$L$9),"Late Season Stage",""))))</f>
        <v/>
      </c>
      <c r="D3088">
        <f>IF(MONTH(B3088)=1,'General Calculation'!$E$22,IF(MONTH(B3088)=2,'General Calculation'!$F$22,IF(MONTH(B3088)=3,'General Calculation'!$G$22,IF(MONTH(B3088)=4,'General Calculation'!$H$22,IF(MONTH(B3088)=5,'General Calculation'!$I$22,IF(MONTH(B3088)=6,'General Calculation'!$J$22,IF(MONTH(B3088)=7,'General Calculation'!$K$22,IF(MONTH(B3088)=8,'General Calculation'!$L$22,IF(MONTH(B3088)=9,'General Calculation'!$M$22,IF(MONTH(B3088)=10,'General Calculation'!$N$22,IF(MONTH(B3088)=11,'General Calculation'!$O$22,IF(MONTH(B3088)=12,'General Calculation'!$P$22,""))))))))))))</f>
        <v>5.3881999999999994</v>
      </c>
      <c r="E3088" t="str">
        <f>IF(C3088="Initial Stage",'Calculation Sheet Crop 1'!$M$6,IF(C3088="Crop Development Phase",'Calculation Sheet Crop 1'!$M$7,IF(C3088="Mid Season",'Calculation Sheet Crop 1'!$M$8,IF(C3088="Late Season Stage",'Calculation Sheet Crop 1'!$M$9,""))))</f>
        <v/>
      </c>
      <c r="F3088">
        <f t="shared" si="625"/>
        <v>0</v>
      </c>
      <c r="P3088">
        <f t="shared" si="626"/>
        <v>0</v>
      </c>
      <c r="Q3088">
        <f t="shared" si="627"/>
        <v>0</v>
      </c>
      <c r="R3088">
        <f t="shared" si="628"/>
        <v>0</v>
      </c>
      <c r="S3088">
        <f t="shared" si="629"/>
        <v>0</v>
      </c>
      <c r="T3088">
        <f t="shared" si="630"/>
        <v>0</v>
      </c>
      <c r="U3088">
        <f t="shared" si="631"/>
        <v>0</v>
      </c>
      <c r="V3088">
        <f t="shared" si="632"/>
        <v>0</v>
      </c>
      <c r="W3088">
        <f t="shared" si="633"/>
        <v>0</v>
      </c>
      <c r="X3088">
        <f t="shared" si="634"/>
        <v>0</v>
      </c>
      <c r="Y3088">
        <f t="shared" si="635"/>
        <v>0</v>
      </c>
      <c r="Z3088">
        <f t="shared" si="636"/>
        <v>0</v>
      </c>
      <c r="AA3088">
        <f t="shared" si="637"/>
        <v>0</v>
      </c>
    </row>
    <row r="3089" spans="2:27">
      <c r="B3089" s="3">
        <v>45818</v>
      </c>
      <c r="C3089" t="str">
        <f>IF(AND(B3089&gt;='Calculation Sheet Crop 1'!$K$6,B3089&lt;='Calculation Sheet Crop 1'!$L$6),"Initial Stage",IF(AND(B3089+1&gt;'Calculation Sheet Crop 1'!$K$7,B3089&lt;='Calculation Sheet Crop 1'!$L$7),"Crop Development Phase",IF(AND(B3089+1&gt;'Calculation Sheet Crop 1'!$K$8,B3089&lt;'Calculation Sheet Crop 1'!$L$8+1),"Mid Season",IF(AND(B3089+1&gt;'Calculation Sheet Crop 1'!$K$9,B3089-1&lt;'Calculation Sheet Crop 1'!$L$9),"Late Season Stage",""))))</f>
        <v/>
      </c>
      <c r="D3089">
        <f>IF(MONTH(B3089)=1,'General Calculation'!$E$22,IF(MONTH(B3089)=2,'General Calculation'!$F$22,IF(MONTH(B3089)=3,'General Calculation'!$G$22,IF(MONTH(B3089)=4,'General Calculation'!$H$22,IF(MONTH(B3089)=5,'General Calculation'!$I$22,IF(MONTH(B3089)=6,'General Calculation'!$J$22,IF(MONTH(B3089)=7,'General Calculation'!$K$22,IF(MONTH(B3089)=8,'General Calculation'!$L$22,IF(MONTH(B3089)=9,'General Calculation'!$M$22,IF(MONTH(B3089)=10,'General Calculation'!$N$22,IF(MONTH(B3089)=11,'General Calculation'!$O$22,IF(MONTH(B3089)=12,'General Calculation'!$P$22,""))))))))))))</f>
        <v>5.3881999999999994</v>
      </c>
      <c r="E3089" t="str">
        <f>IF(C3089="Initial Stage",'Calculation Sheet Crop 1'!$M$6,IF(C3089="Crop Development Phase",'Calculation Sheet Crop 1'!$M$7,IF(C3089="Mid Season",'Calculation Sheet Crop 1'!$M$8,IF(C3089="Late Season Stage",'Calculation Sheet Crop 1'!$M$9,""))))</f>
        <v/>
      </c>
      <c r="F3089">
        <f t="shared" si="625"/>
        <v>0</v>
      </c>
      <c r="P3089">
        <f t="shared" si="626"/>
        <v>0</v>
      </c>
      <c r="Q3089">
        <f t="shared" si="627"/>
        <v>0</v>
      </c>
      <c r="R3089">
        <f t="shared" si="628"/>
        <v>0</v>
      </c>
      <c r="S3089">
        <f t="shared" si="629"/>
        <v>0</v>
      </c>
      <c r="T3089">
        <f t="shared" si="630"/>
        <v>0</v>
      </c>
      <c r="U3089">
        <f t="shared" si="631"/>
        <v>0</v>
      </c>
      <c r="V3089">
        <f t="shared" si="632"/>
        <v>0</v>
      </c>
      <c r="W3089">
        <f t="shared" si="633"/>
        <v>0</v>
      </c>
      <c r="X3089">
        <f t="shared" si="634"/>
        <v>0</v>
      </c>
      <c r="Y3089">
        <f t="shared" si="635"/>
        <v>0</v>
      </c>
      <c r="Z3089">
        <f t="shared" si="636"/>
        <v>0</v>
      </c>
      <c r="AA3089">
        <f t="shared" si="637"/>
        <v>0</v>
      </c>
    </row>
    <row r="3090" spans="2:27">
      <c r="B3090" s="3">
        <v>45819</v>
      </c>
      <c r="C3090" t="str">
        <f>IF(AND(B3090&gt;='Calculation Sheet Crop 1'!$K$6,B3090&lt;='Calculation Sheet Crop 1'!$L$6),"Initial Stage",IF(AND(B3090+1&gt;'Calculation Sheet Crop 1'!$K$7,B3090&lt;='Calculation Sheet Crop 1'!$L$7),"Crop Development Phase",IF(AND(B3090+1&gt;'Calculation Sheet Crop 1'!$K$8,B3090&lt;'Calculation Sheet Crop 1'!$L$8+1),"Mid Season",IF(AND(B3090+1&gt;'Calculation Sheet Crop 1'!$K$9,B3090-1&lt;'Calculation Sheet Crop 1'!$L$9),"Late Season Stage",""))))</f>
        <v/>
      </c>
      <c r="D3090">
        <f>IF(MONTH(B3090)=1,'General Calculation'!$E$22,IF(MONTH(B3090)=2,'General Calculation'!$F$22,IF(MONTH(B3090)=3,'General Calculation'!$G$22,IF(MONTH(B3090)=4,'General Calculation'!$H$22,IF(MONTH(B3090)=5,'General Calculation'!$I$22,IF(MONTH(B3090)=6,'General Calculation'!$J$22,IF(MONTH(B3090)=7,'General Calculation'!$K$22,IF(MONTH(B3090)=8,'General Calculation'!$L$22,IF(MONTH(B3090)=9,'General Calculation'!$M$22,IF(MONTH(B3090)=10,'General Calculation'!$N$22,IF(MONTH(B3090)=11,'General Calculation'!$O$22,IF(MONTH(B3090)=12,'General Calculation'!$P$22,""))))))))))))</f>
        <v>5.3881999999999994</v>
      </c>
      <c r="E3090" t="str">
        <f>IF(C3090="Initial Stage",'Calculation Sheet Crop 1'!$M$6,IF(C3090="Crop Development Phase",'Calculation Sheet Crop 1'!$M$7,IF(C3090="Mid Season",'Calculation Sheet Crop 1'!$M$8,IF(C3090="Late Season Stage",'Calculation Sheet Crop 1'!$M$9,""))))</f>
        <v/>
      </c>
      <c r="F3090">
        <f t="shared" si="625"/>
        <v>0</v>
      </c>
      <c r="P3090">
        <f t="shared" si="626"/>
        <v>0</v>
      </c>
      <c r="Q3090">
        <f t="shared" si="627"/>
        <v>0</v>
      </c>
      <c r="R3090">
        <f t="shared" si="628"/>
        <v>0</v>
      </c>
      <c r="S3090">
        <f t="shared" si="629"/>
        <v>0</v>
      </c>
      <c r="T3090">
        <f t="shared" si="630"/>
        <v>0</v>
      </c>
      <c r="U3090">
        <f t="shared" si="631"/>
        <v>0</v>
      </c>
      <c r="V3090">
        <f t="shared" si="632"/>
        <v>0</v>
      </c>
      <c r="W3090">
        <f t="shared" si="633"/>
        <v>0</v>
      </c>
      <c r="X3090">
        <f t="shared" si="634"/>
        <v>0</v>
      </c>
      <c r="Y3090">
        <f t="shared" si="635"/>
        <v>0</v>
      </c>
      <c r="Z3090">
        <f t="shared" si="636"/>
        <v>0</v>
      </c>
      <c r="AA3090">
        <f t="shared" si="637"/>
        <v>0</v>
      </c>
    </row>
    <row r="3091" spans="2:27">
      <c r="B3091" s="3">
        <v>45820</v>
      </c>
      <c r="C3091" t="str">
        <f>IF(AND(B3091&gt;='Calculation Sheet Crop 1'!$K$6,B3091&lt;='Calculation Sheet Crop 1'!$L$6),"Initial Stage",IF(AND(B3091+1&gt;'Calculation Sheet Crop 1'!$K$7,B3091&lt;='Calculation Sheet Crop 1'!$L$7),"Crop Development Phase",IF(AND(B3091+1&gt;'Calculation Sheet Crop 1'!$K$8,B3091&lt;'Calculation Sheet Crop 1'!$L$8+1),"Mid Season",IF(AND(B3091+1&gt;'Calculation Sheet Crop 1'!$K$9,B3091-1&lt;'Calculation Sheet Crop 1'!$L$9),"Late Season Stage",""))))</f>
        <v/>
      </c>
      <c r="D3091">
        <f>IF(MONTH(B3091)=1,'General Calculation'!$E$22,IF(MONTH(B3091)=2,'General Calculation'!$F$22,IF(MONTH(B3091)=3,'General Calculation'!$G$22,IF(MONTH(B3091)=4,'General Calculation'!$H$22,IF(MONTH(B3091)=5,'General Calculation'!$I$22,IF(MONTH(B3091)=6,'General Calculation'!$J$22,IF(MONTH(B3091)=7,'General Calculation'!$K$22,IF(MONTH(B3091)=8,'General Calculation'!$L$22,IF(MONTH(B3091)=9,'General Calculation'!$M$22,IF(MONTH(B3091)=10,'General Calculation'!$N$22,IF(MONTH(B3091)=11,'General Calculation'!$O$22,IF(MONTH(B3091)=12,'General Calculation'!$P$22,""))))))))))))</f>
        <v>5.3881999999999994</v>
      </c>
      <c r="E3091" t="str">
        <f>IF(C3091="Initial Stage",'Calculation Sheet Crop 1'!$M$6,IF(C3091="Crop Development Phase",'Calculation Sheet Crop 1'!$M$7,IF(C3091="Mid Season",'Calculation Sheet Crop 1'!$M$8,IF(C3091="Late Season Stage",'Calculation Sheet Crop 1'!$M$9,""))))</f>
        <v/>
      </c>
      <c r="F3091">
        <f t="shared" si="625"/>
        <v>0</v>
      </c>
      <c r="P3091">
        <f t="shared" si="626"/>
        <v>0</v>
      </c>
      <c r="Q3091">
        <f t="shared" si="627"/>
        <v>0</v>
      </c>
      <c r="R3091">
        <f t="shared" si="628"/>
        <v>0</v>
      </c>
      <c r="S3091">
        <f t="shared" si="629"/>
        <v>0</v>
      </c>
      <c r="T3091">
        <f t="shared" si="630"/>
        <v>0</v>
      </c>
      <c r="U3091">
        <f t="shared" si="631"/>
        <v>0</v>
      </c>
      <c r="V3091">
        <f t="shared" si="632"/>
        <v>0</v>
      </c>
      <c r="W3091">
        <f t="shared" si="633"/>
        <v>0</v>
      </c>
      <c r="X3091">
        <f t="shared" si="634"/>
        <v>0</v>
      </c>
      <c r="Y3091">
        <f t="shared" si="635"/>
        <v>0</v>
      </c>
      <c r="Z3091">
        <f t="shared" si="636"/>
        <v>0</v>
      </c>
      <c r="AA3091">
        <f t="shared" si="637"/>
        <v>0</v>
      </c>
    </row>
    <row r="3092" spans="2:27">
      <c r="B3092" s="3">
        <v>45821</v>
      </c>
      <c r="C3092" t="str">
        <f>IF(AND(B3092&gt;='Calculation Sheet Crop 1'!$K$6,B3092&lt;='Calculation Sheet Crop 1'!$L$6),"Initial Stage",IF(AND(B3092+1&gt;'Calculation Sheet Crop 1'!$K$7,B3092&lt;='Calculation Sheet Crop 1'!$L$7),"Crop Development Phase",IF(AND(B3092+1&gt;'Calculation Sheet Crop 1'!$K$8,B3092&lt;'Calculation Sheet Crop 1'!$L$8+1),"Mid Season",IF(AND(B3092+1&gt;'Calculation Sheet Crop 1'!$K$9,B3092-1&lt;'Calculation Sheet Crop 1'!$L$9),"Late Season Stage",""))))</f>
        <v/>
      </c>
      <c r="D3092">
        <f>IF(MONTH(B3092)=1,'General Calculation'!$E$22,IF(MONTH(B3092)=2,'General Calculation'!$F$22,IF(MONTH(B3092)=3,'General Calculation'!$G$22,IF(MONTH(B3092)=4,'General Calculation'!$H$22,IF(MONTH(B3092)=5,'General Calculation'!$I$22,IF(MONTH(B3092)=6,'General Calculation'!$J$22,IF(MONTH(B3092)=7,'General Calculation'!$K$22,IF(MONTH(B3092)=8,'General Calculation'!$L$22,IF(MONTH(B3092)=9,'General Calculation'!$M$22,IF(MONTH(B3092)=10,'General Calculation'!$N$22,IF(MONTH(B3092)=11,'General Calculation'!$O$22,IF(MONTH(B3092)=12,'General Calculation'!$P$22,""))))))))))))</f>
        <v>5.3881999999999994</v>
      </c>
      <c r="E3092" t="str">
        <f>IF(C3092="Initial Stage",'Calculation Sheet Crop 1'!$M$6,IF(C3092="Crop Development Phase",'Calculation Sheet Crop 1'!$M$7,IF(C3092="Mid Season",'Calculation Sheet Crop 1'!$M$8,IF(C3092="Late Season Stage",'Calculation Sheet Crop 1'!$M$9,""))))</f>
        <v/>
      </c>
      <c r="F3092">
        <f t="shared" si="625"/>
        <v>0</v>
      </c>
      <c r="P3092">
        <f t="shared" si="626"/>
        <v>0</v>
      </c>
      <c r="Q3092">
        <f t="shared" si="627"/>
        <v>0</v>
      </c>
      <c r="R3092">
        <f t="shared" si="628"/>
        <v>0</v>
      </c>
      <c r="S3092">
        <f t="shared" si="629"/>
        <v>0</v>
      </c>
      <c r="T3092">
        <f t="shared" si="630"/>
        <v>0</v>
      </c>
      <c r="U3092">
        <f t="shared" si="631"/>
        <v>0</v>
      </c>
      <c r="V3092">
        <f t="shared" si="632"/>
        <v>0</v>
      </c>
      <c r="W3092">
        <f t="shared" si="633"/>
        <v>0</v>
      </c>
      <c r="X3092">
        <f t="shared" si="634"/>
        <v>0</v>
      </c>
      <c r="Y3092">
        <f t="shared" si="635"/>
        <v>0</v>
      </c>
      <c r="Z3092">
        <f t="shared" si="636"/>
        <v>0</v>
      </c>
      <c r="AA3092">
        <f t="shared" si="637"/>
        <v>0</v>
      </c>
    </row>
    <row r="3093" spans="2:27">
      <c r="B3093" s="3">
        <v>45822</v>
      </c>
      <c r="C3093" t="str">
        <f>IF(AND(B3093&gt;='Calculation Sheet Crop 1'!$K$6,B3093&lt;='Calculation Sheet Crop 1'!$L$6),"Initial Stage",IF(AND(B3093+1&gt;'Calculation Sheet Crop 1'!$K$7,B3093&lt;='Calculation Sheet Crop 1'!$L$7),"Crop Development Phase",IF(AND(B3093+1&gt;'Calculation Sheet Crop 1'!$K$8,B3093&lt;'Calculation Sheet Crop 1'!$L$8+1),"Mid Season",IF(AND(B3093+1&gt;'Calculation Sheet Crop 1'!$K$9,B3093-1&lt;'Calculation Sheet Crop 1'!$L$9),"Late Season Stage",""))))</f>
        <v/>
      </c>
      <c r="D3093">
        <f>IF(MONTH(B3093)=1,'General Calculation'!$E$22,IF(MONTH(B3093)=2,'General Calculation'!$F$22,IF(MONTH(B3093)=3,'General Calculation'!$G$22,IF(MONTH(B3093)=4,'General Calculation'!$H$22,IF(MONTH(B3093)=5,'General Calculation'!$I$22,IF(MONTH(B3093)=6,'General Calculation'!$J$22,IF(MONTH(B3093)=7,'General Calculation'!$K$22,IF(MONTH(B3093)=8,'General Calculation'!$L$22,IF(MONTH(B3093)=9,'General Calculation'!$M$22,IF(MONTH(B3093)=10,'General Calculation'!$N$22,IF(MONTH(B3093)=11,'General Calculation'!$O$22,IF(MONTH(B3093)=12,'General Calculation'!$P$22,""))))))))))))</f>
        <v>5.3881999999999994</v>
      </c>
      <c r="E3093" t="str">
        <f>IF(C3093="Initial Stage",'Calculation Sheet Crop 1'!$M$6,IF(C3093="Crop Development Phase",'Calculation Sheet Crop 1'!$M$7,IF(C3093="Mid Season",'Calculation Sheet Crop 1'!$M$8,IF(C3093="Late Season Stage",'Calculation Sheet Crop 1'!$M$9,""))))</f>
        <v/>
      </c>
      <c r="F3093">
        <f t="shared" si="625"/>
        <v>0</v>
      </c>
      <c r="P3093">
        <f t="shared" si="626"/>
        <v>0</v>
      </c>
      <c r="Q3093">
        <f t="shared" si="627"/>
        <v>0</v>
      </c>
      <c r="R3093">
        <f t="shared" si="628"/>
        <v>0</v>
      </c>
      <c r="S3093">
        <f t="shared" si="629"/>
        <v>0</v>
      </c>
      <c r="T3093">
        <f t="shared" si="630"/>
        <v>0</v>
      </c>
      <c r="U3093">
        <f t="shared" si="631"/>
        <v>0</v>
      </c>
      <c r="V3093">
        <f t="shared" si="632"/>
        <v>0</v>
      </c>
      <c r="W3093">
        <f t="shared" si="633"/>
        <v>0</v>
      </c>
      <c r="X3093">
        <f t="shared" si="634"/>
        <v>0</v>
      </c>
      <c r="Y3093">
        <f t="shared" si="635"/>
        <v>0</v>
      </c>
      <c r="Z3093">
        <f t="shared" si="636"/>
        <v>0</v>
      </c>
      <c r="AA3093">
        <f t="shared" si="637"/>
        <v>0</v>
      </c>
    </row>
    <row r="3094" spans="2:27">
      <c r="B3094" s="3">
        <v>45823</v>
      </c>
      <c r="C3094" t="str">
        <f>IF(AND(B3094&gt;='Calculation Sheet Crop 1'!$K$6,B3094&lt;='Calculation Sheet Crop 1'!$L$6),"Initial Stage",IF(AND(B3094+1&gt;'Calculation Sheet Crop 1'!$K$7,B3094&lt;='Calculation Sheet Crop 1'!$L$7),"Crop Development Phase",IF(AND(B3094+1&gt;'Calculation Sheet Crop 1'!$K$8,B3094&lt;'Calculation Sheet Crop 1'!$L$8+1),"Mid Season",IF(AND(B3094+1&gt;'Calculation Sheet Crop 1'!$K$9,B3094-1&lt;'Calculation Sheet Crop 1'!$L$9),"Late Season Stage",""))))</f>
        <v/>
      </c>
      <c r="D3094">
        <f>IF(MONTH(B3094)=1,'General Calculation'!$E$22,IF(MONTH(B3094)=2,'General Calculation'!$F$22,IF(MONTH(B3094)=3,'General Calculation'!$G$22,IF(MONTH(B3094)=4,'General Calculation'!$H$22,IF(MONTH(B3094)=5,'General Calculation'!$I$22,IF(MONTH(B3094)=6,'General Calculation'!$J$22,IF(MONTH(B3094)=7,'General Calculation'!$K$22,IF(MONTH(B3094)=8,'General Calculation'!$L$22,IF(MONTH(B3094)=9,'General Calculation'!$M$22,IF(MONTH(B3094)=10,'General Calculation'!$N$22,IF(MONTH(B3094)=11,'General Calculation'!$O$22,IF(MONTH(B3094)=12,'General Calculation'!$P$22,""))))))))))))</f>
        <v>5.3881999999999994</v>
      </c>
      <c r="E3094" t="str">
        <f>IF(C3094="Initial Stage",'Calculation Sheet Crop 1'!$M$6,IF(C3094="Crop Development Phase",'Calculation Sheet Crop 1'!$M$7,IF(C3094="Mid Season",'Calculation Sheet Crop 1'!$M$8,IF(C3094="Late Season Stage",'Calculation Sheet Crop 1'!$M$9,""))))</f>
        <v/>
      </c>
      <c r="F3094">
        <f t="shared" si="625"/>
        <v>0</v>
      </c>
      <c r="P3094">
        <f t="shared" si="626"/>
        <v>0</v>
      </c>
      <c r="Q3094">
        <f t="shared" si="627"/>
        <v>0</v>
      </c>
      <c r="R3094">
        <f t="shared" si="628"/>
        <v>0</v>
      </c>
      <c r="S3094">
        <f t="shared" si="629"/>
        <v>0</v>
      </c>
      <c r="T3094">
        <f t="shared" si="630"/>
        <v>0</v>
      </c>
      <c r="U3094">
        <f t="shared" si="631"/>
        <v>0</v>
      </c>
      <c r="V3094">
        <f t="shared" si="632"/>
        <v>0</v>
      </c>
      <c r="W3094">
        <f t="shared" si="633"/>
        <v>0</v>
      </c>
      <c r="X3094">
        <f t="shared" si="634"/>
        <v>0</v>
      </c>
      <c r="Y3094">
        <f t="shared" si="635"/>
        <v>0</v>
      </c>
      <c r="Z3094">
        <f t="shared" si="636"/>
        <v>0</v>
      </c>
      <c r="AA3094">
        <f t="shared" si="637"/>
        <v>0</v>
      </c>
    </row>
    <row r="3095" spans="2:27">
      <c r="B3095" s="3">
        <v>45824</v>
      </c>
      <c r="C3095" t="str">
        <f>IF(AND(B3095&gt;='Calculation Sheet Crop 1'!$K$6,B3095&lt;='Calculation Sheet Crop 1'!$L$6),"Initial Stage",IF(AND(B3095+1&gt;'Calculation Sheet Crop 1'!$K$7,B3095&lt;='Calculation Sheet Crop 1'!$L$7),"Crop Development Phase",IF(AND(B3095+1&gt;'Calculation Sheet Crop 1'!$K$8,B3095&lt;'Calculation Sheet Crop 1'!$L$8+1),"Mid Season",IF(AND(B3095+1&gt;'Calculation Sheet Crop 1'!$K$9,B3095-1&lt;'Calculation Sheet Crop 1'!$L$9),"Late Season Stage",""))))</f>
        <v/>
      </c>
      <c r="D3095">
        <f>IF(MONTH(B3095)=1,'General Calculation'!$E$22,IF(MONTH(B3095)=2,'General Calculation'!$F$22,IF(MONTH(B3095)=3,'General Calculation'!$G$22,IF(MONTH(B3095)=4,'General Calculation'!$H$22,IF(MONTH(B3095)=5,'General Calculation'!$I$22,IF(MONTH(B3095)=6,'General Calculation'!$J$22,IF(MONTH(B3095)=7,'General Calculation'!$K$22,IF(MONTH(B3095)=8,'General Calculation'!$L$22,IF(MONTH(B3095)=9,'General Calculation'!$M$22,IF(MONTH(B3095)=10,'General Calculation'!$N$22,IF(MONTH(B3095)=11,'General Calculation'!$O$22,IF(MONTH(B3095)=12,'General Calculation'!$P$22,""))))))))))))</f>
        <v>5.3881999999999994</v>
      </c>
      <c r="E3095" t="str">
        <f>IF(C3095="Initial Stage",'Calculation Sheet Crop 1'!$M$6,IF(C3095="Crop Development Phase",'Calculation Sheet Crop 1'!$M$7,IF(C3095="Mid Season",'Calculation Sheet Crop 1'!$M$8,IF(C3095="Late Season Stage",'Calculation Sheet Crop 1'!$M$9,""))))</f>
        <v/>
      </c>
      <c r="F3095">
        <f t="shared" si="625"/>
        <v>0</v>
      </c>
      <c r="P3095">
        <f t="shared" si="626"/>
        <v>0</v>
      </c>
      <c r="Q3095">
        <f t="shared" si="627"/>
        <v>0</v>
      </c>
      <c r="R3095">
        <f t="shared" si="628"/>
        <v>0</v>
      </c>
      <c r="S3095">
        <f t="shared" si="629"/>
        <v>0</v>
      </c>
      <c r="T3095">
        <f t="shared" si="630"/>
        <v>0</v>
      </c>
      <c r="U3095">
        <f t="shared" si="631"/>
        <v>0</v>
      </c>
      <c r="V3095">
        <f t="shared" si="632"/>
        <v>0</v>
      </c>
      <c r="W3095">
        <f t="shared" si="633"/>
        <v>0</v>
      </c>
      <c r="X3095">
        <f t="shared" si="634"/>
        <v>0</v>
      </c>
      <c r="Y3095">
        <f t="shared" si="635"/>
        <v>0</v>
      </c>
      <c r="Z3095">
        <f t="shared" si="636"/>
        <v>0</v>
      </c>
      <c r="AA3095">
        <f t="shared" si="637"/>
        <v>0</v>
      </c>
    </row>
    <row r="3096" spans="2:27">
      <c r="B3096" s="3">
        <v>45825</v>
      </c>
      <c r="C3096" t="str">
        <f>IF(AND(B3096&gt;='Calculation Sheet Crop 1'!$K$6,B3096&lt;='Calculation Sheet Crop 1'!$L$6),"Initial Stage",IF(AND(B3096+1&gt;'Calculation Sheet Crop 1'!$K$7,B3096&lt;='Calculation Sheet Crop 1'!$L$7),"Crop Development Phase",IF(AND(B3096+1&gt;'Calculation Sheet Crop 1'!$K$8,B3096&lt;'Calculation Sheet Crop 1'!$L$8+1),"Mid Season",IF(AND(B3096+1&gt;'Calculation Sheet Crop 1'!$K$9,B3096-1&lt;'Calculation Sheet Crop 1'!$L$9),"Late Season Stage",""))))</f>
        <v/>
      </c>
      <c r="D3096">
        <f>IF(MONTH(B3096)=1,'General Calculation'!$E$22,IF(MONTH(B3096)=2,'General Calculation'!$F$22,IF(MONTH(B3096)=3,'General Calculation'!$G$22,IF(MONTH(B3096)=4,'General Calculation'!$H$22,IF(MONTH(B3096)=5,'General Calculation'!$I$22,IF(MONTH(B3096)=6,'General Calculation'!$J$22,IF(MONTH(B3096)=7,'General Calculation'!$K$22,IF(MONTH(B3096)=8,'General Calculation'!$L$22,IF(MONTH(B3096)=9,'General Calculation'!$M$22,IF(MONTH(B3096)=10,'General Calculation'!$N$22,IF(MONTH(B3096)=11,'General Calculation'!$O$22,IF(MONTH(B3096)=12,'General Calculation'!$P$22,""))))))))))))</f>
        <v>5.3881999999999994</v>
      </c>
      <c r="E3096" t="str">
        <f>IF(C3096="Initial Stage",'Calculation Sheet Crop 1'!$M$6,IF(C3096="Crop Development Phase",'Calculation Sheet Crop 1'!$M$7,IF(C3096="Mid Season",'Calculation Sheet Crop 1'!$M$8,IF(C3096="Late Season Stage",'Calculation Sheet Crop 1'!$M$9,""))))</f>
        <v/>
      </c>
      <c r="F3096">
        <f t="shared" si="625"/>
        <v>0</v>
      </c>
      <c r="P3096">
        <f t="shared" si="626"/>
        <v>0</v>
      </c>
      <c r="Q3096">
        <f t="shared" si="627"/>
        <v>0</v>
      </c>
      <c r="R3096">
        <f t="shared" si="628"/>
        <v>0</v>
      </c>
      <c r="S3096">
        <f t="shared" si="629"/>
        <v>0</v>
      </c>
      <c r="T3096">
        <f t="shared" si="630"/>
        <v>0</v>
      </c>
      <c r="U3096">
        <f t="shared" si="631"/>
        <v>0</v>
      </c>
      <c r="V3096">
        <f t="shared" si="632"/>
        <v>0</v>
      </c>
      <c r="W3096">
        <f t="shared" si="633"/>
        <v>0</v>
      </c>
      <c r="X3096">
        <f t="shared" si="634"/>
        <v>0</v>
      </c>
      <c r="Y3096">
        <f t="shared" si="635"/>
        <v>0</v>
      </c>
      <c r="Z3096">
        <f t="shared" si="636"/>
        <v>0</v>
      </c>
      <c r="AA3096">
        <f t="shared" si="637"/>
        <v>0</v>
      </c>
    </row>
    <row r="3097" spans="2:27">
      <c r="B3097" s="3">
        <v>45826</v>
      </c>
      <c r="C3097" t="str">
        <f>IF(AND(B3097&gt;='Calculation Sheet Crop 1'!$K$6,B3097&lt;='Calculation Sheet Crop 1'!$L$6),"Initial Stage",IF(AND(B3097+1&gt;'Calculation Sheet Crop 1'!$K$7,B3097&lt;='Calculation Sheet Crop 1'!$L$7),"Crop Development Phase",IF(AND(B3097+1&gt;'Calculation Sheet Crop 1'!$K$8,B3097&lt;'Calculation Sheet Crop 1'!$L$8+1),"Mid Season",IF(AND(B3097+1&gt;'Calculation Sheet Crop 1'!$K$9,B3097-1&lt;'Calculation Sheet Crop 1'!$L$9),"Late Season Stage",""))))</f>
        <v/>
      </c>
      <c r="D3097">
        <f>IF(MONTH(B3097)=1,'General Calculation'!$E$22,IF(MONTH(B3097)=2,'General Calculation'!$F$22,IF(MONTH(B3097)=3,'General Calculation'!$G$22,IF(MONTH(B3097)=4,'General Calculation'!$H$22,IF(MONTH(B3097)=5,'General Calculation'!$I$22,IF(MONTH(B3097)=6,'General Calculation'!$J$22,IF(MONTH(B3097)=7,'General Calculation'!$K$22,IF(MONTH(B3097)=8,'General Calculation'!$L$22,IF(MONTH(B3097)=9,'General Calculation'!$M$22,IF(MONTH(B3097)=10,'General Calculation'!$N$22,IF(MONTH(B3097)=11,'General Calculation'!$O$22,IF(MONTH(B3097)=12,'General Calculation'!$P$22,""))))))))))))</f>
        <v>5.3881999999999994</v>
      </c>
      <c r="E3097" t="str">
        <f>IF(C3097="Initial Stage",'Calculation Sheet Crop 1'!$M$6,IF(C3097="Crop Development Phase",'Calculation Sheet Crop 1'!$M$7,IF(C3097="Mid Season",'Calculation Sheet Crop 1'!$M$8,IF(C3097="Late Season Stage",'Calculation Sheet Crop 1'!$M$9,""))))</f>
        <v/>
      </c>
      <c r="F3097">
        <f t="shared" si="625"/>
        <v>0</v>
      </c>
      <c r="P3097">
        <f t="shared" si="626"/>
        <v>0</v>
      </c>
      <c r="Q3097">
        <f t="shared" si="627"/>
        <v>0</v>
      </c>
      <c r="R3097">
        <f t="shared" si="628"/>
        <v>0</v>
      </c>
      <c r="S3097">
        <f t="shared" si="629"/>
        <v>0</v>
      </c>
      <c r="T3097">
        <f t="shared" si="630"/>
        <v>0</v>
      </c>
      <c r="U3097">
        <f t="shared" si="631"/>
        <v>0</v>
      </c>
      <c r="V3097">
        <f t="shared" si="632"/>
        <v>0</v>
      </c>
      <c r="W3097">
        <f t="shared" si="633"/>
        <v>0</v>
      </c>
      <c r="X3097">
        <f t="shared" si="634"/>
        <v>0</v>
      </c>
      <c r="Y3097">
        <f t="shared" si="635"/>
        <v>0</v>
      </c>
      <c r="Z3097">
        <f t="shared" si="636"/>
        <v>0</v>
      </c>
      <c r="AA3097">
        <f t="shared" si="637"/>
        <v>0</v>
      </c>
    </row>
    <row r="3098" spans="2:27">
      <c r="B3098" s="3">
        <v>45827</v>
      </c>
      <c r="C3098" t="str">
        <f>IF(AND(B3098&gt;='Calculation Sheet Crop 1'!$K$6,B3098&lt;='Calculation Sheet Crop 1'!$L$6),"Initial Stage",IF(AND(B3098+1&gt;'Calculation Sheet Crop 1'!$K$7,B3098&lt;='Calculation Sheet Crop 1'!$L$7),"Crop Development Phase",IF(AND(B3098+1&gt;'Calculation Sheet Crop 1'!$K$8,B3098&lt;'Calculation Sheet Crop 1'!$L$8+1),"Mid Season",IF(AND(B3098+1&gt;'Calculation Sheet Crop 1'!$K$9,B3098-1&lt;'Calculation Sheet Crop 1'!$L$9),"Late Season Stage",""))))</f>
        <v/>
      </c>
      <c r="D3098">
        <f>IF(MONTH(B3098)=1,'General Calculation'!$E$22,IF(MONTH(B3098)=2,'General Calculation'!$F$22,IF(MONTH(B3098)=3,'General Calculation'!$G$22,IF(MONTH(B3098)=4,'General Calculation'!$H$22,IF(MONTH(B3098)=5,'General Calculation'!$I$22,IF(MONTH(B3098)=6,'General Calculation'!$J$22,IF(MONTH(B3098)=7,'General Calculation'!$K$22,IF(MONTH(B3098)=8,'General Calculation'!$L$22,IF(MONTH(B3098)=9,'General Calculation'!$M$22,IF(MONTH(B3098)=10,'General Calculation'!$N$22,IF(MONTH(B3098)=11,'General Calculation'!$O$22,IF(MONTH(B3098)=12,'General Calculation'!$P$22,""))))))))))))</f>
        <v>5.3881999999999994</v>
      </c>
      <c r="E3098" t="str">
        <f>IF(C3098="Initial Stage",'Calculation Sheet Crop 1'!$M$6,IF(C3098="Crop Development Phase",'Calculation Sheet Crop 1'!$M$7,IF(C3098="Mid Season",'Calculation Sheet Crop 1'!$M$8,IF(C3098="Late Season Stage",'Calculation Sheet Crop 1'!$M$9,""))))</f>
        <v/>
      </c>
      <c r="F3098">
        <f t="shared" si="625"/>
        <v>0</v>
      </c>
      <c r="P3098">
        <f t="shared" si="626"/>
        <v>0</v>
      </c>
      <c r="Q3098">
        <f t="shared" si="627"/>
        <v>0</v>
      </c>
      <c r="R3098">
        <f t="shared" si="628"/>
        <v>0</v>
      </c>
      <c r="S3098">
        <f t="shared" si="629"/>
        <v>0</v>
      </c>
      <c r="T3098">
        <f t="shared" si="630"/>
        <v>0</v>
      </c>
      <c r="U3098">
        <f t="shared" si="631"/>
        <v>0</v>
      </c>
      <c r="V3098">
        <f t="shared" si="632"/>
        <v>0</v>
      </c>
      <c r="W3098">
        <f t="shared" si="633"/>
        <v>0</v>
      </c>
      <c r="X3098">
        <f t="shared" si="634"/>
        <v>0</v>
      </c>
      <c r="Y3098">
        <f t="shared" si="635"/>
        <v>0</v>
      </c>
      <c r="Z3098">
        <f t="shared" si="636"/>
        <v>0</v>
      </c>
      <c r="AA3098">
        <f t="shared" si="637"/>
        <v>0</v>
      </c>
    </row>
    <row r="3099" spans="2:27">
      <c r="B3099" s="3">
        <v>45828</v>
      </c>
      <c r="C3099" t="str">
        <f>IF(AND(B3099&gt;='Calculation Sheet Crop 1'!$K$6,B3099&lt;='Calculation Sheet Crop 1'!$L$6),"Initial Stage",IF(AND(B3099+1&gt;'Calculation Sheet Crop 1'!$K$7,B3099&lt;='Calculation Sheet Crop 1'!$L$7),"Crop Development Phase",IF(AND(B3099+1&gt;'Calculation Sheet Crop 1'!$K$8,B3099&lt;'Calculation Sheet Crop 1'!$L$8+1),"Mid Season",IF(AND(B3099+1&gt;'Calculation Sheet Crop 1'!$K$9,B3099-1&lt;'Calculation Sheet Crop 1'!$L$9),"Late Season Stage",""))))</f>
        <v/>
      </c>
      <c r="D3099">
        <f>IF(MONTH(B3099)=1,'General Calculation'!$E$22,IF(MONTH(B3099)=2,'General Calculation'!$F$22,IF(MONTH(B3099)=3,'General Calculation'!$G$22,IF(MONTH(B3099)=4,'General Calculation'!$H$22,IF(MONTH(B3099)=5,'General Calculation'!$I$22,IF(MONTH(B3099)=6,'General Calculation'!$J$22,IF(MONTH(B3099)=7,'General Calculation'!$K$22,IF(MONTH(B3099)=8,'General Calculation'!$L$22,IF(MONTH(B3099)=9,'General Calculation'!$M$22,IF(MONTH(B3099)=10,'General Calculation'!$N$22,IF(MONTH(B3099)=11,'General Calculation'!$O$22,IF(MONTH(B3099)=12,'General Calculation'!$P$22,""))))))))))))</f>
        <v>5.3881999999999994</v>
      </c>
      <c r="E3099" t="str">
        <f>IF(C3099="Initial Stage",'Calculation Sheet Crop 1'!$M$6,IF(C3099="Crop Development Phase",'Calculation Sheet Crop 1'!$M$7,IF(C3099="Mid Season",'Calculation Sheet Crop 1'!$M$8,IF(C3099="Late Season Stage",'Calculation Sheet Crop 1'!$M$9,""))))</f>
        <v/>
      </c>
      <c r="F3099">
        <f t="shared" si="625"/>
        <v>0</v>
      </c>
      <c r="P3099">
        <f t="shared" si="626"/>
        <v>0</v>
      </c>
      <c r="Q3099">
        <f t="shared" si="627"/>
        <v>0</v>
      </c>
      <c r="R3099">
        <f t="shared" si="628"/>
        <v>0</v>
      </c>
      <c r="S3099">
        <f t="shared" si="629"/>
        <v>0</v>
      </c>
      <c r="T3099">
        <f t="shared" si="630"/>
        <v>0</v>
      </c>
      <c r="U3099">
        <f t="shared" si="631"/>
        <v>0</v>
      </c>
      <c r="V3099">
        <f t="shared" si="632"/>
        <v>0</v>
      </c>
      <c r="W3099">
        <f t="shared" si="633"/>
        <v>0</v>
      </c>
      <c r="X3099">
        <f t="shared" si="634"/>
        <v>0</v>
      </c>
      <c r="Y3099">
        <f t="shared" si="635"/>
        <v>0</v>
      </c>
      <c r="Z3099">
        <f t="shared" si="636"/>
        <v>0</v>
      </c>
      <c r="AA3099">
        <f t="shared" si="637"/>
        <v>0</v>
      </c>
    </row>
    <row r="3100" spans="2:27">
      <c r="B3100" s="3">
        <v>45829</v>
      </c>
      <c r="C3100" t="str">
        <f>IF(AND(B3100&gt;='Calculation Sheet Crop 1'!$K$6,B3100&lt;='Calculation Sheet Crop 1'!$L$6),"Initial Stage",IF(AND(B3100+1&gt;'Calculation Sheet Crop 1'!$K$7,B3100&lt;='Calculation Sheet Crop 1'!$L$7),"Crop Development Phase",IF(AND(B3100+1&gt;'Calculation Sheet Crop 1'!$K$8,B3100&lt;'Calculation Sheet Crop 1'!$L$8+1),"Mid Season",IF(AND(B3100+1&gt;'Calculation Sheet Crop 1'!$K$9,B3100-1&lt;'Calculation Sheet Crop 1'!$L$9),"Late Season Stage",""))))</f>
        <v/>
      </c>
      <c r="D3100">
        <f>IF(MONTH(B3100)=1,'General Calculation'!$E$22,IF(MONTH(B3100)=2,'General Calculation'!$F$22,IF(MONTH(B3100)=3,'General Calculation'!$G$22,IF(MONTH(B3100)=4,'General Calculation'!$H$22,IF(MONTH(B3100)=5,'General Calculation'!$I$22,IF(MONTH(B3100)=6,'General Calculation'!$J$22,IF(MONTH(B3100)=7,'General Calculation'!$K$22,IF(MONTH(B3100)=8,'General Calculation'!$L$22,IF(MONTH(B3100)=9,'General Calculation'!$M$22,IF(MONTH(B3100)=10,'General Calculation'!$N$22,IF(MONTH(B3100)=11,'General Calculation'!$O$22,IF(MONTH(B3100)=12,'General Calculation'!$P$22,""))))))))))))</f>
        <v>5.3881999999999994</v>
      </c>
      <c r="E3100" t="str">
        <f>IF(C3100="Initial Stage",'Calculation Sheet Crop 1'!$M$6,IF(C3100="Crop Development Phase",'Calculation Sheet Crop 1'!$M$7,IF(C3100="Mid Season",'Calculation Sheet Crop 1'!$M$8,IF(C3100="Late Season Stage",'Calculation Sheet Crop 1'!$M$9,""))))</f>
        <v/>
      </c>
      <c r="F3100">
        <f t="shared" si="625"/>
        <v>0</v>
      </c>
      <c r="P3100">
        <f t="shared" si="626"/>
        <v>0</v>
      </c>
      <c r="Q3100">
        <f t="shared" si="627"/>
        <v>0</v>
      </c>
      <c r="R3100">
        <f t="shared" si="628"/>
        <v>0</v>
      </c>
      <c r="S3100">
        <f t="shared" si="629"/>
        <v>0</v>
      </c>
      <c r="T3100">
        <f t="shared" si="630"/>
        <v>0</v>
      </c>
      <c r="U3100">
        <f t="shared" si="631"/>
        <v>0</v>
      </c>
      <c r="V3100">
        <f t="shared" si="632"/>
        <v>0</v>
      </c>
      <c r="W3100">
        <f t="shared" si="633"/>
        <v>0</v>
      </c>
      <c r="X3100">
        <f t="shared" si="634"/>
        <v>0</v>
      </c>
      <c r="Y3100">
        <f t="shared" si="635"/>
        <v>0</v>
      </c>
      <c r="Z3100">
        <f t="shared" si="636"/>
        <v>0</v>
      </c>
      <c r="AA3100">
        <f t="shared" si="637"/>
        <v>0</v>
      </c>
    </row>
    <row r="3101" spans="2:27">
      <c r="B3101" s="3">
        <v>45830</v>
      </c>
      <c r="C3101" t="str">
        <f>IF(AND(B3101&gt;='Calculation Sheet Crop 1'!$K$6,B3101&lt;='Calculation Sheet Crop 1'!$L$6),"Initial Stage",IF(AND(B3101+1&gt;'Calculation Sheet Crop 1'!$K$7,B3101&lt;='Calculation Sheet Crop 1'!$L$7),"Crop Development Phase",IF(AND(B3101+1&gt;'Calculation Sheet Crop 1'!$K$8,B3101&lt;'Calculation Sheet Crop 1'!$L$8+1),"Mid Season",IF(AND(B3101+1&gt;'Calculation Sheet Crop 1'!$K$9,B3101-1&lt;'Calculation Sheet Crop 1'!$L$9),"Late Season Stage",""))))</f>
        <v/>
      </c>
      <c r="D3101">
        <f>IF(MONTH(B3101)=1,'General Calculation'!$E$22,IF(MONTH(B3101)=2,'General Calculation'!$F$22,IF(MONTH(B3101)=3,'General Calculation'!$G$22,IF(MONTH(B3101)=4,'General Calculation'!$H$22,IF(MONTH(B3101)=5,'General Calculation'!$I$22,IF(MONTH(B3101)=6,'General Calculation'!$J$22,IF(MONTH(B3101)=7,'General Calculation'!$K$22,IF(MONTH(B3101)=8,'General Calculation'!$L$22,IF(MONTH(B3101)=9,'General Calculation'!$M$22,IF(MONTH(B3101)=10,'General Calculation'!$N$22,IF(MONTH(B3101)=11,'General Calculation'!$O$22,IF(MONTH(B3101)=12,'General Calculation'!$P$22,""))))))))))))</f>
        <v>5.3881999999999994</v>
      </c>
      <c r="E3101" t="str">
        <f>IF(C3101="Initial Stage",'Calculation Sheet Crop 1'!$M$6,IF(C3101="Crop Development Phase",'Calculation Sheet Crop 1'!$M$7,IF(C3101="Mid Season",'Calculation Sheet Crop 1'!$M$8,IF(C3101="Late Season Stage",'Calculation Sheet Crop 1'!$M$9,""))))</f>
        <v/>
      </c>
      <c r="F3101">
        <f t="shared" si="625"/>
        <v>0</v>
      </c>
      <c r="P3101">
        <f t="shared" si="626"/>
        <v>0</v>
      </c>
      <c r="Q3101">
        <f t="shared" si="627"/>
        <v>0</v>
      </c>
      <c r="R3101">
        <f t="shared" si="628"/>
        <v>0</v>
      </c>
      <c r="S3101">
        <f t="shared" si="629"/>
        <v>0</v>
      </c>
      <c r="T3101">
        <f t="shared" si="630"/>
        <v>0</v>
      </c>
      <c r="U3101">
        <f t="shared" si="631"/>
        <v>0</v>
      </c>
      <c r="V3101">
        <f t="shared" si="632"/>
        <v>0</v>
      </c>
      <c r="W3101">
        <f t="shared" si="633"/>
        <v>0</v>
      </c>
      <c r="X3101">
        <f t="shared" si="634"/>
        <v>0</v>
      </c>
      <c r="Y3101">
        <f t="shared" si="635"/>
        <v>0</v>
      </c>
      <c r="Z3101">
        <f t="shared" si="636"/>
        <v>0</v>
      </c>
      <c r="AA3101">
        <f t="shared" si="637"/>
        <v>0</v>
      </c>
    </row>
    <row r="3102" spans="2:27">
      <c r="B3102" s="3">
        <v>45831</v>
      </c>
      <c r="C3102" t="str">
        <f>IF(AND(B3102&gt;='Calculation Sheet Crop 1'!$K$6,B3102&lt;='Calculation Sheet Crop 1'!$L$6),"Initial Stage",IF(AND(B3102+1&gt;'Calculation Sheet Crop 1'!$K$7,B3102&lt;='Calculation Sheet Crop 1'!$L$7),"Crop Development Phase",IF(AND(B3102+1&gt;'Calculation Sheet Crop 1'!$K$8,B3102&lt;'Calculation Sheet Crop 1'!$L$8+1),"Mid Season",IF(AND(B3102+1&gt;'Calculation Sheet Crop 1'!$K$9,B3102-1&lt;'Calculation Sheet Crop 1'!$L$9),"Late Season Stage",""))))</f>
        <v/>
      </c>
      <c r="D3102">
        <f>IF(MONTH(B3102)=1,'General Calculation'!$E$22,IF(MONTH(B3102)=2,'General Calculation'!$F$22,IF(MONTH(B3102)=3,'General Calculation'!$G$22,IF(MONTH(B3102)=4,'General Calculation'!$H$22,IF(MONTH(B3102)=5,'General Calculation'!$I$22,IF(MONTH(B3102)=6,'General Calculation'!$J$22,IF(MONTH(B3102)=7,'General Calculation'!$K$22,IF(MONTH(B3102)=8,'General Calculation'!$L$22,IF(MONTH(B3102)=9,'General Calculation'!$M$22,IF(MONTH(B3102)=10,'General Calculation'!$N$22,IF(MONTH(B3102)=11,'General Calculation'!$O$22,IF(MONTH(B3102)=12,'General Calculation'!$P$22,""))))))))))))</f>
        <v>5.3881999999999994</v>
      </c>
      <c r="E3102" t="str">
        <f>IF(C3102="Initial Stage",'Calculation Sheet Crop 1'!$M$6,IF(C3102="Crop Development Phase",'Calculation Sheet Crop 1'!$M$7,IF(C3102="Mid Season",'Calculation Sheet Crop 1'!$M$8,IF(C3102="Late Season Stage",'Calculation Sheet Crop 1'!$M$9,""))))</f>
        <v/>
      </c>
      <c r="F3102">
        <f t="shared" si="625"/>
        <v>0</v>
      </c>
      <c r="P3102">
        <f t="shared" si="626"/>
        <v>0</v>
      </c>
      <c r="Q3102">
        <f t="shared" si="627"/>
        <v>0</v>
      </c>
      <c r="R3102">
        <f t="shared" si="628"/>
        <v>0</v>
      </c>
      <c r="S3102">
        <f t="shared" si="629"/>
        <v>0</v>
      </c>
      <c r="T3102">
        <f t="shared" si="630"/>
        <v>0</v>
      </c>
      <c r="U3102">
        <f t="shared" si="631"/>
        <v>0</v>
      </c>
      <c r="V3102">
        <f t="shared" si="632"/>
        <v>0</v>
      </c>
      <c r="W3102">
        <f t="shared" si="633"/>
        <v>0</v>
      </c>
      <c r="X3102">
        <f t="shared" si="634"/>
        <v>0</v>
      </c>
      <c r="Y3102">
        <f t="shared" si="635"/>
        <v>0</v>
      </c>
      <c r="Z3102">
        <f t="shared" si="636"/>
        <v>0</v>
      </c>
      <c r="AA3102">
        <f t="shared" si="637"/>
        <v>0</v>
      </c>
    </row>
    <row r="3103" spans="2:27">
      <c r="B3103" s="3">
        <v>45832</v>
      </c>
      <c r="C3103" t="str">
        <f>IF(AND(B3103&gt;='Calculation Sheet Crop 1'!$K$6,B3103&lt;='Calculation Sheet Crop 1'!$L$6),"Initial Stage",IF(AND(B3103+1&gt;'Calculation Sheet Crop 1'!$K$7,B3103&lt;='Calculation Sheet Crop 1'!$L$7),"Crop Development Phase",IF(AND(B3103+1&gt;'Calculation Sheet Crop 1'!$K$8,B3103&lt;'Calculation Sheet Crop 1'!$L$8+1),"Mid Season",IF(AND(B3103+1&gt;'Calculation Sheet Crop 1'!$K$9,B3103-1&lt;'Calculation Sheet Crop 1'!$L$9),"Late Season Stage",""))))</f>
        <v/>
      </c>
      <c r="D3103">
        <f>IF(MONTH(B3103)=1,'General Calculation'!$E$22,IF(MONTH(B3103)=2,'General Calculation'!$F$22,IF(MONTH(B3103)=3,'General Calculation'!$G$22,IF(MONTH(B3103)=4,'General Calculation'!$H$22,IF(MONTH(B3103)=5,'General Calculation'!$I$22,IF(MONTH(B3103)=6,'General Calculation'!$J$22,IF(MONTH(B3103)=7,'General Calculation'!$K$22,IF(MONTH(B3103)=8,'General Calculation'!$L$22,IF(MONTH(B3103)=9,'General Calculation'!$M$22,IF(MONTH(B3103)=10,'General Calculation'!$N$22,IF(MONTH(B3103)=11,'General Calculation'!$O$22,IF(MONTH(B3103)=12,'General Calculation'!$P$22,""))))))))))))</f>
        <v>5.3881999999999994</v>
      </c>
      <c r="E3103" t="str">
        <f>IF(C3103="Initial Stage",'Calculation Sheet Crop 1'!$M$6,IF(C3103="Crop Development Phase",'Calculation Sheet Crop 1'!$M$7,IF(C3103="Mid Season",'Calculation Sheet Crop 1'!$M$8,IF(C3103="Late Season Stage",'Calculation Sheet Crop 1'!$M$9,""))))</f>
        <v/>
      </c>
      <c r="F3103">
        <f t="shared" si="625"/>
        <v>0</v>
      </c>
      <c r="P3103">
        <f t="shared" si="626"/>
        <v>0</v>
      </c>
      <c r="Q3103">
        <f t="shared" si="627"/>
        <v>0</v>
      </c>
      <c r="R3103">
        <f t="shared" si="628"/>
        <v>0</v>
      </c>
      <c r="S3103">
        <f t="shared" si="629"/>
        <v>0</v>
      </c>
      <c r="T3103">
        <f t="shared" si="630"/>
        <v>0</v>
      </c>
      <c r="U3103">
        <f t="shared" si="631"/>
        <v>0</v>
      </c>
      <c r="V3103">
        <f t="shared" si="632"/>
        <v>0</v>
      </c>
      <c r="W3103">
        <f t="shared" si="633"/>
        <v>0</v>
      </c>
      <c r="X3103">
        <f t="shared" si="634"/>
        <v>0</v>
      </c>
      <c r="Y3103">
        <f t="shared" si="635"/>
        <v>0</v>
      </c>
      <c r="Z3103">
        <f t="shared" si="636"/>
        <v>0</v>
      </c>
      <c r="AA3103">
        <f t="shared" si="637"/>
        <v>0</v>
      </c>
    </row>
    <row r="3104" spans="2:27">
      <c r="B3104" s="3">
        <v>45833</v>
      </c>
      <c r="C3104" t="str">
        <f>IF(AND(B3104&gt;='Calculation Sheet Crop 1'!$K$6,B3104&lt;='Calculation Sheet Crop 1'!$L$6),"Initial Stage",IF(AND(B3104+1&gt;'Calculation Sheet Crop 1'!$K$7,B3104&lt;='Calculation Sheet Crop 1'!$L$7),"Crop Development Phase",IF(AND(B3104+1&gt;'Calculation Sheet Crop 1'!$K$8,B3104&lt;'Calculation Sheet Crop 1'!$L$8+1),"Mid Season",IF(AND(B3104+1&gt;'Calculation Sheet Crop 1'!$K$9,B3104-1&lt;'Calculation Sheet Crop 1'!$L$9),"Late Season Stage",""))))</f>
        <v/>
      </c>
      <c r="D3104">
        <f>IF(MONTH(B3104)=1,'General Calculation'!$E$22,IF(MONTH(B3104)=2,'General Calculation'!$F$22,IF(MONTH(B3104)=3,'General Calculation'!$G$22,IF(MONTH(B3104)=4,'General Calculation'!$H$22,IF(MONTH(B3104)=5,'General Calculation'!$I$22,IF(MONTH(B3104)=6,'General Calculation'!$J$22,IF(MONTH(B3104)=7,'General Calculation'!$K$22,IF(MONTH(B3104)=8,'General Calculation'!$L$22,IF(MONTH(B3104)=9,'General Calculation'!$M$22,IF(MONTH(B3104)=10,'General Calculation'!$N$22,IF(MONTH(B3104)=11,'General Calculation'!$O$22,IF(MONTH(B3104)=12,'General Calculation'!$P$22,""))))))))))))</f>
        <v>5.3881999999999994</v>
      </c>
      <c r="E3104" t="str">
        <f>IF(C3104="Initial Stage",'Calculation Sheet Crop 1'!$M$6,IF(C3104="Crop Development Phase",'Calculation Sheet Crop 1'!$M$7,IF(C3104="Mid Season",'Calculation Sheet Crop 1'!$M$8,IF(C3104="Late Season Stage",'Calculation Sheet Crop 1'!$M$9,""))))</f>
        <v/>
      </c>
      <c r="F3104">
        <f t="shared" si="625"/>
        <v>0</v>
      </c>
      <c r="P3104">
        <f t="shared" si="626"/>
        <v>0</v>
      </c>
      <c r="Q3104">
        <f t="shared" si="627"/>
        <v>0</v>
      </c>
      <c r="R3104">
        <f t="shared" si="628"/>
        <v>0</v>
      </c>
      <c r="S3104">
        <f t="shared" si="629"/>
        <v>0</v>
      </c>
      <c r="T3104">
        <f t="shared" si="630"/>
        <v>0</v>
      </c>
      <c r="U3104">
        <f t="shared" si="631"/>
        <v>0</v>
      </c>
      <c r="V3104">
        <f t="shared" si="632"/>
        <v>0</v>
      </c>
      <c r="W3104">
        <f t="shared" si="633"/>
        <v>0</v>
      </c>
      <c r="X3104">
        <f t="shared" si="634"/>
        <v>0</v>
      </c>
      <c r="Y3104">
        <f t="shared" si="635"/>
        <v>0</v>
      </c>
      <c r="Z3104">
        <f t="shared" si="636"/>
        <v>0</v>
      </c>
      <c r="AA3104">
        <f t="shared" si="637"/>
        <v>0</v>
      </c>
    </row>
    <row r="3105" spans="2:27">
      <c r="B3105" s="3">
        <v>45834</v>
      </c>
      <c r="C3105" t="str">
        <f>IF(AND(B3105&gt;='Calculation Sheet Crop 1'!$K$6,B3105&lt;='Calculation Sheet Crop 1'!$L$6),"Initial Stage",IF(AND(B3105+1&gt;'Calculation Sheet Crop 1'!$K$7,B3105&lt;='Calculation Sheet Crop 1'!$L$7),"Crop Development Phase",IF(AND(B3105+1&gt;'Calculation Sheet Crop 1'!$K$8,B3105&lt;'Calculation Sheet Crop 1'!$L$8+1),"Mid Season",IF(AND(B3105+1&gt;'Calculation Sheet Crop 1'!$K$9,B3105-1&lt;'Calculation Sheet Crop 1'!$L$9),"Late Season Stage",""))))</f>
        <v/>
      </c>
      <c r="D3105">
        <f>IF(MONTH(B3105)=1,'General Calculation'!$E$22,IF(MONTH(B3105)=2,'General Calculation'!$F$22,IF(MONTH(B3105)=3,'General Calculation'!$G$22,IF(MONTH(B3105)=4,'General Calculation'!$H$22,IF(MONTH(B3105)=5,'General Calculation'!$I$22,IF(MONTH(B3105)=6,'General Calculation'!$J$22,IF(MONTH(B3105)=7,'General Calculation'!$K$22,IF(MONTH(B3105)=8,'General Calculation'!$L$22,IF(MONTH(B3105)=9,'General Calculation'!$M$22,IF(MONTH(B3105)=10,'General Calculation'!$N$22,IF(MONTH(B3105)=11,'General Calculation'!$O$22,IF(MONTH(B3105)=12,'General Calculation'!$P$22,""))))))))))))</f>
        <v>5.3881999999999994</v>
      </c>
      <c r="E3105" t="str">
        <f>IF(C3105="Initial Stage",'Calculation Sheet Crop 1'!$M$6,IF(C3105="Crop Development Phase",'Calculation Sheet Crop 1'!$M$7,IF(C3105="Mid Season",'Calculation Sheet Crop 1'!$M$8,IF(C3105="Late Season Stage",'Calculation Sheet Crop 1'!$M$9,""))))</f>
        <v/>
      </c>
      <c r="F3105">
        <f t="shared" si="625"/>
        <v>0</v>
      </c>
      <c r="P3105">
        <f t="shared" si="626"/>
        <v>0</v>
      </c>
      <c r="Q3105">
        <f t="shared" si="627"/>
        <v>0</v>
      </c>
      <c r="R3105">
        <f t="shared" si="628"/>
        <v>0</v>
      </c>
      <c r="S3105">
        <f t="shared" si="629"/>
        <v>0</v>
      </c>
      <c r="T3105">
        <f t="shared" si="630"/>
        <v>0</v>
      </c>
      <c r="U3105">
        <f t="shared" si="631"/>
        <v>0</v>
      </c>
      <c r="V3105">
        <f t="shared" si="632"/>
        <v>0</v>
      </c>
      <c r="W3105">
        <f t="shared" si="633"/>
        <v>0</v>
      </c>
      <c r="X3105">
        <f t="shared" si="634"/>
        <v>0</v>
      </c>
      <c r="Y3105">
        <f t="shared" si="635"/>
        <v>0</v>
      </c>
      <c r="Z3105">
        <f t="shared" si="636"/>
        <v>0</v>
      </c>
      <c r="AA3105">
        <f t="shared" si="637"/>
        <v>0</v>
      </c>
    </row>
    <row r="3106" spans="2:27">
      <c r="B3106" s="3">
        <v>45835</v>
      </c>
      <c r="C3106" t="str">
        <f>IF(AND(B3106&gt;='Calculation Sheet Crop 1'!$K$6,B3106&lt;='Calculation Sheet Crop 1'!$L$6),"Initial Stage",IF(AND(B3106+1&gt;'Calculation Sheet Crop 1'!$K$7,B3106&lt;='Calculation Sheet Crop 1'!$L$7),"Crop Development Phase",IF(AND(B3106+1&gt;'Calculation Sheet Crop 1'!$K$8,B3106&lt;'Calculation Sheet Crop 1'!$L$8+1),"Mid Season",IF(AND(B3106+1&gt;'Calculation Sheet Crop 1'!$K$9,B3106-1&lt;'Calculation Sheet Crop 1'!$L$9),"Late Season Stage",""))))</f>
        <v/>
      </c>
      <c r="D3106">
        <f>IF(MONTH(B3106)=1,'General Calculation'!$E$22,IF(MONTH(B3106)=2,'General Calculation'!$F$22,IF(MONTH(B3106)=3,'General Calculation'!$G$22,IF(MONTH(B3106)=4,'General Calculation'!$H$22,IF(MONTH(B3106)=5,'General Calculation'!$I$22,IF(MONTH(B3106)=6,'General Calculation'!$J$22,IF(MONTH(B3106)=7,'General Calculation'!$K$22,IF(MONTH(B3106)=8,'General Calculation'!$L$22,IF(MONTH(B3106)=9,'General Calculation'!$M$22,IF(MONTH(B3106)=10,'General Calculation'!$N$22,IF(MONTH(B3106)=11,'General Calculation'!$O$22,IF(MONTH(B3106)=12,'General Calculation'!$P$22,""))))))))))))</f>
        <v>5.3881999999999994</v>
      </c>
      <c r="E3106" t="str">
        <f>IF(C3106="Initial Stage",'Calculation Sheet Crop 1'!$M$6,IF(C3106="Crop Development Phase",'Calculation Sheet Crop 1'!$M$7,IF(C3106="Mid Season",'Calculation Sheet Crop 1'!$M$8,IF(C3106="Late Season Stage",'Calculation Sheet Crop 1'!$M$9,""))))</f>
        <v/>
      </c>
      <c r="F3106">
        <f t="shared" si="625"/>
        <v>0</v>
      </c>
      <c r="P3106">
        <f t="shared" si="626"/>
        <v>0</v>
      </c>
      <c r="Q3106">
        <f t="shared" si="627"/>
        <v>0</v>
      </c>
      <c r="R3106">
        <f t="shared" si="628"/>
        <v>0</v>
      </c>
      <c r="S3106">
        <f t="shared" si="629"/>
        <v>0</v>
      </c>
      <c r="T3106">
        <f t="shared" si="630"/>
        <v>0</v>
      </c>
      <c r="U3106">
        <f t="shared" si="631"/>
        <v>0</v>
      </c>
      <c r="V3106">
        <f t="shared" si="632"/>
        <v>0</v>
      </c>
      <c r="W3106">
        <f t="shared" si="633"/>
        <v>0</v>
      </c>
      <c r="X3106">
        <f t="shared" si="634"/>
        <v>0</v>
      </c>
      <c r="Y3106">
        <f t="shared" si="635"/>
        <v>0</v>
      </c>
      <c r="Z3106">
        <f t="shared" si="636"/>
        <v>0</v>
      </c>
      <c r="AA3106">
        <f t="shared" si="637"/>
        <v>0</v>
      </c>
    </row>
    <row r="3107" spans="2:27">
      <c r="B3107" s="3">
        <v>45836</v>
      </c>
      <c r="C3107" t="str">
        <f>IF(AND(B3107&gt;='Calculation Sheet Crop 1'!$K$6,B3107&lt;='Calculation Sheet Crop 1'!$L$6),"Initial Stage",IF(AND(B3107+1&gt;'Calculation Sheet Crop 1'!$K$7,B3107&lt;='Calculation Sheet Crop 1'!$L$7),"Crop Development Phase",IF(AND(B3107+1&gt;'Calculation Sheet Crop 1'!$K$8,B3107&lt;'Calculation Sheet Crop 1'!$L$8+1),"Mid Season",IF(AND(B3107+1&gt;'Calculation Sheet Crop 1'!$K$9,B3107-1&lt;'Calculation Sheet Crop 1'!$L$9),"Late Season Stage",""))))</f>
        <v/>
      </c>
      <c r="D3107">
        <f>IF(MONTH(B3107)=1,'General Calculation'!$E$22,IF(MONTH(B3107)=2,'General Calculation'!$F$22,IF(MONTH(B3107)=3,'General Calculation'!$G$22,IF(MONTH(B3107)=4,'General Calculation'!$H$22,IF(MONTH(B3107)=5,'General Calculation'!$I$22,IF(MONTH(B3107)=6,'General Calculation'!$J$22,IF(MONTH(B3107)=7,'General Calculation'!$K$22,IF(MONTH(B3107)=8,'General Calculation'!$L$22,IF(MONTH(B3107)=9,'General Calculation'!$M$22,IF(MONTH(B3107)=10,'General Calculation'!$N$22,IF(MONTH(B3107)=11,'General Calculation'!$O$22,IF(MONTH(B3107)=12,'General Calculation'!$P$22,""))))))))))))</f>
        <v>5.3881999999999994</v>
      </c>
      <c r="E3107" t="str">
        <f>IF(C3107="Initial Stage",'Calculation Sheet Crop 1'!$M$6,IF(C3107="Crop Development Phase",'Calculation Sheet Crop 1'!$M$7,IF(C3107="Mid Season",'Calculation Sheet Crop 1'!$M$8,IF(C3107="Late Season Stage",'Calculation Sheet Crop 1'!$M$9,""))))</f>
        <v/>
      </c>
      <c r="F3107">
        <f t="shared" si="625"/>
        <v>0</v>
      </c>
      <c r="P3107">
        <f t="shared" si="626"/>
        <v>0</v>
      </c>
      <c r="Q3107">
        <f t="shared" si="627"/>
        <v>0</v>
      </c>
      <c r="R3107">
        <f t="shared" si="628"/>
        <v>0</v>
      </c>
      <c r="S3107">
        <f t="shared" si="629"/>
        <v>0</v>
      </c>
      <c r="T3107">
        <f t="shared" si="630"/>
        <v>0</v>
      </c>
      <c r="U3107">
        <f t="shared" si="631"/>
        <v>0</v>
      </c>
      <c r="V3107">
        <f t="shared" si="632"/>
        <v>0</v>
      </c>
      <c r="W3107">
        <f t="shared" si="633"/>
        <v>0</v>
      </c>
      <c r="X3107">
        <f t="shared" si="634"/>
        <v>0</v>
      </c>
      <c r="Y3107">
        <f t="shared" si="635"/>
        <v>0</v>
      </c>
      <c r="Z3107">
        <f t="shared" si="636"/>
        <v>0</v>
      </c>
      <c r="AA3107">
        <f t="shared" si="637"/>
        <v>0</v>
      </c>
    </row>
    <row r="3108" spans="2:27">
      <c r="B3108" s="3">
        <v>45837</v>
      </c>
      <c r="C3108" t="str">
        <f>IF(AND(B3108&gt;='Calculation Sheet Crop 1'!$K$6,B3108&lt;='Calculation Sheet Crop 1'!$L$6),"Initial Stage",IF(AND(B3108+1&gt;'Calculation Sheet Crop 1'!$K$7,B3108&lt;='Calculation Sheet Crop 1'!$L$7),"Crop Development Phase",IF(AND(B3108+1&gt;'Calculation Sheet Crop 1'!$K$8,B3108&lt;'Calculation Sheet Crop 1'!$L$8+1),"Mid Season",IF(AND(B3108+1&gt;'Calculation Sheet Crop 1'!$K$9,B3108-1&lt;'Calculation Sheet Crop 1'!$L$9),"Late Season Stage",""))))</f>
        <v/>
      </c>
      <c r="D3108">
        <f>IF(MONTH(B3108)=1,'General Calculation'!$E$22,IF(MONTH(B3108)=2,'General Calculation'!$F$22,IF(MONTH(B3108)=3,'General Calculation'!$G$22,IF(MONTH(B3108)=4,'General Calculation'!$H$22,IF(MONTH(B3108)=5,'General Calculation'!$I$22,IF(MONTH(B3108)=6,'General Calculation'!$J$22,IF(MONTH(B3108)=7,'General Calculation'!$K$22,IF(MONTH(B3108)=8,'General Calculation'!$L$22,IF(MONTH(B3108)=9,'General Calculation'!$M$22,IF(MONTH(B3108)=10,'General Calculation'!$N$22,IF(MONTH(B3108)=11,'General Calculation'!$O$22,IF(MONTH(B3108)=12,'General Calculation'!$P$22,""))))))))))))</f>
        <v>5.3881999999999994</v>
      </c>
      <c r="E3108" t="str">
        <f>IF(C3108="Initial Stage",'Calculation Sheet Crop 1'!$M$6,IF(C3108="Crop Development Phase",'Calculation Sheet Crop 1'!$M$7,IF(C3108="Mid Season",'Calculation Sheet Crop 1'!$M$8,IF(C3108="Late Season Stage",'Calculation Sheet Crop 1'!$M$9,""))))</f>
        <v/>
      </c>
      <c r="F3108">
        <f t="shared" si="625"/>
        <v>0</v>
      </c>
      <c r="P3108">
        <f t="shared" si="626"/>
        <v>0</v>
      </c>
      <c r="Q3108">
        <f t="shared" si="627"/>
        <v>0</v>
      </c>
      <c r="R3108">
        <f t="shared" si="628"/>
        <v>0</v>
      </c>
      <c r="S3108">
        <f t="shared" si="629"/>
        <v>0</v>
      </c>
      <c r="T3108">
        <f t="shared" si="630"/>
        <v>0</v>
      </c>
      <c r="U3108">
        <f t="shared" si="631"/>
        <v>0</v>
      </c>
      <c r="V3108">
        <f t="shared" si="632"/>
        <v>0</v>
      </c>
      <c r="W3108">
        <f t="shared" si="633"/>
        <v>0</v>
      </c>
      <c r="X3108">
        <f t="shared" si="634"/>
        <v>0</v>
      </c>
      <c r="Y3108">
        <f t="shared" si="635"/>
        <v>0</v>
      </c>
      <c r="Z3108">
        <f t="shared" si="636"/>
        <v>0</v>
      </c>
      <c r="AA3108">
        <f t="shared" si="637"/>
        <v>0</v>
      </c>
    </row>
    <row r="3109" spans="2:27">
      <c r="B3109" s="3">
        <v>45838</v>
      </c>
      <c r="C3109" t="str">
        <f>IF(AND(B3109&gt;='Calculation Sheet Crop 1'!$K$6,B3109&lt;='Calculation Sheet Crop 1'!$L$6),"Initial Stage",IF(AND(B3109+1&gt;'Calculation Sheet Crop 1'!$K$7,B3109&lt;='Calculation Sheet Crop 1'!$L$7),"Crop Development Phase",IF(AND(B3109+1&gt;'Calculation Sheet Crop 1'!$K$8,B3109&lt;'Calculation Sheet Crop 1'!$L$8+1),"Mid Season",IF(AND(B3109+1&gt;'Calculation Sheet Crop 1'!$K$9,B3109-1&lt;'Calculation Sheet Crop 1'!$L$9),"Late Season Stage",""))))</f>
        <v/>
      </c>
      <c r="D3109">
        <f>IF(MONTH(B3109)=1,'General Calculation'!$E$22,IF(MONTH(B3109)=2,'General Calculation'!$F$22,IF(MONTH(B3109)=3,'General Calculation'!$G$22,IF(MONTH(B3109)=4,'General Calculation'!$H$22,IF(MONTH(B3109)=5,'General Calculation'!$I$22,IF(MONTH(B3109)=6,'General Calculation'!$J$22,IF(MONTH(B3109)=7,'General Calculation'!$K$22,IF(MONTH(B3109)=8,'General Calculation'!$L$22,IF(MONTH(B3109)=9,'General Calculation'!$M$22,IF(MONTH(B3109)=10,'General Calculation'!$N$22,IF(MONTH(B3109)=11,'General Calculation'!$O$22,IF(MONTH(B3109)=12,'General Calculation'!$P$22,""))))))))))))</f>
        <v>5.3881999999999994</v>
      </c>
      <c r="E3109" t="str">
        <f>IF(C3109="Initial Stage",'Calculation Sheet Crop 1'!$M$6,IF(C3109="Crop Development Phase",'Calculation Sheet Crop 1'!$M$7,IF(C3109="Mid Season",'Calculation Sheet Crop 1'!$M$8,IF(C3109="Late Season Stage",'Calculation Sheet Crop 1'!$M$9,""))))</f>
        <v/>
      </c>
      <c r="F3109">
        <f t="shared" si="625"/>
        <v>0</v>
      </c>
      <c r="P3109">
        <f t="shared" si="626"/>
        <v>0</v>
      </c>
      <c r="Q3109">
        <f t="shared" si="627"/>
        <v>0</v>
      </c>
      <c r="R3109">
        <f t="shared" si="628"/>
        <v>0</v>
      </c>
      <c r="S3109">
        <f t="shared" si="629"/>
        <v>0</v>
      </c>
      <c r="T3109">
        <f t="shared" si="630"/>
        <v>0</v>
      </c>
      <c r="U3109">
        <f t="shared" si="631"/>
        <v>0</v>
      </c>
      <c r="V3109">
        <f t="shared" si="632"/>
        <v>0</v>
      </c>
      <c r="W3109">
        <f t="shared" si="633"/>
        <v>0</v>
      </c>
      <c r="X3109">
        <f t="shared" si="634"/>
        <v>0</v>
      </c>
      <c r="Y3109">
        <f t="shared" si="635"/>
        <v>0</v>
      </c>
      <c r="Z3109">
        <f t="shared" si="636"/>
        <v>0</v>
      </c>
      <c r="AA3109">
        <f t="shared" si="637"/>
        <v>0</v>
      </c>
    </row>
    <row r="3110" spans="2:27">
      <c r="B3110" s="3">
        <v>45839</v>
      </c>
      <c r="C3110" t="str">
        <f>IF(AND(B3110&gt;='Calculation Sheet Crop 1'!$K$6,B3110&lt;='Calculation Sheet Crop 1'!$L$6),"Initial Stage",IF(AND(B3110+1&gt;'Calculation Sheet Crop 1'!$K$7,B3110&lt;='Calculation Sheet Crop 1'!$L$7),"Crop Development Phase",IF(AND(B3110+1&gt;'Calculation Sheet Crop 1'!$K$8,B3110&lt;'Calculation Sheet Crop 1'!$L$8+1),"Mid Season",IF(AND(B3110+1&gt;'Calculation Sheet Crop 1'!$K$9,B3110-1&lt;'Calculation Sheet Crop 1'!$L$9),"Late Season Stage",""))))</f>
        <v/>
      </c>
      <c r="D3110">
        <f>IF(MONTH(B3110)=1,'General Calculation'!$E$22,IF(MONTH(B3110)=2,'General Calculation'!$F$22,IF(MONTH(B3110)=3,'General Calculation'!$G$22,IF(MONTH(B3110)=4,'General Calculation'!$H$22,IF(MONTH(B3110)=5,'General Calculation'!$I$22,IF(MONTH(B3110)=6,'General Calculation'!$J$22,IF(MONTH(B3110)=7,'General Calculation'!$K$22,IF(MONTH(B3110)=8,'General Calculation'!$L$22,IF(MONTH(B3110)=9,'General Calculation'!$M$22,IF(MONTH(B3110)=10,'General Calculation'!$N$22,IF(MONTH(B3110)=11,'General Calculation'!$O$22,IF(MONTH(B3110)=12,'General Calculation'!$P$22,""))))))))))))</f>
        <v>5.2548000000000004</v>
      </c>
      <c r="E3110" t="str">
        <f>IF(C3110="Initial Stage",'Calculation Sheet Crop 1'!$M$6,IF(C3110="Crop Development Phase",'Calculation Sheet Crop 1'!$M$7,IF(C3110="Mid Season",'Calculation Sheet Crop 1'!$M$8,IF(C3110="Late Season Stage",'Calculation Sheet Crop 1'!$M$9,""))))</f>
        <v/>
      </c>
      <c r="F3110">
        <f t="shared" si="625"/>
        <v>0</v>
      </c>
      <c r="P3110">
        <f t="shared" si="626"/>
        <v>0</v>
      </c>
      <c r="Q3110">
        <f t="shared" si="627"/>
        <v>0</v>
      </c>
      <c r="R3110">
        <f t="shared" si="628"/>
        <v>0</v>
      </c>
      <c r="S3110">
        <f t="shared" si="629"/>
        <v>0</v>
      </c>
      <c r="T3110">
        <f t="shared" si="630"/>
        <v>0</v>
      </c>
      <c r="U3110">
        <f t="shared" si="631"/>
        <v>0</v>
      </c>
      <c r="V3110">
        <f t="shared" si="632"/>
        <v>0</v>
      </c>
      <c r="W3110">
        <f t="shared" si="633"/>
        <v>0</v>
      </c>
      <c r="X3110">
        <f t="shared" si="634"/>
        <v>0</v>
      </c>
      <c r="Y3110">
        <f t="shared" si="635"/>
        <v>0</v>
      </c>
      <c r="Z3110">
        <f t="shared" si="636"/>
        <v>0</v>
      </c>
      <c r="AA3110">
        <f t="shared" si="637"/>
        <v>0</v>
      </c>
    </row>
    <row r="3111" spans="2:27">
      <c r="B3111" s="3">
        <v>45840</v>
      </c>
      <c r="C3111" t="str">
        <f>IF(AND(B3111&gt;='Calculation Sheet Crop 1'!$K$6,B3111&lt;='Calculation Sheet Crop 1'!$L$6),"Initial Stage",IF(AND(B3111+1&gt;'Calculation Sheet Crop 1'!$K$7,B3111&lt;='Calculation Sheet Crop 1'!$L$7),"Crop Development Phase",IF(AND(B3111+1&gt;'Calculation Sheet Crop 1'!$K$8,B3111&lt;'Calculation Sheet Crop 1'!$L$8+1),"Mid Season",IF(AND(B3111+1&gt;'Calculation Sheet Crop 1'!$K$9,B3111-1&lt;'Calculation Sheet Crop 1'!$L$9),"Late Season Stage",""))))</f>
        <v/>
      </c>
      <c r="D3111">
        <f>IF(MONTH(B3111)=1,'General Calculation'!$E$22,IF(MONTH(B3111)=2,'General Calculation'!$F$22,IF(MONTH(B3111)=3,'General Calculation'!$G$22,IF(MONTH(B3111)=4,'General Calculation'!$H$22,IF(MONTH(B3111)=5,'General Calculation'!$I$22,IF(MONTH(B3111)=6,'General Calculation'!$J$22,IF(MONTH(B3111)=7,'General Calculation'!$K$22,IF(MONTH(B3111)=8,'General Calculation'!$L$22,IF(MONTH(B3111)=9,'General Calculation'!$M$22,IF(MONTH(B3111)=10,'General Calculation'!$N$22,IF(MONTH(B3111)=11,'General Calculation'!$O$22,IF(MONTH(B3111)=12,'General Calculation'!$P$22,""))))))))))))</f>
        <v>5.2548000000000004</v>
      </c>
      <c r="E3111" t="str">
        <f>IF(C3111="Initial Stage",'Calculation Sheet Crop 1'!$M$6,IF(C3111="Crop Development Phase",'Calculation Sheet Crop 1'!$M$7,IF(C3111="Mid Season",'Calculation Sheet Crop 1'!$M$8,IF(C3111="Late Season Stage",'Calculation Sheet Crop 1'!$M$9,""))))</f>
        <v/>
      </c>
      <c r="F3111">
        <f t="shared" si="625"/>
        <v>0</v>
      </c>
      <c r="P3111">
        <f t="shared" si="626"/>
        <v>0</v>
      </c>
      <c r="Q3111">
        <f t="shared" si="627"/>
        <v>0</v>
      </c>
      <c r="R3111">
        <f t="shared" si="628"/>
        <v>0</v>
      </c>
      <c r="S3111">
        <f t="shared" si="629"/>
        <v>0</v>
      </c>
      <c r="T3111">
        <f t="shared" si="630"/>
        <v>0</v>
      </c>
      <c r="U3111">
        <f t="shared" si="631"/>
        <v>0</v>
      </c>
      <c r="V3111">
        <f t="shared" si="632"/>
        <v>0</v>
      </c>
      <c r="W3111">
        <f t="shared" si="633"/>
        <v>0</v>
      </c>
      <c r="X3111">
        <f t="shared" si="634"/>
        <v>0</v>
      </c>
      <c r="Y3111">
        <f t="shared" si="635"/>
        <v>0</v>
      </c>
      <c r="Z3111">
        <f t="shared" si="636"/>
        <v>0</v>
      </c>
      <c r="AA3111">
        <f t="shared" si="637"/>
        <v>0</v>
      </c>
    </row>
    <row r="3112" spans="2:27">
      <c r="B3112" s="3">
        <v>45841</v>
      </c>
      <c r="C3112" t="str">
        <f>IF(AND(B3112&gt;='Calculation Sheet Crop 1'!$K$6,B3112&lt;='Calculation Sheet Crop 1'!$L$6),"Initial Stage",IF(AND(B3112+1&gt;'Calculation Sheet Crop 1'!$K$7,B3112&lt;='Calculation Sheet Crop 1'!$L$7),"Crop Development Phase",IF(AND(B3112+1&gt;'Calculation Sheet Crop 1'!$K$8,B3112&lt;'Calculation Sheet Crop 1'!$L$8+1),"Mid Season",IF(AND(B3112+1&gt;'Calculation Sheet Crop 1'!$K$9,B3112-1&lt;'Calculation Sheet Crop 1'!$L$9),"Late Season Stage",""))))</f>
        <v/>
      </c>
      <c r="D3112">
        <f>IF(MONTH(B3112)=1,'General Calculation'!$E$22,IF(MONTH(B3112)=2,'General Calculation'!$F$22,IF(MONTH(B3112)=3,'General Calculation'!$G$22,IF(MONTH(B3112)=4,'General Calculation'!$H$22,IF(MONTH(B3112)=5,'General Calculation'!$I$22,IF(MONTH(B3112)=6,'General Calculation'!$J$22,IF(MONTH(B3112)=7,'General Calculation'!$K$22,IF(MONTH(B3112)=8,'General Calculation'!$L$22,IF(MONTH(B3112)=9,'General Calculation'!$M$22,IF(MONTH(B3112)=10,'General Calculation'!$N$22,IF(MONTH(B3112)=11,'General Calculation'!$O$22,IF(MONTH(B3112)=12,'General Calculation'!$P$22,""))))))))))))</f>
        <v>5.2548000000000004</v>
      </c>
      <c r="E3112" t="str">
        <f>IF(C3112="Initial Stage",'Calculation Sheet Crop 1'!$M$6,IF(C3112="Crop Development Phase",'Calculation Sheet Crop 1'!$M$7,IF(C3112="Mid Season",'Calculation Sheet Crop 1'!$M$8,IF(C3112="Late Season Stage",'Calculation Sheet Crop 1'!$M$9,""))))</f>
        <v/>
      </c>
      <c r="F3112">
        <f t="shared" si="625"/>
        <v>0</v>
      </c>
      <c r="P3112">
        <f t="shared" si="626"/>
        <v>0</v>
      </c>
      <c r="Q3112">
        <f t="shared" si="627"/>
        <v>0</v>
      </c>
      <c r="R3112">
        <f t="shared" si="628"/>
        <v>0</v>
      </c>
      <c r="S3112">
        <f t="shared" si="629"/>
        <v>0</v>
      </c>
      <c r="T3112">
        <f t="shared" si="630"/>
        <v>0</v>
      </c>
      <c r="U3112">
        <f t="shared" si="631"/>
        <v>0</v>
      </c>
      <c r="V3112">
        <f t="shared" si="632"/>
        <v>0</v>
      </c>
      <c r="W3112">
        <f t="shared" si="633"/>
        <v>0</v>
      </c>
      <c r="X3112">
        <f t="shared" si="634"/>
        <v>0</v>
      </c>
      <c r="Y3112">
        <f t="shared" si="635"/>
        <v>0</v>
      </c>
      <c r="Z3112">
        <f t="shared" si="636"/>
        <v>0</v>
      </c>
      <c r="AA3112">
        <f t="shared" si="637"/>
        <v>0</v>
      </c>
    </row>
    <row r="3113" spans="2:27">
      <c r="B3113" s="3">
        <v>45842</v>
      </c>
      <c r="C3113" t="str">
        <f>IF(AND(B3113&gt;='Calculation Sheet Crop 1'!$K$6,B3113&lt;='Calculation Sheet Crop 1'!$L$6),"Initial Stage",IF(AND(B3113+1&gt;'Calculation Sheet Crop 1'!$K$7,B3113&lt;='Calculation Sheet Crop 1'!$L$7),"Crop Development Phase",IF(AND(B3113+1&gt;'Calculation Sheet Crop 1'!$K$8,B3113&lt;'Calculation Sheet Crop 1'!$L$8+1),"Mid Season",IF(AND(B3113+1&gt;'Calculation Sheet Crop 1'!$K$9,B3113-1&lt;'Calculation Sheet Crop 1'!$L$9),"Late Season Stage",""))))</f>
        <v/>
      </c>
      <c r="D3113">
        <f>IF(MONTH(B3113)=1,'General Calculation'!$E$22,IF(MONTH(B3113)=2,'General Calculation'!$F$22,IF(MONTH(B3113)=3,'General Calculation'!$G$22,IF(MONTH(B3113)=4,'General Calculation'!$H$22,IF(MONTH(B3113)=5,'General Calculation'!$I$22,IF(MONTH(B3113)=6,'General Calculation'!$J$22,IF(MONTH(B3113)=7,'General Calculation'!$K$22,IF(MONTH(B3113)=8,'General Calculation'!$L$22,IF(MONTH(B3113)=9,'General Calculation'!$M$22,IF(MONTH(B3113)=10,'General Calculation'!$N$22,IF(MONTH(B3113)=11,'General Calculation'!$O$22,IF(MONTH(B3113)=12,'General Calculation'!$P$22,""))))))))))))</f>
        <v>5.2548000000000004</v>
      </c>
      <c r="E3113" t="str">
        <f>IF(C3113="Initial Stage",'Calculation Sheet Crop 1'!$M$6,IF(C3113="Crop Development Phase",'Calculation Sheet Crop 1'!$M$7,IF(C3113="Mid Season",'Calculation Sheet Crop 1'!$M$8,IF(C3113="Late Season Stage",'Calculation Sheet Crop 1'!$M$9,""))))</f>
        <v/>
      </c>
      <c r="F3113">
        <f t="shared" si="625"/>
        <v>0</v>
      </c>
      <c r="P3113">
        <f t="shared" si="626"/>
        <v>0</v>
      </c>
      <c r="Q3113">
        <f t="shared" si="627"/>
        <v>0</v>
      </c>
      <c r="R3113">
        <f t="shared" si="628"/>
        <v>0</v>
      </c>
      <c r="S3113">
        <f t="shared" si="629"/>
        <v>0</v>
      </c>
      <c r="T3113">
        <f t="shared" si="630"/>
        <v>0</v>
      </c>
      <c r="U3113">
        <f t="shared" si="631"/>
        <v>0</v>
      </c>
      <c r="V3113">
        <f t="shared" si="632"/>
        <v>0</v>
      </c>
      <c r="W3113">
        <f t="shared" si="633"/>
        <v>0</v>
      </c>
      <c r="X3113">
        <f t="shared" si="634"/>
        <v>0</v>
      </c>
      <c r="Y3113">
        <f t="shared" si="635"/>
        <v>0</v>
      </c>
      <c r="Z3113">
        <f t="shared" si="636"/>
        <v>0</v>
      </c>
      <c r="AA3113">
        <f t="shared" si="637"/>
        <v>0</v>
      </c>
    </row>
    <row r="3114" spans="2:27">
      <c r="B3114" s="3">
        <v>45843</v>
      </c>
      <c r="C3114" t="str">
        <f>IF(AND(B3114&gt;='Calculation Sheet Crop 1'!$K$6,B3114&lt;='Calculation Sheet Crop 1'!$L$6),"Initial Stage",IF(AND(B3114+1&gt;'Calculation Sheet Crop 1'!$K$7,B3114&lt;='Calculation Sheet Crop 1'!$L$7),"Crop Development Phase",IF(AND(B3114+1&gt;'Calculation Sheet Crop 1'!$K$8,B3114&lt;'Calculation Sheet Crop 1'!$L$8+1),"Mid Season",IF(AND(B3114+1&gt;'Calculation Sheet Crop 1'!$K$9,B3114-1&lt;'Calculation Sheet Crop 1'!$L$9),"Late Season Stage",""))))</f>
        <v/>
      </c>
      <c r="D3114">
        <f>IF(MONTH(B3114)=1,'General Calculation'!$E$22,IF(MONTH(B3114)=2,'General Calculation'!$F$22,IF(MONTH(B3114)=3,'General Calculation'!$G$22,IF(MONTH(B3114)=4,'General Calculation'!$H$22,IF(MONTH(B3114)=5,'General Calculation'!$I$22,IF(MONTH(B3114)=6,'General Calculation'!$J$22,IF(MONTH(B3114)=7,'General Calculation'!$K$22,IF(MONTH(B3114)=8,'General Calculation'!$L$22,IF(MONTH(B3114)=9,'General Calculation'!$M$22,IF(MONTH(B3114)=10,'General Calculation'!$N$22,IF(MONTH(B3114)=11,'General Calculation'!$O$22,IF(MONTH(B3114)=12,'General Calculation'!$P$22,""))))))))))))</f>
        <v>5.2548000000000004</v>
      </c>
      <c r="E3114" t="str">
        <f>IF(C3114="Initial Stage",'Calculation Sheet Crop 1'!$M$6,IF(C3114="Crop Development Phase",'Calculation Sheet Crop 1'!$M$7,IF(C3114="Mid Season",'Calculation Sheet Crop 1'!$M$8,IF(C3114="Late Season Stage",'Calculation Sheet Crop 1'!$M$9,""))))</f>
        <v/>
      </c>
      <c r="F3114">
        <f t="shared" si="625"/>
        <v>0</v>
      </c>
      <c r="P3114">
        <f t="shared" si="626"/>
        <v>0</v>
      </c>
      <c r="Q3114">
        <f t="shared" si="627"/>
        <v>0</v>
      </c>
      <c r="R3114">
        <f t="shared" si="628"/>
        <v>0</v>
      </c>
      <c r="S3114">
        <f t="shared" si="629"/>
        <v>0</v>
      </c>
      <c r="T3114">
        <f t="shared" si="630"/>
        <v>0</v>
      </c>
      <c r="U3114">
        <f t="shared" si="631"/>
        <v>0</v>
      </c>
      <c r="V3114">
        <f t="shared" si="632"/>
        <v>0</v>
      </c>
      <c r="W3114">
        <f t="shared" si="633"/>
        <v>0</v>
      </c>
      <c r="X3114">
        <f t="shared" si="634"/>
        <v>0</v>
      </c>
      <c r="Y3114">
        <f t="shared" si="635"/>
        <v>0</v>
      </c>
      <c r="Z3114">
        <f t="shared" si="636"/>
        <v>0</v>
      </c>
      <c r="AA3114">
        <f t="shared" si="637"/>
        <v>0</v>
      </c>
    </row>
    <row r="3115" spans="2:27">
      <c r="B3115" s="3">
        <v>45844</v>
      </c>
      <c r="C3115" t="str">
        <f>IF(AND(B3115&gt;='Calculation Sheet Crop 1'!$K$6,B3115&lt;='Calculation Sheet Crop 1'!$L$6),"Initial Stage",IF(AND(B3115+1&gt;'Calculation Sheet Crop 1'!$K$7,B3115&lt;='Calculation Sheet Crop 1'!$L$7),"Crop Development Phase",IF(AND(B3115+1&gt;'Calculation Sheet Crop 1'!$K$8,B3115&lt;'Calculation Sheet Crop 1'!$L$8+1),"Mid Season",IF(AND(B3115+1&gt;'Calculation Sheet Crop 1'!$K$9,B3115-1&lt;'Calculation Sheet Crop 1'!$L$9),"Late Season Stage",""))))</f>
        <v/>
      </c>
      <c r="D3115">
        <f>IF(MONTH(B3115)=1,'General Calculation'!$E$22,IF(MONTH(B3115)=2,'General Calculation'!$F$22,IF(MONTH(B3115)=3,'General Calculation'!$G$22,IF(MONTH(B3115)=4,'General Calculation'!$H$22,IF(MONTH(B3115)=5,'General Calculation'!$I$22,IF(MONTH(B3115)=6,'General Calculation'!$J$22,IF(MONTH(B3115)=7,'General Calculation'!$K$22,IF(MONTH(B3115)=8,'General Calculation'!$L$22,IF(MONTH(B3115)=9,'General Calculation'!$M$22,IF(MONTH(B3115)=10,'General Calculation'!$N$22,IF(MONTH(B3115)=11,'General Calculation'!$O$22,IF(MONTH(B3115)=12,'General Calculation'!$P$22,""))))))))))))</f>
        <v>5.2548000000000004</v>
      </c>
      <c r="E3115" t="str">
        <f>IF(C3115="Initial Stage",'Calculation Sheet Crop 1'!$M$6,IF(C3115="Crop Development Phase",'Calculation Sheet Crop 1'!$M$7,IF(C3115="Mid Season",'Calculation Sheet Crop 1'!$M$8,IF(C3115="Late Season Stage",'Calculation Sheet Crop 1'!$M$9,""))))</f>
        <v/>
      </c>
      <c r="F3115">
        <f t="shared" si="625"/>
        <v>0</v>
      </c>
      <c r="P3115">
        <f t="shared" si="626"/>
        <v>0</v>
      </c>
      <c r="Q3115">
        <f t="shared" si="627"/>
        <v>0</v>
      </c>
      <c r="R3115">
        <f t="shared" si="628"/>
        <v>0</v>
      </c>
      <c r="S3115">
        <f t="shared" si="629"/>
        <v>0</v>
      </c>
      <c r="T3115">
        <f t="shared" si="630"/>
        <v>0</v>
      </c>
      <c r="U3115">
        <f t="shared" si="631"/>
        <v>0</v>
      </c>
      <c r="V3115">
        <f t="shared" si="632"/>
        <v>0</v>
      </c>
      <c r="W3115">
        <f t="shared" si="633"/>
        <v>0</v>
      </c>
      <c r="X3115">
        <f t="shared" si="634"/>
        <v>0</v>
      </c>
      <c r="Y3115">
        <f t="shared" si="635"/>
        <v>0</v>
      </c>
      <c r="Z3115">
        <f t="shared" si="636"/>
        <v>0</v>
      </c>
      <c r="AA3115">
        <f t="shared" si="637"/>
        <v>0</v>
      </c>
    </row>
    <row r="3116" spans="2:27">
      <c r="B3116" s="3">
        <v>45845</v>
      </c>
      <c r="C3116" t="str">
        <f>IF(AND(B3116&gt;='Calculation Sheet Crop 1'!$K$6,B3116&lt;='Calculation Sheet Crop 1'!$L$6),"Initial Stage",IF(AND(B3116+1&gt;'Calculation Sheet Crop 1'!$K$7,B3116&lt;='Calculation Sheet Crop 1'!$L$7),"Crop Development Phase",IF(AND(B3116+1&gt;'Calculation Sheet Crop 1'!$K$8,B3116&lt;'Calculation Sheet Crop 1'!$L$8+1),"Mid Season",IF(AND(B3116+1&gt;'Calculation Sheet Crop 1'!$K$9,B3116-1&lt;'Calculation Sheet Crop 1'!$L$9),"Late Season Stage",""))))</f>
        <v/>
      </c>
      <c r="D3116">
        <f>IF(MONTH(B3116)=1,'General Calculation'!$E$22,IF(MONTH(B3116)=2,'General Calculation'!$F$22,IF(MONTH(B3116)=3,'General Calculation'!$G$22,IF(MONTH(B3116)=4,'General Calculation'!$H$22,IF(MONTH(B3116)=5,'General Calculation'!$I$22,IF(MONTH(B3116)=6,'General Calculation'!$J$22,IF(MONTH(B3116)=7,'General Calculation'!$K$22,IF(MONTH(B3116)=8,'General Calculation'!$L$22,IF(MONTH(B3116)=9,'General Calculation'!$M$22,IF(MONTH(B3116)=10,'General Calculation'!$N$22,IF(MONTH(B3116)=11,'General Calculation'!$O$22,IF(MONTH(B3116)=12,'General Calculation'!$P$22,""))))))))))))</f>
        <v>5.2548000000000004</v>
      </c>
      <c r="E3116" t="str">
        <f>IF(C3116="Initial Stage",'Calculation Sheet Crop 1'!$M$6,IF(C3116="Crop Development Phase",'Calculation Sheet Crop 1'!$M$7,IF(C3116="Mid Season",'Calculation Sheet Crop 1'!$M$8,IF(C3116="Late Season Stage",'Calculation Sheet Crop 1'!$M$9,""))))</f>
        <v/>
      </c>
      <c r="F3116">
        <f t="shared" si="625"/>
        <v>0</v>
      </c>
      <c r="P3116">
        <f t="shared" si="626"/>
        <v>0</v>
      </c>
      <c r="Q3116">
        <f t="shared" si="627"/>
        <v>0</v>
      </c>
      <c r="R3116">
        <f t="shared" si="628"/>
        <v>0</v>
      </c>
      <c r="S3116">
        <f t="shared" si="629"/>
        <v>0</v>
      </c>
      <c r="T3116">
        <f t="shared" si="630"/>
        <v>0</v>
      </c>
      <c r="U3116">
        <f t="shared" si="631"/>
        <v>0</v>
      </c>
      <c r="V3116">
        <f t="shared" si="632"/>
        <v>0</v>
      </c>
      <c r="W3116">
        <f t="shared" si="633"/>
        <v>0</v>
      </c>
      <c r="X3116">
        <f t="shared" si="634"/>
        <v>0</v>
      </c>
      <c r="Y3116">
        <f t="shared" si="635"/>
        <v>0</v>
      </c>
      <c r="Z3116">
        <f t="shared" si="636"/>
        <v>0</v>
      </c>
      <c r="AA3116">
        <f t="shared" si="637"/>
        <v>0</v>
      </c>
    </row>
    <row r="3117" spans="2:27">
      <c r="B3117" s="3">
        <v>45846</v>
      </c>
      <c r="C3117" t="str">
        <f>IF(AND(B3117&gt;='Calculation Sheet Crop 1'!$K$6,B3117&lt;='Calculation Sheet Crop 1'!$L$6),"Initial Stage",IF(AND(B3117+1&gt;'Calculation Sheet Crop 1'!$K$7,B3117&lt;='Calculation Sheet Crop 1'!$L$7),"Crop Development Phase",IF(AND(B3117+1&gt;'Calculation Sheet Crop 1'!$K$8,B3117&lt;'Calculation Sheet Crop 1'!$L$8+1),"Mid Season",IF(AND(B3117+1&gt;'Calculation Sheet Crop 1'!$K$9,B3117-1&lt;'Calculation Sheet Crop 1'!$L$9),"Late Season Stage",""))))</f>
        <v/>
      </c>
      <c r="D3117">
        <f>IF(MONTH(B3117)=1,'General Calculation'!$E$22,IF(MONTH(B3117)=2,'General Calculation'!$F$22,IF(MONTH(B3117)=3,'General Calculation'!$G$22,IF(MONTH(B3117)=4,'General Calculation'!$H$22,IF(MONTH(B3117)=5,'General Calculation'!$I$22,IF(MONTH(B3117)=6,'General Calculation'!$J$22,IF(MONTH(B3117)=7,'General Calculation'!$K$22,IF(MONTH(B3117)=8,'General Calculation'!$L$22,IF(MONTH(B3117)=9,'General Calculation'!$M$22,IF(MONTH(B3117)=10,'General Calculation'!$N$22,IF(MONTH(B3117)=11,'General Calculation'!$O$22,IF(MONTH(B3117)=12,'General Calculation'!$P$22,""))))))))))))</f>
        <v>5.2548000000000004</v>
      </c>
      <c r="E3117" t="str">
        <f>IF(C3117="Initial Stage",'Calculation Sheet Crop 1'!$M$6,IF(C3117="Crop Development Phase",'Calculation Sheet Crop 1'!$M$7,IF(C3117="Mid Season",'Calculation Sheet Crop 1'!$M$8,IF(C3117="Late Season Stage",'Calculation Sheet Crop 1'!$M$9,""))))</f>
        <v/>
      </c>
      <c r="F3117">
        <f t="shared" si="625"/>
        <v>0</v>
      </c>
      <c r="P3117">
        <f t="shared" si="626"/>
        <v>0</v>
      </c>
      <c r="Q3117">
        <f t="shared" si="627"/>
        <v>0</v>
      </c>
      <c r="R3117">
        <f t="shared" si="628"/>
        <v>0</v>
      </c>
      <c r="S3117">
        <f t="shared" si="629"/>
        <v>0</v>
      </c>
      <c r="T3117">
        <f t="shared" si="630"/>
        <v>0</v>
      </c>
      <c r="U3117">
        <f t="shared" si="631"/>
        <v>0</v>
      </c>
      <c r="V3117">
        <f t="shared" si="632"/>
        <v>0</v>
      </c>
      <c r="W3117">
        <f t="shared" si="633"/>
        <v>0</v>
      </c>
      <c r="X3117">
        <f t="shared" si="634"/>
        <v>0</v>
      </c>
      <c r="Y3117">
        <f t="shared" si="635"/>
        <v>0</v>
      </c>
      <c r="Z3117">
        <f t="shared" si="636"/>
        <v>0</v>
      </c>
      <c r="AA3117">
        <f t="shared" si="637"/>
        <v>0</v>
      </c>
    </row>
    <row r="3118" spans="2:27">
      <c r="B3118" s="3">
        <v>45847</v>
      </c>
      <c r="C3118" t="str">
        <f>IF(AND(B3118&gt;='Calculation Sheet Crop 1'!$K$6,B3118&lt;='Calculation Sheet Crop 1'!$L$6),"Initial Stage",IF(AND(B3118+1&gt;'Calculation Sheet Crop 1'!$K$7,B3118&lt;='Calculation Sheet Crop 1'!$L$7),"Crop Development Phase",IF(AND(B3118+1&gt;'Calculation Sheet Crop 1'!$K$8,B3118&lt;'Calculation Sheet Crop 1'!$L$8+1),"Mid Season",IF(AND(B3118+1&gt;'Calculation Sheet Crop 1'!$K$9,B3118-1&lt;'Calculation Sheet Crop 1'!$L$9),"Late Season Stage",""))))</f>
        <v/>
      </c>
      <c r="D3118">
        <f>IF(MONTH(B3118)=1,'General Calculation'!$E$22,IF(MONTH(B3118)=2,'General Calculation'!$F$22,IF(MONTH(B3118)=3,'General Calculation'!$G$22,IF(MONTH(B3118)=4,'General Calculation'!$H$22,IF(MONTH(B3118)=5,'General Calculation'!$I$22,IF(MONTH(B3118)=6,'General Calculation'!$J$22,IF(MONTH(B3118)=7,'General Calculation'!$K$22,IF(MONTH(B3118)=8,'General Calculation'!$L$22,IF(MONTH(B3118)=9,'General Calculation'!$M$22,IF(MONTH(B3118)=10,'General Calculation'!$N$22,IF(MONTH(B3118)=11,'General Calculation'!$O$22,IF(MONTH(B3118)=12,'General Calculation'!$P$22,""))))))))))))</f>
        <v>5.2548000000000004</v>
      </c>
      <c r="E3118" t="str">
        <f>IF(C3118="Initial Stage",'Calculation Sheet Crop 1'!$M$6,IF(C3118="Crop Development Phase",'Calculation Sheet Crop 1'!$M$7,IF(C3118="Mid Season",'Calculation Sheet Crop 1'!$M$8,IF(C3118="Late Season Stage",'Calculation Sheet Crop 1'!$M$9,""))))</f>
        <v/>
      </c>
      <c r="F3118">
        <f t="shared" si="625"/>
        <v>0</v>
      </c>
      <c r="P3118">
        <f t="shared" si="626"/>
        <v>0</v>
      </c>
      <c r="Q3118">
        <f t="shared" si="627"/>
        <v>0</v>
      </c>
      <c r="R3118">
        <f t="shared" si="628"/>
        <v>0</v>
      </c>
      <c r="S3118">
        <f t="shared" si="629"/>
        <v>0</v>
      </c>
      <c r="T3118">
        <f t="shared" si="630"/>
        <v>0</v>
      </c>
      <c r="U3118">
        <f t="shared" si="631"/>
        <v>0</v>
      </c>
      <c r="V3118">
        <f t="shared" si="632"/>
        <v>0</v>
      </c>
      <c r="W3118">
        <f t="shared" si="633"/>
        <v>0</v>
      </c>
      <c r="X3118">
        <f t="shared" si="634"/>
        <v>0</v>
      </c>
      <c r="Y3118">
        <f t="shared" si="635"/>
        <v>0</v>
      </c>
      <c r="Z3118">
        <f t="shared" si="636"/>
        <v>0</v>
      </c>
      <c r="AA3118">
        <f t="shared" si="637"/>
        <v>0</v>
      </c>
    </row>
    <row r="3119" spans="2:27">
      <c r="B3119" s="3">
        <v>45848</v>
      </c>
      <c r="C3119" t="str">
        <f>IF(AND(B3119&gt;='Calculation Sheet Crop 1'!$K$6,B3119&lt;='Calculation Sheet Crop 1'!$L$6),"Initial Stage",IF(AND(B3119+1&gt;'Calculation Sheet Crop 1'!$K$7,B3119&lt;='Calculation Sheet Crop 1'!$L$7),"Crop Development Phase",IF(AND(B3119+1&gt;'Calculation Sheet Crop 1'!$K$8,B3119&lt;'Calculation Sheet Crop 1'!$L$8+1),"Mid Season",IF(AND(B3119+1&gt;'Calculation Sheet Crop 1'!$K$9,B3119-1&lt;'Calculation Sheet Crop 1'!$L$9),"Late Season Stage",""))))</f>
        <v/>
      </c>
      <c r="D3119">
        <f>IF(MONTH(B3119)=1,'General Calculation'!$E$22,IF(MONTH(B3119)=2,'General Calculation'!$F$22,IF(MONTH(B3119)=3,'General Calculation'!$G$22,IF(MONTH(B3119)=4,'General Calculation'!$H$22,IF(MONTH(B3119)=5,'General Calculation'!$I$22,IF(MONTH(B3119)=6,'General Calculation'!$J$22,IF(MONTH(B3119)=7,'General Calculation'!$K$22,IF(MONTH(B3119)=8,'General Calculation'!$L$22,IF(MONTH(B3119)=9,'General Calculation'!$M$22,IF(MONTH(B3119)=10,'General Calculation'!$N$22,IF(MONTH(B3119)=11,'General Calculation'!$O$22,IF(MONTH(B3119)=12,'General Calculation'!$P$22,""))))))))))))</f>
        <v>5.2548000000000004</v>
      </c>
      <c r="E3119" t="str">
        <f>IF(C3119="Initial Stage",'Calculation Sheet Crop 1'!$M$6,IF(C3119="Crop Development Phase",'Calculation Sheet Crop 1'!$M$7,IF(C3119="Mid Season",'Calculation Sheet Crop 1'!$M$8,IF(C3119="Late Season Stage",'Calculation Sheet Crop 1'!$M$9,""))))</f>
        <v/>
      </c>
      <c r="F3119">
        <f t="shared" si="625"/>
        <v>0</v>
      </c>
      <c r="P3119">
        <f t="shared" si="626"/>
        <v>0</v>
      </c>
      <c r="Q3119">
        <f t="shared" si="627"/>
        <v>0</v>
      </c>
      <c r="R3119">
        <f t="shared" si="628"/>
        <v>0</v>
      </c>
      <c r="S3119">
        <f t="shared" si="629"/>
        <v>0</v>
      </c>
      <c r="T3119">
        <f t="shared" si="630"/>
        <v>0</v>
      </c>
      <c r="U3119">
        <f t="shared" si="631"/>
        <v>0</v>
      </c>
      <c r="V3119">
        <f t="shared" si="632"/>
        <v>0</v>
      </c>
      <c r="W3119">
        <f t="shared" si="633"/>
        <v>0</v>
      </c>
      <c r="X3119">
        <f t="shared" si="634"/>
        <v>0</v>
      </c>
      <c r="Y3119">
        <f t="shared" si="635"/>
        <v>0</v>
      </c>
      <c r="Z3119">
        <f t="shared" si="636"/>
        <v>0</v>
      </c>
      <c r="AA3119">
        <f t="shared" si="637"/>
        <v>0</v>
      </c>
    </row>
    <row r="3120" spans="2:27">
      <c r="B3120" s="3">
        <v>45849</v>
      </c>
      <c r="C3120" t="str">
        <f>IF(AND(B3120&gt;='Calculation Sheet Crop 1'!$K$6,B3120&lt;='Calculation Sheet Crop 1'!$L$6),"Initial Stage",IF(AND(B3120+1&gt;'Calculation Sheet Crop 1'!$K$7,B3120&lt;='Calculation Sheet Crop 1'!$L$7),"Crop Development Phase",IF(AND(B3120+1&gt;'Calculation Sheet Crop 1'!$K$8,B3120&lt;'Calculation Sheet Crop 1'!$L$8+1),"Mid Season",IF(AND(B3120+1&gt;'Calculation Sheet Crop 1'!$K$9,B3120-1&lt;'Calculation Sheet Crop 1'!$L$9),"Late Season Stage",""))))</f>
        <v/>
      </c>
      <c r="D3120">
        <f>IF(MONTH(B3120)=1,'General Calculation'!$E$22,IF(MONTH(B3120)=2,'General Calculation'!$F$22,IF(MONTH(B3120)=3,'General Calculation'!$G$22,IF(MONTH(B3120)=4,'General Calculation'!$H$22,IF(MONTH(B3120)=5,'General Calculation'!$I$22,IF(MONTH(B3120)=6,'General Calculation'!$J$22,IF(MONTH(B3120)=7,'General Calculation'!$K$22,IF(MONTH(B3120)=8,'General Calculation'!$L$22,IF(MONTH(B3120)=9,'General Calculation'!$M$22,IF(MONTH(B3120)=10,'General Calculation'!$N$22,IF(MONTH(B3120)=11,'General Calculation'!$O$22,IF(MONTH(B3120)=12,'General Calculation'!$P$22,""))))))))))))</f>
        <v>5.2548000000000004</v>
      </c>
      <c r="E3120" t="str">
        <f>IF(C3120="Initial Stage",'Calculation Sheet Crop 1'!$M$6,IF(C3120="Crop Development Phase",'Calculation Sheet Crop 1'!$M$7,IF(C3120="Mid Season",'Calculation Sheet Crop 1'!$M$8,IF(C3120="Late Season Stage",'Calculation Sheet Crop 1'!$M$9,""))))</f>
        <v/>
      </c>
      <c r="F3120">
        <f t="shared" si="625"/>
        <v>0</v>
      </c>
      <c r="P3120">
        <f t="shared" si="626"/>
        <v>0</v>
      </c>
      <c r="Q3120">
        <f t="shared" si="627"/>
        <v>0</v>
      </c>
      <c r="R3120">
        <f t="shared" si="628"/>
        <v>0</v>
      </c>
      <c r="S3120">
        <f t="shared" si="629"/>
        <v>0</v>
      </c>
      <c r="T3120">
        <f t="shared" si="630"/>
        <v>0</v>
      </c>
      <c r="U3120">
        <f t="shared" si="631"/>
        <v>0</v>
      </c>
      <c r="V3120">
        <f t="shared" si="632"/>
        <v>0</v>
      </c>
      <c r="W3120">
        <f t="shared" si="633"/>
        <v>0</v>
      </c>
      <c r="X3120">
        <f t="shared" si="634"/>
        <v>0</v>
      </c>
      <c r="Y3120">
        <f t="shared" si="635"/>
        <v>0</v>
      </c>
      <c r="Z3120">
        <f t="shared" si="636"/>
        <v>0</v>
      </c>
      <c r="AA3120">
        <f t="shared" si="637"/>
        <v>0</v>
      </c>
    </row>
    <row r="3121" spans="2:27">
      <c r="B3121" s="3">
        <v>45850</v>
      </c>
      <c r="C3121" t="str">
        <f>IF(AND(B3121&gt;='Calculation Sheet Crop 1'!$K$6,B3121&lt;='Calculation Sheet Crop 1'!$L$6),"Initial Stage",IF(AND(B3121+1&gt;'Calculation Sheet Crop 1'!$K$7,B3121&lt;='Calculation Sheet Crop 1'!$L$7),"Crop Development Phase",IF(AND(B3121+1&gt;'Calculation Sheet Crop 1'!$K$8,B3121&lt;'Calculation Sheet Crop 1'!$L$8+1),"Mid Season",IF(AND(B3121+1&gt;'Calculation Sheet Crop 1'!$K$9,B3121-1&lt;'Calculation Sheet Crop 1'!$L$9),"Late Season Stage",""))))</f>
        <v/>
      </c>
      <c r="D3121">
        <f>IF(MONTH(B3121)=1,'General Calculation'!$E$22,IF(MONTH(B3121)=2,'General Calculation'!$F$22,IF(MONTH(B3121)=3,'General Calculation'!$G$22,IF(MONTH(B3121)=4,'General Calculation'!$H$22,IF(MONTH(B3121)=5,'General Calculation'!$I$22,IF(MONTH(B3121)=6,'General Calculation'!$J$22,IF(MONTH(B3121)=7,'General Calculation'!$K$22,IF(MONTH(B3121)=8,'General Calculation'!$L$22,IF(MONTH(B3121)=9,'General Calculation'!$M$22,IF(MONTH(B3121)=10,'General Calculation'!$N$22,IF(MONTH(B3121)=11,'General Calculation'!$O$22,IF(MONTH(B3121)=12,'General Calculation'!$P$22,""))))))))))))</f>
        <v>5.2548000000000004</v>
      </c>
      <c r="E3121" t="str">
        <f>IF(C3121="Initial Stage",'Calculation Sheet Crop 1'!$M$6,IF(C3121="Crop Development Phase",'Calculation Sheet Crop 1'!$M$7,IF(C3121="Mid Season",'Calculation Sheet Crop 1'!$M$8,IF(C3121="Late Season Stage",'Calculation Sheet Crop 1'!$M$9,""))))</f>
        <v/>
      </c>
      <c r="F3121">
        <f t="shared" si="625"/>
        <v>0</v>
      </c>
      <c r="P3121">
        <f t="shared" si="626"/>
        <v>0</v>
      </c>
      <c r="Q3121">
        <f t="shared" si="627"/>
        <v>0</v>
      </c>
      <c r="R3121">
        <f t="shared" si="628"/>
        <v>0</v>
      </c>
      <c r="S3121">
        <f t="shared" si="629"/>
        <v>0</v>
      </c>
      <c r="T3121">
        <f t="shared" si="630"/>
        <v>0</v>
      </c>
      <c r="U3121">
        <f t="shared" si="631"/>
        <v>0</v>
      </c>
      <c r="V3121">
        <f t="shared" si="632"/>
        <v>0</v>
      </c>
      <c r="W3121">
        <f t="shared" si="633"/>
        <v>0</v>
      </c>
      <c r="X3121">
        <f t="shared" si="634"/>
        <v>0</v>
      </c>
      <c r="Y3121">
        <f t="shared" si="635"/>
        <v>0</v>
      </c>
      <c r="Z3121">
        <f t="shared" si="636"/>
        <v>0</v>
      </c>
      <c r="AA3121">
        <f t="shared" si="637"/>
        <v>0</v>
      </c>
    </row>
    <row r="3122" spans="2:27">
      <c r="B3122" s="3">
        <v>45851</v>
      </c>
      <c r="C3122" t="str">
        <f>IF(AND(B3122&gt;='Calculation Sheet Crop 1'!$K$6,B3122&lt;='Calculation Sheet Crop 1'!$L$6),"Initial Stage",IF(AND(B3122+1&gt;'Calculation Sheet Crop 1'!$K$7,B3122&lt;='Calculation Sheet Crop 1'!$L$7),"Crop Development Phase",IF(AND(B3122+1&gt;'Calculation Sheet Crop 1'!$K$8,B3122&lt;'Calculation Sheet Crop 1'!$L$8+1),"Mid Season",IF(AND(B3122+1&gt;'Calculation Sheet Crop 1'!$K$9,B3122-1&lt;'Calculation Sheet Crop 1'!$L$9),"Late Season Stage",""))))</f>
        <v/>
      </c>
      <c r="D3122">
        <f>IF(MONTH(B3122)=1,'General Calculation'!$E$22,IF(MONTH(B3122)=2,'General Calculation'!$F$22,IF(MONTH(B3122)=3,'General Calculation'!$G$22,IF(MONTH(B3122)=4,'General Calculation'!$H$22,IF(MONTH(B3122)=5,'General Calculation'!$I$22,IF(MONTH(B3122)=6,'General Calculation'!$J$22,IF(MONTH(B3122)=7,'General Calculation'!$K$22,IF(MONTH(B3122)=8,'General Calculation'!$L$22,IF(MONTH(B3122)=9,'General Calculation'!$M$22,IF(MONTH(B3122)=10,'General Calculation'!$N$22,IF(MONTH(B3122)=11,'General Calculation'!$O$22,IF(MONTH(B3122)=12,'General Calculation'!$P$22,""))))))))))))</f>
        <v>5.2548000000000004</v>
      </c>
      <c r="E3122" t="str">
        <f>IF(C3122="Initial Stage",'Calculation Sheet Crop 1'!$M$6,IF(C3122="Crop Development Phase",'Calculation Sheet Crop 1'!$M$7,IF(C3122="Mid Season",'Calculation Sheet Crop 1'!$M$8,IF(C3122="Late Season Stage",'Calculation Sheet Crop 1'!$M$9,""))))</f>
        <v/>
      </c>
      <c r="F3122">
        <f t="shared" si="625"/>
        <v>0</v>
      </c>
      <c r="P3122">
        <f t="shared" si="626"/>
        <v>0</v>
      </c>
      <c r="Q3122">
        <f t="shared" si="627"/>
        <v>0</v>
      </c>
      <c r="R3122">
        <f t="shared" si="628"/>
        <v>0</v>
      </c>
      <c r="S3122">
        <f t="shared" si="629"/>
        <v>0</v>
      </c>
      <c r="T3122">
        <f t="shared" si="630"/>
        <v>0</v>
      </c>
      <c r="U3122">
        <f t="shared" si="631"/>
        <v>0</v>
      </c>
      <c r="V3122">
        <f t="shared" si="632"/>
        <v>0</v>
      </c>
      <c r="W3122">
        <f t="shared" si="633"/>
        <v>0</v>
      </c>
      <c r="X3122">
        <f t="shared" si="634"/>
        <v>0</v>
      </c>
      <c r="Y3122">
        <f t="shared" si="635"/>
        <v>0</v>
      </c>
      <c r="Z3122">
        <f t="shared" si="636"/>
        <v>0</v>
      </c>
      <c r="AA3122">
        <f t="shared" si="637"/>
        <v>0</v>
      </c>
    </row>
    <row r="3123" spans="2:27">
      <c r="B3123" s="3">
        <v>45852</v>
      </c>
      <c r="C3123" t="str">
        <f>IF(AND(B3123&gt;='Calculation Sheet Crop 1'!$K$6,B3123&lt;='Calculation Sheet Crop 1'!$L$6),"Initial Stage",IF(AND(B3123+1&gt;'Calculation Sheet Crop 1'!$K$7,B3123&lt;='Calculation Sheet Crop 1'!$L$7),"Crop Development Phase",IF(AND(B3123+1&gt;'Calculation Sheet Crop 1'!$K$8,B3123&lt;'Calculation Sheet Crop 1'!$L$8+1),"Mid Season",IF(AND(B3123+1&gt;'Calculation Sheet Crop 1'!$K$9,B3123-1&lt;'Calculation Sheet Crop 1'!$L$9),"Late Season Stage",""))))</f>
        <v/>
      </c>
      <c r="D3123">
        <f>IF(MONTH(B3123)=1,'General Calculation'!$E$22,IF(MONTH(B3123)=2,'General Calculation'!$F$22,IF(MONTH(B3123)=3,'General Calculation'!$G$22,IF(MONTH(B3123)=4,'General Calculation'!$H$22,IF(MONTH(B3123)=5,'General Calculation'!$I$22,IF(MONTH(B3123)=6,'General Calculation'!$J$22,IF(MONTH(B3123)=7,'General Calculation'!$K$22,IF(MONTH(B3123)=8,'General Calculation'!$L$22,IF(MONTH(B3123)=9,'General Calculation'!$M$22,IF(MONTH(B3123)=10,'General Calculation'!$N$22,IF(MONTH(B3123)=11,'General Calculation'!$O$22,IF(MONTH(B3123)=12,'General Calculation'!$P$22,""))))))))))))</f>
        <v>5.2548000000000004</v>
      </c>
      <c r="E3123" t="str">
        <f>IF(C3123="Initial Stage",'Calculation Sheet Crop 1'!$M$6,IF(C3123="Crop Development Phase",'Calculation Sheet Crop 1'!$M$7,IF(C3123="Mid Season",'Calculation Sheet Crop 1'!$M$8,IF(C3123="Late Season Stage",'Calculation Sheet Crop 1'!$M$9,""))))</f>
        <v/>
      </c>
      <c r="F3123">
        <f t="shared" si="625"/>
        <v>0</v>
      </c>
      <c r="P3123">
        <f t="shared" si="626"/>
        <v>0</v>
      </c>
      <c r="Q3123">
        <f t="shared" si="627"/>
        <v>0</v>
      </c>
      <c r="R3123">
        <f t="shared" si="628"/>
        <v>0</v>
      </c>
      <c r="S3123">
        <f t="shared" si="629"/>
        <v>0</v>
      </c>
      <c r="T3123">
        <f t="shared" si="630"/>
        <v>0</v>
      </c>
      <c r="U3123">
        <f t="shared" si="631"/>
        <v>0</v>
      </c>
      <c r="V3123">
        <f t="shared" si="632"/>
        <v>0</v>
      </c>
      <c r="W3123">
        <f t="shared" si="633"/>
        <v>0</v>
      </c>
      <c r="X3123">
        <f t="shared" si="634"/>
        <v>0</v>
      </c>
      <c r="Y3123">
        <f t="shared" si="635"/>
        <v>0</v>
      </c>
      <c r="Z3123">
        <f t="shared" si="636"/>
        <v>0</v>
      </c>
      <c r="AA3123">
        <f t="shared" si="637"/>
        <v>0</v>
      </c>
    </row>
    <row r="3124" spans="2:27">
      <c r="B3124" s="3">
        <v>45853</v>
      </c>
      <c r="C3124" t="str">
        <f>IF(AND(B3124&gt;='Calculation Sheet Crop 1'!$K$6,B3124&lt;='Calculation Sheet Crop 1'!$L$6),"Initial Stage",IF(AND(B3124+1&gt;'Calculation Sheet Crop 1'!$K$7,B3124&lt;='Calculation Sheet Crop 1'!$L$7),"Crop Development Phase",IF(AND(B3124+1&gt;'Calculation Sheet Crop 1'!$K$8,B3124&lt;'Calculation Sheet Crop 1'!$L$8+1),"Mid Season",IF(AND(B3124+1&gt;'Calculation Sheet Crop 1'!$K$9,B3124-1&lt;'Calculation Sheet Crop 1'!$L$9),"Late Season Stage",""))))</f>
        <v/>
      </c>
      <c r="D3124">
        <f>IF(MONTH(B3124)=1,'General Calculation'!$E$22,IF(MONTH(B3124)=2,'General Calculation'!$F$22,IF(MONTH(B3124)=3,'General Calculation'!$G$22,IF(MONTH(B3124)=4,'General Calculation'!$H$22,IF(MONTH(B3124)=5,'General Calculation'!$I$22,IF(MONTH(B3124)=6,'General Calculation'!$J$22,IF(MONTH(B3124)=7,'General Calculation'!$K$22,IF(MONTH(B3124)=8,'General Calculation'!$L$22,IF(MONTH(B3124)=9,'General Calculation'!$M$22,IF(MONTH(B3124)=10,'General Calculation'!$N$22,IF(MONTH(B3124)=11,'General Calculation'!$O$22,IF(MONTH(B3124)=12,'General Calculation'!$P$22,""))))))))))))</f>
        <v>5.2548000000000004</v>
      </c>
      <c r="E3124" t="str">
        <f>IF(C3124="Initial Stage",'Calculation Sheet Crop 1'!$M$6,IF(C3124="Crop Development Phase",'Calculation Sheet Crop 1'!$M$7,IF(C3124="Mid Season",'Calculation Sheet Crop 1'!$M$8,IF(C3124="Late Season Stage",'Calculation Sheet Crop 1'!$M$9,""))))</f>
        <v/>
      </c>
      <c r="F3124">
        <f t="shared" si="625"/>
        <v>0</v>
      </c>
      <c r="P3124">
        <f t="shared" si="626"/>
        <v>0</v>
      </c>
      <c r="Q3124">
        <f t="shared" si="627"/>
        <v>0</v>
      </c>
      <c r="R3124">
        <f t="shared" si="628"/>
        <v>0</v>
      </c>
      <c r="S3124">
        <f t="shared" si="629"/>
        <v>0</v>
      </c>
      <c r="T3124">
        <f t="shared" si="630"/>
        <v>0</v>
      </c>
      <c r="U3124">
        <f t="shared" si="631"/>
        <v>0</v>
      </c>
      <c r="V3124">
        <f t="shared" si="632"/>
        <v>0</v>
      </c>
      <c r="W3124">
        <f t="shared" si="633"/>
        <v>0</v>
      </c>
      <c r="X3124">
        <f t="shared" si="634"/>
        <v>0</v>
      </c>
      <c r="Y3124">
        <f t="shared" si="635"/>
        <v>0</v>
      </c>
      <c r="Z3124">
        <f t="shared" si="636"/>
        <v>0</v>
      </c>
      <c r="AA3124">
        <f t="shared" si="637"/>
        <v>0</v>
      </c>
    </row>
    <row r="3125" spans="2:27">
      <c r="B3125" s="3">
        <v>45854</v>
      </c>
      <c r="C3125" t="str">
        <f>IF(AND(B3125&gt;='Calculation Sheet Crop 1'!$K$6,B3125&lt;='Calculation Sheet Crop 1'!$L$6),"Initial Stage",IF(AND(B3125+1&gt;'Calculation Sheet Crop 1'!$K$7,B3125&lt;='Calculation Sheet Crop 1'!$L$7),"Crop Development Phase",IF(AND(B3125+1&gt;'Calculation Sheet Crop 1'!$K$8,B3125&lt;'Calculation Sheet Crop 1'!$L$8+1),"Mid Season",IF(AND(B3125+1&gt;'Calculation Sheet Crop 1'!$K$9,B3125-1&lt;'Calculation Sheet Crop 1'!$L$9),"Late Season Stage",""))))</f>
        <v/>
      </c>
      <c r="D3125">
        <f>IF(MONTH(B3125)=1,'General Calculation'!$E$22,IF(MONTH(B3125)=2,'General Calculation'!$F$22,IF(MONTH(B3125)=3,'General Calculation'!$G$22,IF(MONTH(B3125)=4,'General Calculation'!$H$22,IF(MONTH(B3125)=5,'General Calculation'!$I$22,IF(MONTH(B3125)=6,'General Calculation'!$J$22,IF(MONTH(B3125)=7,'General Calculation'!$K$22,IF(MONTH(B3125)=8,'General Calculation'!$L$22,IF(MONTH(B3125)=9,'General Calculation'!$M$22,IF(MONTH(B3125)=10,'General Calculation'!$N$22,IF(MONTH(B3125)=11,'General Calculation'!$O$22,IF(MONTH(B3125)=12,'General Calculation'!$P$22,""))))))))))))</f>
        <v>5.2548000000000004</v>
      </c>
      <c r="E3125" t="str">
        <f>IF(C3125="Initial Stage",'Calculation Sheet Crop 1'!$M$6,IF(C3125="Crop Development Phase",'Calculation Sheet Crop 1'!$M$7,IF(C3125="Mid Season",'Calculation Sheet Crop 1'!$M$8,IF(C3125="Late Season Stage",'Calculation Sheet Crop 1'!$M$9,""))))</f>
        <v/>
      </c>
      <c r="F3125">
        <f t="shared" si="625"/>
        <v>0</v>
      </c>
      <c r="P3125">
        <f t="shared" si="626"/>
        <v>0</v>
      </c>
      <c r="Q3125">
        <f t="shared" si="627"/>
        <v>0</v>
      </c>
      <c r="R3125">
        <f t="shared" si="628"/>
        <v>0</v>
      </c>
      <c r="S3125">
        <f t="shared" si="629"/>
        <v>0</v>
      </c>
      <c r="T3125">
        <f t="shared" si="630"/>
        <v>0</v>
      </c>
      <c r="U3125">
        <f t="shared" si="631"/>
        <v>0</v>
      </c>
      <c r="V3125">
        <f t="shared" si="632"/>
        <v>0</v>
      </c>
      <c r="W3125">
        <f t="shared" si="633"/>
        <v>0</v>
      </c>
      <c r="X3125">
        <f t="shared" si="634"/>
        <v>0</v>
      </c>
      <c r="Y3125">
        <f t="shared" si="635"/>
        <v>0</v>
      </c>
      <c r="Z3125">
        <f t="shared" si="636"/>
        <v>0</v>
      </c>
      <c r="AA3125">
        <f t="shared" si="637"/>
        <v>0</v>
      </c>
    </row>
    <row r="3126" spans="2:27">
      <c r="B3126" s="3">
        <v>45855</v>
      </c>
      <c r="C3126" t="str">
        <f>IF(AND(B3126&gt;='Calculation Sheet Crop 1'!$K$6,B3126&lt;='Calculation Sheet Crop 1'!$L$6),"Initial Stage",IF(AND(B3126+1&gt;'Calculation Sheet Crop 1'!$K$7,B3126&lt;='Calculation Sheet Crop 1'!$L$7),"Crop Development Phase",IF(AND(B3126+1&gt;'Calculation Sheet Crop 1'!$K$8,B3126&lt;'Calculation Sheet Crop 1'!$L$8+1),"Mid Season",IF(AND(B3126+1&gt;'Calculation Sheet Crop 1'!$K$9,B3126-1&lt;'Calculation Sheet Crop 1'!$L$9),"Late Season Stage",""))))</f>
        <v/>
      </c>
      <c r="D3126">
        <f>IF(MONTH(B3126)=1,'General Calculation'!$E$22,IF(MONTH(B3126)=2,'General Calculation'!$F$22,IF(MONTH(B3126)=3,'General Calculation'!$G$22,IF(MONTH(B3126)=4,'General Calculation'!$H$22,IF(MONTH(B3126)=5,'General Calculation'!$I$22,IF(MONTH(B3126)=6,'General Calculation'!$J$22,IF(MONTH(B3126)=7,'General Calculation'!$K$22,IF(MONTH(B3126)=8,'General Calculation'!$L$22,IF(MONTH(B3126)=9,'General Calculation'!$M$22,IF(MONTH(B3126)=10,'General Calculation'!$N$22,IF(MONTH(B3126)=11,'General Calculation'!$O$22,IF(MONTH(B3126)=12,'General Calculation'!$P$22,""))))))))))))</f>
        <v>5.2548000000000004</v>
      </c>
      <c r="E3126" t="str">
        <f>IF(C3126="Initial Stage",'Calculation Sheet Crop 1'!$M$6,IF(C3126="Crop Development Phase",'Calculation Sheet Crop 1'!$M$7,IF(C3126="Mid Season",'Calculation Sheet Crop 1'!$M$8,IF(C3126="Late Season Stage",'Calculation Sheet Crop 1'!$M$9,""))))</f>
        <v/>
      </c>
      <c r="F3126">
        <f t="shared" si="625"/>
        <v>0</v>
      </c>
      <c r="P3126">
        <f t="shared" si="626"/>
        <v>0</v>
      </c>
      <c r="Q3126">
        <f t="shared" si="627"/>
        <v>0</v>
      </c>
      <c r="R3126">
        <f t="shared" si="628"/>
        <v>0</v>
      </c>
      <c r="S3126">
        <f t="shared" si="629"/>
        <v>0</v>
      </c>
      <c r="T3126">
        <f t="shared" si="630"/>
        <v>0</v>
      </c>
      <c r="U3126">
        <f t="shared" si="631"/>
        <v>0</v>
      </c>
      <c r="V3126">
        <f t="shared" si="632"/>
        <v>0</v>
      </c>
      <c r="W3126">
        <f t="shared" si="633"/>
        <v>0</v>
      </c>
      <c r="X3126">
        <f t="shared" si="634"/>
        <v>0</v>
      </c>
      <c r="Y3126">
        <f t="shared" si="635"/>
        <v>0</v>
      </c>
      <c r="Z3126">
        <f t="shared" si="636"/>
        <v>0</v>
      </c>
      <c r="AA3126">
        <f t="shared" si="637"/>
        <v>0</v>
      </c>
    </row>
    <row r="3127" spans="2:27">
      <c r="B3127" s="3">
        <v>45856</v>
      </c>
      <c r="C3127" t="str">
        <f>IF(AND(B3127&gt;='Calculation Sheet Crop 1'!$K$6,B3127&lt;='Calculation Sheet Crop 1'!$L$6),"Initial Stage",IF(AND(B3127+1&gt;'Calculation Sheet Crop 1'!$K$7,B3127&lt;='Calculation Sheet Crop 1'!$L$7),"Crop Development Phase",IF(AND(B3127+1&gt;'Calculation Sheet Crop 1'!$K$8,B3127&lt;'Calculation Sheet Crop 1'!$L$8+1),"Mid Season",IF(AND(B3127+1&gt;'Calculation Sheet Crop 1'!$K$9,B3127-1&lt;'Calculation Sheet Crop 1'!$L$9),"Late Season Stage",""))))</f>
        <v/>
      </c>
      <c r="D3127">
        <f>IF(MONTH(B3127)=1,'General Calculation'!$E$22,IF(MONTH(B3127)=2,'General Calculation'!$F$22,IF(MONTH(B3127)=3,'General Calculation'!$G$22,IF(MONTH(B3127)=4,'General Calculation'!$H$22,IF(MONTH(B3127)=5,'General Calculation'!$I$22,IF(MONTH(B3127)=6,'General Calculation'!$J$22,IF(MONTH(B3127)=7,'General Calculation'!$K$22,IF(MONTH(B3127)=8,'General Calculation'!$L$22,IF(MONTH(B3127)=9,'General Calculation'!$M$22,IF(MONTH(B3127)=10,'General Calculation'!$N$22,IF(MONTH(B3127)=11,'General Calculation'!$O$22,IF(MONTH(B3127)=12,'General Calculation'!$P$22,""))))))))))))</f>
        <v>5.2548000000000004</v>
      </c>
      <c r="E3127" t="str">
        <f>IF(C3127="Initial Stage",'Calculation Sheet Crop 1'!$M$6,IF(C3127="Crop Development Phase",'Calculation Sheet Crop 1'!$M$7,IF(C3127="Mid Season",'Calculation Sheet Crop 1'!$M$8,IF(C3127="Late Season Stage",'Calculation Sheet Crop 1'!$M$9,""))))</f>
        <v/>
      </c>
      <c r="F3127">
        <f t="shared" si="625"/>
        <v>0</v>
      </c>
      <c r="P3127">
        <f t="shared" si="626"/>
        <v>0</v>
      </c>
      <c r="Q3127">
        <f t="shared" si="627"/>
        <v>0</v>
      </c>
      <c r="R3127">
        <f t="shared" si="628"/>
        <v>0</v>
      </c>
      <c r="S3127">
        <f t="shared" si="629"/>
        <v>0</v>
      </c>
      <c r="T3127">
        <f t="shared" si="630"/>
        <v>0</v>
      </c>
      <c r="U3127">
        <f t="shared" si="631"/>
        <v>0</v>
      </c>
      <c r="V3127">
        <f t="shared" si="632"/>
        <v>0</v>
      </c>
      <c r="W3127">
        <f t="shared" si="633"/>
        <v>0</v>
      </c>
      <c r="X3127">
        <f t="shared" si="634"/>
        <v>0</v>
      </c>
      <c r="Y3127">
        <f t="shared" si="635"/>
        <v>0</v>
      </c>
      <c r="Z3127">
        <f t="shared" si="636"/>
        <v>0</v>
      </c>
      <c r="AA3127">
        <f t="shared" si="637"/>
        <v>0</v>
      </c>
    </row>
    <row r="3128" spans="2:27">
      <c r="B3128" s="3">
        <v>45857</v>
      </c>
      <c r="C3128" t="str">
        <f>IF(AND(B3128&gt;='Calculation Sheet Crop 1'!$K$6,B3128&lt;='Calculation Sheet Crop 1'!$L$6),"Initial Stage",IF(AND(B3128+1&gt;'Calculation Sheet Crop 1'!$K$7,B3128&lt;='Calculation Sheet Crop 1'!$L$7),"Crop Development Phase",IF(AND(B3128+1&gt;'Calculation Sheet Crop 1'!$K$8,B3128&lt;'Calculation Sheet Crop 1'!$L$8+1),"Mid Season",IF(AND(B3128+1&gt;'Calculation Sheet Crop 1'!$K$9,B3128-1&lt;'Calculation Sheet Crop 1'!$L$9),"Late Season Stage",""))))</f>
        <v/>
      </c>
      <c r="D3128">
        <f>IF(MONTH(B3128)=1,'General Calculation'!$E$22,IF(MONTH(B3128)=2,'General Calculation'!$F$22,IF(MONTH(B3128)=3,'General Calculation'!$G$22,IF(MONTH(B3128)=4,'General Calculation'!$H$22,IF(MONTH(B3128)=5,'General Calculation'!$I$22,IF(MONTH(B3128)=6,'General Calculation'!$J$22,IF(MONTH(B3128)=7,'General Calculation'!$K$22,IF(MONTH(B3128)=8,'General Calculation'!$L$22,IF(MONTH(B3128)=9,'General Calculation'!$M$22,IF(MONTH(B3128)=10,'General Calculation'!$N$22,IF(MONTH(B3128)=11,'General Calculation'!$O$22,IF(MONTH(B3128)=12,'General Calculation'!$P$22,""))))))))))))</f>
        <v>5.2548000000000004</v>
      </c>
      <c r="E3128" t="str">
        <f>IF(C3128="Initial Stage",'Calculation Sheet Crop 1'!$M$6,IF(C3128="Crop Development Phase",'Calculation Sheet Crop 1'!$M$7,IF(C3128="Mid Season",'Calculation Sheet Crop 1'!$M$8,IF(C3128="Late Season Stage",'Calculation Sheet Crop 1'!$M$9,""))))</f>
        <v/>
      </c>
      <c r="F3128">
        <f t="shared" si="625"/>
        <v>0</v>
      </c>
      <c r="P3128">
        <f t="shared" si="626"/>
        <v>0</v>
      </c>
      <c r="Q3128">
        <f t="shared" si="627"/>
        <v>0</v>
      </c>
      <c r="R3128">
        <f t="shared" si="628"/>
        <v>0</v>
      </c>
      <c r="S3128">
        <f t="shared" si="629"/>
        <v>0</v>
      </c>
      <c r="T3128">
        <f t="shared" si="630"/>
        <v>0</v>
      </c>
      <c r="U3128">
        <f t="shared" si="631"/>
        <v>0</v>
      </c>
      <c r="V3128">
        <f t="shared" si="632"/>
        <v>0</v>
      </c>
      <c r="W3128">
        <f t="shared" si="633"/>
        <v>0</v>
      </c>
      <c r="X3128">
        <f t="shared" si="634"/>
        <v>0</v>
      </c>
      <c r="Y3128">
        <f t="shared" si="635"/>
        <v>0</v>
      </c>
      <c r="Z3128">
        <f t="shared" si="636"/>
        <v>0</v>
      </c>
      <c r="AA3128">
        <f t="shared" si="637"/>
        <v>0</v>
      </c>
    </row>
    <row r="3129" spans="2:27">
      <c r="B3129" s="3">
        <v>45858</v>
      </c>
      <c r="C3129" t="str">
        <f>IF(AND(B3129&gt;='Calculation Sheet Crop 1'!$K$6,B3129&lt;='Calculation Sheet Crop 1'!$L$6),"Initial Stage",IF(AND(B3129+1&gt;'Calculation Sheet Crop 1'!$K$7,B3129&lt;='Calculation Sheet Crop 1'!$L$7),"Crop Development Phase",IF(AND(B3129+1&gt;'Calculation Sheet Crop 1'!$K$8,B3129&lt;'Calculation Sheet Crop 1'!$L$8+1),"Mid Season",IF(AND(B3129+1&gt;'Calculation Sheet Crop 1'!$K$9,B3129-1&lt;'Calculation Sheet Crop 1'!$L$9),"Late Season Stage",""))))</f>
        <v/>
      </c>
      <c r="D3129">
        <f>IF(MONTH(B3129)=1,'General Calculation'!$E$22,IF(MONTH(B3129)=2,'General Calculation'!$F$22,IF(MONTH(B3129)=3,'General Calculation'!$G$22,IF(MONTH(B3129)=4,'General Calculation'!$H$22,IF(MONTH(B3129)=5,'General Calculation'!$I$22,IF(MONTH(B3129)=6,'General Calculation'!$J$22,IF(MONTH(B3129)=7,'General Calculation'!$K$22,IF(MONTH(B3129)=8,'General Calculation'!$L$22,IF(MONTH(B3129)=9,'General Calculation'!$M$22,IF(MONTH(B3129)=10,'General Calculation'!$N$22,IF(MONTH(B3129)=11,'General Calculation'!$O$22,IF(MONTH(B3129)=12,'General Calculation'!$P$22,""))))))))))))</f>
        <v>5.2548000000000004</v>
      </c>
      <c r="E3129" t="str">
        <f>IF(C3129="Initial Stage",'Calculation Sheet Crop 1'!$M$6,IF(C3129="Crop Development Phase",'Calculation Sheet Crop 1'!$M$7,IF(C3129="Mid Season",'Calculation Sheet Crop 1'!$M$8,IF(C3129="Late Season Stage",'Calculation Sheet Crop 1'!$M$9,""))))</f>
        <v/>
      </c>
      <c r="F3129">
        <f t="shared" si="625"/>
        <v>0</v>
      </c>
      <c r="P3129">
        <f t="shared" si="626"/>
        <v>0</v>
      </c>
      <c r="Q3129">
        <f t="shared" si="627"/>
        <v>0</v>
      </c>
      <c r="R3129">
        <f t="shared" si="628"/>
        <v>0</v>
      </c>
      <c r="S3129">
        <f t="shared" si="629"/>
        <v>0</v>
      </c>
      <c r="T3129">
        <f t="shared" si="630"/>
        <v>0</v>
      </c>
      <c r="U3129">
        <f t="shared" si="631"/>
        <v>0</v>
      </c>
      <c r="V3129">
        <f t="shared" si="632"/>
        <v>0</v>
      </c>
      <c r="W3129">
        <f t="shared" si="633"/>
        <v>0</v>
      </c>
      <c r="X3129">
        <f t="shared" si="634"/>
        <v>0</v>
      </c>
      <c r="Y3129">
        <f t="shared" si="635"/>
        <v>0</v>
      </c>
      <c r="Z3129">
        <f t="shared" si="636"/>
        <v>0</v>
      </c>
      <c r="AA3129">
        <f t="shared" si="637"/>
        <v>0</v>
      </c>
    </row>
    <row r="3130" spans="2:27">
      <c r="B3130" s="3">
        <v>45859</v>
      </c>
      <c r="C3130" t="str">
        <f>IF(AND(B3130&gt;='Calculation Sheet Crop 1'!$K$6,B3130&lt;='Calculation Sheet Crop 1'!$L$6),"Initial Stage",IF(AND(B3130+1&gt;'Calculation Sheet Crop 1'!$K$7,B3130&lt;='Calculation Sheet Crop 1'!$L$7),"Crop Development Phase",IF(AND(B3130+1&gt;'Calculation Sheet Crop 1'!$K$8,B3130&lt;'Calculation Sheet Crop 1'!$L$8+1),"Mid Season",IF(AND(B3130+1&gt;'Calculation Sheet Crop 1'!$K$9,B3130-1&lt;'Calculation Sheet Crop 1'!$L$9),"Late Season Stage",""))))</f>
        <v/>
      </c>
      <c r="D3130">
        <f>IF(MONTH(B3130)=1,'General Calculation'!$E$22,IF(MONTH(B3130)=2,'General Calculation'!$F$22,IF(MONTH(B3130)=3,'General Calculation'!$G$22,IF(MONTH(B3130)=4,'General Calculation'!$H$22,IF(MONTH(B3130)=5,'General Calculation'!$I$22,IF(MONTH(B3130)=6,'General Calculation'!$J$22,IF(MONTH(B3130)=7,'General Calculation'!$K$22,IF(MONTH(B3130)=8,'General Calculation'!$L$22,IF(MONTH(B3130)=9,'General Calculation'!$M$22,IF(MONTH(B3130)=10,'General Calculation'!$N$22,IF(MONTH(B3130)=11,'General Calculation'!$O$22,IF(MONTH(B3130)=12,'General Calculation'!$P$22,""))))))))))))</f>
        <v>5.2548000000000004</v>
      </c>
      <c r="E3130" t="str">
        <f>IF(C3130="Initial Stage",'Calculation Sheet Crop 1'!$M$6,IF(C3130="Crop Development Phase",'Calculation Sheet Crop 1'!$M$7,IF(C3130="Mid Season",'Calculation Sheet Crop 1'!$M$8,IF(C3130="Late Season Stage",'Calculation Sheet Crop 1'!$M$9,""))))</f>
        <v/>
      </c>
      <c r="F3130">
        <f t="shared" si="625"/>
        <v>0</v>
      </c>
      <c r="P3130">
        <f t="shared" si="626"/>
        <v>0</v>
      </c>
      <c r="Q3130">
        <f t="shared" si="627"/>
        <v>0</v>
      </c>
      <c r="R3130">
        <f t="shared" si="628"/>
        <v>0</v>
      </c>
      <c r="S3130">
        <f t="shared" si="629"/>
        <v>0</v>
      </c>
      <c r="T3130">
        <f t="shared" si="630"/>
        <v>0</v>
      </c>
      <c r="U3130">
        <f t="shared" si="631"/>
        <v>0</v>
      </c>
      <c r="V3130">
        <f t="shared" si="632"/>
        <v>0</v>
      </c>
      <c r="W3130">
        <f t="shared" si="633"/>
        <v>0</v>
      </c>
      <c r="X3130">
        <f t="shared" si="634"/>
        <v>0</v>
      </c>
      <c r="Y3130">
        <f t="shared" si="635"/>
        <v>0</v>
      </c>
      <c r="Z3130">
        <f t="shared" si="636"/>
        <v>0</v>
      </c>
      <c r="AA3130">
        <f t="shared" si="637"/>
        <v>0</v>
      </c>
    </row>
    <row r="3131" spans="2:27">
      <c r="B3131" s="3">
        <v>45860</v>
      </c>
      <c r="C3131" t="str">
        <f>IF(AND(B3131&gt;='Calculation Sheet Crop 1'!$K$6,B3131&lt;='Calculation Sheet Crop 1'!$L$6),"Initial Stage",IF(AND(B3131+1&gt;'Calculation Sheet Crop 1'!$K$7,B3131&lt;='Calculation Sheet Crop 1'!$L$7),"Crop Development Phase",IF(AND(B3131+1&gt;'Calculation Sheet Crop 1'!$K$8,B3131&lt;'Calculation Sheet Crop 1'!$L$8+1),"Mid Season",IF(AND(B3131+1&gt;'Calculation Sheet Crop 1'!$K$9,B3131-1&lt;'Calculation Sheet Crop 1'!$L$9),"Late Season Stage",""))))</f>
        <v/>
      </c>
      <c r="D3131">
        <f>IF(MONTH(B3131)=1,'General Calculation'!$E$22,IF(MONTH(B3131)=2,'General Calculation'!$F$22,IF(MONTH(B3131)=3,'General Calculation'!$G$22,IF(MONTH(B3131)=4,'General Calculation'!$H$22,IF(MONTH(B3131)=5,'General Calculation'!$I$22,IF(MONTH(B3131)=6,'General Calculation'!$J$22,IF(MONTH(B3131)=7,'General Calculation'!$K$22,IF(MONTH(B3131)=8,'General Calculation'!$L$22,IF(MONTH(B3131)=9,'General Calculation'!$M$22,IF(MONTH(B3131)=10,'General Calculation'!$N$22,IF(MONTH(B3131)=11,'General Calculation'!$O$22,IF(MONTH(B3131)=12,'General Calculation'!$P$22,""))))))))))))</f>
        <v>5.2548000000000004</v>
      </c>
      <c r="E3131" t="str">
        <f>IF(C3131="Initial Stage",'Calculation Sheet Crop 1'!$M$6,IF(C3131="Crop Development Phase",'Calculation Sheet Crop 1'!$M$7,IF(C3131="Mid Season",'Calculation Sheet Crop 1'!$M$8,IF(C3131="Late Season Stage",'Calculation Sheet Crop 1'!$M$9,""))))</f>
        <v/>
      </c>
      <c r="F3131">
        <f t="shared" si="625"/>
        <v>0</v>
      </c>
      <c r="P3131">
        <f t="shared" si="626"/>
        <v>0</v>
      </c>
      <c r="Q3131">
        <f t="shared" si="627"/>
        <v>0</v>
      </c>
      <c r="R3131">
        <f t="shared" si="628"/>
        <v>0</v>
      </c>
      <c r="S3131">
        <f t="shared" si="629"/>
        <v>0</v>
      </c>
      <c r="T3131">
        <f t="shared" si="630"/>
        <v>0</v>
      </c>
      <c r="U3131">
        <f t="shared" si="631"/>
        <v>0</v>
      </c>
      <c r="V3131">
        <f t="shared" si="632"/>
        <v>0</v>
      </c>
      <c r="W3131">
        <f t="shared" si="633"/>
        <v>0</v>
      </c>
      <c r="X3131">
        <f t="shared" si="634"/>
        <v>0</v>
      </c>
      <c r="Y3131">
        <f t="shared" si="635"/>
        <v>0</v>
      </c>
      <c r="Z3131">
        <f t="shared" si="636"/>
        <v>0</v>
      </c>
      <c r="AA3131">
        <f t="shared" si="637"/>
        <v>0</v>
      </c>
    </row>
    <row r="3132" spans="2:27">
      <c r="B3132" s="3">
        <v>45861</v>
      </c>
      <c r="C3132" t="str">
        <f>IF(AND(B3132&gt;='Calculation Sheet Crop 1'!$K$6,B3132&lt;='Calculation Sheet Crop 1'!$L$6),"Initial Stage",IF(AND(B3132+1&gt;'Calculation Sheet Crop 1'!$K$7,B3132&lt;='Calculation Sheet Crop 1'!$L$7),"Crop Development Phase",IF(AND(B3132+1&gt;'Calculation Sheet Crop 1'!$K$8,B3132&lt;'Calculation Sheet Crop 1'!$L$8+1),"Mid Season",IF(AND(B3132+1&gt;'Calculation Sheet Crop 1'!$K$9,B3132-1&lt;'Calculation Sheet Crop 1'!$L$9),"Late Season Stage",""))))</f>
        <v/>
      </c>
      <c r="D3132">
        <f>IF(MONTH(B3132)=1,'General Calculation'!$E$22,IF(MONTH(B3132)=2,'General Calculation'!$F$22,IF(MONTH(B3132)=3,'General Calculation'!$G$22,IF(MONTH(B3132)=4,'General Calculation'!$H$22,IF(MONTH(B3132)=5,'General Calculation'!$I$22,IF(MONTH(B3132)=6,'General Calculation'!$J$22,IF(MONTH(B3132)=7,'General Calculation'!$K$22,IF(MONTH(B3132)=8,'General Calculation'!$L$22,IF(MONTH(B3132)=9,'General Calculation'!$M$22,IF(MONTH(B3132)=10,'General Calculation'!$N$22,IF(MONTH(B3132)=11,'General Calculation'!$O$22,IF(MONTH(B3132)=12,'General Calculation'!$P$22,""))))))))))))</f>
        <v>5.2548000000000004</v>
      </c>
      <c r="E3132" t="str">
        <f>IF(C3132="Initial Stage",'Calculation Sheet Crop 1'!$M$6,IF(C3132="Crop Development Phase",'Calculation Sheet Crop 1'!$M$7,IF(C3132="Mid Season",'Calculation Sheet Crop 1'!$M$8,IF(C3132="Late Season Stage",'Calculation Sheet Crop 1'!$M$9,""))))</f>
        <v/>
      </c>
      <c r="F3132">
        <f t="shared" si="625"/>
        <v>0</v>
      </c>
      <c r="P3132">
        <f t="shared" si="626"/>
        <v>0</v>
      </c>
      <c r="Q3132">
        <f t="shared" si="627"/>
        <v>0</v>
      </c>
      <c r="R3132">
        <f t="shared" si="628"/>
        <v>0</v>
      </c>
      <c r="S3132">
        <f t="shared" si="629"/>
        <v>0</v>
      </c>
      <c r="T3132">
        <f t="shared" si="630"/>
        <v>0</v>
      </c>
      <c r="U3132">
        <f t="shared" si="631"/>
        <v>0</v>
      </c>
      <c r="V3132">
        <f t="shared" si="632"/>
        <v>0</v>
      </c>
      <c r="W3132">
        <f t="shared" si="633"/>
        <v>0</v>
      </c>
      <c r="X3132">
        <f t="shared" si="634"/>
        <v>0</v>
      </c>
      <c r="Y3132">
        <f t="shared" si="635"/>
        <v>0</v>
      </c>
      <c r="Z3132">
        <f t="shared" si="636"/>
        <v>0</v>
      </c>
      <c r="AA3132">
        <f t="shared" si="637"/>
        <v>0</v>
      </c>
    </row>
    <row r="3133" spans="2:27">
      <c r="B3133" s="3">
        <v>45862</v>
      </c>
      <c r="C3133" t="str">
        <f>IF(AND(B3133&gt;='Calculation Sheet Crop 1'!$K$6,B3133&lt;='Calculation Sheet Crop 1'!$L$6),"Initial Stage",IF(AND(B3133+1&gt;'Calculation Sheet Crop 1'!$K$7,B3133&lt;='Calculation Sheet Crop 1'!$L$7),"Crop Development Phase",IF(AND(B3133+1&gt;'Calculation Sheet Crop 1'!$K$8,B3133&lt;'Calculation Sheet Crop 1'!$L$8+1),"Mid Season",IF(AND(B3133+1&gt;'Calculation Sheet Crop 1'!$K$9,B3133-1&lt;'Calculation Sheet Crop 1'!$L$9),"Late Season Stage",""))))</f>
        <v/>
      </c>
      <c r="D3133">
        <f>IF(MONTH(B3133)=1,'General Calculation'!$E$22,IF(MONTH(B3133)=2,'General Calculation'!$F$22,IF(MONTH(B3133)=3,'General Calculation'!$G$22,IF(MONTH(B3133)=4,'General Calculation'!$H$22,IF(MONTH(B3133)=5,'General Calculation'!$I$22,IF(MONTH(B3133)=6,'General Calculation'!$J$22,IF(MONTH(B3133)=7,'General Calculation'!$K$22,IF(MONTH(B3133)=8,'General Calculation'!$L$22,IF(MONTH(B3133)=9,'General Calculation'!$M$22,IF(MONTH(B3133)=10,'General Calculation'!$N$22,IF(MONTH(B3133)=11,'General Calculation'!$O$22,IF(MONTH(B3133)=12,'General Calculation'!$P$22,""))))))))))))</f>
        <v>5.2548000000000004</v>
      </c>
      <c r="E3133" t="str">
        <f>IF(C3133="Initial Stage",'Calculation Sheet Crop 1'!$M$6,IF(C3133="Crop Development Phase",'Calculation Sheet Crop 1'!$M$7,IF(C3133="Mid Season",'Calculation Sheet Crop 1'!$M$8,IF(C3133="Late Season Stage",'Calculation Sheet Crop 1'!$M$9,""))))</f>
        <v/>
      </c>
      <c r="F3133">
        <f t="shared" si="625"/>
        <v>0</v>
      </c>
      <c r="P3133">
        <f t="shared" si="626"/>
        <v>0</v>
      </c>
      <c r="Q3133">
        <f t="shared" si="627"/>
        <v>0</v>
      </c>
      <c r="R3133">
        <f t="shared" si="628"/>
        <v>0</v>
      </c>
      <c r="S3133">
        <f t="shared" si="629"/>
        <v>0</v>
      </c>
      <c r="T3133">
        <f t="shared" si="630"/>
        <v>0</v>
      </c>
      <c r="U3133">
        <f t="shared" si="631"/>
        <v>0</v>
      </c>
      <c r="V3133">
        <f t="shared" si="632"/>
        <v>0</v>
      </c>
      <c r="W3133">
        <f t="shared" si="633"/>
        <v>0</v>
      </c>
      <c r="X3133">
        <f t="shared" si="634"/>
        <v>0</v>
      </c>
      <c r="Y3133">
        <f t="shared" si="635"/>
        <v>0</v>
      </c>
      <c r="Z3133">
        <f t="shared" si="636"/>
        <v>0</v>
      </c>
      <c r="AA3133">
        <f t="shared" si="637"/>
        <v>0</v>
      </c>
    </row>
    <row r="3134" spans="2:27">
      <c r="B3134" s="3">
        <v>45863</v>
      </c>
      <c r="C3134" t="str">
        <f>IF(AND(B3134&gt;='Calculation Sheet Crop 1'!$K$6,B3134&lt;='Calculation Sheet Crop 1'!$L$6),"Initial Stage",IF(AND(B3134+1&gt;'Calculation Sheet Crop 1'!$K$7,B3134&lt;='Calculation Sheet Crop 1'!$L$7),"Crop Development Phase",IF(AND(B3134+1&gt;'Calculation Sheet Crop 1'!$K$8,B3134&lt;'Calculation Sheet Crop 1'!$L$8+1),"Mid Season",IF(AND(B3134+1&gt;'Calculation Sheet Crop 1'!$K$9,B3134-1&lt;'Calculation Sheet Crop 1'!$L$9),"Late Season Stage",""))))</f>
        <v/>
      </c>
      <c r="D3134">
        <f>IF(MONTH(B3134)=1,'General Calculation'!$E$22,IF(MONTH(B3134)=2,'General Calculation'!$F$22,IF(MONTH(B3134)=3,'General Calculation'!$G$22,IF(MONTH(B3134)=4,'General Calculation'!$H$22,IF(MONTH(B3134)=5,'General Calculation'!$I$22,IF(MONTH(B3134)=6,'General Calculation'!$J$22,IF(MONTH(B3134)=7,'General Calculation'!$K$22,IF(MONTH(B3134)=8,'General Calculation'!$L$22,IF(MONTH(B3134)=9,'General Calculation'!$M$22,IF(MONTH(B3134)=10,'General Calculation'!$N$22,IF(MONTH(B3134)=11,'General Calculation'!$O$22,IF(MONTH(B3134)=12,'General Calculation'!$P$22,""))))))))))))</f>
        <v>5.2548000000000004</v>
      </c>
      <c r="E3134" t="str">
        <f>IF(C3134="Initial Stage",'Calculation Sheet Crop 1'!$M$6,IF(C3134="Crop Development Phase",'Calculation Sheet Crop 1'!$M$7,IF(C3134="Mid Season",'Calculation Sheet Crop 1'!$M$8,IF(C3134="Late Season Stage",'Calculation Sheet Crop 1'!$M$9,""))))</f>
        <v/>
      </c>
      <c r="F3134">
        <f t="shared" si="625"/>
        <v>0</v>
      </c>
      <c r="P3134">
        <f t="shared" si="626"/>
        <v>0</v>
      </c>
      <c r="Q3134">
        <f t="shared" si="627"/>
        <v>0</v>
      </c>
      <c r="R3134">
        <f t="shared" si="628"/>
        <v>0</v>
      </c>
      <c r="S3134">
        <f t="shared" si="629"/>
        <v>0</v>
      </c>
      <c r="T3134">
        <f t="shared" si="630"/>
        <v>0</v>
      </c>
      <c r="U3134">
        <f t="shared" si="631"/>
        <v>0</v>
      </c>
      <c r="V3134">
        <f t="shared" si="632"/>
        <v>0</v>
      </c>
      <c r="W3134">
        <f t="shared" si="633"/>
        <v>0</v>
      </c>
      <c r="X3134">
        <f t="shared" si="634"/>
        <v>0</v>
      </c>
      <c r="Y3134">
        <f t="shared" si="635"/>
        <v>0</v>
      </c>
      <c r="Z3134">
        <f t="shared" si="636"/>
        <v>0</v>
      </c>
      <c r="AA3134">
        <f t="shared" si="637"/>
        <v>0</v>
      </c>
    </row>
    <row r="3135" spans="2:27">
      <c r="B3135" s="3">
        <v>45864</v>
      </c>
      <c r="C3135" t="str">
        <f>IF(AND(B3135&gt;='Calculation Sheet Crop 1'!$K$6,B3135&lt;='Calculation Sheet Crop 1'!$L$6),"Initial Stage",IF(AND(B3135+1&gt;'Calculation Sheet Crop 1'!$K$7,B3135&lt;='Calculation Sheet Crop 1'!$L$7),"Crop Development Phase",IF(AND(B3135+1&gt;'Calculation Sheet Crop 1'!$K$8,B3135&lt;'Calculation Sheet Crop 1'!$L$8+1),"Mid Season",IF(AND(B3135+1&gt;'Calculation Sheet Crop 1'!$K$9,B3135-1&lt;'Calculation Sheet Crop 1'!$L$9),"Late Season Stage",""))))</f>
        <v/>
      </c>
      <c r="D3135">
        <f>IF(MONTH(B3135)=1,'General Calculation'!$E$22,IF(MONTH(B3135)=2,'General Calculation'!$F$22,IF(MONTH(B3135)=3,'General Calculation'!$G$22,IF(MONTH(B3135)=4,'General Calculation'!$H$22,IF(MONTH(B3135)=5,'General Calculation'!$I$22,IF(MONTH(B3135)=6,'General Calculation'!$J$22,IF(MONTH(B3135)=7,'General Calculation'!$K$22,IF(MONTH(B3135)=8,'General Calculation'!$L$22,IF(MONTH(B3135)=9,'General Calculation'!$M$22,IF(MONTH(B3135)=10,'General Calculation'!$N$22,IF(MONTH(B3135)=11,'General Calculation'!$O$22,IF(MONTH(B3135)=12,'General Calculation'!$P$22,""))))))))))))</f>
        <v>5.2548000000000004</v>
      </c>
      <c r="E3135" t="str">
        <f>IF(C3135="Initial Stage",'Calculation Sheet Crop 1'!$M$6,IF(C3135="Crop Development Phase",'Calculation Sheet Crop 1'!$M$7,IF(C3135="Mid Season",'Calculation Sheet Crop 1'!$M$8,IF(C3135="Late Season Stage",'Calculation Sheet Crop 1'!$M$9,""))))</f>
        <v/>
      </c>
      <c r="F3135">
        <f t="shared" si="625"/>
        <v>0</v>
      </c>
      <c r="P3135">
        <f t="shared" si="626"/>
        <v>0</v>
      </c>
      <c r="Q3135">
        <f t="shared" si="627"/>
        <v>0</v>
      </c>
      <c r="R3135">
        <f t="shared" si="628"/>
        <v>0</v>
      </c>
      <c r="S3135">
        <f t="shared" si="629"/>
        <v>0</v>
      </c>
      <c r="T3135">
        <f t="shared" si="630"/>
        <v>0</v>
      </c>
      <c r="U3135">
        <f t="shared" si="631"/>
        <v>0</v>
      </c>
      <c r="V3135">
        <f t="shared" si="632"/>
        <v>0</v>
      </c>
      <c r="W3135">
        <f t="shared" si="633"/>
        <v>0</v>
      </c>
      <c r="X3135">
        <f t="shared" si="634"/>
        <v>0</v>
      </c>
      <c r="Y3135">
        <f t="shared" si="635"/>
        <v>0</v>
      </c>
      <c r="Z3135">
        <f t="shared" si="636"/>
        <v>0</v>
      </c>
      <c r="AA3135">
        <f t="shared" si="637"/>
        <v>0</v>
      </c>
    </row>
    <row r="3136" spans="2:27">
      <c r="B3136" s="3">
        <v>45865</v>
      </c>
      <c r="C3136" t="str">
        <f>IF(AND(B3136&gt;='Calculation Sheet Crop 1'!$K$6,B3136&lt;='Calculation Sheet Crop 1'!$L$6),"Initial Stage",IF(AND(B3136+1&gt;'Calculation Sheet Crop 1'!$K$7,B3136&lt;='Calculation Sheet Crop 1'!$L$7),"Crop Development Phase",IF(AND(B3136+1&gt;'Calculation Sheet Crop 1'!$K$8,B3136&lt;'Calculation Sheet Crop 1'!$L$8+1),"Mid Season",IF(AND(B3136+1&gt;'Calculation Sheet Crop 1'!$K$9,B3136-1&lt;'Calculation Sheet Crop 1'!$L$9),"Late Season Stage",""))))</f>
        <v/>
      </c>
      <c r="D3136">
        <f>IF(MONTH(B3136)=1,'General Calculation'!$E$22,IF(MONTH(B3136)=2,'General Calculation'!$F$22,IF(MONTH(B3136)=3,'General Calculation'!$G$22,IF(MONTH(B3136)=4,'General Calculation'!$H$22,IF(MONTH(B3136)=5,'General Calculation'!$I$22,IF(MONTH(B3136)=6,'General Calculation'!$J$22,IF(MONTH(B3136)=7,'General Calculation'!$K$22,IF(MONTH(B3136)=8,'General Calculation'!$L$22,IF(MONTH(B3136)=9,'General Calculation'!$M$22,IF(MONTH(B3136)=10,'General Calculation'!$N$22,IF(MONTH(B3136)=11,'General Calculation'!$O$22,IF(MONTH(B3136)=12,'General Calculation'!$P$22,""))))))))))))</f>
        <v>5.2548000000000004</v>
      </c>
      <c r="E3136" t="str">
        <f>IF(C3136="Initial Stage",'Calculation Sheet Crop 1'!$M$6,IF(C3136="Crop Development Phase",'Calculation Sheet Crop 1'!$M$7,IF(C3136="Mid Season",'Calculation Sheet Crop 1'!$M$8,IF(C3136="Late Season Stage",'Calculation Sheet Crop 1'!$M$9,""))))</f>
        <v/>
      </c>
      <c r="F3136">
        <f t="shared" si="625"/>
        <v>0</v>
      </c>
      <c r="P3136">
        <f t="shared" si="626"/>
        <v>0</v>
      </c>
      <c r="Q3136">
        <f t="shared" si="627"/>
        <v>0</v>
      </c>
      <c r="R3136">
        <f t="shared" si="628"/>
        <v>0</v>
      </c>
      <c r="S3136">
        <f t="shared" si="629"/>
        <v>0</v>
      </c>
      <c r="T3136">
        <f t="shared" si="630"/>
        <v>0</v>
      </c>
      <c r="U3136">
        <f t="shared" si="631"/>
        <v>0</v>
      </c>
      <c r="V3136">
        <f t="shared" si="632"/>
        <v>0</v>
      </c>
      <c r="W3136">
        <f t="shared" si="633"/>
        <v>0</v>
      </c>
      <c r="X3136">
        <f t="shared" si="634"/>
        <v>0</v>
      </c>
      <c r="Y3136">
        <f t="shared" si="635"/>
        <v>0</v>
      </c>
      <c r="Z3136">
        <f t="shared" si="636"/>
        <v>0</v>
      </c>
      <c r="AA3136">
        <f t="shared" si="637"/>
        <v>0</v>
      </c>
    </row>
    <row r="3137" spans="2:27">
      <c r="B3137" s="3">
        <v>45866</v>
      </c>
      <c r="C3137" t="str">
        <f>IF(AND(B3137&gt;='Calculation Sheet Crop 1'!$K$6,B3137&lt;='Calculation Sheet Crop 1'!$L$6),"Initial Stage",IF(AND(B3137+1&gt;'Calculation Sheet Crop 1'!$K$7,B3137&lt;='Calculation Sheet Crop 1'!$L$7),"Crop Development Phase",IF(AND(B3137+1&gt;'Calculation Sheet Crop 1'!$K$8,B3137&lt;'Calculation Sheet Crop 1'!$L$8+1),"Mid Season",IF(AND(B3137+1&gt;'Calculation Sheet Crop 1'!$K$9,B3137-1&lt;'Calculation Sheet Crop 1'!$L$9),"Late Season Stage",""))))</f>
        <v/>
      </c>
      <c r="D3137">
        <f>IF(MONTH(B3137)=1,'General Calculation'!$E$22,IF(MONTH(B3137)=2,'General Calculation'!$F$22,IF(MONTH(B3137)=3,'General Calculation'!$G$22,IF(MONTH(B3137)=4,'General Calculation'!$H$22,IF(MONTH(B3137)=5,'General Calculation'!$I$22,IF(MONTH(B3137)=6,'General Calculation'!$J$22,IF(MONTH(B3137)=7,'General Calculation'!$K$22,IF(MONTH(B3137)=8,'General Calculation'!$L$22,IF(MONTH(B3137)=9,'General Calculation'!$M$22,IF(MONTH(B3137)=10,'General Calculation'!$N$22,IF(MONTH(B3137)=11,'General Calculation'!$O$22,IF(MONTH(B3137)=12,'General Calculation'!$P$22,""))))))))))))</f>
        <v>5.2548000000000004</v>
      </c>
      <c r="E3137" t="str">
        <f>IF(C3137="Initial Stage",'Calculation Sheet Crop 1'!$M$6,IF(C3137="Crop Development Phase",'Calculation Sheet Crop 1'!$M$7,IF(C3137="Mid Season",'Calculation Sheet Crop 1'!$M$8,IF(C3137="Late Season Stage",'Calculation Sheet Crop 1'!$M$9,""))))</f>
        <v/>
      </c>
      <c r="F3137">
        <f t="shared" si="625"/>
        <v>0</v>
      </c>
      <c r="P3137">
        <f t="shared" si="626"/>
        <v>0</v>
      </c>
      <c r="Q3137">
        <f t="shared" si="627"/>
        <v>0</v>
      </c>
      <c r="R3137">
        <f t="shared" si="628"/>
        <v>0</v>
      </c>
      <c r="S3137">
        <f t="shared" si="629"/>
        <v>0</v>
      </c>
      <c r="T3137">
        <f t="shared" si="630"/>
        <v>0</v>
      </c>
      <c r="U3137">
        <f t="shared" si="631"/>
        <v>0</v>
      </c>
      <c r="V3137">
        <f t="shared" si="632"/>
        <v>0</v>
      </c>
      <c r="W3137">
        <f t="shared" si="633"/>
        <v>0</v>
      </c>
      <c r="X3137">
        <f t="shared" si="634"/>
        <v>0</v>
      </c>
      <c r="Y3137">
        <f t="shared" si="635"/>
        <v>0</v>
      </c>
      <c r="Z3137">
        <f t="shared" si="636"/>
        <v>0</v>
      </c>
      <c r="AA3137">
        <f t="shared" si="637"/>
        <v>0</v>
      </c>
    </row>
    <row r="3138" spans="2:27">
      <c r="B3138" s="3">
        <v>45867</v>
      </c>
      <c r="C3138" t="str">
        <f>IF(AND(B3138&gt;='Calculation Sheet Crop 1'!$K$6,B3138&lt;='Calculation Sheet Crop 1'!$L$6),"Initial Stage",IF(AND(B3138+1&gt;'Calculation Sheet Crop 1'!$K$7,B3138&lt;='Calculation Sheet Crop 1'!$L$7),"Crop Development Phase",IF(AND(B3138+1&gt;'Calculation Sheet Crop 1'!$K$8,B3138&lt;'Calculation Sheet Crop 1'!$L$8+1),"Mid Season",IF(AND(B3138+1&gt;'Calculation Sheet Crop 1'!$K$9,B3138-1&lt;'Calculation Sheet Crop 1'!$L$9),"Late Season Stage",""))))</f>
        <v/>
      </c>
      <c r="D3138">
        <f>IF(MONTH(B3138)=1,'General Calculation'!$E$22,IF(MONTH(B3138)=2,'General Calculation'!$F$22,IF(MONTH(B3138)=3,'General Calculation'!$G$22,IF(MONTH(B3138)=4,'General Calculation'!$H$22,IF(MONTH(B3138)=5,'General Calculation'!$I$22,IF(MONTH(B3138)=6,'General Calculation'!$J$22,IF(MONTH(B3138)=7,'General Calculation'!$K$22,IF(MONTH(B3138)=8,'General Calculation'!$L$22,IF(MONTH(B3138)=9,'General Calculation'!$M$22,IF(MONTH(B3138)=10,'General Calculation'!$N$22,IF(MONTH(B3138)=11,'General Calculation'!$O$22,IF(MONTH(B3138)=12,'General Calculation'!$P$22,""))))))))))))</f>
        <v>5.2548000000000004</v>
      </c>
      <c r="E3138" t="str">
        <f>IF(C3138="Initial Stage",'Calculation Sheet Crop 1'!$M$6,IF(C3138="Crop Development Phase",'Calculation Sheet Crop 1'!$M$7,IF(C3138="Mid Season",'Calculation Sheet Crop 1'!$M$8,IF(C3138="Late Season Stage",'Calculation Sheet Crop 1'!$M$9,""))))</f>
        <v/>
      </c>
      <c r="F3138">
        <f t="shared" si="625"/>
        <v>0</v>
      </c>
      <c r="P3138">
        <f t="shared" si="626"/>
        <v>0</v>
      </c>
      <c r="Q3138">
        <f t="shared" si="627"/>
        <v>0</v>
      </c>
      <c r="R3138">
        <f t="shared" si="628"/>
        <v>0</v>
      </c>
      <c r="S3138">
        <f t="shared" si="629"/>
        <v>0</v>
      </c>
      <c r="T3138">
        <f t="shared" si="630"/>
        <v>0</v>
      </c>
      <c r="U3138">
        <f t="shared" si="631"/>
        <v>0</v>
      </c>
      <c r="V3138">
        <f t="shared" si="632"/>
        <v>0</v>
      </c>
      <c r="W3138">
        <f t="shared" si="633"/>
        <v>0</v>
      </c>
      <c r="X3138">
        <f t="shared" si="634"/>
        <v>0</v>
      </c>
      <c r="Y3138">
        <f t="shared" si="635"/>
        <v>0</v>
      </c>
      <c r="Z3138">
        <f t="shared" si="636"/>
        <v>0</v>
      </c>
      <c r="AA3138">
        <f t="shared" si="637"/>
        <v>0</v>
      </c>
    </row>
    <row r="3139" spans="2:27">
      <c r="B3139" s="3">
        <v>45868</v>
      </c>
      <c r="C3139" t="str">
        <f>IF(AND(B3139&gt;='Calculation Sheet Crop 1'!$K$6,B3139&lt;='Calculation Sheet Crop 1'!$L$6),"Initial Stage",IF(AND(B3139+1&gt;'Calculation Sheet Crop 1'!$K$7,B3139&lt;='Calculation Sheet Crop 1'!$L$7),"Crop Development Phase",IF(AND(B3139+1&gt;'Calculation Sheet Crop 1'!$K$8,B3139&lt;'Calculation Sheet Crop 1'!$L$8+1),"Mid Season",IF(AND(B3139+1&gt;'Calculation Sheet Crop 1'!$K$9,B3139-1&lt;'Calculation Sheet Crop 1'!$L$9),"Late Season Stage",""))))</f>
        <v/>
      </c>
      <c r="D3139">
        <f>IF(MONTH(B3139)=1,'General Calculation'!$E$22,IF(MONTH(B3139)=2,'General Calculation'!$F$22,IF(MONTH(B3139)=3,'General Calculation'!$G$22,IF(MONTH(B3139)=4,'General Calculation'!$H$22,IF(MONTH(B3139)=5,'General Calculation'!$I$22,IF(MONTH(B3139)=6,'General Calculation'!$J$22,IF(MONTH(B3139)=7,'General Calculation'!$K$22,IF(MONTH(B3139)=8,'General Calculation'!$L$22,IF(MONTH(B3139)=9,'General Calculation'!$M$22,IF(MONTH(B3139)=10,'General Calculation'!$N$22,IF(MONTH(B3139)=11,'General Calculation'!$O$22,IF(MONTH(B3139)=12,'General Calculation'!$P$22,""))))))))))))</f>
        <v>5.2548000000000004</v>
      </c>
      <c r="E3139" t="str">
        <f>IF(C3139="Initial Stage",'Calculation Sheet Crop 1'!$M$6,IF(C3139="Crop Development Phase",'Calculation Sheet Crop 1'!$M$7,IF(C3139="Mid Season",'Calculation Sheet Crop 1'!$M$8,IF(C3139="Late Season Stage",'Calculation Sheet Crop 1'!$M$9,""))))</f>
        <v/>
      </c>
      <c r="F3139">
        <f t="shared" si="625"/>
        <v>0</v>
      </c>
      <c r="P3139">
        <f t="shared" si="626"/>
        <v>0</v>
      </c>
      <c r="Q3139">
        <f t="shared" si="627"/>
        <v>0</v>
      </c>
      <c r="R3139">
        <f t="shared" si="628"/>
        <v>0</v>
      </c>
      <c r="S3139">
        <f t="shared" si="629"/>
        <v>0</v>
      </c>
      <c r="T3139">
        <f t="shared" si="630"/>
        <v>0</v>
      </c>
      <c r="U3139">
        <f t="shared" si="631"/>
        <v>0</v>
      </c>
      <c r="V3139">
        <f t="shared" si="632"/>
        <v>0</v>
      </c>
      <c r="W3139">
        <f t="shared" si="633"/>
        <v>0</v>
      </c>
      <c r="X3139">
        <f t="shared" si="634"/>
        <v>0</v>
      </c>
      <c r="Y3139">
        <f t="shared" si="635"/>
        <v>0</v>
      </c>
      <c r="Z3139">
        <f t="shared" si="636"/>
        <v>0</v>
      </c>
      <c r="AA3139">
        <f t="shared" si="637"/>
        <v>0</v>
      </c>
    </row>
    <row r="3140" spans="2:27">
      <c r="B3140" s="3">
        <v>45869</v>
      </c>
      <c r="C3140" t="str">
        <f>IF(AND(B3140&gt;='Calculation Sheet Crop 1'!$K$6,B3140&lt;='Calculation Sheet Crop 1'!$L$6),"Initial Stage",IF(AND(B3140+1&gt;'Calculation Sheet Crop 1'!$K$7,B3140&lt;='Calculation Sheet Crop 1'!$L$7),"Crop Development Phase",IF(AND(B3140+1&gt;'Calculation Sheet Crop 1'!$K$8,B3140&lt;'Calculation Sheet Crop 1'!$L$8+1),"Mid Season",IF(AND(B3140+1&gt;'Calculation Sheet Crop 1'!$K$9,B3140-1&lt;'Calculation Sheet Crop 1'!$L$9),"Late Season Stage",""))))</f>
        <v/>
      </c>
      <c r="D3140">
        <f>IF(MONTH(B3140)=1,'General Calculation'!$E$22,IF(MONTH(B3140)=2,'General Calculation'!$F$22,IF(MONTH(B3140)=3,'General Calculation'!$G$22,IF(MONTH(B3140)=4,'General Calculation'!$H$22,IF(MONTH(B3140)=5,'General Calculation'!$I$22,IF(MONTH(B3140)=6,'General Calculation'!$J$22,IF(MONTH(B3140)=7,'General Calculation'!$K$22,IF(MONTH(B3140)=8,'General Calculation'!$L$22,IF(MONTH(B3140)=9,'General Calculation'!$M$22,IF(MONTH(B3140)=10,'General Calculation'!$N$22,IF(MONTH(B3140)=11,'General Calculation'!$O$22,IF(MONTH(B3140)=12,'General Calculation'!$P$22,""))))))))))))</f>
        <v>5.2548000000000004</v>
      </c>
      <c r="E3140" t="str">
        <f>IF(C3140="Initial Stage",'Calculation Sheet Crop 1'!$M$6,IF(C3140="Crop Development Phase",'Calculation Sheet Crop 1'!$M$7,IF(C3140="Mid Season",'Calculation Sheet Crop 1'!$M$8,IF(C3140="Late Season Stage",'Calculation Sheet Crop 1'!$M$9,""))))</f>
        <v/>
      </c>
      <c r="F3140">
        <f t="shared" si="625"/>
        <v>0</v>
      </c>
      <c r="P3140">
        <f t="shared" si="626"/>
        <v>0</v>
      </c>
      <c r="Q3140">
        <f t="shared" si="627"/>
        <v>0</v>
      </c>
      <c r="R3140">
        <f t="shared" si="628"/>
        <v>0</v>
      </c>
      <c r="S3140">
        <f t="shared" si="629"/>
        <v>0</v>
      </c>
      <c r="T3140">
        <f t="shared" si="630"/>
        <v>0</v>
      </c>
      <c r="U3140">
        <f t="shared" si="631"/>
        <v>0</v>
      </c>
      <c r="V3140">
        <f t="shared" si="632"/>
        <v>0</v>
      </c>
      <c r="W3140">
        <f t="shared" si="633"/>
        <v>0</v>
      </c>
      <c r="X3140">
        <f t="shared" si="634"/>
        <v>0</v>
      </c>
      <c r="Y3140">
        <f t="shared" si="635"/>
        <v>0</v>
      </c>
      <c r="Z3140">
        <f t="shared" si="636"/>
        <v>0</v>
      </c>
      <c r="AA3140">
        <f t="shared" si="637"/>
        <v>0</v>
      </c>
    </row>
    <row r="3141" spans="2:27">
      <c r="B3141" s="3">
        <v>45870</v>
      </c>
      <c r="C3141" t="str">
        <f>IF(AND(B3141&gt;='Calculation Sheet Crop 1'!$K$6,B3141&lt;='Calculation Sheet Crop 1'!$L$6),"Initial Stage",IF(AND(B3141+1&gt;'Calculation Sheet Crop 1'!$K$7,B3141&lt;='Calculation Sheet Crop 1'!$L$7),"Crop Development Phase",IF(AND(B3141+1&gt;'Calculation Sheet Crop 1'!$K$8,B3141&lt;'Calculation Sheet Crop 1'!$L$8+1),"Mid Season",IF(AND(B3141+1&gt;'Calculation Sheet Crop 1'!$K$9,B3141-1&lt;'Calculation Sheet Crop 1'!$L$9),"Late Season Stage",""))))</f>
        <v/>
      </c>
      <c r="D3141">
        <f>IF(MONTH(B3141)=1,'General Calculation'!$E$22,IF(MONTH(B3141)=2,'General Calculation'!$F$22,IF(MONTH(B3141)=3,'General Calculation'!$G$22,IF(MONTH(B3141)=4,'General Calculation'!$H$22,IF(MONTH(B3141)=5,'General Calculation'!$I$22,IF(MONTH(B3141)=6,'General Calculation'!$J$22,IF(MONTH(B3141)=7,'General Calculation'!$K$22,IF(MONTH(B3141)=8,'General Calculation'!$L$22,IF(MONTH(B3141)=9,'General Calculation'!$M$22,IF(MONTH(B3141)=10,'General Calculation'!$N$22,IF(MONTH(B3141)=11,'General Calculation'!$O$22,IF(MONTH(B3141)=12,'General Calculation'!$P$22,""))))))))))))</f>
        <v>5.2023999999999999</v>
      </c>
      <c r="E3141" t="str">
        <f>IF(C3141="Initial Stage",'Calculation Sheet Crop 1'!$M$6,IF(C3141="Crop Development Phase",'Calculation Sheet Crop 1'!$M$7,IF(C3141="Mid Season",'Calculation Sheet Crop 1'!$M$8,IF(C3141="Late Season Stage",'Calculation Sheet Crop 1'!$M$9,""))))</f>
        <v/>
      </c>
      <c r="F3141">
        <f t="shared" si="625"/>
        <v>0</v>
      </c>
      <c r="P3141">
        <f t="shared" si="626"/>
        <v>0</v>
      </c>
      <c r="Q3141">
        <f t="shared" si="627"/>
        <v>0</v>
      </c>
      <c r="R3141">
        <f t="shared" si="628"/>
        <v>0</v>
      </c>
      <c r="S3141">
        <f t="shared" si="629"/>
        <v>0</v>
      </c>
      <c r="T3141">
        <f t="shared" si="630"/>
        <v>0</v>
      </c>
      <c r="U3141">
        <f t="shared" si="631"/>
        <v>0</v>
      </c>
      <c r="V3141">
        <f t="shared" si="632"/>
        <v>0</v>
      </c>
      <c r="W3141">
        <f t="shared" si="633"/>
        <v>0</v>
      </c>
      <c r="X3141">
        <f t="shared" si="634"/>
        <v>0</v>
      </c>
      <c r="Y3141">
        <f t="shared" si="635"/>
        <v>0</v>
      </c>
      <c r="Z3141">
        <f t="shared" si="636"/>
        <v>0</v>
      </c>
      <c r="AA3141">
        <f t="shared" si="637"/>
        <v>0</v>
      </c>
    </row>
    <row r="3142" spans="2:27">
      <c r="B3142" s="3">
        <v>45871</v>
      </c>
      <c r="C3142" t="str">
        <f>IF(AND(B3142&gt;='Calculation Sheet Crop 1'!$K$6,B3142&lt;='Calculation Sheet Crop 1'!$L$6),"Initial Stage",IF(AND(B3142+1&gt;'Calculation Sheet Crop 1'!$K$7,B3142&lt;='Calculation Sheet Crop 1'!$L$7),"Crop Development Phase",IF(AND(B3142+1&gt;'Calculation Sheet Crop 1'!$K$8,B3142&lt;'Calculation Sheet Crop 1'!$L$8+1),"Mid Season",IF(AND(B3142+1&gt;'Calculation Sheet Crop 1'!$K$9,B3142-1&lt;'Calculation Sheet Crop 1'!$L$9),"Late Season Stage",""))))</f>
        <v/>
      </c>
      <c r="D3142">
        <f>IF(MONTH(B3142)=1,'General Calculation'!$E$22,IF(MONTH(B3142)=2,'General Calculation'!$F$22,IF(MONTH(B3142)=3,'General Calculation'!$G$22,IF(MONTH(B3142)=4,'General Calculation'!$H$22,IF(MONTH(B3142)=5,'General Calculation'!$I$22,IF(MONTH(B3142)=6,'General Calculation'!$J$22,IF(MONTH(B3142)=7,'General Calculation'!$K$22,IF(MONTH(B3142)=8,'General Calculation'!$L$22,IF(MONTH(B3142)=9,'General Calculation'!$M$22,IF(MONTH(B3142)=10,'General Calculation'!$N$22,IF(MONTH(B3142)=11,'General Calculation'!$O$22,IF(MONTH(B3142)=12,'General Calculation'!$P$22,""))))))))))))</f>
        <v>5.2023999999999999</v>
      </c>
      <c r="E3142" t="str">
        <f>IF(C3142="Initial Stage",'Calculation Sheet Crop 1'!$M$6,IF(C3142="Crop Development Phase",'Calculation Sheet Crop 1'!$M$7,IF(C3142="Mid Season",'Calculation Sheet Crop 1'!$M$8,IF(C3142="Late Season Stage",'Calculation Sheet Crop 1'!$M$9,""))))</f>
        <v/>
      </c>
      <c r="F3142">
        <f t="shared" si="625"/>
        <v>0</v>
      </c>
      <c r="P3142">
        <f t="shared" si="626"/>
        <v>0</v>
      </c>
      <c r="Q3142">
        <f t="shared" si="627"/>
        <v>0</v>
      </c>
      <c r="R3142">
        <f t="shared" si="628"/>
        <v>0</v>
      </c>
      <c r="S3142">
        <f t="shared" si="629"/>
        <v>0</v>
      </c>
      <c r="T3142">
        <f t="shared" si="630"/>
        <v>0</v>
      </c>
      <c r="U3142">
        <f t="shared" si="631"/>
        <v>0</v>
      </c>
      <c r="V3142">
        <f t="shared" si="632"/>
        <v>0</v>
      </c>
      <c r="W3142">
        <f t="shared" si="633"/>
        <v>0</v>
      </c>
      <c r="X3142">
        <f t="shared" si="634"/>
        <v>0</v>
      </c>
      <c r="Y3142">
        <f t="shared" si="635"/>
        <v>0</v>
      </c>
      <c r="Z3142">
        <f t="shared" si="636"/>
        <v>0</v>
      </c>
      <c r="AA3142">
        <f t="shared" si="637"/>
        <v>0</v>
      </c>
    </row>
    <row r="3143" spans="2:27">
      <c r="B3143" s="3">
        <v>45872</v>
      </c>
      <c r="C3143" t="str">
        <f>IF(AND(B3143&gt;='Calculation Sheet Crop 1'!$K$6,B3143&lt;='Calculation Sheet Crop 1'!$L$6),"Initial Stage",IF(AND(B3143+1&gt;'Calculation Sheet Crop 1'!$K$7,B3143&lt;='Calculation Sheet Crop 1'!$L$7),"Crop Development Phase",IF(AND(B3143+1&gt;'Calculation Sheet Crop 1'!$K$8,B3143&lt;'Calculation Sheet Crop 1'!$L$8+1),"Mid Season",IF(AND(B3143+1&gt;'Calculation Sheet Crop 1'!$K$9,B3143-1&lt;'Calculation Sheet Crop 1'!$L$9),"Late Season Stage",""))))</f>
        <v/>
      </c>
      <c r="D3143">
        <f>IF(MONTH(B3143)=1,'General Calculation'!$E$22,IF(MONTH(B3143)=2,'General Calculation'!$F$22,IF(MONTH(B3143)=3,'General Calculation'!$G$22,IF(MONTH(B3143)=4,'General Calculation'!$H$22,IF(MONTH(B3143)=5,'General Calculation'!$I$22,IF(MONTH(B3143)=6,'General Calculation'!$J$22,IF(MONTH(B3143)=7,'General Calculation'!$K$22,IF(MONTH(B3143)=8,'General Calculation'!$L$22,IF(MONTH(B3143)=9,'General Calculation'!$M$22,IF(MONTH(B3143)=10,'General Calculation'!$N$22,IF(MONTH(B3143)=11,'General Calculation'!$O$22,IF(MONTH(B3143)=12,'General Calculation'!$P$22,""))))))))))))</f>
        <v>5.2023999999999999</v>
      </c>
      <c r="E3143" t="str">
        <f>IF(C3143="Initial Stage",'Calculation Sheet Crop 1'!$M$6,IF(C3143="Crop Development Phase",'Calculation Sheet Crop 1'!$M$7,IF(C3143="Mid Season",'Calculation Sheet Crop 1'!$M$8,IF(C3143="Late Season Stage",'Calculation Sheet Crop 1'!$M$9,""))))</f>
        <v/>
      </c>
      <c r="F3143">
        <f t="shared" si="625"/>
        <v>0</v>
      </c>
      <c r="P3143">
        <f t="shared" si="626"/>
        <v>0</v>
      </c>
      <c r="Q3143">
        <f t="shared" si="627"/>
        <v>0</v>
      </c>
      <c r="R3143">
        <f t="shared" si="628"/>
        <v>0</v>
      </c>
      <c r="S3143">
        <f t="shared" si="629"/>
        <v>0</v>
      </c>
      <c r="T3143">
        <f t="shared" si="630"/>
        <v>0</v>
      </c>
      <c r="U3143">
        <f t="shared" si="631"/>
        <v>0</v>
      </c>
      <c r="V3143">
        <f t="shared" si="632"/>
        <v>0</v>
      </c>
      <c r="W3143">
        <f t="shared" si="633"/>
        <v>0</v>
      </c>
      <c r="X3143">
        <f t="shared" si="634"/>
        <v>0</v>
      </c>
      <c r="Y3143">
        <f t="shared" si="635"/>
        <v>0</v>
      </c>
      <c r="Z3143">
        <f t="shared" si="636"/>
        <v>0</v>
      </c>
      <c r="AA3143">
        <f t="shared" si="637"/>
        <v>0</v>
      </c>
    </row>
    <row r="3144" spans="2:27">
      <c r="B3144" s="3">
        <v>45873</v>
      </c>
      <c r="C3144" t="str">
        <f>IF(AND(B3144&gt;='Calculation Sheet Crop 1'!$K$6,B3144&lt;='Calculation Sheet Crop 1'!$L$6),"Initial Stage",IF(AND(B3144+1&gt;'Calculation Sheet Crop 1'!$K$7,B3144&lt;='Calculation Sheet Crop 1'!$L$7),"Crop Development Phase",IF(AND(B3144+1&gt;'Calculation Sheet Crop 1'!$K$8,B3144&lt;'Calculation Sheet Crop 1'!$L$8+1),"Mid Season",IF(AND(B3144+1&gt;'Calculation Sheet Crop 1'!$K$9,B3144-1&lt;'Calculation Sheet Crop 1'!$L$9),"Late Season Stage",""))))</f>
        <v/>
      </c>
      <c r="D3144">
        <f>IF(MONTH(B3144)=1,'General Calculation'!$E$22,IF(MONTH(B3144)=2,'General Calculation'!$F$22,IF(MONTH(B3144)=3,'General Calculation'!$G$22,IF(MONTH(B3144)=4,'General Calculation'!$H$22,IF(MONTH(B3144)=5,'General Calculation'!$I$22,IF(MONTH(B3144)=6,'General Calculation'!$J$22,IF(MONTH(B3144)=7,'General Calculation'!$K$22,IF(MONTH(B3144)=8,'General Calculation'!$L$22,IF(MONTH(B3144)=9,'General Calculation'!$M$22,IF(MONTH(B3144)=10,'General Calculation'!$N$22,IF(MONTH(B3144)=11,'General Calculation'!$O$22,IF(MONTH(B3144)=12,'General Calculation'!$P$22,""))))))))))))</f>
        <v>5.2023999999999999</v>
      </c>
      <c r="E3144" t="str">
        <f>IF(C3144="Initial Stage",'Calculation Sheet Crop 1'!$M$6,IF(C3144="Crop Development Phase",'Calculation Sheet Crop 1'!$M$7,IF(C3144="Mid Season",'Calculation Sheet Crop 1'!$M$8,IF(C3144="Late Season Stage",'Calculation Sheet Crop 1'!$M$9,""))))</f>
        <v/>
      </c>
      <c r="F3144">
        <f t="shared" ref="F3144:F3207" si="638">IFERROR((D3144*E3144),0)</f>
        <v>0</v>
      </c>
      <c r="P3144">
        <f t="shared" ref="P3144:P3207" si="639">IF(MONTH($B3144)=1,$F3144,0)</f>
        <v>0</v>
      </c>
      <c r="Q3144">
        <f t="shared" ref="Q3144:Q3207" si="640">IF(MONTH($B3144)=2,$F3144,0)</f>
        <v>0</v>
      </c>
      <c r="R3144">
        <f t="shared" ref="R3144:R3207" si="641">IF(MONTH($B3144)=3,$F3144,0)</f>
        <v>0</v>
      </c>
      <c r="S3144">
        <f t="shared" ref="S3144:S3207" si="642">IF(MONTH($B3144)=4,$F3144,0)</f>
        <v>0</v>
      </c>
      <c r="T3144">
        <f t="shared" ref="T3144:T3207" si="643">IF(MONTH($B3144)=5,$F3144,0)</f>
        <v>0</v>
      </c>
      <c r="U3144">
        <f t="shared" ref="U3144:U3207" si="644">IF(MONTH($B3144)=6,$F3144,0)</f>
        <v>0</v>
      </c>
      <c r="V3144">
        <f t="shared" ref="V3144:V3207" si="645">IF(MONTH($B3144)=7,$F3144,0)</f>
        <v>0</v>
      </c>
      <c r="W3144">
        <f t="shared" ref="W3144:W3207" si="646">IF(MONTH($B3144)=8,$F3144,0)</f>
        <v>0</v>
      </c>
      <c r="X3144">
        <f t="shared" ref="X3144:X3207" si="647">IF(MONTH($B3144)=9,$F3144,0)</f>
        <v>0</v>
      </c>
      <c r="Y3144">
        <f t="shared" ref="Y3144:Y3207" si="648">IF(MONTH($B3144)=10,$F3144,0)</f>
        <v>0</v>
      </c>
      <c r="Z3144">
        <f t="shared" ref="Z3144:Z3207" si="649">IF(MONTH($B3144)=11,$F3144,0)</f>
        <v>0</v>
      </c>
      <c r="AA3144">
        <f t="shared" ref="AA3144:AA3207" si="650">IF(MONTH($B3144)=12,$F3144,0)</f>
        <v>0</v>
      </c>
    </row>
    <row r="3145" spans="2:27">
      <c r="B3145" s="3">
        <v>45874</v>
      </c>
      <c r="C3145" t="str">
        <f>IF(AND(B3145&gt;='Calculation Sheet Crop 1'!$K$6,B3145&lt;='Calculation Sheet Crop 1'!$L$6),"Initial Stage",IF(AND(B3145+1&gt;'Calculation Sheet Crop 1'!$K$7,B3145&lt;='Calculation Sheet Crop 1'!$L$7),"Crop Development Phase",IF(AND(B3145+1&gt;'Calculation Sheet Crop 1'!$K$8,B3145&lt;'Calculation Sheet Crop 1'!$L$8+1),"Mid Season",IF(AND(B3145+1&gt;'Calculation Sheet Crop 1'!$K$9,B3145-1&lt;'Calculation Sheet Crop 1'!$L$9),"Late Season Stage",""))))</f>
        <v/>
      </c>
      <c r="D3145">
        <f>IF(MONTH(B3145)=1,'General Calculation'!$E$22,IF(MONTH(B3145)=2,'General Calculation'!$F$22,IF(MONTH(B3145)=3,'General Calculation'!$G$22,IF(MONTH(B3145)=4,'General Calculation'!$H$22,IF(MONTH(B3145)=5,'General Calculation'!$I$22,IF(MONTH(B3145)=6,'General Calculation'!$J$22,IF(MONTH(B3145)=7,'General Calculation'!$K$22,IF(MONTH(B3145)=8,'General Calculation'!$L$22,IF(MONTH(B3145)=9,'General Calculation'!$M$22,IF(MONTH(B3145)=10,'General Calculation'!$N$22,IF(MONTH(B3145)=11,'General Calculation'!$O$22,IF(MONTH(B3145)=12,'General Calculation'!$P$22,""))))))))))))</f>
        <v>5.2023999999999999</v>
      </c>
      <c r="E3145" t="str">
        <f>IF(C3145="Initial Stage",'Calculation Sheet Crop 1'!$M$6,IF(C3145="Crop Development Phase",'Calculation Sheet Crop 1'!$M$7,IF(C3145="Mid Season",'Calculation Sheet Crop 1'!$M$8,IF(C3145="Late Season Stage",'Calculation Sheet Crop 1'!$M$9,""))))</f>
        <v/>
      </c>
      <c r="F3145">
        <f t="shared" si="638"/>
        <v>0</v>
      </c>
      <c r="P3145">
        <f t="shared" si="639"/>
        <v>0</v>
      </c>
      <c r="Q3145">
        <f t="shared" si="640"/>
        <v>0</v>
      </c>
      <c r="R3145">
        <f t="shared" si="641"/>
        <v>0</v>
      </c>
      <c r="S3145">
        <f t="shared" si="642"/>
        <v>0</v>
      </c>
      <c r="T3145">
        <f t="shared" si="643"/>
        <v>0</v>
      </c>
      <c r="U3145">
        <f t="shared" si="644"/>
        <v>0</v>
      </c>
      <c r="V3145">
        <f t="shared" si="645"/>
        <v>0</v>
      </c>
      <c r="W3145">
        <f t="shared" si="646"/>
        <v>0</v>
      </c>
      <c r="X3145">
        <f t="shared" si="647"/>
        <v>0</v>
      </c>
      <c r="Y3145">
        <f t="shared" si="648"/>
        <v>0</v>
      </c>
      <c r="Z3145">
        <f t="shared" si="649"/>
        <v>0</v>
      </c>
      <c r="AA3145">
        <f t="shared" si="650"/>
        <v>0</v>
      </c>
    </row>
    <row r="3146" spans="2:27">
      <c r="B3146" s="3">
        <v>45875</v>
      </c>
      <c r="C3146" t="str">
        <f>IF(AND(B3146&gt;='Calculation Sheet Crop 1'!$K$6,B3146&lt;='Calculation Sheet Crop 1'!$L$6),"Initial Stage",IF(AND(B3146+1&gt;'Calculation Sheet Crop 1'!$K$7,B3146&lt;='Calculation Sheet Crop 1'!$L$7),"Crop Development Phase",IF(AND(B3146+1&gt;'Calculation Sheet Crop 1'!$K$8,B3146&lt;'Calculation Sheet Crop 1'!$L$8+1),"Mid Season",IF(AND(B3146+1&gt;'Calculation Sheet Crop 1'!$K$9,B3146-1&lt;'Calculation Sheet Crop 1'!$L$9),"Late Season Stage",""))))</f>
        <v/>
      </c>
      <c r="D3146">
        <f>IF(MONTH(B3146)=1,'General Calculation'!$E$22,IF(MONTH(B3146)=2,'General Calculation'!$F$22,IF(MONTH(B3146)=3,'General Calculation'!$G$22,IF(MONTH(B3146)=4,'General Calculation'!$H$22,IF(MONTH(B3146)=5,'General Calculation'!$I$22,IF(MONTH(B3146)=6,'General Calculation'!$J$22,IF(MONTH(B3146)=7,'General Calculation'!$K$22,IF(MONTH(B3146)=8,'General Calculation'!$L$22,IF(MONTH(B3146)=9,'General Calculation'!$M$22,IF(MONTH(B3146)=10,'General Calculation'!$N$22,IF(MONTH(B3146)=11,'General Calculation'!$O$22,IF(MONTH(B3146)=12,'General Calculation'!$P$22,""))))))))))))</f>
        <v>5.2023999999999999</v>
      </c>
      <c r="E3146" t="str">
        <f>IF(C3146="Initial Stage",'Calculation Sheet Crop 1'!$M$6,IF(C3146="Crop Development Phase",'Calculation Sheet Crop 1'!$M$7,IF(C3146="Mid Season",'Calculation Sheet Crop 1'!$M$8,IF(C3146="Late Season Stage",'Calculation Sheet Crop 1'!$M$9,""))))</f>
        <v/>
      </c>
      <c r="F3146">
        <f t="shared" si="638"/>
        <v>0</v>
      </c>
      <c r="P3146">
        <f t="shared" si="639"/>
        <v>0</v>
      </c>
      <c r="Q3146">
        <f t="shared" si="640"/>
        <v>0</v>
      </c>
      <c r="R3146">
        <f t="shared" si="641"/>
        <v>0</v>
      </c>
      <c r="S3146">
        <f t="shared" si="642"/>
        <v>0</v>
      </c>
      <c r="T3146">
        <f t="shared" si="643"/>
        <v>0</v>
      </c>
      <c r="U3146">
        <f t="shared" si="644"/>
        <v>0</v>
      </c>
      <c r="V3146">
        <f t="shared" si="645"/>
        <v>0</v>
      </c>
      <c r="W3146">
        <f t="shared" si="646"/>
        <v>0</v>
      </c>
      <c r="X3146">
        <f t="shared" si="647"/>
        <v>0</v>
      </c>
      <c r="Y3146">
        <f t="shared" si="648"/>
        <v>0</v>
      </c>
      <c r="Z3146">
        <f t="shared" si="649"/>
        <v>0</v>
      </c>
      <c r="AA3146">
        <f t="shared" si="650"/>
        <v>0</v>
      </c>
    </row>
    <row r="3147" spans="2:27">
      <c r="B3147" s="3">
        <v>45876</v>
      </c>
      <c r="C3147" t="str">
        <f>IF(AND(B3147&gt;='Calculation Sheet Crop 1'!$K$6,B3147&lt;='Calculation Sheet Crop 1'!$L$6),"Initial Stage",IF(AND(B3147+1&gt;'Calculation Sheet Crop 1'!$K$7,B3147&lt;='Calculation Sheet Crop 1'!$L$7),"Crop Development Phase",IF(AND(B3147+1&gt;'Calculation Sheet Crop 1'!$K$8,B3147&lt;'Calculation Sheet Crop 1'!$L$8+1),"Mid Season",IF(AND(B3147+1&gt;'Calculation Sheet Crop 1'!$K$9,B3147-1&lt;'Calculation Sheet Crop 1'!$L$9),"Late Season Stage",""))))</f>
        <v/>
      </c>
      <c r="D3147">
        <f>IF(MONTH(B3147)=1,'General Calculation'!$E$22,IF(MONTH(B3147)=2,'General Calculation'!$F$22,IF(MONTH(B3147)=3,'General Calculation'!$G$22,IF(MONTH(B3147)=4,'General Calculation'!$H$22,IF(MONTH(B3147)=5,'General Calculation'!$I$22,IF(MONTH(B3147)=6,'General Calculation'!$J$22,IF(MONTH(B3147)=7,'General Calculation'!$K$22,IF(MONTH(B3147)=8,'General Calculation'!$L$22,IF(MONTH(B3147)=9,'General Calculation'!$M$22,IF(MONTH(B3147)=10,'General Calculation'!$N$22,IF(MONTH(B3147)=11,'General Calculation'!$O$22,IF(MONTH(B3147)=12,'General Calculation'!$P$22,""))))))))))))</f>
        <v>5.2023999999999999</v>
      </c>
      <c r="E3147" t="str">
        <f>IF(C3147="Initial Stage",'Calculation Sheet Crop 1'!$M$6,IF(C3147="Crop Development Phase",'Calculation Sheet Crop 1'!$M$7,IF(C3147="Mid Season",'Calculation Sheet Crop 1'!$M$8,IF(C3147="Late Season Stage",'Calculation Sheet Crop 1'!$M$9,""))))</f>
        <v/>
      </c>
      <c r="F3147">
        <f t="shared" si="638"/>
        <v>0</v>
      </c>
      <c r="P3147">
        <f t="shared" si="639"/>
        <v>0</v>
      </c>
      <c r="Q3147">
        <f t="shared" si="640"/>
        <v>0</v>
      </c>
      <c r="R3147">
        <f t="shared" si="641"/>
        <v>0</v>
      </c>
      <c r="S3147">
        <f t="shared" si="642"/>
        <v>0</v>
      </c>
      <c r="T3147">
        <f t="shared" si="643"/>
        <v>0</v>
      </c>
      <c r="U3147">
        <f t="shared" si="644"/>
        <v>0</v>
      </c>
      <c r="V3147">
        <f t="shared" si="645"/>
        <v>0</v>
      </c>
      <c r="W3147">
        <f t="shared" si="646"/>
        <v>0</v>
      </c>
      <c r="X3147">
        <f t="shared" si="647"/>
        <v>0</v>
      </c>
      <c r="Y3147">
        <f t="shared" si="648"/>
        <v>0</v>
      </c>
      <c r="Z3147">
        <f t="shared" si="649"/>
        <v>0</v>
      </c>
      <c r="AA3147">
        <f t="shared" si="650"/>
        <v>0</v>
      </c>
    </row>
    <row r="3148" spans="2:27">
      <c r="B3148" s="3">
        <v>45877</v>
      </c>
      <c r="C3148" t="str">
        <f>IF(AND(B3148&gt;='Calculation Sheet Crop 1'!$K$6,B3148&lt;='Calculation Sheet Crop 1'!$L$6),"Initial Stage",IF(AND(B3148+1&gt;'Calculation Sheet Crop 1'!$K$7,B3148&lt;='Calculation Sheet Crop 1'!$L$7),"Crop Development Phase",IF(AND(B3148+1&gt;'Calculation Sheet Crop 1'!$K$8,B3148&lt;'Calculation Sheet Crop 1'!$L$8+1),"Mid Season",IF(AND(B3148+1&gt;'Calculation Sheet Crop 1'!$K$9,B3148-1&lt;'Calculation Sheet Crop 1'!$L$9),"Late Season Stage",""))))</f>
        <v/>
      </c>
      <c r="D3148">
        <f>IF(MONTH(B3148)=1,'General Calculation'!$E$22,IF(MONTH(B3148)=2,'General Calculation'!$F$22,IF(MONTH(B3148)=3,'General Calculation'!$G$22,IF(MONTH(B3148)=4,'General Calculation'!$H$22,IF(MONTH(B3148)=5,'General Calculation'!$I$22,IF(MONTH(B3148)=6,'General Calculation'!$J$22,IF(MONTH(B3148)=7,'General Calculation'!$K$22,IF(MONTH(B3148)=8,'General Calculation'!$L$22,IF(MONTH(B3148)=9,'General Calculation'!$M$22,IF(MONTH(B3148)=10,'General Calculation'!$N$22,IF(MONTH(B3148)=11,'General Calculation'!$O$22,IF(MONTH(B3148)=12,'General Calculation'!$P$22,""))))))))))))</f>
        <v>5.2023999999999999</v>
      </c>
      <c r="E3148" t="str">
        <f>IF(C3148="Initial Stage",'Calculation Sheet Crop 1'!$M$6,IF(C3148="Crop Development Phase",'Calculation Sheet Crop 1'!$M$7,IF(C3148="Mid Season",'Calculation Sheet Crop 1'!$M$8,IF(C3148="Late Season Stage",'Calculation Sheet Crop 1'!$M$9,""))))</f>
        <v/>
      </c>
      <c r="F3148">
        <f t="shared" si="638"/>
        <v>0</v>
      </c>
      <c r="P3148">
        <f t="shared" si="639"/>
        <v>0</v>
      </c>
      <c r="Q3148">
        <f t="shared" si="640"/>
        <v>0</v>
      </c>
      <c r="R3148">
        <f t="shared" si="641"/>
        <v>0</v>
      </c>
      <c r="S3148">
        <f t="shared" si="642"/>
        <v>0</v>
      </c>
      <c r="T3148">
        <f t="shared" si="643"/>
        <v>0</v>
      </c>
      <c r="U3148">
        <f t="shared" si="644"/>
        <v>0</v>
      </c>
      <c r="V3148">
        <f t="shared" si="645"/>
        <v>0</v>
      </c>
      <c r="W3148">
        <f t="shared" si="646"/>
        <v>0</v>
      </c>
      <c r="X3148">
        <f t="shared" si="647"/>
        <v>0</v>
      </c>
      <c r="Y3148">
        <f t="shared" si="648"/>
        <v>0</v>
      </c>
      <c r="Z3148">
        <f t="shared" si="649"/>
        <v>0</v>
      </c>
      <c r="AA3148">
        <f t="shared" si="650"/>
        <v>0</v>
      </c>
    </row>
    <row r="3149" spans="2:27">
      <c r="B3149" s="3">
        <v>45878</v>
      </c>
      <c r="C3149" t="str">
        <f>IF(AND(B3149&gt;='Calculation Sheet Crop 1'!$K$6,B3149&lt;='Calculation Sheet Crop 1'!$L$6),"Initial Stage",IF(AND(B3149+1&gt;'Calculation Sheet Crop 1'!$K$7,B3149&lt;='Calculation Sheet Crop 1'!$L$7),"Crop Development Phase",IF(AND(B3149+1&gt;'Calculation Sheet Crop 1'!$K$8,B3149&lt;'Calculation Sheet Crop 1'!$L$8+1),"Mid Season",IF(AND(B3149+1&gt;'Calculation Sheet Crop 1'!$K$9,B3149-1&lt;'Calculation Sheet Crop 1'!$L$9),"Late Season Stage",""))))</f>
        <v/>
      </c>
      <c r="D3149">
        <f>IF(MONTH(B3149)=1,'General Calculation'!$E$22,IF(MONTH(B3149)=2,'General Calculation'!$F$22,IF(MONTH(B3149)=3,'General Calculation'!$G$22,IF(MONTH(B3149)=4,'General Calculation'!$H$22,IF(MONTH(B3149)=5,'General Calculation'!$I$22,IF(MONTH(B3149)=6,'General Calculation'!$J$22,IF(MONTH(B3149)=7,'General Calculation'!$K$22,IF(MONTH(B3149)=8,'General Calculation'!$L$22,IF(MONTH(B3149)=9,'General Calculation'!$M$22,IF(MONTH(B3149)=10,'General Calculation'!$N$22,IF(MONTH(B3149)=11,'General Calculation'!$O$22,IF(MONTH(B3149)=12,'General Calculation'!$P$22,""))))))))))))</f>
        <v>5.2023999999999999</v>
      </c>
      <c r="E3149" t="str">
        <f>IF(C3149="Initial Stage",'Calculation Sheet Crop 1'!$M$6,IF(C3149="Crop Development Phase",'Calculation Sheet Crop 1'!$M$7,IF(C3149="Mid Season",'Calculation Sheet Crop 1'!$M$8,IF(C3149="Late Season Stage",'Calculation Sheet Crop 1'!$M$9,""))))</f>
        <v/>
      </c>
      <c r="F3149">
        <f t="shared" si="638"/>
        <v>0</v>
      </c>
      <c r="P3149">
        <f t="shared" si="639"/>
        <v>0</v>
      </c>
      <c r="Q3149">
        <f t="shared" si="640"/>
        <v>0</v>
      </c>
      <c r="R3149">
        <f t="shared" si="641"/>
        <v>0</v>
      </c>
      <c r="S3149">
        <f t="shared" si="642"/>
        <v>0</v>
      </c>
      <c r="T3149">
        <f t="shared" si="643"/>
        <v>0</v>
      </c>
      <c r="U3149">
        <f t="shared" si="644"/>
        <v>0</v>
      </c>
      <c r="V3149">
        <f t="shared" si="645"/>
        <v>0</v>
      </c>
      <c r="W3149">
        <f t="shared" si="646"/>
        <v>0</v>
      </c>
      <c r="X3149">
        <f t="shared" si="647"/>
        <v>0</v>
      </c>
      <c r="Y3149">
        <f t="shared" si="648"/>
        <v>0</v>
      </c>
      <c r="Z3149">
        <f t="shared" si="649"/>
        <v>0</v>
      </c>
      <c r="AA3149">
        <f t="shared" si="650"/>
        <v>0</v>
      </c>
    </row>
    <row r="3150" spans="2:27">
      <c r="B3150" s="3">
        <v>45879</v>
      </c>
      <c r="C3150" t="str">
        <f>IF(AND(B3150&gt;='Calculation Sheet Crop 1'!$K$6,B3150&lt;='Calculation Sheet Crop 1'!$L$6),"Initial Stage",IF(AND(B3150+1&gt;'Calculation Sheet Crop 1'!$K$7,B3150&lt;='Calculation Sheet Crop 1'!$L$7),"Crop Development Phase",IF(AND(B3150+1&gt;'Calculation Sheet Crop 1'!$K$8,B3150&lt;'Calculation Sheet Crop 1'!$L$8+1),"Mid Season",IF(AND(B3150+1&gt;'Calculation Sheet Crop 1'!$K$9,B3150-1&lt;'Calculation Sheet Crop 1'!$L$9),"Late Season Stage",""))))</f>
        <v/>
      </c>
      <c r="D3150">
        <f>IF(MONTH(B3150)=1,'General Calculation'!$E$22,IF(MONTH(B3150)=2,'General Calculation'!$F$22,IF(MONTH(B3150)=3,'General Calculation'!$G$22,IF(MONTH(B3150)=4,'General Calculation'!$H$22,IF(MONTH(B3150)=5,'General Calculation'!$I$22,IF(MONTH(B3150)=6,'General Calculation'!$J$22,IF(MONTH(B3150)=7,'General Calculation'!$K$22,IF(MONTH(B3150)=8,'General Calculation'!$L$22,IF(MONTH(B3150)=9,'General Calculation'!$M$22,IF(MONTH(B3150)=10,'General Calculation'!$N$22,IF(MONTH(B3150)=11,'General Calculation'!$O$22,IF(MONTH(B3150)=12,'General Calculation'!$P$22,""))))))))))))</f>
        <v>5.2023999999999999</v>
      </c>
      <c r="E3150" t="str">
        <f>IF(C3150="Initial Stage",'Calculation Sheet Crop 1'!$M$6,IF(C3150="Crop Development Phase",'Calculation Sheet Crop 1'!$M$7,IF(C3150="Mid Season",'Calculation Sheet Crop 1'!$M$8,IF(C3150="Late Season Stage",'Calculation Sheet Crop 1'!$M$9,""))))</f>
        <v/>
      </c>
      <c r="F3150">
        <f t="shared" si="638"/>
        <v>0</v>
      </c>
      <c r="P3150">
        <f t="shared" si="639"/>
        <v>0</v>
      </c>
      <c r="Q3150">
        <f t="shared" si="640"/>
        <v>0</v>
      </c>
      <c r="R3150">
        <f t="shared" si="641"/>
        <v>0</v>
      </c>
      <c r="S3150">
        <f t="shared" si="642"/>
        <v>0</v>
      </c>
      <c r="T3150">
        <f t="shared" si="643"/>
        <v>0</v>
      </c>
      <c r="U3150">
        <f t="shared" si="644"/>
        <v>0</v>
      </c>
      <c r="V3150">
        <f t="shared" si="645"/>
        <v>0</v>
      </c>
      <c r="W3150">
        <f t="shared" si="646"/>
        <v>0</v>
      </c>
      <c r="X3150">
        <f t="shared" si="647"/>
        <v>0</v>
      </c>
      <c r="Y3150">
        <f t="shared" si="648"/>
        <v>0</v>
      </c>
      <c r="Z3150">
        <f t="shared" si="649"/>
        <v>0</v>
      </c>
      <c r="AA3150">
        <f t="shared" si="650"/>
        <v>0</v>
      </c>
    </row>
    <row r="3151" spans="2:27">
      <c r="B3151" s="3">
        <v>45880</v>
      </c>
      <c r="C3151" t="str">
        <f>IF(AND(B3151&gt;='Calculation Sheet Crop 1'!$K$6,B3151&lt;='Calculation Sheet Crop 1'!$L$6),"Initial Stage",IF(AND(B3151+1&gt;'Calculation Sheet Crop 1'!$K$7,B3151&lt;='Calculation Sheet Crop 1'!$L$7),"Crop Development Phase",IF(AND(B3151+1&gt;'Calculation Sheet Crop 1'!$K$8,B3151&lt;'Calculation Sheet Crop 1'!$L$8+1),"Mid Season",IF(AND(B3151+1&gt;'Calculation Sheet Crop 1'!$K$9,B3151-1&lt;'Calculation Sheet Crop 1'!$L$9),"Late Season Stage",""))))</f>
        <v/>
      </c>
      <c r="D3151">
        <f>IF(MONTH(B3151)=1,'General Calculation'!$E$22,IF(MONTH(B3151)=2,'General Calculation'!$F$22,IF(MONTH(B3151)=3,'General Calculation'!$G$22,IF(MONTH(B3151)=4,'General Calculation'!$H$22,IF(MONTH(B3151)=5,'General Calculation'!$I$22,IF(MONTH(B3151)=6,'General Calculation'!$J$22,IF(MONTH(B3151)=7,'General Calculation'!$K$22,IF(MONTH(B3151)=8,'General Calculation'!$L$22,IF(MONTH(B3151)=9,'General Calculation'!$M$22,IF(MONTH(B3151)=10,'General Calculation'!$N$22,IF(MONTH(B3151)=11,'General Calculation'!$O$22,IF(MONTH(B3151)=12,'General Calculation'!$P$22,""))))))))))))</f>
        <v>5.2023999999999999</v>
      </c>
      <c r="E3151" t="str">
        <f>IF(C3151="Initial Stage",'Calculation Sheet Crop 1'!$M$6,IF(C3151="Crop Development Phase",'Calculation Sheet Crop 1'!$M$7,IF(C3151="Mid Season",'Calculation Sheet Crop 1'!$M$8,IF(C3151="Late Season Stage",'Calculation Sheet Crop 1'!$M$9,""))))</f>
        <v/>
      </c>
      <c r="F3151">
        <f t="shared" si="638"/>
        <v>0</v>
      </c>
      <c r="P3151">
        <f t="shared" si="639"/>
        <v>0</v>
      </c>
      <c r="Q3151">
        <f t="shared" si="640"/>
        <v>0</v>
      </c>
      <c r="R3151">
        <f t="shared" si="641"/>
        <v>0</v>
      </c>
      <c r="S3151">
        <f t="shared" si="642"/>
        <v>0</v>
      </c>
      <c r="T3151">
        <f t="shared" si="643"/>
        <v>0</v>
      </c>
      <c r="U3151">
        <f t="shared" si="644"/>
        <v>0</v>
      </c>
      <c r="V3151">
        <f t="shared" si="645"/>
        <v>0</v>
      </c>
      <c r="W3151">
        <f t="shared" si="646"/>
        <v>0</v>
      </c>
      <c r="X3151">
        <f t="shared" si="647"/>
        <v>0</v>
      </c>
      <c r="Y3151">
        <f t="shared" si="648"/>
        <v>0</v>
      </c>
      <c r="Z3151">
        <f t="shared" si="649"/>
        <v>0</v>
      </c>
      <c r="AA3151">
        <f t="shared" si="650"/>
        <v>0</v>
      </c>
    </row>
    <row r="3152" spans="2:27">
      <c r="B3152" s="3">
        <v>45881</v>
      </c>
      <c r="C3152" t="str">
        <f>IF(AND(B3152&gt;='Calculation Sheet Crop 1'!$K$6,B3152&lt;='Calculation Sheet Crop 1'!$L$6),"Initial Stage",IF(AND(B3152+1&gt;'Calculation Sheet Crop 1'!$K$7,B3152&lt;='Calculation Sheet Crop 1'!$L$7),"Crop Development Phase",IF(AND(B3152+1&gt;'Calculation Sheet Crop 1'!$K$8,B3152&lt;'Calculation Sheet Crop 1'!$L$8+1),"Mid Season",IF(AND(B3152+1&gt;'Calculation Sheet Crop 1'!$K$9,B3152-1&lt;'Calculation Sheet Crop 1'!$L$9),"Late Season Stage",""))))</f>
        <v/>
      </c>
      <c r="D3152">
        <f>IF(MONTH(B3152)=1,'General Calculation'!$E$22,IF(MONTH(B3152)=2,'General Calculation'!$F$22,IF(MONTH(B3152)=3,'General Calculation'!$G$22,IF(MONTH(B3152)=4,'General Calculation'!$H$22,IF(MONTH(B3152)=5,'General Calculation'!$I$22,IF(MONTH(B3152)=6,'General Calculation'!$J$22,IF(MONTH(B3152)=7,'General Calculation'!$K$22,IF(MONTH(B3152)=8,'General Calculation'!$L$22,IF(MONTH(B3152)=9,'General Calculation'!$M$22,IF(MONTH(B3152)=10,'General Calculation'!$N$22,IF(MONTH(B3152)=11,'General Calculation'!$O$22,IF(MONTH(B3152)=12,'General Calculation'!$P$22,""))))))))))))</f>
        <v>5.2023999999999999</v>
      </c>
      <c r="E3152" t="str">
        <f>IF(C3152="Initial Stage",'Calculation Sheet Crop 1'!$M$6,IF(C3152="Crop Development Phase",'Calculation Sheet Crop 1'!$M$7,IF(C3152="Mid Season",'Calculation Sheet Crop 1'!$M$8,IF(C3152="Late Season Stage",'Calculation Sheet Crop 1'!$M$9,""))))</f>
        <v/>
      </c>
      <c r="F3152">
        <f t="shared" si="638"/>
        <v>0</v>
      </c>
      <c r="P3152">
        <f t="shared" si="639"/>
        <v>0</v>
      </c>
      <c r="Q3152">
        <f t="shared" si="640"/>
        <v>0</v>
      </c>
      <c r="R3152">
        <f t="shared" si="641"/>
        <v>0</v>
      </c>
      <c r="S3152">
        <f t="shared" si="642"/>
        <v>0</v>
      </c>
      <c r="T3152">
        <f t="shared" si="643"/>
        <v>0</v>
      </c>
      <c r="U3152">
        <f t="shared" si="644"/>
        <v>0</v>
      </c>
      <c r="V3152">
        <f t="shared" si="645"/>
        <v>0</v>
      </c>
      <c r="W3152">
        <f t="shared" si="646"/>
        <v>0</v>
      </c>
      <c r="X3152">
        <f t="shared" si="647"/>
        <v>0</v>
      </c>
      <c r="Y3152">
        <f t="shared" si="648"/>
        <v>0</v>
      </c>
      <c r="Z3152">
        <f t="shared" si="649"/>
        <v>0</v>
      </c>
      <c r="AA3152">
        <f t="shared" si="650"/>
        <v>0</v>
      </c>
    </row>
    <row r="3153" spans="2:27">
      <c r="B3153" s="3">
        <v>45882</v>
      </c>
      <c r="C3153" t="str">
        <f>IF(AND(B3153&gt;='Calculation Sheet Crop 1'!$K$6,B3153&lt;='Calculation Sheet Crop 1'!$L$6),"Initial Stage",IF(AND(B3153+1&gt;'Calculation Sheet Crop 1'!$K$7,B3153&lt;='Calculation Sheet Crop 1'!$L$7),"Crop Development Phase",IF(AND(B3153+1&gt;'Calculation Sheet Crop 1'!$K$8,B3153&lt;'Calculation Sheet Crop 1'!$L$8+1),"Mid Season",IF(AND(B3153+1&gt;'Calculation Sheet Crop 1'!$K$9,B3153-1&lt;'Calculation Sheet Crop 1'!$L$9),"Late Season Stage",""))))</f>
        <v/>
      </c>
      <c r="D3153">
        <f>IF(MONTH(B3153)=1,'General Calculation'!$E$22,IF(MONTH(B3153)=2,'General Calculation'!$F$22,IF(MONTH(B3153)=3,'General Calculation'!$G$22,IF(MONTH(B3153)=4,'General Calculation'!$H$22,IF(MONTH(B3153)=5,'General Calculation'!$I$22,IF(MONTH(B3153)=6,'General Calculation'!$J$22,IF(MONTH(B3153)=7,'General Calculation'!$K$22,IF(MONTH(B3153)=8,'General Calculation'!$L$22,IF(MONTH(B3153)=9,'General Calculation'!$M$22,IF(MONTH(B3153)=10,'General Calculation'!$N$22,IF(MONTH(B3153)=11,'General Calculation'!$O$22,IF(MONTH(B3153)=12,'General Calculation'!$P$22,""))))))))))))</f>
        <v>5.2023999999999999</v>
      </c>
      <c r="E3153" t="str">
        <f>IF(C3153="Initial Stage",'Calculation Sheet Crop 1'!$M$6,IF(C3153="Crop Development Phase",'Calculation Sheet Crop 1'!$M$7,IF(C3153="Mid Season",'Calculation Sheet Crop 1'!$M$8,IF(C3153="Late Season Stage",'Calculation Sheet Crop 1'!$M$9,""))))</f>
        <v/>
      </c>
      <c r="F3153">
        <f t="shared" si="638"/>
        <v>0</v>
      </c>
      <c r="P3153">
        <f t="shared" si="639"/>
        <v>0</v>
      </c>
      <c r="Q3153">
        <f t="shared" si="640"/>
        <v>0</v>
      </c>
      <c r="R3153">
        <f t="shared" si="641"/>
        <v>0</v>
      </c>
      <c r="S3153">
        <f t="shared" si="642"/>
        <v>0</v>
      </c>
      <c r="T3153">
        <f t="shared" si="643"/>
        <v>0</v>
      </c>
      <c r="U3153">
        <f t="shared" si="644"/>
        <v>0</v>
      </c>
      <c r="V3153">
        <f t="shared" si="645"/>
        <v>0</v>
      </c>
      <c r="W3153">
        <f t="shared" si="646"/>
        <v>0</v>
      </c>
      <c r="X3153">
        <f t="shared" si="647"/>
        <v>0</v>
      </c>
      <c r="Y3153">
        <f t="shared" si="648"/>
        <v>0</v>
      </c>
      <c r="Z3153">
        <f t="shared" si="649"/>
        <v>0</v>
      </c>
      <c r="AA3153">
        <f t="shared" si="650"/>
        <v>0</v>
      </c>
    </row>
    <row r="3154" spans="2:27">
      <c r="B3154" s="3">
        <v>45883</v>
      </c>
      <c r="C3154" t="str">
        <f>IF(AND(B3154&gt;='Calculation Sheet Crop 1'!$K$6,B3154&lt;='Calculation Sheet Crop 1'!$L$6),"Initial Stage",IF(AND(B3154+1&gt;'Calculation Sheet Crop 1'!$K$7,B3154&lt;='Calculation Sheet Crop 1'!$L$7),"Crop Development Phase",IF(AND(B3154+1&gt;'Calculation Sheet Crop 1'!$K$8,B3154&lt;'Calculation Sheet Crop 1'!$L$8+1),"Mid Season",IF(AND(B3154+1&gt;'Calculation Sheet Crop 1'!$K$9,B3154-1&lt;'Calculation Sheet Crop 1'!$L$9),"Late Season Stage",""))))</f>
        <v/>
      </c>
      <c r="D3154">
        <f>IF(MONTH(B3154)=1,'General Calculation'!$E$22,IF(MONTH(B3154)=2,'General Calculation'!$F$22,IF(MONTH(B3154)=3,'General Calculation'!$G$22,IF(MONTH(B3154)=4,'General Calculation'!$H$22,IF(MONTH(B3154)=5,'General Calculation'!$I$22,IF(MONTH(B3154)=6,'General Calculation'!$J$22,IF(MONTH(B3154)=7,'General Calculation'!$K$22,IF(MONTH(B3154)=8,'General Calculation'!$L$22,IF(MONTH(B3154)=9,'General Calculation'!$M$22,IF(MONTH(B3154)=10,'General Calculation'!$N$22,IF(MONTH(B3154)=11,'General Calculation'!$O$22,IF(MONTH(B3154)=12,'General Calculation'!$P$22,""))))))))))))</f>
        <v>5.2023999999999999</v>
      </c>
      <c r="E3154" t="str">
        <f>IF(C3154="Initial Stage",'Calculation Sheet Crop 1'!$M$6,IF(C3154="Crop Development Phase",'Calculation Sheet Crop 1'!$M$7,IF(C3154="Mid Season",'Calculation Sheet Crop 1'!$M$8,IF(C3154="Late Season Stage",'Calculation Sheet Crop 1'!$M$9,""))))</f>
        <v/>
      </c>
      <c r="F3154">
        <f t="shared" si="638"/>
        <v>0</v>
      </c>
      <c r="P3154">
        <f t="shared" si="639"/>
        <v>0</v>
      </c>
      <c r="Q3154">
        <f t="shared" si="640"/>
        <v>0</v>
      </c>
      <c r="R3154">
        <f t="shared" si="641"/>
        <v>0</v>
      </c>
      <c r="S3154">
        <f t="shared" si="642"/>
        <v>0</v>
      </c>
      <c r="T3154">
        <f t="shared" si="643"/>
        <v>0</v>
      </c>
      <c r="U3154">
        <f t="shared" si="644"/>
        <v>0</v>
      </c>
      <c r="V3154">
        <f t="shared" si="645"/>
        <v>0</v>
      </c>
      <c r="W3154">
        <f t="shared" si="646"/>
        <v>0</v>
      </c>
      <c r="X3154">
        <f t="shared" si="647"/>
        <v>0</v>
      </c>
      <c r="Y3154">
        <f t="shared" si="648"/>
        <v>0</v>
      </c>
      <c r="Z3154">
        <f t="shared" si="649"/>
        <v>0</v>
      </c>
      <c r="AA3154">
        <f t="shared" si="650"/>
        <v>0</v>
      </c>
    </row>
    <row r="3155" spans="2:27">
      <c r="B3155" s="3">
        <v>45884</v>
      </c>
      <c r="C3155" t="str">
        <f>IF(AND(B3155&gt;='Calculation Sheet Crop 1'!$K$6,B3155&lt;='Calculation Sheet Crop 1'!$L$6),"Initial Stage",IF(AND(B3155+1&gt;'Calculation Sheet Crop 1'!$K$7,B3155&lt;='Calculation Sheet Crop 1'!$L$7),"Crop Development Phase",IF(AND(B3155+1&gt;'Calculation Sheet Crop 1'!$K$8,B3155&lt;'Calculation Sheet Crop 1'!$L$8+1),"Mid Season",IF(AND(B3155+1&gt;'Calculation Sheet Crop 1'!$K$9,B3155-1&lt;'Calculation Sheet Crop 1'!$L$9),"Late Season Stage",""))))</f>
        <v/>
      </c>
      <c r="D3155">
        <f>IF(MONTH(B3155)=1,'General Calculation'!$E$22,IF(MONTH(B3155)=2,'General Calculation'!$F$22,IF(MONTH(B3155)=3,'General Calculation'!$G$22,IF(MONTH(B3155)=4,'General Calculation'!$H$22,IF(MONTH(B3155)=5,'General Calculation'!$I$22,IF(MONTH(B3155)=6,'General Calculation'!$J$22,IF(MONTH(B3155)=7,'General Calculation'!$K$22,IF(MONTH(B3155)=8,'General Calculation'!$L$22,IF(MONTH(B3155)=9,'General Calculation'!$M$22,IF(MONTH(B3155)=10,'General Calculation'!$N$22,IF(MONTH(B3155)=11,'General Calculation'!$O$22,IF(MONTH(B3155)=12,'General Calculation'!$P$22,""))))))))))))</f>
        <v>5.2023999999999999</v>
      </c>
      <c r="E3155" t="str">
        <f>IF(C3155="Initial Stage",'Calculation Sheet Crop 1'!$M$6,IF(C3155="Crop Development Phase",'Calculation Sheet Crop 1'!$M$7,IF(C3155="Mid Season",'Calculation Sheet Crop 1'!$M$8,IF(C3155="Late Season Stage",'Calculation Sheet Crop 1'!$M$9,""))))</f>
        <v/>
      </c>
      <c r="F3155">
        <f t="shared" si="638"/>
        <v>0</v>
      </c>
      <c r="P3155">
        <f t="shared" si="639"/>
        <v>0</v>
      </c>
      <c r="Q3155">
        <f t="shared" si="640"/>
        <v>0</v>
      </c>
      <c r="R3155">
        <f t="shared" si="641"/>
        <v>0</v>
      </c>
      <c r="S3155">
        <f t="shared" si="642"/>
        <v>0</v>
      </c>
      <c r="T3155">
        <f t="shared" si="643"/>
        <v>0</v>
      </c>
      <c r="U3155">
        <f t="shared" si="644"/>
        <v>0</v>
      </c>
      <c r="V3155">
        <f t="shared" si="645"/>
        <v>0</v>
      </c>
      <c r="W3155">
        <f t="shared" si="646"/>
        <v>0</v>
      </c>
      <c r="X3155">
        <f t="shared" si="647"/>
        <v>0</v>
      </c>
      <c r="Y3155">
        <f t="shared" si="648"/>
        <v>0</v>
      </c>
      <c r="Z3155">
        <f t="shared" si="649"/>
        <v>0</v>
      </c>
      <c r="AA3155">
        <f t="shared" si="650"/>
        <v>0</v>
      </c>
    </row>
    <row r="3156" spans="2:27">
      <c r="B3156" s="3">
        <v>45885</v>
      </c>
      <c r="C3156" t="str">
        <f>IF(AND(B3156&gt;='Calculation Sheet Crop 1'!$K$6,B3156&lt;='Calculation Sheet Crop 1'!$L$6),"Initial Stage",IF(AND(B3156+1&gt;'Calculation Sheet Crop 1'!$K$7,B3156&lt;='Calculation Sheet Crop 1'!$L$7),"Crop Development Phase",IF(AND(B3156+1&gt;'Calculation Sheet Crop 1'!$K$8,B3156&lt;'Calculation Sheet Crop 1'!$L$8+1),"Mid Season",IF(AND(B3156+1&gt;'Calculation Sheet Crop 1'!$K$9,B3156-1&lt;'Calculation Sheet Crop 1'!$L$9),"Late Season Stage",""))))</f>
        <v/>
      </c>
      <c r="D3156">
        <f>IF(MONTH(B3156)=1,'General Calculation'!$E$22,IF(MONTH(B3156)=2,'General Calculation'!$F$22,IF(MONTH(B3156)=3,'General Calculation'!$G$22,IF(MONTH(B3156)=4,'General Calculation'!$H$22,IF(MONTH(B3156)=5,'General Calculation'!$I$22,IF(MONTH(B3156)=6,'General Calculation'!$J$22,IF(MONTH(B3156)=7,'General Calculation'!$K$22,IF(MONTH(B3156)=8,'General Calculation'!$L$22,IF(MONTH(B3156)=9,'General Calculation'!$M$22,IF(MONTH(B3156)=10,'General Calculation'!$N$22,IF(MONTH(B3156)=11,'General Calculation'!$O$22,IF(MONTH(B3156)=12,'General Calculation'!$P$22,""))))))))))))</f>
        <v>5.2023999999999999</v>
      </c>
      <c r="E3156" t="str">
        <f>IF(C3156="Initial Stage",'Calculation Sheet Crop 1'!$M$6,IF(C3156="Crop Development Phase",'Calculation Sheet Crop 1'!$M$7,IF(C3156="Mid Season",'Calculation Sheet Crop 1'!$M$8,IF(C3156="Late Season Stage",'Calculation Sheet Crop 1'!$M$9,""))))</f>
        <v/>
      </c>
      <c r="F3156">
        <f t="shared" si="638"/>
        <v>0</v>
      </c>
      <c r="P3156">
        <f t="shared" si="639"/>
        <v>0</v>
      </c>
      <c r="Q3156">
        <f t="shared" si="640"/>
        <v>0</v>
      </c>
      <c r="R3156">
        <f t="shared" si="641"/>
        <v>0</v>
      </c>
      <c r="S3156">
        <f t="shared" si="642"/>
        <v>0</v>
      </c>
      <c r="T3156">
        <f t="shared" si="643"/>
        <v>0</v>
      </c>
      <c r="U3156">
        <f t="shared" si="644"/>
        <v>0</v>
      </c>
      <c r="V3156">
        <f t="shared" si="645"/>
        <v>0</v>
      </c>
      <c r="W3156">
        <f t="shared" si="646"/>
        <v>0</v>
      </c>
      <c r="X3156">
        <f t="shared" si="647"/>
        <v>0</v>
      </c>
      <c r="Y3156">
        <f t="shared" si="648"/>
        <v>0</v>
      </c>
      <c r="Z3156">
        <f t="shared" si="649"/>
        <v>0</v>
      </c>
      <c r="AA3156">
        <f t="shared" si="650"/>
        <v>0</v>
      </c>
    </row>
    <row r="3157" spans="2:27">
      <c r="B3157" s="3">
        <v>45886</v>
      </c>
      <c r="C3157" t="str">
        <f>IF(AND(B3157&gt;='Calculation Sheet Crop 1'!$K$6,B3157&lt;='Calculation Sheet Crop 1'!$L$6),"Initial Stage",IF(AND(B3157+1&gt;'Calculation Sheet Crop 1'!$K$7,B3157&lt;='Calculation Sheet Crop 1'!$L$7),"Crop Development Phase",IF(AND(B3157+1&gt;'Calculation Sheet Crop 1'!$K$8,B3157&lt;'Calculation Sheet Crop 1'!$L$8+1),"Mid Season",IF(AND(B3157+1&gt;'Calculation Sheet Crop 1'!$K$9,B3157-1&lt;'Calculation Sheet Crop 1'!$L$9),"Late Season Stage",""))))</f>
        <v/>
      </c>
      <c r="D3157">
        <f>IF(MONTH(B3157)=1,'General Calculation'!$E$22,IF(MONTH(B3157)=2,'General Calculation'!$F$22,IF(MONTH(B3157)=3,'General Calculation'!$G$22,IF(MONTH(B3157)=4,'General Calculation'!$H$22,IF(MONTH(B3157)=5,'General Calculation'!$I$22,IF(MONTH(B3157)=6,'General Calculation'!$J$22,IF(MONTH(B3157)=7,'General Calculation'!$K$22,IF(MONTH(B3157)=8,'General Calculation'!$L$22,IF(MONTH(B3157)=9,'General Calculation'!$M$22,IF(MONTH(B3157)=10,'General Calculation'!$N$22,IF(MONTH(B3157)=11,'General Calculation'!$O$22,IF(MONTH(B3157)=12,'General Calculation'!$P$22,""))))))))))))</f>
        <v>5.2023999999999999</v>
      </c>
      <c r="E3157" t="str">
        <f>IF(C3157="Initial Stage",'Calculation Sheet Crop 1'!$M$6,IF(C3157="Crop Development Phase",'Calculation Sheet Crop 1'!$M$7,IF(C3157="Mid Season",'Calculation Sheet Crop 1'!$M$8,IF(C3157="Late Season Stage",'Calculation Sheet Crop 1'!$M$9,""))))</f>
        <v/>
      </c>
      <c r="F3157">
        <f t="shared" si="638"/>
        <v>0</v>
      </c>
      <c r="P3157">
        <f t="shared" si="639"/>
        <v>0</v>
      </c>
      <c r="Q3157">
        <f t="shared" si="640"/>
        <v>0</v>
      </c>
      <c r="R3157">
        <f t="shared" si="641"/>
        <v>0</v>
      </c>
      <c r="S3157">
        <f t="shared" si="642"/>
        <v>0</v>
      </c>
      <c r="T3157">
        <f t="shared" si="643"/>
        <v>0</v>
      </c>
      <c r="U3157">
        <f t="shared" si="644"/>
        <v>0</v>
      </c>
      <c r="V3157">
        <f t="shared" si="645"/>
        <v>0</v>
      </c>
      <c r="W3157">
        <f t="shared" si="646"/>
        <v>0</v>
      </c>
      <c r="X3157">
        <f t="shared" si="647"/>
        <v>0</v>
      </c>
      <c r="Y3157">
        <f t="shared" si="648"/>
        <v>0</v>
      </c>
      <c r="Z3157">
        <f t="shared" si="649"/>
        <v>0</v>
      </c>
      <c r="AA3157">
        <f t="shared" si="650"/>
        <v>0</v>
      </c>
    </row>
    <row r="3158" spans="2:27">
      <c r="B3158" s="3">
        <v>45887</v>
      </c>
      <c r="C3158" t="str">
        <f>IF(AND(B3158&gt;='Calculation Sheet Crop 1'!$K$6,B3158&lt;='Calculation Sheet Crop 1'!$L$6),"Initial Stage",IF(AND(B3158+1&gt;'Calculation Sheet Crop 1'!$K$7,B3158&lt;='Calculation Sheet Crop 1'!$L$7),"Crop Development Phase",IF(AND(B3158+1&gt;'Calculation Sheet Crop 1'!$K$8,B3158&lt;'Calculation Sheet Crop 1'!$L$8+1),"Mid Season",IF(AND(B3158+1&gt;'Calculation Sheet Crop 1'!$K$9,B3158-1&lt;'Calculation Sheet Crop 1'!$L$9),"Late Season Stage",""))))</f>
        <v/>
      </c>
      <c r="D3158">
        <f>IF(MONTH(B3158)=1,'General Calculation'!$E$22,IF(MONTH(B3158)=2,'General Calculation'!$F$22,IF(MONTH(B3158)=3,'General Calculation'!$G$22,IF(MONTH(B3158)=4,'General Calculation'!$H$22,IF(MONTH(B3158)=5,'General Calculation'!$I$22,IF(MONTH(B3158)=6,'General Calculation'!$J$22,IF(MONTH(B3158)=7,'General Calculation'!$K$22,IF(MONTH(B3158)=8,'General Calculation'!$L$22,IF(MONTH(B3158)=9,'General Calculation'!$M$22,IF(MONTH(B3158)=10,'General Calculation'!$N$22,IF(MONTH(B3158)=11,'General Calculation'!$O$22,IF(MONTH(B3158)=12,'General Calculation'!$P$22,""))))))))))))</f>
        <v>5.2023999999999999</v>
      </c>
      <c r="E3158" t="str">
        <f>IF(C3158="Initial Stage",'Calculation Sheet Crop 1'!$M$6,IF(C3158="Crop Development Phase",'Calculation Sheet Crop 1'!$M$7,IF(C3158="Mid Season",'Calculation Sheet Crop 1'!$M$8,IF(C3158="Late Season Stage",'Calculation Sheet Crop 1'!$M$9,""))))</f>
        <v/>
      </c>
      <c r="F3158">
        <f t="shared" si="638"/>
        <v>0</v>
      </c>
      <c r="P3158">
        <f t="shared" si="639"/>
        <v>0</v>
      </c>
      <c r="Q3158">
        <f t="shared" si="640"/>
        <v>0</v>
      </c>
      <c r="R3158">
        <f t="shared" si="641"/>
        <v>0</v>
      </c>
      <c r="S3158">
        <f t="shared" si="642"/>
        <v>0</v>
      </c>
      <c r="T3158">
        <f t="shared" si="643"/>
        <v>0</v>
      </c>
      <c r="U3158">
        <f t="shared" si="644"/>
        <v>0</v>
      </c>
      <c r="V3158">
        <f t="shared" si="645"/>
        <v>0</v>
      </c>
      <c r="W3158">
        <f t="shared" si="646"/>
        <v>0</v>
      </c>
      <c r="X3158">
        <f t="shared" si="647"/>
        <v>0</v>
      </c>
      <c r="Y3158">
        <f t="shared" si="648"/>
        <v>0</v>
      </c>
      <c r="Z3158">
        <f t="shared" si="649"/>
        <v>0</v>
      </c>
      <c r="AA3158">
        <f t="shared" si="650"/>
        <v>0</v>
      </c>
    </row>
    <row r="3159" spans="2:27">
      <c r="B3159" s="3">
        <v>45888</v>
      </c>
      <c r="C3159" t="str">
        <f>IF(AND(B3159&gt;='Calculation Sheet Crop 1'!$K$6,B3159&lt;='Calculation Sheet Crop 1'!$L$6),"Initial Stage",IF(AND(B3159+1&gt;'Calculation Sheet Crop 1'!$K$7,B3159&lt;='Calculation Sheet Crop 1'!$L$7),"Crop Development Phase",IF(AND(B3159+1&gt;'Calculation Sheet Crop 1'!$K$8,B3159&lt;'Calculation Sheet Crop 1'!$L$8+1),"Mid Season",IF(AND(B3159+1&gt;'Calculation Sheet Crop 1'!$K$9,B3159-1&lt;'Calculation Sheet Crop 1'!$L$9),"Late Season Stage",""))))</f>
        <v/>
      </c>
      <c r="D3159">
        <f>IF(MONTH(B3159)=1,'General Calculation'!$E$22,IF(MONTH(B3159)=2,'General Calculation'!$F$22,IF(MONTH(B3159)=3,'General Calculation'!$G$22,IF(MONTH(B3159)=4,'General Calculation'!$H$22,IF(MONTH(B3159)=5,'General Calculation'!$I$22,IF(MONTH(B3159)=6,'General Calculation'!$J$22,IF(MONTH(B3159)=7,'General Calculation'!$K$22,IF(MONTH(B3159)=8,'General Calculation'!$L$22,IF(MONTH(B3159)=9,'General Calculation'!$M$22,IF(MONTH(B3159)=10,'General Calculation'!$N$22,IF(MONTH(B3159)=11,'General Calculation'!$O$22,IF(MONTH(B3159)=12,'General Calculation'!$P$22,""))))))))))))</f>
        <v>5.2023999999999999</v>
      </c>
      <c r="E3159" t="str">
        <f>IF(C3159="Initial Stage",'Calculation Sheet Crop 1'!$M$6,IF(C3159="Crop Development Phase",'Calculation Sheet Crop 1'!$M$7,IF(C3159="Mid Season",'Calculation Sheet Crop 1'!$M$8,IF(C3159="Late Season Stage",'Calculation Sheet Crop 1'!$M$9,""))))</f>
        <v/>
      </c>
      <c r="F3159">
        <f t="shared" si="638"/>
        <v>0</v>
      </c>
      <c r="P3159">
        <f t="shared" si="639"/>
        <v>0</v>
      </c>
      <c r="Q3159">
        <f t="shared" si="640"/>
        <v>0</v>
      </c>
      <c r="R3159">
        <f t="shared" si="641"/>
        <v>0</v>
      </c>
      <c r="S3159">
        <f t="shared" si="642"/>
        <v>0</v>
      </c>
      <c r="T3159">
        <f t="shared" si="643"/>
        <v>0</v>
      </c>
      <c r="U3159">
        <f t="shared" si="644"/>
        <v>0</v>
      </c>
      <c r="V3159">
        <f t="shared" si="645"/>
        <v>0</v>
      </c>
      <c r="W3159">
        <f t="shared" si="646"/>
        <v>0</v>
      </c>
      <c r="X3159">
        <f t="shared" si="647"/>
        <v>0</v>
      </c>
      <c r="Y3159">
        <f t="shared" si="648"/>
        <v>0</v>
      </c>
      <c r="Z3159">
        <f t="shared" si="649"/>
        <v>0</v>
      </c>
      <c r="AA3159">
        <f t="shared" si="650"/>
        <v>0</v>
      </c>
    </row>
    <row r="3160" spans="2:27">
      <c r="B3160" s="3">
        <v>45889</v>
      </c>
      <c r="C3160" t="str">
        <f>IF(AND(B3160&gt;='Calculation Sheet Crop 1'!$K$6,B3160&lt;='Calculation Sheet Crop 1'!$L$6),"Initial Stage",IF(AND(B3160+1&gt;'Calculation Sheet Crop 1'!$K$7,B3160&lt;='Calculation Sheet Crop 1'!$L$7),"Crop Development Phase",IF(AND(B3160+1&gt;'Calculation Sheet Crop 1'!$K$8,B3160&lt;'Calculation Sheet Crop 1'!$L$8+1),"Mid Season",IF(AND(B3160+1&gt;'Calculation Sheet Crop 1'!$K$9,B3160-1&lt;'Calculation Sheet Crop 1'!$L$9),"Late Season Stage",""))))</f>
        <v/>
      </c>
      <c r="D3160">
        <f>IF(MONTH(B3160)=1,'General Calculation'!$E$22,IF(MONTH(B3160)=2,'General Calculation'!$F$22,IF(MONTH(B3160)=3,'General Calculation'!$G$22,IF(MONTH(B3160)=4,'General Calculation'!$H$22,IF(MONTH(B3160)=5,'General Calculation'!$I$22,IF(MONTH(B3160)=6,'General Calculation'!$J$22,IF(MONTH(B3160)=7,'General Calculation'!$K$22,IF(MONTH(B3160)=8,'General Calculation'!$L$22,IF(MONTH(B3160)=9,'General Calculation'!$M$22,IF(MONTH(B3160)=10,'General Calculation'!$N$22,IF(MONTH(B3160)=11,'General Calculation'!$O$22,IF(MONTH(B3160)=12,'General Calculation'!$P$22,""))))))))))))</f>
        <v>5.2023999999999999</v>
      </c>
      <c r="E3160" t="str">
        <f>IF(C3160="Initial Stage",'Calculation Sheet Crop 1'!$M$6,IF(C3160="Crop Development Phase",'Calculation Sheet Crop 1'!$M$7,IF(C3160="Mid Season",'Calculation Sheet Crop 1'!$M$8,IF(C3160="Late Season Stage",'Calculation Sheet Crop 1'!$M$9,""))))</f>
        <v/>
      </c>
      <c r="F3160">
        <f t="shared" si="638"/>
        <v>0</v>
      </c>
      <c r="P3160">
        <f t="shared" si="639"/>
        <v>0</v>
      </c>
      <c r="Q3160">
        <f t="shared" si="640"/>
        <v>0</v>
      </c>
      <c r="R3160">
        <f t="shared" si="641"/>
        <v>0</v>
      </c>
      <c r="S3160">
        <f t="shared" si="642"/>
        <v>0</v>
      </c>
      <c r="T3160">
        <f t="shared" si="643"/>
        <v>0</v>
      </c>
      <c r="U3160">
        <f t="shared" si="644"/>
        <v>0</v>
      </c>
      <c r="V3160">
        <f t="shared" si="645"/>
        <v>0</v>
      </c>
      <c r="W3160">
        <f t="shared" si="646"/>
        <v>0</v>
      </c>
      <c r="X3160">
        <f t="shared" si="647"/>
        <v>0</v>
      </c>
      <c r="Y3160">
        <f t="shared" si="648"/>
        <v>0</v>
      </c>
      <c r="Z3160">
        <f t="shared" si="649"/>
        <v>0</v>
      </c>
      <c r="AA3160">
        <f t="shared" si="650"/>
        <v>0</v>
      </c>
    </row>
    <row r="3161" spans="2:27">
      <c r="B3161" s="3">
        <v>45890</v>
      </c>
      <c r="C3161" t="str">
        <f>IF(AND(B3161&gt;='Calculation Sheet Crop 1'!$K$6,B3161&lt;='Calculation Sheet Crop 1'!$L$6),"Initial Stage",IF(AND(B3161+1&gt;'Calculation Sheet Crop 1'!$K$7,B3161&lt;='Calculation Sheet Crop 1'!$L$7),"Crop Development Phase",IF(AND(B3161+1&gt;'Calculation Sheet Crop 1'!$K$8,B3161&lt;'Calculation Sheet Crop 1'!$L$8+1),"Mid Season",IF(AND(B3161+1&gt;'Calculation Sheet Crop 1'!$K$9,B3161-1&lt;'Calculation Sheet Crop 1'!$L$9),"Late Season Stage",""))))</f>
        <v/>
      </c>
      <c r="D3161">
        <f>IF(MONTH(B3161)=1,'General Calculation'!$E$22,IF(MONTH(B3161)=2,'General Calculation'!$F$22,IF(MONTH(B3161)=3,'General Calculation'!$G$22,IF(MONTH(B3161)=4,'General Calculation'!$H$22,IF(MONTH(B3161)=5,'General Calculation'!$I$22,IF(MONTH(B3161)=6,'General Calculation'!$J$22,IF(MONTH(B3161)=7,'General Calculation'!$K$22,IF(MONTH(B3161)=8,'General Calculation'!$L$22,IF(MONTH(B3161)=9,'General Calculation'!$M$22,IF(MONTH(B3161)=10,'General Calculation'!$N$22,IF(MONTH(B3161)=11,'General Calculation'!$O$22,IF(MONTH(B3161)=12,'General Calculation'!$P$22,""))))))))))))</f>
        <v>5.2023999999999999</v>
      </c>
      <c r="E3161" t="str">
        <f>IF(C3161="Initial Stage",'Calculation Sheet Crop 1'!$M$6,IF(C3161="Crop Development Phase",'Calculation Sheet Crop 1'!$M$7,IF(C3161="Mid Season",'Calculation Sheet Crop 1'!$M$8,IF(C3161="Late Season Stage",'Calculation Sheet Crop 1'!$M$9,""))))</f>
        <v/>
      </c>
      <c r="F3161">
        <f t="shared" si="638"/>
        <v>0</v>
      </c>
      <c r="P3161">
        <f t="shared" si="639"/>
        <v>0</v>
      </c>
      <c r="Q3161">
        <f t="shared" si="640"/>
        <v>0</v>
      </c>
      <c r="R3161">
        <f t="shared" si="641"/>
        <v>0</v>
      </c>
      <c r="S3161">
        <f t="shared" si="642"/>
        <v>0</v>
      </c>
      <c r="T3161">
        <f t="shared" si="643"/>
        <v>0</v>
      </c>
      <c r="U3161">
        <f t="shared" si="644"/>
        <v>0</v>
      </c>
      <c r="V3161">
        <f t="shared" si="645"/>
        <v>0</v>
      </c>
      <c r="W3161">
        <f t="shared" si="646"/>
        <v>0</v>
      </c>
      <c r="X3161">
        <f t="shared" si="647"/>
        <v>0</v>
      </c>
      <c r="Y3161">
        <f t="shared" si="648"/>
        <v>0</v>
      </c>
      <c r="Z3161">
        <f t="shared" si="649"/>
        <v>0</v>
      </c>
      <c r="AA3161">
        <f t="shared" si="650"/>
        <v>0</v>
      </c>
    </row>
    <row r="3162" spans="2:27">
      <c r="B3162" s="3">
        <v>45891</v>
      </c>
      <c r="C3162" t="str">
        <f>IF(AND(B3162&gt;='Calculation Sheet Crop 1'!$K$6,B3162&lt;='Calculation Sheet Crop 1'!$L$6),"Initial Stage",IF(AND(B3162+1&gt;'Calculation Sheet Crop 1'!$K$7,B3162&lt;='Calculation Sheet Crop 1'!$L$7),"Crop Development Phase",IF(AND(B3162+1&gt;'Calculation Sheet Crop 1'!$K$8,B3162&lt;'Calculation Sheet Crop 1'!$L$8+1),"Mid Season",IF(AND(B3162+1&gt;'Calculation Sheet Crop 1'!$K$9,B3162-1&lt;'Calculation Sheet Crop 1'!$L$9),"Late Season Stage",""))))</f>
        <v/>
      </c>
      <c r="D3162">
        <f>IF(MONTH(B3162)=1,'General Calculation'!$E$22,IF(MONTH(B3162)=2,'General Calculation'!$F$22,IF(MONTH(B3162)=3,'General Calculation'!$G$22,IF(MONTH(B3162)=4,'General Calculation'!$H$22,IF(MONTH(B3162)=5,'General Calculation'!$I$22,IF(MONTH(B3162)=6,'General Calculation'!$J$22,IF(MONTH(B3162)=7,'General Calculation'!$K$22,IF(MONTH(B3162)=8,'General Calculation'!$L$22,IF(MONTH(B3162)=9,'General Calculation'!$M$22,IF(MONTH(B3162)=10,'General Calculation'!$N$22,IF(MONTH(B3162)=11,'General Calculation'!$O$22,IF(MONTH(B3162)=12,'General Calculation'!$P$22,""))))))))))))</f>
        <v>5.2023999999999999</v>
      </c>
      <c r="E3162" t="str">
        <f>IF(C3162="Initial Stage",'Calculation Sheet Crop 1'!$M$6,IF(C3162="Crop Development Phase",'Calculation Sheet Crop 1'!$M$7,IF(C3162="Mid Season",'Calculation Sheet Crop 1'!$M$8,IF(C3162="Late Season Stage",'Calculation Sheet Crop 1'!$M$9,""))))</f>
        <v/>
      </c>
      <c r="F3162">
        <f t="shared" si="638"/>
        <v>0</v>
      </c>
      <c r="P3162">
        <f t="shared" si="639"/>
        <v>0</v>
      </c>
      <c r="Q3162">
        <f t="shared" si="640"/>
        <v>0</v>
      </c>
      <c r="R3162">
        <f t="shared" si="641"/>
        <v>0</v>
      </c>
      <c r="S3162">
        <f t="shared" si="642"/>
        <v>0</v>
      </c>
      <c r="T3162">
        <f t="shared" si="643"/>
        <v>0</v>
      </c>
      <c r="U3162">
        <f t="shared" si="644"/>
        <v>0</v>
      </c>
      <c r="V3162">
        <f t="shared" si="645"/>
        <v>0</v>
      </c>
      <c r="W3162">
        <f t="shared" si="646"/>
        <v>0</v>
      </c>
      <c r="X3162">
        <f t="shared" si="647"/>
        <v>0</v>
      </c>
      <c r="Y3162">
        <f t="shared" si="648"/>
        <v>0</v>
      </c>
      <c r="Z3162">
        <f t="shared" si="649"/>
        <v>0</v>
      </c>
      <c r="AA3162">
        <f t="shared" si="650"/>
        <v>0</v>
      </c>
    </row>
    <row r="3163" spans="2:27">
      <c r="B3163" s="3">
        <v>45892</v>
      </c>
      <c r="C3163" t="str">
        <f>IF(AND(B3163&gt;='Calculation Sheet Crop 1'!$K$6,B3163&lt;='Calculation Sheet Crop 1'!$L$6),"Initial Stage",IF(AND(B3163+1&gt;'Calculation Sheet Crop 1'!$K$7,B3163&lt;='Calculation Sheet Crop 1'!$L$7),"Crop Development Phase",IF(AND(B3163+1&gt;'Calculation Sheet Crop 1'!$K$8,B3163&lt;'Calculation Sheet Crop 1'!$L$8+1),"Mid Season",IF(AND(B3163+1&gt;'Calculation Sheet Crop 1'!$K$9,B3163-1&lt;'Calculation Sheet Crop 1'!$L$9),"Late Season Stage",""))))</f>
        <v/>
      </c>
      <c r="D3163">
        <f>IF(MONTH(B3163)=1,'General Calculation'!$E$22,IF(MONTH(B3163)=2,'General Calculation'!$F$22,IF(MONTH(B3163)=3,'General Calculation'!$G$22,IF(MONTH(B3163)=4,'General Calculation'!$H$22,IF(MONTH(B3163)=5,'General Calculation'!$I$22,IF(MONTH(B3163)=6,'General Calculation'!$J$22,IF(MONTH(B3163)=7,'General Calculation'!$K$22,IF(MONTH(B3163)=8,'General Calculation'!$L$22,IF(MONTH(B3163)=9,'General Calculation'!$M$22,IF(MONTH(B3163)=10,'General Calculation'!$N$22,IF(MONTH(B3163)=11,'General Calculation'!$O$22,IF(MONTH(B3163)=12,'General Calculation'!$P$22,""))))))))))))</f>
        <v>5.2023999999999999</v>
      </c>
      <c r="E3163" t="str">
        <f>IF(C3163="Initial Stage",'Calculation Sheet Crop 1'!$M$6,IF(C3163="Crop Development Phase",'Calculation Sheet Crop 1'!$M$7,IF(C3163="Mid Season",'Calculation Sheet Crop 1'!$M$8,IF(C3163="Late Season Stage",'Calculation Sheet Crop 1'!$M$9,""))))</f>
        <v/>
      </c>
      <c r="F3163">
        <f t="shared" si="638"/>
        <v>0</v>
      </c>
      <c r="P3163">
        <f t="shared" si="639"/>
        <v>0</v>
      </c>
      <c r="Q3163">
        <f t="shared" si="640"/>
        <v>0</v>
      </c>
      <c r="R3163">
        <f t="shared" si="641"/>
        <v>0</v>
      </c>
      <c r="S3163">
        <f t="shared" si="642"/>
        <v>0</v>
      </c>
      <c r="T3163">
        <f t="shared" si="643"/>
        <v>0</v>
      </c>
      <c r="U3163">
        <f t="shared" si="644"/>
        <v>0</v>
      </c>
      <c r="V3163">
        <f t="shared" si="645"/>
        <v>0</v>
      </c>
      <c r="W3163">
        <f t="shared" si="646"/>
        <v>0</v>
      </c>
      <c r="X3163">
        <f t="shared" si="647"/>
        <v>0</v>
      </c>
      <c r="Y3163">
        <f t="shared" si="648"/>
        <v>0</v>
      </c>
      <c r="Z3163">
        <f t="shared" si="649"/>
        <v>0</v>
      </c>
      <c r="AA3163">
        <f t="shared" si="650"/>
        <v>0</v>
      </c>
    </row>
    <row r="3164" spans="2:27">
      <c r="B3164" s="3">
        <v>45893</v>
      </c>
      <c r="C3164" t="str">
        <f>IF(AND(B3164&gt;='Calculation Sheet Crop 1'!$K$6,B3164&lt;='Calculation Sheet Crop 1'!$L$6),"Initial Stage",IF(AND(B3164+1&gt;'Calculation Sheet Crop 1'!$K$7,B3164&lt;='Calculation Sheet Crop 1'!$L$7),"Crop Development Phase",IF(AND(B3164+1&gt;'Calculation Sheet Crop 1'!$K$8,B3164&lt;'Calculation Sheet Crop 1'!$L$8+1),"Mid Season",IF(AND(B3164+1&gt;'Calculation Sheet Crop 1'!$K$9,B3164-1&lt;'Calculation Sheet Crop 1'!$L$9),"Late Season Stage",""))))</f>
        <v/>
      </c>
      <c r="D3164">
        <f>IF(MONTH(B3164)=1,'General Calculation'!$E$22,IF(MONTH(B3164)=2,'General Calculation'!$F$22,IF(MONTH(B3164)=3,'General Calculation'!$G$22,IF(MONTH(B3164)=4,'General Calculation'!$H$22,IF(MONTH(B3164)=5,'General Calculation'!$I$22,IF(MONTH(B3164)=6,'General Calculation'!$J$22,IF(MONTH(B3164)=7,'General Calculation'!$K$22,IF(MONTH(B3164)=8,'General Calculation'!$L$22,IF(MONTH(B3164)=9,'General Calculation'!$M$22,IF(MONTH(B3164)=10,'General Calculation'!$N$22,IF(MONTH(B3164)=11,'General Calculation'!$O$22,IF(MONTH(B3164)=12,'General Calculation'!$P$22,""))))))))))))</f>
        <v>5.2023999999999999</v>
      </c>
      <c r="E3164" t="str">
        <f>IF(C3164="Initial Stage",'Calculation Sheet Crop 1'!$M$6,IF(C3164="Crop Development Phase",'Calculation Sheet Crop 1'!$M$7,IF(C3164="Mid Season",'Calculation Sheet Crop 1'!$M$8,IF(C3164="Late Season Stage",'Calculation Sheet Crop 1'!$M$9,""))))</f>
        <v/>
      </c>
      <c r="F3164">
        <f t="shared" si="638"/>
        <v>0</v>
      </c>
      <c r="P3164">
        <f t="shared" si="639"/>
        <v>0</v>
      </c>
      <c r="Q3164">
        <f t="shared" si="640"/>
        <v>0</v>
      </c>
      <c r="R3164">
        <f t="shared" si="641"/>
        <v>0</v>
      </c>
      <c r="S3164">
        <f t="shared" si="642"/>
        <v>0</v>
      </c>
      <c r="T3164">
        <f t="shared" si="643"/>
        <v>0</v>
      </c>
      <c r="U3164">
        <f t="shared" si="644"/>
        <v>0</v>
      </c>
      <c r="V3164">
        <f t="shared" si="645"/>
        <v>0</v>
      </c>
      <c r="W3164">
        <f t="shared" si="646"/>
        <v>0</v>
      </c>
      <c r="X3164">
        <f t="shared" si="647"/>
        <v>0</v>
      </c>
      <c r="Y3164">
        <f t="shared" si="648"/>
        <v>0</v>
      </c>
      <c r="Z3164">
        <f t="shared" si="649"/>
        <v>0</v>
      </c>
      <c r="AA3164">
        <f t="shared" si="650"/>
        <v>0</v>
      </c>
    </row>
    <row r="3165" spans="2:27">
      <c r="B3165" s="3">
        <v>45894</v>
      </c>
      <c r="C3165" t="str">
        <f>IF(AND(B3165&gt;='Calculation Sheet Crop 1'!$K$6,B3165&lt;='Calculation Sheet Crop 1'!$L$6),"Initial Stage",IF(AND(B3165+1&gt;'Calculation Sheet Crop 1'!$K$7,B3165&lt;='Calculation Sheet Crop 1'!$L$7),"Crop Development Phase",IF(AND(B3165+1&gt;'Calculation Sheet Crop 1'!$K$8,B3165&lt;'Calculation Sheet Crop 1'!$L$8+1),"Mid Season",IF(AND(B3165+1&gt;'Calculation Sheet Crop 1'!$K$9,B3165-1&lt;'Calculation Sheet Crop 1'!$L$9),"Late Season Stage",""))))</f>
        <v/>
      </c>
      <c r="D3165">
        <f>IF(MONTH(B3165)=1,'General Calculation'!$E$22,IF(MONTH(B3165)=2,'General Calculation'!$F$22,IF(MONTH(B3165)=3,'General Calculation'!$G$22,IF(MONTH(B3165)=4,'General Calculation'!$H$22,IF(MONTH(B3165)=5,'General Calculation'!$I$22,IF(MONTH(B3165)=6,'General Calculation'!$J$22,IF(MONTH(B3165)=7,'General Calculation'!$K$22,IF(MONTH(B3165)=8,'General Calculation'!$L$22,IF(MONTH(B3165)=9,'General Calculation'!$M$22,IF(MONTH(B3165)=10,'General Calculation'!$N$22,IF(MONTH(B3165)=11,'General Calculation'!$O$22,IF(MONTH(B3165)=12,'General Calculation'!$P$22,""))))))))))))</f>
        <v>5.2023999999999999</v>
      </c>
      <c r="E3165" t="str">
        <f>IF(C3165="Initial Stage",'Calculation Sheet Crop 1'!$M$6,IF(C3165="Crop Development Phase",'Calculation Sheet Crop 1'!$M$7,IF(C3165="Mid Season",'Calculation Sheet Crop 1'!$M$8,IF(C3165="Late Season Stage",'Calculation Sheet Crop 1'!$M$9,""))))</f>
        <v/>
      </c>
      <c r="F3165">
        <f t="shared" si="638"/>
        <v>0</v>
      </c>
      <c r="P3165">
        <f t="shared" si="639"/>
        <v>0</v>
      </c>
      <c r="Q3165">
        <f t="shared" si="640"/>
        <v>0</v>
      </c>
      <c r="R3165">
        <f t="shared" si="641"/>
        <v>0</v>
      </c>
      <c r="S3165">
        <f t="shared" si="642"/>
        <v>0</v>
      </c>
      <c r="T3165">
        <f t="shared" si="643"/>
        <v>0</v>
      </c>
      <c r="U3165">
        <f t="shared" si="644"/>
        <v>0</v>
      </c>
      <c r="V3165">
        <f t="shared" si="645"/>
        <v>0</v>
      </c>
      <c r="W3165">
        <f t="shared" si="646"/>
        <v>0</v>
      </c>
      <c r="X3165">
        <f t="shared" si="647"/>
        <v>0</v>
      </c>
      <c r="Y3165">
        <f t="shared" si="648"/>
        <v>0</v>
      </c>
      <c r="Z3165">
        <f t="shared" si="649"/>
        <v>0</v>
      </c>
      <c r="AA3165">
        <f t="shared" si="650"/>
        <v>0</v>
      </c>
    </row>
    <row r="3166" spans="2:27">
      <c r="B3166" s="3">
        <v>45895</v>
      </c>
      <c r="C3166" t="str">
        <f>IF(AND(B3166&gt;='Calculation Sheet Crop 1'!$K$6,B3166&lt;='Calculation Sheet Crop 1'!$L$6),"Initial Stage",IF(AND(B3166+1&gt;'Calculation Sheet Crop 1'!$K$7,B3166&lt;='Calculation Sheet Crop 1'!$L$7),"Crop Development Phase",IF(AND(B3166+1&gt;'Calculation Sheet Crop 1'!$K$8,B3166&lt;'Calculation Sheet Crop 1'!$L$8+1),"Mid Season",IF(AND(B3166+1&gt;'Calculation Sheet Crop 1'!$K$9,B3166-1&lt;'Calculation Sheet Crop 1'!$L$9),"Late Season Stage",""))))</f>
        <v/>
      </c>
      <c r="D3166">
        <f>IF(MONTH(B3166)=1,'General Calculation'!$E$22,IF(MONTH(B3166)=2,'General Calculation'!$F$22,IF(MONTH(B3166)=3,'General Calculation'!$G$22,IF(MONTH(B3166)=4,'General Calculation'!$H$22,IF(MONTH(B3166)=5,'General Calculation'!$I$22,IF(MONTH(B3166)=6,'General Calculation'!$J$22,IF(MONTH(B3166)=7,'General Calculation'!$K$22,IF(MONTH(B3166)=8,'General Calculation'!$L$22,IF(MONTH(B3166)=9,'General Calculation'!$M$22,IF(MONTH(B3166)=10,'General Calculation'!$N$22,IF(MONTH(B3166)=11,'General Calculation'!$O$22,IF(MONTH(B3166)=12,'General Calculation'!$P$22,""))))))))))))</f>
        <v>5.2023999999999999</v>
      </c>
      <c r="E3166" t="str">
        <f>IF(C3166="Initial Stage",'Calculation Sheet Crop 1'!$M$6,IF(C3166="Crop Development Phase",'Calculation Sheet Crop 1'!$M$7,IF(C3166="Mid Season",'Calculation Sheet Crop 1'!$M$8,IF(C3166="Late Season Stage",'Calculation Sheet Crop 1'!$M$9,""))))</f>
        <v/>
      </c>
      <c r="F3166">
        <f t="shared" si="638"/>
        <v>0</v>
      </c>
      <c r="P3166">
        <f t="shared" si="639"/>
        <v>0</v>
      </c>
      <c r="Q3166">
        <f t="shared" si="640"/>
        <v>0</v>
      </c>
      <c r="R3166">
        <f t="shared" si="641"/>
        <v>0</v>
      </c>
      <c r="S3166">
        <f t="shared" si="642"/>
        <v>0</v>
      </c>
      <c r="T3166">
        <f t="shared" si="643"/>
        <v>0</v>
      </c>
      <c r="U3166">
        <f t="shared" si="644"/>
        <v>0</v>
      </c>
      <c r="V3166">
        <f t="shared" si="645"/>
        <v>0</v>
      </c>
      <c r="W3166">
        <f t="shared" si="646"/>
        <v>0</v>
      </c>
      <c r="X3166">
        <f t="shared" si="647"/>
        <v>0</v>
      </c>
      <c r="Y3166">
        <f t="shared" si="648"/>
        <v>0</v>
      </c>
      <c r="Z3166">
        <f t="shared" si="649"/>
        <v>0</v>
      </c>
      <c r="AA3166">
        <f t="shared" si="650"/>
        <v>0</v>
      </c>
    </row>
    <row r="3167" spans="2:27">
      <c r="B3167" s="3">
        <v>45896</v>
      </c>
      <c r="C3167" t="str">
        <f>IF(AND(B3167&gt;='Calculation Sheet Crop 1'!$K$6,B3167&lt;='Calculation Sheet Crop 1'!$L$6),"Initial Stage",IF(AND(B3167+1&gt;'Calculation Sheet Crop 1'!$K$7,B3167&lt;='Calculation Sheet Crop 1'!$L$7),"Crop Development Phase",IF(AND(B3167+1&gt;'Calculation Sheet Crop 1'!$K$8,B3167&lt;'Calculation Sheet Crop 1'!$L$8+1),"Mid Season",IF(AND(B3167+1&gt;'Calculation Sheet Crop 1'!$K$9,B3167-1&lt;'Calculation Sheet Crop 1'!$L$9),"Late Season Stage",""))))</f>
        <v/>
      </c>
      <c r="D3167">
        <f>IF(MONTH(B3167)=1,'General Calculation'!$E$22,IF(MONTH(B3167)=2,'General Calculation'!$F$22,IF(MONTH(B3167)=3,'General Calculation'!$G$22,IF(MONTH(B3167)=4,'General Calculation'!$H$22,IF(MONTH(B3167)=5,'General Calculation'!$I$22,IF(MONTH(B3167)=6,'General Calculation'!$J$22,IF(MONTH(B3167)=7,'General Calculation'!$K$22,IF(MONTH(B3167)=8,'General Calculation'!$L$22,IF(MONTH(B3167)=9,'General Calculation'!$M$22,IF(MONTH(B3167)=10,'General Calculation'!$N$22,IF(MONTH(B3167)=11,'General Calculation'!$O$22,IF(MONTH(B3167)=12,'General Calculation'!$P$22,""))))))))))))</f>
        <v>5.2023999999999999</v>
      </c>
      <c r="E3167" t="str">
        <f>IF(C3167="Initial Stage",'Calculation Sheet Crop 1'!$M$6,IF(C3167="Crop Development Phase",'Calculation Sheet Crop 1'!$M$7,IF(C3167="Mid Season",'Calculation Sheet Crop 1'!$M$8,IF(C3167="Late Season Stage",'Calculation Sheet Crop 1'!$M$9,""))))</f>
        <v/>
      </c>
      <c r="F3167">
        <f t="shared" si="638"/>
        <v>0</v>
      </c>
      <c r="P3167">
        <f t="shared" si="639"/>
        <v>0</v>
      </c>
      <c r="Q3167">
        <f t="shared" si="640"/>
        <v>0</v>
      </c>
      <c r="R3167">
        <f t="shared" si="641"/>
        <v>0</v>
      </c>
      <c r="S3167">
        <f t="shared" si="642"/>
        <v>0</v>
      </c>
      <c r="T3167">
        <f t="shared" si="643"/>
        <v>0</v>
      </c>
      <c r="U3167">
        <f t="shared" si="644"/>
        <v>0</v>
      </c>
      <c r="V3167">
        <f t="shared" si="645"/>
        <v>0</v>
      </c>
      <c r="W3167">
        <f t="shared" si="646"/>
        <v>0</v>
      </c>
      <c r="X3167">
        <f t="shared" si="647"/>
        <v>0</v>
      </c>
      <c r="Y3167">
        <f t="shared" si="648"/>
        <v>0</v>
      </c>
      <c r="Z3167">
        <f t="shared" si="649"/>
        <v>0</v>
      </c>
      <c r="AA3167">
        <f t="shared" si="650"/>
        <v>0</v>
      </c>
    </row>
    <row r="3168" spans="2:27">
      <c r="B3168" s="3">
        <v>45897</v>
      </c>
      <c r="C3168" t="str">
        <f>IF(AND(B3168&gt;='Calculation Sheet Crop 1'!$K$6,B3168&lt;='Calculation Sheet Crop 1'!$L$6),"Initial Stage",IF(AND(B3168+1&gt;'Calculation Sheet Crop 1'!$K$7,B3168&lt;='Calculation Sheet Crop 1'!$L$7),"Crop Development Phase",IF(AND(B3168+1&gt;'Calculation Sheet Crop 1'!$K$8,B3168&lt;'Calculation Sheet Crop 1'!$L$8+1),"Mid Season",IF(AND(B3168+1&gt;'Calculation Sheet Crop 1'!$K$9,B3168-1&lt;'Calculation Sheet Crop 1'!$L$9),"Late Season Stage",""))))</f>
        <v/>
      </c>
      <c r="D3168">
        <f>IF(MONTH(B3168)=1,'General Calculation'!$E$22,IF(MONTH(B3168)=2,'General Calculation'!$F$22,IF(MONTH(B3168)=3,'General Calculation'!$G$22,IF(MONTH(B3168)=4,'General Calculation'!$H$22,IF(MONTH(B3168)=5,'General Calculation'!$I$22,IF(MONTH(B3168)=6,'General Calculation'!$J$22,IF(MONTH(B3168)=7,'General Calculation'!$K$22,IF(MONTH(B3168)=8,'General Calculation'!$L$22,IF(MONTH(B3168)=9,'General Calculation'!$M$22,IF(MONTH(B3168)=10,'General Calculation'!$N$22,IF(MONTH(B3168)=11,'General Calculation'!$O$22,IF(MONTH(B3168)=12,'General Calculation'!$P$22,""))))))))))))</f>
        <v>5.2023999999999999</v>
      </c>
      <c r="E3168" t="str">
        <f>IF(C3168="Initial Stage",'Calculation Sheet Crop 1'!$M$6,IF(C3168="Crop Development Phase",'Calculation Sheet Crop 1'!$M$7,IF(C3168="Mid Season",'Calculation Sheet Crop 1'!$M$8,IF(C3168="Late Season Stage",'Calculation Sheet Crop 1'!$M$9,""))))</f>
        <v/>
      </c>
      <c r="F3168">
        <f t="shared" si="638"/>
        <v>0</v>
      </c>
      <c r="P3168">
        <f t="shared" si="639"/>
        <v>0</v>
      </c>
      <c r="Q3168">
        <f t="shared" si="640"/>
        <v>0</v>
      </c>
      <c r="R3168">
        <f t="shared" si="641"/>
        <v>0</v>
      </c>
      <c r="S3168">
        <f t="shared" si="642"/>
        <v>0</v>
      </c>
      <c r="T3168">
        <f t="shared" si="643"/>
        <v>0</v>
      </c>
      <c r="U3168">
        <f t="shared" si="644"/>
        <v>0</v>
      </c>
      <c r="V3168">
        <f t="shared" si="645"/>
        <v>0</v>
      </c>
      <c r="W3168">
        <f t="shared" si="646"/>
        <v>0</v>
      </c>
      <c r="X3168">
        <f t="shared" si="647"/>
        <v>0</v>
      </c>
      <c r="Y3168">
        <f t="shared" si="648"/>
        <v>0</v>
      </c>
      <c r="Z3168">
        <f t="shared" si="649"/>
        <v>0</v>
      </c>
      <c r="AA3168">
        <f t="shared" si="650"/>
        <v>0</v>
      </c>
    </row>
    <row r="3169" spans="2:27">
      <c r="B3169" s="3">
        <v>45898</v>
      </c>
      <c r="C3169" t="str">
        <f>IF(AND(B3169&gt;='Calculation Sheet Crop 1'!$K$6,B3169&lt;='Calculation Sheet Crop 1'!$L$6),"Initial Stage",IF(AND(B3169+1&gt;'Calculation Sheet Crop 1'!$K$7,B3169&lt;='Calculation Sheet Crop 1'!$L$7),"Crop Development Phase",IF(AND(B3169+1&gt;'Calculation Sheet Crop 1'!$K$8,B3169&lt;'Calculation Sheet Crop 1'!$L$8+1),"Mid Season",IF(AND(B3169+1&gt;'Calculation Sheet Crop 1'!$K$9,B3169-1&lt;'Calculation Sheet Crop 1'!$L$9),"Late Season Stage",""))))</f>
        <v/>
      </c>
      <c r="D3169">
        <f>IF(MONTH(B3169)=1,'General Calculation'!$E$22,IF(MONTH(B3169)=2,'General Calculation'!$F$22,IF(MONTH(B3169)=3,'General Calculation'!$G$22,IF(MONTH(B3169)=4,'General Calculation'!$H$22,IF(MONTH(B3169)=5,'General Calculation'!$I$22,IF(MONTH(B3169)=6,'General Calculation'!$J$22,IF(MONTH(B3169)=7,'General Calculation'!$K$22,IF(MONTH(B3169)=8,'General Calculation'!$L$22,IF(MONTH(B3169)=9,'General Calculation'!$M$22,IF(MONTH(B3169)=10,'General Calculation'!$N$22,IF(MONTH(B3169)=11,'General Calculation'!$O$22,IF(MONTH(B3169)=12,'General Calculation'!$P$22,""))))))))))))</f>
        <v>5.2023999999999999</v>
      </c>
      <c r="E3169" t="str">
        <f>IF(C3169="Initial Stage",'Calculation Sheet Crop 1'!$M$6,IF(C3169="Crop Development Phase",'Calculation Sheet Crop 1'!$M$7,IF(C3169="Mid Season",'Calculation Sheet Crop 1'!$M$8,IF(C3169="Late Season Stage",'Calculation Sheet Crop 1'!$M$9,""))))</f>
        <v/>
      </c>
      <c r="F3169">
        <f t="shared" si="638"/>
        <v>0</v>
      </c>
      <c r="P3169">
        <f t="shared" si="639"/>
        <v>0</v>
      </c>
      <c r="Q3169">
        <f t="shared" si="640"/>
        <v>0</v>
      </c>
      <c r="R3169">
        <f t="shared" si="641"/>
        <v>0</v>
      </c>
      <c r="S3169">
        <f t="shared" si="642"/>
        <v>0</v>
      </c>
      <c r="T3169">
        <f t="shared" si="643"/>
        <v>0</v>
      </c>
      <c r="U3169">
        <f t="shared" si="644"/>
        <v>0</v>
      </c>
      <c r="V3169">
        <f t="shared" si="645"/>
        <v>0</v>
      </c>
      <c r="W3169">
        <f t="shared" si="646"/>
        <v>0</v>
      </c>
      <c r="X3169">
        <f t="shared" si="647"/>
        <v>0</v>
      </c>
      <c r="Y3169">
        <f t="shared" si="648"/>
        <v>0</v>
      </c>
      <c r="Z3169">
        <f t="shared" si="649"/>
        <v>0</v>
      </c>
      <c r="AA3169">
        <f t="shared" si="650"/>
        <v>0</v>
      </c>
    </row>
    <row r="3170" spans="2:27">
      <c r="B3170" s="3">
        <v>45899</v>
      </c>
      <c r="C3170" t="str">
        <f>IF(AND(B3170&gt;='Calculation Sheet Crop 1'!$K$6,B3170&lt;='Calculation Sheet Crop 1'!$L$6),"Initial Stage",IF(AND(B3170+1&gt;'Calculation Sheet Crop 1'!$K$7,B3170&lt;='Calculation Sheet Crop 1'!$L$7),"Crop Development Phase",IF(AND(B3170+1&gt;'Calculation Sheet Crop 1'!$K$8,B3170&lt;'Calculation Sheet Crop 1'!$L$8+1),"Mid Season",IF(AND(B3170+1&gt;'Calculation Sheet Crop 1'!$K$9,B3170-1&lt;'Calculation Sheet Crop 1'!$L$9),"Late Season Stage",""))))</f>
        <v/>
      </c>
      <c r="D3170">
        <f>IF(MONTH(B3170)=1,'General Calculation'!$E$22,IF(MONTH(B3170)=2,'General Calculation'!$F$22,IF(MONTH(B3170)=3,'General Calculation'!$G$22,IF(MONTH(B3170)=4,'General Calculation'!$H$22,IF(MONTH(B3170)=5,'General Calculation'!$I$22,IF(MONTH(B3170)=6,'General Calculation'!$J$22,IF(MONTH(B3170)=7,'General Calculation'!$K$22,IF(MONTH(B3170)=8,'General Calculation'!$L$22,IF(MONTH(B3170)=9,'General Calculation'!$M$22,IF(MONTH(B3170)=10,'General Calculation'!$N$22,IF(MONTH(B3170)=11,'General Calculation'!$O$22,IF(MONTH(B3170)=12,'General Calculation'!$P$22,""))))))))))))</f>
        <v>5.2023999999999999</v>
      </c>
      <c r="E3170" t="str">
        <f>IF(C3170="Initial Stage",'Calculation Sheet Crop 1'!$M$6,IF(C3170="Crop Development Phase",'Calculation Sheet Crop 1'!$M$7,IF(C3170="Mid Season",'Calculation Sheet Crop 1'!$M$8,IF(C3170="Late Season Stage",'Calculation Sheet Crop 1'!$M$9,""))))</f>
        <v/>
      </c>
      <c r="F3170">
        <f t="shared" si="638"/>
        <v>0</v>
      </c>
      <c r="P3170">
        <f t="shared" si="639"/>
        <v>0</v>
      </c>
      <c r="Q3170">
        <f t="shared" si="640"/>
        <v>0</v>
      </c>
      <c r="R3170">
        <f t="shared" si="641"/>
        <v>0</v>
      </c>
      <c r="S3170">
        <f t="shared" si="642"/>
        <v>0</v>
      </c>
      <c r="T3170">
        <f t="shared" si="643"/>
        <v>0</v>
      </c>
      <c r="U3170">
        <f t="shared" si="644"/>
        <v>0</v>
      </c>
      <c r="V3170">
        <f t="shared" si="645"/>
        <v>0</v>
      </c>
      <c r="W3170">
        <f t="shared" si="646"/>
        <v>0</v>
      </c>
      <c r="X3170">
        <f t="shared" si="647"/>
        <v>0</v>
      </c>
      <c r="Y3170">
        <f t="shared" si="648"/>
        <v>0</v>
      </c>
      <c r="Z3170">
        <f t="shared" si="649"/>
        <v>0</v>
      </c>
      <c r="AA3170">
        <f t="shared" si="650"/>
        <v>0</v>
      </c>
    </row>
    <row r="3171" spans="2:27">
      <c r="B3171" s="3">
        <v>45900</v>
      </c>
      <c r="C3171" t="str">
        <f>IF(AND(B3171&gt;='Calculation Sheet Crop 1'!$K$6,B3171&lt;='Calculation Sheet Crop 1'!$L$6),"Initial Stage",IF(AND(B3171+1&gt;'Calculation Sheet Crop 1'!$K$7,B3171&lt;='Calculation Sheet Crop 1'!$L$7),"Crop Development Phase",IF(AND(B3171+1&gt;'Calculation Sheet Crop 1'!$K$8,B3171&lt;'Calculation Sheet Crop 1'!$L$8+1),"Mid Season",IF(AND(B3171+1&gt;'Calculation Sheet Crop 1'!$K$9,B3171-1&lt;'Calculation Sheet Crop 1'!$L$9),"Late Season Stage",""))))</f>
        <v/>
      </c>
      <c r="D3171">
        <f>IF(MONTH(B3171)=1,'General Calculation'!$E$22,IF(MONTH(B3171)=2,'General Calculation'!$F$22,IF(MONTH(B3171)=3,'General Calculation'!$G$22,IF(MONTH(B3171)=4,'General Calculation'!$H$22,IF(MONTH(B3171)=5,'General Calculation'!$I$22,IF(MONTH(B3171)=6,'General Calculation'!$J$22,IF(MONTH(B3171)=7,'General Calculation'!$K$22,IF(MONTH(B3171)=8,'General Calculation'!$L$22,IF(MONTH(B3171)=9,'General Calculation'!$M$22,IF(MONTH(B3171)=10,'General Calculation'!$N$22,IF(MONTH(B3171)=11,'General Calculation'!$O$22,IF(MONTH(B3171)=12,'General Calculation'!$P$22,""))))))))))))</f>
        <v>5.2023999999999999</v>
      </c>
      <c r="E3171" t="str">
        <f>IF(C3171="Initial Stage",'Calculation Sheet Crop 1'!$M$6,IF(C3171="Crop Development Phase",'Calculation Sheet Crop 1'!$M$7,IF(C3171="Mid Season",'Calculation Sheet Crop 1'!$M$8,IF(C3171="Late Season Stage",'Calculation Sheet Crop 1'!$M$9,""))))</f>
        <v/>
      </c>
      <c r="F3171">
        <f t="shared" si="638"/>
        <v>0</v>
      </c>
      <c r="P3171">
        <f t="shared" si="639"/>
        <v>0</v>
      </c>
      <c r="Q3171">
        <f t="shared" si="640"/>
        <v>0</v>
      </c>
      <c r="R3171">
        <f t="shared" si="641"/>
        <v>0</v>
      </c>
      <c r="S3171">
        <f t="shared" si="642"/>
        <v>0</v>
      </c>
      <c r="T3171">
        <f t="shared" si="643"/>
        <v>0</v>
      </c>
      <c r="U3171">
        <f t="shared" si="644"/>
        <v>0</v>
      </c>
      <c r="V3171">
        <f t="shared" si="645"/>
        <v>0</v>
      </c>
      <c r="W3171">
        <f t="shared" si="646"/>
        <v>0</v>
      </c>
      <c r="X3171">
        <f t="shared" si="647"/>
        <v>0</v>
      </c>
      <c r="Y3171">
        <f t="shared" si="648"/>
        <v>0</v>
      </c>
      <c r="Z3171">
        <f t="shared" si="649"/>
        <v>0</v>
      </c>
      <c r="AA3171">
        <f t="shared" si="650"/>
        <v>0</v>
      </c>
    </row>
    <row r="3172" spans="2:27">
      <c r="B3172" s="3">
        <v>45901</v>
      </c>
      <c r="C3172" t="str">
        <f>IF(AND(B3172&gt;='Calculation Sheet Crop 1'!$K$6,B3172&lt;='Calculation Sheet Crop 1'!$L$6),"Initial Stage",IF(AND(B3172+1&gt;'Calculation Sheet Crop 1'!$K$7,B3172&lt;='Calculation Sheet Crop 1'!$L$7),"Crop Development Phase",IF(AND(B3172+1&gt;'Calculation Sheet Crop 1'!$K$8,B3172&lt;'Calculation Sheet Crop 1'!$L$8+1),"Mid Season",IF(AND(B3172+1&gt;'Calculation Sheet Crop 1'!$K$9,B3172-1&lt;'Calculation Sheet Crop 1'!$L$9),"Late Season Stage",""))))</f>
        <v/>
      </c>
      <c r="D3172">
        <f>IF(MONTH(B3172)=1,'General Calculation'!$E$22,IF(MONTH(B3172)=2,'General Calculation'!$F$22,IF(MONTH(B3172)=3,'General Calculation'!$G$22,IF(MONTH(B3172)=4,'General Calculation'!$H$22,IF(MONTH(B3172)=5,'General Calculation'!$I$22,IF(MONTH(B3172)=6,'General Calculation'!$J$22,IF(MONTH(B3172)=7,'General Calculation'!$K$22,IF(MONTH(B3172)=8,'General Calculation'!$L$22,IF(MONTH(B3172)=9,'General Calculation'!$M$22,IF(MONTH(B3172)=10,'General Calculation'!$N$22,IF(MONTH(B3172)=11,'General Calculation'!$O$22,IF(MONTH(B3172)=12,'General Calculation'!$P$22,""))))))))))))</f>
        <v>5.3311999999999999</v>
      </c>
      <c r="E3172" t="str">
        <f>IF(C3172="Initial Stage",'Calculation Sheet Crop 1'!$M$6,IF(C3172="Crop Development Phase",'Calculation Sheet Crop 1'!$M$7,IF(C3172="Mid Season",'Calculation Sheet Crop 1'!$M$8,IF(C3172="Late Season Stage",'Calculation Sheet Crop 1'!$M$9,""))))</f>
        <v/>
      </c>
      <c r="F3172">
        <f t="shared" si="638"/>
        <v>0</v>
      </c>
      <c r="P3172">
        <f t="shared" si="639"/>
        <v>0</v>
      </c>
      <c r="Q3172">
        <f t="shared" si="640"/>
        <v>0</v>
      </c>
      <c r="R3172">
        <f t="shared" si="641"/>
        <v>0</v>
      </c>
      <c r="S3172">
        <f t="shared" si="642"/>
        <v>0</v>
      </c>
      <c r="T3172">
        <f t="shared" si="643"/>
        <v>0</v>
      </c>
      <c r="U3172">
        <f t="shared" si="644"/>
        <v>0</v>
      </c>
      <c r="V3172">
        <f t="shared" si="645"/>
        <v>0</v>
      </c>
      <c r="W3172">
        <f t="shared" si="646"/>
        <v>0</v>
      </c>
      <c r="X3172">
        <f t="shared" si="647"/>
        <v>0</v>
      </c>
      <c r="Y3172">
        <f t="shared" si="648"/>
        <v>0</v>
      </c>
      <c r="Z3172">
        <f t="shared" si="649"/>
        <v>0</v>
      </c>
      <c r="AA3172">
        <f t="shared" si="650"/>
        <v>0</v>
      </c>
    </row>
    <row r="3173" spans="2:27">
      <c r="B3173" s="3">
        <v>45902</v>
      </c>
      <c r="C3173" t="str">
        <f>IF(AND(B3173&gt;='Calculation Sheet Crop 1'!$K$6,B3173&lt;='Calculation Sheet Crop 1'!$L$6),"Initial Stage",IF(AND(B3173+1&gt;'Calculation Sheet Crop 1'!$K$7,B3173&lt;='Calculation Sheet Crop 1'!$L$7),"Crop Development Phase",IF(AND(B3173+1&gt;'Calculation Sheet Crop 1'!$K$8,B3173&lt;'Calculation Sheet Crop 1'!$L$8+1),"Mid Season",IF(AND(B3173+1&gt;'Calculation Sheet Crop 1'!$K$9,B3173-1&lt;'Calculation Sheet Crop 1'!$L$9),"Late Season Stage",""))))</f>
        <v/>
      </c>
      <c r="D3173">
        <f>IF(MONTH(B3173)=1,'General Calculation'!$E$22,IF(MONTH(B3173)=2,'General Calculation'!$F$22,IF(MONTH(B3173)=3,'General Calculation'!$G$22,IF(MONTH(B3173)=4,'General Calculation'!$H$22,IF(MONTH(B3173)=5,'General Calculation'!$I$22,IF(MONTH(B3173)=6,'General Calculation'!$J$22,IF(MONTH(B3173)=7,'General Calculation'!$K$22,IF(MONTH(B3173)=8,'General Calculation'!$L$22,IF(MONTH(B3173)=9,'General Calculation'!$M$22,IF(MONTH(B3173)=10,'General Calculation'!$N$22,IF(MONTH(B3173)=11,'General Calculation'!$O$22,IF(MONTH(B3173)=12,'General Calculation'!$P$22,""))))))))))))</f>
        <v>5.3311999999999999</v>
      </c>
      <c r="E3173" t="str">
        <f>IF(C3173="Initial Stage",'Calculation Sheet Crop 1'!$M$6,IF(C3173="Crop Development Phase",'Calculation Sheet Crop 1'!$M$7,IF(C3173="Mid Season",'Calculation Sheet Crop 1'!$M$8,IF(C3173="Late Season Stage",'Calculation Sheet Crop 1'!$M$9,""))))</f>
        <v/>
      </c>
      <c r="F3173">
        <f t="shared" si="638"/>
        <v>0</v>
      </c>
      <c r="P3173">
        <f t="shared" si="639"/>
        <v>0</v>
      </c>
      <c r="Q3173">
        <f t="shared" si="640"/>
        <v>0</v>
      </c>
      <c r="R3173">
        <f t="shared" si="641"/>
        <v>0</v>
      </c>
      <c r="S3173">
        <f t="shared" si="642"/>
        <v>0</v>
      </c>
      <c r="T3173">
        <f t="shared" si="643"/>
        <v>0</v>
      </c>
      <c r="U3173">
        <f t="shared" si="644"/>
        <v>0</v>
      </c>
      <c r="V3173">
        <f t="shared" si="645"/>
        <v>0</v>
      </c>
      <c r="W3173">
        <f t="shared" si="646"/>
        <v>0</v>
      </c>
      <c r="X3173">
        <f t="shared" si="647"/>
        <v>0</v>
      </c>
      <c r="Y3173">
        <f t="shared" si="648"/>
        <v>0</v>
      </c>
      <c r="Z3173">
        <f t="shared" si="649"/>
        <v>0</v>
      </c>
      <c r="AA3173">
        <f t="shared" si="650"/>
        <v>0</v>
      </c>
    </row>
    <row r="3174" spans="2:27">
      <c r="B3174" s="3">
        <v>45903</v>
      </c>
      <c r="C3174" t="str">
        <f>IF(AND(B3174&gt;='Calculation Sheet Crop 1'!$K$6,B3174&lt;='Calculation Sheet Crop 1'!$L$6),"Initial Stage",IF(AND(B3174+1&gt;'Calculation Sheet Crop 1'!$K$7,B3174&lt;='Calculation Sheet Crop 1'!$L$7),"Crop Development Phase",IF(AND(B3174+1&gt;'Calculation Sheet Crop 1'!$K$8,B3174&lt;'Calculation Sheet Crop 1'!$L$8+1),"Mid Season",IF(AND(B3174+1&gt;'Calculation Sheet Crop 1'!$K$9,B3174-1&lt;'Calculation Sheet Crop 1'!$L$9),"Late Season Stage",""))))</f>
        <v/>
      </c>
      <c r="D3174">
        <f>IF(MONTH(B3174)=1,'General Calculation'!$E$22,IF(MONTH(B3174)=2,'General Calculation'!$F$22,IF(MONTH(B3174)=3,'General Calculation'!$G$22,IF(MONTH(B3174)=4,'General Calculation'!$H$22,IF(MONTH(B3174)=5,'General Calculation'!$I$22,IF(MONTH(B3174)=6,'General Calculation'!$J$22,IF(MONTH(B3174)=7,'General Calculation'!$K$22,IF(MONTH(B3174)=8,'General Calculation'!$L$22,IF(MONTH(B3174)=9,'General Calculation'!$M$22,IF(MONTH(B3174)=10,'General Calculation'!$N$22,IF(MONTH(B3174)=11,'General Calculation'!$O$22,IF(MONTH(B3174)=12,'General Calculation'!$P$22,""))))))))))))</f>
        <v>5.3311999999999999</v>
      </c>
      <c r="E3174" t="str">
        <f>IF(C3174="Initial Stage",'Calculation Sheet Crop 1'!$M$6,IF(C3174="Crop Development Phase",'Calculation Sheet Crop 1'!$M$7,IF(C3174="Mid Season",'Calculation Sheet Crop 1'!$M$8,IF(C3174="Late Season Stage",'Calculation Sheet Crop 1'!$M$9,""))))</f>
        <v/>
      </c>
      <c r="F3174">
        <f t="shared" si="638"/>
        <v>0</v>
      </c>
      <c r="P3174">
        <f t="shared" si="639"/>
        <v>0</v>
      </c>
      <c r="Q3174">
        <f t="shared" si="640"/>
        <v>0</v>
      </c>
      <c r="R3174">
        <f t="shared" si="641"/>
        <v>0</v>
      </c>
      <c r="S3174">
        <f t="shared" si="642"/>
        <v>0</v>
      </c>
      <c r="T3174">
        <f t="shared" si="643"/>
        <v>0</v>
      </c>
      <c r="U3174">
        <f t="shared" si="644"/>
        <v>0</v>
      </c>
      <c r="V3174">
        <f t="shared" si="645"/>
        <v>0</v>
      </c>
      <c r="W3174">
        <f t="shared" si="646"/>
        <v>0</v>
      </c>
      <c r="X3174">
        <f t="shared" si="647"/>
        <v>0</v>
      </c>
      <c r="Y3174">
        <f t="shared" si="648"/>
        <v>0</v>
      </c>
      <c r="Z3174">
        <f t="shared" si="649"/>
        <v>0</v>
      </c>
      <c r="AA3174">
        <f t="shared" si="650"/>
        <v>0</v>
      </c>
    </row>
    <row r="3175" spans="2:27">
      <c r="B3175" s="3">
        <v>45904</v>
      </c>
      <c r="C3175" t="str">
        <f>IF(AND(B3175&gt;='Calculation Sheet Crop 1'!$K$6,B3175&lt;='Calculation Sheet Crop 1'!$L$6),"Initial Stage",IF(AND(B3175+1&gt;'Calculation Sheet Crop 1'!$K$7,B3175&lt;='Calculation Sheet Crop 1'!$L$7),"Crop Development Phase",IF(AND(B3175+1&gt;'Calculation Sheet Crop 1'!$K$8,B3175&lt;'Calculation Sheet Crop 1'!$L$8+1),"Mid Season",IF(AND(B3175+1&gt;'Calculation Sheet Crop 1'!$K$9,B3175-1&lt;'Calculation Sheet Crop 1'!$L$9),"Late Season Stage",""))))</f>
        <v/>
      </c>
      <c r="D3175">
        <f>IF(MONTH(B3175)=1,'General Calculation'!$E$22,IF(MONTH(B3175)=2,'General Calculation'!$F$22,IF(MONTH(B3175)=3,'General Calculation'!$G$22,IF(MONTH(B3175)=4,'General Calculation'!$H$22,IF(MONTH(B3175)=5,'General Calculation'!$I$22,IF(MONTH(B3175)=6,'General Calculation'!$J$22,IF(MONTH(B3175)=7,'General Calculation'!$K$22,IF(MONTH(B3175)=8,'General Calculation'!$L$22,IF(MONTH(B3175)=9,'General Calculation'!$M$22,IF(MONTH(B3175)=10,'General Calculation'!$N$22,IF(MONTH(B3175)=11,'General Calculation'!$O$22,IF(MONTH(B3175)=12,'General Calculation'!$P$22,""))))))))))))</f>
        <v>5.3311999999999999</v>
      </c>
      <c r="E3175" t="str">
        <f>IF(C3175="Initial Stage",'Calculation Sheet Crop 1'!$M$6,IF(C3175="Crop Development Phase",'Calculation Sheet Crop 1'!$M$7,IF(C3175="Mid Season",'Calculation Sheet Crop 1'!$M$8,IF(C3175="Late Season Stage",'Calculation Sheet Crop 1'!$M$9,""))))</f>
        <v/>
      </c>
      <c r="F3175">
        <f t="shared" si="638"/>
        <v>0</v>
      </c>
      <c r="P3175">
        <f t="shared" si="639"/>
        <v>0</v>
      </c>
      <c r="Q3175">
        <f t="shared" si="640"/>
        <v>0</v>
      </c>
      <c r="R3175">
        <f t="shared" si="641"/>
        <v>0</v>
      </c>
      <c r="S3175">
        <f t="shared" si="642"/>
        <v>0</v>
      </c>
      <c r="T3175">
        <f t="shared" si="643"/>
        <v>0</v>
      </c>
      <c r="U3175">
        <f t="shared" si="644"/>
        <v>0</v>
      </c>
      <c r="V3175">
        <f t="shared" si="645"/>
        <v>0</v>
      </c>
      <c r="W3175">
        <f t="shared" si="646"/>
        <v>0</v>
      </c>
      <c r="X3175">
        <f t="shared" si="647"/>
        <v>0</v>
      </c>
      <c r="Y3175">
        <f t="shared" si="648"/>
        <v>0</v>
      </c>
      <c r="Z3175">
        <f t="shared" si="649"/>
        <v>0</v>
      </c>
      <c r="AA3175">
        <f t="shared" si="650"/>
        <v>0</v>
      </c>
    </row>
    <row r="3176" spans="2:27">
      <c r="B3176" s="3">
        <v>45905</v>
      </c>
      <c r="C3176" t="str">
        <f>IF(AND(B3176&gt;='Calculation Sheet Crop 1'!$K$6,B3176&lt;='Calculation Sheet Crop 1'!$L$6),"Initial Stage",IF(AND(B3176+1&gt;'Calculation Sheet Crop 1'!$K$7,B3176&lt;='Calculation Sheet Crop 1'!$L$7),"Crop Development Phase",IF(AND(B3176+1&gt;'Calculation Sheet Crop 1'!$K$8,B3176&lt;'Calculation Sheet Crop 1'!$L$8+1),"Mid Season",IF(AND(B3176+1&gt;'Calculation Sheet Crop 1'!$K$9,B3176-1&lt;'Calculation Sheet Crop 1'!$L$9),"Late Season Stage",""))))</f>
        <v/>
      </c>
      <c r="D3176">
        <f>IF(MONTH(B3176)=1,'General Calculation'!$E$22,IF(MONTH(B3176)=2,'General Calculation'!$F$22,IF(MONTH(B3176)=3,'General Calculation'!$G$22,IF(MONTH(B3176)=4,'General Calculation'!$H$22,IF(MONTH(B3176)=5,'General Calculation'!$I$22,IF(MONTH(B3176)=6,'General Calculation'!$J$22,IF(MONTH(B3176)=7,'General Calculation'!$K$22,IF(MONTH(B3176)=8,'General Calculation'!$L$22,IF(MONTH(B3176)=9,'General Calculation'!$M$22,IF(MONTH(B3176)=10,'General Calculation'!$N$22,IF(MONTH(B3176)=11,'General Calculation'!$O$22,IF(MONTH(B3176)=12,'General Calculation'!$P$22,""))))))))))))</f>
        <v>5.3311999999999999</v>
      </c>
      <c r="E3176" t="str">
        <f>IF(C3176="Initial Stage",'Calculation Sheet Crop 1'!$M$6,IF(C3176="Crop Development Phase",'Calculation Sheet Crop 1'!$M$7,IF(C3176="Mid Season",'Calculation Sheet Crop 1'!$M$8,IF(C3176="Late Season Stage",'Calculation Sheet Crop 1'!$M$9,""))))</f>
        <v/>
      </c>
      <c r="F3176">
        <f t="shared" si="638"/>
        <v>0</v>
      </c>
      <c r="P3176">
        <f t="shared" si="639"/>
        <v>0</v>
      </c>
      <c r="Q3176">
        <f t="shared" si="640"/>
        <v>0</v>
      </c>
      <c r="R3176">
        <f t="shared" si="641"/>
        <v>0</v>
      </c>
      <c r="S3176">
        <f t="shared" si="642"/>
        <v>0</v>
      </c>
      <c r="T3176">
        <f t="shared" si="643"/>
        <v>0</v>
      </c>
      <c r="U3176">
        <f t="shared" si="644"/>
        <v>0</v>
      </c>
      <c r="V3176">
        <f t="shared" si="645"/>
        <v>0</v>
      </c>
      <c r="W3176">
        <f t="shared" si="646"/>
        <v>0</v>
      </c>
      <c r="X3176">
        <f t="shared" si="647"/>
        <v>0</v>
      </c>
      <c r="Y3176">
        <f t="shared" si="648"/>
        <v>0</v>
      </c>
      <c r="Z3176">
        <f t="shared" si="649"/>
        <v>0</v>
      </c>
      <c r="AA3176">
        <f t="shared" si="650"/>
        <v>0</v>
      </c>
    </row>
    <row r="3177" spans="2:27">
      <c r="B3177" s="3">
        <v>45906</v>
      </c>
      <c r="C3177" t="str">
        <f>IF(AND(B3177&gt;='Calculation Sheet Crop 1'!$K$6,B3177&lt;='Calculation Sheet Crop 1'!$L$6),"Initial Stage",IF(AND(B3177+1&gt;'Calculation Sheet Crop 1'!$K$7,B3177&lt;='Calculation Sheet Crop 1'!$L$7),"Crop Development Phase",IF(AND(B3177+1&gt;'Calculation Sheet Crop 1'!$K$8,B3177&lt;'Calculation Sheet Crop 1'!$L$8+1),"Mid Season",IF(AND(B3177+1&gt;'Calculation Sheet Crop 1'!$K$9,B3177-1&lt;'Calculation Sheet Crop 1'!$L$9),"Late Season Stage",""))))</f>
        <v/>
      </c>
      <c r="D3177">
        <f>IF(MONTH(B3177)=1,'General Calculation'!$E$22,IF(MONTH(B3177)=2,'General Calculation'!$F$22,IF(MONTH(B3177)=3,'General Calculation'!$G$22,IF(MONTH(B3177)=4,'General Calculation'!$H$22,IF(MONTH(B3177)=5,'General Calculation'!$I$22,IF(MONTH(B3177)=6,'General Calculation'!$J$22,IF(MONTH(B3177)=7,'General Calculation'!$K$22,IF(MONTH(B3177)=8,'General Calculation'!$L$22,IF(MONTH(B3177)=9,'General Calculation'!$M$22,IF(MONTH(B3177)=10,'General Calculation'!$N$22,IF(MONTH(B3177)=11,'General Calculation'!$O$22,IF(MONTH(B3177)=12,'General Calculation'!$P$22,""))))))))))))</f>
        <v>5.3311999999999999</v>
      </c>
      <c r="E3177" t="str">
        <f>IF(C3177="Initial Stage",'Calculation Sheet Crop 1'!$M$6,IF(C3177="Crop Development Phase",'Calculation Sheet Crop 1'!$M$7,IF(C3177="Mid Season",'Calculation Sheet Crop 1'!$M$8,IF(C3177="Late Season Stage",'Calculation Sheet Crop 1'!$M$9,""))))</f>
        <v/>
      </c>
      <c r="F3177">
        <f t="shared" si="638"/>
        <v>0</v>
      </c>
      <c r="P3177">
        <f t="shared" si="639"/>
        <v>0</v>
      </c>
      <c r="Q3177">
        <f t="shared" si="640"/>
        <v>0</v>
      </c>
      <c r="R3177">
        <f t="shared" si="641"/>
        <v>0</v>
      </c>
      <c r="S3177">
        <f t="shared" si="642"/>
        <v>0</v>
      </c>
      <c r="T3177">
        <f t="shared" si="643"/>
        <v>0</v>
      </c>
      <c r="U3177">
        <f t="shared" si="644"/>
        <v>0</v>
      </c>
      <c r="V3177">
        <f t="shared" si="645"/>
        <v>0</v>
      </c>
      <c r="W3177">
        <f t="shared" si="646"/>
        <v>0</v>
      </c>
      <c r="X3177">
        <f t="shared" si="647"/>
        <v>0</v>
      </c>
      <c r="Y3177">
        <f t="shared" si="648"/>
        <v>0</v>
      </c>
      <c r="Z3177">
        <f t="shared" si="649"/>
        <v>0</v>
      </c>
      <c r="AA3177">
        <f t="shared" si="650"/>
        <v>0</v>
      </c>
    </row>
    <row r="3178" spans="2:27">
      <c r="B3178" s="3">
        <v>45907</v>
      </c>
      <c r="C3178" t="str">
        <f>IF(AND(B3178&gt;='Calculation Sheet Crop 1'!$K$6,B3178&lt;='Calculation Sheet Crop 1'!$L$6),"Initial Stage",IF(AND(B3178+1&gt;'Calculation Sheet Crop 1'!$K$7,B3178&lt;='Calculation Sheet Crop 1'!$L$7),"Crop Development Phase",IF(AND(B3178+1&gt;'Calculation Sheet Crop 1'!$K$8,B3178&lt;'Calculation Sheet Crop 1'!$L$8+1),"Mid Season",IF(AND(B3178+1&gt;'Calculation Sheet Crop 1'!$K$9,B3178-1&lt;'Calculation Sheet Crop 1'!$L$9),"Late Season Stage",""))))</f>
        <v/>
      </c>
      <c r="D3178">
        <f>IF(MONTH(B3178)=1,'General Calculation'!$E$22,IF(MONTH(B3178)=2,'General Calculation'!$F$22,IF(MONTH(B3178)=3,'General Calculation'!$G$22,IF(MONTH(B3178)=4,'General Calculation'!$H$22,IF(MONTH(B3178)=5,'General Calculation'!$I$22,IF(MONTH(B3178)=6,'General Calculation'!$J$22,IF(MONTH(B3178)=7,'General Calculation'!$K$22,IF(MONTH(B3178)=8,'General Calculation'!$L$22,IF(MONTH(B3178)=9,'General Calculation'!$M$22,IF(MONTH(B3178)=10,'General Calculation'!$N$22,IF(MONTH(B3178)=11,'General Calculation'!$O$22,IF(MONTH(B3178)=12,'General Calculation'!$P$22,""))))))))))))</f>
        <v>5.3311999999999999</v>
      </c>
      <c r="E3178" t="str">
        <f>IF(C3178="Initial Stage",'Calculation Sheet Crop 1'!$M$6,IF(C3178="Crop Development Phase",'Calculation Sheet Crop 1'!$M$7,IF(C3178="Mid Season",'Calculation Sheet Crop 1'!$M$8,IF(C3178="Late Season Stage",'Calculation Sheet Crop 1'!$M$9,""))))</f>
        <v/>
      </c>
      <c r="F3178">
        <f t="shared" si="638"/>
        <v>0</v>
      </c>
      <c r="P3178">
        <f t="shared" si="639"/>
        <v>0</v>
      </c>
      <c r="Q3178">
        <f t="shared" si="640"/>
        <v>0</v>
      </c>
      <c r="R3178">
        <f t="shared" si="641"/>
        <v>0</v>
      </c>
      <c r="S3178">
        <f t="shared" si="642"/>
        <v>0</v>
      </c>
      <c r="T3178">
        <f t="shared" si="643"/>
        <v>0</v>
      </c>
      <c r="U3178">
        <f t="shared" si="644"/>
        <v>0</v>
      </c>
      <c r="V3178">
        <f t="shared" si="645"/>
        <v>0</v>
      </c>
      <c r="W3178">
        <f t="shared" si="646"/>
        <v>0</v>
      </c>
      <c r="X3178">
        <f t="shared" si="647"/>
        <v>0</v>
      </c>
      <c r="Y3178">
        <f t="shared" si="648"/>
        <v>0</v>
      </c>
      <c r="Z3178">
        <f t="shared" si="649"/>
        <v>0</v>
      </c>
      <c r="AA3178">
        <f t="shared" si="650"/>
        <v>0</v>
      </c>
    </row>
    <row r="3179" spans="2:27">
      <c r="B3179" s="3">
        <v>45908</v>
      </c>
      <c r="C3179" t="str">
        <f>IF(AND(B3179&gt;='Calculation Sheet Crop 1'!$K$6,B3179&lt;='Calculation Sheet Crop 1'!$L$6),"Initial Stage",IF(AND(B3179+1&gt;'Calculation Sheet Crop 1'!$K$7,B3179&lt;='Calculation Sheet Crop 1'!$L$7),"Crop Development Phase",IF(AND(B3179+1&gt;'Calculation Sheet Crop 1'!$K$8,B3179&lt;'Calculation Sheet Crop 1'!$L$8+1),"Mid Season",IF(AND(B3179+1&gt;'Calculation Sheet Crop 1'!$K$9,B3179-1&lt;'Calculation Sheet Crop 1'!$L$9),"Late Season Stage",""))))</f>
        <v/>
      </c>
      <c r="D3179">
        <f>IF(MONTH(B3179)=1,'General Calculation'!$E$22,IF(MONTH(B3179)=2,'General Calculation'!$F$22,IF(MONTH(B3179)=3,'General Calculation'!$G$22,IF(MONTH(B3179)=4,'General Calculation'!$H$22,IF(MONTH(B3179)=5,'General Calculation'!$I$22,IF(MONTH(B3179)=6,'General Calculation'!$J$22,IF(MONTH(B3179)=7,'General Calculation'!$K$22,IF(MONTH(B3179)=8,'General Calculation'!$L$22,IF(MONTH(B3179)=9,'General Calculation'!$M$22,IF(MONTH(B3179)=10,'General Calculation'!$N$22,IF(MONTH(B3179)=11,'General Calculation'!$O$22,IF(MONTH(B3179)=12,'General Calculation'!$P$22,""))))))))))))</f>
        <v>5.3311999999999999</v>
      </c>
      <c r="E3179" t="str">
        <f>IF(C3179="Initial Stage",'Calculation Sheet Crop 1'!$M$6,IF(C3179="Crop Development Phase",'Calculation Sheet Crop 1'!$M$7,IF(C3179="Mid Season",'Calculation Sheet Crop 1'!$M$8,IF(C3179="Late Season Stage",'Calculation Sheet Crop 1'!$M$9,""))))</f>
        <v/>
      </c>
      <c r="F3179">
        <f t="shared" si="638"/>
        <v>0</v>
      </c>
      <c r="P3179">
        <f t="shared" si="639"/>
        <v>0</v>
      </c>
      <c r="Q3179">
        <f t="shared" si="640"/>
        <v>0</v>
      </c>
      <c r="R3179">
        <f t="shared" si="641"/>
        <v>0</v>
      </c>
      <c r="S3179">
        <f t="shared" si="642"/>
        <v>0</v>
      </c>
      <c r="T3179">
        <f t="shared" si="643"/>
        <v>0</v>
      </c>
      <c r="U3179">
        <f t="shared" si="644"/>
        <v>0</v>
      </c>
      <c r="V3179">
        <f t="shared" si="645"/>
        <v>0</v>
      </c>
      <c r="W3179">
        <f t="shared" si="646"/>
        <v>0</v>
      </c>
      <c r="X3179">
        <f t="shared" si="647"/>
        <v>0</v>
      </c>
      <c r="Y3179">
        <f t="shared" si="648"/>
        <v>0</v>
      </c>
      <c r="Z3179">
        <f t="shared" si="649"/>
        <v>0</v>
      </c>
      <c r="AA3179">
        <f t="shared" si="650"/>
        <v>0</v>
      </c>
    </row>
    <row r="3180" spans="2:27">
      <c r="B3180" s="3">
        <v>45909</v>
      </c>
      <c r="C3180" t="str">
        <f>IF(AND(B3180&gt;='Calculation Sheet Crop 1'!$K$6,B3180&lt;='Calculation Sheet Crop 1'!$L$6),"Initial Stage",IF(AND(B3180+1&gt;'Calculation Sheet Crop 1'!$K$7,B3180&lt;='Calculation Sheet Crop 1'!$L$7),"Crop Development Phase",IF(AND(B3180+1&gt;'Calculation Sheet Crop 1'!$K$8,B3180&lt;'Calculation Sheet Crop 1'!$L$8+1),"Mid Season",IF(AND(B3180+1&gt;'Calculation Sheet Crop 1'!$K$9,B3180-1&lt;'Calculation Sheet Crop 1'!$L$9),"Late Season Stage",""))))</f>
        <v/>
      </c>
      <c r="D3180">
        <f>IF(MONTH(B3180)=1,'General Calculation'!$E$22,IF(MONTH(B3180)=2,'General Calculation'!$F$22,IF(MONTH(B3180)=3,'General Calculation'!$G$22,IF(MONTH(B3180)=4,'General Calculation'!$H$22,IF(MONTH(B3180)=5,'General Calculation'!$I$22,IF(MONTH(B3180)=6,'General Calculation'!$J$22,IF(MONTH(B3180)=7,'General Calculation'!$K$22,IF(MONTH(B3180)=8,'General Calculation'!$L$22,IF(MONTH(B3180)=9,'General Calculation'!$M$22,IF(MONTH(B3180)=10,'General Calculation'!$N$22,IF(MONTH(B3180)=11,'General Calculation'!$O$22,IF(MONTH(B3180)=12,'General Calculation'!$P$22,""))))))))))))</f>
        <v>5.3311999999999999</v>
      </c>
      <c r="E3180" t="str">
        <f>IF(C3180="Initial Stage",'Calculation Sheet Crop 1'!$M$6,IF(C3180="Crop Development Phase",'Calculation Sheet Crop 1'!$M$7,IF(C3180="Mid Season",'Calculation Sheet Crop 1'!$M$8,IF(C3180="Late Season Stage",'Calculation Sheet Crop 1'!$M$9,""))))</f>
        <v/>
      </c>
      <c r="F3180">
        <f t="shared" si="638"/>
        <v>0</v>
      </c>
      <c r="P3180">
        <f t="shared" si="639"/>
        <v>0</v>
      </c>
      <c r="Q3180">
        <f t="shared" si="640"/>
        <v>0</v>
      </c>
      <c r="R3180">
        <f t="shared" si="641"/>
        <v>0</v>
      </c>
      <c r="S3180">
        <f t="shared" si="642"/>
        <v>0</v>
      </c>
      <c r="T3180">
        <f t="shared" si="643"/>
        <v>0</v>
      </c>
      <c r="U3180">
        <f t="shared" si="644"/>
        <v>0</v>
      </c>
      <c r="V3180">
        <f t="shared" si="645"/>
        <v>0</v>
      </c>
      <c r="W3180">
        <f t="shared" si="646"/>
        <v>0</v>
      </c>
      <c r="X3180">
        <f t="shared" si="647"/>
        <v>0</v>
      </c>
      <c r="Y3180">
        <f t="shared" si="648"/>
        <v>0</v>
      </c>
      <c r="Z3180">
        <f t="shared" si="649"/>
        <v>0</v>
      </c>
      <c r="AA3180">
        <f t="shared" si="650"/>
        <v>0</v>
      </c>
    </row>
    <row r="3181" spans="2:27">
      <c r="B3181" s="3">
        <v>45910</v>
      </c>
      <c r="C3181" t="str">
        <f>IF(AND(B3181&gt;='Calculation Sheet Crop 1'!$K$6,B3181&lt;='Calculation Sheet Crop 1'!$L$6),"Initial Stage",IF(AND(B3181+1&gt;'Calculation Sheet Crop 1'!$K$7,B3181&lt;='Calculation Sheet Crop 1'!$L$7),"Crop Development Phase",IF(AND(B3181+1&gt;'Calculation Sheet Crop 1'!$K$8,B3181&lt;'Calculation Sheet Crop 1'!$L$8+1),"Mid Season",IF(AND(B3181+1&gt;'Calculation Sheet Crop 1'!$K$9,B3181-1&lt;'Calculation Sheet Crop 1'!$L$9),"Late Season Stage",""))))</f>
        <v/>
      </c>
      <c r="D3181">
        <f>IF(MONTH(B3181)=1,'General Calculation'!$E$22,IF(MONTH(B3181)=2,'General Calculation'!$F$22,IF(MONTH(B3181)=3,'General Calculation'!$G$22,IF(MONTH(B3181)=4,'General Calculation'!$H$22,IF(MONTH(B3181)=5,'General Calculation'!$I$22,IF(MONTH(B3181)=6,'General Calculation'!$J$22,IF(MONTH(B3181)=7,'General Calculation'!$K$22,IF(MONTH(B3181)=8,'General Calculation'!$L$22,IF(MONTH(B3181)=9,'General Calculation'!$M$22,IF(MONTH(B3181)=10,'General Calculation'!$N$22,IF(MONTH(B3181)=11,'General Calculation'!$O$22,IF(MONTH(B3181)=12,'General Calculation'!$P$22,""))))))))))))</f>
        <v>5.3311999999999999</v>
      </c>
      <c r="E3181" t="str">
        <f>IF(C3181="Initial Stage",'Calculation Sheet Crop 1'!$M$6,IF(C3181="Crop Development Phase",'Calculation Sheet Crop 1'!$M$7,IF(C3181="Mid Season",'Calculation Sheet Crop 1'!$M$8,IF(C3181="Late Season Stage",'Calculation Sheet Crop 1'!$M$9,""))))</f>
        <v/>
      </c>
      <c r="F3181">
        <f t="shared" si="638"/>
        <v>0</v>
      </c>
      <c r="P3181">
        <f t="shared" si="639"/>
        <v>0</v>
      </c>
      <c r="Q3181">
        <f t="shared" si="640"/>
        <v>0</v>
      </c>
      <c r="R3181">
        <f t="shared" si="641"/>
        <v>0</v>
      </c>
      <c r="S3181">
        <f t="shared" si="642"/>
        <v>0</v>
      </c>
      <c r="T3181">
        <f t="shared" si="643"/>
        <v>0</v>
      </c>
      <c r="U3181">
        <f t="shared" si="644"/>
        <v>0</v>
      </c>
      <c r="V3181">
        <f t="shared" si="645"/>
        <v>0</v>
      </c>
      <c r="W3181">
        <f t="shared" si="646"/>
        <v>0</v>
      </c>
      <c r="X3181">
        <f t="shared" si="647"/>
        <v>0</v>
      </c>
      <c r="Y3181">
        <f t="shared" si="648"/>
        <v>0</v>
      </c>
      <c r="Z3181">
        <f t="shared" si="649"/>
        <v>0</v>
      </c>
      <c r="AA3181">
        <f t="shared" si="650"/>
        <v>0</v>
      </c>
    </row>
    <row r="3182" spans="2:27">
      <c r="B3182" s="3">
        <v>45911</v>
      </c>
      <c r="C3182" t="str">
        <f>IF(AND(B3182&gt;='Calculation Sheet Crop 1'!$K$6,B3182&lt;='Calculation Sheet Crop 1'!$L$6),"Initial Stage",IF(AND(B3182+1&gt;'Calculation Sheet Crop 1'!$K$7,B3182&lt;='Calculation Sheet Crop 1'!$L$7),"Crop Development Phase",IF(AND(B3182+1&gt;'Calculation Sheet Crop 1'!$K$8,B3182&lt;'Calculation Sheet Crop 1'!$L$8+1),"Mid Season",IF(AND(B3182+1&gt;'Calculation Sheet Crop 1'!$K$9,B3182-1&lt;'Calculation Sheet Crop 1'!$L$9),"Late Season Stage",""))))</f>
        <v/>
      </c>
      <c r="D3182">
        <f>IF(MONTH(B3182)=1,'General Calculation'!$E$22,IF(MONTH(B3182)=2,'General Calculation'!$F$22,IF(MONTH(B3182)=3,'General Calculation'!$G$22,IF(MONTH(B3182)=4,'General Calculation'!$H$22,IF(MONTH(B3182)=5,'General Calculation'!$I$22,IF(MONTH(B3182)=6,'General Calculation'!$J$22,IF(MONTH(B3182)=7,'General Calculation'!$K$22,IF(MONTH(B3182)=8,'General Calculation'!$L$22,IF(MONTH(B3182)=9,'General Calculation'!$M$22,IF(MONTH(B3182)=10,'General Calculation'!$N$22,IF(MONTH(B3182)=11,'General Calculation'!$O$22,IF(MONTH(B3182)=12,'General Calculation'!$P$22,""))))))))))))</f>
        <v>5.3311999999999999</v>
      </c>
      <c r="E3182" t="str">
        <f>IF(C3182="Initial Stage",'Calculation Sheet Crop 1'!$M$6,IF(C3182="Crop Development Phase",'Calculation Sheet Crop 1'!$M$7,IF(C3182="Mid Season",'Calculation Sheet Crop 1'!$M$8,IF(C3182="Late Season Stage",'Calculation Sheet Crop 1'!$M$9,""))))</f>
        <v/>
      </c>
      <c r="F3182">
        <f t="shared" si="638"/>
        <v>0</v>
      </c>
      <c r="P3182">
        <f t="shared" si="639"/>
        <v>0</v>
      </c>
      <c r="Q3182">
        <f t="shared" si="640"/>
        <v>0</v>
      </c>
      <c r="R3182">
        <f t="shared" si="641"/>
        <v>0</v>
      </c>
      <c r="S3182">
        <f t="shared" si="642"/>
        <v>0</v>
      </c>
      <c r="T3182">
        <f t="shared" si="643"/>
        <v>0</v>
      </c>
      <c r="U3182">
        <f t="shared" si="644"/>
        <v>0</v>
      </c>
      <c r="V3182">
        <f t="shared" si="645"/>
        <v>0</v>
      </c>
      <c r="W3182">
        <f t="shared" si="646"/>
        <v>0</v>
      </c>
      <c r="X3182">
        <f t="shared" si="647"/>
        <v>0</v>
      </c>
      <c r="Y3182">
        <f t="shared" si="648"/>
        <v>0</v>
      </c>
      <c r="Z3182">
        <f t="shared" si="649"/>
        <v>0</v>
      </c>
      <c r="AA3182">
        <f t="shared" si="650"/>
        <v>0</v>
      </c>
    </row>
    <row r="3183" spans="2:27">
      <c r="B3183" s="3">
        <v>45912</v>
      </c>
      <c r="C3183" t="str">
        <f>IF(AND(B3183&gt;='Calculation Sheet Crop 1'!$K$6,B3183&lt;='Calculation Sheet Crop 1'!$L$6),"Initial Stage",IF(AND(B3183+1&gt;'Calculation Sheet Crop 1'!$K$7,B3183&lt;='Calculation Sheet Crop 1'!$L$7),"Crop Development Phase",IF(AND(B3183+1&gt;'Calculation Sheet Crop 1'!$K$8,B3183&lt;'Calculation Sheet Crop 1'!$L$8+1),"Mid Season",IF(AND(B3183+1&gt;'Calculation Sheet Crop 1'!$K$9,B3183-1&lt;'Calculation Sheet Crop 1'!$L$9),"Late Season Stage",""))))</f>
        <v/>
      </c>
      <c r="D3183">
        <f>IF(MONTH(B3183)=1,'General Calculation'!$E$22,IF(MONTH(B3183)=2,'General Calculation'!$F$22,IF(MONTH(B3183)=3,'General Calculation'!$G$22,IF(MONTH(B3183)=4,'General Calculation'!$H$22,IF(MONTH(B3183)=5,'General Calculation'!$I$22,IF(MONTH(B3183)=6,'General Calculation'!$J$22,IF(MONTH(B3183)=7,'General Calculation'!$K$22,IF(MONTH(B3183)=8,'General Calculation'!$L$22,IF(MONTH(B3183)=9,'General Calculation'!$M$22,IF(MONTH(B3183)=10,'General Calculation'!$N$22,IF(MONTH(B3183)=11,'General Calculation'!$O$22,IF(MONTH(B3183)=12,'General Calculation'!$P$22,""))))))))))))</f>
        <v>5.3311999999999999</v>
      </c>
      <c r="E3183" t="str">
        <f>IF(C3183="Initial Stage",'Calculation Sheet Crop 1'!$M$6,IF(C3183="Crop Development Phase",'Calculation Sheet Crop 1'!$M$7,IF(C3183="Mid Season",'Calculation Sheet Crop 1'!$M$8,IF(C3183="Late Season Stage",'Calculation Sheet Crop 1'!$M$9,""))))</f>
        <v/>
      </c>
      <c r="F3183">
        <f t="shared" si="638"/>
        <v>0</v>
      </c>
      <c r="P3183">
        <f t="shared" si="639"/>
        <v>0</v>
      </c>
      <c r="Q3183">
        <f t="shared" si="640"/>
        <v>0</v>
      </c>
      <c r="R3183">
        <f t="shared" si="641"/>
        <v>0</v>
      </c>
      <c r="S3183">
        <f t="shared" si="642"/>
        <v>0</v>
      </c>
      <c r="T3183">
        <f t="shared" si="643"/>
        <v>0</v>
      </c>
      <c r="U3183">
        <f t="shared" si="644"/>
        <v>0</v>
      </c>
      <c r="V3183">
        <f t="shared" si="645"/>
        <v>0</v>
      </c>
      <c r="W3183">
        <f t="shared" si="646"/>
        <v>0</v>
      </c>
      <c r="X3183">
        <f t="shared" si="647"/>
        <v>0</v>
      </c>
      <c r="Y3183">
        <f t="shared" si="648"/>
        <v>0</v>
      </c>
      <c r="Z3183">
        <f t="shared" si="649"/>
        <v>0</v>
      </c>
      <c r="AA3183">
        <f t="shared" si="650"/>
        <v>0</v>
      </c>
    </row>
    <row r="3184" spans="2:27">
      <c r="B3184" s="3">
        <v>45913</v>
      </c>
      <c r="C3184" t="str">
        <f>IF(AND(B3184&gt;='Calculation Sheet Crop 1'!$K$6,B3184&lt;='Calculation Sheet Crop 1'!$L$6),"Initial Stage",IF(AND(B3184+1&gt;'Calculation Sheet Crop 1'!$K$7,B3184&lt;='Calculation Sheet Crop 1'!$L$7),"Crop Development Phase",IF(AND(B3184+1&gt;'Calculation Sheet Crop 1'!$K$8,B3184&lt;'Calculation Sheet Crop 1'!$L$8+1),"Mid Season",IF(AND(B3184+1&gt;'Calculation Sheet Crop 1'!$K$9,B3184-1&lt;'Calculation Sheet Crop 1'!$L$9),"Late Season Stage",""))))</f>
        <v/>
      </c>
      <c r="D3184">
        <f>IF(MONTH(B3184)=1,'General Calculation'!$E$22,IF(MONTH(B3184)=2,'General Calculation'!$F$22,IF(MONTH(B3184)=3,'General Calculation'!$G$22,IF(MONTH(B3184)=4,'General Calculation'!$H$22,IF(MONTH(B3184)=5,'General Calculation'!$I$22,IF(MONTH(B3184)=6,'General Calculation'!$J$22,IF(MONTH(B3184)=7,'General Calculation'!$K$22,IF(MONTH(B3184)=8,'General Calculation'!$L$22,IF(MONTH(B3184)=9,'General Calculation'!$M$22,IF(MONTH(B3184)=10,'General Calculation'!$N$22,IF(MONTH(B3184)=11,'General Calculation'!$O$22,IF(MONTH(B3184)=12,'General Calculation'!$P$22,""))))))))))))</f>
        <v>5.3311999999999999</v>
      </c>
      <c r="E3184" t="str">
        <f>IF(C3184="Initial Stage",'Calculation Sheet Crop 1'!$M$6,IF(C3184="Crop Development Phase",'Calculation Sheet Crop 1'!$M$7,IF(C3184="Mid Season",'Calculation Sheet Crop 1'!$M$8,IF(C3184="Late Season Stage",'Calculation Sheet Crop 1'!$M$9,""))))</f>
        <v/>
      </c>
      <c r="F3184">
        <f t="shared" si="638"/>
        <v>0</v>
      </c>
      <c r="P3184">
        <f t="shared" si="639"/>
        <v>0</v>
      </c>
      <c r="Q3184">
        <f t="shared" si="640"/>
        <v>0</v>
      </c>
      <c r="R3184">
        <f t="shared" si="641"/>
        <v>0</v>
      </c>
      <c r="S3184">
        <f t="shared" si="642"/>
        <v>0</v>
      </c>
      <c r="T3184">
        <f t="shared" si="643"/>
        <v>0</v>
      </c>
      <c r="U3184">
        <f t="shared" si="644"/>
        <v>0</v>
      </c>
      <c r="V3184">
        <f t="shared" si="645"/>
        <v>0</v>
      </c>
      <c r="W3184">
        <f t="shared" si="646"/>
        <v>0</v>
      </c>
      <c r="X3184">
        <f t="shared" si="647"/>
        <v>0</v>
      </c>
      <c r="Y3184">
        <f t="shared" si="648"/>
        <v>0</v>
      </c>
      <c r="Z3184">
        <f t="shared" si="649"/>
        <v>0</v>
      </c>
      <c r="AA3184">
        <f t="shared" si="650"/>
        <v>0</v>
      </c>
    </row>
    <row r="3185" spans="2:27">
      <c r="B3185" s="3">
        <v>45914</v>
      </c>
      <c r="C3185" t="str">
        <f>IF(AND(B3185&gt;='Calculation Sheet Crop 1'!$K$6,B3185&lt;='Calculation Sheet Crop 1'!$L$6),"Initial Stage",IF(AND(B3185+1&gt;'Calculation Sheet Crop 1'!$K$7,B3185&lt;='Calculation Sheet Crop 1'!$L$7),"Crop Development Phase",IF(AND(B3185+1&gt;'Calculation Sheet Crop 1'!$K$8,B3185&lt;'Calculation Sheet Crop 1'!$L$8+1),"Mid Season",IF(AND(B3185+1&gt;'Calculation Sheet Crop 1'!$K$9,B3185-1&lt;'Calculation Sheet Crop 1'!$L$9),"Late Season Stage",""))))</f>
        <v/>
      </c>
      <c r="D3185">
        <f>IF(MONTH(B3185)=1,'General Calculation'!$E$22,IF(MONTH(B3185)=2,'General Calculation'!$F$22,IF(MONTH(B3185)=3,'General Calculation'!$G$22,IF(MONTH(B3185)=4,'General Calculation'!$H$22,IF(MONTH(B3185)=5,'General Calculation'!$I$22,IF(MONTH(B3185)=6,'General Calculation'!$J$22,IF(MONTH(B3185)=7,'General Calculation'!$K$22,IF(MONTH(B3185)=8,'General Calculation'!$L$22,IF(MONTH(B3185)=9,'General Calculation'!$M$22,IF(MONTH(B3185)=10,'General Calculation'!$N$22,IF(MONTH(B3185)=11,'General Calculation'!$O$22,IF(MONTH(B3185)=12,'General Calculation'!$P$22,""))))))))))))</f>
        <v>5.3311999999999999</v>
      </c>
      <c r="E3185" t="str">
        <f>IF(C3185="Initial Stage",'Calculation Sheet Crop 1'!$M$6,IF(C3185="Crop Development Phase",'Calculation Sheet Crop 1'!$M$7,IF(C3185="Mid Season",'Calculation Sheet Crop 1'!$M$8,IF(C3185="Late Season Stage",'Calculation Sheet Crop 1'!$M$9,""))))</f>
        <v/>
      </c>
      <c r="F3185">
        <f t="shared" si="638"/>
        <v>0</v>
      </c>
      <c r="P3185">
        <f t="shared" si="639"/>
        <v>0</v>
      </c>
      <c r="Q3185">
        <f t="shared" si="640"/>
        <v>0</v>
      </c>
      <c r="R3185">
        <f t="shared" si="641"/>
        <v>0</v>
      </c>
      <c r="S3185">
        <f t="shared" si="642"/>
        <v>0</v>
      </c>
      <c r="T3185">
        <f t="shared" si="643"/>
        <v>0</v>
      </c>
      <c r="U3185">
        <f t="shared" si="644"/>
        <v>0</v>
      </c>
      <c r="V3185">
        <f t="shared" si="645"/>
        <v>0</v>
      </c>
      <c r="W3185">
        <f t="shared" si="646"/>
        <v>0</v>
      </c>
      <c r="X3185">
        <f t="shared" si="647"/>
        <v>0</v>
      </c>
      <c r="Y3185">
        <f t="shared" si="648"/>
        <v>0</v>
      </c>
      <c r="Z3185">
        <f t="shared" si="649"/>
        <v>0</v>
      </c>
      <c r="AA3185">
        <f t="shared" si="650"/>
        <v>0</v>
      </c>
    </row>
    <row r="3186" spans="2:27">
      <c r="B3186" s="3">
        <v>45915</v>
      </c>
      <c r="C3186" t="str">
        <f>IF(AND(B3186&gt;='Calculation Sheet Crop 1'!$K$6,B3186&lt;='Calculation Sheet Crop 1'!$L$6),"Initial Stage",IF(AND(B3186+1&gt;'Calculation Sheet Crop 1'!$K$7,B3186&lt;='Calculation Sheet Crop 1'!$L$7),"Crop Development Phase",IF(AND(B3186+1&gt;'Calculation Sheet Crop 1'!$K$8,B3186&lt;'Calculation Sheet Crop 1'!$L$8+1),"Mid Season",IF(AND(B3186+1&gt;'Calculation Sheet Crop 1'!$K$9,B3186-1&lt;'Calculation Sheet Crop 1'!$L$9),"Late Season Stage",""))))</f>
        <v/>
      </c>
      <c r="D3186">
        <f>IF(MONTH(B3186)=1,'General Calculation'!$E$22,IF(MONTH(B3186)=2,'General Calculation'!$F$22,IF(MONTH(B3186)=3,'General Calculation'!$G$22,IF(MONTH(B3186)=4,'General Calculation'!$H$22,IF(MONTH(B3186)=5,'General Calculation'!$I$22,IF(MONTH(B3186)=6,'General Calculation'!$J$22,IF(MONTH(B3186)=7,'General Calculation'!$K$22,IF(MONTH(B3186)=8,'General Calculation'!$L$22,IF(MONTH(B3186)=9,'General Calculation'!$M$22,IF(MONTH(B3186)=10,'General Calculation'!$N$22,IF(MONTH(B3186)=11,'General Calculation'!$O$22,IF(MONTH(B3186)=12,'General Calculation'!$P$22,""))))))))))))</f>
        <v>5.3311999999999999</v>
      </c>
      <c r="E3186" t="str">
        <f>IF(C3186="Initial Stage",'Calculation Sheet Crop 1'!$M$6,IF(C3186="Crop Development Phase",'Calculation Sheet Crop 1'!$M$7,IF(C3186="Mid Season",'Calculation Sheet Crop 1'!$M$8,IF(C3186="Late Season Stage",'Calculation Sheet Crop 1'!$M$9,""))))</f>
        <v/>
      </c>
      <c r="F3186">
        <f t="shared" si="638"/>
        <v>0</v>
      </c>
      <c r="P3186">
        <f t="shared" si="639"/>
        <v>0</v>
      </c>
      <c r="Q3186">
        <f t="shared" si="640"/>
        <v>0</v>
      </c>
      <c r="R3186">
        <f t="shared" si="641"/>
        <v>0</v>
      </c>
      <c r="S3186">
        <f t="shared" si="642"/>
        <v>0</v>
      </c>
      <c r="T3186">
        <f t="shared" si="643"/>
        <v>0</v>
      </c>
      <c r="U3186">
        <f t="shared" si="644"/>
        <v>0</v>
      </c>
      <c r="V3186">
        <f t="shared" si="645"/>
        <v>0</v>
      </c>
      <c r="W3186">
        <f t="shared" si="646"/>
        <v>0</v>
      </c>
      <c r="X3186">
        <f t="shared" si="647"/>
        <v>0</v>
      </c>
      <c r="Y3186">
        <f t="shared" si="648"/>
        <v>0</v>
      </c>
      <c r="Z3186">
        <f t="shared" si="649"/>
        <v>0</v>
      </c>
      <c r="AA3186">
        <f t="shared" si="650"/>
        <v>0</v>
      </c>
    </row>
    <row r="3187" spans="2:27">
      <c r="B3187" s="3">
        <v>45916</v>
      </c>
      <c r="C3187" t="str">
        <f>IF(AND(B3187&gt;='Calculation Sheet Crop 1'!$K$6,B3187&lt;='Calculation Sheet Crop 1'!$L$6),"Initial Stage",IF(AND(B3187+1&gt;'Calculation Sheet Crop 1'!$K$7,B3187&lt;='Calculation Sheet Crop 1'!$L$7),"Crop Development Phase",IF(AND(B3187+1&gt;'Calculation Sheet Crop 1'!$K$8,B3187&lt;'Calculation Sheet Crop 1'!$L$8+1),"Mid Season",IF(AND(B3187+1&gt;'Calculation Sheet Crop 1'!$K$9,B3187-1&lt;'Calculation Sheet Crop 1'!$L$9),"Late Season Stage",""))))</f>
        <v/>
      </c>
      <c r="D3187">
        <f>IF(MONTH(B3187)=1,'General Calculation'!$E$22,IF(MONTH(B3187)=2,'General Calculation'!$F$22,IF(MONTH(B3187)=3,'General Calculation'!$G$22,IF(MONTH(B3187)=4,'General Calculation'!$H$22,IF(MONTH(B3187)=5,'General Calculation'!$I$22,IF(MONTH(B3187)=6,'General Calculation'!$J$22,IF(MONTH(B3187)=7,'General Calculation'!$K$22,IF(MONTH(B3187)=8,'General Calculation'!$L$22,IF(MONTH(B3187)=9,'General Calculation'!$M$22,IF(MONTH(B3187)=10,'General Calculation'!$N$22,IF(MONTH(B3187)=11,'General Calculation'!$O$22,IF(MONTH(B3187)=12,'General Calculation'!$P$22,""))))))))))))</f>
        <v>5.3311999999999999</v>
      </c>
      <c r="E3187" t="str">
        <f>IF(C3187="Initial Stage",'Calculation Sheet Crop 1'!$M$6,IF(C3187="Crop Development Phase",'Calculation Sheet Crop 1'!$M$7,IF(C3187="Mid Season",'Calculation Sheet Crop 1'!$M$8,IF(C3187="Late Season Stage",'Calculation Sheet Crop 1'!$M$9,""))))</f>
        <v/>
      </c>
      <c r="F3187">
        <f t="shared" si="638"/>
        <v>0</v>
      </c>
      <c r="P3187">
        <f t="shared" si="639"/>
        <v>0</v>
      </c>
      <c r="Q3187">
        <f t="shared" si="640"/>
        <v>0</v>
      </c>
      <c r="R3187">
        <f t="shared" si="641"/>
        <v>0</v>
      </c>
      <c r="S3187">
        <f t="shared" si="642"/>
        <v>0</v>
      </c>
      <c r="T3187">
        <f t="shared" si="643"/>
        <v>0</v>
      </c>
      <c r="U3187">
        <f t="shared" si="644"/>
        <v>0</v>
      </c>
      <c r="V3187">
        <f t="shared" si="645"/>
        <v>0</v>
      </c>
      <c r="W3187">
        <f t="shared" si="646"/>
        <v>0</v>
      </c>
      <c r="X3187">
        <f t="shared" si="647"/>
        <v>0</v>
      </c>
      <c r="Y3187">
        <f t="shared" si="648"/>
        <v>0</v>
      </c>
      <c r="Z3187">
        <f t="shared" si="649"/>
        <v>0</v>
      </c>
      <c r="AA3187">
        <f t="shared" si="650"/>
        <v>0</v>
      </c>
    </row>
    <row r="3188" spans="2:27">
      <c r="B3188" s="3">
        <v>45917</v>
      </c>
      <c r="C3188" t="str">
        <f>IF(AND(B3188&gt;='Calculation Sheet Crop 1'!$K$6,B3188&lt;='Calculation Sheet Crop 1'!$L$6),"Initial Stage",IF(AND(B3188+1&gt;'Calculation Sheet Crop 1'!$K$7,B3188&lt;='Calculation Sheet Crop 1'!$L$7),"Crop Development Phase",IF(AND(B3188+1&gt;'Calculation Sheet Crop 1'!$K$8,B3188&lt;'Calculation Sheet Crop 1'!$L$8+1),"Mid Season",IF(AND(B3188+1&gt;'Calculation Sheet Crop 1'!$K$9,B3188-1&lt;'Calculation Sheet Crop 1'!$L$9),"Late Season Stage",""))))</f>
        <v/>
      </c>
      <c r="D3188">
        <f>IF(MONTH(B3188)=1,'General Calculation'!$E$22,IF(MONTH(B3188)=2,'General Calculation'!$F$22,IF(MONTH(B3188)=3,'General Calculation'!$G$22,IF(MONTH(B3188)=4,'General Calculation'!$H$22,IF(MONTH(B3188)=5,'General Calculation'!$I$22,IF(MONTH(B3188)=6,'General Calculation'!$J$22,IF(MONTH(B3188)=7,'General Calculation'!$K$22,IF(MONTH(B3188)=8,'General Calculation'!$L$22,IF(MONTH(B3188)=9,'General Calculation'!$M$22,IF(MONTH(B3188)=10,'General Calculation'!$N$22,IF(MONTH(B3188)=11,'General Calculation'!$O$22,IF(MONTH(B3188)=12,'General Calculation'!$P$22,""))))))))))))</f>
        <v>5.3311999999999999</v>
      </c>
      <c r="E3188" t="str">
        <f>IF(C3188="Initial Stage",'Calculation Sheet Crop 1'!$M$6,IF(C3188="Crop Development Phase",'Calculation Sheet Crop 1'!$M$7,IF(C3188="Mid Season",'Calculation Sheet Crop 1'!$M$8,IF(C3188="Late Season Stage",'Calculation Sheet Crop 1'!$M$9,""))))</f>
        <v/>
      </c>
      <c r="F3188">
        <f t="shared" si="638"/>
        <v>0</v>
      </c>
      <c r="P3188">
        <f t="shared" si="639"/>
        <v>0</v>
      </c>
      <c r="Q3188">
        <f t="shared" si="640"/>
        <v>0</v>
      </c>
      <c r="R3188">
        <f t="shared" si="641"/>
        <v>0</v>
      </c>
      <c r="S3188">
        <f t="shared" si="642"/>
        <v>0</v>
      </c>
      <c r="T3188">
        <f t="shared" si="643"/>
        <v>0</v>
      </c>
      <c r="U3188">
        <f t="shared" si="644"/>
        <v>0</v>
      </c>
      <c r="V3188">
        <f t="shared" si="645"/>
        <v>0</v>
      </c>
      <c r="W3188">
        <f t="shared" si="646"/>
        <v>0</v>
      </c>
      <c r="X3188">
        <f t="shared" si="647"/>
        <v>0</v>
      </c>
      <c r="Y3188">
        <f t="shared" si="648"/>
        <v>0</v>
      </c>
      <c r="Z3188">
        <f t="shared" si="649"/>
        <v>0</v>
      </c>
      <c r="AA3188">
        <f t="shared" si="650"/>
        <v>0</v>
      </c>
    </row>
    <row r="3189" spans="2:27">
      <c r="B3189" s="3">
        <v>45918</v>
      </c>
      <c r="C3189" t="str">
        <f>IF(AND(B3189&gt;='Calculation Sheet Crop 1'!$K$6,B3189&lt;='Calculation Sheet Crop 1'!$L$6),"Initial Stage",IF(AND(B3189+1&gt;'Calculation Sheet Crop 1'!$K$7,B3189&lt;='Calculation Sheet Crop 1'!$L$7),"Crop Development Phase",IF(AND(B3189+1&gt;'Calculation Sheet Crop 1'!$K$8,B3189&lt;'Calculation Sheet Crop 1'!$L$8+1),"Mid Season",IF(AND(B3189+1&gt;'Calculation Sheet Crop 1'!$K$9,B3189-1&lt;'Calculation Sheet Crop 1'!$L$9),"Late Season Stage",""))))</f>
        <v/>
      </c>
      <c r="D3189">
        <f>IF(MONTH(B3189)=1,'General Calculation'!$E$22,IF(MONTH(B3189)=2,'General Calculation'!$F$22,IF(MONTH(B3189)=3,'General Calculation'!$G$22,IF(MONTH(B3189)=4,'General Calculation'!$H$22,IF(MONTH(B3189)=5,'General Calculation'!$I$22,IF(MONTH(B3189)=6,'General Calculation'!$J$22,IF(MONTH(B3189)=7,'General Calculation'!$K$22,IF(MONTH(B3189)=8,'General Calculation'!$L$22,IF(MONTH(B3189)=9,'General Calculation'!$M$22,IF(MONTH(B3189)=10,'General Calculation'!$N$22,IF(MONTH(B3189)=11,'General Calculation'!$O$22,IF(MONTH(B3189)=12,'General Calculation'!$P$22,""))))))))))))</f>
        <v>5.3311999999999999</v>
      </c>
      <c r="E3189" t="str">
        <f>IF(C3189="Initial Stage",'Calculation Sheet Crop 1'!$M$6,IF(C3189="Crop Development Phase",'Calculation Sheet Crop 1'!$M$7,IF(C3189="Mid Season",'Calculation Sheet Crop 1'!$M$8,IF(C3189="Late Season Stage",'Calculation Sheet Crop 1'!$M$9,""))))</f>
        <v/>
      </c>
      <c r="F3189">
        <f t="shared" si="638"/>
        <v>0</v>
      </c>
      <c r="P3189">
        <f t="shared" si="639"/>
        <v>0</v>
      </c>
      <c r="Q3189">
        <f t="shared" si="640"/>
        <v>0</v>
      </c>
      <c r="R3189">
        <f t="shared" si="641"/>
        <v>0</v>
      </c>
      <c r="S3189">
        <f t="shared" si="642"/>
        <v>0</v>
      </c>
      <c r="T3189">
        <f t="shared" si="643"/>
        <v>0</v>
      </c>
      <c r="U3189">
        <f t="shared" si="644"/>
        <v>0</v>
      </c>
      <c r="V3189">
        <f t="shared" si="645"/>
        <v>0</v>
      </c>
      <c r="W3189">
        <f t="shared" si="646"/>
        <v>0</v>
      </c>
      <c r="X3189">
        <f t="shared" si="647"/>
        <v>0</v>
      </c>
      <c r="Y3189">
        <f t="shared" si="648"/>
        <v>0</v>
      </c>
      <c r="Z3189">
        <f t="shared" si="649"/>
        <v>0</v>
      </c>
      <c r="AA3189">
        <f t="shared" si="650"/>
        <v>0</v>
      </c>
    </row>
    <row r="3190" spans="2:27">
      <c r="B3190" s="3">
        <v>45919</v>
      </c>
      <c r="C3190" t="str">
        <f>IF(AND(B3190&gt;='Calculation Sheet Crop 1'!$K$6,B3190&lt;='Calculation Sheet Crop 1'!$L$6),"Initial Stage",IF(AND(B3190+1&gt;'Calculation Sheet Crop 1'!$K$7,B3190&lt;='Calculation Sheet Crop 1'!$L$7),"Crop Development Phase",IF(AND(B3190+1&gt;'Calculation Sheet Crop 1'!$K$8,B3190&lt;'Calculation Sheet Crop 1'!$L$8+1),"Mid Season",IF(AND(B3190+1&gt;'Calculation Sheet Crop 1'!$K$9,B3190-1&lt;'Calculation Sheet Crop 1'!$L$9),"Late Season Stage",""))))</f>
        <v/>
      </c>
      <c r="D3190">
        <f>IF(MONTH(B3190)=1,'General Calculation'!$E$22,IF(MONTH(B3190)=2,'General Calculation'!$F$22,IF(MONTH(B3190)=3,'General Calculation'!$G$22,IF(MONTH(B3190)=4,'General Calculation'!$H$22,IF(MONTH(B3190)=5,'General Calculation'!$I$22,IF(MONTH(B3190)=6,'General Calculation'!$J$22,IF(MONTH(B3190)=7,'General Calculation'!$K$22,IF(MONTH(B3190)=8,'General Calculation'!$L$22,IF(MONTH(B3190)=9,'General Calculation'!$M$22,IF(MONTH(B3190)=10,'General Calculation'!$N$22,IF(MONTH(B3190)=11,'General Calculation'!$O$22,IF(MONTH(B3190)=12,'General Calculation'!$P$22,""))))))))))))</f>
        <v>5.3311999999999999</v>
      </c>
      <c r="E3190" t="str">
        <f>IF(C3190="Initial Stage",'Calculation Sheet Crop 1'!$M$6,IF(C3190="Crop Development Phase",'Calculation Sheet Crop 1'!$M$7,IF(C3190="Mid Season",'Calculation Sheet Crop 1'!$M$8,IF(C3190="Late Season Stage",'Calculation Sheet Crop 1'!$M$9,""))))</f>
        <v/>
      </c>
      <c r="F3190">
        <f t="shared" si="638"/>
        <v>0</v>
      </c>
      <c r="P3190">
        <f t="shared" si="639"/>
        <v>0</v>
      </c>
      <c r="Q3190">
        <f t="shared" si="640"/>
        <v>0</v>
      </c>
      <c r="R3190">
        <f t="shared" si="641"/>
        <v>0</v>
      </c>
      <c r="S3190">
        <f t="shared" si="642"/>
        <v>0</v>
      </c>
      <c r="T3190">
        <f t="shared" si="643"/>
        <v>0</v>
      </c>
      <c r="U3190">
        <f t="shared" si="644"/>
        <v>0</v>
      </c>
      <c r="V3190">
        <f t="shared" si="645"/>
        <v>0</v>
      </c>
      <c r="W3190">
        <f t="shared" si="646"/>
        <v>0</v>
      </c>
      <c r="X3190">
        <f t="shared" si="647"/>
        <v>0</v>
      </c>
      <c r="Y3190">
        <f t="shared" si="648"/>
        <v>0</v>
      </c>
      <c r="Z3190">
        <f t="shared" si="649"/>
        <v>0</v>
      </c>
      <c r="AA3190">
        <f t="shared" si="650"/>
        <v>0</v>
      </c>
    </row>
    <row r="3191" spans="2:27">
      <c r="B3191" s="3">
        <v>45920</v>
      </c>
      <c r="C3191" t="str">
        <f>IF(AND(B3191&gt;='Calculation Sheet Crop 1'!$K$6,B3191&lt;='Calculation Sheet Crop 1'!$L$6),"Initial Stage",IF(AND(B3191+1&gt;'Calculation Sheet Crop 1'!$K$7,B3191&lt;='Calculation Sheet Crop 1'!$L$7),"Crop Development Phase",IF(AND(B3191+1&gt;'Calculation Sheet Crop 1'!$K$8,B3191&lt;'Calculation Sheet Crop 1'!$L$8+1),"Mid Season",IF(AND(B3191+1&gt;'Calculation Sheet Crop 1'!$K$9,B3191-1&lt;'Calculation Sheet Crop 1'!$L$9),"Late Season Stage",""))))</f>
        <v/>
      </c>
      <c r="D3191">
        <f>IF(MONTH(B3191)=1,'General Calculation'!$E$22,IF(MONTH(B3191)=2,'General Calculation'!$F$22,IF(MONTH(B3191)=3,'General Calculation'!$G$22,IF(MONTH(B3191)=4,'General Calculation'!$H$22,IF(MONTH(B3191)=5,'General Calculation'!$I$22,IF(MONTH(B3191)=6,'General Calculation'!$J$22,IF(MONTH(B3191)=7,'General Calculation'!$K$22,IF(MONTH(B3191)=8,'General Calculation'!$L$22,IF(MONTH(B3191)=9,'General Calculation'!$M$22,IF(MONTH(B3191)=10,'General Calculation'!$N$22,IF(MONTH(B3191)=11,'General Calculation'!$O$22,IF(MONTH(B3191)=12,'General Calculation'!$P$22,""))))))))))))</f>
        <v>5.3311999999999999</v>
      </c>
      <c r="E3191" t="str">
        <f>IF(C3191="Initial Stage",'Calculation Sheet Crop 1'!$M$6,IF(C3191="Crop Development Phase",'Calculation Sheet Crop 1'!$M$7,IF(C3191="Mid Season",'Calculation Sheet Crop 1'!$M$8,IF(C3191="Late Season Stage",'Calculation Sheet Crop 1'!$M$9,""))))</f>
        <v/>
      </c>
      <c r="F3191">
        <f t="shared" si="638"/>
        <v>0</v>
      </c>
      <c r="P3191">
        <f t="shared" si="639"/>
        <v>0</v>
      </c>
      <c r="Q3191">
        <f t="shared" si="640"/>
        <v>0</v>
      </c>
      <c r="R3191">
        <f t="shared" si="641"/>
        <v>0</v>
      </c>
      <c r="S3191">
        <f t="shared" si="642"/>
        <v>0</v>
      </c>
      <c r="T3191">
        <f t="shared" si="643"/>
        <v>0</v>
      </c>
      <c r="U3191">
        <f t="shared" si="644"/>
        <v>0</v>
      </c>
      <c r="V3191">
        <f t="shared" si="645"/>
        <v>0</v>
      </c>
      <c r="W3191">
        <f t="shared" si="646"/>
        <v>0</v>
      </c>
      <c r="X3191">
        <f t="shared" si="647"/>
        <v>0</v>
      </c>
      <c r="Y3191">
        <f t="shared" si="648"/>
        <v>0</v>
      </c>
      <c r="Z3191">
        <f t="shared" si="649"/>
        <v>0</v>
      </c>
      <c r="AA3191">
        <f t="shared" si="650"/>
        <v>0</v>
      </c>
    </row>
    <row r="3192" spans="2:27">
      <c r="B3192" s="3">
        <v>45921</v>
      </c>
      <c r="C3192" t="str">
        <f>IF(AND(B3192&gt;='Calculation Sheet Crop 1'!$K$6,B3192&lt;='Calculation Sheet Crop 1'!$L$6),"Initial Stage",IF(AND(B3192+1&gt;'Calculation Sheet Crop 1'!$K$7,B3192&lt;='Calculation Sheet Crop 1'!$L$7),"Crop Development Phase",IF(AND(B3192+1&gt;'Calculation Sheet Crop 1'!$K$8,B3192&lt;'Calculation Sheet Crop 1'!$L$8+1),"Mid Season",IF(AND(B3192+1&gt;'Calculation Sheet Crop 1'!$K$9,B3192-1&lt;'Calculation Sheet Crop 1'!$L$9),"Late Season Stage",""))))</f>
        <v/>
      </c>
      <c r="D3192">
        <f>IF(MONTH(B3192)=1,'General Calculation'!$E$22,IF(MONTH(B3192)=2,'General Calculation'!$F$22,IF(MONTH(B3192)=3,'General Calculation'!$G$22,IF(MONTH(B3192)=4,'General Calculation'!$H$22,IF(MONTH(B3192)=5,'General Calculation'!$I$22,IF(MONTH(B3192)=6,'General Calculation'!$J$22,IF(MONTH(B3192)=7,'General Calculation'!$K$22,IF(MONTH(B3192)=8,'General Calculation'!$L$22,IF(MONTH(B3192)=9,'General Calculation'!$M$22,IF(MONTH(B3192)=10,'General Calculation'!$N$22,IF(MONTH(B3192)=11,'General Calculation'!$O$22,IF(MONTH(B3192)=12,'General Calculation'!$P$22,""))))))))))))</f>
        <v>5.3311999999999999</v>
      </c>
      <c r="E3192" t="str">
        <f>IF(C3192="Initial Stage",'Calculation Sheet Crop 1'!$M$6,IF(C3192="Crop Development Phase",'Calculation Sheet Crop 1'!$M$7,IF(C3192="Mid Season",'Calculation Sheet Crop 1'!$M$8,IF(C3192="Late Season Stage",'Calculation Sheet Crop 1'!$M$9,""))))</f>
        <v/>
      </c>
      <c r="F3192">
        <f t="shared" si="638"/>
        <v>0</v>
      </c>
      <c r="P3192">
        <f t="shared" si="639"/>
        <v>0</v>
      </c>
      <c r="Q3192">
        <f t="shared" si="640"/>
        <v>0</v>
      </c>
      <c r="R3192">
        <f t="shared" si="641"/>
        <v>0</v>
      </c>
      <c r="S3192">
        <f t="shared" si="642"/>
        <v>0</v>
      </c>
      <c r="T3192">
        <f t="shared" si="643"/>
        <v>0</v>
      </c>
      <c r="U3192">
        <f t="shared" si="644"/>
        <v>0</v>
      </c>
      <c r="V3192">
        <f t="shared" si="645"/>
        <v>0</v>
      </c>
      <c r="W3192">
        <f t="shared" si="646"/>
        <v>0</v>
      </c>
      <c r="X3192">
        <f t="shared" si="647"/>
        <v>0</v>
      </c>
      <c r="Y3192">
        <f t="shared" si="648"/>
        <v>0</v>
      </c>
      <c r="Z3192">
        <f t="shared" si="649"/>
        <v>0</v>
      </c>
      <c r="AA3192">
        <f t="shared" si="650"/>
        <v>0</v>
      </c>
    </row>
    <row r="3193" spans="2:27">
      <c r="B3193" s="3">
        <v>45922</v>
      </c>
      <c r="C3193" t="str">
        <f>IF(AND(B3193&gt;='Calculation Sheet Crop 1'!$K$6,B3193&lt;='Calculation Sheet Crop 1'!$L$6),"Initial Stage",IF(AND(B3193+1&gt;'Calculation Sheet Crop 1'!$K$7,B3193&lt;='Calculation Sheet Crop 1'!$L$7),"Crop Development Phase",IF(AND(B3193+1&gt;'Calculation Sheet Crop 1'!$K$8,B3193&lt;'Calculation Sheet Crop 1'!$L$8+1),"Mid Season",IF(AND(B3193+1&gt;'Calculation Sheet Crop 1'!$K$9,B3193-1&lt;'Calculation Sheet Crop 1'!$L$9),"Late Season Stage",""))))</f>
        <v/>
      </c>
      <c r="D3193">
        <f>IF(MONTH(B3193)=1,'General Calculation'!$E$22,IF(MONTH(B3193)=2,'General Calculation'!$F$22,IF(MONTH(B3193)=3,'General Calculation'!$G$22,IF(MONTH(B3193)=4,'General Calculation'!$H$22,IF(MONTH(B3193)=5,'General Calculation'!$I$22,IF(MONTH(B3193)=6,'General Calculation'!$J$22,IF(MONTH(B3193)=7,'General Calculation'!$K$22,IF(MONTH(B3193)=8,'General Calculation'!$L$22,IF(MONTH(B3193)=9,'General Calculation'!$M$22,IF(MONTH(B3193)=10,'General Calculation'!$N$22,IF(MONTH(B3193)=11,'General Calculation'!$O$22,IF(MONTH(B3193)=12,'General Calculation'!$P$22,""))))))))))))</f>
        <v>5.3311999999999999</v>
      </c>
      <c r="E3193" t="str">
        <f>IF(C3193="Initial Stage",'Calculation Sheet Crop 1'!$M$6,IF(C3193="Crop Development Phase",'Calculation Sheet Crop 1'!$M$7,IF(C3193="Mid Season",'Calculation Sheet Crop 1'!$M$8,IF(C3193="Late Season Stage",'Calculation Sheet Crop 1'!$M$9,""))))</f>
        <v/>
      </c>
      <c r="F3193">
        <f t="shared" si="638"/>
        <v>0</v>
      </c>
      <c r="P3193">
        <f t="shared" si="639"/>
        <v>0</v>
      </c>
      <c r="Q3193">
        <f t="shared" si="640"/>
        <v>0</v>
      </c>
      <c r="R3193">
        <f t="shared" si="641"/>
        <v>0</v>
      </c>
      <c r="S3193">
        <f t="shared" si="642"/>
        <v>0</v>
      </c>
      <c r="T3193">
        <f t="shared" si="643"/>
        <v>0</v>
      </c>
      <c r="U3193">
        <f t="shared" si="644"/>
        <v>0</v>
      </c>
      <c r="V3193">
        <f t="shared" si="645"/>
        <v>0</v>
      </c>
      <c r="W3193">
        <f t="shared" si="646"/>
        <v>0</v>
      </c>
      <c r="X3193">
        <f t="shared" si="647"/>
        <v>0</v>
      </c>
      <c r="Y3193">
        <f t="shared" si="648"/>
        <v>0</v>
      </c>
      <c r="Z3193">
        <f t="shared" si="649"/>
        <v>0</v>
      </c>
      <c r="AA3193">
        <f t="shared" si="650"/>
        <v>0</v>
      </c>
    </row>
    <row r="3194" spans="2:27">
      <c r="B3194" s="3">
        <v>45923</v>
      </c>
      <c r="C3194" t="str">
        <f>IF(AND(B3194&gt;='Calculation Sheet Crop 1'!$K$6,B3194&lt;='Calculation Sheet Crop 1'!$L$6),"Initial Stage",IF(AND(B3194+1&gt;'Calculation Sheet Crop 1'!$K$7,B3194&lt;='Calculation Sheet Crop 1'!$L$7),"Crop Development Phase",IF(AND(B3194+1&gt;'Calculation Sheet Crop 1'!$K$8,B3194&lt;'Calculation Sheet Crop 1'!$L$8+1),"Mid Season",IF(AND(B3194+1&gt;'Calculation Sheet Crop 1'!$K$9,B3194-1&lt;'Calculation Sheet Crop 1'!$L$9),"Late Season Stage",""))))</f>
        <v/>
      </c>
      <c r="D3194">
        <f>IF(MONTH(B3194)=1,'General Calculation'!$E$22,IF(MONTH(B3194)=2,'General Calculation'!$F$22,IF(MONTH(B3194)=3,'General Calculation'!$G$22,IF(MONTH(B3194)=4,'General Calculation'!$H$22,IF(MONTH(B3194)=5,'General Calculation'!$I$22,IF(MONTH(B3194)=6,'General Calculation'!$J$22,IF(MONTH(B3194)=7,'General Calculation'!$K$22,IF(MONTH(B3194)=8,'General Calculation'!$L$22,IF(MONTH(B3194)=9,'General Calculation'!$M$22,IF(MONTH(B3194)=10,'General Calculation'!$N$22,IF(MONTH(B3194)=11,'General Calculation'!$O$22,IF(MONTH(B3194)=12,'General Calculation'!$P$22,""))))))))))))</f>
        <v>5.3311999999999999</v>
      </c>
      <c r="E3194" t="str">
        <f>IF(C3194="Initial Stage",'Calculation Sheet Crop 1'!$M$6,IF(C3194="Crop Development Phase",'Calculation Sheet Crop 1'!$M$7,IF(C3194="Mid Season",'Calculation Sheet Crop 1'!$M$8,IF(C3194="Late Season Stage",'Calculation Sheet Crop 1'!$M$9,""))))</f>
        <v/>
      </c>
      <c r="F3194">
        <f t="shared" si="638"/>
        <v>0</v>
      </c>
      <c r="P3194">
        <f t="shared" si="639"/>
        <v>0</v>
      </c>
      <c r="Q3194">
        <f t="shared" si="640"/>
        <v>0</v>
      </c>
      <c r="R3194">
        <f t="shared" si="641"/>
        <v>0</v>
      </c>
      <c r="S3194">
        <f t="shared" si="642"/>
        <v>0</v>
      </c>
      <c r="T3194">
        <f t="shared" si="643"/>
        <v>0</v>
      </c>
      <c r="U3194">
        <f t="shared" si="644"/>
        <v>0</v>
      </c>
      <c r="V3194">
        <f t="shared" si="645"/>
        <v>0</v>
      </c>
      <c r="W3194">
        <f t="shared" si="646"/>
        <v>0</v>
      </c>
      <c r="X3194">
        <f t="shared" si="647"/>
        <v>0</v>
      </c>
      <c r="Y3194">
        <f t="shared" si="648"/>
        <v>0</v>
      </c>
      <c r="Z3194">
        <f t="shared" si="649"/>
        <v>0</v>
      </c>
      <c r="AA3194">
        <f t="shared" si="650"/>
        <v>0</v>
      </c>
    </row>
    <row r="3195" spans="2:27">
      <c r="B3195" s="3">
        <v>45924</v>
      </c>
      <c r="C3195" t="str">
        <f>IF(AND(B3195&gt;='Calculation Sheet Crop 1'!$K$6,B3195&lt;='Calculation Sheet Crop 1'!$L$6),"Initial Stage",IF(AND(B3195+1&gt;'Calculation Sheet Crop 1'!$K$7,B3195&lt;='Calculation Sheet Crop 1'!$L$7),"Crop Development Phase",IF(AND(B3195+1&gt;'Calculation Sheet Crop 1'!$K$8,B3195&lt;'Calculation Sheet Crop 1'!$L$8+1),"Mid Season",IF(AND(B3195+1&gt;'Calculation Sheet Crop 1'!$K$9,B3195-1&lt;'Calculation Sheet Crop 1'!$L$9),"Late Season Stage",""))))</f>
        <v/>
      </c>
      <c r="D3195">
        <f>IF(MONTH(B3195)=1,'General Calculation'!$E$22,IF(MONTH(B3195)=2,'General Calculation'!$F$22,IF(MONTH(B3195)=3,'General Calculation'!$G$22,IF(MONTH(B3195)=4,'General Calculation'!$H$22,IF(MONTH(B3195)=5,'General Calculation'!$I$22,IF(MONTH(B3195)=6,'General Calculation'!$J$22,IF(MONTH(B3195)=7,'General Calculation'!$K$22,IF(MONTH(B3195)=8,'General Calculation'!$L$22,IF(MONTH(B3195)=9,'General Calculation'!$M$22,IF(MONTH(B3195)=10,'General Calculation'!$N$22,IF(MONTH(B3195)=11,'General Calculation'!$O$22,IF(MONTH(B3195)=12,'General Calculation'!$P$22,""))))))))))))</f>
        <v>5.3311999999999999</v>
      </c>
      <c r="E3195" t="str">
        <f>IF(C3195="Initial Stage",'Calculation Sheet Crop 1'!$M$6,IF(C3195="Crop Development Phase",'Calculation Sheet Crop 1'!$M$7,IF(C3195="Mid Season",'Calculation Sheet Crop 1'!$M$8,IF(C3195="Late Season Stage",'Calculation Sheet Crop 1'!$M$9,""))))</f>
        <v/>
      </c>
      <c r="F3195">
        <f t="shared" si="638"/>
        <v>0</v>
      </c>
      <c r="P3195">
        <f t="shared" si="639"/>
        <v>0</v>
      </c>
      <c r="Q3195">
        <f t="shared" si="640"/>
        <v>0</v>
      </c>
      <c r="R3195">
        <f t="shared" si="641"/>
        <v>0</v>
      </c>
      <c r="S3195">
        <f t="shared" si="642"/>
        <v>0</v>
      </c>
      <c r="T3195">
        <f t="shared" si="643"/>
        <v>0</v>
      </c>
      <c r="U3195">
        <f t="shared" si="644"/>
        <v>0</v>
      </c>
      <c r="V3195">
        <f t="shared" si="645"/>
        <v>0</v>
      </c>
      <c r="W3195">
        <f t="shared" si="646"/>
        <v>0</v>
      </c>
      <c r="X3195">
        <f t="shared" si="647"/>
        <v>0</v>
      </c>
      <c r="Y3195">
        <f t="shared" si="648"/>
        <v>0</v>
      </c>
      <c r="Z3195">
        <f t="shared" si="649"/>
        <v>0</v>
      </c>
      <c r="AA3195">
        <f t="shared" si="650"/>
        <v>0</v>
      </c>
    </row>
    <row r="3196" spans="2:27">
      <c r="B3196" s="3">
        <v>45925</v>
      </c>
      <c r="C3196" t="str">
        <f>IF(AND(B3196&gt;='Calculation Sheet Crop 1'!$K$6,B3196&lt;='Calculation Sheet Crop 1'!$L$6),"Initial Stage",IF(AND(B3196+1&gt;'Calculation Sheet Crop 1'!$K$7,B3196&lt;='Calculation Sheet Crop 1'!$L$7),"Crop Development Phase",IF(AND(B3196+1&gt;'Calculation Sheet Crop 1'!$K$8,B3196&lt;'Calculation Sheet Crop 1'!$L$8+1),"Mid Season",IF(AND(B3196+1&gt;'Calculation Sheet Crop 1'!$K$9,B3196-1&lt;'Calculation Sheet Crop 1'!$L$9),"Late Season Stage",""))))</f>
        <v/>
      </c>
      <c r="D3196">
        <f>IF(MONTH(B3196)=1,'General Calculation'!$E$22,IF(MONTH(B3196)=2,'General Calculation'!$F$22,IF(MONTH(B3196)=3,'General Calculation'!$G$22,IF(MONTH(B3196)=4,'General Calculation'!$H$22,IF(MONTH(B3196)=5,'General Calculation'!$I$22,IF(MONTH(B3196)=6,'General Calculation'!$J$22,IF(MONTH(B3196)=7,'General Calculation'!$K$22,IF(MONTH(B3196)=8,'General Calculation'!$L$22,IF(MONTH(B3196)=9,'General Calculation'!$M$22,IF(MONTH(B3196)=10,'General Calculation'!$N$22,IF(MONTH(B3196)=11,'General Calculation'!$O$22,IF(MONTH(B3196)=12,'General Calculation'!$P$22,""))))))))))))</f>
        <v>5.3311999999999999</v>
      </c>
      <c r="E3196" t="str">
        <f>IF(C3196="Initial Stage",'Calculation Sheet Crop 1'!$M$6,IF(C3196="Crop Development Phase",'Calculation Sheet Crop 1'!$M$7,IF(C3196="Mid Season",'Calculation Sheet Crop 1'!$M$8,IF(C3196="Late Season Stage",'Calculation Sheet Crop 1'!$M$9,""))))</f>
        <v/>
      </c>
      <c r="F3196">
        <f t="shared" si="638"/>
        <v>0</v>
      </c>
      <c r="P3196">
        <f t="shared" si="639"/>
        <v>0</v>
      </c>
      <c r="Q3196">
        <f t="shared" si="640"/>
        <v>0</v>
      </c>
      <c r="R3196">
        <f t="shared" si="641"/>
        <v>0</v>
      </c>
      <c r="S3196">
        <f t="shared" si="642"/>
        <v>0</v>
      </c>
      <c r="T3196">
        <f t="shared" si="643"/>
        <v>0</v>
      </c>
      <c r="U3196">
        <f t="shared" si="644"/>
        <v>0</v>
      </c>
      <c r="V3196">
        <f t="shared" si="645"/>
        <v>0</v>
      </c>
      <c r="W3196">
        <f t="shared" si="646"/>
        <v>0</v>
      </c>
      <c r="X3196">
        <f t="shared" si="647"/>
        <v>0</v>
      </c>
      <c r="Y3196">
        <f t="shared" si="648"/>
        <v>0</v>
      </c>
      <c r="Z3196">
        <f t="shared" si="649"/>
        <v>0</v>
      </c>
      <c r="AA3196">
        <f t="shared" si="650"/>
        <v>0</v>
      </c>
    </row>
    <row r="3197" spans="2:27">
      <c r="B3197" s="3">
        <v>45926</v>
      </c>
      <c r="C3197" t="str">
        <f>IF(AND(B3197&gt;='Calculation Sheet Crop 1'!$K$6,B3197&lt;='Calculation Sheet Crop 1'!$L$6),"Initial Stage",IF(AND(B3197+1&gt;'Calculation Sheet Crop 1'!$K$7,B3197&lt;='Calculation Sheet Crop 1'!$L$7),"Crop Development Phase",IF(AND(B3197+1&gt;'Calculation Sheet Crop 1'!$K$8,B3197&lt;'Calculation Sheet Crop 1'!$L$8+1),"Mid Season",IF(AND(B3197+1&gt;'Calculation Sheet Crop 1'!$K$9,B3197-1&lt;'Calculation Sheet Crop 1'!$L$9),"Late Season Stage",""))))</f>
        <v/>
      </c>
      <c r="D3197">
        <f>IF(MONTH(B3197)=1,'General Calculation'!$E$22,IF(MONTH(B3197)=2,'General Calculation'!$F$22,IF(MONTH(B3197)=3,'General Calculation'!$G$22,IF(MONTH(B3197)=4,'General Calculation'!$H$22,IF(MONTH(B3197)=5,'General Calculation'!$I$22,IF(MONTH(B3197)=6,'General Calculation'!$J$22,IF(MONTH(B3197)=7,'General Calculation'!$K$22,IF(MONTH(B3197)=8,'General Calculation'!$L$22,IF(MONTH(B3197)=9,'General Calculation'!$M$22,IF(MONTH(B3197)=10,'General Calculation'!$N$22,IF(MONTH(B3197)=11,'General Calculation'!$O$22,IF(MONTH(B3197)=12,'General Calculation'!$P$22,""))))))))))))</f>
        <v>5.3311999999999999</v>
      </c>
      <c r="E3197" t="str">
        <f>IF(C3197="Initial Stage",'Calculation Sheet Crop 1'!$M$6,IF(C3197="Crop Development Phase",'Calculation Sheet Crop 1'!$M$7,IF(C3197="Mid Season",'Calculation Sheet Crop 1'!$M$8,IF(C3197="Late Season Stage",'Calculation Sheet Crop 1'!$M$9,""))))</f>
        <v/>
      </c>
      <c r="F3197">
        <f t="shared" si="638"/>
        <v>0</v>
      </c>
      <c r="P3197">
        <f t="shared" si="639"/>
        <v>0</v>
      </c>
      <c r="Q3197">
        <f t="shared" si="640"/>
        <v>0</v>
      </c>
      <c r="R3197">
        <f t="shared" si="641"/>
        <v>0</v>
      </c>
      <c r="S3197">
        <f t="shared" si="642"/>
        <v>0</v>
      </c>
      <c r="T3197">
        <f t="shared" si="643"/>
        <v>0</v>
      </c>
      <c r="U3197">
        <f t="shared" si="644"/>
        <v>0</v>
      </c>
      <c r="V3197">
        <f t="shared" si="645"/>
        <v>0</v>
      </c>
      <c r="W3197">
        <f t="shared" si="646"/>
        <v>0</v>
      </c>
      <c r="X3197">
        <f t="shared" si="647"/>
        <v>0</v>
      </c>
      <c r="Y3197">
        <f t="shared" si="648"/>
        <v>0</v>
      </c>
      <c r="Z3197">
        <f t="shared" si="649"/>
        <v>0</v>
      </c>
      <c r="AA3197">
        <f t="shared" si="650"/>
        <v>0</v>
      </c>
    </row>
    <row r="3198" spans="2:27">
      <c r="B3198" s="3">
        <v>45927</v>
      </c>
      <c r="C3198" t="str">
        <f>IF(AND(B3198&gt;='Calculation Sheet Crop 1'!$K$6,B3198&lt;='Calculation Sheet Crop 1'!$L$6),"Initial Stage",IF(AND(B3198+1&gt;'Calculation Sheet Crop 1'!$K$7,B3198&lt;='Calculation Sheet Crop 1'!$L$7),"Crop Development Phase",IF(AND(B3198+1&gt;'Calculation Sheet Crop 1'!$K$8,B3198&lt;'Calculation Sheet Crop 1'!$L$8+1),"Mid Season",IF(AND(B3198+1&gt;'Calculation Sheet Crop 1'!$K$9,B3198-1&lt;'Calculation Sheet Crop 1'!$L$9),"Late Season Stage",""))))</f>
        <v/>
      </c>
      <c r="D3198">
        <f>IF(MONTH(B3198)=1,'General Calculation'!$E$22,IF(MONTH(B3198)=2,'General Calculation'!$F$22,IF(MONTH(B3198)=3,'General Calculation'!$G$22,IF(MONTH(B3198)=4,'General Calculation'!$H$22,IF(MONTH(B3198)=5,'General Calculation'!$I$22,IF(MONTH(B3198)=6,'General Calculation'!$J$22,IF(MONTH(B3198)=7,'General Calculation'!$K$22,IF(MONTH(B3198)=8,'General Calculation'!$L$22,IF(MONTH(B3198)=9,'General Calculation'!$M$22,IF(MONTH(B3198)=10,'General Calculation'!$N$22,IF(MONTH(B3198)=11,'General Calculation'!$O$22,IF(MONTH(B3198)=12,'General Calculation'!$P$22,""))))))))))))</f>
        <v>5.3311999999999999</v>
      </c>
      <c r="E3198" t="str">
        <f>IF(C3198="Initial Stage",'Calculation Sheet Crop 1'!$M$6,IF(C3198="Crop Development Phase",'Calculation Sheet Crop 1'!$M$7,IF(C3198="Mid Season",'Calculation Sheet Crop 1'!$M$8,IF(C3198="Late Season Stage",'Calculation Sheet Crop 1'!$M$9,""))))</f>
        <v/>
      </c>
      <c r="F3198">
        <f t="shared" si="638"/>
        <v>0</v>
      </c>
      <c r="P3198">
        <f t="shared" si="639"/>
        <v>0</v>
      </c>
      <c r="Q3198">
        <f t="shared" si="640"/>
        <v>0</v>
      </c>
      <c r="R3198">
        <f t="shared" si="641"/>
        <v>0</v>
      </c>
      <c r="S3198">
        <f t="shared" si="642"/>
        <v>0</v>
      </c>
      <c r="T3198">
        <f t="shared" si="643"/>
        <v>0</v>
      </c>
      <c r="U3198">
        <f t="shared" si="644"/>
        <v>0</v>
      </c>
      <c r="V3198">
        <f t="shared" si="645"/>
        <v>0</v>
      </c>
      <c r="W3198">
        <f t="shared" si="646"/>
        <v>0</v>
      </c>
      <c r="X3198">
        <f t="shared" si="647"/>
        <v>0</v>
      </c>
      <c r="Y3198">
        <f t="shared" si="648"/>
        <v>0</v>
      </c>
      <c r="Z3198">
        <f t="shared" si="649"/>
        <v>0</v>
      </c>
      <c r="AA3198">
        <f t="shared" si="650"/>
        <v>0</v>
      </c>
    </row>
    <row r="3199" spans="2:27">
      <c r="B3199" s="3">
        <v>45928</v>
      </c>
      <c r="C3199" t="str">
        <f>IF(AND(B3199&gt;='Calculation Sheet Crop 1'!$K$6,B3199&lt;='Calculation Sheet Crop 1'!$L$6),"Initial Stage",IF(AND(B3199+1&gt;'Calculation Sheet Crop 1'!$K$7,B3199&lt;='Calculation Sheet Crop 1'!$L$7),"Crop Development Phase",IF(AND(B3199+1&gt;'Calculation Sheet Crop 1'!$K$8,B3199&lt;'Calculation Sheet Crop 1'!$L$8+1),"Mid Season",IF(AND(B3199+1&gt;'Calculation Sheet Crop 1'!$K$9,B3199-1&lt;'Calculation Sheet Crop 1'!$L$9),"Late Season Stage",""))))</f>
        <v/>
      </c>
      <c r="D3199">
        <f>IF(MONTH(B3199)=1,'General Calculation'!$E$22,IF(MONTH(B3199)=2,'General Calculation'!$F$22,IF(MONTH(B3199)=3,'General Calculation'!$G$22,IF(MONTH(B3199)=4,'General Calculation'!$H$22,IF(MONTH(B3199)=5,'General Calculation'!$I$22,IF(MONTH(B3199)=6,'General Calculation'!$J$22,IF(MONTH(B3199)=7,'General Calculation'!$K$22,IF(MONTH(B3199)=8,'General Calculation'!$L$22,IF(MONTH(B3199)=9,'General Calculation'!$M$22,IF(MONTH(B3199)=10,'General Calculation'!$N$22,IF(MONTH(B3199)=11,'General Calculation'!$O$22,IF(MONTH(B3199)=12,'General Calculation'!$P$22,""))))))))))))</f>
        <v>5.3311999999999999</v>
      </c>
      <c r="E3199" t="str">
        <f>IF(C3199="Initial Stage",'Calculation Sheet Crop 1'!$M$6,IF(C3199="Crop Development Phase",'Calculation Sheet Crop 1'!$M$7,IF(C3199="Mid Season",'Calculation Sheet Crop 1'!$M$8,IF(C3199="Late Season Stage",'Calculation Sheet Crop 1'!$M$9,""))))</f>
        <v/>
      </c>
      <c r="F3199">
        <f t="shared" si="638"/>
        <v>0</v>
      </c>
      <c r="P3199">
        <f t="shared" si="639"/>
        <v>0</v>
      </c>
      <c r="Q3199">
        <f t="shared" si="640"/>
        <v>0</v>
      </c>
      <c r="R3199">
        <f t="shared" si="641"/>
        <v>0</v>
      </c>
      <c r="S3199">
        <f t="shared" si="642"/>
        <v>0</v>
      </c>
      <c r="T3199">
        <f t="shared" si="643"/>
        <v>0</v>
      </c>
      <c r="U3199">
        <f t="shared" si="644"/>
        <v>0</v>
      </c>
      <c r="V3199">
        <f t="shared" si="645"/>
        <v>0</v>
      </c>
      <c r="W3199">
        <f t="shared" si="646"/>
        <v>0</v>
      </c>
      <c r="X3199">
        <f t="shared" si="647"/>
        <v>0</v>
      </c>
      <c r="Y3199">
        <f t="shared" si="648"/>
        <v>0</v>
      </c>
      <c r="Z3199">
        <f t="shared" si="649"/>
        <v>0</v>
      </c>
      <c r="AA3199">
        <f t="shared" si="650"/>
        <v>0</v>
      </c>
    </row>
    <row r="3200" spans="2:27">
      <c r="B3200" s="3">
        <v>45929</v>
      </c>
      <c r="C3200" t="str">
        <f>IF(AND(B3200&gt;='Calculation Sheet Crop 1'!$K$6,B3200&lt;='Calculation Sheet Crop 1'!$L$6),"Initial Stage",IF(AND(B3200+1&gt;'Calculation Sheet Crop 1'!$K$7,B3200&lt;='Calculation Sheet Crop 1'!$L$7),"Crop Development Phase",IF(AND(B3200+1&gt;'Calculation Sheet Crop 1'!$K$8,B3200&lt;'Calculation Sheet Crop 1'!$L$8+1),"Mid Season",IF(AND(B3200+1&gt;'Calculation Sheet Crop 1'!$K$9,B3200-1&lt;'Calculation Sheet Crop 1'!$L$9),"Late Season Stage",""))))</f>
        <v/>
      </c>
      <c r="D3200">
        <f>IF(MONTH(B3200)=1,'General Calculation'!$E$22,IF(MONTH(B3200)=2,'General Calculation'!$F$22,IF(MONTH(B3200)=3,'General Calculation'!$G$22,IF(MONTH(B3200)=4,'General Calculation'!$H$22,IF(MONTH(B3200)=5,'General Calculation'!$I$22,IF(MONTH(B3200)=6,'General Calculation'!$J$22,IF(MONTH(B3200)=7,'General Calculation'!$K$22,IF(MONTH(B3200)=8,'General Calculation'!$L$22,IF(MONTH(B3200)=9,'General Calculation'!$M$22,IF(MONTH(B3200)=10,'General Calculation'!$N$22,IF(MONTH(B3200)=11,'General Calculation'!$O$22,IF(MONTH(B3200)=12,'General Calculation'!$P$22,""))))))))))))</f>
        <v>5.3311999999999999</v>
      </c>
      <c r="E3200" t="str">
        <f>IF(C3200="Initial Stage",'Calculation Sheet Crop 1'!$M$6,IF(C3200="Crop Development Phase",'Calculation Sheet Crop 1'!$M$7,IF(C3200="Mid Season",'Calculation Sheet Crop 1'!$M$8,IF(C3200="Late Season Stage",'Calculation Sheet Crop 1'!$M$9,""))))</f>
        <v/>
      </c>
      <c r="F3200">
        <f t="shared" si="638"/>
        <v>0</v>
      </c>
      <c r="P3200">
        <f t="shared" si="639"/>
        <v>0</v>
      </c>
      <c r="Q3200">
        <f t="shared" si="640"/>
        <v>0</v>
      </c>
      <c r="R3200">
        <f t="shared" si="641"/>
        <v>0</v>
      </c>
      <c r="S3200">
        <f t="shared" si="642"/>
        <v>0</v>
      </c>
      <c r="T3200">
        <f t="shared" si="643"/>
        <v>0</v>
      </c>
      <c r="U3200">
        <f t="shared" si="644"/>
        <v>0</v>
      </c>
      <c r="V3200">
        <f t="shared" si="645"/>
        <v>0</v>
      </c>
      <c r="W3200">
        <f t="shared" si="646"/>
        <v>0</v>
      </c>
      <c r="X3200">
        <f t="shared" si="647"/>
        <v>0</v>
      </c>
      <c r="Y3200">
        <f t="shared" si="648"/>
        <v>0</v>
      </c>
      <c r="Z3200">
        <f t="shared" si="649"/>
        <v>0</v>
      </c>
      <c r="AA3200">
        <f t="shared" si="650"/>
        <v>0</v>
      </c>
    </row>
    <row r="3201" spans="2:27">
      <c r="B3201" s="3">
        <v>45930</v>
      </c>
      <c r="C3201" t="str">
        <f>IF(AND(B3201&gt;='Calculation Sheet Crop 1'!$K$6,B3201&lt;='Calculation Sheet Crop 1'!$L$6),"Initial Stage",IF(AND(B3201+1&gt;'Calculation Sheet Crop 1'!$K$7,B3201&lt;='Calculation Sheet Crop 1'!$L$7),"Crop Development Phase",IF(AND(B3201+1&gt;'Calculation Sheet Crop 1'!$K$8,B3201&lt;'Calculation Sheet Crop 1'!$L$8+1),"Mid Season",IF(AND(B3201+1&gt;'Calculation Sheet Crop 1'!$K$9,B3201-1&lt;'Calculation Sheet Crop 1'!$L$9),"Late Season Stage",""))))</f>
        <v/>
      </c>
      <c r="D3201">
        <f>IF(MONTH(B3201)=1,'General Calculation'!$E$22,IF(MONTH(B3201)=2,'General Calculation'!$F$22,IF(MONTH(B3201)=3,'General Calculation'!$G$22,IF(MONTH(B3201)=4,'General Calculation'!$H$22,IF(MONTH(B3201)=5,'General Calculation'!$I$22,IF(MONTH(B3201)=6,'General Calculation'!$J$22,IF(MONTH(B3201)=7,'General Calculation'!$K$22,IF(MONTH(B3201)=8,'General Calculation'!$L$22,IF(MONTH(B3201)=9,'General Calculation'!$M$22,IF(MONTH(B3201)=10,'General Calculation'!$N$22,IF(MONTH(B3201)=11,'General Calculation'!$O$22,IF(MONTH(B3201)=12,'General Calculation'!$P$22,""))))))))))))</f>
        <v>5.3311999999999999</v>
      </c>
      <c r="E3201" t="str">
        <f>IF(C3201="Initial Stage",'Calculation Sheet Crop 1'!$M$6,IF(C3201="Crop Development Phase",'Calculation Sheet Crop 1'!$M$7,IF(C3201="Mid Season",'Calculation Sheet Crop 1'!$M$8,IF(C3201="Late Season Stage",'Calculation Sheet Crop 1'!$M$9,""))))</f>
        <v/>
      </c>
      <c r="F3201">
        <f t="shared" si="638"/>
        <v>0</v>
      </c>
      <c r="P3201">
        <f t="shared" si="639"/>
        <v>0</v>
      </c>
      <c r="Q3201">
        <f t="shared" si="640"/>
        <v>0</v>
      </c>
      <c r="R3201">
        <f t="shared" si="641"/>
        <v>0</v>
      </c>
      <c r="S3201">
        <f t="shared" si="642"/>
        <v>0</v>
      </c>
      <c r="T3201">
        <f t="shared" si="643"/>
        <v>0</v>
      </c>
      <c r="U3201">
        <f t="shared" si="644"/>
        <v>0</v>
      </c>
      <c r="V3201">
        <f t="shared" si="645"/>
        <v>0</v>
      </c>
      <c r="W3201">
        <f t="shared" si="646"/>
        <v>0</v>
      </c>
      <c r="X3201">
        <f t="shared" si="647"/>
        <v>0</v>
      </c>
      <c r="Y3201">
        <f t="shared" si="648"/>
        <v>0</v>
      </c>
      <c r="Z3201">
        <f t="shared" si="649"/>
        <v>0</v>
      </c>
      <c r="AA3201">
        <f t="shared" si="650"/>
        <v>0</v>
      </c>
    </row>
    <row r="3202" spans="2:27">
      <c r="B3202" s="3">
        <v>45931</v>
      </c>
      <c r="C3202" t="str">
        <f>IF(AND(B3202&gt;='Calculation Sheet Crop 1'!$K$6,B3202&lt;='Calculation Sheet Crop 1'!$L$6),"Initial Stage",IF(AND(B3202+1&gt;'Calculation Sheet Crop 1'!$K$7,B3202&lt;='Calculation Sheet Crop 1'!$L$7),"Crop Development Phase",IF(AND(B3202+1&gt;'Calculation Sheet Crop 1'!$K$8,B3202&lt;'Calculation Sheet Crop 1'!$L$8+1),"Mid Season",IF(AND(B3202+1&gt;'Calculation Sheet Crop 1'!$K$9,B3202-1&lt;'Calculation Sheet Crop 1'!$L$9),"Late Season Stage",""))))</f>
        <v/>
      </c>
      <c r="D3202">
        <f>IF(MONTH(B3202)=1,'General Calculation'!$E$22,IF(MONTH(B3202)=2,'General Calculation'!$F$22,IF(MONTH(B3202)=3,'General Calculation'!$G$22,IF(MONTH(B3202)=4,'General Calculation'!$H$22,IF(MONTH(B3202)=5,'General Calculation'!$I$22,IF(MONTH(B3202)=6,'General Calculation'!$J$22,IF(MONTH(B3202)=7,'General Calculation'!$K$22,IF(MONTH(B3202)=8,'General Calculation'!$L$22,IF(MONTH(B3202)=9,'General Calculation'!$M$22,IF(MONTH(B3202)=10,'General Calculation'!$N$22,IF(MONTH(B3202)=11,'General Calculation'!$O$22,IF(MONTH(B3202)=12,'General Calculation'!$P$22,""))))))))))))</f>
        <v>5.2650000000000006</v>
      </c>
      <c r="E3202" t="str">
        <f>IF(C3202="Initial Stage",'Calculation Sheet Crop 1'!$M$6,IF(C3202="Crop Development Phase",'Calculation Sheet Crop 1'!$M$7,IF(C3202="Mid Season",'Calculation Sheet Crop 1'!$M$8,IF(C3202="Late Season Stage",'Calculation Sheet Crop 1'!$M$9,""))))</f>
        <v/>
      </c>
      <c r="F3202">
        <f t="shared" si="638"/>
        <v>0</v>
      </c>
      <c r="P3202">
        <f t="shared" si="639"/>
        <v>0</v>
      </c>
      <c r="Q3202">
        <f t="shared" si="640"/>
        <v>0</v>
      </c>
      <c r="R3202">
        <f t="shared" si="641"/>
        <v>0</v>
      </c>
      <c r="S3202">
        <f t="shared" si="642"/>
        <v>0</v>
      </c>
      <c r="T3202">
        <f t="shared" si="643"/>
        <v>0</v>
      </c>
      <c r="U3202">
        <f t="shared" si="644"/>
        <v>0</v>
      </c>
      <c r="V3202">
        <f t="shared" si="645"/>
        <v>0</v>
      </c>
      <c r="W3202">
        <f t="shared" si="646"/>
        <v>0</v>
      </c>
      <c r="X3202">
        <f t="shared" si="647"/>
        <v>0</v>
      </c>
      <c r="Y3202">
        <f t="shared" si="648"/>
        <v>0</v>
      </c>
      <c r="Z3202">
        <f t="shared" si="649"/>
        <v>0</v>
      </c>
      <c r="AA3202">
        <f t="shared" si="650"/>
        <v>0</v>
      </c>
    </row>
    <row r="3203" spans="2:27">
      <c r="B3203" s="3">
        <v>45932</v>
      </c>
      <c r="C3203" t="str">
        <f>IF(AND(B3203&gt;='Calculation Sheet Crop 1'!$K$6,B3203&lt;='Calculation Sheet Crop 1'!$L$6),"Initial Stage",IF(AND(B3203+1&gt;'Calculation Sheet Crop 1'!$K$7,B3203&lt;='Calculation Sheet Crop 1'!$L$7),"Crop Development Phase",IF(AND(B3203+1&gt;'Calculation Sheet Crop 1'!$K$8,B3203&lt;'Calculation Sheet Crop 1'!$L$8+1),"Mid Season",IF(AND(B3203+1&gt;'Calculation Sheet Crop 1'!$K$9,B3203-1&lt;'Calculation Sheet Crop 1'!$L$9),"Late Season Stage",""))))</f>
        <v/>
      </c>
      <c r="D3203">
        <f>IF(MONTH(B3203)=1,'General Calculation'!$E$22,IF(MONTH(B3203)=2,'General Calculation'!$F$22,IF(MONTH(B3203)=3,'General Calculation'!$G$22,IF(MONTH(B3203)=4,'General Calculation'!$H$22,IF(MONTH(B3203)=5,'General Calculation'!$I$22,IF(MONTH(B3203)=6,'General Calculation'!$J$22,IF(MONTH(B3203)=7,'General Calculation'!$K$22,IF(MONTH(B3203)=8,'General Calculation'!$L$22,IF(MONTH(B3203)=9,'General Calculation'!$M$22,IF(MONTH(B3203)=10,'General Calculation'!$N$22,IF(MONTH(B3203)=11,'General Calculation'!$O$22,IF(MONTH(B3203)=12,'General Calculation'!$P$22,""))))))))))))</f>
        <v>5.2650000000000006</v>
      </c>
      <c r="E3203" t="str">
        <f>IF(C3203="Initial Stage",'Calculation Sheet Crop 1'!$M$6,IF(C3203="Crop Development Phase",'Calculation Sheet Crop 1'!$M$7,IF(C3203="Mid Season",'Calculation Sheet Crop 1'!$M$8,IF(C3203="Late Season Stage",'Calculation Sheet Crop 1'!$M$9,""))))</f>
        <v/>
      </c>
      <c r="F3203">
        <f t="shared" si="638"/>
        <v>0</v>
      </c>
      <c r="P3203">
        <f t="shared" si="639"/>
        <v>0</v>
      </c>
      <c r="Q3203">
        <f t="shared" si="640"/>
        <v>0</v>
      </c>
      <c r="R3203">
        <f t="shared" si="641"/>
        <v>0</v>
      </c>
      <c r="S3203">
        <f t="shared" si="642"/>
        <v>0</v>
      </c>
      <c r="T3203">
        <f t="shared" si="643"/>
        <v>0</v>
      </c>
      <c r="U3203">
        <f t="shared" si="644"/>
        <v>0</v>
      </c>
      <c r="V3203">
        <f t="shared" si="645"/>
        <v>0</v>
      </c>
      <c r="W3203">
        <f t="shared" si="646"/>
        <v>0</v>
      </c>
      <c r="X3203">
        <f t="shared" si="647"/>
        <v>0</v>
      </c>
      <c r="Y3203">
        <f t="shared" si="648"/>
        <v>0</v>
      </c>
      <c r="Z3203">
        <f t="shared" si="649"/>
        <v>0</v>
      </c>
      <c r="AA3203">
        <f t="shared" si="650"/>
        <v>0</v>
      </c>
    </row>
    <row r="3204" spans="2:27">
      <c r="B3204" s="3">
        <v>45933</v>
      </c>
      <c r="C3204" t="str">
        <f>IF(AND(B3204&gt;='Calculation Sheet Crop 1'!$K$6,B3204&lt;='Calculation Sheet Crop 1'!$L$6),"Initial Stage",IF(AND(B3204+1&gt;'Calculation Sheet Crop 1'!$K$7,B3204&lt;='Calculation Sheet Crop 1'!$L$7),"Crop Development Phase",IF(AND(B3204+1&gt;'Calculation Sheet Crop 1'!$K$8,B3204&lt;'Calculation Sheet Crop 1'!$L$8+1),"Mid Season",IF(AND(B3204+1&gt;'Calculation Sheet Crop 1'!$K$9,B3204-1&lt;'Calculation Sheet Crop 1'!$L$9),"Late Season Stage",""))))</f>
        <v/>
      </c>
      <c r="D3204">
        <f>IF(MONTH(B3204)=1,'General Calculation'!$E$22,IF(MONTH(B3204)=2,'General Calculation'!$F$22,IF(MONTH(B3204)=3,'General Calculation'!$G$22,IF(MONTH(B3204)=4,'General Calculation'!$H$22,IF(MONTH(B3204)=5,'General Calculation'!$I$22,IF(MONTH(B3204)=6,'General Calculation'!$J$22,IF(MONTH(B3204)=7,'General Calculation'!$K$22,IF(MONTH(B3204)=8,'General Calculation'!$L$22,IF(MONTH(B3204)=9,'General Calculation'!$M$22,IF(MONTH(B3204)=10,'General Calculation'!$N$22,IF(MONTH(B3204)=11,'General Calculation'!$O$22,IF(MONTH(B3204)=12,'General Calculation'!$P$22,""))))))))))))</f>
        <v>5.2650000000000006</v>
      </c>
      <c r="E3204" t="str">
        <f>IF(C3204="Initial Stage",'Calculation Sheet Crop 1'!$M$6,IF(C3204="Crop Development Phase",'Calculation Sheet Crop 1'!$M$7,IF(C3204="Mid Season",'Calculation Sheet Crop 1'!$M$8,IF(C3204="Late Season Stage",'Calculation Sheet Crop 1'!$M$9,""))))</f>
        <v/>
      </c>
      <c r="F3204">
        <f t="shared" si="638"/>
        <v>0</v>
      </c>
      <c r="P3204">
        <f t="shared" si="639"/>
        <v>0</v>
      </c>
      <c r="Q3204">
        <f t="shared" si="640"/>
        <v>0</v>
      </c>
      <c r="R3204">
        <f t="shared" si="641"/>
        <v>0</v>
      </c>
      <c r="S3204">
        <f t="shared" si="642"/>
        <v>0</v>
      </c>
      <c r="T3204">
        <f t="shared" si="643"/>
        <v>0</v>
      </c>
      <c r="U3204">
        <f t="shared" si="644"/>
        <v>0</v>
      </c>
      <c r="V3204">
        <f t="shared" si="645"/>
        <v>0</v>
      </c>
      <c r="W3204">
        <f t="shared" si="646"/>
        <v>0</v>
      </c>
      <c r="X3204">
        <f t="shared" si="647"/>
        <v>0</v>
      </c>
      <c r="Y3204">
        <f t="shared" si="648"/>
        <v>0</v>
      </c>
      <c r="Z3204">
        <f t="shared" si="649"/>
        <v>0</v>
      </c>
      <c r="AA3204">
        <f t="shared" si="650"/>
        <v>0</v>
      </c>
    </row>
    <row r="3205" spans="2:27">
      <c r="B3205" s="3">
        <v>45934</v>
      </c>
      <c r="C3205" t="str">
        <f>IF(AND(B3205&gt;='Calculation Sheet Crop 1'!$K$6,B3205&lt;='Calculation Sheet Crop 1'!$L$6),"Initial Stage",IF(AND(B3205+1&gt;'Calculation Sheet Crop 1'!$K$7,B3205&lt;='Calculation Sheet Crop 1'!$L$7),"Crop Development Phase",IF(AND(B3205+1&gt;'Calculation Sheet Crop 1'!$K$8,B3205&lt;'Calculation Sheet Crop 1'!$L$8+1),"Mid Season",IF(AND(B3205+1&gt;'Calculation Sheet Crop 1'!$K$9,B3205-1&lt;'Calculation Sheet Crop 1'!$L$9),"Late Season Stage",""))))</f>
        <v/>
      </c>
      <c r="D3205">
        <f>IF(MONTH(B3205)=1,'General Calculation'!$E$22,IF(MONTH(B3205)=2,'General Calculation'!$F$22,IF(MONTH(B3205)=3,'General Calculation'!$G$22,IF(MONTH(B3205)=4,'General Calculation'!$H$22,IF(MONTH(B3205)=5,'General Calculation'!$I$22,IF(MONTH(B3205)=6,'General Calculation'!$J$22,IF(MONTH(B3205)=7,'General Calculation'!$K$22,IF(MONTH(B3205)=8,'General Calculation'!$L$22,IF(MONTH(B3205)=9,'General Calculation'!$M$22,IF(MONTH(B3205)=10,'General Calculation'!$N$22,IF(MONTH(B3205)=11,'General Calculation'!$O$22,IF(MONTH(B3205)=12,'General Calculation'!$P$22,""))))))))))))</f>
        <v>5.2650000000000006</v>
      </c>
      <c r="E3205" t="str">
        <f>IF(C3205="Initial Stage",'Calculation Sheet Crop 1'!$M$6,IF(C3205="Crop Development Phase",'Calculation Sheet Crop 1'!$M$7,IF(C3205="Mid Season",'Calculation Sheet Crop 1'!$M$8,IF(C3205="Late Season Stage",'Calculation Sheet Crop 1'!$M$9,""))))</f>
        <v/>
      </c>
      <c r="F3205">
        <f t="shared" si="638"/>
        <v>0</v>
      </c>
      <c r="P3205">
        <f t="shared" si="639"/>
        <v>0</v>
      </c>
      <c r="Q3205">
        <f t="shared" si="640"/>
        <v>0</v>
      </c>
      <c r="R3205">
        <f t="shared" si="641"/>
        <v>0</v>
      </c>
      <c r="S3205">
        <f t="shared" si="642"/>
        <v>0</v>
      </c>
      <c r="T3205">
        <f t="shared" si="643"/>
        <v>0</v>
      </c>
      <c r="U3205">
        <f t="shared" si="644"/>
        <v>0</v>
      </c>
      <c r="V3205">
        <f t="shared" si="645"/>
        <v>0</v>
      </c>
      <c r="W3205">
        <f t="shared" si="646"/>
        <v>0</v>
      </c>
      <c r="X3205">
        <f t="shared" si="647"/>
        <v>0</v>
      </c>
      <c r="Y3205">
        <f t="shared" si="648"/>
        <v>0</v>
      </c>
      <c r="Z3205">
        <f t="shared" si="649"/>
        <v>0</v>
      </c>
      <c r="AA3205">
        <f t="shared" si="650"/>
        <v>0</v>
      </c>
    </row>
    <row r="3206" spans="2:27">
      <c r="B3206" s="3">
        <v>45935</v>
      </c>
      <c r="C3206" t="str">
        <f>IF(AND(B3206&gt;='Calculation Sheet Crop 1'!$K$6,B3206&lt;='Calculation Sheet Crop 1'!$L$6),"Initial Stage",IF(AND(B3206+1&gt;'Calculation Sheet Crop 1'!$K$7,B3206&lt;='Calculation Sheet Crop 1'!$L$7),"Crop Development Phase",IF(AND(B3206+1&gt;'Calculation Sheet Crop 1'!$K$8,B3206&lt;'Calculation Sheet Crop 1'!$L$8+1),"Mid Season",IF(AND(B3206+1&gt;'Calculation Sheet Crop 1'!$K$9,B3206-1&lt;'Calculation Sheet Crop 1'!$L$9),"Late Season Stage",""))))</f>
        <v/>
      </c>
      <c r="D3206">
        <f>IF(MONTH(B3206)=1,'General Calculation'!$E$22,IF(MONTH(B3206)=2,'General Calculation'!$F$22,IF(MONTH(B3206)=3,'General Calculation'!$G$22,IF(MONTH(B3206)=4,'General Calculation'!$H$22,IF(MONTH(B3206)=5,'General Calculation'!$I$22,IF(MONTH(B3206)=6,'General Calculation'!$J$22,IF(MONTH(B3206)=7,'General Calculation'!$K$22,IF(MONTH(B3206)=8,'General Calculation'!$L$22,IF(MONTH(B3206)=9,'General Calculation'!$M$22,IF(MONTH(B3206)=10,'General Calculation'!$N$22,IF(MONTH(B3206)=11,'General Calculation'!$O$22,IF(MONTH(B3206)=12,'General Calculation'!$P$22,""))))))))))))</f>
        <v>5.2650000000000006</v>
      </c>
      <c r="E3206" t="str">
        <f>IF(C3206="Initial Stage",'Calculation Sheet Crop 1'!$M$6,IF(C3206="Crop Development Phase",'Calculation Sheet Crop 1'!$M$7,IF(C3206="Mid Season",'Calculation Sheet Crop 1'!$M$8,IF(C3206="Late Season Stage",'Calculation Sheet Crop 1'!$M$9,""))))</f>
        <v/>
      </c>
      <c r="F3206">
        <f t="shared" si="638"/>
        <v>0</v>
      </c>
      <c r="P3206">
        <f t="shared" si="639"/>
        <v>0</v>
      </c>
      <c r="Q3206">
        <f t="shared" si="640"/>
        <v>0</v>
      </c>
      <c r="R3206">
        <f t="shared" si="641"/>
        <v>0</v>
      </c>
      <c r="S3206">
        <f t="shared" si="642"/>
        <v>0</v>
      </c>
      <c r="T3206">
        <f t="shared" si="643"/>
        <v>0</v>
      </c>
      <c r="U3206">
        <f t="shared" si="644"/>
        <v>0</v>
      </c>
      <c r="V3206">
        <f t="shared" si="645"/>
        <v>0</v>
      </c>
      <c r="W3206">
        <f t="shared" si="646"/>
        <v>0</v>
      </c>
      <c r="X3206">
        <f t="shared" si="647"/>
        <v>0</v>
      </c>
      <c r="Y3206">
        <f t="shared" si="648"/>
        <v>0</v>
      </c>
      <c r="Z3206">
        <f t="shared" si="649"/>
        <v>0</v>
      </c>
      <c r="AA3206">
        <f t="shared" si="650"/>
        <v>0</v>
      </c>
    </row>
    <row r="3207" spans="2:27">
      <c r="B3207" s="3">
        <v>45936</v>
      </c>
      <c r="C3207" t="str">
        <f>IF(AND(B3207&gt;='Calculation Sheet Crop 1'!$K$6,B3207&lt;='Calculation Sheet Crop 1'!$L$6),"Initial Stage",IF(AND(B3207+1&gt;'Calculation Sheet Crop 1'!$K$7,B3207&lt;='Calculation Sheet Crop 1'!$L$7),"Crop Development Phase",IF(AND(B3207+1&gt;'Calculation Sheet Crop 1'!$K$8,B3207&lt;'Calculation Sheet Crop 1'!$L$8+1),"Mid Season",IF(AND(B3207+1&gt;'Calculation Sheet Crop 1'!$K$9,B3207-1&lt;'Calculation Sheet Crop 1'!$L$9),"Late Season Stage",""))))</f>
        <v/>
      </c>
      <c r="D3207">
        <f>IF(MONTH(B3207)=1,'General Calculation'!$E$22,IF(MONTH(B3207)=2,'General Calculation'!$F$22,IF(MONTH(B3207)=3,'General Calculation'!$G$22,IF(MONTH(B3207)=4,'General Calculation'!$H$22,IF(MONTH(B3207)=5,'General Calculation'!$I$22,IF(MONTH(B3207)=6,'General Calculation'!$J$22,IF(MONTH(B3207)=7,'General Calculation'!$K$22,IF(MONTH(B3207)=8,'General Calculation'!$L$22,IF(MONTH(B3207)=9,'General Calculation'!$M$22,IF(MONTH(B3207)=10,'General Calculation'!$N$22,IF(MONTH(B3207)=11,'General Calculation'!$O$22,IF(MONTH(B3207)=12,'General Calculation'!$P$22,""))))))))))))</f>
        <v>5.2650000000000006</v>
      </c>
      <c r="E3207" t="str">
        <f>IF(C3207="Initial Stage",'Calculation Sheet Crop 1'!$M$6,IF(C3207="Crop Development Phase",'Calculation Sheet Crop 1'!$M$7,IF(C3207="Mid Season",'Calculation Sheet Crop 1'!$M$8,IF(C3207="Late Season Stage",'Calculation Sheet Crop 1'!$M$9,""))))</f>
        <v/>
      </c>
      <c r="F3207">
        <f t="shared" si="638"/>
        <v>0</v>
      </c>
      <c r="P3207">
        <f t="shared" si="639"/>
        <v>0</v>
      </c>
      <c r="Q3207">
        <f t="shared" si="640"/>
        <v>0</v>
      </c>
      <c r="R3207">
        <f t="shared" si="641"/>
        <v>0</v>
      </c>
      <c r="S3207">
        <f t="shared" si="642"/>
        <v>0</v>
      </c>
      <c r="T3207">
        <f t="shared" si="643"/>
        <v>0</v>
      </c>
      <c r="U3207">
        <f t="shared" si="644"/>
        <v>0</v>
      </c>
      <c r="V3207">
        <f t="shared" si="645"/>
        <v>0</v>
      </c>
      <c r="W3207">
        <f t="shared" si="646"/>
        <v>0</v>
      </c>
      <c r="X3207">
        <f t="shared" si="647"/>
        <v>0</v>
      </c>
      <c r="Y3207">
        <f t="shared" si="648"/>
        <v>0</v>
      </c>
      <c r="Z3207">
        <f t="shared" si="649"/>
        <v>0</v>
      </c>
      <c r="AA3207">
        <f t="shared" si="650"/>
        <v>0</v>
      </c>
    </row>
    <row r="3208" spans="2:27">
      <c r="B3208" s="3">
        <v>45937</v>
      </c>
      <c r="C3208" t="str">
        <f>IF(AND(B3208&gt;='Calculation Sheet Crop 1'!$K$6,B3208&lt;='Calculation Sheet Crop 1'!$L$6),"Initial Stage",IF(AND(B3208+1&gt;'Calculation Sheet Crop 1'!$K$7,B3208&lt;='Calculation Sheet Crop 1'!$L$7),"Crop Development Phase",IF(AND(B3208+1&gt;'Calculation Sheet Crop 1'!$K$8,B3208&lt;'Calculation Sheet Crop 1'!$L$8+1),"Mid Season",IF(AND(B3208+1&gt;'Calculation Sheet Crop 1'!$K$9,B3208-1&lt;'Calculation Sheet Crop 1'!$L$9),"Late Season Stage",""))))</f>
        <v/>
      </c>
      <c r="D3208">
        <f>IF(MONTH(B3208)=1,'General Calculation'!$E$22,IF(MONTH(B3208)=2,'General Calculation'!$F$22,IF(MONTH(B3208)=3,'General Calculation'!$G$22,IF(MONTH(B3208)=4,'General Calculation'!$H$22,IF(MONTH(B3208)=5,'General Calculation'!$I$22,IF(MONTH(B3208)=6,'General Calculation'!$J$22,IF(MONTH(B3208)=7,'General Calculation'!$K$22,IF(MONTH(B3208)=8,'General Calculation'!$L$22,IF(MONTH(B3208)=9,'General Calculation'!$M$22,IF(MONTH(B3208)=10,'General Calculation'!$N$22,IF(MONTH(B3208)=11,'General Calculation'!$O$22,IF(MONTH(B3208)=12,'General Calculation'!$P$22,""))))))))))))</f>
        <v>5.2650000000000006</v>
      </c>
      <c r="E3208" t="str">
        <f>IF(C3208="Initial Stage",'Calculation Sheet Crop 1'!$M$6,IF(C3208="Crop Development Phase",'Calculation Sheet Crop 1'!$M$7,IF(C3208="Mid Season",'Calculation Sheet Crop 1'!$M$8,IF(C3208="Late Season Stage",'Calculation Sheet Crop 1'!$M$9,""))))</f>
        <v/>
      </c>
      <c r="F3208">
        <f t="shared" ref="F3208:F3271" si="651">IFERROR((D3208*E3208),0)</f>
        <v>0</v>
      </c>
      <c r="P3208">
        <f t="shared" ref="P3208:P3271" si="652">IF(MONTH($B3208)=1,$F3208,0)</f>
        <v>0</v>
      </c>
      <c r="Q3208">
        <f t="shared" ref="Q3208:Q3271" si="653">IF(MONTH($B3208)=2,$F3208,0)</f>
        <v>0</v>
      </c>
      <c r="R3208">
        <f t="shared" ref="R3208:R3271" si="654">IF(MONTH($B3208)=3,$F3208,0)</f>
        <v>0</v>
      </c>
      <c r="S3208">
        <f t="shared" ref="S3208:S3271" si="655">IF(MONTH($B3208)=4,$F3208,0)</f>
        <v>0</v>
      </c>
      <c r="T3208">
        <f t="shared" ref="T3208:T3271" si="656">IF(MONTH($B3208)=5,$F3208,0)</f>
        <v>0</v>
      </c>
      <c r="U3208">
        <f t="shared" ref="U3208:U3271" si="657">IF(MONTH($B3208)=6,$F3208,0)</f>
        <v>0</v>
      </c>
      <c r="V3208">
        <f t="shared" ref="V3208:V3271" si="658">IF(MONTH($B3208)=7,$F3208,0)</f>
        <v>0</v>
      </c>
      <c r="W3208">
        <f t="shared" ref="W3208:W3271" si="659">IF(MONTH($B3208)=8,$F3208,0)</f>
        <v>0</v>
      </c>
      <c r="X3208">
        <f t="shared" ref="X3208:X3271" si="660">IF(MONTH($B3208)=9,$F3208,0)</f>
        <v>0</v>
      </c>
      <c r="Y3208">
        <f t="shared" ref="Y3208:Y3271" si="661">IF(MONTH($B3208)=10,$F3208,0)</f>
        <v>0</v>
      </c>
      <c r="Z3208">
        <f t="shared" ref="Z3208:Z3271" si="662">IF(MONTH($B3208)=11,$F3208,0)</f>
        <v>0</v>
      </c>
      <c r="AA3208">
        <f t="shared" ref="AA3208:AA3271" si="663">IF(MONTH($B3208)=12,$F3208,0)</f>
        <v>0</v>
      </c>
    </row>
    <row r="3209" spans="2:27">
      <c r="B3209" s="3">
        <v>45938</v>
      </c>
      <c r="C3209" t="str">
        <f>IF(AND(B3209&gt;='Calculation Sheet Crop 1'!$K$6,B3209&lt;='Calculation Sheet Crop 1'!$L$6),"Initial Stage",IF(AND(B3209+1&gt;'Calculation Sheet Crop 1'!$K$7,B3209&lt;='Calculation Sheet Crop 1'!$L$7),"Crop Development Phase",IF(AND(B3209+1&gt;'Calculation Sheet Crop 1'!$K$8,B3209&lt;'Calculation Sheet Crop 1'!$L$8+1),"Mid Season",IF(AND(B3209+1&gt;'Calculation Sheet Crop 1'!$K$9,B3209-1&lt;'Calculation Sheet Crop 1'!$L$9),"Late Season Stage",""))))</f>
        <v/>
      </c>
      <c r="D3209">
        <f>IF(MONTH(B3209)=1,'General Calculation'!$E$22,IF(MONTH(B3209)=2,'General Calculation'!$F$22,IF(MONTH(B3209)=3,'General Calculation'!$G$22,IF(MONTH(B3209)=4,'General Calculation'!$H$22,IF(MONTH(B3209)=5,'General Calculation'!$I$22,IF(MONTH(B3209)=6,'General Calculation'!$J$22,IF(MONTH(B3209)=7,'General Calculation'!$K$22,IF(MONTH(B3209)=8,'General Calculation'!$L$22,IF(MONTH(B3209)=9,'General Calculation'!$M$22,IF(MONTH(B3209)=10,'General Calculation'!$N$22,IF(MONTH(B3209)=11,'General Calculation'!$O$22,IF(MONTH(B3209)=12,'General Calculation'!$P$22,""))))))))))))</f>
        <v>5.2650000000000006</v>
      </c>
      <c r="E3209" t="str">
        <f>IF(C3209="Initial Stage",'Calculation Sheet Crop 1'!$M$6,IF(C3209="Crop Development Phase",'Calculation Sheet Crop 1'!$M$7,IF(C3209="Mid Season",'Calculation Sheet Crop 1'!$M$8,IF(C3209="Late Season Stage",'Calculation Sheet Crop 1'!$M$9,""))))</f>
        <v/>
      </c>
      <c r="F3209">
        <f t="shared" si="651"/>
        <v>0</v>
      </c>
      <c r="P3209">
        <f t="shared" si="652"/>
        <v>0</v>
      </c>
      <c r="Q3209">
        <f t="shared" si="653"/>
        <v>0</v>
      </c>
      <c r="R3209">
        <f t="shared" si="654"/>
        <v>0</v>
      </c>
      <c r="S3209">
        <f t="shared" si="655"/>
        <v>0</v>
      </c>
      <c r="T3209">
        <f t="shared" si="656"/>
        <v>0</v>
      </c>
      <c r="U3209">
        <f t="shared" si="657"/>
        <v>0</v>
      </c>
      <c r="V3209">
        <f t="shared" si="658"/>
        <v>0</v>
      </c>
      <c r="W3209">
        <f t="shared" si="659"/>
        <v>0</v>
      </c>
      <c r="X3209">
        <f t="shared" si="660"/>
        <v>0</v>
      </c>
      <c r="Y3209">
        <f t="shared" si="661"/>
        <v>0</v>
      </c>
      <c r="Z3209">
        <f t="shared" si="662"/>
        <v>0</v>
      </c>
      <c r="AA3209">
        <f t="shared" si="663"/>
        <v>0</v>
      </c>
    </row>
    <row r="3210" spans="2:27">
      <c r="B3210" s="3">
        <v>45939</v>
      </c>
      <c r="C3210" t="str">
        <f>IF(AND(B3210&gt;='Calculation Sheet Crop 1'!$K$6,B3210&lt;='Calculation Sheet Crop 1'!$L$6),"Initial Stage",IF(AND(B3210+1&gt;'Calculation Sheet Crop 1'!$K$7,B3210&lt;='Calculation Sheet Crop 1'!$L$7),"Crop Development Phase",IF(AND(B3210+1&gt;'Calculation Sheet Crop 1'!$K$8,B3210&lt;'Calculation Sheet Crop 1'!$L$8+1),"Mid Season",IF(AND(B3210+1&gt;'Calculation Sheet Crop 1'!$K$9,B3210-1&lt;'Calculation Sheet Crop 1'!$L$9),"Late Season Stage",""))))</f>
        <v/>
      </c>
      <c r="D3210">
        <f>IF(MONTH(B3210)=1,'General Calculation'!$E$22,IF(MONTH(B3210)=2,'General Calculation'!$F$22,IF(MONTH(B3210)=3,'General Calculation'!$G$22,IF(MONTH(B3210)=4,'General Calculation'!$H$22,IF(MONTH(B3210)=5,'General Calculation'!$I$22,IF(MONTH(B3210)=6,'General Calculation'!$J$22,IF(MONTH(B3210)=7,'General Calculation'!$K$22,IF(MONTH(B3210)=8,'General Calculation'!$L$22,IF(MONTH(B3210)=9,'General Calculation'!$M$22,IF(MONTH(B3210)=10,'General Calculation'!$N$22,IF(MONTH(B3210)=11,'General Calculation'!$O$22,IF(MONTH(B3210)=12,'General Calculation'!$P$22,""))))))))))))</f>
        <v>5.2650000000000006</v>
      </c>
      <c r="E3210" t="str">
        <f>IF(C3210="Initial Stage",'Calculation Sheet Crop 1'!$M$6,IF(C3210="Crop Development Phase",'Calculation Sheet Crop 1'!$M$7,IF(C3210="Mid Season",'Calculation Sheet Crop 1'!$M$8,IF(C3210="Late Season Stage",'Calculation Sheet Crop 1'!$M$9,""))))</f>
        <v/>
      </c>
      <c r="F3210">
        <f t="shared" si="651"/>
        <v>0</v>
      </c>
      <c r="P3210">
        <f t="shared" si="652"/>
        <v>0</v>
      </c>
      <c r="Q3210">
        <f t="shared" si="653"/>
        <v>0</v>
      </c>
      <c r="R3210">
        <f t="shared" si="654"/>
        <v>0</v>
      </c>
      <c r="S3210">
        <f t="shared" si="655"/>
        <v>0</v>
      </c>
      <c r="T3210">
        <f t="shared" si="656"/>
        <v>0</v>
      </c>
      <c r="U3210">
        <f t="shared" si="657"/>
        <v>0</v>
      </c>
      <c r="V3210">
        <f t="shared" si="658"/>
        <v>0</v>
      </c>
      <c r="W3210">
        <f t="shared" si="659"/>
        <v>0</v>
      </c>
      <c r="X3210">
        <f t="shared" si="660"/>
        <v>0</v>
      </c>
      <c r="Y3210">
        <f t="shared" si="661"/>
        <v>0</v>
      </c>
      <c r="Z3210">
        <f t="shared" si="662"/>
        <v>0</v>
      </c>
      <c r="AA3210">
        <f t="shared" si="663"/>
        <v>0</v>
      </c>
    </row>
    <row r="3211" spans="2:27">
      <c r="B3211" s="3">
        <v>45940</v>
      </c>
      <c r="C3211" t="str">
        <f>IF(AND(B3211&gt;='Calculation Sheet Crop 1'!$K$6,B3211&lt;='Calculation Sheet Crop 1'!$L$6),"Initial Stage",IF(AND(B3211+1&gt;'Calculation Sheet Crop 1'!$K$7,B3211&lt;='Calculation Sheet Crop 1'!$L$7),"Crop Development Phase",IF(AND(B3211+1&gt;'Calculation Sheet Crop 1'!$K$8,B3211&lt;'Calculation Sheet Crop 1'!$L$8+1),"Mid Season",IF(AND(B3211+1&gt;'Calculation Sheet Crop 1'!$K$9,B3211-1&lt;'Calculation Sheet Crop 1'!$L$9),"Late Season Stage",""))))</f>
        <v/>
      </c>
      <c r="D3211">
        <f>IF(MONTH(B3211)=1,'General Calculation'!$E$22,IF(MONTH(B3211)=2,'General Calculation'!$F$22,IF(MONTH(B3211)=3,'General Calculation'!$G$22,IF(MONTH(B3211)=4,'General Calculation'!$H$22,IF(MONTH(B3211)=5,'General Calculation'!$I$22,IF(MONTH(B3211)=6,'General Calculation'!$J$22,IF(MONTH(B3211)=7,'General Calculation'!$K$22,IF(MONTH(B3211)=8,'General Calculation'!$L$22,IF(MONTH(B3211)=9,'General Calculation'!$M$22,IF(MONTH(B3211)=10,'General Calculation'!$N$22,IF(MONTH(B3211)=11,'General Calculation'!$O$22,IF(MONTH(B3211)=12,'General Calculation'!$P$22,""))))))))))))</f>
        <v>5.2650000000000006</v>
      </c>
      <c r="E3211" t="str">
        <f>IF(C3211="Initial Stage",'Calculation Sheet Crop 1'!$M$6,IF(C3211="Crop Development Phase",'Calculation Sheet Crop 1'!$M$7,IF(C3211="Mid Season",'Calculation Sheet Crop 1'!$M$8,IF(C3211="Late Season Stage",'Calculation Sheet Crop 1'!$M$9,""))))</f>
        <v/>
      </c>
      <c r="F3211">
        <f t="shared" si="651"/>
        <v>0</v>
      </c>
      <c r="P3211">
        <f t="shared" si="652"/>
        <v>0</v>
      </c>
      <c r="Q3211">
        <f t="shared" si="653"/>
        <v>0</v>
      </c>
      <c r="R3211">
        <f t="shared" si="654"/>
        <v>0</v>
      </c>
      <c r="S3211">
        <f t="shared" si="655"/>
        <v>0</v>
      </c>
      <c r="T3211">
        <f t="shared" si="656"/>
        <v>0</v>
      </c>
      <c r="U3211">
        <f t="shared" si="657"/>
        <v>0</v>
      </c>
      <c r="V3211">
        <f t="shared" si="658"/>
        <v>0</v>
      </c>
      <c r="W3211">
        <f t="shared" si="659"/>
        <v>0</v>
      </c>
      <c r="X3211">
        <f t="shared" si="660"/>
        <v>0</v>
      </c>
      <c r="Y3211">
        <f t="shared" si="661"/>
        <v>0</v>
      </c>
      <c r="Z3211">
        <f t="shared" si="662"/>
        <v>0</v>
      </c>
      <c r="AA3211">
        <f t="shared" si="663"/>
        <v>0</v>
      </c>
    </row>
    <row r="3212" spans="2:27">
      <c r="B3212" s="3">
        <v>45941</v>
      </c>
      <c r="C3212" t="str">
        <f>IF(AND(B3212&gt;='Calculation Sheet Crop 1'!$K$6,B3212&lt;='Calculation Sheet Crop 1'!$L$6),"Initial Stage",IF(AND(B3212+1&gt;'Calculation Sheet Crop 1'!$K$7,B3212&lt;='Calculation Sheet Crop 1'!$L$7),"Crop Development Phase",IF(AND(B3212+1&gt;'Calculation Sheet Crop 1'!$K$8,B3212&lt;'Calculation Sheet Crop 1'!$L$8+1),"Mid Season",IF(AND(B3212+1&gt;'Calculation Sheet Crop 1'!$K$9,B3212-1&lt;'Calculation Sheet Crop 1'!$L$9),"Late Season Stage",""))))</f>
        <v/>
      </c>
      <c r="D3212">
        <f>IF(MONTH(B3212)=1,'General Calculation'!$E$22,IF(MONTH(B3212)=2,'General Calculation'!$F$22,IF(MONTH(B3212)=3,'General Calculation'!$G$22,IF(MONTH(B3212)=4,'General Calculation'!$H$22,IF(MONTH(B3212)=5,'General Calculation'!$I$22,IF(MONTH(B3212)=6,'General Calculation'!$J$22,IF(MONTH(B3212)=7,'General Calculation'!$K$22,IF(MONTH(B3212)=8,'General Calculation'!$L$22,IF(MONTH(B3212)=9,'General Calculation'!$M$22,IF(MONTH(B3212)=10,'General Calculation'!$N$22,IF(MONTH(B3212)=11,'General Calculation'!$O$22,IF(MONTH(B3212)=12,'General Calculation'!$P$22,""))))))))))))</f>
        <v>5.2650000000000006</v>
      </c>
      <c r="E3212" t="str">
        <f>IF(C3212="Initial Stage",'Calculation Sheet Crop 1'!$M$6,IF(C3212="Crop Development Phase",'Calculation Sheet Crop 1'!$M$7,IF(C3212="Mid Season",'Calculation Sheet Crop 1'!$M$8,IF(C3212="Late Season Stage",'Calculation Sheet Crop 1'!$M$9,""))))</f>
        <v/>
      </c>
      <c r="F3212">
        <f t="shared" si="651"/>
        <v>0</v>
      </c>
      <c r="P3212">
        <f t="shared" si="652"/>
        <v>0</v>
      </c>
      <c r="Q3212">
        <f t="shared" si="653"/>
        <v>0</v>
      </c>
      <c r="R3212">
        <f t="shared" si="654"/>
        <v>0</v>
      </c>
      <c r="S3212">
        <f t="shared" si="655"/>
        <v>0</v>
      </c>
      <c r="T3212">
        <f t="shared" si="656"/>
        <v>0</v>
      </c>
      <c r="U3212">
        <f t="shared" si="657"/>
        <v>0</v>
      </c>
      <c r="V3212">
        <f t="shared" si="658"/>
        <v>0</v>
      </c>
      <c r="W3212">
        <f t="shared" si="659"/>
        <v>0</v>
      </c>
      <c r="X3212">
        <f t="shared" si="660"/>
        <v>0</v>
      </c>
      <c r="Y3212">
        <f t="shared" si="661"/>
        <v>0</v>
      </c>
      <c r="Z3212">
        <f t="shared" si="662"/>
        <v>0</v>
      </c>
      <c r="AA3212">
        <f t="shared" si="663"/>
        <v>0</v>
      </c>
    </row>
    <row r="3213" spans="2:27">
      <c r="B3213" s="3">
        <v>45942</v>
      </c>
      <c r="C3213" t="str">
        <f>IF(AND(B3213&gt;='Calculation Sheet Crop 1'!$K$6,B3213&lt;='Calculation Sheet Crop 1'!$L$6),"Initial Stage",IF(AND(B3213+1&gt;'Calculation Sheet Crop 1'!$K$7,B3213&lt;='Calculation Sheet Crop 1'!$L$7),"Crop Development Phase",IF(AND(B3213+1&gt;'Calculation Sheet Crop 1'!$K$8,B3213&lt;'Calculation Sheet Crop 1'!$L$8+1),"Mid Season",IF(AND(B3213+1&gt;'Calculation Sheet Crop 1'!$K$9,B3213-1&lt;'Calculation Sheet Crop 1'!$L$9),"Late Season Stage",""))))</f>
        <v/>
      </c>
      <c r="D3213">
        <f>IF(MONTH(B3213)=1,'General Calculation'!$E$22,IF(MONTH(B3213)=2,'General Calculation'!$F$22,IF(MONTH(B3213)=3,'General Calculation'!$G$22,IF(MONTH(B3213)=4,'General Calculation'!$H$22,IF(MONTH(B3213)=5,'General Calculation'!$I$22,IF(MONTH(B3213)=6,'General Calculation'!$J$22,IF(MONTH(B3213)=7,'General Calculation'!$K$22,IF(MONTH(B3213)=8,'General Calculation'!$L$22,IF(MONTH(B3213)=9,'General Calculation'!$M$22,IF(MONTH(B3213)=10,'General Calculation'!$N$22,IF(MONTH(B3213)=11,'General Calculation'!$O$22,IF(MONTH(B3213)=12,'General Calculation'!$P$22,""))))))))))))</f>
        <v>5.2650000000000006</v>
      </c>
      <c r="E3213" t="str">
        <f>IF(C3213="Initial Stage",'Calculation Sheet Crop 1'!$M$6,IF(C3213="Crop Development Phase",'Calculation Sheet Crop 1'!$M$7,IF(C3213="Mid Season",'Calculation Sheet Crop 1'!$M$8,IF(C3213="Late Season Stage",'Calculation Sheet Crop 1'!$M$9,""))))</f>
        <v/>
      </c>
      <c r="F3213">
        <f t="shared" si="651"/>
        <v>0</v>
      </c>
      <c r="P3213">
        <f t="shared" si="652"/>
        <v>0</v>
      </c>
      <c r="Q3213">
        <f t="shared" si="653"/>
        <v>0</v>
      </c>
      <c r="R3213">
        <f t="shared" si="654"/>
        <v>0</v>
      </c>
      <c r="S3213">
        <f t="shared" si="655"/>
        <v>0</v>
      </c>
      <c r="T3213">
        <f t="shared" si="656"/>
        <v>0</v>
      </c>
      <c r="U3213">
        <f t="shared" si="657"/>
        <v>0</v>
      </c>
      <c r="V3213">
        <f t="shared" si="658"/>
        <v>0</v>
      </c>
      <c r="W3213">
        <f t="shared" si="659"/>
        <v>0</v>
      </c>
      <c r="X3213">
        <f t="shared" si="660"/>
        <v>0</v>
      </c>
      <c r="Y3213">
        <f t="shared" si="661"/>
        <v>0</v>
      </c>
      <c r="Z3213">
        <f t="shared" si="662"/>
        <v>0</v>
      </c>
      <c r="AA3213">
        <f t="shared" si="663"/>
        <v>0</v>
      </c>
    </row>
    <row r="3214" spans="2:27">
      <c r="B3214" s="3">
        <v>45943</v>
      </c>
      <c r="C3214" t="str">
        <f>IF(AND(B3214&gt;='Calculation Sheet Crop 1'!$K$6,B3214&lt;='Calculation Sheet Crop 1'!$L$6),"Initial Stage",IF(AND(B3214+1&gt;'Calculation Sheet Crop 1'!$K$7,B3214&lt;='Calculation Sheet Crop 1'!$L$7),"Crop Development Phase",IF(AND(B3214+1&gt;'Calculation Sheet Crop 1'!$K$8,B3214&lt;'Calculation Sheet Crop 1'!$L$8+1),"Mid Season",IF(AND(B3214+1&gt;'Calculation Sheet Crop 1'!$K$9,B3214-1&lt;'Calculation Sheet Crop 1'!$L$9),"Late Season Stage",""))))</f>
        <v/>
      </c>
      <c r="D3214">
        <f>IF(MONTH(B3214)=1,'General Calculation'!$E$22,IF(MONTH(B3214)=2,'General Calculation'!$F$22,IF(MONTH(B3214)=3,'General Calculation'!$G$22,IF(MONTH(B3214)=4,'General Calculation'!$H$22,IF(MONTH(B3214)=5,'General Calculation'!$I$22,IF(MONTH(B3214)=6,'General Calculation'!$J$22,IF(MONTH(B3214)=7,'General Calculation'!$K$22,IF(MONTH(B3214)=8,'General Calculation'!$L$22,IF(MONTH(B3214)=9,'General Calculation'!$M$22,IF(MONTH(B3214)=10,'General Calculation'!$N$22,IF(MONTH(B3214)=11,'General Calculation'!$O$22,IF(MONTH(B3214)=12,'General Calculation'!$P$22,""))))))))))))</f>
        <v>5.2650000000000006</v>
      </c>
      <c r="E3214" t="str">
        <f>IF(C3214="Initial Stage",'Calculation Sheet Crop 1'!$M$6,IF(C3214="Crop Development Phase",'Calculation Sheet Crop 1'!$M$7,IF(C3214="Mid Season",'Calculation Sheet Crop 1'!$M$8,IF(C3214="Late Season Stage",'Calculation Sheet Crop 1'!$M$9,""))))</f>
        <v/>
      </c>
      <c r="F3214">
        <f t="shared" si="651"/>
        <v>0</v>
      </c>
      <c r="P3214">
        <f t="shared" si="652"/>
        <v>0</v>
      </c>
      <c r="Q3214">
        <f t="shared" si="653"/>
        <v>0</v>
      </c>
      <c r="R3214">
        <f t="shared" si="654"/>
        <v>0</v>
      </c>
      <c r="S3214">
        <f t="shared" si="655"/>
        <v>0</v>
      </c>
      <c r="T3214">
        <f t="shared" si="656"/>
        <v>0</v>
      </c>
      <c r="U3214">
        <f t="shared" si="657"/>
        <v>0</v>
      </c>
      <c r="V3214">
        <f t="shared" si="658"/>
        <v>0</v>
      </c>
      <c r="W3214">
        <f t="shared" si="659"/>
        <v>0</v>
      </c>
      <c r="X3214">
        <f t="shared" si="660"/>
        <v>0</v>
      </c>
      <c r="Y3214">
        <f t="shared" si="661"/>
        <v>0</v>
      </c>
      <c r="Z3214">
        <f t="shared" si="662"/>
        <v>0</v>
      </c>
      <c r="AA3214">
        <f t="shared" si="663"/>
        <v>0</v>
      </c>
    </row>
    <row r="3215" spans="2:27">
      <c r="B3215" s="3">
        <v>45944</v>
      </c>
      <c r="C3215" t="str">
        <f>IF(AND(B3215&gt;='Calculation Sheet Crop 1'!$K$6,B3215&lt;='Calculation Sheet Crop 1'!$L$6),"Initial Stage",IF(AND(B3215+1&gt;'Calculation Sheet Crop 1'!$K$7,B3215&lt;='Calculation Sheet Crop 1'!$L$7),"Crop Development Phase",IF(AND(B3215+1&gt;'Calculation Sheet Crop 1'!$K$8,B3215&lt;'Calculation Sheet Crop 1'!$L$8+1),"Mid Season",IF(AND(B3215+1&gt;'Calculation Sheet Crop 1'!$K$9,B3215-1&lt;'Calculation Sheet Crop 1'!$L$9),"Late Season Stage",""))))</f>
        <v/>
      </c>
      <c r="D3215">
        <f>IF(MONTH(B3215)=1,'General Calculation'!$E$22,IF(MONTH(B3215)=2,'General Calculation'!$F$22,IF(MONTH(B3215)=3,'General Calculation'!$G$22,IF(MONTH(B3215)=4,'General Calculation'!$H$22,IF(MONTH(B3215)=5,'General Calculation'!$I$22,IF(MONTH(B3215)=6,'General Calculation'!$J$22,IF(MONTH(B3215)=7,'General Calculation'!$K$22,IF(MONTH(B3215)=8,'General Calculation'!$L$22,IF(MONTH(B3215)=9,'General Calculation'!$M$22,IF(MONTH(B3215)=10,'General Calculation'!$N$22,IF(MONTH(B3215)=11,'General Calculation'!$O$22,IF(MONTH(B3215)=12,'General Calculation'!$P$22,""))))))))))))</f>
        <v>5.2650000000000006</v>
      </c>
      <c r="E3215" t="str">
        <f>IF(C3215="Initial Stage",'Calculation Sheet Crop 1'!$M$6,IF(C3215="Crop Development Phase",'Calculation Sheet Crop 1'!$M$7,IF(C3215="Mid Season",'Calculation Sheet Crop 1'!$M$8,IF(C3215="Late Season Stage",'Calculation Sheet Crop 1'!$M$9,""))))</f>
        <v/>
      </c>
      <c r="F3215">
        <f t="shared" si="651"/>
        <v>0</v>
      </c>
      <c r="P3215">
        <f t="shared" si="652"/>
        <v>0</v>
      </c>
      <c r="Q3215">
        <f t="shared" si="653"/>
        <v>0</v>
      </c>
      <c r="R3215">
        <f t="shared" si="654"/>
        <v>0</v>
      </c>
      <c r="S3215">
        <f t="shared" si="655"/>
        <v>0</v>
      </c>
      <c r="T3215">
        <f t="shared" si="656"/>
        <v>0</v>
      </c>
      <c r="U3215">
        <f t="shared" si="657"/>
        <v>0</v>
      </c>
      <c r="V3215">
        <f t="shared" si="658"/>
        <v>0</v>
      </c>
      <c r="W3215">
        <f t="shared" si="659"/>
        <v>0</v>
      </c>
      <c r="X3215">
        <f t="shared" si="660"/>
        <v>0</v>
      </c>
      <c r="Y3215">
        <f t="shared" si="661"/>
        <v>0</v>
      </c>
      <c r="Z3215">
        <f t="shared" si="662"/>
        <v>0</v>
      </c>
      <c r="AA3215">
        <f t="shared" si="663"/>
        <v>0</v>
      </c>
    </row>
    <row r="3216" spans="2:27">
      <c r="B3216" s="3">
        <v>45945</v>
      </c>
      <c r="C3216" t="str">
        <f>IF(AND(B3216&gt;='Calculation Sheet Crop 1'!$K$6,B3216&lt;='Calculation Sheet Crop 1'!$L$6),"Initial Stage",IF(AND(B3216+1&gt;'Calculation Sheet Crop 1'!$K$7,B3216&lt;='Calculation Sheet Crop 1'!$L$7),"Crop Development Phase",IF(AND(B3216+1&gt;'Calculation Sheet Crop 1'!$K$8,B3216&lt;'Calculation Sheet Crop 1'!$L$8+1),"Mid Season",IF(AND(B3216+1&gt;'Calculation Sheet Crop 1'!$K$9,B3216-1&lt;'Calculation Sheet Crop 1'!$L$9),"Late Season Stage",""))))</f>
        <v/>
      </c>
      <c r="D3216">
        <f>IF(MONTH(B3216)=1,'General Calculation'!$E$22,IF(MONTH(B3216)=2,'General Calculation'!$F$22,IF(MONTH(B3216)=3,'General Calculation'!$G$22,IF(MONTH(B3216)=4,'General Calculation'!$H$22,IF(MONTH(B3216)=5,'General Calculation'!$I$22,IF(MONTH(B3216)=6,'General Calculation'!$J$22,IF(MONTH(B3216)=7,'General Calculation'!$K$22,IF(MONTH(B3216)=8,'General Calculation'!$L$22,IF(MONTH(B3216)=9,'General Calculation'!$M$22,IF(MONTH(B3216)=10,'General Calculation'!$N$22,IF(MONTH(B3216)=11,'General Calculation'!$O$22,IF(MONTH(B3216)=12,'General Calculation'!$P$22,""))))))))))))</f>
        <v>5.2650000000000006</v>
      </c>
      <c r="E3216" t="str">
        <f>IF(C3216="Initial Stage",'Calculation Sheet Crop 1'!$M$6,IF(C3216="Crop Development Phase",'Calculation Sheet Crop 1'!$M$7,IF(C3216="Mid Season",'Calculation Sheet Crop 1'!$M$8,IF(C3216="Late Season Stage",'Calculation Sheet Crop 1'!$M$9,""))))</f>
        <v/>
      </c>
      <c r="F3216">
        <f t="shared" si="651"/>
        <v>0</v>
      </c>
      <c r="P3216">
        <f t="shared" si="652"/>
        <v>0</v>
      </c>
      <c r="Q3216">
        <f t="shared" si="653"/>
        <v>0</v>
      </c>
      <c r="R3216">
        <f t="shared" si="654"/>
        <v>0</v>
      </c>
      <c r="S3216">
        <f t="shared" si="655"/>
        <v>0</v>
      </c>
      <c r="T3216">
        <f t="shared" si="656"/>
        <v>0</v>
      </c>
      <c r="U3216">
        <f t="shared" si="657"/>
        <v>0</v>
      </c>
      <c r="V3216">
        <f t="shared" si="658"/>
        <v>0</v>
      </c>
      <c r="W3216">
        <f t="shared" si="659"/>
        <v>0</v>
      </c>
      <c r="X3216">
        <f t="shared" si="660"/>
        <v>0</v>
      </c>
      <c r="Y3216">
        <f t="shared" si="661"/>
        <v>0</v>
      </c>
      <c r="Z3216">
        <f t="shared" si="662"/>
        <v>0</v>
      </c>
      <c r="AA3216">
        <f t="shared" si="663"/>
        <v>0</v>
      </c>
    </row>
    <row r="3217" spans="2:27">
      <c r="B3217" s="3">
        <v>45946</v>
      </c>
      <c r="C3217" t="str">
        <f>IF(AND(B3217&gt;='Calculation Sheet Crop 1'!$K$6,B3217&lt;='Calculation Sheet Crop 1'!$L$6),"Initial Stage",IF(AND(B3217+1&gt;'Calculation Sheet Crop 1'!$K$7,B3217&lt;='Calculation Sheet Crop 1'!$L$7),"Crop Development Phase",IF(AND(B3217+1&gt;'Calculation Sheet Crop 1'!$K$8,B3217&lt;'Calculation Sheet Crop 1'!$L$8+1),"Mid Season",IF(AND(B3217+1&gt;'Calculation Sheet Crop 1'!$K$9,B3217-1&lt;'Calculation Sheet Crop 1'!$L$9),"Late Season Stage",""))))</f>
        <v/>
      </c>
      <c r="D3217">
        <f>IF(MONTH(B3217)=1,'General Calculation'!$E$22,IF(MONTH(B3217)=2,'General Calculation'!$F$22,IF(MONTH(B3217)=3,'General Calculation'!$G$22,IF(MONTH(B3217)=4,'General Calculation'!$H$22,IF(MONTH(B3217)=5,'General Calculation'!$I$22,IF(MONTH(B3217)=6,'General Calculation'!$J$22,IF(MONTH(B3217)=7,'General Calculation'!$K$22,IF(MONTH(B3217)=8,'General Calculation'!$L$22,IF(MONTH(B3217)=9,'General Calculation'!$M$22,IF(MONTH(B3217)=10,'General Calculation'!$N$22,IF(MONTH(B3217)=11,'General Calculation'!$O$22,IF(MONTH(B3217)=12,'General Calculation'!$P$22,""))))))))))))</f>
        <v>5.2650000000000006</v>
      </c>
      <c r="E3217" t="str">
        <f>IF(C3217="Initial Stage",'Calculation Sheet Crop 1'!$M$6,IF(C3217="Crop Development Phase",'Calculation Sheet Crop 1'!$M$7,IF(C3217="Mid Season",'Calculation Sheet Crop 1'!$M$8,IF(C3217="Late Season Stage",'Calculation Sheet Crop 1'!$M$9,""))))</f>
        <v/>
      </c>
      <c r="F3217">
        <f t="shared" si="651"/>
        <v>0</v>
      </c>
      <c r="P3217">
        <f t="shared" si="652"/>
        <v>0</v>
      </c>
      <c r="Q3217">
        <f t="shared" si="653"/>
        <v>0</v>
      </c>
      <c r="R3217">
        <f t="shared" si="654"/>
        <v>0</v>
      </c>
      <c r="S3217">
        <f t="shared" si="655"/>
        <v>0</v>
      </c>
      <c r="T3217">
        <f t="shared" si="656"/>
        <v>0</v>
      </c>
      <c r="U3217">
        <f t="shared" si="657"/>
        <v>0</v>
      </c>
      <c r="V3217">
        <f t="shared" si="658"/>
        <v>0</v>
      </c>
      <c r="W3217">
        <f t="shared" si="659"/>
        <v>0</v>
      </c>
      <c r="X3217">
        <f t="shared" si="660"/>
        <v>0</v>
      </c>
      <c r="Y3217">
        <f t="shared" si="661"/>
        <v>0</v>
      </c>
      <c r="Z3217">
        <f t="shared" si="662"/>
        <v>0</v>
      </c>
      <c r="AA3217">
        <f t="shared" si="663"/>
        <v>0</v>
      </c>
    </row>
    <row r="3218" spans="2:27">
      <c r="B3218" s="3">
        <v>45947</v>
      </c>
      <c r="C3218" t="str">
        <f>IF(AND(B3218&gt;='Calculation Sheet Crop 1'!$K$6,B3218&lt;='Calculation Sheet Crop 1'!$L$6),"Initial Stage",IF(AND(B3218+1&gt;'Calculation Sheet Crop 1'!$K$7,B3218&lt;='Calculation Sheet Crop 1'!$L$7),"Crop Development Phase",IF(AND(B3218+1&gt;'Calculation Sheet Crop 1'!$K$8,B3218&lt;'Calculation Sheet Crop 1'!$L$8+1),"Mid Season",IF(AND(B3218+1&gt;'Calculation Sheet Crop 1'!$K$9,B3218-1&lt;'Calculation Sheet Crop 1'!$L$9),"Late Season Stage",""))))</f>
        <v/>
      </c>
      <c r="D3218">
        <f>IF(MONTH(B3218)=1,'General Calculation'!$E$22,IF(MONTH(B3218)=2,'General Calculation'!$F$22,IF(MONTH(B3218)=3,'General Calculation'!$G$22,IF(MONTH(B3218)=4,'General Calculation'!$H$22,IF(MONTH(B3218)=5,'General Calculation'!$I$22,IF(MONTH(B3218)=6,'General Calculation'!$J$22,IF(MONTH(B3218)=7,'General Calculation'!$K$22,IF(MONTH(B3218)=8,'General Calculation'!$L$22,IF(MONTH(B3218)=9,'General Calculation'!$M$22,IF(MONTH(B3218)=10,'General Calculation'!$N$22,IF(MONTH(B3218)=11,'General Calculation'!$O$22,IF(MONTH(B3218)=12,'General Calculation'!$P$22,""))))))))))))</f>
        <v>5.2650000000000006</v>
      </c>
      <c r="E3218" t="str">
        <f>IF(C3218="Initial Stage",'Calculation Sheet Crop 1'!$M$6,IF(C3218="Crop Development Phase",'Calculation Sheet Crop 1'!$M$7,IF(C3218="Mid Season",'Calculation Sheet Crop 1'!$M$8,IF(C3218="Late Season Stage",'Calculation Sheet Crop 1'!$M$9,""))))</f>
        <v/>
      </c>
      <c r="F3218">
        <f t="shared" si="651"/>
        <v>0</v>
      </c>
      <c r="P3218">
        <f t="shared" si="652"/>
        <v>0</v>
      </c>
      <c r="Q3218">
        <f t="shared" si="653"/>
        <v>0</v>
      </c>
      <c r="R3218">
        <f t="shared" si="654"/>
        <v>0</v>
      </c>
      <c r="S3218">
        <f t="shared" si="655"/>
        <v>0</v>
      </c>
      <c r="T3218">
        <f t="shared" si="656"/>
        <v>0</v>
      </c>
      <c r="U3218">
        <f t="shared" si="657"/>
        <v>0</v>
      </c>
      <c r="V3218">
        <f t="shared" si="658"/>
        <v>0</v>
      </c>
      <c r="W3218">
        <f t="shared" si="659"/>
        <v>0</v>
      </c>
      <c r="X3218">
        <f t="shared" si="660"/>
        <v>0</v>
      </c>
      <c r="Y3218">
        <f t="shared" si="661"/>
        <v>0</v>
      </c>
      <c r="Z3218">
        <f t="shared" si="662"/>
        <v>0</v>
      </c>
      <c r="AA3218">
        <f t="shared" si="663"/>
        <v>0</v>
      </c>
    </row>
    <row r="3219" spans="2:27">
      <c r="B3219" s="3">
        <v>45948</v>
      </c>
      <c r="C3219" t="str">
        <f>IF(AND(B3219&gt;='Calculation Sheet Crop 1'!$K$6,B3219&lt;='Calculation Sheet Crop 1'!$L$6),"Initial Stage",IF(AND(B3219+1&gt;'Calculation Sheet Crop 1'!$K$7,B3219&lt;='Calculation Sheet Crop 1'!$L$7),"Crop Development Phase",IF(AND(B3219+1&gt;'Calculation Sheet Crop 1'!$K$8,B3219&lt;'Calculation Sheet Crop 1'!$L$8+1),"Mid Season",IF(AND(B3219+1&gt;'Calculation Sheet Crop 1'!$K$9,B3219-1&lt;'Calculation Sheet Crop 1'!$L$9),"Late Season Stage",""))))</f>
        <v/>
      </c>
      <c r="D3219">
        <f>IF(MONTH(B3219)=1,'General Calculation'!$E$22,IF(MONTH(B3219)=2,'General Calculation'!$F$22,IF(MONTH(B3219)=3,'General Calculation'!$G$22,IF(MONTH(B3219)=4,'General Calculation'!$H$22,IF(MONTH(B3219)=5,'General Calculation'!$I$22,IF(MONTH(B3219)=6,'General Calculation'!$J$22,IF(MONTH(B3219)=7,'General Calculation'!$K$22,IF(MONTH(B3219)=8,'General Calculation'!$L$22,IF(MONTH(B3219)=9,'General Calculation'!$M$22,IF(MONTH(B3219)=10,'General Calculation'!$N$22,IF(MONTH(B3219)=11,'General Calculation'!$O$22,IF(MONTH(B3219)=12,'General Calculation'!$P$22,""))))))))))))</f>
        <v>5.2650000000000006</v>
      </c>
      <c r="E3219" t="str">
        <f>IF(C3219="Initial Stage",'Calculation Sheet Crop 1'!$M$6,IF(C3219="Crop Development Phase",'Calculation Sheet Crop 1'!$M$7,IF(C3219="Mid Season",'Calculation Sheet Crop 1'!$M$8,IF(C3219="Late Season Stage",'Calculation Sheet Crop 1'!$M$9,""))))</f>
        <v/>
      </c>
      <c r="F3219">
        <f t="shared" si="651"/>
        <v>0</v>
      </c>
      <c r="P3219">
        <f t="shared" si="652"/>
        <v>0</v>
      </c>
      <c r="Q3219">
        <f t="shared" si="653"/>
        <v>0</v>
      </c>
      <c r="R3219">
        <f t="shared" si="654"/>
        <v>0</v>
      </c>
      <c r="S3219">
        <f t="shared" si="655"/>
        <v>0</v>
      </c>
      <c r="T3219">
        <f t="shared" si="656"/>
        <v>0</v>
      </c>
      <c r="U3219">
        <f t="shared" si="657"/>
        <v>0</v>
      </c>
      <c r="V3219">
        <f t="shared" si="658"/>
        <v>0</v>
      </c>
      <c r="W3219">
        <f t="shared" si="659"/>
        <v>0</v>
      </c>
      <c r="X3219">
        <f t="shared" si="660"/>
        <v>0</v>
      </c>
      <c r="Y3219">
        <f t="shared" si="661"/>
        <v>0</v>
      </c>
      <c r="Z3219">
        <f t="shared" si="662"/>
        <v>0</v>
      </c>
      <c r="AA3219">
        <f t="shared" si="663"/>
        <v>0</v>
      </c>
    </row>
    <row r="3220" spans="2:27">
      <c r="B3220" s="3">
        <v>45949</v>
      </c>
      <c r="C3220" t="str">
        <f>IF(AND(B3220&gt;='Calculation Sheet Crop 1'!$K$6,B3220&lt;='Calculation Sheet Crop 1'!$L$6),"Initial Stage",IF(AND(B3220+1&gt;'Calculation Sheet Crop 1'!$K$7,B3220&lt;='Calculation Sheet Crop 1'!$L$7),"Crop Development Phase",IF(AND(B3220+1&gt;'Calculation Sheet Crop 1'!$K$8,B3220&lt;'Calculation Sheet Crop 1'!$L$8+1),"Mid Season",IF(AND(B3220+1&gt;'Calculation Sheet Crop 1'!$K$9,B3220-1&lt;'Calculation Sheet Crop 1'!$L$9),"Late Season Stage",""))))</f>
        <v/>
      </c>
      <c r="D3220">
        <f>IF(MONTH(B3220)=1,'General Calculation'!$E$22,IF(MONTH(B3220)=2,'General Calculation'!$F$22,IF(MONTH(B3220)=3,'General Calculation'!$G$22,IF(MONTH(B3220)=4,'General Calculation'!$H$22,IF(MONTH(B3220)=5,'General Calculation'!$I$22,IF(MONTH(B3220)=6,'General Calculation'!$J$22,IF(MONTH(B3220)=7,'General Calculation'!$K$22,IF(MONTH(B3220)=8,'General Calculation'!$L$22,IF(MONTH(B3220)=9,'General Calculation'!$M$22,IF(MONTH(B3220)=10,'General Calculation'!$N$22,IF(MONTH(B3220)=11,'General Calculation'!$O$22,IF(MONTH(B3220)=12,'General Calculation'!$P$22,""))))))))))))</f>
        <v>5.2650000000000006</v>
      </c>
      <c r="E3220" t="str">
        <f>IF(C3220="Initial Stage",'Calculation Sheet Crop 1'!$M$6,IF(C3220="Crop Development Phase",'Calculation Sheet Crop 1'!$M$7,IF(C3220="Mid Season",'Calculation Sheet Crop 1'!$M$8,IF(C3220="Late Season Stage",'Calculation Sheet Crop 1'!$M$9,""))))</f>
        <v/>
      </c>
      <c r="F3220">
        <f t="shared" si="651"/>
        <v>0</v>
      </c>
      <c r="P3220">
        <f t="shared" si="652"/>
        <v>0</v>
      </c>
      <c r="Q3220">
        <f t="shared" si="653"/>
        <v>0</v>
      </c>
      <c r="R3220">
        <f t="shared" si="654"/>
        <v>0</v>
      </c>
      <c r="S3220">
        <f t="shared" si="655"/>
        <v>0</v>
      </c>
      <c r="T3220">
        <f t="shared" si="656"/>
        <v>0</v>
      </c>
      <c r="U3220">
        <f t="shared" si="657"/>
        <v>0</v>
      </c>
      <c r="V3220">
        <f t="shared" si="658"/>
        <v>0</v>
      </c>
      <c r="W3220">
        <f t="shared" si="659"/>
        <v>0</v>
      </c>
      <c r="X3220">
        <f t="shared" si="660"/>
        <v>0</v>
      </c>
      <c r="Y3220">
        <f t="shared" si="661"/>
        <v>0</v>
      </c>
      <c r="Z3220">
        <f t="shared" si="662"/>
        <v>0</v>
      </c>
      <c r="AA3220">
        <f t="shared" si="663"/>
        <v>0</v>
      </c>
    </row>
    <row r="3221" spans="2:27">
      <c r="B3221" s="3">
        <v>45950</v>
      </c>
      <c r="C3221" t="str">
        <f>IF(AND(B3221&gt;='Calculation Sheet Crop 1'!$K$6,B3221&lt;='Calculation Sheet Crop 1'!$L$6),"Initial Stage",IF(AND(B3221+1&gt;'Calculation Sheet Crop 1'!$K$7,B3221&lt;='Calculation Sheet Crop 1'!$L$7),"Crop Development Phase",IF(AND(B3221+1&gt;'Calculation Sheet Crop 1'!$K$8,B3221&lt;'Calculation Sheet Crop 1'!$L$8+1),"Mid Season",IF(AND(B3221+1&gt;'Calculation Sheet Crop 1'!$K$9,B3221-1&lt;'Calculation Sheet Crop 1'!$L$9),"Late Season Stage",""))))</f>
        <v/>
      </c>
      <c r="D3221">
        <f>IF(MONTH(B3221)=1,'General Calculation'!$E$22,IF(MONTH(B3221)=2,'General Calculation'!$F$22,IF(MONTH(B3221)=3,'General Calculation'!$G$22,IF(MONTH(B3221)=4,'General Calculation'!$H$22,IF(MONTH(B3221)=5,'General Calculation'!$I$22,IF(MONTH(B3221)=6,'General Calculation'!$J$22,IF(MONTH(B3221)=7,'General Calculation'!$K$22,IF(MONTH(B3221)=8,'General Calculation'!$L$22,IF(MONTH(B3221)=9,'General Calculation'!$M$22,IF(MONTH(B3221)=10,'General Calculation'!$N$22,IF(MONTH(B3221)=11,'General Calculation'!$O$22,IF(MONTH(B3221)=12,'General Calculation'!$P$22,""))))))))))))</f>
        <v>5.2650000000000006</v>
      </c>
      <c r="E3221" t="str">
        <f>IF(C3221="Initial Stage",'Calculation Sheet Crop 1'!$M$6,IF(C3221="Crop Development Phase",'Calculation Sheet Crop 1'!$M$7,IF(C3221="Mid Season",'Calculation Sheet Crop 1'!$M$8,IF(C3221="Late Season Stage",'Calculation Sheet Crop 1'!$M$9,""))))</f>
        <v/>
      </c>
      <c r="F3221">
        <f t="shared" si="651"/>
        <v>0</v>
      </c>
      <c r="P3221">
        <f t="shared" si="652"/>
        <v>0</v>
      </c>
      <c r="Q3221">
        <f t="shared" si="653"/>
        <v>0</v>
      </c>
      <c r="R3221">
        <f t="shared" si="654"/>
        <v>0</v>
      </c>
      <c r="S3221">
        <f t="shared" si="655"/>
        <v>0</v>
      </c>
      <c r="T3221">
        <f t="shared" si="656"/>
        <v>0</v>
      </c>
      <c r="U3221">
        <f t="shared" si="657"/>
        <v>0</v>
      </c>
      <c r="V3221">
        <f t="shared" si="658"/>
        <v>0</v>
      </c>
      <c r="W3221">
        <f t="shared" si="659"/>
        <v>0</v>
      </c>
      <c r="X3221">
        <f t="shared" si="660"/>
        <v>0</v>
      </c>
      <c r="Y3221">
        <f t="shared" si="661"/>
        <v>0</v>
      </c>
      <c r="Z3221">
        <f t="shared" si="662"/>
        <v>0</v>
      </c>
      <c r="AA3221">
        <f t="shared" si="663"/>
        <v>0</v>
      </c>
    </row>
    <row r="3222" spans="2:27">
      <c r="B3222" s="3">
        <v>45951</v>
      </c>
      <c r="C3222" t="str">
        <f>IF(AND(B3222&gt;='Calculation Sheet Crop 1'!$K$6,B3222&lt;='Calculation Sheet Crop 1'!$L$6),"Initial Stage",IF(AND(B3222+1&gt;'Calculation Sheet Crop 1'!$K$7,B3222&lt;='Calculation Sheet Crop 1'!$L$7),"Crop Development Phase",IF(AND(B3222+1&gt;'Calculation Sheet Crop 1'!$K$8,B3222&lt;'Calculation Sheet Crop 1'!$L$8+1),"Mid Season",IF(AND(B3222+1&gt;'Calculation Sheet Crop 1'!$K$9,B3222-1&lt;'Calculation Sheet Crop 1'!$L$9),"Late Season Stage",""))))</f>
        <v/>
      </c>
      <c r="D3222">
        <f>IF(MONTH(B3222)=1,'General Calculation'!$E$22,IF(MONTH(B3222)=2,'General Calculation'!$F$22,IF(MONTH(B3222)=3,'General Calculation'!$G$22,IF(MONTH(B3222)=4,'General Calculation'!$H$22,IF(MONTH(B3222)=5,'General Calculation'!$I$22,IF(MONTH(B3222)=6,'General Calculation'!$J$22,IF(MONTH(B3222)=7,'General Calculation'!$K$22,IF(MONTH(B3222)=8,'General Calculation'!$L$22,IF(MONTH(B3222)=9,'General Calculation'!$M$22,IF(MONTH(B3222)=10,'General Calculation'!$N$22,IF(MONTH(B3222)=11,'General Calculation'!$O$22,IF(MONTH(B3222)=12,'General Calculation'!$P$22,""))))))))))))</f>
        <v>5.2650000000000006</v>
      </c>
      <c r="E3222" t="str">
        <f>IF(C3222="Initial Stage",'Calculation Sheet Crop 1'!$M$6,IF(C3222="Crop Development Phase",'Calculation Sheet Crop 1'!$M$7,IF(C3222="Mid Season",'Calculation Sheet Crop 1'!$M$8,IF(C3222="Late Season Stage",'Calculation Sheet Crop 1'!$M$9,""))))</f>
        <v/>
      </c>
      <c r="F3222">
        <f t="shared" si="651"/>
        <v>0</v>
      </c>
      <c r="P3222">
        <f t="shared" si="652"/>
        <v>0</v>
      </c>
      <c r="Q3222">
        <f t="shared" si="653"/>
        <v>0</v>
      </c>
      <c r="R3222">
        <f t="shared" si="654"/>
        <v>0</v>
      </c>
      <c r="S3222">
        <f t="shared" si="655"/>
        <v>0</v>
      </c>
      <c r="T3222">
        <f t="shared" si="656"/>
        <v>0</v>
      </c>
      <c r="U3222">
        <f t="shared" si="657"/>
        <v>0</v>
      </c>
      <c r="V3222">
        <f t="shared" si="658"/>
        <v>0</v>
      </c>
      <c r="W3222">
        <f t="shared" si="659"/>
        <v>0</v>
      </c>
      <c r="X3222">
        <f t="shared" si="660"/>
        <v>0</v>
      </c>
      <c r="Y3222">
        <f t="shared" si="661"/>
        <v>0</v>
      </c>
      <c r="Z3222">
        <f t="shared" si="662"/>
        <v>0</v>
      </c>
      <c r="AA3222">
        <f t="shared" si="663"/>
        <v>0</v>
      </c>
    </row>
    <row r="3223" spans="2:27">
      <c r="B3223" s="3">
        <v>45952</v>
      </c>
      <c r="C3223" t="str">
        <f>IF(AND(B3223&gt;='Calculation Sheet Crop 1'!$K$6,B3223&lt;='Calculation Sheet Crop 1'!$L$6),"Initial Stage",IF(AND(B3223+1&gt;'Calculation Sheet Crop 1'!$K$7,B3223&lt;='Calculation Sheet Crop 1'!$L$7),"Crop Development Phase",IF(AND(B3223+1&gt;'Calculation Sheet Crop 1'!$K$8,B3223&lt;'Calculation Sheet Crop 1'!$L$8+1),"Mid Season",IF(AND(B3223+1&gt;'Calculation Sheet Crop 1'!$K$9,B3223-1&lt;'Calculation Sheet Crop 1'!$L$9),"Late Season Stage",""))))</f>
        <v/>
      </c>
      <c r="D3223">
        <f>IF(MONTH(B3223)=1,'General Calculation'!$E$22,IF(MONTH(B3223)=2,'General Calculation'!$F$22,IF(MONTH(B3223)=3,'General Calculation'!$G$22,IF(MONTH(B3223)=4,'General Calculation'!$H$22,IF(MONTH(B3223)=5,'General Calculation'!$I$22,IF(MONTH(B3223)=6,'General Calculation'!$J$22,IF(MONTH(B3223)=7,'General Calculation'!$K$22,IF(MONTH(B3223)=8,'General Calculation'!$L$22,IF(MONTH(B3223)=9,'General Calculation'!$M$22,IF(MONTH(B3223)=10,'General Calculation'!$N$22,IF(MONTH(B3223)=11,'General Calculation'!$O$22,IF(MONTH(B3223)=12,'General Calculation'!$P$22,""))))))))))))</f>
        <v>5.2650000000000006</v>
      </c>
      <c r="E3223" t="str">
        <f>IF(C3223="Initial Stage",'Calculation Sheet Crop 1'!$M$6,IF(C3223="Crop Development Phase",'Calculation Sheet Crop 1'!$M$7,IF(C3223="Mid Season",'Calculation Sheet Crop 1'!$M$8,IF(C3223="Late Season Stage",'Calculation Sheet Crop 1'!$M$9,""))))</f>
        <v/>
      </c>
      <c r="F3223">
        <f t="shared" si="651"/>
        <v>0</v>
      </c>
      <c r="P3223">
        <f t="shared" si="652"/>
        <v>0</v>
      </c>
      <c r="Q3223">
        <f t="shared" si="653"/>
        <v>0</v>
      </c>
      <c r="R3223">
        <f t="shared" si="654"/>
        <v>0</v>
      </c>
      <c r="S3223">
        <f t="shared" si="655"/>
        <v>0</v>
      </c>
      <c r="T3223">
        <f t="shared" si="656"/>
        <v>0</v>
      </c>
      <c r="U3223">
        <f t="shared" si="657"/>
        <v>0</v>
      </c>
      <c r="V3223">
        <f t="shared" si="658"/>
        <v>0</v>
      </c>
      <c r="W3223">
        <f t="shared" si="659"/>
        <v>0</v>
      </c>
      <c r="X3223">
        <f t="shared" si="660"/>
        <v>0</v>
      </c>
      <c r="Y3223">
        <f t="shared" si="661"/>
        <v>0</v>
      </c>
      <c r="Z3223">
        <f t="shared" si="662"/>
        <v>0</v>
      </c>
      <c r="AA3223">
        <f t="shared" si="663"/>
        <v>0</v>
      </c>
    </row>
    <row r="3224" spans="2:27">
      <c r="B3224" s="3">
        <v>45953</v>
      </c>
      <c r="C3224" t="str">
        <f>IF(AND(B3224&gt;='Calculation Sheet Crop 1'!$K$6,B3224&lt;='Calculation Sheet Crop 1'!$L$6),"Initial Stage",IF(AND(B3224+1&gt;'Calculation Sheet Crop 1'!$K$7,B3224&lt;='Calculation Sheet Crop 1'!$L$7),"Crop Development Phase",IF(AND(B3224+1&gt;'Calculation Sheet Crop 1'!$K$8,B3224&lt;'Calculation Sheet Crop 1'!$L$8+1),"Mid Season",IF(AND(B3224+1&gt;'Calculation Sheet Crop 1'!$K$9,B3224-1&lt;'Calculation Sheet Crop 1'!$L$9),"Late Season Stage",""))))</f>
        <v/>
      </c>
      <c r="D3224">
        <f>IF(MONTH(B3224)=1,'General Calculation'!$E$22,IF(MONTH(B3224)=2,'General Calculation'!$F$22,IF(MONTH(B3224)=3,'General Calculation'!$G$22,IF(MONTH(B3224)=4,'General Calculation'!$H$22,IF(MONTH(B3224)=5,'General Calculation'!$I$22,IF(MONTH(B3224)=6,'General Calculation'!$J$22,IF(MONTH(B3224)=7,'General Calculation'!$K$22,IF(MONTH(B3224)=8,'General Calculation'!$L$22,IF(MONTH(B3224)=9,'General Calculation'!$M$22,IF(MONTH(B3224)=10,'General Calculation'!$N$22,IF(MONTH(B3224)=11,'General Calculation'!$O$22,IF(MONTH(B3224)=12,'General Calculation'!$P$22,""))))))))))))</f>
        <v>5.2650000000000006</v>
      </c>
      <c r="E3224" t="str">
        <f>IF(C3224="Initial Stage",'Calculation Sheet Crop 1'!$M$6,IF(C3224="Crop Development Phase",'Calculation Sheet Crop 1'!$M$7,IF(C3224="Mid Season",'Calculation Sheet Crop 1'!$M$8,IF(C3224="Late Season Stage",'Calculation Sheet Crop 1'!$M$9,""))))</f>
        <v/>
      </c>
      <c r="F3224">
        <f t="shared" si="651"/>
        <v>0</v>
      </c>
      <c r="P3224">
        <f t="shared" si="652"/>
        <v>0</v>
      </c>
      <c r="Q3224">
        <f t="shared" si="653"/>
        <v>0</v>
      </c>
      <c r="R3224">
        <f t="shared" si="654"/>
        <v>0</v>
      </c>
      <c r="S3224">
        <f t="shared" si="655"/>
        <v>0</v>
      </c>
      <c r="T3224">
        <f t="shared" si="656"/>
        <v>0</v>
      </c>
      <c r="U3224">
        <f t="shared" si="657"/>
        <v>0</v>
      </c>
      <c r="V3224">
        <f t="shared" si="658"/>
        <v>0</v>
      </c>
      <c r="W3224">
        <f t="shared" si="659"/>
        <v>0</v>
      </c>
      <c r="X3224">
        <f t="shared" si="660"/>
        <v>0</v>
      </c>
      <c r="Y3224">
        <f t="shared" si="661"/>
        <v>0</v>
      </c>
      <c r="Z3224">
        <f t="shared" si="662"/>
        <v>0</v>
      </c>
      <c r="AA3224">
        <f t="shared" si="663"/>
        <v>0</v>
      </c>
    </row>
    <row r="3225" spans="2:27">
      <c r="B3225" s="3">
        <v>45954</v>
      </c>
      <c r="C3225" t="str">
        <f>IF(AND(B3225&gt;='Calculation Sheet Crop 1'!$K$6,B3225&lt;='Calculation Sheet Crop 1'!$L$6),"Initial Stage",IF(AND(B3225+1&gt;'Calculation Sheet Crop 1'!$K$7,B3225&lt;='Calculation Sheet Crop 1'!$L$7),"Crop Development Phase",IF(AND(B3225+1&gt;'Calculation Sheet Crop 1'!$K$8,B3225&lt;'Calculation Sheet Crop 1'!$L$8+1),"Mid Season",IF(AND(B3225+1&gt;'Calculation Sheet Crop 1'!$K$9,B3225-1&lt;'Calculation Sheet Crop 1'!$L$9),"Late Season Stage",""))))</f>
        <v/>
      </c>
      <c r="D3225">
        <f>IF(MONTH(B3225)=1,'General Calculation'!$E$22,IF(MONTH(B3225)=2,'General Calculation'!$F$22,IF(MONTH(B3225)=3,'General Calculation'!$G$22,IF(MONTH(B3225)=4,'General Calculation'!$H$22,IF(MONTH(B3225)=5,'General Calculation'!$I$22,IF(MONTH(B3225)=6,'General Calculation'!$J$22,IF(MONTH(B3225)=7,'General Calculation'!$K$22,IF(MONTH(B3225)=8,'General Calculation'!$L$22,IF(MONTH(B3225)=9,'General Calculation'!$M$22,IF(MONTH(B3225)=10,'General Calculation'!$N$22,IF(MONTH(B3225)=11,'General Calculation'!$O$22,IF(MONTH(B3225)=12,'General Calculation'!$P$22,""))))))))))))</f>
        <v>5.2650000000000006</v>
      </c>
      <c r="E3225" t="str">
        <f>IF(C3225="Initial Stage",'Calculation Sheet Crop 1'!$M$6,IF(C3225="Crop Development Phase",'Calculation Sheet Crop 1'!$M$7,IF(C3225="Mid Season",'Calculation Sheet Crop 1'!$M$8,IF(C3225="Late Season Stage",'Calculation Sheet Crop 1'!$M$9,""))))</f>
        <v/>
      </c>
      <c r="F3225">
        <f t="shared" si="651"/>
        <v>0</v>
      </c>
      <c r="P3225">
        <f t="shared" si="652"/>
        <v>0</v>
      </c>
      <c r="Q3225">
        <f t="shared" si="653"/>
        <v>0</v>
      </c>
      <c r="R3225">
        <f t="shared" si="654"/>
        <v>0</v>
      </c>
      <c r="S3225">
        <f t="shared" si="655"/>
        <v>0</v>
      </c>
      <c r="T3225">
        <f t="shared" si="656"/>
        <v>0</v>
      </c>
      <c r="U3225">
        <f t="shared" si="657"/>
        <v>0</v>
      </c>
      <c r="V3225">
        <f t="shared" si="658"/>
        <v>0</v>
      </c>
      <c r="W3225">
        <f t="shared" si="659"/>
        <v>0</v>
      </c>
      <c r="X3225">
        <f t="shared" si="660"/>
        <v>0</v>
      </c>
      <c r="Y3225">
        <f t="shared" si="661"/>
        <v>0</v>
      </c>
      <c r="Z3225">
        <f t="shared" si="662"/>
        <v>0</v>
      </c>
      <c r="AA3225">
        <f t="shared" si="663"/>
        <v>0</v>
      </c>
    </row>
    <row r="3226" spans="2:27">
      <c r="B3226" s="3">
        <v>45955</v>
      </c>
      <c r="C3226" t="str">
        <f>IF(AND(B3226&gt;='Calculation Sheet Crop 1'!$K$6,B3226&lt;='Calculation Sheet Crop 1'!$L$6),"Initial Stage",IF(AND(B3226+1&gt;'Calculation Sheet Crop 1'!$K$7,B3226&lt;='Calculation Sheet Crop 1'!$L$7),"Crop Development Phase",IF(AND(B3226+1&gt;'Calculation Sheet Crop 1'!$K$8,B3226&lt;'Calculation Sheet Crop 1'!$L$8+1),"Mid Season",IF(AND(B3226+1&gt;'Calculation Sheet Crop 1'!$K$9,B3226-1&lt;'Calculation Sheet Crop 1'!$L$9),"Late Season Stage",""))))</f>
        <v/>
      </c>
      <c r="D3226">
        <f>IF(MONTH(B3226)=1,'General Calculation'!$E$22,IF(MONTH(B3226)=2,'General Calculation'!$F$22,IF(MONTH(B3226)=3,'General Calculation'!$G$22,IF(MONTH(B3226)=4,'General Calculation'!$H$22,IF(MONTH(B3226)=5,'General Calculation'!$I$22,IF(MONTH(B3226)=6,'General Calculation'!$J$22,IF(MONTH(B3226)=7,'General Calculation'!$K$22,IF(MONTH(B3226)=8,'General Calculation'!$L$22,IF(MONTH(B3226)=9,'General Calculation'!$M$22,IF(MONTH(B3226)=10,'General Calculation'!$N$22,IF(MONTH(B3226)=11,'General Calculation'!$O$22,IF(MONTH(B3226)=12,'General Calculation'!$P$22,""))))))))))))</f>
        <v>5.2650000000000006</v>
      </c>
      <c r="E3226" t="str">
        <f>IF(C3226="Initial Stage",'Calculation Sheet Crop 1'!$M$6,IF(C3226="Crop Development Phase",'Calculation Sheet Crop 1'!$M$7,IF(C3226="Mid Season",'Calculation Sheet Crop 1'!$M$8,IF(C3226="Late Season Stage",'Calculation Sheet Crop 1'!$M$9,""))))</f>
        <v/>
      </c>
      <c r="F3226">
        <f t="shared" si="651"/>
        <v>0</v>
      </c>
      <c r="P3226">
        <f t="shared" si="652"/>
        <v>0</v>
      </c>
      <c r="Q3226">
        <f t="shared" si="653"/>
        <v>0</v>
      </c>
      <c r="R3226">
        <f t="shared" si="654"/>
        <v>0</v>
      </c>
      <c r="S3226">
        <f t="shared" si="655"/>
        <v>0</v>
      </c>
      <c r="T3226">
        <f t="shared" si="656"/>
        <v>0</v>
      </c>
      <c r="U3226">
        <f t="shared" si="657"/>
        <v>0</v>
      </c>
      <c r="V3226">
        <f t="shared" si="658"/>
        <v>0</v>
      </c>
      <c r="W3226">
        <f t="shared" si="659"/>
        <v>0</v>
      </c>
      <c r="X3226">
        <f t="shared" si="660"/>
        <v>0</v>
      </c>
      <c r="Y3226">
        <f t="shared" si="661"/>
        <v>0</v>
      </c>
      <c r="Z3226">
        <f t="shared" si="662"/>
        <v>0</v>
      </c>
      <c r="AA3226">
        <f t="shared" si="663"/>
        <v>0</v>
      </c>
    </row>
    <row r="3227" spans="2:27">
      <c r="B3227" s="3">
        <v>45956</v>
      </c>
      <c r="C3227" t="str">
        <f>IF(AND(B3227&gt;='Calculation Sheet Crop 1'!$K$6,B3227&lt;='Calculation Sheet Crop 1'!$L$6),"Initial Stage",IF(AND(B3227+1&gt;'Calculation Sheet Crop 1'!$K$7,B3227&lt;='Calculation Sheet Crop 1'!$L$7),"Crop Development Phase",IF(AND(B3227+1&gt;'Calculation Sheet Crop 1'!$K$8,B3227&lt;'Calculation Sheet Crop 1'!$L$8+1),"Mid Season",IF(AND(B3227+1&gt;'Calculation Sheet Crop 1'!$K$9,B3227-1&lt;'Calculation Sheet Crop 1'!$L$9),"Late Season Stage",""))))</f>
        <v/>
      </c>
      <c r="D3227">
        <f>IF(MONTH(B3227)=1,'General Calculation'!$E$22,IF(MONTH(B3227)=2,'General Calculation'!$F$22,IF(MONTH(B3227)=3,'General Calculation'!$G$22,IF(MONTH(B3227)=4,'General Calculation'!$H$22,IF(MONTH(B3227)=5,'General Calculation'!$I$22,IF(MONTH(B3227)=6,'General Calculation'!$J$22,IF(MONTH(B3227)=7,'General Calculation'!$K$22,IF(MONTH(B3227)=8,'General Calculation'!$L$22,IF(MONTH(B3227)=9,'General Calculation'!$M$22,IF(MONTH(B3227)=10,'General Calculation'!$N$22,IF(MONTH(B3227)=11,'General Calculation'!$O$22,IF(MONTH(B3227)=12,'General Calculation'!$P$22,""))))))))))))</f>
        <v>5.2650000000000006</v>
      </c>
      <c r="E3227" t="str">
        <f>IF(C3227="Initial Stage",'Calculation Sheet Crop 1'!$M$6,IF(C3227="Crop Development Phase",'Calculation Sheet Crop 1'!$M$7,IF(C3227="Mid Season",'Calculation Sheet Crop 1'!$M$8,IF(C3227="Late Season Stage",'Calculation Sheet Crop 1'!$M$9,""))))</f>
        <v/>
      </c>
      <c r="F3227">
        <f t="shared" si="651"/>
        <v>0</v>
      </c>
      <c r="P3227">
        <f t="shared" si="652"/>
        <v>0</v>
      </c>
      <c r="Q3227">
        <f t="shared" si="653"/>
        <v>0</v>
      </c>
      <c r="R3227">
        <f t="shared" si="654"/>
        <v>0</v>
      </c>
      <c r="S3227">
        <f t="shared" si="655"/>
        <v>0</v>
      </c>
      <c r="T3227">
        <f t="shared" si="656"/>
        <v>0</v>
      </c>
      <c r="U3227">
        <f t="shared" si="657"/>
        <v>0</v>
      </c>
      <c r="V3227">
        <f t="shared" si="658"/>
        <v>0</v>
      </c>
      <c r="W3227">
        <f t="shared" si="659"/>
        <v>0</v>
      </c>
      <c r="X3227">
        <f t="shared" si="660"/>
        <v>0</v>
      </c>
      <c r="Y3227">
        <f t="shared" si="661"/>
        <v>0</v>
      </c>
      <c r="Z3227">
        <f t="shared" si="662"/>
        <v>0</v>
      </c>
      <c r="AA3227">
        <f t="shared" si="663"/>
        <v>0</v>
      </c>
    </row>
    <row r="3228" spans="2:27">
      <c r="B3228" s="3">
        <v>45957</v>
      </c>
      <c r="C3228" t="str">
        <f>IF(AND(B3228&gt;='Calculation Sheet Crop 1'!$K$6,B3228&lt;='Calculation Sheet Crop 1'!$L$6),"Initial Stage",IF(AND(B3228+1&gt;'Calculation Sheet Crop 1'!$K$7,B3228&lt;='Calculation Sheet Crop 1'!$L$7),"Crop Development Phase",IF(AND(B3228+1&gt;'Calculation Sheet Crop 1'!$K$8,B3228&lt;'Calculation Sheet Crop 1'!$L$8+1),"Mid Season",IF(AND(B3228+1&gt;'Calculation Sheet Crop 1'!$K$9,B3228-1&lt;'Calculation Sheet Crop 1'!$L$9),"Late Season Stage",""))))</f>
        <v/>
      </c>
      <c r="D3228">
        <f>IF(MONTH(B3228)=1,'General Calculation'!$E$22,IF(MONTH(B3228)=2,'General Calculation'!$F$22,IF(MONTH(B3228)=3,'General Calculation'!$G$22,IF(MONTH(B3228)=4,'General Calculation'!$H$22,IF(MONTH(B3228)=5,'General Calculation'!$I$22,IF(MONTH(B3228)=6,'General Calculation'!$J$22,IF(MONTH(B3228)=7,'General Calculation'!$K$22,IF(MONTH(B3228)=8,'General Calculation'!$L$22,IF(MONTH(B3228)=9,'General Calculation'!$M$22,IF(MONTH(B3228)=10,'General Calculation'!$N$22,IF(MONTH(B3228)=11,'General Calculation'!$O$22,IF(MONTH(B3228)=12,'General Calculation'!$P$22,""))))))))))))</f>
        <v>5.2650000000000006</v>
      </c>
      <c r="E3228" t="str">
        <f>IF(C3228="Initial Stage",'Calculation Sheet Crop 1'!$M$6,IF(C3228="Crop Development Phase",'Calculation Sheet Crop 1'!$M$7,IF(C3228="Mid Season",'Calculation Sheet Crop 1'!$M$8,IF(C3228="Late Season Stage",'Calculation Sheet Crop 1'!$M$9,""))))</f>
        <v/>
      </c>
      <c r="F3228">
        <f t="shared" si="651"/>
        <v>0</v>
      </c>
      <c r="P3228">
        <f t="shared" si="652"/>
        <v>0</v>
      </c>
      <c r="Q3228">
        <f t="shared" si="653"/>
        <v>0</v>
      </c>
      <c r="R3228">
        <f t="shared" si="654"/>
        <v>0</v>
      </c>
      <c r="S3228">
        <f t="shared" si="655"/>
        <v>0</v>
      </c>
      <c r="T3228">
        <f t="shared" si="656"/>
        <v>0</v>
      </c>
      <c r="U3228">
        <f t="shared" si="657"/>
        <v>0</v>
      </c>
      <c r="V3228">
        <f t="shared" si="658"/>
        <v>0</v>
      </c>
      <c r="W3228">
        <f t="shared" si="659"/>
        <v>0</v>
      </c>
      <c r="X3228">
        <f t="shared" si="660"/>
        <v>0</v>
      </c>
      <c r="Y3228">
        <f t="shared" si="661"/>
        <v>0</v>
      </c>
      <c r="Z3228">
        <f t="shared" si="662"/>
        <v>0</v>
      </c>
      <c r="AA3228">
        <f t="shared" si="663"/>
        <v>0</v>
      </c>
    </row>
    <row r="3229" spans="2:27">
      <c r="B3229" s="3">
        <v>45958</v>
      </c>
      <c r="C3229" t="str">
        <f>IF(AND(B3229&gt;='Calculation Sheet Crop 1'!$K$6,B3229&lt;='Calculation Sheet Crop 1'!$L$6),"Initial Stage",IF(AND(B3229+1&gt;'Calculation Sheet Crop 1'!$K$7,B3229&lt;='Calculation Sheet Crop 1'!$L$7),"Crop Development Phase",IF(AND(B3229+1&gt;'Calculation Sheet Crop 1'!$K$8,B3229&lt;'Calculation Sheet Crop 1'!$L$8+1),"Mid Season",IF(AND(B3229+1&gt;'Calculation Sheet Crop 1'!$K$9,B3229-1&lt;'Calculation Sheet Crop 1'!$L$9),"Late Season Stage",""))))</f>
        <v/>
      </c>
      <c r="D3229">
        <f>IF(MONTH(B3229)=1,'General Calculation'!$E$22,IF(MONTH(B3229)=2,'General Calculation'!$F$22,IF(MONTH(B3229)=3,'General Calculation'!$G$22,IF(MONTH(B3229)=4,'General Calculation'!$H$22,IF(MONTH(B3229)=5,'General Calculation'!$I$22,IF(MONTH(B3229)=6,'General Calculation'!$J$22,IF(MONTH(B3229)=7,'General Calculation'!$K$22,IF(MONTH(B3229)=8,'General Calculation'!$L$22,IF(MONTH(B3229)=9,'General Calculation'!$M$22,IF(MONTH(B3229)=10,'General Calculation'!$N$22,IF(MONTH(B3229)=11,'General Calculation'!$O$22,IF(MONTH(B3229)=12,'General Calculation'!$P$22,""))))))))))))</f>
        <v>5.2650000000000006</v>
      </c>
      <c r="E3229" t="str">
        <f>IF(C3229="Initial Stage",'Calculation Sheet Crop 1'!$M$6,IF(C3229="Crop Development Phase",'Calculation Sheet Crop 1'!$M$7,IF(C3229="Mid Season",'Calculation Sheet Crop 1'!$M$8,IF(C3229="Late Season Stage",'Calculation Sheet Crop 1'!$M$9,""))))</f>
        <v/>
      </c>
      <c r="F3229">
        <f t="shared" si="651"/>
        <v>0</v>
      </c>
      <c r="P3229">
        <f t="shared" si="652"/>
        <v>0</v>
      </c>
      <c r="Q3229">
        <f t="shared" si="653"/>
        <v>0</v>
      </c>
      <c r="R3229">
        <f t="shared" si="654"/>
        <v>0</v>
      </c>
      <c r="S3229">
        <f t="shared" si="655"/>
        <v>0</v>
      </c>
      <c r="T3229">
        <f t="shared" si="656"/>
        <v>0</v>
      </c>
      <c r="U3229">
        <f t="shared" si="657"/>
        <v>0</v>
      </c>
      <c r="V3229">
        <f t="shared" si="658"/>
        <v>0</v>
      </c>
      <c r="W3229">
        <f t="shared" si="659"/>
        <v>0</v>
      </c>
      <c r="X3229">
        <f t="shared" si="660"/>
        <v>0</v>
      </c>
      <c r="Y3229">
        <f t="shared" si="661"/>
        <v>0</v>
      </c>
      <c r="Z3229">
        <f t="shared" si="662"/>
        <v>0</v>
      </c>
      <c r="AA3229">
        <f t="shared" si="663"/>
        <v>0</v>
      </c>
    </row>
    <row r="3230" spans="2:27">
      <c r="B3230" s="3">
        <v>45959</v>
      </c>
      <c r="C3230" t="str">
        <f>IF(AND(B3230&gt;='Calculation Sheet Crop 1'!$K$6,B3230&lt;='Calculation Sheet Crop 1'!$L$6),"Initial Stage",IF(AND(B3230+1&gt;'Calculation Sheet Crop 1'!$K$7,B3230&lt;='Calculation Sheet Crop 1'!$L$7),"Crop Development Phase",IF(AND(B3230+1&gt;'Calculation Sheet Crop 1'!$K$8,B3230&lt;'Calculation Sheet Crop 1'!$L$8+1),"Mid Season",IF(AND(B3230+1&gt;'Calculation Sheet Crop 1'!$K$9,B3230-1&lt;'Calculation Sheet Crop 1'!$L$9),"Late Season Stage",""))))</f>
        <v/>
      </c>
      <c r="D3230">
        <f>IF(MONTH(B3230)=1,'General Calculation'!$E$22,IF(MONTH(B3230)=2,'General Calculation'!$F$22,IF(MONTH(B3230)=3,'General Calculation'!$G$22,IF(MONTH(B3230)=4,'General Calculation'!$H$22,IF(MONTH(B3230)=5,'General Calculation'!$I$22,IF(MONTH(B3230)=6,'General Calculation'!$J$22,IF(MONTH(B3230)=7,'General Calculation'!$K$22,IF(MONTH(B3230)=8,'General Calculation'!$L$22,IF(MONTH(B3230)=9,'General Calculation'!$M$22,IF(MONTH(B3230)=10,'General Calculation'!$N$22,IF(MONTH(B3230)=11,'General Calculation'!$O$22,IF(MONTH(B3230)=12,'General Calculation'!$P$22,""))))))))))))</f>
        <v>5.2650000000000006</v>
      </c>
      <c r="E3230" t="str">
        <f>IF(C3230="Initial Stage",'Calculation Sheet Crop 1'!$M$6,IF(C3230="Crop Development Phase",'Calculation Sheet Crop 1'!$M$7,IF(C3230="Mid Season",'Calculation Sheet Crop 1'!$M$8,IF(C3230="Late Season Stage",'Calculation Sheet Crop 1'!$M$9,""))))</f>
        <v/>
      </c>
      <c r="F3230">
        <f t="shared" si="651"/>
        <v>0</v>
      </c>
      <c r="P3230">
        <f t="shared" si="652"/>
        <v>0</v>
      </c>
      <c r="Q3230">
        <f t="shared" si="653"/>
        <v>0</v>
      </c>
      <c r="R3230">
        <f t="shared" si="654"/>
        <v>0</v>
      </c>
      <c r="S3230">
        <f t="shared" si="655"/>
        <v>0</v>
      </c>
      <c r="T3230">
        <f t="shared" si="656"/>
        <v>0</v>
      </c>
      <c r="U3230">
        <f t="shared" si="657"/>
        <v>0</v>
      </c>
      <c r="V3230">
        <f t="shared" si="658"/>
        <v>0</v>
      </c>
      <c r="W3230">
        <f t="shared" si="659"/>
        <v>0</v>
      </c>
      <c r="X3230">
        <f t="shared" si="660"/>
        <v>0</v>
      </c>
      <c r="Y3230">
        <f t="shared" si="661"/>
        <v>0</v>
      </c>
      <c r="Z3230">
        <f t="shared" si="662"/>
        <v>0</v>
      </c>
      <c r="AA3230">
        <f t="shared" si="663"/>
        <v>0</v>
      </c>
    </row>
    <row r="3231" spans="2:27">
      <c r="B3231" s="3">
        <v>45960</v>
      </c>
      <c r="C3231" t="str">
        <f>IF(AND(B3231&gt;='Calculation Sheet Crop 1'!$K$6,B3231&lt;='Calculation Sheet Crop 1'!$L$6),"Initial Stage",IF(AND(B3231+1&gt;'Calculation Sheet Crop 1'!$K$7,B3231&lt;='Calculation Sheet Crop 1'!$L$7),"Crop Development Phase",IF(AND(B3231+1&gt;'Calculation Sheet Crop 1'!$K$8,B3231&lt;'Calculation Sheet Crop 1'!$L$8+1),"Mid Season",IF(AND(B3231+1&gt;'Calculation Sheet Crop 1'!$K$9,B3231-1&lt;'Calculation Sheet Crop 1'!$L$9),"Late Season Stage",""))))</f>
        <v/>
      </c>
      <c r="D3231">
        <f>IF(MONTH(B3231)=1,'General Calculation'!$E$22,IF(MONTH(B3231)=2,'General Calculation'!$F$22,IF(MONTH(B3231)=3,'General Calculation'!$G$22,IF(MONTH(B3231)=4,'General Calculation'!$H$22,IF(MONTH(B3231)=5,'General Calculation'!$I$22,IF(MONTH(B3231)=6,'General Calculation'!$J$22,IF(MONTH(B3231)=7,'General Calculation'!$K$22,IF(MONTH(B3231)=8,'General Calculation'!$L$22,IF(MONTH(B3231)=9,'General Calculation'!$M$22,IF(MONTH(B3231)=10,'General Calculation'!$N$22,IF(MONTH(B3231)=11,'General Calculation'!$O$22,IF(MONTH(B3231)=12,'General Calculation'!$P$22,""))))))))))))</f>
        <v>5.2650000000000006</v>
      </c>
      <c r="E3231" t="str">
        <f>IF(C3231="Initial Stage",'Calculation Sheet Crop 1'!$M$6,IF(C3231="Crop Development Phase",'Calculation Sheet Crop 1'!$M$7,IF(C3231="Mid Season",'Calculation Sheet Crop 1'!$M$8,IF(C3231="Late Season Stage",'Calculation Sheet Crop 1'!$M$9,""))))</f>
        <v/>
      </c>
      <c r="F3231">
        <f t="shared" si="651"/>
        <v>0</v>
      </c>
      <c r="P3231">
        <f t="shared" si="652"/>
        <v>0</v>
      </c>
      <c r="Q3231">
        <f t="shared" si="653"/>
        <v>0</v>
      </c>
      <c r="R3231">
        <f t="shared" si="654"/>
        <v>0</v>
      </c>
      <c r="S3231">
        <f t="shared" si="655"/>
        <v>0</v>
      </c>
      <c r="T3231">
        <f t="shared" si="656"/>
        <v>0</v>
      </c>
      <c r="U3231">
        <f t="shared" si="657"/>
        <v>0</v>
      </c>
      <c r="V3231">
        <f t="shared" si="658"/>
        <v>0</v>
      </c>
      <c r="W3231">
        <f t="shared" si="659"/>
        <v>0</v>
      </c>
      <c r="X3231">
        <f t="shared" si="660"/>
        <v>0</v>
      </c>
      <c r="Y3231">
        <f t="shared" si="661"/>
        <v>0</v>
      </c>
      <c r="Z3231">
        <f t="shared" si="662"/>
        <v>0</v>
      </c>
      <c r="AA3231">
        <f t="shared" si="663"/>
        <v>0</v>
      </c>
    </row>
    <row r="3232" spans="2:27">
      <c r="B3232" s="3">
        <v>45961</v>
      </c>
      <c r="C3232" t="str">
        <f>IF(AND(B3232&gt;='Calculation Sheet Crop 1'!$K$6,B3232&lt;='Calculation Sheet Crop 1'!$L$6),"Initial Stage",IF(AND(B3232+1&gt;'Calculation Sheet Crop 1'!$K$7,B3232&lt;='Calculation Sheet Crop 1'!$L$7),"Crop Development Phase",IF(AND(B3232+1&gt;'Calculation Sheet Crop 1'!$K$8,B3232&lt;'Calculation Sheet Crop 1'!$L$8+1),"Mid Season",IF(AND(B3232+1&gt;'Calculation Sheet Crop 1'!$K$9,B3232-1&lt;'Calculation Sheet Crop 1'!$L$9),"Late Season Stage",""))))</f>
        <v/>
      </c>
      <c r="D3232">
        <f>IF(MONTH(B3232)=1,'General Calculation'!$E$22,IF(MONTH(B3232)=2,'General Calculation'!$F$22,IF(MONTH(B3232)=3,'General Calculation'!$G$22,IF(MONTH(B3232)=4,'General Calculation'!$H$22,IF(MONTH(B3232)=5,'General Calculation'!$I$22,IF(MONTH(B3232)=6,'General Calculation'!$J$22,IF(MONTH(B3232)=7,'General Calculation'!$K$22,IF(MONTH(B3232)=8,'General Calculation'!$L$22,IF(MONTH(B3232)=9,'General Calculation'!$M$22,IF(MONTH(B3232)=10,'General Calculation'!$N$22,IF(MONTH(B3232)=11,'General Calculation'!$O$22,IF(MONTH(B3232)=12,'General Calculation'!$P$22,""))))))))))))</f>
        <v>5.2650000000000006</v>
      </c>
      <c r="E3232" t="str">
        <f>IF(C3232="Initial Stage",'Calculation Sheet Crop 1'!$M$6,IF(C3232="Crop Development Phase",'Calculation Sheet Crop 1'!$M$7,IF(C3232="Mid Season",'Calculation Sheet Crop 1'!$M$8,IF(C3232="Late Season Stage",'Calculation Sheet Crop 1'!$M$9,""))))</f>
        <v/>
      </c>
      <c r="F3232">
        <f t="shared" si="651"/>
        <v>0</v>
      </c>
      <c r="P3232">
        <f t="shared" si="652"/>
        <v>0</v>
      </c>
      <c r="Q3232">
        <f t="shared" si="653"/>
        <v>0</v>
      </c>
      <c r="R3232">
        <f t="shared" si="654"/>
        <v>0</v>
      </c>
      <c r="S3232">
        <f t="shared" si="655"/>
        <v>0</v>
      </c>
      <c r="T3232">
        <f t="shared" si="656"/>
        <v>0</v>
      </c>
      <c r="U3232">
        <f t="shared" si="657"/>
        <v>0</v>
      </c>
      <c r="V3232">
        <f t="shared" si="658"/>
        <v>0</v>
      </c>
      <c r="W3232">
        <f t="shared" si="659"/>
        <v>0</v>
      </c>
      <c r="X3232">
        <f t="shared" si="660"/>
        <v>0</v>
      </c>
      <c r="Y3232">
        <f t="shared" si="661"/>
        <v>0</v>
      </c>
      <c r="Z3232">
        <f t="shared" si="662"/>
        <v>0</v>
      </c>
      <c r="AA3232">
        <f t="shared" si="663"/>
        <v>0</v>
      </c>
    </row>
    <row r="3233" spans="2:27">
      <c r="B3233" s="3">
        <v>45962</v>
      </c>
      <c r="C3233" t="str">
        <f>IF(AND(B3233&gt;='Calculation Sheet Crop 1'!$K$6,B3233&lt;='Calculation Sheet Crop 1'!$L$6),"Initial Stage",IF(AND(B3233+1&gt;'Calculation Sheet Crop 1'!$K$7,B3233&lt;='Calculation Sheet Crop 1'!$L$7),"Crop Development Phase",IF(AND(B3233+1&gt;'Calculation Sheet Crop 1'!$K$8,B3233&lt;'Calculation Sheet Crop 1'!$L$8+1),"Mid Season",IF(AND(B3233+1&gt;'Calculation Sheet Crop 1'!$K$9,B3233-1&lt;'Calculation Sheet Crop 1'!$L$9),"Late Season Stage",""))))</f>
        <v/>
      </c>
      <c r="D3233">
        <f>IF(MONTH(B3233)=1,'General Calculation'!$E$22,IF(MONTH(B3233)=2,'General Calculation'!$F$22,IF(MONTH(B3233)=3,'General Calculation'!$G$22,IF(MONTH(B3233)=4,'General Calculation'!$H$22,IF(MONTH(B3233)=5,'General Calculation'!$I$22,IF(MONTH(B3233)=6,'General Calculation'!$J$22,IF(MONTH(B3233)=7,'General Calculation'!$K$22,IF(MONTH(B3233)=8,'General Calculation'!$L$22,IF(MONTH(B3233)=9,'General Calculation'!$M$22,IF(MONTH(B3233)=10,'General Calculation'!$N$22,IF(MONTH(B3233)=11,'General Calculation'!$O$22,IF(MONTH(B3233)=12,'General Calculation'!$P$22,""))))))))))))</f>
        <v>5.07</v>
      </c>
      <c r="E3233" t="str">
        <f>IF(C3233="Initial Stage",'Calculation Sheet Crop 1'!$M$6,IF(C3233="Crop Development Phase",'Calculation Sheet Crop 1'!$M$7,IF(C3233="Mid Season",'Calculation Sheet Crop 1'!$M$8,IF(C3233="Late Season Stage",'Calculation Sheet Crop 1'!$M$9,""))))</f>
        <v/>
      </c>
      <c r="F3233">
        <f t="shared" si="651"/>
        <v>0</v>
      </c>
      <c r="P3233">
        <f t="shared" si="652"/>
        <v>0</v>
      </c>
      <c r="Q3233">
        <f t="shared" si="653"/>
        <v>0</v>
      </c>
      <c r="R3233">
        <f t="shared" si="654"/>
        <v>0</v>
      </c>
      <c r="S3233">
        <f t="shared" si="655"/>
        <v>0</v>
      </c>
      <c r="T3233">
        <f t="shared" si="656"/>
        <v>0</v>
      </c>
      <c r="U3233">
        <f t="shared" si="657"/>
        <v>0</v>
      </c>
      <c r="V3233">
        <f t="shared" si="658"/>
        <v>0</v>
      </c>
      <c r="W3233">
        <f t="shared" si="659"/>
        <v>0</v>
      </c>
      <c r="X3233">
        <f t="shared" si="660"/>
        <v>0</v>
      </c>
      <c r="Y3233">
        <f t="shared" si="661"/>
        <v>0</v>
      </c>
      <c r="Z3233">
        <f t="shared" si="662"/>
        <v>0</v>
      </c>
      <c r="AA3233">
        <f t="shared" si="663"/>
        <v>0</v>
      </c>
    </row>
    <row r="3234" spans="2:27">
      <c r="B3234" s="3">
        <v>45963</v>
      </c>
      <c r="C3234" t="str">
        <f>IF(AND(B3234&gt;='Calculation Sheet Crop 1'!$K$6,B3234&lt;='Calculation Sheet Crop 1'!$L$6),"Initial Stage",IF(AND(B3234+1&gt;'Calculation Sheet Crop 1'!$K$7,B3234&lt;='Calculation Sheet Crop 1'!$L$7),"Crop Development Phase",IF(AND(B3234+1&gt;'Calculation Sheet Crop 1'!$K$8,B3234&lt;'Calculation Sheet Crop 1'!$L$8+1),"Mid Season",IF(AND(B3234+1&gt;'Calculation Sheet Crop 1'!$K$9,B3234-1&lt;'Calculation Sheet Crop 1'!$L$9),"Late Season Stage",""))))</f>
        <v/>
      </c>
      <c r="D3234">
        <f>IF(MONTH(B3234)=1,'General Calculation'!$E$22,IF(MONTH(B3234)=2,'General Calculation'!$F$22,IF(MONTH(B3234)=3,'General Calculation'!$G$22,IF(MONTH(B3234)=4,'General Calculation'!$H$22,IF(MONTH(B3234)=5,'General Calculation'!$I$22,IF(MONTH(B3234)=6,'General Calculation'!$J$22,IF(MONTH(B3234)=7,'General Calculation'!$K$22,IF(MONTH(B3234)=8,'General Calculation'!$L$22,IF(MONTH(B3234)=9,'General Calculation'!$M$22,IF(MONTH(B3234)=10,'General Calculation'!$N$22,IF(MONTH(B3234)=11,'General Calculation'!$O$22,IF(MONTH(B3234)=12,'General Calculation'!$P$22,""))))))))))))</f>
        <v>5.07</v>
      </c>
      <c r="E3234" t="str">
        <f>IF(C3234="Initial Stage",'Calculation Sheet Crop 1'!$M$6,IF(C3234="Crop Development Phase",'Calculation Sheet Crop 1'!$M$7,IF(C3234="Mid Season",'Calculation Sheet Crop 1'!$M$8,IF(C3234="Late Season Stage",'Calculation Sheet Crop 1'!$M$9,""))))</f>
        <v/>
      </c>
      <c r="F3234">
        <f t="shared" si="651"/>
        <v>0</v>
      </c>
      <c r="P3234">
        <f t="shared" si="652"/>
        <v>0</v>
      </c>
      <c r="Q3234">
        <f t="shared" si="653"/>
        <v>0</v>
      </c>
      <c r="R3234">
        <f t="shared" si="654"/>
        <v>0</v>
      </c>
      <c r="S3234">
        <f t="shared" si="655"/>
        <v>0</v>
      </c>
      <c r="T3234">
        <f t="shared" si="656"/>
        <v>0</v>
      </c>
      <c r="U3234">
        <f t="shared" si="657"/>
        <v>0</v>
      </c>
      <c r="V3234">
        <f t="shared" si="658"/>
        <v>0</v>
      </c>
      <c r="W3234">
        <f t="shared" si="659"/>
        <v>0</v>
      </c>
      <c r="X3234">
        <f t="shared" si="660"/>
        <v>0</v>
      </c>
      <c r="Y3234">
        <f t="shared" si="661"/>
        <v>0</v>
      </c>
      <c r="Z3234">
        <f t="shared" si="662"/>
        <v>0</v>
      </c>
      <c r="AA3234">
        <f t="shared" si="663"/>
        <v>0</v>
      </c>
    </row>
    <row r="3235" spans="2:27">
      <c r="B3235" s="3">
        <v>45964</v>
      </c>
      <c r="C3235" t="str">
        <f>IF(AND(B3235&gt;='Calculation Sheet Crop 1'!$K$6,B3235&lt;='Calculation Sheet Crop 1'!$L$6),"Initial Stage",IF(AND(B3235+1&gt;'Calculation Sheet Crop 1'!$K$7,B3235&lt;='Calculation Sheet Crop 1'!$L$7),"Crop Development Phase",IF(AND(B3235+1&gt;'Calculation Sheet Crop 1'!$K$8,B3235&lt;'Calculation Sheet Crop 1'!$L$8+1),"Mid Season",IF(AND(B3235+1&gt;'Calculation Sheet Crop 1'!$K$9,B3235-1&lt;'Calculation Sheet Crop 1'!$L$9),"Late Season Stage",""))))</f>
        <v/>
      </c>
      <c r="D3235">
        <f>IF(MONTH(B3235)=1,'General Calculation'!$E$22,IF(MONTH(B3235)=2,'General Calculation'!$F$22,IF(MONTH(B3235)=3,'General Calculation'!$G$22,IF(MONTH(B3235)=4,'General Calculation'!$H$22,IF(MONTH(B3235)=5,'General Calculation'!$I$22,IF(MONTH(B3235)=6,'General Calculation'!$J$22,IF(MONTH(B3235)=7,'General Calculation'!$K$22,IF(MONTH(B3235)=8,'General Calculation'!$L$22,IF(MONTH(B3235)=9,'General Calculation'!$M$22,IF(MONTH(B3235)=10,'General Calculation'!$N$22,IF(MONTH(B3235)=11,'General Calculation'!$O$22,IF(MONTH(B3235)=12,'General Calculation'!$P$22,""))))))))))))</f>
        <v>5.07</v>
      </c>
      <c r="E3235" t="str">
        <f>IF(C3235="Initial Stage",'Calculation Sheet Crop 1'!$M$6,IF(C3235="Crop Development Phase",'Calculation Sheet Crop 1'!$M$7,IF(C3235="Mid Season",'Calculation Sheet Crop 1'!$M$8,IF(C3235="Late Season Stage",'Calculation Sheet Crop 1'!$M$9,""))))</f>
        <v/>
      </c>
      <c r="F3235">
        <f t="shared" si="651"/>
        <v>0</v>
      </c>
      <c r="P3235">
        <f t="shared" si="652"/>
        <v>0</v>
      </c>
      <c r="Q3235">
        <f t="shared" si="653"/>
        <v>0</v>
      </c>
      <c r="R3235">
        <f t="shared" si="654"/>
        <v>0</v>
      </c>
      <c r="S3235">
        <f t="shared" si="655"/>
        <v>0</v>
      </c>
      <c r="T3235">
        <f t="shared" si="656"/>
        <v>0</v>
      </c>
      <c r="U3235">
        <f t="shared" si="657"/>
        <v>0</v>
      </c>
      <c r="V3235">
        <f t="shared" si="658"/>
        <v>0</v>
      </c>
      <c r="W3235">
        <f t="shared" si="659"/>
        <v>0</v>
      </c>
      <c r="X3235">
        <f t="shared" si="660"/>
        <v>0</v>
      </c>
      <c r="Y3235">
        <f t="shared" si="661"/>
        <v>0</v>
      </c>
      <c r="Z3235">
        <f t="shared" si="662"/>
        <v>0</v>
      </c>
      <c r="AA3235">
        <f t="shared" si="663"/>
        <v>0</v>
      </c>
    </row>
    <row r="3236" spans="2:27">
      <c r="B3236" s="3">
        <v>45965</v>
      </c>
      <c r="C3236" t="str">
        <f>IF(AND(B3236&gt;='Calculation Sheet Crop 1'!$K$6,B3236&lt;='Calculation Sheet Crop 1'!$L$6),"Initial Stage",IF(AND(B3236+1&gt;'Calculation Sheet Crop 1'!$K$7,B3236&lt;='Calculation Sheet Crop 1'!$L$7),"Crop Development Phase",IF(AND(B3236+1&gt;'Calculation Sheet Crop 1'!$K$8,B3236&lt;'Calculation Sheet Crop 1'!$L$8+1),"Mid Season",IF(AND(B3236+1&gt;'Calculation Sheet Crop 1'!$K$9,B3236-1&lt;'Calculation Sheet Crop 1'!$L$9),"Late Season Stage",""))))</f>
        <v/>
      </c>
      <c r="D3236">
        <f>IF(MONTH(B3236)=1,'General Calculation'!$E$22,IF(MONTH(B3236)=2,'General Calculation'!$F$22,IF(MONTH(B3236)=3,'General Calculation'!$G$22,IF(MONTH(B3236)=4,'General Calculation'!$H$22,IF(MONTH(B3236)=5,'General Calculation'!$I$22,IF(MONTH(B3236)=6,'General Calculation'!$J$22,IF(MONTH(B3236)=7,'General Calculation'!$K$22,IF(MONTH(B3236)=8,'General Calculation'!$L$22,IF(MONTH(B3236)=9,'General Calculation'!$M$22,IF(MONTH(B3236)=10,'General Calculation'!$N$22,IF(MONTH(B3236)=11,'General Calculation'!$O$22,IF(MONTH(B3236)=12,'General Calculation'!$P$22,""))))))))))))</f>
        <v>5.07</v>
      </c>
      <c r="E3236" t="str">
        <f>IF(C3236="Initial Stage",'Calculation Sheet Crop 1'!$M$6,IF(C3236="Crop Development Phase",'Calculation Sheet Crop 1'!$M$7,IF(C3236="Mid Season",'Calculation Sheet Crop 1'!$M$8,IF(C3236="Late Season Stage",'Calculation Sheet Crop 1'!$M$9,""))))</f>
        <v/>
      </c>
      <c r="F3236">
        <f t="shared" si="651"/>
        <v>0</v>
      </c>
      <c r="P3236">
        <f t="shared" si="652"/>
        <v>0</v>
      </c>
      <c r="Q3236">
        <f t="shared" si="653"/>
        <v>0</v>
      </c>
      <c r="R3236">
        <f t="shared" si="654"/>
        <v>0</v>
      </c>
      <c r="S3236">
        <f t="shared" si="655"/>
        <v>0</v>
      </c>
      <c r="T3236">
        <f t="shared" si="656"/>
        <v>0</v>
      </c>
      <c r="U3236">
        <f t="shared" si="657"/>
        <v>0</v>
      </c>
      <c r="V3236">
        <f t="shared" si="658"/>
        <v>0</v>
      </c>
      <c r="W3236">
        <f t="shared" si="659"/>
        <v>0</v>
      </c>
      <c r="X3236">
        <f t="shared" si="660"/>
        <v>0</v>
      </c>
      <c r="Y3236">
        <f t="shared" si="661"/>
        <v>0</v>
      </c>
      <c r="Z3236">
        <f t="shared" si="662"/>
        <v>0</v>
      </c>
      <c r="AA3236">
        <f t="shared" si="663"/>
        <v>0</v>
      </c>
    </row>
    <row r="3237" spans="2:27">
      <c r="B3237" s="3">
        <v>45966</v>
      </c>
      <c r="C3237" t="str">
        <f>IF(AND(B3237&gt;='Calculation Sheet Crop 1'!$K$6,B3237&lt;='Calculation Sheet Crop 1'!$L$6),"Initial Stage",IF(AND(B3237+1&gt;'Calculation Sheet Crop 1'!$K$7,B3237&lt;='Calculation Sheet Crop 1'!$L$7),"Crop Development Phase",IF(AND(B3237+1&gt;'Calculation Sheet Crop 1'!$K$8,B3237&lt;'Calculation Sheet Crop 1'!$L$8+1),"Mid Season",IF(AND(B3237+1&gt;'Calculation Sheet Crop 1'!$K$9,B3237-1&lt;'Calculation Sheet Crop 1'!$L$9),"Late Season Stage",""))))</f>
        <v/>
      </c>
      <c r="D3237">
        <f>IF(MONTH(B3237)=1,'General Calculation'!$E$22,IF(MONTH(B3237)=2,'General Calculation'!$F$22,IF(MONTH(B3237)=3,'General Calculation'!$G$22,IF(MONTH(B3237)=4,'General Calculation'!$H$22,IF(MONTH(B3237)=5,'General Calculation'!$I$22,IF(MONTH(B3237)=6,'General Calculation'!$J$22,IF(MONTH(B3237)=7,'General Calculation'!$K$22,IF(MONTH(B3237)=8,'General Calculation'!$L$22,IF(MONTH(B3237)=9,'General Calculation'!$M$22,IF(MONTH(B3237)=10,'General Calculation'!$N$22,IF(MONTH(B3237)=11,'General Calculation'!$O$22,IF(MONTH(B3237)=12,'General Calculation'!$P$22,""))))))))))))</f>
        <v>5.07</v>
      </c>
      <c r="E3237" t="str">
        <f>IF(C3237="Initial Stage",'Calculation Sheet Crop 1'!$M$6,IF(C3237="Crop Development Phase",'Calculation Sheet Crop 1'!$M$7,IF(C3237="Mid Season",'Calculation Sheet Crop 1'!$M$8,IF(C3237="Late Season Stage",'Calculation Sheet Crop 1'!$M$9,""))))</f>
        <v/>
      </c>
      <c r="F3237">
        <f t="shared" si="651"/>
        <v>0</v>
      </c>
      <c r="P3237">
        <f t="shared" si="652"/>
        <v>0</v>
      </c>
      <c r="Q3237">
        <f t="shared" si="653"/>
        <v>0</v>
      </c>
      <c r="R3237">
        <f t="shared" si="654"/>
        <v>0</v>
      </c>
      <c r="S3237">
        <f t="shared" si="655"/>
        <v>0</v>
      </c>
      <c r="T3237">
        <f t="shared" si="656"/>
        <v>0</v>
      </c>
      <c r="U3237">
        <f t="shared" si="657"/>
        <v>0</v>
      </c>
      <c r="V3237">
        <f t="shared" si="658"/>
        <v>0</v>
      </c>
      <c r="W3237">
        <f t="shared" si="659"/>
        <v>0</v>
      </c>
      <c r="X3237">
        <f t="shared" si="660"/>
        <v>0</v>
      </c>
      <c r="Y3237">
        <f t="shared" si="661"/>
        <v>0</v>
      </c>
      <c r="Z3237">
        <f t="shared" si="662"/>
        <v>0</v>
      </c>
      <c r="AA3237">
        <f t="shared" si="663"/>
        <v>0</v>
      </c>
    </row>
    <row r="3238" spans="2:27">
      <c r="B3238" s="3">
        <v>45967</v>
      </c>
      <c r="C3238" t="str">
        <f>IF(AND(B3238&gt;='Calculation Sheet Crop 1'!$K$6,B3238&lt;='Calculation Sheet Crop 1'!$L$6),"Initial Stage",IF(AND(B3238+1&gt;'Calculation Sheet Crop 1'!$K$7,B3238&lt;='Calculation Sheet Crop 1'!$L$7),"Crop Development Phase",IF(AND(B3238+1&gt;'Calculation Sheet Crop 1'!$K$8,B3238&lt;'Calculation Sheet Crop 1'!$L$8+1),"Mid Season",IF(AND(B3238+1&gt;'Calculation Sheet Crop 1'!$K$9,B3238-1&lt;'Calculation Sheet Crop 1'!$L$9),"Late Season Stage",""))))</f>
        <v/>
      </c>
      <c r="D3238">
        <f>IF(MONTH(B3238)=1,'General Calculation'!$E$22,IF(MONTH(B3238)=2,'General Calculation'!$F$22,IF(MONTH(B3238)=3,'General Calculation'!$G$22,IF(MONTH(B3238)=4,'General Calculation'!$H$22,IF(MONTH(B3238)=5,'General Calculation'!$I$22,IF(MONTH(B3238)=6,'General Calculation'!$J$22,IF(MONTH(B3238)=7,'General Calculation'!$K$22,IF(MONTH(B3238)=8,'General Calculation'!$L$22,IF(MONTH(B3238)=9,'General Calculation'!$M$22,IF(MONTH(B3238)=10,'General Calculation'!$N$22,IF(MONTH(B3238)=11,'General Calculation'!$O$22,IF(MONTH(B3238)=12,'General Calculation'!$P$22,""))))))))))))</f>
        <v>5.07</v>
      </c>
      <c r="E3238" t="str">
        <f>IF(C3238="Initial Stage",'Calculation Sheet Crop 1'!$M$6,IF(C3238="Crop Development Phase",'Calculation Sheet Crop 1'!$M$7,IF(C3238="Mid Season",'Calculation Sheet Crop 1'!$M$8,IF(C3238="Late Season Stage",'Calculation Sheet Crop 1'!$M$9,""))))</f>
        <v/>
      </c>
      <c r="F3238">
        <f t="shared" si="651"/>
        <v>0</v>
      </c>
      <c r="P3238">
        <f t="shared" si="652"/>
        <v>0</v>
      </c>
      <c r="Q3238">
        <f t="shared" si="653"/>
        <v>0</v>
      </c>
      <c r="R3238">
        <f t="shared" si="654"/>
        <v>0</v>
      </c>
      <c r="S3238">
        <f t="shared" si="655"/>
        <v>0</v>
      </c>
      <c r="T3238">
        <f t="shared" si="656"/>
        <v>0</v>
      </c>
      <c r="U3238">
        <f t="shared" si="657"/>
        <v>0</v>
      </c>
      <c r="V3238">
        <f t="shared" si="658"/>
        <v>0</v>
      </c>
      <c r="W3238">
        <f t="shared" si="659"/>
        <v>0</v>
      </c>
      <c r="X3238">
        <f t="shared" si="660"/>
        <v>0</v>
      </c>
      <c r="Y3238">
        <f t="shared" si="661"/>
        <v>0</v>
      </c>
      <c r="Z3238">
        <f t="shared" si="662"/>
        <v>0</v>
      </c>
      <c r="AA3238">
        <f t="shared" si="663"/>
        <v>0</v>
      </c>
    </row>
    <row r="3239" spans="2:27">
      <c r="B3239" s="3">
        <v>45968</v>
      </c>
      <c r="C3239" t="str">
        <f>IF(AND(B3239&gt;='Calculation Sheet Crop 1'!$K$6,B3239&lt;='Calculation Sheet Crop 1'!$L$6),"Initial Stage",IF(AND(B3239+1&gt;'Calculation Sheet Crop 1'!$K$7,B3239&lt;='Calculation Sheet Crop 1'!$L$7),"Crop Development Phase",IF(AND(B3239+1&gt;'Calculation Sheet Crop 1'!$K$8,B3239&lt;'Calculation Sheet Crop 1'!$L$8+1),"Mid Season",IF(AND(B3239+1&gt;'Calculation Sheet Crop 1'!$K$9,B3239-1&lt;'Calculation Sheet Crop 1'!$L$9),"Late Season Stage",""))))</f>
        <v/>
      </c>
      <c r="D3239">
        <f>IF(MONTH(B3239)=1,'General Calculation'!$E$22,IF(MONTH(B3239)=2,'General Calculation'!$F$22,IF(MONTH(B3239)=3,'General Calculation'!$G$22,IF(MONTH(B3239)=4,'General Calculation'!$H$22,IF(MONTH(B3239)=5,'General Calculation'!$I$22,IF(MONTH(B3239)=6,'General Calculation'!$J$22,IF(MONTH(B3239)=7,'General Calculation'!$K$22,IF(MONTH(B3239)=8,'General Calculation'!$L$22,IF(MONTH(B3239)=9,'General Calculation'!$M$22,IF(MONTH(B3239)=10,'General Calculation'!$N$22,IF(MONTH(B3239)=11,'General Calculation'!$O$22,IF(MONTH(B3239)=12,'General Calculation'!$P$22,""))))))))))))</f>
        <v>5.07</v>
      </c>
      <c r="E3239" t="str">
        <f>IF(C3239="Initial Stage",'Calculation Sheet Crop 1'!$M$6,IF(C3239="Crop Development Phase",'Calculation Sheet Crop 1'!$M$7,IF(C3239="Mid Season",'Calculation Sheet Crop 1'!$M$8,IF(C3239="Late Season Stage",'Calculation Sheet Crop 1'!$M$9,""))))</f>
        <v/>
      </c>
      <c r="F3239">
        <f t="shared" si="651"/>
        <v>0</v>
      </c>
      <c r="P3239">
        <f t="shared" si="652"/>
        <v>0</v>
      </c>
      <c r="Q3239">
        <f t="shared" si="653"/>
        <v>0</v>
      </c>
      <c r="R3239">
        <f t="shared" si="654"/>
        <v>0</v>
      </c>
      <c r="S3239">
        <f t="shared" si="655"/>
        <v>0</v>
      </c>
      <c r="T3239">
        <f t="shared" si="656"/>
        <v>0</v>
      </c>
      <c r="U3239">
        <f t="shared" si="657"/>
        <v>0</v>
      </c>
      <c r="V3239">
        <f t="shared" si="658"/>
        <v>0</v>
      </c>
      <c r="W3239">
        <f t="shared" si="659"/>
        <v>0</v>
      </c>
      <c r="X3239">
        <f t="shared" si="660"/>
        <v>0</v>
      </c>
      <c r="Y3239">
        <f t="shared" si="661"/>
        <v>0</v>
      </c>
      <c r="Z3239">
        <f t="shared" si="662"/>
        <v>0</v>
      </c>
      <c r="AA3239">
        <f t="shared" si="663"/>
        <v>0</v>
      </c>
    </row>
    <row r="3240" spans="2:27">
      <c r="B3240" s="3">
        <v>45969</v>
      </c>
      <c r="C3240" t="str">
        <f>IF(AND(B3240&gt;='Calculation Sheet Crop 1'!$K$6,B3240&lt;='Calculation Sheet Crop 1'!$L$6),"Initial Stage",IF(AND(B3240+1&gt;'Calculation Sheet Crop 1'!$K$7,B3240&lt;='Calculation Sheet Crop 1'!$L$7),"Crop Development Phase",IF(AND(B3240+1&gt;'Calculation Sheet Crop 1'!$K$8,B3240&lt;'Calculation Sheet Crop 1'!$L$8+1),"Mid Season",IF(AND(B3240+1&gt;'Calculation Sheet Crop 1'!$K$9,B3240-1&lt;'Calculation Sheet Crop 1'!$L$9),"Late Season Stage",""))))</f>
        <v/>
      </c>
      <c r="D3240">
        <f>IF(MONTH(B3240)=1,'General Calculation'!$E$22,IF(MONTH(B3240)=2,'General Calculation'!$F$22,IF(MONTH(B3240)=3,'General Calculation'!$G$22,IF(MONTH(B3240)=4,'General Calculation'!$H$22,IF(MONTH(B3240)=5,'General Calculation'!$I$22,IF(MONTH(B3240)=6,'General Calculation'!$J$22,IF(MONTH(B3240)=7,'General Calculation'!$K$22,IF(MONTH(B3240)=8,'General Calculation'!$L$22,IF(MONTH(B3240)=9,'General Calculation'!$M$22,IF(MONTH(B3240)=10,'General Calculation'!$N$22,IF(MONTH(B3240)=11,'General Calculation'!$O$22,IF(MONTH(B3240)=12,'General Calculation'!$P$22,""))))))))))))</f>
        <v>5.07</v>
      </c>
      <c r="E3240" t="str">
        <f>IF(C3240="Initial Stage",'Calculation Sheet Crop 1'!$M$6,IF(C3240="Crop Development Phase",'Calculation Sheet Crop 1'!$M$7,IF(C3240="Mid Season",'Calculation Sheet Crop 1'!$M$8,IF(C3240="Late Season Stage",'Calculation Sheet Crop 1'!$M$9,""))))</f>
        <v/>
      </c>
      <c r="F3240">
        <f t="shared" si="651"/>
        <v>0</v>
      </c>
      <c r="P3240">
        <f t="shared" si="652"/>
        <v>0</v>
      </c>
      <c r="Q3240">
        <f t="shared" si="653"/>
        <v>0</v>
      </c>
      <c r="R3240">
        <f t="shared" si="654"/>
        <v>0</v>
      </c>
      <c r="S3240">
        <f t="shared" si="655"/>
        <v>0</v>
      </c>
      <c r="T3240">
        <f t="shared" si="656"/>
        <v>0</v>
      </c>
      <c r="U3240">
        <f t="shared" si="657"/>
        <v>0</v>
      </c>
      <c r="V3240">
        <f t="shared" si="658"/>
        <v>0</v>
      </c>
      <c r="W3240">
        <f t="shared" si="659"/>
        <v>0</v>
      </c>
      <c r="X3240">
        <f t="shared" si="660"/>
        <v>0</v>
      </c>
      <c r="Y3240">
        <f t="shared" si="661"/>
        <v>0</v>
      </c>
      <c r="Z3240">
        <f t="shared" si="662"/>
        <v>0</v>
      </c>
      <c r="AA3240">
        <f t="shared" si="663"/>
        <v>0</v>
      </c>
    </row>
    <row r="3241" spans="2:27">
      <c r="B3241" s="3">
        <v>45970</v>
      </c>
      <c r="C3241" t="str">
        <f>IF(AND(B3241&gt;='Calculation Sheet Crop 1'!$K$6,B3241&lt;='Calculation Sheet Crop 1'!$L$6),"Initial Stage",IF(AND(B3241+1&gt;'Calculation Sheet Crop 1'!$K$7,B3241&lt;='Calculation Sheet Crop 1'!$L$7),"Crop Development Phase",IF(AND(B3241+1&gt;'Calculation Sheet Crop 1'!$K$8,B3241&lt;'Calculation Sheet Crop 1'!$L$8+1),"Mid Season",IF(AND(B3241+1&gt;'Calculation Sheet Crop 1'!$K$9,B3241-1&lt;'Calculation Sheet Crop 1'!$L$9),"Late Season Stage",""))))</f>
        <v/>
      </c>
      <c r="D3241">
        <f>IF(MONTH(B3241)=1,'General Calculation'!$E$22,IF(MONTH(B3241)=2,'General Calculation'!$F$22,IF(MONTH(B3241)=3,'General Calculation'!$G$22,IF(MONTH(B3241)=4,'General Calculation'!$H$22,IF(MONTH(B3241)=5,'General Calculation'!$I$22,IF(MONTH(B3241)=6,'General Calculation'!$J$22,IF(MONTH(B3241)=7,'General Calculation'!$K$22,IF(MONTH(B3241)=8,'General Calculation'!$L$22,IF(MONTH(B3241)=9,'General Calculation'!$M$22,IF(MONTH(B3241)=10,'General Calculation'!$N$22,IF(MONTH(B3241)=11,'General Calculation'!$O$22,IF(MONTH(B3241)=12,'General Calculation'!$P$22,""))))))))))))</f>
        <v>5.07</v>
      </c>
      <c r="E3241" t="str">
        <f>IF(C3241="Initial Stage",'Calculation Sheet Crop 1'!$M$6,IF(C3241="Crop Development Phase",'Calculation Sheet Crop 1'!$M$7,IF(C3241="Mid Season",'Calculation Sheet Crop 1'!$M$8,IF(C3241="Late Season Stage",'Calculation Sheet Crop 1'!$M$9,""))))</f>
        <v/>
      </c>
      <c r="F3241">
        <f t="shared" si="651"/>
        <v>0</v>
      </c>
      <c r="P3241">
        <f t="shared" si="652"/>
        <v>0</v>
      </c>
      <c r="Q3241">
        <f t="shared" si="653"/>
        <v>0</v>
      </c>
      <c r="R3241">
        <f t="shared" si="654"/>
        <v>0</v>
      </c>
      <c r="S3241">
        <f t="shared" si="655"/>
        <v>0</v>
      </c>
      <c r="T3241">
        <f t="shared" si="656"/>
        <v>0</v>
      </c>
      <c r="U3241">
        <f t="shared" si="657"/>
        <v>0</v>
      </c>
      <c r="V3241">
        <f t="shared" si="658"/>
        <v>0</v>
      </c>
      <c r="W3241">
        <f t="shared" si="659"/>
        <v>0</v>
      </c>
      <c r="X3241">
        <f t="shared" si="660"/>
        <v>0</v>
      </c>
      <c r="Y3241">
        <f t="shared" si="661"/>
        <v>0</v>
      </c>
      <c r="Z3241">
        <f t="shared" si="662"/>
        <v>0</v>
      </c>
      <c r="AA3241">
        <f t="shared" si="663"/>
        <v>0</v>
      </c>
    </row>
    <row r="3242" spans="2:27">
      <c r="B3242" s="3">
        <v>45971</v>
      </c>
      <c r="C3242" t="str">
        <f>IF(AND(B3242&gt;='Calculation Sheet Crop 1'!$K$6,B3242&lt;='Calculation Sheet Crop 1'!$L$6),"Initial Stage",IF(AND(B3242+1&gt;'Calculation Sheet Crop 1'!$K$7,B3242&lt;='Calculation Sheet Crop 1'!$L$7),"Crop Development Phase",IF(AND(B3242+1&gt;'Calculation Sheet Crop 1'!$K$8,B3242&lt;'Calculation Sheet Crop 1'!$L$8+1),"Mid Season",IF(AND(B3242+1&gt;'Calculation Sheet Crop 1'!$K$9,B3242-1&lt;'Calculation Sheet Crop 1'!$L$9),"Late Season Stage",""))))</f>
        <v/>
      </c>
      <c r="D3242">
        <f>IF(MONTH(B3242)=1,'General Calculation'!$E$22,IF(MONTH(B3242)=2,'General Calculation'!$F$22,IF(MONTH(B3242)=3,'General Calculation'!$G$22,IF(MONTH(B3242)=4,'General Calculation'!$H$22,IF(MONTH(B3242)=5,'General Calculation'!$I$22,IF(MONTH(B3242)=6,'General Calculation'!$J$22,IF(MONTH(B3242)=7,'General Calculation'!$K$22,IF(MONTH(B3242)=8,'General Calculation'!$L$22,IF(MONTH(B3242)=9,'General Calculation'!$M$22,IF(MONTH(B3242)=10,'General Calculation'!$N$22,IF(MONTH(B3242)=11,'General Calculation'!$O$22,IF(MONTH(B3242)=12,'General Calculation'!$P$22,""))))))))))))</f>
        <v>5.07</v>
      </c>
      <c r="E3242" t="str">
        <f>IF(C3242="Initial Stage",'Calculation Sheet Crop 1'!$M$6,IF(C3242="Crop Development Phase",'Calculation Sheet Crop 1'!$M$7,IF(C3242="Mid Season",'Calculation Sheet Crop 1'!$M$8,IF(C3242="Late Season Stage",'Calculation Sheet Crop 1'!$M$9,""))))</f>
        <v/>
      </c>
      <c r="F3242">
        <f t="shared" si="651"/>
        <v>0</v>
      </c>
      <c r="P3242">
        <f t="shared" si="652"/>
        <v>0</v>
      </c>
      <c r="Q3242">
        <f t="shared" si="653"/>
        <v>0</v>
      </c>
      <c r="R3242">
        <f t="shared" si="654"/>
        <v>0</v>
      </c>
      <c r="S3242">
        <f t="shared" si="655"/>
        <v>0</v>
      </c>
      <c r="T3242">
        <f t="shared" si="656"/>
        <v>0</v>
      </c>
      <c r="U3242">
        <f t="shared" si="657"/>
        <v>0</v>
      </c>
      <c r="V3242">
        <f t="shared" si="658"/>
        <v>0</v>
      </c>
      <c r="W3242">
        <f t="shared" si="659"/>
        <v>0</v>
      </c>
      <c r="X3242">
        <f t="shared" si="660"/>
        <v>0</v>
      </c>
      <c r="Y3242">
        <f t="shared" si="661"/>
        <v>0</v>
      </c>
      <c r="Z3242">
        <f t="shared" si="662"/>
        <v>0</v>
      </c>
      <c r="AA3242">
        <f t="shared" si="663"/>
        <v>0</v>
      </c>
    </row>
    <row r="3243" spans="2:27">
      <c r="B3243" s="3">
        <v>45972</v>
      </c>
      <c r="C3243" t="str">
        <f>IF(AND(B3243&gt;='Calculation Sheet Crop 1'!$K$6,B3243&lt;='Calculation Sheet Crop 1'!$L$6),"Initial Stage",IF(AND(B3243+1&gt;'Calculation Sheet Crop 1'!$K$7,B3243&lt;='Calculation Sheet Crop 1'!$L$7),"Crop Development Phase",IF(AND(B3243+1&gt;'Calculation Sheet Crop 1'!$K$8,B3243&lt;'Calculation Sheet Crop 1'!$L$8+1),"Mid Season",IF(AND(B3243+1&gt;'Calculation Sheet Crop 1'!$K$9,B3243-1&lt;'Calculation Sheet Crop 1'!$L$9),"Late Season Stage",""))))</f>
        <v/>
      </c>
      <c r="D3243">
        <f>IF(MONTH(B3243)=1,'General Calculation'!$E$22,IF(MONTH(B3243)=2,'General Calculation'!$F$22,IF(MONTH(B3243)=3,'General Calculation'!$G$22,IF(MONTH(B3243)=4,'General Calculation'!$H$22,IF(MONTH(B3243)=5,'General Calculation'!$I$22,IF(MONTH(B3243)=6,'General Calculation'!$J$22,IF(MONTH(B3243)=7,'General Calculation'!$K$22,IF(MONTH(B3243)=8,'General Calculation'!$L$22,IF(MONTH(B3243)=9,'General Calculation'!$M$22,IF(MONTH(B3243)=10,'General Calculation'!$N$22,IF(MONTH(B3243)=11,'General Calculation'!$O$22,IF(MONTH(B3243)=12,'General Calculation'!$P$22,""))))))))))))</f>
        <v>5.07</v>
      </c>
      <c r="E3243" t="str">
        <f>IF(C3243="Initial Stage",'Calculation Sheet Crop 1'!$M$6,IF(C3243="Crop Development Phase",'Calculation Sheet Crop 1'!$M$7,IF(C3243="Mid Season",'Calculation Sheet Crop 1'!$M$8,IF(C3243="Late Season Stage",'Calculation Sheet Crop 1'!$M$9,""))))</f>
        <v/>
      </c>
      <c r="F3243">
        <f t="shared" si="651"/>
        <v>0</v>
      </c>
      <c r="P3243">
        <f t="shared" si="652"/>
        <v>0</v>
      </c>
      <c r="Q3243">
        <f t="shared" si="653"/>
        <v>0</v>
      </c>
      <c r="R3243">
        <f t="shared" si="654"/>
        <v>0</v>
      </c>
      <c r="S3243">
        <f t="shared" si="655"/>
        <v>0</v>
      </c>
      <c r="T3243">
        <f t="shared" si="656"/>
        <v>0</v>
      </c>
      <c r="U3243">
        <f t="shared" si="657"/>
        <v>0</v>
      </c>
      <c r="V3243">
        <f t="shared" si="658"/>
        <v>0</v>
      </c>
      <c r="W3243">
        <f t="shared" si="659"/>
        <v>0</v>
      </c>
      <c r="X3243">
        <f t="shared" si="660"/>
        <v>0</v>
      </c>
      <c r="Y3243">
        <f t="shared" si="661"/>
        <v>0</v>
      </c>
      <c r="Z3243">
        <f t="shared" si="662"/>
        <v>0</v>
      </c>
      <c r="AA3243">
        <f t="shared" si="663"/>
        <v>0</v>
      </c>
    </row>
    <row r="3244" spans="2:27">
      <c r="B3244" s="3">
        <v>45973</v>
      </c>
      <c r="C3244" t="str">
        <f>IF(AND(B3244&gt;='Calculation Sheet Crop 1'!$K$6,B3244&lt;='Calculation Sheet Crop 1'!$L$6),"Initial Stage",IF(AND(B3244+1&gt;'Calculation Sheet Crop 1'!$K$7,B3244&lt;='Calculation Sheet Crop 1'!$L$7),"Crop Development Phase",IF(AND(B3244+1&gt;'Calculation Sheet Crop 1'!$K$8,B3244&lt;'Calculation Sheet Crop 1'!$L$8+1),"Mid Season",IF(AND(B3244+1&gt;'Calculation Sheet Crop 1'!$K$9,B3244-1&lt;'Calculation Sheet Crop 1'!$L$9),"Late Season Stage",""))))</f>
        <v/>
      </c>
      <c r="D3244">
        <f>IF(MONTH(B3244)=1,'General Calculation'!$E$22,IF(MONTH(B3244)=2,'General Calculation'!$F$22,IF(MONTH(B3244)=3,'General Calculation'!$G$22,IF(MONTH(B3244)=4,'General Calculation'!$H$22,IF(MONTH(B3244)=5,'General Calculation'!$I$22,IF(MONTH(B3244)=6,'General Calculation'!$J$22,IF(MONTH(B3244)=7,'General Calculation'!$K$22,IF(MONTH(B3244)=8,'General Calculation'!$L$22,IF(MONTH(B3244)=9,'General Calculation'!$M$22,IF(MONTH(B3244)=10,'General Calculation'!$N$22,IF(MONTH(B3244)=11,'General Calculation'!$O$22,IF(MONTH(B3244)=12,'General Calculation'!$P$22,""))))))))))))</f>
        <v>5.07</v>
      </c>
      <c r="E3244" t="str">
        <f>IF(C3244="Initial Stage",'Calculation Sheet Crop 1'!$M$6,IF(C3244="Crop Development Phase",'Calculation Sheet Crop 1'!$M$7,IF(C3244="Mid Season",'Calculation Sheet Crop 1'!$M$8,IF(C3244="Late Season Stage",'Calculation Sheet Crop 1'!$M$9,""))))</f>
        <v/>
      </c>
      <c r="F3244">
        <f t="shared" si="651"/>
        <v>0</v>
      </c>
      <c r="P3244">
        <f t="shared" si="652"/>
        <v>0</v>
      </c>
      <c r="Q3244">
        <f t="shared" si="653"/>
        <v>0</v>
      </c>
      <c r="R3244">
        <f t="shared" si="654"/>
        <v>0</v>
      </c>
      <c r="S3244">
        <f t="shared" si="655"/>
        <v>0</v>
      </c>
      <c r="T3244">
        <f t="shared" si="656"/>
        <v>0</v>
      </c>
      <c r="U3244">
        <f t="shared" si="657"/>
        <v>0</v>
      </c>
      <c r="V3244">
        <f t="shared" si="658"/>
        <v>0</v>
      </c>
      <c r="W3244">
        <f t="shared" si="659"/>
        <v>0</v>
      </c>
      <c r="X3244">
        <f t="shared" si="660"/>
        <v>0</v>
      </c>
      <c r="Y3244">
        <f t="shared" si="661"/>
        <v>0</v>
      </c>
      <c r="Z3244">
        <f t="shared" si="662"/>
        <v>0</v>
      </c>
      <c r="AA3244">
        <f t="shared" si="663"/>
        <v>0</v>
      </c>
    </row>
    <row r="3245" spans="2:27">
      <c r="B3245" s="3">
        <v>45974</v>
      </c>
      <c r="C3245" t="str">
        <f>IF(AND(B3245&gt;='Calculation Sheet Crop 1'!$K$6,B3245&lt;='Calculation Sheet Crop 1'!$L$6),"Initial Stage",IF(AND(B3245+1&gt;'Calculation Sheet Crop 1'!$K$7,B3245&lt;='Calculation Sheet Crop 1'!$L$7),"Crop Development Phase",IF(AND(B3245+1&gt;'Calculation Sheet Crop 1'!$K$8,B3245&lt;'Calculation Sheet Crop 1'!$L$8+1),"Mid Season",IF(AND(B3245+1&gt;'Calculation Sheet Crop 1'!$K$9,B3245-1&lt;'Calculation Sheet Crop 1'!$L$9),"Late Season Stage",""))))</f>
        <v/>
      </c>
      <c r="D3245">
        <f>IF(MONTH(B3245)=1,'General Calculation'!$E$22,IF(MONTH(B3245)=2,'General Calculation'!$F$22,IF(MONTH(B3245)=3,'General Calculation'!$G$22,IF(MONTH(B3245)=4,'General Calculation'!$H$22,IF(MONTH(B3245)=5,'General Calculation'!$I$22,IF(MONTH(B3245)=6,'General Calculation'!$J$22,IF(MONTH(B3245)=7,'General Calculation'!$K$22,IF(MONTH(B3245)=8,'General Calculation'!$L$22,IF(MONTH(B3245)=9,'General Calculation'!$M$22,IF(MONTH(B3245)=10,'General Calculation'!$N$22,IF(MONTH(B3245)=11,'General Calculation'!$O$22,IF(MONTH(B3245)=12,'General Calculation'!$P$22,""))))))))))))</f>
        <v>5.07</v>
      </c>
      <c r="E3245" t="str">
        <f>IF(C3245="Initial Stage",'Calculation Sheet Crop 1'!$M$6,IF(C3245="Crop Development Phase",'Calculation Sheet Crop 1'!$M$7,IF(C3245="Mid Season",'Calculation Sheet Crop 1'!$M$8,IF(C3245="Late Season Stage",'Calculation Sheet Crop 1'!$M$9,""))))</f>
        <v/>
      </c>
      <c r="F3245">
        <f t="shared" si="651"/>
        <v>0</v>
      </c>
      <c r="P3245">
        <f t="shared" si="652"/>
        <v>0</v>
      </c>
      <c r="Q3245">
        <f t="shared" si="653"/>
        <v>0</v>
      </c>
      <c r="R3245">
        <f t="shared" si="654"/>
        <v>0</v>
      </c>
      <c r="S3245">
        <f t="shared" si="655"/>
        <v>0</v>
      </c>
      <c r="T3245">
        <f t="shared" si="656"/>
        <v>0</v>
      </c>
      <c r="U3245">
        <f t="shared" si="657"/>
        <v>0</v>
      </c>
      <c r="V3245">
        <f t="shared" si="658"/>
        <v>0</v>
      </c>
      <c r="W3245">
        <f t="shared" si="659"/>
        <v>0</v>
      </c>
      <c r="X3245">
        <f t="shared" si="660"/>
        <v>0</v>
      </c>
      <c r="Y3245">
        <f t="shared" si="661"/>
        <v>0</v>
      </c>
      <c r="Z3245">
        <f t="shared" si="662"/>
        <v>0</v>
      </c>
      <c r="AA3245">
        <f t="shared" si="663"/>
        <v>0</v>
      </c>
    </row>
    <row r="3246" spans="2:27">
      <c r="B3246" s="3">
        <v>45975</v>
      </c>
      <c r="C3246" t="str">
        <f>IF(AND(B3246&gt;='Calculation Sheet Crop 1'!$K$6,B3246&lt;='Calculation Sheet Crop 1'!$L$6),"Initial Stage",IF(AND(B3246+1&gt;'Calculation Sheet Crop 1'!$K$7,B3246&lt;='Calculation Sheet Crop 1'!$L$7),"Crop Development Phase",IF(AND(B3246+1&gt;'Calculation Sheet Crop 1'!$K$8,B3246&lt;'Calculation Sheet Crop 1'!$L$8+1),"Mid Season",IF(AND(B3246+1&gt;'Calculation Sheet Crop 1'!$K$9,B3246-1&lt;'Calculation Sheet Crop 1'!$L$9),"Late Season Stage",""))))</f>
        <v/>
      </c>
      <c r="D3246">
        <f>IF(MONTH(B3246)=1,'General Calculation'!$E$22,IF(MONTH(B3246)=2,'General Calculation'!$F$22,IF(MONTH(B3246)=3,'General Calculation'!$G$22,IF(MONTH(B3246)=4,'General Calculation'!$H$22,IF(MONTH(B3246)=5,'General Calculation'!$I$22,IF(MONTH(B3246)=6,'General Calculation'!$J$22,IF(MONTH(B3246)=7,'General Calculation'!$K$22,IF(MONTH(B3246)=8,'General Calculation'!$L$22,IF(MONTH(B3246)=9,'General Calculation'!$M$22,IF(MONTH(B3246)=10,'General Calculation'!$N$22,IF(MONTH(B3246)=11,'General Calculation'!$O$22,IF(MONTH(B3246)=12,'General Calculation'!$P$22,""))))))))))))</f>
        <v>5.07</v>
      </c>
      <c r="E3246" t="str">
        <f>IF(C3246="Initial Stage",'Calculation Sheet Crop 1'!$M$6,IF(C3246="Crop Development Phase",'Calculation Sheet Crop 1'!$M$7,IF(C3246="Mid Season",'Calculation Sheet Crop 1'!$M$8,IF(C3246="Late Season Stage",'Calculation Sheet Crop 1'!$M$9,""))))</f>
        <v/>
      </c>
      <c r="F3246">
        <f t="shared" si="651"/>
        <v>0</v>
      </c>
      <c r="P3246">
        <f t="shared" si="652"/>
        <v>0</v>
      </c>
      <c r="Q3246">
        <f t="shared" si="653"/>
        <v>0</v>
      </c>
      <c r="R3246">
        <f t="shared" si="654"/>
        <v>0</v>
      </c>
      <c r="S3246">
        <f t="shared" si="655"/>
        <v>0</v>
      </c>
      <c r="T3246">
        <f t="shared" si="656"/>
        <v>0</v>
      </c>
      <c r="U3246">
        <f t="shared" si="657"/>
        <v>0</v>
      </c>
      <c r="V3246">
        <f t="shared" si="658"/>
        <v>0</v>
      </c>
      <c r="W3246">
        <f t="shared" si="659"/>
        <v>0</v>
      </c>
      <c r="X3246">
        <f t="shared" si="660"/>
        <v>0</v>
      </c>
      <c r="Y3246">
        <f t="shared" si="661"/>
        <v>0</v>
      </c>
      <c r="Z3246">
        <f t="shared" si="662"/>
        <v>0</v>
      </c>
      <c r="AA3246">
        <f t="shared" si="663"/>
        <v>0</v>
      </c>
    </row>
    <row r="3247" spans="2:27">
      <c r="B3247" s="3">
        <v>45976</v>
      </c>
      <c r="C3247" t="str">
        <f>IF(AND(B3247&gt;='Calculation Sheet Crop 1'!$K$6,B3247&lt;='Calculation Sheet Crop 1'!$L$6),"Initial Stage",IF(AND(B3247+1&gt;'Calculation Sheet Crop 1'!$K$7,B3247&lt;='Calculation Sheet Crop 1'!$L$7),"Crop Development Phase",IF(AND(B3247+1&gt;'Calculation Sheet Crop 1'!$K$8,B3247&lt;'Calculation Sheet Crop 1'!$L$8+1),"Mid Season",IF(AND(B3247+1&gt;'Calculation Sheet Crop 1'!$K$9,B3247-1&lt;'Calculation Sheet Crop 1'!$L$9),"Late Season Stage",""))))</f>
        <v/>
      </c>
      <c r="D3247">
        <f>IF(MONTH(B3247)=1,'General Calculation'!$E$22,IF(MONTH(B3247)=2,'General Calculation'!$F$22,IF(MONTH(B3247)=3,'General Calculation'!$G$22,IF(MONTH(B3247)=4,'General Calculation'!$H$22,IF(MONTH(B3247)=5,'General Calculation'!$I$22,IF(MONTH(B3247)=6,'General Calculation'!$J$22,IF(MONTH(B3247)=7,'General Calculation'!$K$22,IF(MONTH(B3247)=8,'General Calculation'!$L$22,IF(MONTH(B3247)=9,'General Calculation'!$M$22,IF(MONTH(B3247)=10,'General Calculation'!$N$22,IF(MONTH(B3247)=11,'General Calculation'!$O$22,IF(MONTH(B3247)=12,'General Calculation'!$P$22,""))))))))))))</f>
        <v>5.07</v>
      </c>
      <c r="E3247" t="str">
        <f>IF(C3247="Initial Stage",'Calculation Sheet Crop 1'!$M$6,IF(C3247="Crop Development Phase",'Calculation Sheet Crop 1'!$M$7,IF(C3247="Mid Season",'Calculation Sheet Crop 1'!$M$8,IF(C3247="Late Season Stage",'Calculation Sheet Crop 1'!$M$9,""))))</f>
        <v/>
      </c>
      <c r="F3247">
        <f t="shared" si="651"/>
        <v>0</v>
      </c>
      <c r="P3247">
        <f t="shared" si="652"/>
        <v>0</v>
      </c>
      <c r="Q3247">
        <f t="shared" si="653"/>
        <v>0</v>
      </c>
      <c r="R3247">
        <f t="shared" si="654"/>
        <v>0</v>
      </c>
      <c r="S3247">
        <f t="shared" si="655"/>
        <v>0</v>
      </c>
      <c r="T3247">
        <f t="shared" si="656"/>
        <v>0</v>
      </c>
      <c r="U3247">
        <f t="shared" si="657"/>
        <v>0</v>
      </c>
      <c r="V3247">
        <f t="shared" si="658"/>
        <v>0</v>
      </c>
      <c r="W3247">
        <f t="shared" si="659"/>
        <v>0</v>
      </c>
      <c r="X3247">
        <f t="shared" si="660"/>
        <v>0</v>
      </c>
      <c r="Y3247">
        <f t="shared" si="661"/>
        <v>0</v>
      </c>
      <c r="Z3247">
        <f t="shared" si="662"/>
        <v>0</v>
      </c>
      <c r="AA3247">
        <f t="shared" si="663"/>
        <v>0</v>
      </c>
    </row>
    <row r="3248" spans="2:27">
      <c r="B3248" s="3">
        <v>45977</v>
      </c>
      <c r="C3248" t="str">
        <f>IF(AND(B3248&gt;='Calculation Sheet Crop 1'!$K$6,B3248&lt;='Calculation Sheet Crop 1'!$L$6),"Initial Stage",IF(AND(B3248+1&gt;'Calculation Sheet Crop 1'!$K$7,B3248&lt;='Calculation Sheet Crop 1'!$L$7),"Crop Development Phase",IF(AND(B3248+1&gt;'Calculation Sheet Crop 1'!$K$8,B3248&lt;'Calculation Sheet Crop 1'!$L$8+1),"Mid Season",IF(AND(B3248+1&gt;'Calculation Sheet Crop 1'!$K$9,B3248-1&lt;'Calculation Sheet Crop 1'!$L$9),"Late Season Stage",""))))</f>
        <v/>
      </c>
      <c r="D3248">
        <f>IF(MONTH(B3248)=1,'General Calculation'!$E$22,IF(MONTH(B3248)=2,'General Calculation'!$F$22,IF(MONTH(B3248)=3,'General Calculation'!$G$22,IF(MONTH(B3248)=4,'General Calculation'!$H$22,IF(MONTH(B3248)=5,'General Calculation'!$I$22,IF(MONTH(B3248)=6,'General Calculation'!$J$22,IF(MONTH(B3248)=7,'General Calculation'!$K$22,IF(MONTH(B3248)=8,'General Calculation'!$L$22,IF(MONTH(B3248)=9,'General Calculation'!$M$22,IF(MONTH(B3248)=10,'General Calculation'!$N$22,IF(MONTH(B3248)=11,'General Calculation'!$O$22,IF(MONTH(B3248)=12,'General Calculation'!$P$22,""))))))))))))</f>
        <v>5.07</v>
      </c>
      <c r="E3248" t="str">
        <f>IF(C3248="Initial Stage",'Calculation Sheet Crop 1'!$M$6,IF(C3248="Crop Development Phase",'Calculation Sheet Crop 1'!$M$7,IF(C3248="Mid Season",'Calculation Sheet Crop 1'!$M$8,IF(C3248="Late Season Stage",'Calculation Sheet Crop 1'!$M$9,""))))</f>
        <v/>
      </c>
      <c r="F3248">
        <f t="shared" si="651"/>
        <v>0</v>
      </c>
      <c r="P3248">
        <f t="shared" si="652"/>
        <v>0</v>
      </c>
      <c r="Q3248">
        <f t="shared" si="653"/>
        <v>0</v>
      </c>
      <c r="R3248">
        <f t="shared" si="654"/>
        <v>0</v>
      </c>
      <c r="S3248">
        <f t="shared" si="655"/>
        <v>0</v>
      </c>
      <c r="T3248">
        <f t="shared" si="656"/>
        <v>0</v>
      </c>
      <c r="U3248">
        <f t="shared" si="657"/>
        <v>0</v>
      </c>
      <c r="V3248">
        <f t="shared" si="658"/>
        <v>0</v>
      </c>
      <c r="W3248">
        <f t="shared" si="659"/>
        <v>0</v>
      </c>
      <c r="X3248">
        <f t="shared" si="660"/>
        <v>0</v>
      </c>
      <c r="Y3248">
        <f t="shared" si="661"/>
        <v>0</v>
      </c>
      <c r="Z3248">
        <f t="shared" si="662"/>
        <v>0</v>
      </c>
      <c r="AA3248">
        <f t="shared" si="663"/>
        <v>0</v>
      </c>
    </row>
    <row r="3249" spans="2:27">
      <c r="B3249" s="3">
        <v>45978</v>
      </c>
      <c r="C3249" t="str">
        <f>IF(AND(B3249&gt;='Calculation Sheet Crop 1'!$K$6,B3249&lt;='Calculation Sheet Crop 1'!$L$6),"Initial Stage",IF(AND(B3249+1&gt;'Calculation Sheet Crop 1'!$K$7,B3249&lt;='Calculation Sheet Crop 1'!$L$7),"Crop Development Phase",IF(AND(B3249+1&gt;'Calculation Sheet Crop 1'!$K$8,B3249&lt;'Calculation Sheet Crop 1'!$L$8+1),"Mid Season",IF(AND(B3249+1&gt;'Calculation Sheet Crop 1'!$K$9,B3249-1&lt;'Calculation Sheet Crop 1'!$L$9),"Late Season Stage",""))))</f>
        <v/>
      </c>
      <c r="D3249">
        <f>IF(MONTH(B3249)=1,'General Calculation'!$E$22,IF(MONTH(B3249)=2,'General Calculation'!$F$22,IF(MONTH(B3249)=3,'General Calculation'!$G$22,IF(MONTH(B3249)=4,'General Calculation'!$H$22,IF(MONTH(B3249)=5,'General Calculation'!$I$22,IF(MONTH(B3249)=6,'General Calculation'!$J$22,IF(MONTH(B3249)=7,'General Calculation'!$K$22,IF(MONTH(B3249)=8,'General Calculation'!$L$22,IF(MONTH(B3249)=9,'General Calculation'!$M$22,IF(MONTH(B3249)=10,'General Calculation'!$N$22,IF(MONTH(B3249)=11,'General Calculation'!$O$22,IF(MONTH(B3249)=12,'General Calculation'!$P$22,""))))))))))))</f>
        <v>5.07</v>
      </c>
      <c r="E3249" t="str">
        <f>IF(C3249="Initial Stage",'Calculation Sheet Crop 1'!$M$6,IF(C3249="Crop Development Phase",'Calculation Sheet Crop 1'!$M$7,IF(C3249="Mid Season",'Calculation Sheet Crop 1'!$M$8,IF(C3249="Late Season Stage",'Calculation Sheet Crop 1'!$M$9,""))))</f>
        <v/>
      </c>
      <c r="F3249">
        <f t="shared" si="651"/>
        <v>0</v>
      </c>
      <c r="P3249">
        <f t="shared" si="652"/>
        <v>0</v>
      </c>
      <c r="Q3249">
        <f t="shared" si="653"/>
        <v>0</v>
      </c>
      <c r="R3249">
        <f t="shared" si="654"/>
        <v>0</v>
      </c>
      <c r="S3249">
        <f t="shared" si="655"/>
        <v>0</v>
      </c>
      <c r="T3249">
        <f t="shared" si="656"/>
        <v>0</v>
      </c>
      <c r="U3249">
        <f t="shared" si="657"/>
        <v>0</v>
      </c>
      <c r="V3249">
        <f t="shared" si="658"/>
        <v>0</v>
      </c>
      <c r="W3249">
        <f t="shared" si="659"/>
        <v>0</v>
      </c>
      <c r="X3249">
        <f t="shared" si="660"/>
        <v>0</v>
      </c>
      <c r="Y3249">
        <f t="shared" si="661"/>
        <v>0</v>
      </c>
      <c r="Z3249">
        <f t="shared" si="662"/>
        <v>0</v>
      </c>
      <c r="AA3249">
        <f t="shared" si="663"/>
        <v>0</v>
      </c>
    </row>
    <row r="3250" spans="2:27">
      <c r="B3250" s="3">
        <v>45979</v>
      </c>
      <c r="C3250" t="str">
        <f>IF(AND(B3250&gt;='Calculation Sheet Crop 1'!$K$6,B3250&lt;='Calculation Sheet Crop 1'!$L$6),"Initial Stage",IF(AND(B3250+1&gt;'Calculation Sheet Crop 1'!$K$7,B3250&lt;='Calculation Sheet Crop 1'!$L$7),"Crop Development Phase",IF(AND(B3250+1&gt;'Calculation Sheet Crop 1'!$K$8,B3250&lt;'Calculation Sheet Crop 1'!$L$8+1),"Mid Season",IF(AND(B3250+1&gt;'Calculation Sheet Crop 1'!$K$9,B3250-1&lt;'Calculation Sheet Crop 1'!$L$9),"Late Season Stage",""))))</f>
        <v/>
      </c>
      <c r="D3250">
        <f>IF(MONTH(B3250)=1,'General Calculation'!$E$22,IF(MONTH(B3250)=2,'General Calculation'!$F$22,IF(MONTH(B3250)=3,'General Calculation'!$G$22,IF(MONTH(B3250)=4,'General Calculation'!$H$22,IF(MONTH(B3250)=5,'General Calculation'!$I$22,IF(MONTH(B3250)=6,'General Calculation'!$J$22,IF(MONTH(B3250)=7,'General Calculation'!$K$22,IF(MONTH(B3250)=8,'General Calculation'!$L$22,IF(MONTH(B3250)=9,'General Calculation'!$M$22,IF(MONTH(B3250)=10,'General Calculation'!$N$22,IF(MONTH(B3250)=11,'General Calculation'!$O$22,IF(MONTH(B3250)=12,'General Calculation'!$P$22,""))))))))))))</f>
        <v>5.07</v>
      </c>
      <c r="E3250" t="str">
        <f>IF(C3250="Initial Stage",'Calculation Sheet Crop 1'!$M$6,IF(C3250="Crop Development Phase",'Calculation Sheet Crop 1'!$M$7,IF(C3250="Mid Season",'Calculation Sheet Crop 1'!$M$8,IF(C3250="Late Season Stage",'Calculation Sheet Crop 1'!$M$9,""))))</f>
        <v/>
      </c>
      <c r="F3250">
        <f t="shared" si="651"/>
        <v>0</v>
      </c>
      <c r="P3250">
        <f t="shared" si="652"/>
        <v>0</v>
      </c>
      <c r="Q3250">
        <f t="shared" si="653"/>
        <v>0</v>
      </c>
      <c r="R3250">
        <f t="shared" si="654"/>
        <v>0</v>
      </c>
      <c r="S3250">
        <f t="shared" si="655"/>
        <v>0</v>
      </c>
      <c r="T3250">
        <f t="shared" si="656"/>
        <v>0</v>
      </c>
      <c r="U3250">
        <f t="shared" si="657"/>
        <v>0</v>
      </c>
      <c r="V3250">
        <f t="shared" si="658"/>
        <v>0</v>
      </c>
      <c r="W3250">
        <f t="shared" si="659"/>
        <v>0</v>
      </c>
      <c r="X3250">
        <f t="shared" si="660"/>
        <v>0</v>
      </c>
      <c r="Y3250">
        <f t="shared" si="661"/>
        <v>0</v>
      </c>
      <c r="Z3250">
        <f t="shared" si="662"/>
        <v>0</v>
      </c>
      <c r="AA3250">
        <f t="shared" si="663"/>
        <v>0</v>
      </c>
    </row>
    <row r="3251" spans="2:27">
      <c r="B3251" s="3">
        <v>45980</v>
      </c>
      <c r="C3251" t="str">
        <f>IF(AND(B3251&gt;='Calculation Sheet Crop 1'!$K$6,B3251&lt;='Calculation Sheet Crop 1'!$L$6),"Initial Stage",IF(AND(B3251+1&gt;'Calculation Sheet Crop 1'!$K$7,B3251&lt;='Calculation Sheet Crop 1'!$L$7),"Crop Development Phase",IF(AND(B3251+1&gt;'Calculation Sheet Crop 1'!$K$8,B3251&lt;'Calculation Sheet Crop 1'!$L$8+1),"Mid Season",IF(AND(B3251+1&gt;'Calculation Sheet Crop 1'!$K$9,B3251-1&lt;'Calculation Sheet Crop 1'!$L$9),"Late Season Stage",""))))</f>
        <v/>
      </c>
      <c r="D3251">
        <f>IF(MONTH(B3251)=1,'General Calculation'!$E$22,IF(MONTH(B3251)=2,'General Calculation'!$F$22,IF(MONTH(B3251)=3,'General Calculation'!$G$22,IF(MONTH(B3251)=4,'General Calculation'!$H$22,IF(MONTH(B3251)=5,'General Calculation'!$I$22,IF(MONTH(B3251)=6,'General Calculation'!$J$22,IF(MONTH(B3251)=7,'General Calculation'!$K$22,IF(MONTH(B3251)=8,'General Calculation'!$L$22,IF(MONTH(B3251)=9,'General Calculation'!$M$22,IF(MONTH(B3251)=10,'General Calculation'!$N$22,IF(MONTH(B3251)=11,'General Calculation'!$O$22,IF(MONTH(B3251)=12,'General Calculation'!$P$22,""))))))))))))</f>
        <v>5.07</v>
      </c>
      <c r="E3251" t="str">
        <f>IF(C3251="Initial Stage",'Calculation Sheet Crop 1'!$M$6,IF(C3251="Crop Development Phase",'Calculation Sheet Crop 1'!$M$7,IF(C3251="Mid Season",'Calculation Sheet Crop 1'!$M$8,IF(C3251="Late Season Stage",'Calculation Sheet Crop 1'!$M$9,""))))</f>
        <v/>
      </c>
      <c r="F3251">
        <f t="shared" si="651"/>
        <v>0</v>
      </c>
      <c r="P3251">
        <f t="shared" si="652"/>
        <v>0</v>
      </c>
      <c r="Q3251">
        <f t="shared" si="653"/>
        <v>0</v>
      </c>
      <c r="R3251">
        <f t="shared" si="654"/>
        <v>0</v>
      </c>
      <c r="S3251">
        <f t="shared" si="655"/>
        <v>0</v>
      </c>
      <c r="T3251">
        <f t="shared" si="656"/>
        <v>0</v>
      </c>
      <c r="U3251">
        <f t="shared" si="657"/>
        <v>0</v>
      </c>
      <c r="V3251">
        <f t="shared" si="658"/>
        <v>0</v>
      </c>
      <c r="W3251">
        <f t="shared" si="659"/>
        <v>0</v>
      </c>
      <c r="X3251">
        <f t="shared" si="660"/>
        <v>0</v>
      </c>
      <c r="Y3251">
        <f t="shared" si="661"/>
        <v>0</v>
      </c>
      <c r="Z3251">
        <f t="shared" si="662"/>
        <v>0</v>
      </c>
      <c r="AA3251">
        <f t="shared" si="663"/>
        <v>0</v>
      </c>
    </row>
    <row r="3252" spans="2:27">
      <c r="B3252" s="3">
        <v>45981</v>
      </c>
      <c r="C3252" t="str">
        <f>IF(AND(B3252&gt;='Calculation Sheet Crop 1'!$K$6,B3252&lt;='Calculation Sheet Crop 1'!$L$6),"Initial Stage",IF(AND(B3252+1&gt;'Calculation Sheet Crop 1'!$K$7,B3252&lt;='Calculation Sheet Crop 1'!$L$7),"Crop Development Phase",IF(AND(B3252+1&gt;'Calculation Sheet Crop 1'!$K$8,B3252&lt;'Calculation Sheet Crop 1'!$L$8+1),"Mid Season",IF(AND(B3252+1&gt;'Calculation Sheet Crop 1'!$K$9,B3252-1&lt;'Calculation Sheet Crop 1'!$L$9),"Late Season Stage",""))))</f>
        <v/>
      </c>
      <c r="D3252">
        <f>IF(MONTH(B3252)=1,'General Calculation'!$E$22,IF(MONTH(B3252)=2,'General Calculation'!$F$22,IF(MONTH(B3252)=3,'General Calculation'!$G$22,IF(MONTH(B3252)=4,'General Calculation'!$H$22,IF(MONTH(B3252)=5,'General Calculation'!$I$22,IF(MONTH(B3252)=6,'General Calculation'!$J$22,IF(MONTH(B3252)=7,'General Calculation'!$K$22,IF(MONTH(B3252)=8,'General Calculation'!$L$22,IF(MONTH(B3252)=9,'General Calculation'!$M$22,IF(MONTH(B3252)=10,'General Calculation'!$N$22,IF(MONTH(B3252)=11,'General Calculation'!$O$22,IF(MONTH(B3252)=12,'General Calculation'!$P$22,""))))))))))))</f>
        <v>5.07</v>
      </c>
      <c r="E3252" t="str">
        <f>IF(C3252="Initial Stage",'Calculation Sheet Crop 1'!$M$6,IF(C3252="Crop Development Phase",'Calculation Sheet Crop 1'!$M$7,IF(C3252="Mid Season",'Calculation Sheet Crop 1'!$M$8,IF(C3252="Late Season Stage",'Calculation Sheet Crop 1'!$M$9,""))))</f>
        <v/>
      </c>
      <c r="F3252">
        <f t="shared" si="651"/>
        <v>0</v>
      </c>
      <c r="P3252">
        <f t="shared" si="652"/>
        <v>0</v>
      </c>
      <c r="Q3252">
        <f t="shared" si="653"/>
        <v>0</v>
      </c>
      <c r="R3252">
        <f t="shared" si="654"/>
        <v>0</v>
      </c>
      <c r="S3252">
        <f t="shared" si="655"/>
        <v>0</v>
      </c>
      <c r="T3252">
        <f t="shared" si="656"/>
        <v>0</v>
      </c>
      <c r="U3252">
        <f t="shared" si="657"/>
        <v>0</v>
      </c>
      <c r="V3252">
        <f t="shared" si="658"/>
        <v>0</v>
      </c>
      <c r="W3252">
        <f t="shared" si="659"/>
        <v>0</v>
      </c>
      <c r="X3252">
        <f t="shared" si="660"/>
        <v>0</v>
      </c>
      <c r="Y3252">
        <f t="shared" si="661"/>
        <v>0</v>
      </c>
      <c r="Z3252">
        <f t="shared" si="662"/>
        <v>0</v>
      </c>
      <c r="AA3252">
        <f t="shared" si="663"/>
        <v>0</v>
      </c>
    </row>
    <row r="3253" spans="2:27">
      <c r="B3253" s="3">
        <v>45982</v>
      </c>
      <c r="C3253" t="str">
        <f>IF(AND(B3253&gt;='Calculation Sheet Crop 1'!$K$6,B3253&lt;='Calculation Sheet Crop 1'!$L$6),"Initial Stage",IF(AND(B3253+1&gt;'Calculation Sheet Crop 1'!$K$7,B3253&lt;='Calculation Sheet Crop 1'!$L$7),"Crop Development Phase",IF(AND(B3253+1&gt;'Calculation Sheet Crop 1'!$K$8,B3253&lt;'Calculation Sheet Crop 1'!$L$8+1),"Mid Season",IF(AND(B3253+1&gt;'Calculation Sheet Crop 1'!$K$9,B3253-1&lt;'Calculation Sheet Crop 1'!$L$9),"Late Season Stage",""))))</f>
        <v/>
      </c>
      <c r="D3253">
        <f>IF(MONTH(B3253)=1,'General Calculation'!$E$22,IF(MONTH(B3253)=2,'General Calculation'!$F$22,IF(MONTH(B3253)=3,'General Calculation'!$G$22,IF(MONTH(B3253)=4,'General Calculation'!$H$22,IF(MONTH(B3253)=5,'General Calculation'!$I$22,IF(MONTH(B3253)=6,'General Calculation'!$J$22,IF(MONTH(B3253)=7,'General Calculation'!$K$22,IF(MONTH(B3253)=8,'General Calculation'!$L$22,IF(MONTH(B3253)=9,'General Calculation'!$M$22,IF(MONTH(B3253)=10,'General Calculation'!$N$22,IF(MONTH(B3253)=11,'General Calculation'!$O$22,IF(MONTH(B3253)=12,'General Calculation'!$P$22,""))))))))))))</f>
        <v>5.07</v>
      </c>
      <c r="E3253" t="str">
        <f>IF(C3253="Initial Stage",'Calculation Sheet Crop 1'!$M$6,IF(C3253="Crop Development Phase",'Calculation Sheet Crop 1'!$M$7,IF(C3253="Mid Season",'Calculation Sheet Crop 1'!$M$8,IF(C3253="Late Season Stage",'Calculation Sheet Crop 1'!$M$9,""))))</f>
        <v/>
      </c>
      <c r="F3253">
        <f t="shared" si="651"/>
        <v>0</v>
      </c>
      <c r="P3253">
        <f t="shared" si="652"/>
        <v>0</v>
      </c>
      <c r="Q3253">
        <f t="shared" si="653"/>
        <v>0</v>
      </c>
      <c r="R3253">
        <f t="shared" si="654"/>
        <v>0</v>
      </c>
      <c r="S3253">
        <f t="shared" si="655"/>
        <v>0</v>
      </c>
      <c r="T3253">
        <f t="shared" si="656"/>
        <v>0</v>
      </c>
      <c r="U3253">
        <f t="shared" si="657"/>
        <v>0</v>
      </c>
      <c r="V3253">
        <f t="shared" si="658"/>
        <v>0</v>
      </c>
      <c r="W3253">
        <f t="shared" si="659"/>
        <v>0</v>
      </c>
      <c r="X3253">
        <f t="shared" si="660"/>
        <v>0</v>
      </c>
      <c r="Y3253">
        <f t="shared" si="661"/>
        <v>0</v>
      </c>
      <c r="Z3253">
        <f t="shared" si="662"/>
        <v>0</v>
      </c>
      <c r="AA3253">
        <f t="shared" si="663"/>
        <v>0</v>
      </c>
    </row>
    <row r="3254" spans="2:27">
      <c r="B3254" s="3">
        <v>45983</v>
      </c>
      <c r="C3254" t="str">
        <f>IF(AND(B3254&gt;='Calculation Sheet Crop 1'!$K$6,B3254&lt;='Calculation Sheet Crop 1'!$L$6),"Initial Stage",IF(AND(B3254+1&gt;'Calculation Sheet Crop 1'!$K$7,B3254&lt;='Calculation Sheet Crop 1'!$L$7),"Crop Development Phase",IF(AND(B3254+1&gt;'Calculation Sheet Crop 1'!$K$8,B3254&lt;'Calculation Sheet Crop 1'!$L$8+1),"Mid Season",IF(AND(B3254+1&gt;'Calculation Sheet Crop 1'!$K$9,B3254-1&lt;'Calculation Sheet Crop 1'!$L$9),"Late Season Stage",""))))</f>
        <v/>
      </c>
      <c r="D3254">
        <f>IF(MONTH(B3254)=1,'General Calculation'!$E$22,IF(MONTH(B3254)=2,'General Calculation'!$F$22,IF(MONTH(B3254)=3,'General Calculation'!$G$22,IF(MONTH(B3254)=4,'General Calculation'!$H$22,IF(MONTH(B3254)=5,'General Calculation'!$I$22,IF(MONTH(B3254)=6,'General Calculation'!$J$22,IF(MONTH(B3254)=7,'General Calculation'!$K$22,IF(MONTH(B3254)=8,'General Calculation'!$L$22,IF(MONTH(B3254)=9,'General Calculation'!$M$22,IF(MONTH(B3254)=10,'General Calculation'!$N$22,IF(MONTH(B3254)=11,'General Calculation'!$O$22,IF(MONTH(B3254)=12,'General Calculation'!$P$22,""))))))))))))</f>
        <v>5.07</v>
      </c>
      <c r="E3254" t="str">
        <f>IF(C3254="Initial Stage",'Calculation Sheet Crop 1'!$M$6,IF(C3254="Crop Development Phase",'Calculation Sheet Crop 1'!$M$7,IF(C3254="Mid Season",'Calculation Sheet Crop 1'!$M$8,IF(C3254="Late Season Stage",'Calculation Sheet Crop 1'!$M$9,""))))</f>
        <v/>
      </c>
      <c r="F3254">
        <f t="shared" si="651"/>
        <v>0</v>
      </c>
      <c r="P3254">
        <f t="shared" si="652"/>
        <v>0</v>
      </c>
      <c r="Q3254">
        <f t="shared" si="653"/>
        <v>0</v>
      </c>
      <c r="R3254">
        <f t="shared" si="654"/>
        <v>0</v>
      </c>
      <c r="S3254">
        <f t="shared" si="655"/>
        <v>0</v>
      </c>
      <c r="T3254">
        <f t="shared" si="656"/>
        <v>0</v>
      </c>
      <c r="U3254">
        <f t="shared" si="657"/>
        <v>0</v>
      </c>
      <c r="V3254">
        <f t="shared" si="658"/>
        <v>0</v>
      </c>
      <c r="W3254">
        <f t="shared" si="659"/>
        <v>0</v>
      </c>
      <c r="X3254">
        <f t="shared" si="660"/>
        <v>0</v>
      </c>
      <c r="Y3254">
        <f t="shared" si="661"/>
        <v>0</v>
      </c>
      <c r="Z3254">
        <f t="shared" si="662"/>
        <v>0</v>
      </c>
      <c r="AA3254">
        <f t="shared" si="663"/>
        <v>0</v>
      </c>
    </row>
    <row r="3255" spans="2:27">
      <c r="B3255" s="3">
        <v>45984</v>
      </c>
      <c r="C3255" t="str">
        <f>IF(AND(B3255&gt;='Calculation Sheet Crop 1'!$K$6,B3255&lt;='Calculation Sheet Crop 1'!$L$6),"Initial Stage",IF(AND(B3255+1&gt;'Calculation Sheet Crop 1'!$K$7,B3255&lt;='Calculation Sheet Crop 1'!$L$7),"Crop Development Phase",IF(AND(B3255+1&gt;'Calculation Sheet Crop 1'!$K$8,B3255&lt;'Calculation Sheet Crop 1'!$L$8+1),"Mid Season",IF(AND(B3255+1&gt;'Calculation Sheet Crop 1'!$K$9,B3255-1&lt;'Calculation Sheet Crop 1'!$L$9),"Late Season Stage",""))))</f>
        <v/>
      </c>
      <c r="D3255">
        <f>IF(MONTH(B3255)=1,'General Calculation'!$E$22,IF(MONTH(B3255)=2,'General Calculation'!$F$22,IF(MONTH(B3255)=3,'General Calculation'!$G$22,IF(MONTH(B3255)=4,'General Calculation'!$H$22,IF(MONTH(B3255)=5,'General Calculation'!$I$22,IF(MONTH(B3255)=6,'General Calculation'!$J$22,IF(MONTH(B3255)=7,'General Calculation'!$K$22,IF(MONTH(B3255)=8,'General Calculation'!$L$22,IF(MONTH(B3255)=9,'General Calculation'!$M$22,IF(MONTH(B3255)=10,'General Calculation'!$N$22,IF(MONTH(B3255)=11,'General Calculation'!$O$22,IF(MONTH(B3255)=12,'General Calculation'!$P$22,""))))))))))))</f>
        <v>5.07</v>
      </c>
      <c r="E3255" t="str">
        <f>IF(C3255="Initial Stage",'Calculation Sheet Crop 1'!$M$6,IF(C3255="Crop Development Phase",'Calculation Sheet Crop 1'!$M$7,IF(C3255="Mid Season",'Calculation Sheet Crop 1'!$M$8,IF(C3255="Late Season Stage",'Calculation Sheet Crop 1'!$M$9,""))))</f>
        <v/>
      </c>
      <c r="F3255">
        <f t="shared" si="651"/>
        <v>0</v>
      </c>
      <c r="P3255">
        <f t="shared" si="652"/>
        <v>0</v>
      </c>
      <c r="Q3255">
        <f t="shared" si="653"/>
        <v>0</v>
      </c>
      <c r="R3255">
        <f t="shared" si="654"/>
        <v>0</v>
      </c>
      <c r="S3255">
        <f t="shared" si="655"/>
        <v>0</v>
      </c>
      <c r="T3255">
        <f t="shared" si="656"/>
        <v>0</v>
      </c>
      <c r="U3255">
        <f t="shared" si="657"/>
        <v>0</v>
      </c>
      <c r="V3255">
        <f t="shared" si="658"/>
        <v>0</v>
      </c>
      <c r="W3255">
        <f t="shared" si="659"/>
        <v>0</v>
      </c>
      <c r="X3255">
        <f t="shared" si="660"/>
        <v>0</v>
      </c>
      <c r="Y3255">
        <f t="shared" si="661"/>
        <v>0</v>
      </c>
      <c r="Z3255">
        <f t="shared" si="662"/>
        <v>0</v>
      </c>
      <c r="AA3255">
        <f t="shared" si="663"/>
        <v>0</v>
      </c>
    </row>
    <row r="3256" spans="2:27">
      <c r="B3256" s="3">
        <v>45985</v>
      </c>
      <c r="C3256" t="str">
        <f>IF(AND(B3256&gt;='Calculation Sheet Crop 1'!$K$6,B3256&lt;='Calculation Sheet Crop 1'!$L$6),"Initial Stage",IF(AND(B3256+1&gt;'Calculation Sheet Crop 1'!$K$7,B3256&lt;='Calculation Sheet Crop 1'!$L$7),"Crop Development Phase",IF(AND(B3256+1&gt;'Calculation Sheet Crop 1'!$K$8,B3256&lt;'Calculation Sheet Crop 1'!$L$8+1),"Mid Season",IF(AND(B3256+1&gt;'Calculation Sheet Crop 1'!$K$9,B3256-1&lt;'Calculation Sheet Crop 1'!$L$9),"Late Season Stage",""))))</f>
        <v/>
      </c>
      <c r="D3256">
        <f>IF(MONTH(B3256)=1,'General Calculation'!$E$22,IF(MONTH(B3256)=2,'General Calculation'!$F$22,IF(MONTH(B3256)=3,'General Calculation'!$G$22,IF(MONTH(B3256)=4,'General Calculation'!$H$22,IF(MONTH(B3256)=5,'General Calculation'!$I$22,IF(MONTH(B3256)=6,'General Calculation'!$J$22,IF(MONTH(B3256)=7,'General Calculation'!$K$22,IF(MONTH(B3256)=8,'General Calculation'!$L$22,IF(MONTH(B3256)=9,'General Calculation'!$M$22,IF(MONTH(B3256)=10,'General Calculation'!$N$22,IF(MONTH(B3256)=11,'General Calculation'!$O$22,IF(MONTH(B3256)=12,'General Calculation'!$P$22,""))))))))))))</f>
        <v>5.07</v>
      </c>
      <c r="E3256" t="str">
        <f>IF(C3256="Initial Stage",'Calculation Sheet Crop 1'!$M$6,IF(C3256="Crop Development Phase",'Calculation Sheet Crop 1'!$M$7,IF(C3256="Mid Season",'Calculation Sheet Crop 1'!$M$8,IF(C3256="Late Season Stage",'Calculation Sheet Crop 1'!$M$9,""))))</f>
        <v/>
      </c>
      <c r="F3256">
        <f t="shared" si="651"/>
        <v>0</v>
      </c>
      <c r="P3256">
        <f t="shared" si="652"/>
        <v>0</v>
      </c>
      <c r="Q3256">
        <f t="shared" si="653"/>
        <v>0</v>
      </c>
      <c r="R3256">
        <f t="shared" si="654"/>
        <v>0</v>
      </c>
      <c r="S3256">
        <f t="shared" si="655"/>
        <v>0</v>
      </c>
      <c r="T3256">
        <f t="shared" si="656"/>
        <v>0</v>
      </c>
      <c r="U3256">
        <f t="shared" si="657"/>
        <v>0</v>
      </c>
      <c r="V3256">
        <f t="shared" si="658"/>
        <v>0</v>
      </c>
      <c r="W3256">
        <f t="shared" si="659"/>
        <v>0</v>
      </c>
      <c r="X3256">
        <f t="shared" si="660"/>
        <v>0</v>
      </c>
      <c r="Y3256">
        <f t="shared" si="661"/>
        <v>0</v>
      </c>
      <c r="Z3256">
        <f t="shared" si="662"/>
        <v>0</v>
      </c>
      <c r="AA3256">
        <f t="shared" si="663"/>
        <v>0</v>
      </c>
    </row>
    <row r="3257" spans="2:27">
      <c r="B3257" s="3">
        <v>45986</v>
      </c>
      <c r="C3257" t="str">
        <f>IF(AND(B3257&gt;='Calculation Sheet Crop 1'!$K$6,B3257&lt;='Calculation Sheet Crop 1'!$L$6),"Initial Stage",IF(AND(B3257+1&gt;'Calculation Sheet Crop 1'!$K$7,B3257&lt;='Calculation Sheet Crop 1'!$L$7),"Crop Development Phase",IF(AND(B3257+1&gt;'Calculation Sheet Crop 1'!$K$8,B3257&lt;'Calculation Sheet Crop 1'!$L$8+1),"Mid Season",IF(AND(B3257+1&gt;'Calculation Sheet Crop 1'!$K$9,B3257-1&lt;'Calculation Sheet Crop 1'!$L$9),"Late Season Stage",""))))</f>
        <v/>
      </c>
      <c r="D3257">
        <f>IF(MONTH(B3257)=1,'General Calculation'!$E$22,IF(MONTH(B3257)=2,'General Calculation'!$F$22,IF(MONTH(B3257)=3,'General Calculation'!$G$22,IF(MONTH(B3257)=4,'General Calculation'!$H$22,IF(MONTH(B3257)=5,'General Calculation'!$I$22,IF(MONTH(B3257)=6,'General Calculation'!$J$22,IF(MONTH(B3257)=7,'General Calculation'!$K$22,IF(MONTH(B3257)=8,'General Calculation'!$L$22,IF(MONTH(B3257)=9,'General Calculation'!$M$22,IF(MONTH(B3257)=10,'General Calculation'!$N$22,IF(MONTH(B3257)=11,'General Calculation'!$O$22,IF(MONTH(B3257)=12,'General Calculation'!$P$22,""))))))))))))</f>
        <v>5.07</v>
      </c>
      <c r="E3257" t="str">
        <f>IF(C3257="Initial Stage",'Calculation Sheet Crop 1'!$M$6,IF(C3257="Crop Development Phase",'Calculation Sheet Crop 1'!$M$7,IF(C3257="Mid Season",'Calculation Sheet Crop 1'!$M$8,IF(C3257="Late Season Stage",'Calculation Sheet Crop 1'!$M$9,""))))</f>
        <v/>
      </c>
      <c r="F3257">
        <f t="shared" si="651"/>
        <v>0</v>
      </c>
      <c r="P3257">
        <f t="shared" si="652"/>
        <v>0</v>
      </c>
      <c r="Q3257">
        <f t="shared" si="653"/>
        <v>0</v>
      </c>
      <c r="R3257">
        <f t="shared" si="654"/>
        <v>0</v>
      </c>
      <c r="S3257">
        <f t="shared" si="655"/>
        <v>0</v>
      </c>
      <c r="T3257">
        <f t="shared" si="656"/>
        <v>0</v>
      </c>
      <c r="U3257">
        <f t="shared" si="657"/>
        <v>0</v>
      </c>
      <c r="V3257">
        <f t="shared" si="658"/>
        <v>0</v>
      </c>
      <c r="W3257">
        <f t="shared" si="659"/>
        <v>0</v>
      </c>
      <c r="X3257">
        <f t="shared" si="660"/>
        <v>0</v>
      </c>
      <c r="Y3257">
        <f t="shared" si="661"/>
        <v>0</v>
      </c>
      <c r="Z3257">
        <f t="shared" si="662"/>
        <v>0</v>
      </c>
      <c r="AA3257">
        <f t="shared" si="663"/>
        <v>0</v>
      </c>
    </row>
    <row r="3258" spans="2:27">
      <c r="B3258" s="3">
        <v>45987</v>
      </c>
      <c r="C3258" t="str">
        <f>IF(AND(B3258&gt;='Calculation Sheet Crop 1'!$K$6,B3258&lt;='Calculation Sheet Crop 1'!$L$6),"Initial Stage",IF(AND(B3258+1&gt;'Calculation Sheet Crop 1'!$K$7,B3258&lt;='Calculation Sheet Crop 1'!$L$7),"Crop Development Phase",IF(AND(B3258+1&gt;'Calculation Sheet Crop 1'!$K$8,B3258&lt;'Calculation Sheet Crop 1'!$L$8+1),"Mid Season",IF(AND(B3258+1&gt;'Calculation Sheet Crop 1'!$K$9,B3258-1&lt;'Calculation Sheet Crop 1'!$L$9),"Late Season Stage",""))))</f>
        <v/>
      </c>
      <c r="D3258">
        <f>IF(MONTH(B3258)=1,'General Calculation'!$E$22,IF(MONTH(B3258)=2,'General Calculation'!$F$22,IF(MONTH(B3258)=3,'General Calculation'!$G$22,IF(MONTH(B3258)=4,'General Calculation'!$H$22,IF(MONTH(B3258)=5,'General Calculation'!$I$22,IF(MONTH(B3258)=6,'General Calculation'!$J$22,IF(MONTH(B3258)=7,'General Calculation'!$K$22,IF(MONTH(B3258)=8,'General Calculation'!$L$22,IF(MONTH(B3258)=9,'General Calculation'!$M$22,IF(MONTH(B3258)=10,'General Calculation'!$N$22,IF(MONTH(B3258)=11,'General Calculation'!$O$22,IF(MONTH(B3258)=12,'General Calculation'!$P$22,""))))))))))))</f>
        <v>5.07</v>
      </c>
      <c r="E3258" t="str">
        <f>IF(C3258="Initial Stage",'Calculation Sheet Crop 1'!$M$6,IF(C3258="Crop Development Phase",'Calculation Sheet Crop 1'!$M$7,IF(C3258="Mid Season",'Calculation Sheet Crop 1'!$M$8,IF(C3258="Late Season Stage",'Calculation Sheet Crop 1'!$M$9,""))))</f>
        <v/>
      </c>
      <c r="F3258">
        <f t="shared" si="651"/>
        <v>0</v>
      </c>
      <c r="P3258">
        <f t="shared" si="652"/>
        <v>0</v>
      </c>
      <c r="Q3258">
        <f t="shared" si="653"/>
        <v>0</v>
      </c>
      <c r="R3258">
        <f t="shared" si="654"/>
        <v>0</v>
      </c>
      <c r="S3258">
        <f t="shared" si="655"/>
        <v>0</v>
      </c>
      <c r="T3258">
        <f t="shared" si="656"/>
        <v>0</v>
      </c>
      <c r="U3258">
        <f t="shared" si="657"/>
        <v>0</v>
      </c>
      <c r="V3258">
        <f t="shared" si="658"/>
        <v>0</v>
      </c>
      <c r="W3258">
        <f t="shared" si="659"/>
        <v>0</v>
      </c>
      <c r="X3258">
        <f t="shared" si="660"/>
        <v>0</v>
      </c>
      <c r="Y3258">
        <f t="shared" si="661"/>
        <v>0</v>
      </c>
      <c r="Z3258">
        <f t="shared" si="662"/>
        <v>0</v>
      </c>
      <c r="AA3258">
        <f t="shared" si="663"/>
        <v>0</v>
      </c>
    </row>
    <row r="3259" spans="2:27">
      <c r="B3259" s="3">
        <v>45988</v>
      </c>
      <c r="C3259" t="str">
        <f>IF(AND(B3259&gt;='Calculation Sheet Crop 1'!$K$6,B3259&lt;='Calculation Sheet Crop 1'!$L$6),"Initial Stage",IF(AND(B3259+1&gt;'Calculation Sheet Crop 1'!$K$7,B3259&lt;='Calculation Sheet Crop 1'!$L$7),"Crop Development Phase",IF(AND(B3259+1&gt;'Calculation Sheet Crop 1'!$K$8,B3259&lt;'Calculation Sheet Crop 1'!$L$8+1),"Mid Season",IF(AND(B3259+1&gt;'Calculation Sheet Crop 1'!$K$9,B3259-1&lt;'Calculation Sheet Crop 1'!$L$9),"Late Season Stage",""))))</f>
        <v/>
      </c>
      <c r="D3259">
        <f>IF(MONTH(B3259)=1,'General Calculation'!$E$22,IF(MONTH(B3259)=2,'General Calculation'!$F$22,IF(MONTH(B3259)=3,'General Calculation'!$G$22,IF(MONTH(B3259)=4,'General Calculation'!$H$22,IF(MONTH(B3259)=5,'General Calculation'!$I$22,IF(MONTH(B3259)=6,'General Calculation'!$J$22,IF(MONTH(B3259)=7,'General Calculation'!$K$22,IF(MONTH(B3259)=8,'General Calculation'!$L$22,IF(MONTH(B3259)=9,'General Calculation'!$M$22,IF(MONTH(B3259)=10,'General Calculation'!$N$22,IF(MONTH(B3259)=11,'General Calculation'!$O$22,IF(MONTH(B3259)=12,'General Calculation'!$P$22,""))))))))))))</f>
        <v>5.07</v>
      </c>
      <c r="E3259" t="str">
        <f>IF(C3259="Initial Stage",'Calculation Sheet Crop 1'!$M$6,IF(C3259="Crop Development Phase",'Calculation Sheet Crop 1'!$M$7,IF(C3259="Mid Season",'Calculation Sheet Crop 1'!$M$8,IF(C3259="Late Season Stage",'Calculation Sheet Crop 1'!$M$9,""))))</f>
        <v/>
      </c>
      <c r="F3259">
        <f t="shared" si="651"/>
        <v>0</v>
      </c>
      <c r="P3259">
        <f t="shared" si="652"/>
        <v>0</v>
      </c>
      <c r="Q3259">
        <f t="shared" si="653"/>
        <v>0</v>
      </c>
      <c r="R3259">
        <f t="shared" si="654"/>
        <v>0</v>
      </c>
      <c r="S3259">
        <f t="shared" si="655"/>
        <v>0</v>
      </c>
      <c r="T3259">
        <f t="shared" si="656"/>
        <v>0</v>
      </c>
      <c r="U3259">
        <f t="shared" si="657"/>
        <v>0</v>
      </c>
      <c r="V3259">
        <f t="shared" si="658"/>
        <v>0</v>
      </c>
      <c r="W3259">
        <f t="shared" si="659"/>
        <v>0</v>
      </c>
      <c r="X3259">
        <f t="shared" si="660"/>
        <v>0</v>
      </c>
      <c r="Y3259">
        <f t="shared" si="661"/>
        <v>0</v>
      </c>
      <c r="Z3259">
        <f t="shared" si="662"/>
        <v>0</v>
      </c>
      <c r="AA3259">
        <f t="shared" si="663"/>
        <v>0</v>
      </c>
    </row>
    <row r="3260" spans="2:27">
      <c r="B3260" s="3">
        <v>45989</v>
      </c>
      <c r="C3260" t="str">
        <f>IF(AND(B3260&gt;='Calculation Sheet Crop 1'!$K$6,B3260&lt;='Calculation Sheet Crop 1'!$L$6),"Initial Stage",IF(AND(B3260+1&gt;'Calculation Sheet Crop 1'!$K$7,B3260&lt;='Calculation Sheet Crop 1'!$L$7),"Crop Development Phase",IF(AND(B3260+1&gt;'Calculation Sheet Crop 1'!$K$8,B3260&lt;'Calculation Sheet Crop 1'!$L$8+1),"Mid Season",IF(AND(B3260+1&gt;'Calculation Sheet Crop 1'!$K$9,B3260-1&lt;'Calculation Sheet Crop 1'!$L$9),"Late Season Stage",""))))</f>
        <v/>
      </c>
      <c r="D3260">
        <f>IF(MONTH(B3260)=1,'General Calculation'!$E$22,IF(MONTH(B3260)=2,'General Calculation'!$F$22,IF(MONTH(B3260)=3,'General Calculation'!$G$22,IF(MONTH(B3260)=4,'General Calculation'!$H$22,IF(MONTH(B3260)=5,'General Calculation'!$I$22,IF(MONTH(B3260)=6,'General Calculation'!$J$22,IF(MONTH(B3260)=7,'General Calculation'!$K$22,IF(MONTH(B3260)=8,'General Calculation'!$L$22,IF(MONTH(B3260)=9,'General Calculation'!$M$22,IF(MONTH(B3260)=10,'General Calculation'!$N$22,IF(MONTH(B3260)=11,'General Calculation'!$O$22,IF(MONTH(B3260)=12,'General Calculation'!$P$22,""))))))))))))</f>
        <v>5.07</v>
      </c>
      <c r="E3260" t="str">
        <f>IF(C3260="Initial Stage",'Calculation Sheet Crop 1'!$M$6,IF(C3260="Crop Development Phase",'Calculation Sheet Crop 1'!$M$7,IF(C3260="Mid Season",'Calculation Sheet Crop 1'!$M$8,IF(C3260="Late Season Stage",'Calculation Sheet Crop 1'!$M$9,""))))</f>
        <v/>
      </c>
      <c r="F3260">
        <f t="shared" si="651"/>
        <v>0</v>
      </c>
      <c r="P3260">
        <f t="shared" si="652"/>
        <v>0</v>
      </c>
      <c r="Q3260">
        <f t="shared" si="653"/>
        <v>0</v>
      </c>
      <c r="R3260">
        <f t="shared" si="654"/>
        <v>0</v>
      </c>
      <c r="S3260">
        <f t="shared" si="655"/>
        <v>0</v>
      </c>
      <c r="T3260">
        <f t="shared" si="656"/>
        <v>0</v>
      </c>
      <c r="U3260">
        <f t="shared" si="657"/>
        <v>0</v>
      </c>
      <c r="V3260">
        <f t="shared" si="658"/>
        <v>0</v>
      </c>
      <c r="W3260">
        <f t="shared" si="659"/>
        <v>0</v>
      </c>
      <c r="X3260">
        <f t="shared" si="660"/>
        <v>0</v>
      </c>
      <c r="Y3260">
        <f t="shared" si="661"/>
        <v>0</v>
      </c>
      <c r="Z3260">
        <f t="shared" si="662"/>
        <v>0</v>
      </c>
      <c r="AA3260">
        <f t="shared" si="663"/>
        <v>0</v>
      </c>
    </row>
    <row r="3261" spans="2:27">
      <c r="B3261" s="3">
        <v>45990</v>
      </c>
      <c r="C3261" t="str">
        <f>IF(AND(B3261&gt;='Calculation Sheet Crop 1'!$K$6,B3261&lt;='Calculation Sheet Crop 1'!$L$6),"Initial Stage",IF(AND(B3261+1&gt;'Calculation Sheet Crop 1'!$K$7,B3261&lt;='Calculation Sheet Crop 1'!$L$7),"Crop Development Phase",IF(AND(B3261+1&gt;'Calculation Sheet Crop 1'!$K$8,B3261&lt;'Calculation Sheet Crop 1'!$L$8+1),"Mid Season",IF(AND(B3261+1&gt;'Calculation Sheet Crop 1'!$K$9,B3261-1&lt;'Calculation Sheet Crop 1'!$L$9),"Late Season Stage",""))))</f>
        <v/>
      </c>
      <c r="D3261">
        <f>IF(MONTH(B3261)=1,'General Calculation'!$E$22,IF(MONTH(B3261)=2,'General Calculation'!$F$22,IF(MONTH(B3261)=3,'General Calculation'!$G$22,IF(MONTH(B3261)=4,'General Calculation'!$H$22,IF(MONTH(B3261)=5,'General Calculation'!$I$22,IF(MONTH(B3261)=6,'General Calculation'!$J$22,IF(MONTH(B3261)=7,'General Calculation'!$K$22,IF(MONTH(B3261)=8,'General Calculation'!$L$22,IF(MONTH(B3261)=9,'General Calculation'!$M$22,IF(MONTH(B3261)=10,'General Calculation'!$N$22,IF(MONTH(B3261)=11,'General Calculation'!$O$22,IF(MONTH(B3261)=12,'General Calculation'!$P$22,""))))))))))))</f>
        <v>5.07</v>
      </c>
      <c r="E3261" t="str">
        <f>IF(C3261="Initial Stage",'Calculation Sheet Crop 1'!$M$6,IF(C3261="Crop Development Phase",'Calculation Sheet Crop 1'!$M$7,IF(C3261="Mid Season",'Calculation Sheet Crop 1'!$M$8,IF(C3261="Late Season Stage",'Calculation Sheet Crop 1'!$M$9,""))))</f>
        <v/>
      </c>
      <c r="F3261">
        <f t="shared" si="651"/>
        <v>0</v>
      </c>
      <c r="P3261">
        <f t="shared" si="652"/>
        <v>0</v>
      </c>
      <c r="Q3261">
        <f t="shared" si="653"/>
        <v>0</v>
      </c>
      <c r="R3261">
        <f t="shared" si="654"/>
        <v>0</v>
      </c>
      <c r="S3261">
        <f t="shared" si="655"/>
        <v>0</v>
      </c>
      <c r="T3261">
        <f t="shared" si="656"/>
        <v>0</v>
      </c>
      <c r="U3261">
        <f t="shared" si="657"/>
        <v>0</v>
      </c>
      <c r="V3261">
        <f t="shared" si="658"/>
        <v>0</v>
      </c>
      <c r="W3261">
        <f t="shared" si="659"/>
        <v>0</v>
      </c>
      <c r="X3261">
        <f t="shared" si="660"/>
        <v>0</v>
      </c>
      <c r="Y3261">
        <f t="shared" si="661"/>
        <v>0</v>
      </c>
      <c r="Z3261">
        <f t="shared" si="662"/>
        <v>0</v>
      </c>
      <c r="AA3261">
        <f t="shared" si="663"/>
        <v>0</v>
      </c>
    </row>
    <row r="3262" spans="2:27">
      <c r="B3262" s="3">
        <v>45991</v>
      </c>
      <c r="C3262" t="str">
        <f>IF(AND(B3262&gt;='Calculation Sheet Crop 1'!$K$6,B3262&lt;='Calculation Sheet Crop 1'!$L$6),"Initial Stage",IF(AND(B3262+1&gt;'Calculation Sheet Crop 1'!$K$7,B3262&lt;='Calculation Sheet Crop 1'!$L$7),"Crop Development Phase",IF(AND(B3262+1&gt;'Calculation Sheet Crop 1'!$K$8,B3262&lt;'Calculation Sheet Crop 1'!$L$8+1),"Mid Season",IF(AND(B3262+1&gt;'Calculation Sheet Crop 1'!$K$9,B3262-1&lt;'Calculation Sheet Crop 1'!$L$9),"Late Season Stage",""))))</f>
        <v/>
      </c>
      <c r="D3262">
        <f>IF(MONTH(B3262)=1,'General Calculation'!$E$22,IF(MONTH(B3262)=2,'General Calculation'!$F$22,IF(MONTH(B3262)=3,'General Calculation'!$G$22,IF(MONTH(B3262)=4,'General Calculation'!$H$22,IF(MONTH(B3262)=5,'General Calculation'!$I$22,IF(MONTH(B3262)=6,'General Calculation'!$J$22,IF(MONTH(B3262)=7,'General Calculation'!$K$22,IF(MONTH(B3262)=8,'General Calculation'!$L$22,IF(MONTH(B3262)=9,'General Calculation'!$M$22,IF(MONTH(B3262)=10,'General Calculation'!$N$22,IF(MONTH(B3262)=11,'General Calculation'!$O$22,IF(MONTH(B3262)=12,'General Calculation'!$P$22,""))))))))))))</f>
        <v>5.07</v>
      </c>
      <c r="E3262" t="str">
        <f>IF(C3262="Initial Stage",'Calculation Sheet Crop 1'!$M$6,IF(C3262="Crop Development Phase",'Calculation Sheet Crop 1'!$M$7,IF(C3262="Mid Season",'Calculation Sheet Crop 1'!$M$8,IF(C3262="Late Season Stage",'Calculation Sheet Crop 1'!$M$9,""))))</f>
        <v/>
      </c>
      <c r="F3262">
        <f t="shared" si="651"/>
        <v>0</v>
      </c>
      <c r="P3262">
        <f t="shared" si="652"/>
        <v>0</v>
      </c>
      <c r="Q3262">
        <f t="shared" si="653"/>
        <v>0</v>
      </c>
      <c r="R3262">
        <f t="shared" si="654"/>
        <v>0</v>
      </c>
      <c r="S3262">
        <f t="shared" si="655"/>
        <v>0</v>
      </c>
      <c r="T3262">
        <f t="shared" si="656"/>
        <v>0</v>
      </c>
      <c r="U3262">
        <f t="shared" si="657"/>
        <v>0</v>
      </c>
      <c r="V3262">
        <f t="shared" si="658"/>
        <v>0</v>
      </c>
      <c r="W3262">
        <f t="shared" si="659"/>
        <v>0</v>
      </c>
      <c r="X3262">
        <f t="shared" si="660"/>
        <v>0</v>
      </c>
      <c r="Y3262">
        <f t="shared" si="661"/>
        <v>0</v>
      </c>
      <c r="Z3262">
        <f t="shared" si="662"/>
        <v>0</v>
      </c>
      <c r="AA3262">
        <f t="shared" si="663"/>
        <v>0</v>
      </c>
    </row>
    <row r="3263" spans="2:27">
      <c r="B3263" s="3">
        <v>45992</v>
      </c>
      <c r="C3263" t="str">
        <f>IF(AND(B3263&gt;='Calculation Sheet Crop 1'!$K$6,B3263&lt;='Calculation Sheet Crop 1'!$L$6),"Initial Stage",IF(AND(B3263+1&gt;'Calculation Sheet Crop 1'!$K$7,B3263&lt;='Calculation Sheet Crop 1'!$L$7),"Crop Development Phase",IF(AND(B3263+1&gt;'Calculation Sheet Crop 1'!$K$8,B3263&lt;'Calculation Sheet Crop 1'!$L$8+1),"Mid Season",IF(AND(B3263+1&gt;'Calculation Sheet Crop 1'!$K$9,B3263-1&lt;'Calculation Sheet Crop 1'!$L$9),"Late Season Stage",""))))</f>
        <v/>
      </c>
      <c r="D3263">
        <f>IF(MONTH(B3263)=1,'General Calculation'!$E$22,IF(MONTH(B3263)=2,'General Calculation'!$F$22,IF(MONTH(B3263)=3,'General Calculation'!$G$22,IF(MONTH(B3263)=4,'General Calculation'!$H$22,IF(MONTH(B3263)=5,'General Calculation'!$I$22,IF(MONTH(B3263)=6,'General Calculation'!$J$22,IF(MONTH(B3263)=7,'General Calculation'!$K$22,IF(MONTH(B3263)=8,'General Calculation'!$L$22,IF(MONTH(B3263)=9,'General Calculation'!$M$22,IF(MONTH(B3263)=10,'General Calculation'!$N$22,IF(MONTH(B3263)=11,'General Calculation'!$O$22,IF(MONTH(B3263)=12,'General Calculation'!$P$22,""))))))))))))</f>
        <v>5.07</v>
      </c>
      <c r="E3263" t="str">
        <f>IF(C3263="Initial Stage",'Calculation Sheet Crop 1'!$M$6,IF(C3263="Crop Development Phase",'Calculation Sheet Crop 1'!$M$7,IF(C3263="Mid Season",'Calculation Sheet Crop 1'!$M$8,IF(C3263="Late Season Stage",'Calculation Sheet Crop 1'!$M$9,""))))</f>
        <v/>
      </c>
      <c r="F3263">
        <f t="shared" si="651"/>
        <v>0</v>
      </c>
      <c r="P3263">
        <f t="shared" si="652"/>
        <v>0</v>
      </c>
      <c r="Q3263">
        <f t="shared" si="653"/>
        <v>0</v>
      </c>
      <c r="R3263">
        <f t="shared" si="654"/>
        <v>0</v>
      </c>
      <c r="S3263">
        <f t="shared" si="655"/>
        <v>0</v>
      </c>
      <c r="T3263">
        <f t="shared" si="656"/>
        <v>0</v>
      </c>
      <c r="U3263">
        <f t="shared" si="657"/>
        <v>0</v>
      </c>
      <c r="V3263">
        <f t="shared" si="658"/>
        <v>0</v>
      </c>
      <c r="W3263">
        <f t="shared" si="659"/>
        <v>0</v>
      </c>
      <c r="X3263">
        <f t="shared" si="660"/>
        <v>0</v>
      </c>
      <c r="Y3263">
        <f t="shared" si="661"/>
        <v>0</v>
      </c>
      <c r="Z3263">
        <f t="shared" si="662"/>
        <v>0</v>
      </c>
      <c r="AA3263">
        <f t="shared" si="663"/>
        <v>0</v>
      </c>
    </row>
    <row r="3264" spans="2:27">
      <c r="B3264" s="3">
        <v>45993</v>
      </c>
      <c r="C3264" t="str">
        <f>IF(AND(B3264&gt;='Calculation Sheet Crop 1'!$K$6,B3264&lt;='Calculation Sheet Crop 1'!$L$6),"Initial Stage",IF(AND(B3264+1&gt;'Calculation Sheet Crop 1'!$K$7,B3264&lt;='Calculation Sheet Crop 1'!$L$7),"Crop Development Phase",IF(AND(B3264+1&gt;'Calculation Sheet Crop 1'!$K$8,B3264&lt;'Calculation Sheet Crop 1'!$L$8+1),"Mid Season",IF(AND(B3264+1&gt;'Calculation Sheet Crop 1'!$K$9,B3264-1&lt;'Calculation Sheet Crop 1'!$L$9),"Late Season Stage",""))))</f>
        <v/>
      </c>
      <c r="D3264">
        <f>IF(MONTH(B3264)=1,'General Calculation'!$E$22,IF(MONTH(B3264)=2,'General Calculation'!$F$22,IF(MONTH(B3264)=3,'General Calculation'!$G$22,IF(MONTH(B3264)=4,'General Calculation'!$H$22,IF(MONTH(B3264)=5,'General Calculation'!$I$22,IF(MONTH(B3264)=6,'General Calculation'!$J$22,IF(MONTH(B3264)=7,'General Calculation'!$K$22,IF(MONTH(B3264)=8,'General Calculation'!$L$22,IF(MONTH(B3264)=9,'General Calculation'!$M$22,IF(MONTH(B3264)=10,'General Calculation'!$N$22,IF(MONTH(B3264)=11,'General Calculation'!$O$22,IF(MONTH(B3264)=12,'General Calculation'!$P$22,""))))))))))))</f>
        <v>5.07</v>
      </c>
      <c r="E3264" t="str">
        <f>IF(C3264="Initial Stage",'Calculation Sheet Crop 1'!$M$6,IF(C3264="Crop Development Phase",'Calculation Sheet Crop 1'!$M$7,IF(C3264="Mid Season",'Calculation Sheet Crop 1'!$M$8,IF(C3264="Late Season Stage",'Calculation Sheet Crop 1'!$M$9,""))))</f>
        <v/>
      </c>
      <c r="F3264">
        <f t="shared" si="651"/>
        <v>0</v>
      </c>
      <c r="P3264">
        <f t="shared" si="652"/>
        <v>0</v>
      </c>
      <c r="Q3264">
        <f t="shared" si="653"/>
        <v>0</v>
      </c>
      <c r="R3264">
        <f t="shared" si="654"/>
        <v>0</v>
      </c>
      <c r="S3264">
        <f t="shared" si="655"/>
        <v>0</v>
      </c>
      <c r="T3264">
        <f t="shared" si="656"/>
        <v>0</v>
      </c>
      <c r="U3264">
        <f t="shared" si="657"/>
        <v>0</v>
      </c>
      <c r="V3264">
        <f t="shared" si="658"/>
        <v>0</v>
      </c>
      <c r="W3264">
        <f t="shared" si="659"/>
        <v>0</v>
      </c>
      <c r="X3264">
        <f t="shared" si="660"/>
        <v>0</v>
      </c>
      <c r="Y3264">
        <f t="shared" si="661"/>
        <v>0</v>
      </c>
      <c r="Z3264">
        <f t="shared" si="662"/>
        <v>0</v>
      </c>
      <c r="AA3264">
        <f t="shared" si="663"/>
        <v>0</v>
      </c>
    </row>
    <row r="3265" spans="2:27">
      <c r="B3265" s="3">
        <v>45994</v>
      </c>
      <c r="C3265" t="str">
        <f>IF(AND(B3265&gt;='Calculation Sheet Crop 1'!$K$6,B3265&lt;='Calculation Sheet Crop 1'!$L$6),"Initial Stage",IF(AND(B3265+1&gt;'Calculation Sheet Crop 1'!$K$7,B3265&lt;='Calculation Sheet Crop 1'!$L$7),"Crop Development Phase",IF(AND(B3265+1&gt;'Calculation Sheet Crop 1'!$K$8,B3265&lt;'Calculation Sheet Crop 1'!$L$8+1),"Mid Season",IF(AND(B3265+1&gt;'Calculation Sheet Crop 1'!$K$9,B3265-1&lt;'Calculation Sheet Crop 1'!$L$9),"Late Season Stage",""))))</f>
        <v/>
      </c>
      <c r="D3265">
        <f>IF(MONTH(B3265)=1,'General Calculation'!$E$22,IF(MONTH(B3265)=2,'General Calculation'!$F$22,IF(MONTH(B3265)=3,'General Calculation'!$G$22,IF(MONTH(B3265)=4,'General Calculation'!$H$22,IF(MONTH(B3265)=5,'General Calculation'!$I$22,IF(MONTH(B3265)=6,'General Calculation'!$J$22,IF(MONTH(B3265)=7,'General Calculation'!$K$22,IF(MONTH(B3265)=8,'General Calculation'!$L$22,IF(MONTH(B3265)=9,'General Calculation'!$M$22,IF(MONTH(B3265)=10,'General Calculation'!$N$22,IF(MONTH(B3265)=11,'General Calculation'!$O$22,IF(MONTH(B3265)=12,'General Calculation'!$P$22,""))))))))))))</f>
        <v>5.07</v>
      </c>
      <c r="E3265" t="str">
        <f>IF(C3265="Initial Stage",'Calculation Sheet Crop 1'!$M$6,IF(C3265="Crop Development Phase",'Calculation Sheet Crop 1'!$M$7,IF(C3265="Mid Season",'Calculation Sheet Crop 1'!$M$8,IF(C3265="Late Season Stage",'Calculation Sheet Crop 1'!$M$9,""))))</f>
        <v/>
      </c>
      <c r="F3265">
        <f t="shared" si="651"/>
        <v>0</v>
      </c>
      <c r="P3265">
        <f t="shared" si="652"/>
        <v>0</v>
      </c>
      <c r="Q3265">
        <f t="shared" si="653"/>
        <v>0</v>
      </c>
      <c r="R3265">
        <f t="shared" si="654"/>
        <v>0</v>
      </c>
      <c r="S3265">
        <f t="shared" si="655"/>
        <v>0</v>
      </c>
      <c r="T3265">
        <f t="shared" si="656"/>
        <v>0</v>
      </c>
      <c r="U3265">
        <f t="shared" si="657"/>
        <v>0</v>
      </c>
      <c r="V3265">
        <f t="shared" si="658"/>
        <v>0</v>
      </c>
      <c r="W3265">
        <f t="shared" si="659"/>
        <v>0</v>
      </c>
      <c r="X3265">
        <f t="shared" si="660"/>
        <v>0</v>
      </c>
      <c r="Y3265">
        <f t="shared" si="661"/>
        <v>0</v>
      </c>
      <c r="Z3265">
        <f t="shared" si="662"/>
        <v>0</v>
      </c>
      <c r="AA3265">
        <f t="shared" si="663"/>
        <v>0</v>
      </c>
    </row>
    <row r="3266" spans="2:27">
      <c r="B3266" s="3">
        <v>45995</v>
      </c>
      <c r="C3266" t="str">
        <f>IF(AND(B3266&gt;='Calculation Sheet Crop 1'!$K$6,B3266&lt;='Calculation Sheet Crop 1'!$L$6),"Initial Stage",IF(AND(B3266+1&gt;'Calculation Sheet Crop 1'!$K$7,B3266&lt;='Calculation Sheet Crop 1'!$L$7),"Crop Development Phase",IF(AND(B3266+1&gt;'Calculation Sheet Crop 1'!$K$8,B3266&lt;'Calculation Sheet Crop 1'!$L$8+1),"Mid Season",IF(AND(B3266+1&gt;'Calculation Sheet Crop 1'!$K$9,B3266-1&lt;'Calculation Sheet Crop 1'!$L$9),"Late Season Stage",""))))</f>
        <v/>
      </c>
      <c r="D3266">
        <f>IF(MONTH(B3266)=1,'General Calculation'!$E$22,IF(MONTH(B3266)=2,'General Calculation'!$F$22,IF(MONTH(B3266)=3,'General Calculation'!$G$22,IF(MONTH(B3266)=4,'General Calculation'!$H$22,IF(MONTH(B3266)=5,'General Calculation'!$I$22,IF(MONTH(B3266)=6,'General Calculation'!$J$22,IF(MONTH(B3266)=7,'General Calculation'!$K$22,IF(MONTH(B3266)=8,'General Calculation'!$L$22,IF(MONTH(B3266)=9,'General Calculation'!$M$22,IF(MONTH(B3266)=10,'General Calculation'!$N$22,IF(MONTH(B3266)=11,'General Calculation'!$O$22,IF(MONTH(B3266)=12,'General Calculation'!$P$22,""))))))))))))</f>
        <v>5.07</v>
      </c>
      <c r="E3266" t="str">
        <f>IF(C3266="Initial Stage",'Calculation Sheet Crop 1'!$M$6,IF(C3266="Crop Development Phase",'Calculation Sheet Crop 1'!$M$7,IF(C3266="Mid Season",'Calculation Sheet Crop 1'!$M$8,IF(C3266="Late Season Stage",'Calculation Sheet Crop 1'!$M$9,""))))</f>
        <v/>
      </c>
      <c r="F3266">
        <f t="shared" si="651"/>
        <v>0</v>
      </c>
      <c r="P3266">
        <f t="shared" si="652"/>
        <v>0</v>
      </c>
      <c r="Q3266">
        <f t="shared" si="653"/>
        <v>0</v>
      </c>
      <c r="R3266">
        <f t="shared" si="654"/>
        <v>0</v>
      </c>
      <c r="S3266">
        <f t="shared" si="655"/>
        <v>0</v>
      </c>
      <c r="T3266">
        <f t="shared" si="656"/>
        <v>0</v>
      </c>
      <c r="U3266">
        <f t="shared" si="657"/>
        <v>0</v>
      </c>
      <c r="V3266">
        <f t="shared" si="658"/>
        <v>0</v>
      </c>
      <c r="W3266">
        <f t="shared" si="659"/>
        <v>0</v>
      </c>
      <c r="X3266">
        <f t="shared" si="660"/>
        <v>0</v>
      </c>
      <c r="Y3266">
        <f t="shared" si="661"/>
        <v>0</v>
      </c>
      <c r="Z3266">
        <f t="shared" si="662"/>
        <v>0</v>
      </c>
      <c r="AA3266">
        <f t="shared" si="663"/>
        <v>0</v>
      </c>
    </row>
    <row r="3267" spans="2:27">
      <c r="B3267" s="3">
        <v>45996</v>
      </c>
      <c r="C3267" t="str">
        <f>IF(AND(B3267&gt;='Calculation Sheet Crop 1'!$K$6,B3267&lt;='Calculation Sheet Crop 1'!$L$6),"Initial Stage",IF(AND(B3267+1&gt;'Calculation Sheet Crop 1'!$K$7,B3267&lt;='Calculation Sheet Crop 1'!$L$7),"Crop Development Phase",IF(AND(B3267+1&gt;'Calculation Sheet Crop 1'!$K$8,B3267&lt;'Calculation Sheet Crop 1'!$L$8+1),"Mid Season",IF(AND(B3267+1&gt;'Calculation Sheet Crop 1'!$K$9,B3267-1&lt;'Calculation Sheet Crop 1'!$L$9),"Late Season Stage",""))))</f>
        <v/>
      </c>
      <c r="D3267">
        <f>IF(MONTH(B3267)=1,'General Calculation'!$E$22,IF(MONTH(B3267)=2,'General Calculation'!$F$22,IF(MONTH(B3267)=3,'General Calculation'!$G$22,IF(MONTH(B3267)=4,'General Calculation'!$H$22,IF(MONTH(B3267)=5,'General Calculation'!$I$22,IF(MONTH(B3267)=6,'General Calculation'!$J$22,IF(MONTH(B3267)=7,'General Calculation'!$K$22,IF(MONTH(B3267)=8,'General Calculation'!$L$22,IF(MONTH(B3267)=9,'General Calculation'!$M$22,IF(MONTH(B3267)=10,'General Calculation'!$N$22,IF(MONTH(B3267)=11,'General Calculation'!$O$22,IF(MONTH(B3267)=12,'General Calculation'!$P$22,""))))))))))))</f>
        <v>5.07</v>
      </c>
      <c r="E3267" t="str">
        <f>IF(C3267="Initial Stage",'Calculation Sheet Crop 1'!$M$6,IF(C3267="Crop Development Phase",'Calculation Sheet Crop 1'!$M$7,IF(C3267="Mid Season",'Calculation Sheet Crop 1'!$M$8,IF(C3267="Late Season Stage",'Calculation Sheet Crop 1'!$M$9,""))))</f>
        <v/>
      </c>
      <c r="F3267">
        <f t="shared" si="651"/>
        <v>0</v>
      </c>
      <c r="P3267">
        <f t="shared" si="652"/>
        <v>0</v>
      </c>
      <c r="Q3267">
        <f t="shared" si="653"/>
        <v>0</v>
      </c>
      <c r="R3267">
        <f t="shared" si="654"/>
        <v>0</v>
      </c>
      <c r="S3267">
        <f t="shared" si="655"/>
        <v>0</v>
      </c>
      <c r="T3267">
        <f t="shared" si="656"/>
        <v>0</v>
      </c>
      <c r="U3267">
        <f t="shared" si="657"/>
        <v>0</v>
      </c>
      <c r="V3267">
        <f t="shared" si="658"/>
        <v>0</v>
      </c>
      <c r="W3267">
        <f t="shared" si="659"/>
        <v>0</v>
      </c>
      <c r="X3267">
        <f t="shared" si="660"/>
        <v>0</v>
      </c>
      <c r="Y3267">
        <f t="shared" si="661"/>
        <v>0</v>
      </c>
      <c r="Z3267">
        <f t="shared" si="662"/>
        <v>0</v>
      </c>
      <c r="AA3267">
        <f t="shared" si="663"/>
        <v>0</v>
      </c>
    </row>
    <row r="3268" spans="2:27">
      <c r="B3268" s="3">
        <v>45997</v>
      </c>
      <c r="C3268" t="str">
        <f>IF(AND(B3268&gt;='Calculation Sheet Crop 1'!$K$6,B3268&lt;='Calculation Sheet Crop 1'!$L$6),"Initial Stage",IF(AND(B3268+1&gt;'Calculation Sheet Crop 1'!$K$7,B3268&lt;='Calculation Sheet Crop 1'!$L$7),"Crop Development Phase",IF(AND(B3268+1&gt;'Calculation Sheet Crop 1'!$K$8,B3268&lt;'Calculation Sheet Crop 1'!$L$8+1),"Mid Season",IF(AND(B3268+1&gt;'Calculation Sheet Crop 1'!$K$9,B3268-1&lt;'Calculation Sheet Crop 1'!$L$9),"Late Season Stage",""))))</f>
        <v/>
      </c>
      <c r="D3268">
        <f>IF(MONTH(B3268)=1,'General Calculation'!$E$22,IF(MONTH(B3268)=2,'General Calculation'!$F$22,IF(MONTH(B3268)=3,'General Calculation'!$G$22,IF(MONTH(B3268)=4,'General Calculation'!$H$22,IF(MONTH(B3268)=5,'General Calculation'!$I$22,IF(MONTH(B3268)=6,'General Calculation'!$J$22,IF(MONTH(B3268)=7,'General Calculation'!$K$22,IF(MONTH(B3268)=8,'General Calculation'!$L$22,IF(MONTH(B3268)=9,'General Calculation'!$M$22,IF(MONTH(B3268)=10,'General Calculation'!$N$22,IF(MONTH(B3268)=11,'General Calculation'!$O$22,IF(MONTH(B3268)=12,'General Calculation'!$P$22,""))))))))))))</f>
        <v>5.07</v>
      </c>
      <c r="E3268" t="str">
        <f>IF(C3268="Initial Stage",'Calculation Sheet Crop 1'!$M$6,IF(C3268="Crop Development Phase",'Calculation Sheet Crop 1'!$M$7,IF(C3268="Mid Season",'Calculation Sheet Crop 1'!$M$8,IF(C3268="Late Season Stage",'Calculation Sheet Crop 1'!$M$9,""))))</f>
        <v/>
      </c>
      <c r="F3268">
        <f t="shared" si="651"/>
        <v>0</v>
      </c>
      <c r="P3268">
        <f t="shared" si="652"/>
        <v>0</v>
      </c>
      <c r="Q3268">
        <f t="shared" si="653"/>
        <v>0</v>
      </c>
      <c r="R3268">
        <f t="shared" si="654"/>
        <v>0</v>
      </c>
      <c r="S3268">
        <f t="shared" si="655"/>
        <v>0</v>
      </c>
      <c r="T3268">
        <f t="shared" si="656"/>
        <v>0</v>
      </c>
      <c r="U3268">
        <f t="shared" si="657"/>
        <v>0</v>
      </c>
      <c r="V3268">
        <f t="shared" si="658"/>
        <v>0</v>
      </c>
      <c r="W3268">
        <f t="shared" si="659"/>
        <v>0</v>
      </c>
      <c r="X3268">
        <f t="shared" si="660"/>
        <v>0</v>
      </c>
      <c r="Y3268">
        <f t="shared" si="661"/>
        <v>0</v>
      </c>
      <c r="Z3268">
        <f t="shared" si="662"/>
        <v>0</v>
      </c>
      <c r="AA3268">
        <f t="shared" si="663"/>
        <v>0</v>
      </c>
    </row>
    <row r="3269" spans="2:27">
      <c r="B3269" s="3">
        <v>45998</v>
      </c>
      <c r="C3269" t="str">
        <f>IF(AND(B3269&gt;='Calculation Sheet Crop 1'!$K$6,B3269&lt;='Calculation Sheet Crop 1'!$L$6),"Initial Stage",IF(AND(B3269+1&gt;'Calculation Sheet Crop 1'!$K$7,B3269&lt;='Calculation Sheet Crop 1'!$L$7),"Crop Development Phase",IF(AND(B3269+1&gt;'Calculation Sheet Crop 1'!$K$8,B3269&lt;'Calculation Sheet Crop 1'!$L$8+1),"Mid Season",IF(AND(B3269+1&gt;'Calculation Sheet Crop 1'!$K$9,B3269-1&lt;'Calculation Sheet Crop 1'!$L$9),"Late Season Stage",""))))</f>
        <v/>
      </c>
      <c r="D3269">
        <f>IF(MONTH(B3269)=1,'General Calculation'!$E$22,IF(MONTH(B3269)=2,'General Calculation'!$F$22,IF(MONTH(B3269)=3,'General Calculation'!$G$22,IF(MONTH(B3269)=4,'General Calculation'!$H$22,IF(MONTH(B3269)=5,'General Calculation'!$I$22,IF(MONTH(B3269)=6,'General Calculation'!$J$22,IF(MONTH(B3269)=7,'General Calculation'!$K$22,IF(MONTH(B3269)=8,'General Calculation'!$L$22,IF(MONTH(B3269)=9,'General Calculation'!$M$22,IF(MONTH(B3269)=10,'General Calculation'!$N$22,IF(MONTH(B3269)=11,'General Calculation'!$O$22,IF(MONTH(B3269)=12,'General Calculation'!$P$22,""))))))))))))</f>
        <v>5.07</v>
      </c>
      <c r="E3269" t="str">
        <f>IF(C3269="Initial Stage",'Calculation Sheet Crop 1'!$M$6,IF(C3269="Crop Development Phase",'Calculation Sheet Crop 1'!$M$7,IF(C3269="Mid Season",'Calculation Sheet Crop 1'!$M$8,IF(C3269="Late Season Stage",'Calculation Sheet Crop 1'!$M$9,""))))</f>
        <v/>
      </c>
      <c r="F3269">
        <f t="shared" si="651"/>
        <v>0</v>
      </c>
      <c r="P3269">
        <f t="shared" si="652"/>
        <v>0</v>
      </c>
      <c r="Q3269">
        <f t="shared" si="653"/>
        <v>0</v>
      </c>
      <c r="R3269">
        <f t="shared" si="654"/>
        <v>0</v>
      </c>
      <c r="S3269">
        <f t="shared" si="655"/>
        <v>0</v>
      </c>
      <c r="T3269">
        <f t="shared" si="656"/>
        <v>0</v>
      </c>
      <c r="U3269">
        <f t="shared" si="657"/>
        <v>0</v>
      </c>
      <c r="V3269">
        <f t="shared" si="658"/>
        <v>0</v>
      </c>
      <c r="W3269">
        <f t="shared" si="659"/>
        <v>0</v>
      </c>
      <c r="X3269">
        <f t="shared" si="660"/>
        <v>0</v>
      </c>
      <c r="Y3269">
        <f t="shared" si="661"/>
        <v>0</v>
      </c>
      <c r="Z3269">
        <f t="shared" si="662"/>
        <v>0</v>
      </c>
      <c r="AA3269">
        <f t="shared" si="663"/>
        <v>0</v>
      </c>
    </row>
    <row r="3270" spans="2:27">
      <c r="B3270" s="3">
        <v>45999</v>
      </c>
      <c r="C3270" t="str">
        <f>IF(AND(B3270&gt;='Calculation Sheet Crop 1'!$K$6,B3270&lt;='Calculation Sheet Crop 1'!$L$6),"Initial Stage",IF(AND(B3270+1&gt;'Calculation Sheet Crop 1'!$K$7,B3270&lt;='Calculation Sheet Crop 1'!$L$7),"Crop Development Phase",IF(AND(B3270+1&gt;'Calculation Sheet Crop 1'!$K$8,B3270&lt;'Calculation Sheet Crop 1'!$L$8+1),"Mid Season",IF(AND(B3270+1&gt;'Calculation Sheet Crop 1'!$K$9,B3270-1&lt;'Calculation Sheet Crop 1'!$L$9),"Late Season Stage",""))))</f>
        <v/>
      </c>
      <c r="D3270">
        <f>IF(MONTH(B3270)=1,'General Calculation'!$E$22,IF(MONTH(B3270)=2,'General Calculation'!$F$22,IF(MONTH(B3270)=3,'General Calculation'!$G$22,IF(MONTH(B3270)=4,'General Calculation'!$H$22,IF(MONTH(B3270)=5,'General Calculation'!$I$22,IF(MONTH(B3270)=6,'General Calculation'!$J$22,IF(MONTH(B3270)=7,'General Calculation'!$K$22,IF(MONTH(B3270)=8,'General Calculation'!$L$22,IF(MONTH(B3270)=9,'General Calculation'!$M$22,IF(MONTH(B3270)=10,'General Calculation'!$N$22,IF(MONTH(B3270)=11,'General Calculation'!$O$22,IF(MONTH(B3270)=12,'General Calculation'!$P$22,""))))))))))))</f>
        <v>5.07</v>
      </c>
      <c r="E3270" t="str">
        <f>IF(C3270="Initial Stage",'Calculation Sheet Crop 1'!$M$6,IF(C3270="Crop Development Phase",'Calculation Sheet Crop 1'!$M$7,IF(C3270="Mid Season",'Calculation Sheet Crop 1'!$M$8,IF(C3270="Late Season Stage",'Calculation Sheet Crop 1'!$M$9,""))))</f>
        <v/>
      </c>
      <c r="F3270">
        <f t="shared" si="651"/>
        <v>0</v>
      </c>
      <c r="P3270">
        <f t="shared" si="652"/>
        <v>0</v>
      </c>
      <c r="Q3270">
        <f t="shared" si="653"/>
        <v>0</v>
      </c>
      <c r="R3270">
        <f t="shared" si="654"/>
        <v>0</v>
      </c>
      <c r="S3270">
        <f t="shared" si="655"/>
        <v>0</v>
      </c>
      <c r="T3270">
        <f t="shared" si="656"/>
        <v>0</v>
      </c>
      <c r="U3270">
        <f t="shared" si="657"/>
        <v>0</v>
      </c>
      <c r="V3270">
        <f t="shared" si="658"/>
        <v>0</v>
      </c>
      <c r="W3270">
        <f t="shared" si="659"/>
        <v>0</v>
      </c>
      <c r="X3270">
        <f t="shared" si="660"/>
        <v>0</v>
      </c>
      <c r="Y3270">
        <f t="shared" si="661"/>
        <v>0</v>
      </c>
      <c r="Z3270">
        <f t="shared" si="662"/>
        <v>0</v>
      </c>
      <c r="AA3270">
        <f t="shared" si="663"/>
        <v>0</v>
      </c>
    </row>
    <row r="3271" spans="2:27">
      <c r="B3271" s="3">
        <v>46000</v>
      </c>
      <c r="C3271" t="str">
        <f>IF(AND(B3271&gt;='Calculation Sheet Crop 1'!$K$6,B3271&lt;='Calculation Sheet Crop 1'!$L$6),"Initial Stage",IF(AND(B3271+1&gt;'Calculation Sheet Crop 1'!$K$7,B3271&lt;='Calculation Sheet Crop 1'!$L$7),"Crop Development Phase",IF(AND(B3271+1&gt;'Calculation Sheet Crop 1'!$K$8,B3271&lt;'Calculation Sheet Crop 1'!$L$8+1),"Mid Season",IF(AND(B3271+1&gt;'Calculation Sheet Crop 1'!$K$9,B3271-1&lt;'Calculation Sheet Crop 1'!$L$9),"Late Season Stage",""))))</f>
        <v/>
      </c>
      <c r="D3271">
        <f>IF(MONTH(B3271)=1,'General Calculation'!$E$22,IF(MONTH(B3271)=2,'General Calculation'!$F$22,IF(MONTH(B3271)=3,'General Calculation'!$G$22,IF(MONTH(B3271)=4,'General Calculation'!$H$22,IF(MONTH(B3271)=5,'General Calculation'!$I$22,IF(MONTH(B3271)=6,'General Calculation'!$J$22,IF(MONTH(B3271)=7,'General Calculation'!$K$22,IF(MONTH(B3271)=8,'General Calculation'!$L$22,IF(MONTH(B3271)=9,'General Calculation'!$M$22,IF(MONTH(B3271)=10,'General Calculation'!$N$22,IF(MONTH(B3271)=11,'General Calculation'!$O$22,IF(MONTH(B3271)=12,'General Calculation'!$P$22,""))))))))))))</f>
        <v>5.07</v>
      </c>
      <c r="E3271" t="str">
        <f>IF(C3271="Initial Stage",'Calculation Sheet Crop 1'!$M$6,IF(C3271="Crop Development Phase",'Calculation Sheet Crop 1'!$M$7,IF(C3271="Mid Season",'Calculation Sheet Crop 1'!$M$8,IF(C3271="Late Season Stage",'Calculation Sheet Crop 1'!$M$9,""))))</f>
        <v/>
      </c>
      <c r="F3271">
        <f t="shared" si="651"/>
        <v>0</v>
      </c>
      <c r="P3271">
        <f t="shared" si="652"/>
        <v>0</v>
      </c>
      <c r="Q3271">
        <f t="shared" si="653"/>
        <v>0</v>
      </c>
      <c r="R3271">
        <f t="shared" si="654"/>
        <v>0</v>
      </c>
      <c r="S3271">
        <f t="shared" si="655"/>
        <v>0</v>
      </c>
      <c r="T3271">
        <f t="shared" si="656"/>
        <v>0</v>
      </c>
      <c r="U3271">
        <f t="shared" si="657"/>
        <v>0</v>
      </c>
      <c r="V3271">
        <f t="shared" si="658"/>
        <v>0</v>
      </c>
      <c r="W3271">
        <f t="shared" si="659"/>
        <v>0</v>
      </c>
      <c r="X3271">
        <f t="shared" si="660"/>
        <v>0</v>
      </c>
      <c r="Y3271">
        <f t="shared" si="661"/>
        <v>0</v>
      </c>
      <c r="Z3271">
        <f t="shared" si="662"/>
        <v>0</v>
      </c>
      <c r="AA3271">
        <f t="shared" si="663"/>
        <v>0</v>
      </c>
    </row>
    <row r="3272" spans="2:27">
      <c r="B3272" s="3">
        <v>46001</v>
      </c>
      <c r="C3272" t="str">
        <f>IF(AND(B3272&gt;='Calculation Sheet Crop 1'!$K$6,B3272&lt;='Calculation Sheet Crop 1'!$L$6),"Initial Stage",IF(AND(B3272+1&gt;'Calculation Sheet Crop 1'!$K$7,B3272&lt;='Calculation Sheet Crop 1'!$L$7),"Crop Development Phase",IF(AND(B3272+1&gt;'Calculation Sheet Crop 1'!$K$8,B3272&lt;'Calculation Sheet Crop 1'!$L$8+1),"Mid Season",IF(AND(B3272+1&gt;'Calculation Sheet Crop 1'!$K$9,B3272-1&lt;'Calculation Sheet Crop 1'!$L$9),"Late Season Stage",""))))</f>
        <v/>
      </c>
      <c r="D3272">
        <f>IF(MONTH(B3272)=1,'General Calculation'!$E$22,IF(MONTH(B3272)=2,'General Calculation'!$F$22,IF(MONTH(B3272)=3,'General Calculation'!$G$22,IF(MONTH(B3272)=4,'General Calculation'!$H$22,IF(MONTH(B3272)=5,'General Calculation'!$I$22,IF(MONTH(B3272)=6,'General Calculation'!$J$22,IF(MONTH(B3272)=7,'General Calculation'!$K$22,IF(MONTH(B3272)=8,'General Calculation'!$L$22,IF(MONTH(B3272)=9,'General Calculation'!$M$22,IF(MONTH(B3272)=10,'General Calculation'!$N$22,IF(MONTH(B3272)=11,'General Calculation'!$O$22,IF(MONTH(B3272)=12,'General Calculation'!$P$22,""))))))))))))</f>
        <v>5.07</v>
      </c>
      <c r="E3272" t="str">
        <f>IF(C3272="Initial Stage",'Calculation Sheet Crop 1'!$M$6,IF(C3272="Crop Development Phase",'Calculation Sheet Crop 1'!$M$7,IF(C3272="Mid Season",'Calculation Sheet Crop 1'!$M$8,IF(C3272="Late Season Stage",'Calculation Sheet Crop 1'!$M$9,""))))</f>
        <v/>
      </c>
      <c r="F3272">
        <f t="shared" ref="F3272:F3293" si="664">IFERROR((D3272*E3272),0)</f>
        <v>0</v>
      </c>
      <c r="P3272">
        <f t="shared" ref="P3272:P3293" si="665">IF(MONTH($B3272)=1,$F3272,0)</f>
        <v>0</v>
      </c>
      <c r="Q3272">
        <f t="shared" ref="Q3272:Q3293" si="666">IF(MONTH($B3272)=2,$F3272,0)</f>
        <v>0</v>
      </c>
      <c r="R3272">
        <f t="shared" ref="R3272:R3293" si="667">IF(MONTH($B3272)=3,$F3272,0)</f>
        <v>0</v>
      </c>
      <c r="S3272">
        <f t="shared" ref="S3272:S3293" si="668">IF(MONTH($B3272)=4,$F3272,0)</f>
        <v>0</v>
      </c>
      <c r="T3272">
        <f t="shared" ref="T3272:T3293" si="669">IF(MONTH($B3272)=5,$F3272,0)</f>
        <v>0</v>
      </c>
      <c r="U3272">
        <f t="shared" ref="U3272:U3293" si="670">IF(MONTH($B3272)=6,$F3272,0)</f>
        <v>0</v>
      </c>
      <c r="V3272">
        <f t="shared" ref="V3272:V3293" si="671">IF(MONTH($B3272)=7,$F3272,0)</f>
        <v>0</v>
      </c>
      <c r="W3272">
        <f t="shared" ref="W3272:W3293" si="672">IF(MONTH($B3272)=8,$F3272,0)</f>
        <v>0</v>
      </c>
      <c r="X3272">
        <f t="shared" ref="X3272:X3293" si="673">IF(MONTH($B3272)=9,$F3272,0)</f>
        <v>0</v>
      </c>
      <c r="Y3272">
        <f t="shared" ref="Y3272:Y3293" si="674">IF(MONTH($B3272)=10,$F3272,0)</f>
        <v>0</v>
      </c>
      <c r="Z3272">
        <f t="shared" ref="Z3272:Z3293" si="675">IF(MONTH($B3272)=11,$F3272,0)</f>
        <v>0</v>
      </c>
      <c r="AA3272">
        <f t="shared" ref="AA3272:AA3293" si="676">IF(MONTH($B3272)=12,$F3272,0)</f>
        <v>0</v>
      </c>
    </row>
    <row r="3273" spans="2:27">
      <c r="B3273" s="3">
        <v>46002</v>
      </c>
      <c r="C3273" t="str">
        <f>IF(AND(B3273&gt;='Calculation Sheet Crop 1'!$K$6,B3273&lt;='Calculation Sheet Crop 1'!$L$6),"Initial Stage",IF(AND(B3273+1&gt;'Calculation Sheet Crop 1'!$K$7,B3273&lt;='Calculation Sheet Crop 1'!$L$7),"Crop Development Phase",IF(AND(B3273+1&gt;'Calculation Sheet Crop 1'!$K$8,B3273&lt;'Calculation Sheet Crop 1'!$L$8+1),"Mid Season",IF(AND(B3273+1&gt;'Calculation Sheet Crop 1'!$K$9,B3273-1&lt;'Calculation Sheet Crop 1'!$L$9),"Late Season Stage",""))))</f>
        <v/>
      </c>
      <c r="D3273">
        <f>IF(MONTH(B3273)=1,'General Calculation'!$E$22,IF(MONTH(B3273)=2,'General Calculation'!$F$22,IF(MONTH(B3273)=3,'General Calculation'!$G$22,IF(MONTH(B3273)=4,'General Calculation'!$H$22,IF(MONTH(B3273)=5,'General Calculation'!$I$22,IF(MONTH(B3273)=6,'General Calculation'!$J$22,IF(MONTH(B3273)=7,'General Calculation'!$K$22,IF(MONTH(B3273)=8,'General Calculation'!$L$22,IF(MONTH(B3273)=9,'General Calculation'!$M$22,IF(MONTH(B3273)=10,'General Calculation'!$N$22,IF(MONTH(B3273)=11,'General Calculation'!$O$22,IF(MONTH(B3273)=12,'General Calculation'!$P$22,""))))))))))))</f>
        <v>5.07</v>
      </c>
      <c r="E3273" t="str">
        <f>IF(C3273="Initial Stage",'Calculation Sheet Crop 1'!$M$6,IF(C3273="Crop Development Phase",'Calculation Sheet Crop 1'!$M$7,IF(C3273="Mid Season",'Calculation Sheet Crop 1'!$M$8,IF(C3273="Late Season Stage",'Calculation Sheet Crop 1'!$M$9,""))))</f>
        <v/>
      </c>
      <c r="F3273">
        <f t="shared" si="664"/>
        <v>0</v>
      </c>
      <c r="P3273">
        <f t="shared" si="665"/>
        <v>0</v>
      </c>
      <c r="Q3273">
        <f t="shared" si="666"/>
        <v>0</v>
      </c>
      <c r="R3273">
        <f t="shared" si="667"/>
        <v>0</v>
      </c>
      <c r="S3273">
        <f t="shared" si="668"/>
        <v>0</v>
      </c>
      <c r="T3273">
        <f t="shared" si="669"/>
        <v>0</v>
      </c>
      <c r="U3273">
        <f t="shared" si="670"/>
        <v>0</v>
      </c>
      <c r="V3273">
        <f t="shared" si="671"/>
        <v>0</v>
      </c>
      <c r="W3273">
        <f t="shared" si="672"/>
        <v>0</v>
      </c>
      <c r="X3273">
        <f t="shared" si="673"/>
        <v>0</v>
      </c>
      <c r="Y3273">
        <f t="shared" si="674"/>
        <v>0</v>
      </c>
      <c r="Z3273">
        <f t="shared" si="675"/>
        <v>0</v>
      </c>
      <c r="AA3273">
        <f t="shared" si="676"/>
        <v>0</v>
      </c>
    </row>
    <row r="3274" spans="2:27">
      <c r="B3274" s="3">
        <v>46003</v>
      </c>
      <c r="C3274" t="str">
        <f>IF(AND(B3274&gt;='Calculation Sheet Crop 1'!$K$6,B3274&lt;='Calculation Sheet Crop 1'!$L$6),"Initial Stage",IF(AND(B3274+1&gt;'Calculation Sheet Crop 1'!$K$7,B3274&lt;='Calculation Sheet Crop 1'!$L$7),"Crop Development Phase",IF(AND(B3274+1&gt;'Calculation Sheet Crop 1'!$K$8,B3274&lt;'Calculation Sheet Crop 1'!$L$8+1),"Mid Season",IF(AND(B3274+1&gt;'Calculation Sheet Crop 1'!$K$9,B3274-1&lt;'Calculation Sheet Crop 1'!$L$9),"Late Season Stage",""))))</f>
        <v/>
      </c>
      <c r="D3274">
        <f>IF(MONTH(B3274)=1,'General Calculation'!$E$22,IF(MONTH(B3274)=2,'General Calculation'!$F$22,IF(MONTH(B3274)=3,'General Calculation'!$G$22,IF(MONTH(B3274)=4,'General Calculation'!$H$22,IF(MONTH(B3274)=5,'General Calculation'!$I$22,IF(MONTH(B3274)=6,'General Calculation'!$J$22,IF(MONTH(B3274)=7,'General Calculation'!$K$22,IF(MONTH(B3274)=8,'General Calculation'!$L$22,IF(MONTH(B3274)=9,'General Calculation'!$M$22,IF(MONTH(B3274)=10,'General Calculation'!$N$22,IF(MONTH(B3274)=11,'General Calculation'!$O$22,IF(MONTH(B3274)=12,'General Calculation'!$P$22,""))))))))))))</f>
        <v>5.07</v>
      </c>
      <c r="E3274" t="str">
        <f>IF(C3274="Initial Stage",'Calculation Sheet Crop 1'!$M$6,IF(C3274="Crop Development Phase",'Calculation Sheet Crop 1'!$M$7,IF(C3274="Mid Season",'Calculation Sheet Crop 1'!$M$8,IF(C3274="Late Season Stage",'Calculation Sheet Crop 1'!$M$9,""))))</f>
        <v/>
      </c>
      <c r="F3274">
        <f t="shared" si="664"/>
        <v>0</v>
      </c>
      <c r="P3274">
        <f t="shared" si="665"/>
        <v>0</v>
      </c>
      <c r="Q3274">
        <f t="shared" si="666"/>
        <v>0</v>
      </c>
      <c r="R3274">
        <f t="shared" si="667"/>
        <v>0</v>
      </c>
      <c r="S3274">
        <f t="shared" si="668"/>
        <v>0</v>
      </c>
      <c r="T3274">
        <f t="shared" si="669"/>
        <v>0</v>
      </c>
      <c r="U3274">
        <f t="shared" si="670"/>
        <v>0</v>
      </c>
      <c r="V3274">
        <f t="shared" si="671"/>
        <v>0</v>
      </c>
      <c r="W3274">
        <f t="shared" si="672"/>
        <v>0</v>
      </c>
      <c r="X3274">
        <f t="shared" si="673"/>
        <v>0</v>
      </c>
      <c r="Y3274">
        <f t="shared" si="674"/>
        <v>0</v>
      </c>
      <c r="Z3274">
        <f t="shared" si="675"/>
        <v>0</v>
      </c>
      <c r="AA3274">
        <f t="shared" si="676"/>
        <v>0</v>
      </c>
    </row>
    <row r="3275" spans="2:27">
      <c r="B3275" s="3">
        <v>46004</v>
      </c>
      <c r="C3275" t="str">
        <f>IF(AND(B3275&gt;='Calculation Sheet Crop 1'!$K$6,B3275&lt;='Calculation Sheet Crop 1'!$L$6),"Initial Stage",IF(AND(B3275+1&gt;'Calculation Sheet Crop 1'!$K$7,B3275&lt;='Calculation Sheet Crop 1'!$L$7),"Crop Development Phase",IF(AND(B3275+1&gt;'Calculation Sheet Crop 1'!$K$8,B3275&lt;'Calculation Sheet Crop 1'!$L$8+1),"Mid Season",IF(AND(B3275+1&gt;'Calculation Sheet Crop 1'!$K$9,B3275-1&lt;'Calculation Sheet Crop 1'!$L$9),"Late Season Stage",""))))</f>
        <v/>
      </c>
      <c r="D3275">
        <f>IF(MONTH(B3275)=1,'General Calculation'!$E$22,IF(MONTH(B3275)=2,'General Calculation'!$F$22,IF(MONTH(B3275)=3,'General Calculation'!$G$22,IF(MONTH(B3275)=4,'General Calculation'!$H$22,IF(MONTH(B3275)=5,'General Calculation'!$I$22,IF(MONTH(B3275)=6,'General Calculation'!$J$22,IF(MONTH(B3275)=7,'General Calculation'!$K$22,IF(MONTH(B3275)=8,'General Calculation'!$L$22,IF(MONTH(B3275)=9,'General Calculation'!$M$22,IF(MONTH(B3275)=10,'General Calculation'!$N$22,IF(MONTH(B3275)=11,'General Calculation'!$O$22,IF(MONTH(B3275)=12,'General Calculation'!$P$22,""))))))))))))</f>
        <v>5.07</v>
      </c>
      <c r="E3275" t="str">
        <f>IF(C3275="Initial Stage",'Calculation Sheet Crop 1'!$M$6,IF(C3275="Crop Development Phase",'Calculation Sheet Crop 1'!$M$7,IF(C3275="Mid Season",'Calculation Sheet Crop 1'!$M$8,IF(C3275="Late Season Stage",'Calculation Sheet Crop 1'!$M$9,""))))</f>
        <v/>
      </c>
      <c r="F3275">
        <f t="shared" si="664"/>
        <v>0</v>
      </c>
      <c r="P3275">
        <f t="shared" si="665"/>
        <v>0</v>
      </c>
      <c r="Q3275">
        <f t="shared" si="666"/>
        <v>0</v>
      </c>
      <c r="R3275">
        <f t="shared" si="667"/>
        <v>0</v>
      </c>
      <c r="S3275">
        <f t="shared" si="668"/>
        <v>0</v>
      </c>
      <c r="T3275">
        <f t="shared" si="669"/>
        <v>0</v>
      </c>
      <c r="U3275">
        <f t="shared" si="670"/>
        <v>0</v>
      </c>
      <c r="V3275">
        <f t="shared" si="671"/>
        <v>0</v>
      </c>
      <c r="W3275">
        <f t="shared" si="672"/>
        <v>0</v>
      </c>
      <c r="X3275">
        <f t="shared" si="673"/>
        <v>0</v>
      </c>
      <c r="Y3275">
        <f t="shared" si="674"/>
        <v>0</v>
      </c>
      <c r="Z3275">
        <f t="shared" si="675"/>
        <v>0</v>
      </c>
      <c r="AA3275">
        <f t="shared" si="676"/>
        <v>0</v>
      </c>
    </row>
    <row r="3276" spans="2:27">
      <c r="B3276" s="3">
        <v>46005</v>
      </c>
      <c r="C3276" t="str">
        <f>IF(AND(B3276&gt;='Calculation Sheet Crop 1'!$K$6,B3276&lt;='Calculation Sheet Crop 1'!$L$6),"Initial Stage",IF(AND(B3276+1&gt;'Calculation Sheet Crop 1'!$K$7,B3276&lt;='Calculation Sheet Crop 1'!$L$7),"Crop Development Phase",IF(AND(B3276+1&gt;'Calculation Sheet Crop 1'!$K$8,B3276&lt;'Calculation Sheet Crop 1'!$L$8+1),"Mid Season",IF(AND(B3276+1&gt;'Calculation Sheet Crop 1'!$K$9,B3276-1&lt;'Calculation Sheet Crop 1'!$L$9),"Late Season Stage",""))))</f>
        <v/>
      </c>
      <c r="D3276">
        <f>IF(MONTH(B3276)=1,'General Calculation'!$E$22,IF(MONTH(B3276)=2,'General Calculation'!$F$22,IF(MONTH(B3276)=3,'General Calculation'!$G$22,IF(MONTH(B3276)=4,'General Calculation'!$H$22,IF(MONTH(B3276)=5,'General Calculation'!$I$22,IF(MONTH(B3276)=6,'General Calculation'!$J$22,IF(MONTH(B3276)=7,'General Calculation'!$K$22,IF(MONTH(B3276)=8,'General Calculation'!$L$22,IF(MONTH(B3276)=9,'General Calculation'!$M$22,IF(MONTH(B3276)=10,'General Calculation'!$N$22,IF(MONTH(B3276)=11,'General Calculation'!$O$22,IF(MONTH(B3276)=12,'General Calculation'!$P$22,""))))))))))))</f>
        <v>5.07</v>
      </c>
      <c r="E3276" t="str">
        <f>IF(C3276="Initial Stage",'Calculation Sheet Crop 1'!$M$6,IF(C3276="Crop Development Phase",'Calculation Sheet Crop 1'!$M$7,IF(C3276="Mid Season",'Calculation Sheet Crop 1'!$M$8,IF(C3276="Late Season Stage",'Calculation Sheet Crop 1'!$M$9,""))))</f>
        <v/>
      </c>
      <c r="F3276">
        <f t="shared" si="664"/>
        <v>0</v>
      </c>
      <c r="P3276">
        <f t="shared" si="665"/>
        <v>0</v>
      </c>
      <c r="Q3276">
        <f t="shared" si="666"/>
        <v>0</v>
      </c>
      <c r="R3276">
        <f t="shared" si="667"/>
        <v>0</v>
      </c>
      <c r="S3276">
        <f t="shared" si="668"/>
        <v>0</v>
      </c>
      <c r="T3276">
        <f t="shared" si="669"/>
        <v>0</v>
      </c>
      <c r="U3276">
        <f t="shared" si="670"/>
        <v>0</v>
      </c>
      <c r="V3276">
        <f t="shared" si="671"/>
        <v>0</v>
      </c>
      <c r="W3276">
        <f t="shared" si="672"/>
        <v>0</v>
      </c>
      <c r="X3276">
        <f t="shared" si="673"/>
        <v>0</v>
      </c>
      <c r="Y3276">
        <f t="shared" si="674"/>
        <v>0</v>
      </c>
      <c r="Z3276">
        <f t="shared" si="675"/>
        <v>0</v>
      </c>
      <c r="AA3276">
        <f t="shared" si="676"/>
        <v>0</v>
      </c>
    </row>
    <row r="3277" spans="2:27">
      <c r="B3277" s="3">
        <v>46006</v>
      </c>
      <c r="C3277" t="str">
        <f>IF(AND(B3277&gt;='Calculation Sheet Crop 1'!$K$6,B3277&lt;='Calculation Sheet Crop 1'!$L$6),"Initial Stage",IF(AND(B3277+1&gt;'Calculation Sheet Crop 1'!$K$7,B3277&lt;='Calculation Sheet Crop 1'!$L$7),"Crop Development Phase",IF(AND(B3277+1&gt;'Calculation Sheet Crop 1'!$K$8,B3277&lt;'Calculation Sheet Crop 1'!$L$8+1),"Mid Season",IF(AND(B3277+1&gt;'Calculation Sheet Crop 1'!$K$9,B3277-1&lt;'Calculation Sheet Crop 1'!$L$9),"Late Season Stage",""))))</f>
        <v/>
      </c>
      <c r="D3277">
        <f>IF(MONTH(B3277)=1,'General Calculation'!$E$22,IF(MONTH(B3277)=2,'General Calculation'!$F$22,IF(MONTH(B3277)=3,'General Calculation'!$G$22,IF(MONTH(B3277)=4,'General Calculation'!$H$22,IF(MONTH(B3277)=5,'General Calculation'!$I$22,IF(MONTH(B3277)=6,'General Calculation'!$J$22,IF(MONTH(B3277)=7,'General Calculation'!$K$22,IF(MONTH(B3277)=8,'General Calculation'!$L$22,IF(MONTH(B3277)=9,'General Calculation'!$M$22,IF(MONTH(B3277)=10,'General Calculation'!$N$22,IF(MONTH(B3277)=11,'General Calculation'!$O$22,IF(MONTH(B3277)=12,'General Calculation'!$P$22,""))))))))))))</f>
        <v>5.07</v>
      </c>
      <c r="E3277" t="str">
        <f>IF(C3277="Initial Stage",'Calculation Sheet Crop 1'!$M$6,IF(C3277="Crop Development Phase",'Calculation Sheet Crop 1'!$M$7,IF(C3277="Mid Season",'Calculation Sheet Crop 1'!$M$8,IF(C3277="Late Season Stage",'Calculation Sheet Crop 1'!$M$9,""))))</f>
        <v/>
      </c>
      <c r="F3277">
        <f t="shared" si="664"/>
        <v>0</v>
      </c>
      <c r="P3277">
        <f t="shared" si="665"/>
        <v>0</v>
      </c>
      <c r="Q3277">
        <f t="shared" si="666"/>
        <v>0</v>
      </c>
      <c r="R3277">
        <f t="shared" si="667"/>
        <v>0</v>
      </c>
      <c r="S3277">
        <f t="shared" si="668"/>
        <v>0</v>
      </c>
      <c r="T3277">
        <f t="shared" si="669"/>
        <v>0</v>
      </c>
      <c r="U3277">
        <f t="shared" si="670"/>
        <v>0</v>
      </c>
      <c r="V3277">
        <f t="shared" si="671"/>
        <v>0</v>
      </c>
      <c r="W3277">
        <f t="shared" si="672"/>
        <v>0</v>
      </c>
      <c r="X3277">
        <f t="shared" si="673"/>
        <v>0</v>
      </c>
      <c r="Y3277">
        <f t="shared" si="674"/>
        <v>0</v>
      </c>
      <c r="Z3277">
        <f t="shared" si="675"/>
        <v>0</v>
      </c>
      <c r="AA3277">
        <f t="shared" si="676"/>
        <v>0</v>
      </c>
    </row>
    <row r="3278" spans="2:27">
      <c r="B3278" s="3">
        <v>46007</v>
      </c>
      <c r="C3278" t="str">
        <f>IF(AND(B3278&gt;='Calculation Sheet Crop 1'!$K$6,B3278&lt;='Calculation Sheet Crop 1'!$L$6),"Initial Stage",IF(AND(B3278+1&gt;'Calculation Sheet Crop 1'!$K$7,B3278&lt;='Calculation Sheet Crop 1'!$L$7),"Crop Development Phase",IF(AND(B3278+1&gt;'Calculation Sheet Crop 1'!$K$8,B3278&lt;'Calculation Sheet Crop 1'!$L$8+1),"Mid Season",IF(AND(B3278+1&gt;'Calculation Sheet Crop 1'!$K$9,B3278-1&lt;'Calculation Sheet Crop 1'!$L$9),"Late Season Stage",""))))</f>
        <v/>
      </c>
      <c r="D3278">
        <f>IF(MONTH(B3278)=1,'General Calculation'!$E$22,IF(MONTH(B3278)=2,'General Calculation'!$F$22,IF(MONTH(B3278)=3,'General Calculation'!$G$22,IF(MONTH(B3278)=4,'General Calculation'!$H$22,IF(MONTH(B3278)=5,'General Calculation'!$I$22,IF(MONTH(B3278)=6,'General Calculation'!$J$22,IF(MONTH(B3278)=7,'General Calculation'!$K$22,IF(MONTH(B3278)=8,'General Calculation'!$L$22,IF(MONTH(B3278)=9,'General Calculation'!$M$22,IF(MONTH(B3278)=10,'General Calculation'!$N$22,IF(MONTH(B3278)=11,'General Calculation'!$O$22,IF(MONTH(B3278)=12,'General Calculation'!$P$22,""))))))))))))</f>
        <v>5.07</v>
      </c>
      <c r="E3278" t="str">
        <f>IF(C3278="Initial Stage",'Calculation Sheet Crop 1'!$M$6,IF(C3278="Crop Development Phase",'Calculation Sheet Crop 1'!$M$7,IF(C3278="Mid Season",'Calculation Sheet Crop 1'!$M$8,IF(C3278="Late Season Stage",'Calculation Sheet Crop 1'!$M$9,""))))</f>
        <v/>
      </c>
      <c r="F3278">
        <f t="shared" si="664"/>
        <v>0</v>
      </c>
      <c r="P3278">
        <f t="shared" si="665"/>
        <v>0</v>
      </c>
      <c r="Q3278">
        <f t="shared" si="666"/>
        <v>0</v>
      </c>
      <c r="R3278">
        <f t="shared" si="667"/>
        <v>0</v>
      </c>
      <c r="S3278">
        <f t="shared" si="668"/>
        <v>0</v>
      </c>
      <c r="T3278">
        <f t="shared" si="669"/>
        <v>0</v>
      </c>
      <c r="U3278">
        <f t="shared" si="670"/>
        <v>0</v>
      </c>
      <c r="V3278">
        <f t="shared" si="671"/>
        <v>0</v>
      </c>
      <c r="W3278">
        <f t="shared" si="672"/>
        <v>0</v>
      </c>
      <c r="X3278">
        <f t="shared" si="673"/>
        <v>0</v>
      </c>
      <c r="Y3278">
        <f t="shared" si="674"/>
        <v>0</v>
      </c>
      <c r="Z3278">
        <f t="shared" si="675"/>
        <v>0</v>
      </c>
      <c r="AA3278">
        <f t="shared" si="676"/>
        <v>0</v>
      </c>
    </row>
    <row r="3279" spans="2:27">
      <c r="B3279" s="3">
        <v>46008</v>
      </c>
      <c r="C3279" t="str">
        <f>IF(AND(B3279&gt;='Calculation Sheet Crop 1'!$K$6,B3279&lt;='Calculation Sheet Crop 1'!$L$6),"Initial Stage",IF(AND(B3279+1&gt;'Calculation Sheet Crop 1'!$K$7,B3279&lt;='Calculation Sheet Crop 1'!$L$7),"Crop Development Phase",IF(AND(B3279+1&gt;'Calculation Sheet Crop 1'!$K$8,B3279&lt;'Calculation Sheet Crop 1'!$L$8+1),"Mid Season",IF(AND(B3279+1&gt;'Calculation Sheet Crop 1'!$K$9,B3279-1&lt;'Calculation Sheet Crop 1'!$L$9),"Late Season Stage",""))))</f>
        <v/>
      </c>
      <c r="D3279">
        <f>IF(MONTH(B3279)=1,'General Calculation'!$E$22,IF(MONTH(B3279)=2,'General Calculation'!$F$22,IF(MONTH(B3279)=3,'General Calculation'!$G$22,IF(MONTH(B3279)=4,'General Calculation'!$H$22,IF(MONTH(B3279)=5,'General Calculation'!$I$22,IF(MONTH(B3279)=6,'General Calculation'!$J$22,IF(MONTH(B3279)=7,'General Calculation'!$K$22,IF(MONTH(B3279)=8,'General Calculation'!$L$22,IF(MONTH(B3279)=9,'General Calculation'!$M$22,IF(MONTH(B3279)=10,'General Calculation'!$N$22,IF(MONTH(B3279)=11,'General Calculation'!$O$22,IF(MONTH(B3279)=12,'General Calculation'!$P$22,""))))))))))))</f>
        <v>5.07</v>
      </c>
      <c r="E3279" t="str">
        <f>IF(C3279="Initial Stage",'Calculation Sheet Crop 1'!$M$6,IF(C3279="Crop Development Phase",'Calculation Sheet Crop 1'!$M$7,IF(C3279="Mid Season",'Calculation Sheet Crop 1'!$M$8,IF(C3279="Late Season Stage",'Calculation Sheet Crop 1'!$M$9,""))))</f>
        <v/>
      </c>
      <c r="F3279">
        <f t="shared" si="664"/>
        <v>0</v>
      </c>
      <c r="P3279">
        <f t="shared" si="665"/>
        <v>0</v>
      </c>
      <c r="Q3279">
        <f t="shared" si="666"/>
        <v>0</v>
      </c>
      <c r="R3279">
        <f t="shared" si="667"/>
        <v>0</v>
      </c>
      <c r="S3279">
        <f t="shared" si="668"/>
        <v>0</v>
      </c>
      <c r="T3279">
        <f t="shared" si="669"/>
        <v>0</v>
      </c>
      <c r="U3279">
        <f t="shared" si="670"/>
        <v>0</v>
      </c>
      <c r="V3279">
        <f t="shared" si="671"/>
        <v>0</v>
      </c>
      <c r="W3279">
        <f t="shared" si="672"/>
        <v>0</v>
      </c>
      <c r="X3279">
        <f t="shared" si="673"/>
        <v>0</v>
      </c>
      <c r="Y3279">
        <f t="shared" si="674"/>
        <v>0</v>
      </c>
      <c r="Z3279">
        <f t="shared" si="675"/>
        <v>0</v>
      </c>
      <c r="AA3279">
        <f t="shared" si="676"/>
        <v>0</v>
      </c>
    </row>
    <row r="3280" spans="2:27">
      <c r="B3280" s="3">
        <v>46009</v>
      </c>
      <c r="C3280" t="str">
        <f>IF(AND(B3280&gt;='Calculation Sheet Crop 1'!$K$6,B3280&lt;='Calculation Sheet Crop 1'!$L$6),"Initial Stage",IF(AND(B3280+1&gt;'Calculation Sheet Crop 1'!$K$7,B3280&lt;='Calculation Sheet Crop 1'!$L$7),"Crop Development Phase",IF(AND(B3280+1&gt;'Calculation Sheet Crop 1'!$K$8,B3280&lt;'Calculation Sheet Crop 1'!$L$8+1),"Mid Season",IF(AND(B3280+1&gt;'Calculation Sheet Crop 1'!$K$9,B3280-1&lt;'Calculation Sheet Crop 1'!$L$9),"Late Season Stage",""))))</f>
        <v/>
      </c>
      <c r="D3280">
        <f>IF(MONTH(B3280)=1,'General Calculation'!$E$22,IF(MONTH(B3280)=2,'General Calculation'!$F$22,IF(MONTH(B3280)=3,'General Calculation'!$G$22,IF(MONTH(B3280)=4,'General Calculation'!$H$22,IF(MONTH(B3280)=5,'General Calculation'!$I$22,IF(MONTH(B3280)=6,'General Calculation'!$J$22,IF(MONTH(B3280)=7,'General Calculation'!$K$22,IF(MONTH(B3280)=8,'General Calculation'!$L$22,IF(MONTH(B3280)=9,'General Calculation'!$M$22,IF(MONTH(B3280)=10,'General Calculation'!$N$22,IF(MONTH(B3280)=11,'General Calculation'!$O$22,IF(MONTH(B3280)=12,'General Calculation'!$P$22,""))))))))))))</f>
        <v>5.07</v>
      </c>
      <c r="E3280" t="str">
        <f>IF(C3280="Initial Stage",'Calculation Sheet Crop 1'!$M$6,IF(C3280="Crop Development Phase",'Calculation Sheet Crop 1'!$M$7,IF(C3280="Mid Season",'Calculation Sheet Crop 1'!$M$8,IF(C3280="Late Season Stage",'Calculation Sheet Crop 1'!$M$9,""))))</f>
        <v/>
      </c>
      <c r="F3280">
        <f t="shared" si="664"/>
        <v>0</v>
      </c>
      <c r="P3280">
        <f t="shared" si="665"/>
        <v>0</v>
      </c>
      <c r="Q3280">
        <f t="shared" si="666"/>
        <v>0</v>
      </c>
      <c r="R3280">
        <f t="shared" si="667"/>
        <v>0</v>
      </c>
      <c r="S3280">
        <f t="shared" si="668"/>
        <v>0</v>
      </c>
      <c r="T3280">
        <f t="shared" si="669"/>
        <v>0</v>
      </c>
      <c r="U3280">
        <f t="shared" si="670"/>
        <v>0</v>
      </c>
      <c r="V3280">
        <f t="shared" si="671"/>
        <v>0</v>
      </c>
      <c r="W3280">
        <f t="shared" si="672"/>
        <v>0</v>
      </c>
      <c r="X3280">
        <f t="shared" si="673"/>
        <v>0</v>
      </c>
      <c r="Y3280">
        <f t="shared" si="674"/>
        <v>0</v>
      </c>
      <c r="Z3280">
        <f t="shared" si="675"/>
        <v>0</v>
      </c>
      <c r="AA3280">
        <f t="shared" si="676"/>
        <v>0</v>
      </c>
    </row>
    <row r="3281" spans="2:27">
      <c r="B3281" s="3">
        <v>46010</v>
      </c>
      <c r="C3281" t="str">
        <f>IF(AND(B3281&gt;='Calculation Sheet Crop 1'!$K$6,B3281&lt;='Calculation Sheet Crop 1'!$L$6),"Initial Stage",IF(AND(B3281+1&gt;'Calculation Sheet Crop 1'!$K$7,B3281&lt;='Calculation Sheet Crop 1'!$L$7),"Crop Development Phase",IF(AND(B3281+1&gt;'Calculation Sheet Crop 1'!$K$8,B3281&lt;'Calculation Sheet Crop 1'!$L$8+1),"Mid Season",IF(AND(B3281+1&gt;'Calculation Sheet Crop 1'!$K$9,B3281-1&lt;'Calculation Sheet Crop 1'!$L$9),"Late Season Stage",""))))</f>
        <v/>
      </c>
      <c r="D3281">
        <f>IF(MONTH(B3281)=1,'General Calculation'!$E$22,IF(MONTH(B3281)=2,'General Calculation'!$F$22,IF(MONTH(B3281)=3,'General Calculation'!$G$22,IF(MONTH(B3281)=4,'General Calculation'!$H$22,IF(MONTH(B3281)=5,'General Calculation'!$I$22,IF(MONTH(B3281)=6,'General Calculation'!$J$22,IF(MONTH(B3281)=7,'General Calculation'!$K$22,IF(MONTH(B3281)=8,'General Calculation'!$L$22,IF(MONTH(B3281)=9,'General Calculation'!$M$22,IF(MONTH(B3281)=10,'General Calculation'!$N$22,IF(MONTH(B3281)=11,'General Calculation'!$O$22,IF(MONTH(B3281)=12,'General Calculation'!$P$22,""))))))))))))</f>
        <v>5.07</v>
      </c>
      <c r="E3281" t="str">
        <f>IF(C3281="Initial Stage",'Calculation Sheet Crop 1'!$M$6,IF(C3281="Crop Development Phase",'Calculation Sheet Crop 1'!$M$7,IF(C3281="Mid Season",'Calculation Sheet Crop 1'!$M$8,IF(C3281="Late Season Stage",'Calculation Sheet Crop 1'!$M$9,""))))</f>
        <v/>
      </c>
      <c r="F3281">
        <f t="shared" si="664"/>
        <v>0</v>
      </c>
      <c r="P3281">
        <f t="shared" si="665"/>
        <v>0</v>
      </c>
      <c r="Q3281">
        <f t="shared" si="666"/>
        <v>0</v>
      </c>
      <c r="R3281">
        <f t="shared" si="667"/>
        <v>0</v>
      </c>
      <c r="S3281">
        <f t="shared" si="668"/>
        <v>0</v>
      </c>
      <c r="T3281">
        <f t="shared" si="669"/>
        <v>0</v>
      </c>
      <c r="U3281">
        <f t="shared" si="670"/>
        <v>0</v>
      </c>
      <c r="V3281">
        <f t="shared" si="671"/>
        <v>0</v>
      </c>
      <c r="W3281">
        <f t="shared" si="672"/>
        <v>0</v>
      </c>
      <c r="X3281">
        <f t="shared" si="673"/>
        <v>0</v>
      </c>
      <c r="Y3281">
        <f t="shared" si="674"/>
        <v>0</v>
      </c>
      <c r="Z3281">
        <f t="shared" si="675"/>
        <v>0</v>
      </c>
      <c r="AA3281">
        <f t="shared" si="676"/>
        <v>0</v>
      </c>
    </row>
    <row r="3282" spans="2:27">
      <c r="B3282" s="3">
        <v>46011</v>
      </c>
      <c r="C3282" t="str">
        <f>IF(AND(B3282&gt;='Calculation Sheet Crop 1'!$K$6,B3282&lt;='Calculation Sheet Crop 1'!$L$6),"Initial Stage",IF(AND(B3282+1&gt;'Calculation Sheet Crop 1'!$K$7,B3282&lt;='Calculation Sheet Crop 1'!$L$7),"Crop Development Phase",IF(AND(B3282+1&gt;'Calculation Sheet Crop 1'!$K$8,B3282&lt;'Calculation Sheet Crop 1'!$L$8+1),"Mid Season",IF(AND(B3282+1&gt;'Calculation Sheet Crop 1'!$K$9,B3282-1&lt;'Calculation Sheet Crop 1'!$L$9),"Late Season Stage",""))))</f>
        <v/>
      </c>
      <c r="D3282">
        <f>IF(MONTH(B3282)=1,'General Calculation'!$E$22,IF(MONTH(B3282)=2,'General Calculation'!$F$22,IF(MONTH(B3282)=3,'General Calculation'!$G$22,IF(MONTH(B3282)=4,'General Calculation'!$H$22,IF(MONTH(B3282)=5,'General Calculation'!$I$22,IF(MONTH(B3282)=6,'General Calculation'!$J$22,IF(MONTH(B3282)=7,'General Calculation'!$K$22,IF(MONTH(B3282)=8,'General Calculation'!$L$22,IF(MONTH(B3282)=9,'General Calculation'!$M$22,IF(MONTH(B3282)=10,'General Calculation'!$N$22,IF(MONTH(B3282)=11,'General Calculation'!$O$22,IF(MONTH(B3282)=12,'General Calculation'!$P$22,""))))))))))))</f>
        <v>5.07</v>
      </c>
      <c r="E3282" t="str">
        <f>IF(C3282="Initial Stage",'Calculation Sheet Crop 1'!$M$6,IF(C3282="Crop Development Phase",'Calculation Sheet Crop 1'!$M$7,IF(C3282="Mid Season",'Calculation Sheet Crop 1'!$M$8,IF(C3282="Late Season Stage",'Calculation Sheet Crop 1'!$M$9,""))))</f>
        <v/>
      </c>
      <c r="F3282">
        <f t="shared" si="664"/>
        <v>0</v>
      </c>
      <c r="P3282">
        <f t="shared" si="665"/>
        <v>0</v>
      </c>
      <c r="Q3282">
        <f t="shared" si="666"/>
        <v>0</v>
      </c>
      <c r="R3282">
        <f t="shared" si="667"/>
        <v>0</v>
      </c>
      <c r="S3282">
        <f t="shared" si="668"/>
        <v>0</v>
      </c>
      <c r="T3282">
        <f t="shared" si="669"/>
        <v>0</v>
      </c>
      <c r="U3282">
        <f t="shared" si="670"/>
        <v>0</v>
      </c>
      <c r="V3282">
        <f t="shared" si="671"/>
        <v>0</v>
      </c>
      <c r="W3282">
        <f t="shared" si="672"/>
        <v>0</v>
      </c>
      <c r="X3282">
        <f t="shared" si="673"/>
        <v>0</v>
      </c>
      <c r="Y3282">
        <f t="shared" si="674"/>
        <v>0</v>
      </c>
      <c r="Z3282">
        <f t="shared" si="675"/>
        <v>0</v>
      </c>
      <c r="AA3282">
        <f t="shared" si="676"/>
        <v>0</v>
      </c>
    </row>
    <row r="3283" spans="2:27">
      <c r="B3283" s="3">
        <v>46012</v>
      </c>
      <c r="C3283" t="str">
        <f>IF(AND(B3283&gt;='Calculation Sheet Crop 1'!$K$6,B3283&lt;='Calculation Sheet Crop 1'!$L$6),"Initial Stage",IF(AND(B3283+1&gt;'Calculation Sheet Crop 1'!$K$7,B3283&lt;='Calculation Sheet Crop 1'!$L$7),"Crop Development Phase",IF(AND(B3283+1&gt;'Calculation Sheet Crop 1'!$K$8,B3283&lt;'Calculation Sheet Crop 1'!$L$8+1),"Mid Season",IF(AND(B3283+1&gt;'Calculation Sheet Crop 1'!$K$9,B3283-1&lt;'Calculation Sheet Crop 1'!$L$9),"Late Season Stage",""))))</f>
        <v/>
      </c>
      <c r="D3283">
        <f>IF(MONTH(B3283)=1,'General Calculation'!$E$22,IF(MONTH(B3283)=2,'General Calculation'!$F$22,IF(MONTH(B3283)=3,'General Calculation'!$G$22,IF(MONTH(B3283)=4,'General Calculation'!$H$22,IF(MONTH(B3283)=5,'General Calculation'!$I$22,IF(MONTH(B3283)=6,'General Calculation'!$J$22,IF(MONTH(B3283)=7,'General Calculation'!$K$22,IF(MONTH(B3283)=8,'General Calculation'!$L$22,IF(MONTH(B3283)=9,'General Calculation'!$M$22,IF(MONTH(B3283)=10,'General Calculation'!$N$22,IF(MONTH(B3283)=11,'General Calculation'!$O$22,IF(MONTH(B3283)=12,'General Calculation'!$P$22,""))))))))))))</f>
        <v>5.07</v>
      </c>
      <c r="E3283" t="str">
        <f>IF(C3283="Initial Stage",'Calculation Sheet Crop 1'!$M$6,IF(C3283="Crop Development Phase",'Calculation Sheet Crop 1'!$M$7,IF(C3283="Mid Season",'Calculation Sheet Crop 1'!$M$8,IF(C3283="Late Season Stage",'Calculation Sheet Crop 1'!$M$9,""))))</f>
        <v/>
      </c>
      <c r="F3283">
        <f t="shared" si="664"/>
        <v>0</v>
      </c>
      <c r="P3283">
        <f t="shared" si="665"/>
        <v>0</v>
      </c>
      <c r="Q3283">
        <f t="shared" si="666"/>
        <v>0</v>
      </c>
      <c r="R3283">
        <f t="shared" si="667"/>
        <v>0</v>
      </c>
      <c r="S3283">
        <f t="shared" si="668"/>
        <v>0</v>
      </c>
      <c r="T3283">
        <f t="shared" si="669"/>
        <v>0</v>
      </c>
      <c r="U3283">
        <f t="shared" si="670"/>
        <v>0</v>
      </c>
      <c r="V3283">
        <f t="shared" si="671"/>
        <v>0</v>
      </c>
      <c r="W3283">
        <f t="shared" si="672"/>
        <v>0</v>
      </c>
      <c r="X3283">
        <f t="shared" si="673"/>
        <v>0</v>
      </c>
      <c r="Y3283">
        <f t="shared" si="674"/>
        <v>0</v>
      </c>
      <c r="Z3283">
        <f t="shared" si="675"/>
        <v>0</v>
      </c>
      <c r="AA3283">
        <f t="shared" si="676"/>
        <v>0</v>
      </c>
    </row>
    <row r="3284" spans="2:27">
      <c r="B3284" s="3">
        <v>46013</v>
      </c>
      <c r="C3284" t="str">
        <f>IF(AND(B3284&gt;='Calculation Sheet Crop 1'!$K$6,B3284&lt;='Calculation Sheet Crop 1'!$L$6),"Initial Stage",IF(AND(B3284+1&gt;'Calculation Sheet Crop 1'!$K$7,B3284&lt;='Calculation Sheet Crop 1'!$L$7),"Crop Development Phase",IF(AND(B3284+1&gt;'Calculation Sheet Crop 1'!$K$8,B3284&lt;'Calculation Sheet Crop 1'!$L$8+1),"Mid Season",IF(AND(B3284+1&gt;'Calculation Sheet Crop 1'!$K$9,B3284-1&lt;'Calculation Sheet Crop 1'!$L$9),"Late Season Stage",""))))</f>
        <v/>
      </c>
      <c r="D3284">
        <f>IF(MONTH(B3284)=1,'General Calculation'!$E$22,IF(MONTH(B3284)=2,'General Calculation'!$F$22,IF(MONTH(B3284)=3,'General Calculation'!$G$22,IF(MONTH(B3284)=4,'General Calculation'!$H$22,IF(MONTH(B3284)=5,'General Calculation'!$I$22,IF(MONTH(B3284)=6,'General Calculation'!$J$22,IF(MONTH(B3284)=7,'General Calculation'!$K$22,IF(MONTH(B3284)=8,'General Calculation'!$L$22,IF(MONTH(B3284)=9,'General Calculation'!$M$22,IF(MONTH(B3284)=10,'General Calculation'!$N$22,IF(MONTH(B3284)=11,'General Calculation'!$O$22,IF(MONTH(B3284)=12,'General Calculation'!$P$22,""))))))))))))</f>
        <v>5.07</v>
      </c>
      <c r="E3284" t="str">
        <f>IF(C3284="Initial Stage",'Calculation Sheet Crop 1'!$M$6,IF(C3284="Crop Development Phase",'Calculation Sheet Crop 1'!$M$7,IF(C3284="Mid Season",'Calculation Sheet Crop 1'!$M$8,IF(C3284="Late Season Stage",'Calculation Sheet Crop 1'!$M$9,""))))</f>
        <v/>
      </c>
      <c r="F3284">
        <f t="shared" si="664"/>
        <v>0</v>
      </c>
      <c r="P3284">
        <f t="shared" si="665"/>
        <v>0</v>
      </c>
      <c r="Q3284">
        <f t="shared" si="666"/>
        <v>0</v>
      </c>
      <c r="R3284">
        <f t="shared" si="667"/>
        <v>0</v>
      </c>
      <c r="S3284">
        <f t="shared" si="668"/>
        <v>0</v>
      </c>
      <c r="T3284">
        <f t="shared" si="669"/>
        <v>0</v>
      </c>
      <c r="U3284">
        <f t="shared" si="670"/>
        <v>0</v>
      </c>
      <c r="V3284">
        <f t="shared" si="671"/>
        <v>0</v>
      </c>
      <c r="W3284">
        <f t="shared" si="672"/>
        <v>0</v>
      </c>
      <c r="X3284">
        <f t="shared" si="673"/>
        <v>0</v>
      </c>
      <c r="Y3284">
        <f t="shared" si="674"/>
        <v>0</v>
      </c>
      <c r="Z3284">
        <f t="shared" si="675"/>
        <v>0</v>
      </c>
      <c r="AA3284">
        <f t="shared" si="676"/>
        <v>0</v>
      </c>
    </row>
    <row r="3285" spans="2:27">
      <c r="B3285" s="3">
        <v>46014</v>
      </c>
      <c r="C3285" t="str">
        <f>IF(AND(B3285&gt;='Calculation Sheet Crop 1'!$K$6,B3285&lt;='Calculation Sheet Crop 1'!$L$6),"Initial Stage",IF(AND(B3285+1&gt;'Calculation Sheet Crop 1'!$K$7,B3285&lt;='Calculation Sheet Crop 1'!$L$7),"Crop Development Phase",IF(AND(B3285+1&gt;'Calculation Sheet Crop 1'!$K$8,B3285&lt;'Calculation Sheet Crop 1'!$L$8+1),"Mid Season",IF(AND(B3285+1&gt;'Calculation Sheet Crop 1'!$K$9,B3285-1&lt;'Calculation Sheet Crop 1'!$L$9),"Late Season Stage",""))))</f>
        <v/>
      </c>
      <c r="D3285">
        <f>IF(MONTH(B3285)=1,'General Calculation'!$E$22,IF(MONTH(B3285)=2,'General Calculation'!$F$22,IF(MONTH(B3285)=3,'General Calculation'!$G$22,IF(MONTH(B3285)=4,'General Calculation'!$H$22,IF(MONTH(B3285)=5,'General Calculation'!$I$22,IF(MONTH(B3285)=6,'General Calculation'!$J$22,IF(MONTH(B3285)=7,'General Calculation'!$K$22,IF(MONTH(B3285)=8,'General Calculation'!$L$22,IF(MONTH(B3285)=9,'General Calculation'!$M$22,IF(MONTH(B3285)=10,'General Calculation'!$N$22,IF(MONTH(B3285)=11,'General Calculation'!$O$22,IF(MONTH(B3285)=12,'General Calculation'!$P$22,""))))))))))))</f>
        <v>5.07</v>
      </c>
      <c r="E3285" t="str">
        <f>IF(C3285="Initial Stage",'Calculation Sheet Crop 1'!$M$6,IF(C3285="Crop Development Phase",'Calculation Sheet Crop 1'!$M$7,IF(C3285="Mid Season",'Calculation Sheet Crop 1'!$M$8,IF(C3285="Late Season Stage",'Calculation Sheet Crop 1'!$M$9,""))))</f>
        <v/>
      </c>
      <c r="F3285">
        <f t="shared" si="664"/>
        <v>0</v>
      </c>
      <c r="P3285">
        <f t="shared" si="665"/>
        <v>0</v>
      </c>
      <c r="Q3285">
        <f t="shared" si="666"/>
        <v>0</v>
      </c>
      <c r="R3285">
        <f t="shared" si="667"/>
        <v>0</v>
      </c>
      <c r="S3285">
        <f t="shared" si="668"/>
        <v>0</v>
      </c>
      <c r="T3285">
        <f t="shared" si="669"/>
        <v>0</v>
      </c>
      <c r="U3285">
        <f t="shared" si="670"/>
        <v>0</v>
      </c>
      <c r="V3285">
        <f t="shared" si="671"/>
        <v>0</v>
      </c>
      <c r="W3285">
        <f t="shared" si="672"/>
        <v>0</v>
      </c>
      <c r="X3285">
        <f t="shared" si="673"/>
        <v>0</v>
      </c>
      <c r="Y3285">
        <f t="shared" si="674"/>
        <v>0</v>
      </c>
      <c r="Z3285">
        <f t="shared" si="675"/>
        <v>0</v>
      </c>
      <c r="AA3285">
        <f t="shared" si="676"/>
        <v>0</v>
      </c>
    </row>
    <row r="3286" spans="2:27">
      <c r="B3286" s="3">
        <v>46015</v>
      </c>
      <c r="C3286" t="str">
        <f>IF(AND(B3286&gt;='Calculation Sheet Crop 1'!$K$6,B3286&lt;='Calculation Sheet Crop 1'!$L$6),"Initial Stage",IF(AND(B3286+1&gt;'Calculation Sheet Crop 1'!$K$7,B3286&lt;='Calculation Sheet Crop 1'!$L$7),"Crop Development Phase",IF(AND(B3286+1&gt;'Calculation Sheet Crop 1'!$K$8,B3286&lt;'Calculation Sheet Crop 1'!$L$8+1),"Mid Season",IF(AND(B3286+1&gt;'Calculation Sheet Crop 1'!$K$9,B3286-1&lt;'Calculation Sheet Crop 1'!$L$9),"Late Season Stage",""))))</f>
        <v/>
      </c>
      <c r="D3286">
        <f>IF(MONTH(B3286)=1,'General Calculation'!$E$22,IF(MONTH(B3286)=2,'General Calculation'!$F$22,IF(MONTH(B3286)=3,'General Calculation'!$G$22,IF(MONTH(B3286)=4,'General Calculation'!$H$22,IF(MONTH(B3286)=5,'General Calculation'!$I$22,IF(MONTH(B3286)=6,'General Calculation'!$J$22,IF(MONTH(B3286)=7,'General Calculation'!$K$22,IF(MONTH(B3286)=8,'General Calculation'!$L$22,IF(MONTH(B3286)=9,'General Calculation'!$M$22,IF(MONTH(B3286)=10,'General Calculation'!$N$22,IF(MONTH(B3286)=11,'General Calculation'!$O$22,IF(MONTH(B3286)=12,'General Calculation'!$P$22,""))))))))))))</f>
        <v>5.07</v>
      </c>
      <c r="E3286" t="str">
        <f>IF(C3286="Initial Stage",'Calculation Sheet Crop 1'!$M$6,IF(C3286="Crop Development Phase",'Calculation Sheet Crop 1'!$M$7,IF(C3286="Mid Season",'Calculation Sheet Crop 1'!$M$8,IF(C3286="Late Season Stage",'Calculation Sheet Crop 1'!$M$9,""))))</f>
        <v/>
      </c>
      <c r="F3286">
        <f t="shared" si="664"/>
        <v>0</v>
      </c>
      <c r="P3286">
        <f t="shared" si="665"/>
        <v>0</v>
      </c>
      <c r="Q3286">
        <f t="shared" si="666"/>
        <v>0</v>
      </c>
      <c r="R3286">
        <f t="shared" si="667"/>
        <v>0</v>
      </c>
      <c r="S3286">
        <f t="shared" si="668"/>
        <v>0</v>
      </c>
      <c r="T3286">
        <f t="shared" si="669"/>
        <v>0</v>
      </c>
      <c r="U3286">
        <f t="shared" si="670"/>
        <v>0</v>
      </c>
      <c r="V3286">
        <f t="shared" si="671"/>
        <v>0</v>
      </c>
      <c r="W3286">
        <f t="shared" si="672"/>
        <v>0</v>
      </c>
      <c r="X3286">
        <f t="shared" si="673"/>
        <v>0</v>
      </c>
      <c r="Y3286">
        <f t="shared" si="674"/>
        <v>0</v>
      </c>
      <c r="Z3286">
        <f t="shared" si="675"/>
        <v>0</v>
      </c>
      <c r="AA3286">
        <f t="shared" si="676"/>
        <v>0</v>
      </c>
    </row>
    <row r="3287" spans="2:27">
      <c r="B3287" s="3">
        <v>46016</v>
      </c>
      <c r="C3287" t="str">
        <f>IF(AND(B3287&gt;='Calculation Sheet Crop 1'!$K$6,B3287&lt;='Calculation Sheet Crop 1'!$L$6),"Initial Stage",IF(AND(B3287+1&gt;'Calculation Sheet Crop 1'!$K$7,B3287&lt;='Calculation Sheet Crop 1'!$L$7),"Crop Development Phase",IF(AND(B3287+1&gt;'Calculation Sheet Crop 1'!$K$8,B3287&lt;'Calculation Sheet Crop 1'!$L$8+1),"Mid Season",IF(AND(B3287+1&gt;'Calculation Sheet Crop 1'!$K$9,B3287-1&lt;'Calculation Sheet Crop 1'!$L$9),"Late Season Stage",""))))</f>
        <v/>
      </c>
      <c r="D3287">
        <f>IF(MONTH(B3287)=1,'General Calculation'!$E$22,IF(MONTH(B3287)=2,'General Calculation'!$F$22,IF(MONTH(B3287)=3,'General Calculation'!$G$22,IF(MONTH(B3287)=4,'General Calculation'!$H$22,IF(MONTH(B3287)=5,'General Calculation'!$I$22,IF(MONTH(B3287)=6,'General Calculation'!$J$22,IF(MONTH(B3287)=7,'General Calculation'!$K$22,IF(MONTH(B3287)=8,'General Calculation'!$L$22,IF(MONTH(B3287)=9,'General Calculation'!$M$22,IF(MONTH(B3287)=10,'General Calculation'!$N$22,IF(MONTH(B3287)=11,'General Calculation'!$O$22,IF(MONTH(B3287)=12,'General Calculation'!$P$22,""))))))))))))</f>
        <v>5.07</v>
      </c>
      <c r="E3287" t="str">
        <f>IF(C3287="Initial Stage",'Calculation Sheet Crop 1'!$M$6,IF(C3287="Crop Development Phase",'Calculation Sheet Crop 1'!$M$7,IF(C3287="Mid Season",'Calculation Sheet Crop 1'!$M$8,IF(C3287="Late Season Stage",'Calculation Sheet Crop 1'!$M$9,""))))</f>
        <v/>
      </c>
      <c r="F3287">
        <f t="shared" si="664"/>
        <v>0</v>
      </c>
      <c r="P3287">
        <f t="shared" si="665"/>
        <v>0</v>
      </c>
      <c r="Q3287">
        <f t="shared" si="666"/>
        <v>0</v>
      </c>
      <c r="R3287">
        <f t="shared" si="667"/>
        <v>0</v>
      </c>
      <c r="S3287">
        <f t="shared" si="668"/>
        <v>0</v>
      </c>
      <c r="T3287">
        <f t="shared" si="669"/>
        <v>0</v>
      </c>
      <c r="U3287">
        <f t="shared" si="670"/>
        <v>0</v>
      </c>
      <c r="V3287">
        <f t="shared" si="671"/>
        <v>0</v>
      </c>
      <c r="W3287">
        <f t="shared" si="672"/>
        <v>0</v>
      </c>
      <c r="X3287">
        <f t="shared" si="673"/>
        <v>0</v>
      </c>
      <c r="Y3287">
        <f t="shared" si="674"/>
        <v>0</v>
      </c>
      <c r="Z3287">
        <f t="shared" si="675"/>
        <v>0</v>
      </c>
      <c r="AA3287">
        <f t="shared" si="676"/>
        <v>0</v>
      </c>
    </row>
    <row r="3288" spans="2:27">
      <c r="B3288" s="3">
        <v>46017</v>
      </c>
      <c r="C3288" t="str">
        <f>IF(AND(B3288&gt;='Calculation Sheet Crop 1'!$K$6,B3288&lt;='Calculation Sheet Crop 1'!$L$6),"Initial Stage",IF(AND(B3288+1&gt;'Calculation Sheet Crop 1'!$K$7,B3288&lt;='Calculation Sheet Crop 1'!$L$7),"Crop Development Phase",IF(AND(B3288+1&gt;'Calculation Sheet Crop 1'!$K$8,B3288&lt;'Calculation Sheet Crop 1'!$L$8+1),"Mid Season",IF(AND(B3288+1&gt;'Calculation Sheet Crop 1'!$K$9,B3288-1&lt;'Calculation Sheet Crop 1'!$L$9),"Late Season Stage",""))))</f>
        <v/>
      </c>
      <c r="D3288">
        <f>IF(MONTH(B3288)=1,'General Calculation'!$E$22,IF(MONTH(B3288)=2,'General Calculation'!$F$22,IF(MONTH(B3288)=3,'General Calculation'!$G$22,IF(MONTH(B3288)=4,'General Calculation'!$H$22,IF(MONTH(B3288)=5,'General Calculation'!$I$22,IF(MONTH(B3288)=6,'General Calculation'!$J$22,IF(MONTH(B3288)=7,'General Calculation'!$K$22,IF(MONTH(B3288)=8,'General Calculation'!$L$22,IF(MONTH(B3288)=9,'General Calculation'!$M$22,IF(MONTH(B3288)=10,'General Calculation'!$N$22,IF(MONTH(B3288)=11,'General Calculation'!$O$22,IF(MONTH(B3288)=12,'General Calculation'!$P$22,""))))))))))))</f>
        <v>5.07</v>
      </c>
      <c r="E3288" t="str">
        <f>IF(C3288="Initial Stage",'Calculation Sheet Crop 1'!$M$6,IF(C3288="Crop Development Phase",'Calculation Sheet Crop 1'!$M$7,IF(C3288="Mid Season",'Calculation Sheet Crop 1'!$M$8,IF(C3288="Late Season Stage",'Calculation Sheet Crop 1'!$M$9,""))))</f>
        <v/>
      </c>
      <c r="F3288">
        <f t="shared" si="664"/>
        <v>0</v>
      </c>
      <c r="P3288">
        <f t="shared" si="665"/>
        <v>0</v>
      </c>
      <c r="Q3288">
        <f t="shared" si="666"/>
        <v>0</v>
      </c>
      <c r="R3288">
        <f t="shared" si="667"/>
        <v>0</v>
      </c>
      <c r="S3288">
        <f t="shared" si="668"/>
        <v>0</v>
      </c>
      <c r="T3288">
        <f t="shared" si="669"/>
        <v>0</v>
      </c>
      <c r="U3288">
        <f t="shared" si="670"/>
        <v>0</v>
      </c>
      <c r="V3288">
        <f t="shared" si="671"/>
        <v>0</v>
      </c>
      <c r="W3288">
        <f t="shared" si="672"/>
        <v>0</v>
      </c>
      <c r="X3288">
        <f t="shared" si="673"/>
        <v>0</v>
      </c>
      <c r="Y3288">
        <f t="shared" si="674"/>
        <v>0</v>
      </c>
      <c r="Z3288">
        <f t="shared" si="675"/>
        <v>0</v>
      </c>
      <c r="AA3288">
        <f t="shared" si="676"/>
        <v>0</v>
      </c>
    </row>
    <row r="3289" spans="2:27">
      <c r="B3289" s="3">
        <v>46018</v>
      </c>
      <c r="C3289" t="str">
        <f>IF(AND(B3289&gt;='Calculation Sheet Crop 1'!$K$6,B3289&lt;='Calculation Sheet Crop 1'!$L$6),"Initial Stage",IF(AND(B3289+1&gt;'Calculation Sheet Crop 1'!$K$7,B3289&lt;='Calculation Sheet Crop 1'!$L$7),"Crop Development Phase",IF(AND(B3289+1&gt;'Calculation Sheet Crop 1'!$K$8,B3289&lt;'Calculation Sheet Crop 1'!$L$8+1),"Mid Season",IF(AND(B3289+1&gt;'Calculation Sheet Crop 1'!$K$9,B3289-1&lt;'Calculation Sheet Crop 1'!$L$9),"Late Season Stage",""))))</f>
        <v/>
      </c>
      <c r="D3289">
        <f>IF(MONTH(B3289)=1,'General Calculation'!$E$22,IF(MONTH(B3289)=2,'General Calculation'!$F$22,IF(MONTH(B3289)=3,'General Calculation'!$G$22,IF(MONTH(B3289)=4,'General Calculation'!$H$22,IF(MONTH(B3289)=5,'General Calculation'!$I$22,IF(MONTH(B3289)=6,'General Calculation'!$J$22,IF(MONTH(B3289)=7,'General Calculation'!$K$22,IF(MONTH(B3289)=8,'General Calculation'!$L$22,IF(MONTH(B3289)=9,'General Calculation'!$M$22,IF(MONTH(B3289)=10,'General Calculation'!$N$22,IF(MONTH(B3289)=11,'General Calculation'!$O$22,IF(MONTH(B3289)=12,'General Calculation'!$P$22,""))))))))))))</f>
        <v>5.07</v>
      </c>
      <c r="E3289" t="str">
        <f>IF(C3289="Initial Stage",'Calculation Sheet Crop 1'!$M$6,IF(C3289="Crop Development Phase",'Calculation Sheet Crop 1'!$M$7,IF(C3289="Mid Season",'Calculation Sheet Crop 1'!$M$8,IF(C3289="Late Season Stage",'Calculation Sheet Crop 1'!$M$9,""))))</f>
        <v/>
      </c>
      <c r="F3289">
        <f t="shared" si="664"/>
        <v>0</v>
      </c>
      <c r="P3289">
        <f t="shared" si="665"/>
        <v>0</v>
      </c>
      <c r="Q3289">
        <f t="shared" si="666"/>
        <v>0</v>
      </c>
      <c r="R3289">
        <f t="shared" si="667"/>
        <v>0</v>
      </c>
      <c r="S3289">
        <f t="shared" si="668"/>
        <v>0</v>
      </c>
      <c r="T3289">
        <f t="shared" si="669"/>
        <v>0</v>
      </c>
      <c r="U3289">
        <f t="shared" si="670"/>
        <v>0</v>
      </c>
      <c r="V3289">
        <f t="shared" si="671"/>
        <v>0</v>
      </c>
      <c r="W3289">
        <f t="shared" si="672"/>
        <v>0</v>
      </c>
      <c r="X3289">
        <f t="shared" si="673"/>
        <v>0</v>
      </c>
      <c r="Y3289">
        <f t="shared" si="674"/>
        <v>0</v>
      </c>
      <c r="Z3289">
        <f t="shared" si="675"/>
        <v>0</v>
      </c>
      <c r="AA3289">
        <f t="shared" si="676"/>
        <v>0</v>
      </c>
    </row>
    <row r="3290" spans="2:27">
      <c r="B3290" s="3">
        <v>46019</v>
      </c>
      <c r="C3290" t="str">
        <f>IF(AND(B3290&gt;='Calculation Sheet Crop 1'!$K$6,B3290&lt;='Calculation Sheet Crop 1'!$L$6),"Initial Stage",IF(AND(B3290+1&gt;'Calculation Sheet Crop 1'!$K$7,B3290&lt;='Calculation Sheet Crop 1'!$L$7),"Crop Development Phase",IF(AND(B3290+1&gt;'Calculation Sheet Crop 1'!$K$8,B3290&lt;'Calculation Sheet Crop 1'!$L$8+1),"Mid Season",IF(AND(B3290+1&gt;'Calculation Sheet Crop 1'!$K$9,B3290-1&lt;'Calculation Sheet Crop 1'!$L$9),"Late Season Stage",""))))</f>
        <v/>
      </c>
      <c r="D3290">
        <f>IF(MONTH(B3290)=1,'General Calculation'!$E$22,IF(MONTH(B3290)=2,'General Calculation'!$F$22,IF(MONTH(B3290)=3,'General Calculation'!$G$22,IF(MONTH(B3290)=4,'General Calculation'!$H$22,IF(MONTH(B3290)=5,'General Calculation'!$I$22,IF(MONTH(B3290)=6,'General Calculation'!$J$22,IF(MONTH(B3290)=7,'General Calculation'!$K$22,IF(MONTH(B3290)=8,'General Calculation'!$L$22,IF(MONTH(B3290)=9,'General Calculation'!$M$22,IF(MONTH(B3290)=10,'General Calculation'!$N$22,IF(MONTH(B3290)=11,'General Calculation'!$O$22,IF(MONTH(B3290)=12,'General Calculation'!$P$22,""))))))))))))</f>
        <v>5.07</v>
      </c>
      <c r="E3290" t="str">
        <f>IF(C3290="Initial Stage",'Calculation Sheet Crop 1'!$M$6,IF(C3290="Crop Development Phase",'Calculation Sheet Crop 1'!$M$7,IF(C3290="Mid Season",'Calculation Sheet Crop 1'!$M$8,IF(C3290="Late Season Stage",'Calculation Sheet Crop 1'!$M$9,""))))</f>
        <v/>
      </c>
      <c r="F3290">
        <f t="shared" si="664"/>
        <v>0</v>
      </c>
      <c r="P3290">
        <f t="shared" si="665"/>
        <v>0</v>
      </c>
      <c r="Q3290">
        <f t="shared" si="666"/>
        <v>0</v>
      </c>
      <c r="R3290">
        <f t="shared" si="667"/>
        <v>0</v>
      </c>
      <c r="S3290">
        <f t="shared" si="668"/>
        <v>0</v>
      </c>
      <c r="T3290">
        <f t="shared" si="669"/>
        <v>0</v>
      </c>
      <c r="U3290">
        <f t="shared" si="670"/>
        <v>0</v>
      </c>
      <c r="V3290">
        <f t="shared" si="671"/>
        <v>0</v>
      </c>
      <c r="W3290">
        <f t="shared" si="672"/>
        <v>0</v>
      </c>
      <c r="X3290">
        <f t="shared" si="673"/>
        <v>0</v>
      </c>
      <c r="Y3290">
        <f t="shared" si="674"/>
        <v>0</v>
      </c>
      <c r="Z3290">
        <f t="shared" si="675"/>
        <v>0</v>
      </c>
      <c r="AA3290">
        <f t="shared" si="676"/>
        <v>0</v>
      </c>
    </row>
    <row r="3291" spans="2:27">
      <c r="B3291" s="3">
        <v>46020</v>
      </c>
      <c r="C3291" t="str">
        <f>IF(AND(B3291&gt;='Calculation Sheet Crop 1'!$K$6,B3291&lt;='Calculation Sheet Crop 1'!$L$6),"Initial Stage",IF(AND(B3291+1&gt;'Calculation Sheet Crop 1'!$K$7,B3291&lt;='Calculation Sheet Crop 1'!$L$7),"Crop Development Phase",IF(AND(B3291+1&gt;'Calculation Sheet Crop 1'!$K$8,B3291&lt;'Calculation Sheet Crop 1'!$L$8+1),"Mid Season",IF(AND(B3291+1&gt;'Calculation Sheet Crop 1'!$K$9,B3291-1&lt;'Calculation Sheet Crop 1'!$L$9),"Late Season Stage",""))))</f>
        <v/>
      </c>
      <c r="D3291">
        <f>IF(MONTH(B3291)=1,'General Calculation'!$E$22,IF(MONTH(B3291)=2,'General Calculation'!$F$22,IF(MONTH(B3291)=3,'General Calculation'!$G$22,IF(MONTH(B3291)=4,'General Calculation'!$H$22,IF(MONTH(B3291)=5,'General Calculation'!$I$22,IF(MONTH(B3291)=6,'General Calculation'!$J$22,IF(MONTH(B3291)=7,'General Calculation'!$K$22,IF(MONTH(B3291)=8,'General Calculation'!$L$22,IF(MONTH(B3291)=9,'General Calculation'!$M$22,IF(MONTH(B3291)=10,'General Calculation'!$N$22,IF(MONTH(B3291)=11,'General Calculation'!$O$22,IF(MONTH(B3291)=12,'General Calculation'!$P$22,""))))))))))))</f>
        <v>5.07</v>
      </c>
      <c r="E3291" t="str">
        <f>IF(C3291="Initial Stage",'Calculation Sheet Crop 1'!$M$6,IF(C3291="Crop Development Phase",'Calculation Sheet Crop 1'!$M$7,IF(C3291="Mid Season",'Calculation Sheet Crop 1'!$M$8,IF(C3291="Late Season Stage",'Calculation Sheet Crop 1'!$M$9,""))))</f>
        <v/>
      </c>
      <c r="F3291">
        <f t="shared" si="664"/>
        <v>0</v>
      </c>
      <c r="P3291">
        <f t="shared" si="665"/>
        <v>0</v>
      </c>
      <c r="Q3291">
        <f t="shared" si="666"/>
        <v>0</v>
      </c>
      <c r="R3291">
        <f t="shared" si="667"/>
        <v>0</v>
      </c>
      <c r="S3291">
        <f t="shared" si="668"/>
        <v>0</v>
      </c>
      <c r="T3291">
        <f t="shared" si="669"/>
        <v>0</v>
      </c>
      <c r="U3291">
        <f t="shared" si="670"/>
        <v>0</v>
      </c>
      <c r="V3291">
        <f t="shared" si="671"/>
        <v>0</v>
      </c>
      <c r="W3291">
        <f t="shared" si="672"/>
        <v>0</v>
      </c>
      <c r="X3291">
        <f t="shared" si="673"/>
        <v>0</v>
      </c>
      <c r="Y3291">
        <f t="shared" si="674"/>
        <v>0</v>
      </c>
      <c r="Z3291">
        <f t="shared" si="675"/>
        <v>0</v>
      </c>
      <c r="AA3291">
        <f t="shared" si="676"/>
        <v>0</v>
      </c>
    </row>
    <row r="3292" spans="2:27">
      <c r="B3292" s="3">
        <v>46021</v>
      </c>
      <c r="C3292" t="str">
        <f>IF(AND(B3292&gt;='Calculation Sheet Crop 1'!$K$6,B3292&lt;='Calculation Sheet Crop 1'!$L$6),"Initial Stage",IF(AND(B3292+1&gt;'Calculation Sheet Crop 1'!$K$7,B3292&lt;='Calculation Sheet Crop 1'!$L$7),"Crop Development Phase",IF(AND(B3292+1&gt;'Calculation Sheet Crop 1'!$K$8,B3292&lt;'Calculation Sheet Crop 1'!$L$8+1),"Mid Season",IF(AND(B3292+1&gt;'Calculation Sheet Crop 1'!$K$9,B3292-1&lt;'Calculation Sheet Crop 1'!$L$9),"Late Season Stage",""))))</f>
        <v/>
      </c>
      <c r="D3292">
        <f>IF(MONTH(B3292)=1,'General Calculation'!$E$22,IF(MONTH(B3292)=2,'General Calculation'!$F$22,IF(MONTH(B3292)=3,'General Calculation'!$G$22,IF(MONTH(B3292)=4,'General Calculation'!$H$22,IF(MONTH(B3292)=5,'General Calculation'!$I$22,IF(MONTH(B3292)=6,'General Calculation'!$J$22,IF(MONTH(B3292)=7,'General Calculation'!$K$22,IF(MONTH(B3292)=8,'General Calculation'!$L$22,IF(MONTH(B3292)=9,'General Calculation'!$M$22,IF(MONTH(B3292)=10,'General Calculation'!$N$22,IF(MONTH(B3292)=11,'General Calculation'!$O$22,IF(MONTH(B3292)=12,'General Calculation'!$P$22,""))))))))))))</f>
        <v>5.07</v>
      </c>
      <c r="E3292" t="str">
        <f>IF(C3292="Initial Stage",'Calculation Sheet Crop 1'!$M$6,IF(C3292="Crop Development Phase",'Calculation Sheet Crop 1'!$M$7,IF(C3292="Mid Season",'Calculation Sheet Crop 1'!$M$8,IF(C3292="Late Season Stage",'Calculation Sheet Crop 1'!$M$9,""))))</f>
        <v/>
      </c>
      <c r="F3292">
        <f t="shared" si="664"/>
        <v>0</v>
      </c>
      <c r="P3292">
        <f t="shared" si="665"/>
        <v>0</v>
      </c>
      <c r="Q3292">
        <f t="shared" si="666"/>
        <v>0</v>
      </c>
      <c r="R3292">
        <f t="shared" si="667"/>
        <v>0</v>
      </c>
      <c r="S3292">
        <f t="shared" si="668"/>
        <v>0</v>
      </c>
      <c r="T3292">
        <f t="shared" si="669"/>
        <v>0</v>
      </c>
      <c r="U3292">
        <f t="shared" si="670"/>
        <v>0</v>
      </c>
      <c r="V3292">
        <f t="shared" si="671"/>
        <v>0</v>
      </c>
      <c r="W3292">
        <f t="shared" si="672"/>
        <v>0</v>
      </c>
      <c r="X3292">
        <f t="shared" si="673"/>
        <v>0</v>
      </c>
      <c r="Y3292">
        <f t="shared" si="674"/>
        <v>0</v>
      </c>
      <c r="Z3292">
        <f t="shared" si="675"/>
        <v>0</v>
      </c>
      <c r="AA3292">
        <f t="shared" si="676"/>
        <v>0</v>
      </c>
    </row>
    <row r="3293" spans="2:27">
      <c r="B3293" s="3">
        <v>46022</v>
      </c>
      <c r="C3293" t="str">
        <f>IF(AND(B3293&gt;='Calculation Sheet Crop 1'!$K$6,B3293&lt;='Calculation Sheet Crop 1'!$L$6),"Initial Stage",IF(AND(B3293+1&gt;'Calculation Sheet Crop 1'!$K$7,B3293&lt;='Calculation Sheet Crop 1'!$L$7),"Crop Development Phase",IF(AND(B3293+1&gt;'Calculation Sheet Crop 1'!$K$8,B3293&lt;'Calculation Sheet Crop 1'!$L$8+1),"Mid Season",IF(AND(B3293+1&gt;'Calculation Sheet Crop 1'!$K$9,B3293-1&lt;'Calculation Sheet Crop 1'!$L$9),"Late Season Stage",""))))</f>
        <v/>
      </c>
      <c r="D3293">
        <f>IF(MONTH(B3293)=1,'General Calculation'!$E$22,IF(MONTH(B3293)=2,'General Calculation'!$F$22,IF(MONTH(B3293)=3,'General Calculation'!$G$22,IF(MONTH(B3293)=4,'General Calculation'!$H$22,IF(MONTH(B3293)=5,'General Calculation'!$I$22,IF(MONTH(B3293)=6,'General Calculation'!$J$22,IF(MONTH(B3293)=7,'General Calculation'!$K$22,IF(MONTH(B3293)=8,'General Calculation'!$L$22,IF(MONTH(B3293)=9,'General Calculation'!$M$22,IF(MONTH(B3293)=10,'General Calculation'!$N$22,IF(MONTH(B3293)=11,'General Calculation'!$O$22,IF(MONTH(B3293)=12,'General Calculation'!$P$22,""))))))))))))</f>
        <v>5.07</v>
      </c>
      <c r="E3293" t="str">
        <f>IF(C3293="Initial Stage",'Calculation Sheet Crop 1'!$M$6,IF(C3293="Crop Development Phase",'Calculation Sheet Crop 1'!$M$7,IF(C3293="Mid Season",'Calculation Sheet Crop 1'!$M$8,IF(C3293="Late Season Stage",'Calculation Sheet Crop 1'!$M$9,""))))</f>
        <v/>
      </c>
      <c r="F3293">
        <f t="shared" si="664"/>
        <v>0</v>
      </c>
      <c r="P3293">
        <f t="shared" si="665"/>
        <v>0</v>
      </c>
      <c r="Q3293">
        <f t="shared" si="666"/>
        <v>0</v>
      </c>
      <c r="R3293">
        <f t="shared" si="667"/>
        <v>0</v>
      </c>
      <c r="S3293">
        <f t="shared" si="668"/>
        <v>0</v>
      </c>
      <c r="T3293">
        <f t="shared" si="669"/>
        <v>0</v>
      </c>
      <c r="U3293">
        <f t="shared" si="670"/>
        <v>0</v>
      </c>
      <c r="V3293">
        <f t="shared" si="671"/>
        <v>0</v>
      </c>
      <c r="W3293">
        <f t="shared" si="672"/>
        <v>0</v>
      </c>
      <c r="X3293">
        <f t="shared" si="673"/>
        <v>0</v>
      </c>
      <c r="Y3293">
        <f t="shared" si="674"/>
        <v>0</v>
      </c>
      <c r="Z3293">
        <f t="shared" si="675"/>
        <v>0</v>
      </c>
      <c r="AA3293">
        <f t="shared" si="676"/>
        <v>0</v>
      </c>
    </row>
    <row r="3296" spans="2:27">
      <c r="N3296" t="s">
        <v>302</v>
      </c>
      <c r="P3296">
        <f>COUNTIF(P7:P3293,"&lt;&gt;0")</f>
        <v>0</v>
      </c>
      <c r="Q3296">
        <f t="shared" ref="Q3296:AA3296" si="677">COUNTIF(Q7:Q3293,"&lt;&gt;0")</f>
        <v>18</v>
      </c>
      <c r="R3296">
        <f t="shared" si="677"/>
        <v>31</v>
      </c>
      <c r="S3296">
        <f t="shared" si="677"/>
        <v>30</v>
      </c>
      <c r="T3296">
        <f t="shared" si="677"/>
        <v>8</v>
      </c>
      <c r="U3296">
        <f t="shared" si="677"/>
        <v>0</v>
      </c>
      <c r="V3296">
        <f t="shared" si="677"/>
        <v>0</v>
      </c>
      <c r="W3296">
        <f t="shared" si="677"/>
        <v>0</v>
      </c>
      <c r="X3296">
        <f t="shared" si="677"/>
        <v>0</v>
      </c>
      <c r="Y3296">
        <f t="shared" si="677"/>
        <v>0</v>
      </c>
      <c r="Z3296">
        <f t="shared" si="677"/>
        <v>0</v>
      </c>
      <c r="AA3296">
        <f t="shared" si="677"/>
        <v>0</v>
      </c>
    </row>
  </sheetData>
  <sheetProtection selectLockedCells="1" selectUnlockedCells="1"/>
  <pageMargins left="0.7" right="0.7" top="0.78740157499999996" bottom="0.78740157499999996"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
  <dimension ref="A33:C85"/>
  <sheetViews>
    <sheetView workbookViewId="0">
      <selection activeCell="A59" sqref="A59:B59"/>
    </sheetView>
  </sheetViews>
  <sheetFormatPr defaultColWidth="11.42578125" defaultRowHeight="12.75"/>
  <cols>
    <col min="2" max="2" width="97.42578125" bestFit="1" customWidth="1"/>
    <col min="3" max="3" width="24" bestFit="1" customWidth="1"/>
  </cols>
  <sheetData>
    <row r="33" spans="1:3">
      <c r="A33" s="354" t="s">
        <v>191</v>
      </c>
      <c r="B33" s="354"/>
      <c r="C33" s="89"/>
    </row>
    <row r="34" spans="1:3">
      <c r="A34" s="89">
        <f>IF('2 Texture Calculator'!$E$16+1.5*'2 Texture Calculator'!$E$13&lt;0.15,1,0)</f>
        <v>0</v>
      </c>
      <c r="B34" s="89" t="s">
        <v>192</v>
      </c>
      <c r="C34" s="89" t="s">
        <v>193</v>
      </c>
    </row>
    <row r="35" spans="1:3">
      <c r="A35" s="89">
        <f>IF(AND('2 Texture Calculator'!$E$16+1.5*'2 Texture Calculator'!$E$13&gt;=0.15, '2 Texture Calculator'!$E$16+2*'2 Texture Calculator'!$E$13&lt;0.3), 2, 0)</f>
        <v>0</v>
      </c>
      <c r="B35" s="89" t="s">
        <v>194</v>
      </c>
      <c r="C35" s="89" t="s">
        <v>195</v>
      </c>
    </row>
    <row r="36" spans="1:3">
      <c r="A36" s="89">
        <f>IF(OR(AND('2 Texture Calculator'!$E$13&gt;=0.07, '2 Texture Calculator'!$E$13&lt;0.2,'2 Texture Calculator'!$E$10&gt;0.52,'2 Texture Calculator'!$E$16+2*'2 Texture Calculator'!$E$13&gt;=0.3), AND('2 Texture Calculator'!$E$13&lt;0.07, '2 Texture Calculator'!$E$16&lt;0.5, '2 Texture Calculator'!$E$16+2*'2 Texture Calculator'!$E$13&gt;=0.3)), 3,0)</f>
        <v>0</v>
      </c>
      <c r="B36" s="89" t="s">
        <v>196</v>
      </c>
      <c r="C36" s="89" t="s">
        <v>197</v>
      </c>
    </row>
    <row r="37" spans="1:3">
      <c r="A37" s="89">
        <f>IF(AND('2 Texture Calculator'!$E$13&gt;=0.07, '2 Texture Calculator'!$E$13&lt;0.27, '2 Texture Calculator'!$E$16&gt;=0.28, '2 Texture Calculator'!$E$16&lt;0.5, '2 Texture Calculator'!$E$10&lt;=0.52), 4, 0)</f>
        <v>0</v>
      </c>
      <c r="B37" s="89" t="s">
        <v>198</v>
      </c>
      <c r="C37" s="89" t="s">
        <v>199</v>
      </c>
    </row>
    <row r="38" spans="1:3">
      <c r="A38" s="89">
        <f>IF(OR(AND('2 Texture Calculator'!$E$16&gt;=0.5, '2 Texture Calculator'!$E$13&gt;=0.12,'2 Texture Calculator'!$E$13&lt;0.27), AND('2 Texture Calculator'!$E$16&gt;=0.5,'2 Texture Calculator'!$E$16&lt;0.8,'2 Texture Calculator'!$E$13&lt;0.12)), 5,0)</f>
        <v>0</v>
      </c>
      <c r="B38" s="89" t="s">
        <v>200</v>
      </c>
      <c r="C38" s="89" t="s">
        <v>201</v>
      </c>
    </row>
    <row r="39" spans="1:3">
      <c r="A39" s="89">
        <f>IF(AND('2 Texture Calculator'!$E$16&gt;=0.8, '2 Texture Calculator'!$E$13&lt;0.12), 6, 0)</f>
        <v>6</v>
      </c>
      <c r="B39" s="89" t="s">
        <v>202</v>
      </c>
      <c r="C39" s="89" t="s">
        <v>203</v>
      </c>
    </row>
    <row r="40" spans="1:3">
      <c r="A40" s="89">
        <f>IF(AND('2 Texture Calculator'!$E$13&gt;=0.2, '2 Texture Calculator'!$E$13&lt;0.35, '2 Texture Calculator'!$E$16&lt;0.28, '2 Texture Calculator'!$E$10&gt;0.45), 7, 0)</f>
        <v>0</v>
      </c>
      <c r="B40" s="89" t="s">
        <v>204</v>
      </c>
      <c r="C40" s="89" t="s">
        <v>205</v>
      </c>
    </row>
    <row r="41" spans="1:3">
      <c r="A41" s="89">
        <f>IF(AND('2 Texture Calculator'!$E$13&gt;=0.27, '2 Texture Calculator'!$E$13&lt;0.4, '2 Texture Calculator'!$E$10&gt;0.2, '2 Texture Calculator'!$E$10&lt;=0.45), 8, 0)</f>
        <v>0</v>
      </c>
      <c r="B41" s="89" t="s">
        <v>206</v>
      </c>
      <c r="C41" s="89" t="s">
        <v>207</v>
      </c>
    </row>
    <row r="42" spans="1:3">
      <c r="A42" s="89">
        <f>IF(AND('2 Texture Calculator'!$E$13&gt;=0.27, '2 Texture Calculator'!$E$13&lt;0.4, '2 Texture Calculator'!$E$10&lt;=0.2), 9, 0)</f>
        <v>0</v>
      </c>
      <c r="B42" s="89" t="s">
        <v>208</v>
      </c>
      <c r="C42" s="89" t="s">
        <v>209</v>
      </c>
    </row>
    <row r="43" spans="1:3">
      <c r="A43" s="89">
        <f>IF(AND('2 Texture Calculator'!$E$13&gt;=0.35, '2 Texture Calculator'!$E$10&gt;0.45), 10, 0)</f>
        <v>0</v>
      </c>
      <c r="B43" s="89" t="s">
        <v>210</v>
      </c>
      <c r="C43" s="89" t="s">
        <v>211</v>
      </c>
    </row>
    <row r="44" spans="1:3">
      <c r="A44" s="89">
        <f>IF(AND('2 Texture Calculator'!$E$13&gt;=0.4, '2 Texture Calculator'!$E$16&gt;=0.4), 11, 0)</f>
        <v>0</v>
      </c>
      <c r="B44" s="89" t="s">
        <v>212</v>
      </c>
      <c r="C44" s="89" t="s">
        <v>213</v>
      </c>
    </row>
    <row r="45" spans="1:3">
      <c r="A45" s="89">
        <f>IF(AND('2 Texture Calculator'!$E$13&gt;=0.4, '2 Texture Calculator'!$E$10&lt;=0.45,'2 Texture Calculator'!$E$16&lt;0.4), 12, 0)</f>
        <v>0</v>
      </c>
      <c r="B45" s="89" t="s">
        <v>214</v>
      </c>
      <c r="C45" s="89" t="s">
        <v>215</v>
      </c>
    </row>
    <row r="46" spans="1:3">
      <c r="A46" s="89">
        <f>SUM(A34:A45)</f>
        <v>6</v>
      </c>
      <c r="B46" s="89"/>
      <c r="C46" s="89"/>
    </row>
    <row r="47" spans="1:3">
      <c r="A47" s="89"/>
      <c r="B47" s="89"/>
      <c r="C47" s="89"/>
    </row>
    <row r="48" spans="1:3">
      <c r="A48" s="89"/>
      <c r="B48" s="89"/>
      <c r="C48" s="89"/>
    </row>
    <row r="49" spans="1:3">
      <c r="A49" s="354" t="s">
        <v>177</v>
      </c>
      <c r="B49" s="354"/>
      <c r="C49" s="89"/>
    </row>
    <row r="50" spans="1:3">
      <c r="A50" s="89">
        <f>IF(AND(SUM('2 Texture Calculator'!$B$11:$B$15)='2 Texture Calculator'!$E$10, '2 Texture Calculator'!$B$11+'2 Texture Calculator'!$B$12&gt;=0.25, '2 Texture Calculator'!$B$13&lt;0.5, '2 Texture Calculator'!$B$14&lt;0.5, '2 Texture Calculator'!$B$15&lt;0.5), 1, 0)</f>
        <v>0</v>
      </c>
      <c r="B50" s="89" t="s">
        <v>216</v>
      </c>
      <c r="C50" s="89" t="s">
        <v>217</v>
      </c>
    </row>
    <row r="51" spans="1:3">
      <c r="A51" s="89" t="e">
        <f>IF(AND(SUM('2 Texture Calculator'!$B$11:$B$15)='2 Texture Calculator'!$E$10,SUM($A$50) = 0, '2 Texture Calculator'!$B$11+'2 Texture Calculator'!$B$12+'2 Texture Calculator'!$B$13&gt;=0.25, '2 Texture Calculator'!$B$11+'2 Texture Calculator'!$B$12&lt;0.25, '2 Texture Calculator'!$B$14&lt;0.5,'2 Texture Calculator'!$B$15&lt;0.5), 2, 0)</f>
        <v>#VALUE!</v>
      </c>
      <c r="B51" s="89" t="s">
        <v>218</v>
      </c>
      <c r="C51" s="89" t="s">
        <v>193</v>
      </c>
    </row>
    <row r="52" spans="1:3">
      <c r="A52" s="89" t="e">
        <f>IF(AND(SUM('2 Texture Calculator'!$B$11:$B$15)='2 Texture Calculator'!$E$10,SUM($A$50:$A$51) = 0, '2 Texture Calculator'!$B$13&gt;=0.5, '2 Texture Calculator'!$B$11+'2 Texture Calculator'!$B$12&gt;=0.25), 3, 0)</f>
        <v>#VALUE!</v>
      </c>
      <c r="B52" s="89" t="s">
        <v>219</v>
      </c>
      <c r="C52" s="89" t="s">
        <v>193</v>
      </c>
    </row>
    <row r="53" spans="1:3">
      <c r="A53" s="89" t="e">
        <f>IF(AND(SUM('2 Texture Calculator'!$B$11:$B$15)='2 Texture Calculator'!$E$10,SUM($A$50:$A$52) = 0, '2 Texture Calculator'!$B$14&gt;=0.5, '2 Texture Calculator'!$B$14&gt;'2 Texture Calculator'!$B$15), 4, 0)</f>
        <v>#VALUE!</v>
      </c>
      <c r="B53" s="89" t="s">
        <v>220</v>
      </c>
      <c r="C53" s="89" t="s">
        <v>221</v>
      </c>
    </row>
    <row r="54" spans="1:3">
      <c r="A54" s="89" t="e">
        <f>IF(AND(SUM('2 Texture Calculator'!$B$11:$B$15)='2 Texture Calculator'!$E$10,SUM($A$50:$A$53) = 0, '2 Texture Calculator'!$B$11+'2 Texture Calculator'!$B$12+'2 Texture Calculator'!$B$13&lt;0.25, '2 Texture Calculator'!$B$15&lt;0.5), 5, 0)</f>
        <v>#VALUE!</v>
      </c>
      <c r="B54" s="89" t="s">
        <v>222</v>
      </c>
      <c r="C54" s="89" t="s">
        <v>221</v>
      </c>
    </row>
    <row r="55" spans="1:3">
      <c r="A55" s="89" t="e">
        <f>IF(AND(SUM('2 Texture Calculator'!$B$11:$B$15)='2 Texture Calculator'!$E$10,SUM($A$50:$A$54) = 0, '2 Texture Calculator'!$B$15&gt;=0.5), 6, 0)</f>
        <v>#VALUE!</v>
      </c>
      <c r="B55" s="89" t="s">
        <v>223</v>
      </c>
      <c r="C55" s="89" t="s">
        <v>224</v>
      </c>
    </row>
    <row r="56" spans="1:3">
      <c r="A56" s="89" t="e">
        <f>SUM(A50:A55)+1</f>
        <v>#VALUE!</v>
      </c>
      <c r="B56" s="89"/>
      <c r="C56" s="89"/>
    </row>
    <row r="57" spans="1:3">
      <c r="A57" s="89"/>
      <c r="B57" s="89"/>
      <c r="C57" s="89"/>
    </row>
    <row r="58" spans="1:3">
      <c r="A58" s="89"/>
      <c r="B58" s="89"/>
      <c r="C58" s="89"/>
    </row>
    <row r="59" spans="1:3">
      <c r="A59" s="354" t="s">
        <v>225</v>
      </c>
      <c r="B59" s="354"/>
      <c r="C59" s="89"/>
    </row>
    <row r="60" spans="1:3">
      <c r="A60" s="89">
        <f>IF(AND(SUM('2 Texture Calculator'!$B$11:$B$15)='2 Texture Calculator'!$E$10, '2 Texture Calculator'!$B$11+'2 Texture Calculator'!$B$12&gt;=0.25, '2 Texture Calculator'!$B$13&lt;0.5, '2 Texture Calculator'!$B$14&lt;0.5, '2 Texture Calculator'!$B$15&lt;0.5), 1, 0)</f>
        <v>0</v>
      </c>
      <c r="B60" s="89" t="s">
        <v>216</v>
      </c>
      <c r="C60" s="89" t="s">
        <v>226</v>
      </c>
    </row>
    <row r="61" spans="1:3">
      <c r="A61" s="89" t="e">
        <f>IF(AND(SUM('2 Texture Calculator'!$B$11:$B$15)='2 Texture Calculator'!$E$10,SUM($A$60) = 0, '2 Texture Calculator'!$B$11+'2 Texture Calculator'!$B$12+'2 Texture Calculator'!$B$13&gt;=0.25, '2 Texture Calculator'!$B$11+'2 Texture Calculator'!$B$12&lt;0.25, '2 Texture Calculator'!$B$14&lt;0.5,'2 Texture Calculator'!$B$15&lt;0.5), 2, 0)</f>
        <v>#VALUE!</v>
      </c>
      <c r="B61" s="89" t="s">
        <v>218</v>
      </c>
      <c r="C61" s="89" t="s">
        <v>195</v>
      </c>
    </row>
    <row r="62" spans="1:3">
      <c r="A62" s="89" t="e">
        <f>IF(AND(SUM('2 Texture Calculator'!$B$11:$B$15)='2 Texture Calculator'!$E$10,SUM($A$60:$A$61) = 0, '2 Texture Calculator'!$B$13&gt;=0.5, '2 Texture Calculator'!$B$11+'2 Texture Calculator'!$B$12&gt;=0.25),3, 0)</f>
        <v>#VALUE!</v>
      </c>
      <c r="B62" s="89" t="s">
        <v>219</v>
      </c>
      <c r="C62" s="89" t="s">
        <v>195</v>
      </c>
    </row>
    <row r="63" spans="1:3">
      <c r="A63" s="89" t="e">
        <f>IF(AND(SUM('2 Texture Calculator'!$B$11:$B$15)='2 Texture Calculator'!$E$10,SUM($A$60:$A$62) = 0, '2 Texture Calculator'!$B$14&gt;=0.5), 4, 0)</f>
        <v>#VALUE!</v>
      </c>
      <c r="B63" s="89" t="s">
        <v>227</v>
      </c>
      <c r="C63" s="89" t="s">
        <v>228</v>
      </c>
    </row>
    <row r="64" spans="1:3">
      <c r="A64" s="89" t="e">
        <f>IF(AND(SUM('2 Texture Calculator'!$B$11:$B$15)='2 Texture Calculator'!$E$10,SUM($A$60:$A$63) = 0, '2 Texture Calculator'!$B$11+'2 Texture Calculator'!$B$12+'2 Texture Calculator'!$B$13&lt;0.25, '2 Texture Calculator'!$B$15&lt;0.5), 5, 0)</f>
        <v>#VALUE!</v>
      </c>
      <c r="B64" s="89" t="s">
        <v>222</v>
      </c>
      <c r="C64" s="89" t="s">
        <v>228</v>
      </c>
    </row>
    <row r="65" spans="1:3">
      <c r="A65" s="89" t="e">
        <f>IF(AND(SUM('2 Texture Calculator'!$B$11:$B$15)='2 Texture Calculator'!$E$10,SUM($A$60:$A$64) = 0, '2 Texture Calculator'!$B$15&gt;=0.5), 6, 0)</f>
        <v>#VALUE!</v>
      </c>
      <c r="B65" s="89" t="s">
        <v>223</v>
      </c>
      <c r="C65" s="89" t="s">
        <v>229</v>
      </c>
    </row>
    <row r="66" spans="1:3">
      <c r="A66" s="89" t="e">
        <f>SUM(A60:A65)+1</f>
        <v>#VALUE!</v>
      </c>
      <c r="B66" s="89"/>
      <c r="C66" s="89"/>
    </row>
    <row r="67" spans="1:3">
      <c r="A67" s="89"/>
      <c r="B67" s="89"/>
      <c r="C67" s="89"/>
    </row>
    <row r="68" spans="1:3">
      <c r="A68" s="354" t="s">
        <v>230</v>
      </c>
      <c r="B68" s="354"/>
      <c r="C68" s="89"/>
    </row>
    <row r="69" spans="1:3">
      <c r="A69" s="89">
        <f>IF(AND(SUM('2 Texture Calculator'!$B$11:$B$15)='2 Texture Calculator'!$E$10, '2 Texture Calculator'!$B$11+'2 Texture Calculator'!$B$12&gt;=0.25, '2 Texture Calculator'!$B$13&lt;0.5, '2 Texture Calculator'!$B$14&lt;0.5, '2 Texture Calculator'!$B$15&lt;0.5), 1, 0)</f>
        <v>0</v>
      </c>
      <c r="B69" s="89" t="s">
        <v>216</v>
      </c>
      <c r="C69" s="89" t="s">
        <v>231</v>
      </c>
    </row>
    <row r="70" spans="1:3">
      <c r="A70" s="89" t="e">
        <f>IF(AND(SUM('2 Texture Calculator'!$B$11:$B$15)='2 Texture Calculator'!$E$10,SUM($A$69) = 0,'2 Texture Calculator'!$B$11+'2 Texture Calculator'!$B$12+'2 Texture Calculator'!$B$13&gt;=0.3, '2 Texture Calculator'!$B$15&gt;=0.3, '2 Texture Calculator'!$B$15&lt;0.5), 2,0)</f>
        <v>#VALUE!</v>
      </c>
      <c r="B70" s="89" t="s">
        <v>232</v>
      </c>
      <c r="C70" s="89" t="s">
        <v>231</v>
      </c>
    </row>
    <row r="71" spans="1:3">
      <c r="A71" s="89" t="e">
        <f>IF(AND(SUM('2 Texture Calculator'!$B$11:$B$15)='2 Texture Calculator'!$E$10,SUM($A$69:$A$70) = 0, '2 Texture Calculator'!$B$11+'2 Texture Calculator'!$B$12+'2 Texture Calculator'!$B$13&gt;=0.3, '2 Texture Calculator'!$B$11+'2 Texture Calculator'!$B$12&lt;0.25, '2 Texture Calculator'!$B$14&lt;0.3,'2 Texture Calculator'!$B$15&lt;0.3), 3, 0)</f>
        <v>#VALUE!</v>
      </c>
      <c r="B71" s="89" t="s">
        <v>233</v>
      </c>
      <c r="C71" s="89" t="s">
        <v>197</v>
      </c>
    </row>
    <row r="72" spans="1:3">
      <c r="A72" s="89" t="e">
        <f>IF(AND(SUM('2 Texture Calculator'!$B$11:$B$15)='2 Texture Calculator'!$E$10,SUM($A$69:$A$71) = 0,'2 Texture Calculator'!$B$11+'2 Texture Calculator'!$B$12+'2 Texture Calculator'!$B$13&lt;=0.15,'2 Texture Calculator'!$B$14&lt;0.3,'2 Texture Calculator'!$B$15&lt;0.3,'2 Texture Calculator'!$B$14+'2 Texture Calculator'!$B$15&lt;0.4), 4, 0)</f>
        <v>#VALUE!</v>
      </c>
      <c r="B72" s="89" t="s">
        <v>234</v>
      </c>
      <c r="C72" s="89" t="s">
        <v>197</v>
      </c>
    </row>
    <row r="73" spans="1:3">
      <c r="A73" s="89" t="e">
        <f>IF(AND(SUM('2 Texture Calculator'!$B$11:$B$15)='2 Texture Calculator'!$E$10,SUM($A$69:$A$72) = 0,'2 Texture Calculator'!$B$11+'2 Texture Calculator'!$B$12&gt;=0.25, '2 Texture Calculator'!$B$13&gt;=0.5), 5, 0)</f>
        <v>#VALUE!</v>
      </c>
      <c r="B73" s="89" t="s">
        <v>235</v>
      </c>
      <c r="C73" s="89" t="s">
        <v>197</v>
      </c>
    </row>
    <row r="74" spans="1:3">
      <c r="A74" s="90" t="e">
        <f>IF(AND(SUM('2 Texture Calculator'!$B$11:$B$15)='2 Texture Calculator'!$E$10,SUM($A$69:$A$73) = 0,'2 Texture Calculator'!$B$14&gt;=0.3,'2 Texture Calculator'!$B$15&lt;0.3, '2 Texture Calculator'!$B$11+'2 Texture Calculator'!$B$12&lt;0.25), 6, 0)</f>
        <v>#VALUE!</v>
      </c>
      <c r="B74" s="90" t="s">
        <v>236</v>
      </c>
      <c r="C74" s="90" t="s">
        <v>237</v>
      </c>
    </row>
    <row r="75" spans="1:3">
      <c r="A75" s="89" t="e">
        <f>IF(AND(SUM('2 Texture Calculator'!$B$11:$B$15)='2 Texture Calculator'!$E$10,SUM($A$69:$A$74) = 0,'2 Texture Calculator'!$B$11+'2 Texture Calculator'!$B$12+'2 Texture Calculator'!$B$13&gt;=0.15, '2 Texture Calculator'!$B$11+'2 Texture Calculator'!$B$12+'2 Texture Calculator'!$B$13&lt;0.3, '2 Texture Calculator'!$B$11+'2 Texture Calculator'!$B$12&lt;0.25), 7, 0)</f>
        <v>#VALUE!</v>
      </c>
      <c r="B75" s="89" t="s">
        <v>238</v>
      </c>
      <c r="C75" s="89" t="s">
        <v>237</v>
      </c>
    </row>
    <row r="76" spans="1:3">
      <c r="A76" s="89" t="e">
        <f>IF(AND(SUM('2 Texture Calculator'!$B$11:$B$15)='2 Texture Calculator'!$E$10,SUM($A$69:$A$75) = 0,'2 Texture Calculator'!$B$14+'2 Texture Calculator'!$B$15&gt;=0.4, '2 Texture Calculator'!$B$14&gt;='2 Texture Calculator'!$B$15, '2 Texture Calculator'!$B$11+'2 Texture Calculator'!$B$12+'2 Texture Calculator'!$B$13&lt;=0.15), 8, 0)</f>
        <v>#VALUE!</v>
      </c>
      <c r="B76" s="89" t="s">
        <v>239</v>
      </c>
      <c r="C76" s="89" t="s">
        <v>237</v>
      </c>
    </row>
    <row r="77" spans="1:3">
      <c r="A77" s="89" t="e">
        <f>IF(AND(SUM('2 Texture Calculator'!$B$11:$B$15)='2 Texture Calculator'!$E$10,SUM($A$69:$A$76) = 0,'2 Texture Calculator'!$B$11+'2 Texture Calculator'!$B$12&gt;=0.25, '2 Texture Calculator'!$B$14&gt;=0.5), 9, 0)</f>
        <v>#VALUE!</v>
      </c>
      <c r="B77" s="89" t="s">
        <v>240</v>
      </c>
      <c r="C77" s="89" t="s">
        <v>237</v>
      </c>
    </row>
    <row r="78" spans="1:3">
      <c r="A78" s="89" t="e">
        <f>IF(AND(SUM('2 Texture Calculator'!$B$11:$B$15)='2 Texture Calculator'!$E$10,SUM($A$69:$A$77) = 0,'2 Texture Calculator'!$B$15&gt;=0.3, '2 Texture Calculator'!$B$11+'2 Texture Calculator'!$B$12+'2 Texture Calculator'!$B$13&lt;0.15, '2 Texture Calculator'!$B$15&gt;'2 Texture Calculator'!$B$14), 10, 0)</f>
        <v>#VALUE!</v>
      </c>
      <c r="B78" s="89" t="s">
        <v>241</v>
      </c>
      <c r="C78" s="89" t="s">
        <v>242</v>
      </c>
    </row>
    <row r="79" spans="1:3">
      <c r="A79" s="89" t="e">
        <f>IF(AND(SUM('2 Texture Calculator'!$B$11:$B$15)='2 Texture Calculator'!$E$10,SUM($A$69:$A$78) = 0,'2 Texture Calculator'!$B$14+'2 Texture Calculator'!$B$15&gt;=0.4, '2 Texture Calculator'!$B$15&gt;'2 Texture Calculator'!$B$14, '2 Texture Calculator'!$B$11+'2 Texture Calculator'!$B$12+'2 Texture Calculator'!$B$13&lt;15), 11, 0)</f>
        <v>#VALUE!</v>
      </c>
      <c r="B79" s="89" t="s">
        <v>243</v>
      </c>
      <c r="C79" s="89" t="s">
        <v>242</v>
      </c>
    </row>
    <row r="80" spans="1:3">
      <c r="A80" s="89" t="e">
        <f>IF(AND(SUM('2 Texture Calculator'!$B$11:$B$15)='2 Texture Calculator'!$E$10,SUM($A$69:$A$79) = 0,'2 Texture Calculator'!$B$11+'2 Texture Calculator'!$B$12&gt;=0.25, '2 Texture Calculator'!$B$15&gt;=0.5), 12, 0)</f>
        <v>#VALUE!</v>
      </c>
      <c r="B80" s="89" t="s">
        <v>244</v>
      </c>
      <c r="C80" s="89" t="s">
        <v>242</v>
      </c>
    </row>
    <row r="81" spans="1:3">
      <c r="A81" s="89" t="e">
        <f>IF(AND(SUM('2 Texture Calculator'!$B$11:$B$15)='2 Texture Calculator'!$E$10,SUM($A$69:$A$80) = 0,'2 Texture Calculator'!$B$11+'2 Texture Calculator'!$B$12+'2 Texture Calculator'!$B$13&gt;=0.3, '2 Texture Calculator'!$B$15&gt;=0.5), 13,0)</f>
        <v>#VALUE!</v>
      </c>
      <c r="B81" s="89" t="s">
        <v>245</v>
      </c>
      <c r="C81" s="89" t="s">
        <v>242</v>
      </c>
    </row>
    <row r="82" spans="1:3">
      <c r="A82" s="89" t="e">
        <f>SUM(A69:A81)+1</f>
        <v>#VALUE!</v>
      </c>
      <c r="B82" s="89"/>
      <c r="C82" s="89"/>
    </row>
    <row r="83" spans="1:3">
      <c r="A83" s="89"/>
      <c r="B83" s="89"/>
      <c r="C83" s="89"/>
    </row>
    <row r="84" spans="1:3">
      <c r="A84" s="89"/>
      <c r="B84" s="89"/>
      <c r="C84" s="89"/>
    </row>
    <row r="85" spans="1:3">
      <c r="A85" s="89"/>
      <c r="B85" s="91">
        <f>(1.095-('2 Texture Calculator'!E10*0.0104*100))-((0.52)*(0.0099*'2 Texture Calculator'!E13*100))</f>
        <v>1.095</v>
      </c>
      <c r="C85" s="91">
        <f>0.145+(0.0099*'2 Texture Calculator'!E13*100)</f>
        <v>0.14499999999999999</v>
      </c>
    </row>
  </sheetData>
  <mergeCells count="4">
    <mergeCell ref="A59:B59"/>
    <mergeCell ref="A68:B68"/>
    <mergeCell ref="A33:B33"/>
    <mergeCell ref="A49:B49"/>
  </mergeCells>
  <pageMargins left="0.7" right="0.7" top="0.78740157499999996" bottom="0.78740157499999996"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10</vt:i4>
      </vt:variant>
      <vt:variant>
        <vt:lpstr>Named Ranges</vt:lpstr>
      </vt:variant>
      <vt:variant>
        <vt:i4>5</vt:i4>
      </vt:variant>
    </vt:vector>
  </HeadingPairs>
  <TitlesOfParts>
    <vt:vector size="15" baseType="lpstr">
      <vt:lpstr>READ ME</vt:lpstr>
      <vt:lpstr>1 Geographic Data</vt:lpstr>
      <vt:lpstr>2 Texture Calculator</vt:lpstr>
      <vt:lpstr>3 Irrigation Schedule</vt:lpstr>
      <vt:lpstr>Crop Information</vt:lpstr>
      <vt:lpstr>Soil Information</vt:lpstr>
      <vt:lpstr>General Calculation</vt:lpstr>
      <vt:lpstr>Calculation Sheet Crop 1</vt:lpstr>
      <vt:lpstr>Calculations</vt:lpstr>
      <vt:lpstr>4 How this tool works</vt:lpstr>
      <vt:lpstr>'1 Geographic Data'!Print_Area</vt:lpstr>
      <vt:lpstr>'2 Texture Calculator'!Print_Area</vt:lpstr>
      <vt:lpstr>'3 Irrigation Schedule'!Print_Area</vt:lpstr>
      <vt:lpstr>'4 How this tool works'!Print_Area</vt:lpstr>
      <vt:lpstr>'READ ME'!Print_Area</vt:lpstr>
    </vt:vector>
  </TitlesOfParts>
  <Company>GIZ GmbH</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Kilian Blumenthal</dc:creator>
  <cp:lastModifiedBy>Robert Schultz</cp:lastModifiedBy>
  <cp:lastPrinted>2018-06-07T10:33:29Z</cp:lastPrinted>
  <dcterms:created xsi:type="dcterms:W3CDTF">2017-01-18T10:10:30Z</dcterms:created>
  <dcterms:modified xsi:type="dcterms:W3CDTF">2018-09-12T06:38:37Z</dcterms:modified>
</cp:coreProperties>
</file>